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14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02.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77.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76.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37.xml" ContentType="application/vnd.openxmlformats-officedocument.spreadsheetml.worksheet+xml"/>
  <Override PartName="/xl/worksheets/sheet136.xml" ContentType="application/vnd.openxmlformats-officedocument.spreadsheetml.worksheet+xml"/>
  <Override PartName="/xl/worksheets/sheet135.xml" ContentType="application/vnd.openxmlformats-officedocument.spreadsheetml.worksheet+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50.xml" ContentType="application/vnd.openxmlformats-officedocument.spreadsheetml.worksheet+xml"/>
  <Override PartName="/xl/worksheets/sheet147.xml" ContentType="application/vnd.openxmlformats-officedocument.spreadsheetml.worksheet+xml"/>
  <Override PartName="/xl/worksheets/sheet146.xml" ContentType="application/vnd.openxmlformats-officedocument.spreadsheetml.worksheet+xml"/>
  <Override PartName="/xl/worksheets/sheet145.xml" ContentType="application/vnd.openxmlformats-officedocument.spreadsheetml.worksheet+xml"/>
  <Override PartName="/xl/worksheets/sheet144.xml" ContentType="application/vnd.openxmlformats-officedocument.spreadsheetml.worksheet+xml"/>
  <Override PartName="/xl/worksheets/sheet143.xml" ContentType="application/vnd.openxmlformats-officedocument.spreadsheetml.worksheet+xml"/>
  <Override PartName="/xl/worksheets/sheet142.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2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62.xml" ContentType="application/vnd.openxmlformats-officedocument.spreadsheetml.worksheet+xml"/>
  <Override PartName="/xl/worksheets/sheet24.xml" ContentType="application/vnd.openxmlformats-officedocument.spreadsheetml.worksheet+xml"/>
  <Override PartName="/xl/worksheets/sheet163.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161.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148.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37.xml" ContentType="application/vnd.openxmlformats-officedocument.spreadsheetml.worksheet+xml"/>
  <Override PartName="/xl/worksheets/sheet34.xml" ContentType="application/vnd.openxmlformats-officedocument.spreadsheetml.worksheet+xml"/>
  <Override PartName="/xl/worksheets/sheet39.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38.xml" ContentType="application/vnd.openxmlformats-officedocument.spreadsheetml.worksheet+xml"/>
  <Override PartName="/xl/worksheets/sheet157.xml" ContentType="application/vnd.openxmlformats-officedocument.spreadsheetml.worksheet+xml"/>
  <Override PartName="/xl/worksheets/sheet56.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55.xml" ContentType="application/vnd.openxmlformats-officedocument.spreadsheetml.worksheet+xml"/>
  <Override PartName="/xl/worksheets/sheet57.xml" ContentType="application/vnd.openxmlformats-officedocument.spreadsheetml.worksheet+xml"/>
  <Override PartName="/xl/worksheets/sheet53.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54.xml" ContentType="application/vnd.openxmlformats-officedocument.spreadsheetml.worksheet+xml"/>
  <Override PartName="/xl/worksheets/sheet160.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46.xml" ContentType="application/vnd.openxmlformats-officedocument.spreadsheetml.worksheet+xml"/>
  <Override PartName="/xl/worksheets/sheet42.xml" ContentType="application/vnd.openxmlformats-officedocument.spreadsheetml.worksheet+xml"/>
  <Override PartName="/xl/worksheets/sheet159.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7.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158.xml" ContentType="application/vnd.openxmlformats-officedocument.spreadsheetml.worksheet+xml"/>
  <Override PartName="/xl/externalLinks/externalLink8.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defaultThemeVersion="166925"/>
  <mc:AlternateContent xmlns:mc="http://schemas.openxmlformats.org/markup-compatibility/2006">
    <mc:Choice Requires="x15">
      <x15ac:absPath xmlns:x15ac="http://schemas.microsoft.com/office/spreadsheetml/2010/11/ac" url="C:\Users\alsaeed-a\Documents\الكتاب الاحصائي\"/>
    </mc:Choice>
  </mc:AlternateContent>
  <xr:revisionPtr revIDLastSave="0" documentId="13_ncr:1_{41890DDA-2BB9-4B52-B210-3F328BFC4197}" xr6:coauthVersionLast="36" xr6:coauthVersionMax="36" xr10:uidLastSave="{00000000-0000-0000-0000-000000000000}"/>
  <bookViews>
    <workbookView xWindow="0" yWindow="0" windowWidth="28800" windowHeight="12225" firstSheet="74" activeTab="80" xr2:uid="{7356FFF1-A589-4A27-AB74-8095B99DA9BF}"/>
  </bookViews>
  <sheets>
    <sheet name="Chapter 1" sheetId="1" r:id="rId1"/>
    <sheet name="1" sheetId="3" r:id="rId2"/>
    <sheet name="2" sheetId="4" r:id="rId3"/>
    <sheet name="3" sheetId="5" r:id="rId4"/>
    <sheet name="4" sheetId="6" r:id="rId5"/>
    <sheet name="5" sheetId="7" r:id="rId6"/>
    <sheet name="6" sheetId="8" r:id="rId7"/>
    <sheet name="7" sheetId="9" r:id="rId8"/>
    <sheet name="8" sheetId="10" r:id="rId9"/>
    <sheet name="9" sheetId="11" r:id="rId10"/>
    <sheet name="chapter 2" sheetId="2" r:id="rId11"/>
    <sheet name="2-1" sheetId="14" r:id="rId12"/>
    <sheet name="2-2" sheetId="15" r:id="rId13"/>
    <sheet name="2-3" sheetId="16" r:id="rId14"/>
    <sheet name="2-4" sheetId="17" r:id="rId15"/>
    <sheet name="2-5" sheetId="12" r:id="rId16"/>
    <sheet name="2-6" sheetId="19" r:id="rId17"/>
    <sheet name="2-7" sheetId="54" r:id="rId18"/>
    <sheet name="2-8" sheetId="20" r:id="rId19"/>
    <sheet name="2-9" sheetId="21" r:id="rId20"/>
    <sheet name="2-10" sheetId="22" r:id="rId21"/>
    <sheet name="2-11" sheetId="55" r:id="rId22"/>
    <sheet name="2-12" sheetId="23" r:id="rId23"/>
    <sheet name="2-13" sheetId="24" r:id="rId24"/>
    <sheet name="2-14" sheetId="25" r:id="rId25"/>
    <sheet name="2-15" sheetId="26" r:id="rId26"/>
    <sheet name="2-16" sheetId="57" r:id="rId27"/>
    <sheet name="2-17" sheetId="13" r:id="rId28"/>
    <sheet name="2-18" sheetId="28" r:id="rId29"/>
    <sheet name="2-19" sheetId="29" r:id="rId30"/>
    <sheet name="2-20" sheetId="30" r:id="rId31"/>
    <sheet name="2-21" sheetId="56" r:id="rId32"/>
    <sheet name="2-22" sheetId="31" r:id="rId33"/>
    <sheet name="2-23" sheetId="32" r:id="rId34"/>
    <sheet name="2-24" sheetId="33" r:id="rId35"/>
    <sheet name="2-25" sheetId="34" r:id="rId36"/>
    <sheet name="2-26" sheetId="35" r:id="rId37"/>
    <sheet name="2-27" sheetId="36" r:id="rId38"/>
    <sheet name="2-28" sheetId="37" r:id="rId39"/>
    <sheet name="2-29" sheetId="38" r:id="rId40"/>
    <sheet name="2-30" sheetId="39" r:id="rId41"/>
    <sheet name="2-31" sheetId="40" r:id="rId42"/>
    <sheet name="2-32" sheetId="41" r:id="rId43"/>
    <sheet name="2-33" sheetId="42" r:id="rId44"/>
    <sheet name="2-34" sheetId="44" r:id="rId45"/>
    <sheet name="2-35" sheetId="45" r:id="rId46"/>
    <sheet name="2-36" sheetId="46" r:id="rId47"/>
    <sheet name="2-37" sheetId="48" r:id="rId48"/>
    <sheet name="2-38" sheetId="49" r:id="rId49"/>
    <sheet name="2-39" sheetId="50" r:id="rId50"/>
    <sheet name="2-40" sheetId="52" r:id="rId51"/>
    <sheet name="2-41" sheetId="53" r:id="rId52"/>
    <sheet name="Chapter 3" sheetId="87" r:id="rId53"/>
    <sheet name="3-1" sheetId="58" r:id="rId54"/>
    <sheet name="3-2" sheetId="61" r:id="rId55"/>
    <sheet name="3-2تكملة" sheetId="62" r:id="rId56"/>
    <sheet name="3-3" sheetId="63" r:id="rId57"/>
    <sheet name="3-4" sheetId="64" r:id="rId58"/>
    <sheet name="3-5" sheetId="65" r:id="rId59"/>
    <sheet name="3-6" sheetId="66" r:id="rId60"/>
    <sheet name="3-7" sheetId="67" r:id="rId61"/>
    <sheet name="3-8" sheetId="68" r:id="rId62"/>
    <sheet name="3-9" sheetId="69" r:id="rId63"/>
    <sheet name="3-10" sheetId="70" r:id="rId64"/>
    <sheet name="3-11" sheetId="71" r:id="rId65"/>
    <sheet name="3-12" sheetId="72" r:id="rId66"/>
    <sheet name="3-13" sheetId="73" r:id="rId67"/>
    <sheet name="3-14" sheetId="74" r:id="rId68"/>
    <sheet name="3-15" sheetId="75" r:id="rId69"/>
    <sheet name="3-16" sheetId="76" r:id="rId70"/>
    <sheet name="3-17" sheetId="77" r:id="rId71"/>
    <sheet name="3-18" sheetId="78" r:id="rId72"/>
    <sheet name="3-19" sheetId="79" r:id="rId73"/>
    <sheet name="3-20" sheetId="80" r:id="rId74"/>
    <sheet name="3-21" sheetId="81" r:id="rId75"/>
    <sheet name="3-22" sheetId="82" r:id="rId76"/>
    <sheet name="3-23" sheetId="83" r:id="rId77"/>
    <sheet name="3-24" sheetId="84" r:id="rId78"/>
    <sheet name="شكل1" sheetId="85" r:id="rId79"/>
    <sheet name="شكل2" sheetId="86" r:id="rId80"/>
    <sheet name="Chapter 4" sheetId="88" r:id="rId81"/>
    <sheet name="4-1" sheetId="106" r:id="rId82"/>
    <sheet name="4-2" sheetId="107" r:id="rId83"/>
    <sheet name="4-3" sheetId="108" r:id="rId84"/>
    <sheet name="4-4" sheetId="109" r:id="rId85"/>
    <sheet name="4-5" sheetId="110" r:id="rId86"/>
    <sheet name="4-6" sheetId="111" r:id="rId87"/>
    <sheet name="4-7" sheetId="112" r:id="rId88"/>
    <sheet name="4-8" sheetId="113" r:id="rId89"/>
    <sheet name="4-9" sheetId="114" r:id="rId90"/>
    <sheet name="4-10" sheetId="115" r:id="rId91"/>
    <sheet name="4-11" sheetId="116" r:id="rId92"/>
    <sheet name="4-12" sheetId="117" r:id="rId93"/>
    <sheet name="4-13" sheetId="118" r:id="rId94"/>
    <sheet name="4-14" sheetId="119" r:id="rId95"/>
    <sheet name="4-15" sheetId="120" r:id="rId96"/>
    <sheet name="4-16" sheetId="121" r:id="rId97"/>
    <sheet name="4-17" sheetId="122" r:id="rId98"/>
    <sheet name="4-18" sheetId="123" r:id="rId99"/>
    <sheet name="4-19" sheetId="124" r:id="rId100"/>
    <sheet name="4-20" sheetId="125" r:id="rId101"/>
    <sheet name="4-21" sheetId="126" r:id="rId102"/>
    <sheet name="4-22" sheetId="127" r:id="rId103"/>
    <sheet name="4-23" sheetId="128" r:id="rId104"/>
    <sheet name="4-24" sheetId="129" r:id="rId105"/>
    <sheet name="4-25" sheetId="130" r:id="rId106"/>
    <sheet name="4-26" sheetId="131" r:id="rId107"/>
    <sheet name="4-27" sheetId="132" r:id="rId108"/>
    <sheet name="4-28" sheetId="133" r:id="rId109"/>
    <sheet name="4-29" sheetId="134" r:id="rId110"/>
    <sheet name="4-30" sheetId="135" r:id="rId111"/>
    <sheet name="4-31" sheetId="136" r:id="rId112"/>
    <sheet name="4-32" sheetId="137" r:id="rId113"/>
    <sheet name="4-33" sheetId="139" r:id="rId114"/>
    <sheet name="4-34" sheetId="140" r:id="rId115"/>
    <sheet name="4-35" sheetId="141" r:id="rId116"/>
    <sheet name="4-36" sheetId="142" r:id="rId117"/>
    <sheet name="4-37" sheetId="143" r:id="rId118"/>
    <sheet name="4-38" sheetId="144" r:id="rId119"/>
    <sheet name="4-39" sheetId="145" r:id="rId120"/>
    <sheet name="4-40" sheetId="146" r:id="rId121"/>
    <sheet name="4-41" sheetId="147" r:id="rId122"/>
    <sheet name="4-42" sheetId="149" r:id="rId123"/>
    <sheet name="4-43" sheetId="150" r:id="rId124"/>
    <sheet name="4-44" sheetId="151" r:id="rId125"/>
    <sheet name="4-45" sheetId="152" r:id="rId126"/>
    <sheet name="4-46" sheetId="153" r:id="rId127"/>
    <sheet name="4-47" sheetId="154" r:id="rId128"/>
    <sheet name="4-48" sheetId="155" r:id="rId129"/>
    <sheet name="4-49" sheetId="156" r:id="rId130"/>
    <sheet name="4-50" sheetId="157" r:id="rId131"/>
    <sheet name="4-51" sheetId="159" r:id="rId132"/>
    <sheet name="4-52" sheetId="160" r:id="rId133"/>
    <sheet name="4-53" sheetId="161" r:id="rId134"/>
    <sheet name="4-54" sheetId="162" r:id="rId135"/>
    <sheet name="4-55" sheetId="163" r:id="rId136"/>
    <sheet name="4-56" sheetId="164" r:id="rId137"/>
    <sheet name="4-57" sheetId="165" r:id="rId138"/>
    <sheet name="4-58" sheetId="166" r:id="rId139"/>
    <sheet name="4-59" sheetId="167" r:id="rId140"/>
    <sheet name="4-60" sheetId="168" r:id="rId141"/>
    <sheet name="4-61" sheetId="169" r:id="rId142"/>
    <sheet name="4-62" sheetId="170" r:id="rId143"/>
    <sheet name="4-63" sheetId="172" r:id="rId144"/>
    <sheet name="4-64" sheetId="173" r:id="rId145"/>
    <sheet name="4-65" sheetId="174" r:id="rId146"/>
    <sheet name="Chapter 5 " sheetId="89" r:id="rId147"/>
    <sheet name="5-1" sheetId="91" r:id="rId148"/>
    <sheet name="5-2" sheetId="92" r:id="rId149"/>
    <sheet name="5-3" sheetId="93" r:id="rId150"/>
    <sheet name="5-4" sheetId="94" r:id="rId151"/>
    <sheet name="5-5" sheetId="95" r:id="rId152"/>
    <sheet name="5-6" sheetId="96" r:id="rId153"/>
    <sheet name="5-7" sheetId="97" r:id="rId154"/>
    <sheet name="5-8" sheetId="98" r:id="rId155"/>
    <sheet name="5-9" sheetId="99" r:id="rId156"/>
    <sheet name="5-10" sheetId="100" r:id="rId157"/>
    <sheet name="5-11" sheetId="101" r:id="rId158"/>
    <sheet name="5-12" sheetId="102" r:id="rId159"/>
    <sheet name="5-13" sheetId="103" r:id="rId160"/>
    <sheet name="5-14" sheetId="104" r:id="rId161"/>
    <sheet name="5-15" sheetId="105" r:id="rId162"/>
    <sheet name="Sheet90" sheetId="90" r:id="rId163"/>
  </sheets>
  <externalReferences>
    <externalReference r:id="rId164"/>
    <externalReference r:id="rId165"/>
    <externalReference r:id="rId166"/>
    <externalReference r:id="rId167"/>
    <externalReference r:id="rId168"/>
    <externalReference r:id="rId169"/>
    <externalReference r:id="rId170"/>
    <externalReference r:id="rId171"/>
  </externalReferences>
  <definedNames>
    <definedName name="_xlnm.Print_Area" localSheetId="1">'1'!$A$1:$C$42</definedName>
    <definedName name="_xlnm.Print_Area" localSheetId="2">'2'!$A$1:$C$15</definedName>
    <definedName name="_xlnm.Print_Area" localSheetId="11">'2-1'!$A$1:$I$14</definedName>
    <definedName name="_xlnm.Print_Area" localSheetId="20">'2-10'!$A$1:$G$19</definedName>
    <definedName name="_xlnm.Print_Area" localSheetId="21">'2-11'!$A$1:$Y$132</definedName>
    <definedName name="_xlnm.Print_Area" localSheetId="22">'2-12'!$A$1:$L$27</definedName>
    <definedName name="_xlnm.Print_Area" localSheetId="23">'2-13'!$A$1:$V$38</definedName>
    <definedName name="_xlnm.Print_Area" localSheetId="24">'2-14'!$A$1:$AL$25</definedName>
    <definedName name="_xlnm.Print_Area" localSheetId="25">'2-15'!$A$1:$G$24</definedName>
    <definedName name="_xlnm.Print_Area" localSheetId="26">'2-16'!$A$1:$T$84</definedName>
    <definedName name="_xlnm.Print_Area" localSheetId="29">'2-19'!$A$1:$G$28</definedName>
    <definedName name="_xlnm.Print_Area" localSheetId="30">'2-20'!$A$1:$G$28</definedName>
    <definedName name="_xlnm.Print_Area" localSheetId="31">'2-21'!$A$1:$T$84</definedName>
    <definedName name="_xlnm.Print_Area" localSheetId="33">'2-23'!$A$1:$AK$30</definedName>
    <definedName name="_xlnm.Print_Area" localSheetId="34">'2-24'!$A$1:$AB$89</definedName>
    <definedName name="_xlnm.Print_Area" localSheetId="35">'2-25'!$A$1:$AH$172</definedName>
    <definedName name="_xlnm.Print_Area" localSheetId="36">'2-26'!$A$1:$L$30</definedName>
    <definedName name="_xlnm.Print_Area" localSheetId="37">'2-27'!$A$1:$Q$29</definedName>
    <definedName name="_xlnm.Print_Area" localSheetId="38">'2-28'!$A$1:$AL$23</definedName>
    <definedName name="_xlnm.Print_Area" localSheetId="39">'2-29'!$A$1:$AF$25</definedName>
    <definedName name="_xlnm.Print_Area" localSheetId="13">'2-3'!$A$1:$V$16</definedName>
    <definedName name="_xlnm.Print_Area" localSheetId="40">'2-30'!$A$1:$F$28</definedName>
    <definedName name="_xlnm.Print_Area" localSheetId="41">'2-31'!$A$1:$S$83</definedName>
    <definedName name="_xlnm.Print_Area" localSheetId="42">'2-32'!$A$1:$S$83</definedName>
    <definedName name="_xlnm.Print_Area" localSheetId="43">'2-33'!$A$1:$S$83</definedName>
    <definedName name="_xlnm.Print_Area" localSheetId="45">'2-35'!$A$1:$AF$21</definedName>
    <definedName name="_xlnm.Print_Area" localSheetId="46">'2-36'!$A$1:$G$41</definedName>
    <definedName name="_xlnm.Print_Area" localSheetId="48">'2-38'!$A$1:$K$126</definedName>
    <definedName name="_xlnm.Print_Area" localSheetId="49">'2-39'!$A$1:$K$103</definedName>
    <definedName name="_xlnm.Print_Area" localSheetId="14">'2-4'!$A$1:$M$22</definedName>
    <definedName name="_xlnm.Print_Area" localSheetId="51">'2-41'!$A$1:$E$64</definedName>
    <definedName name="_xlnm.Print_Area" localSheetId="16">'2-6'!$A$1:$N$28</definedName>
    <definedName name="_xlnm.Print_Area" localSheetId="17">'2-7'!$A$1:$Y$84</definedName>
    <definedName name="_xlnm.Print_Area" localSheetId="18">'2-8'!$A$1:$G$20</definedName>
    <definedName name="_xlnm.Print_Area" localSheetId="3">'3'!$A$1:$E$28</definedName>
    <definedName name="_xlnm.Print_Area" localSheetId="63">'3-10'!$A$1:$P$27</definedName>
    <definedName name="_xlnm.Print_Area" localSheetId="64">'3-11'!$A$1:$M$14</definedName>
    <definedName name="_xlnm.Print_Area" localSheetId="65">'3-12'!$A$1:$O$13</definedName>
    <definedName name="_xlnm.Print_Area" localSheetId="66">'3-13'!$A$1:$R$22</definedName>
    <definedName name="_xlnm.Print_Area" localSheetId="67">'3-14'!$A$1:$G$17</definedName>
    <definedName name="_xlnm.Print_Area" localSheetId="68">'3-15'!$A$1:$P$28</definedName>
    <definedName name="_xlnm.Print_Area" localSheetId="69">'3-16'!$A$1:$O$19</definedName>
    <definedName name="_xlnm.Print_Area" localSheetId="70">'3-17'!$A$1:$H$34</definedName>
    <definedName name="_xlnm.Print_Area" localSheetId="71">'3-18'!$A$1:$N$28</definedName>
    <definedName name="_xlnm.Print_Area" localSheetId="72">'3-19'!$A$1:$K$27</definedName>
    <definedName name="_xlnm.Print_Area" localSheetId="54">'3-2'!$A$1:$AF$27</definedName>
    <definedName name="_xlnm.Print_Area" localSheetId="73">'3-20'!$A$1:$G$13</definedName>
    <definedName name="_xlnm.Print_Area" localSheetId="74">'3-21'!$A$1:$G$12</definedName>
    <definedName name="_xlnm.Print_Area" localSheetId="76">'3-23'!$A$1:$R$28</definedName>
    <definedName name="_xlnm.Print_Area" localSheetId="77">'3-24'!$C$1:$P$28</definedName>
    <definedName name="_xlnm.Print_Area" localSheetId="55">'3-2تكملة'!$A$1:$AF$27</definedName>
    <definedName name="_xlnm.Print_Area" localSheetId="56">'3-3'!$A$1:$O$38</definedName>
    <definedName name="_xlnm.Print_Area" localSheetId="57">'3-4'!$A$1:$I$39</definedName>
    <definedName name="_xlnm.Print_Area" localSheetId="58">'3-5'!$A$1:$K$41</definedName>
    <definedName name="_xlnm.Print_Area" localSheetId="59">'3-6'!$A$1:$L$41</definedName>
    <definedName name="_xlnm.Print_Area" localSheetId="60">'3-7'!$A$1:$R$28</definedName>
    <definedName name="_xlnm.Print_Area" localSheetId="61">'3-8'!$A$1:$U$28</definedName>
    <definedName name="_xlnm.Print_Area" localSheetId="62">'3-9'!$A$1:$H$29</definedName>
    <definedName name="_xlnm.Print_Area" localSheetId="4">'4'!$A$1:$C$9</definedName>
    <definedName name="_xlnm.Print_Area" localSheetId="81">'4-1'!$A$2:$Q$31</definedName>
    <definedName name="_xlnm.Print_Area" localSheetId="90">'4-10'!$A$1:$E$59</definedName>
    <definedName name="_xlnm.Print_Area" localSheetId="91">'4-11'!$A$1:$F$31</definedName>
    <definedName name="_xlnm.Print_Area" localSheetId="94">'4-14'!$A$1:$G$28</definedName>
    <definedName name="_xlnm.Print_Area" localSheetId="96">'4-16'!$A$1:$K$30</definedName>
    <definedName name="_xlnm.Print_Area" localSheetId="97">'4-17'!$A$1:$H$29</definedName>
    <definedName name="_xlnm.Print_Area" localSheetId="98">'4-18'!$A$1:$H$28</definedName>
    <definedName name="_xlnm.Print_Area" localSheetId="99">'4-19'!$A$1:$G$28</definedName>
    <definedName name="_xlnm.Print_Area" localSheetId="100">'4-20'!$A$1:$H$27</definedName>
    <definedName name="_xlnm.Print_Area" localSheetId="101">'4-21'!$A$1:$E$32</definedName>
    <definedName name="_xlnm.Print_Area" localSheetId="102">'4-22'!$A$1:$F$24</definedName>
    <definedName name="_xlnm.Print_Area" localSheetId="103">'4-23'!$A$1:$G$16</definedName>
    <definedName name="_xlnm.Print_Area" localSheetId="105">'4-25'!$A$1:$J$31</definedName>
    <definedName name="_xlnm.Print_Area" localSheetId="108">'4-28'!$A$1:$J$29</definedName>
    <definedName name="_xlnm.Print_Area" localSheetId="109">'4-29'!$A$1:$H$26</definedName>
    <definedName name="_xlnm.Print_Area" localSheetId="111">'4-31'!$A$1:$N$35</definedName>
    <definedName name="_xlnm.Print_Area" localSheetId="112">'4-32'!$A$1:$O$29</definedName>
    <definedName name="_xlnm.Print_Area" localSheetId="114">'4-34'!$A$1:$J$34</definedName>
    <definedName name="_xlnm.Print_Area" localSheetId="116">'4-36'!$A$1:$G$25</definedName>
    <definedName name="_xlnm.Print_Area" localSheetId="117">'4-37'!$A$1:$J$26</definedName>
    <definedName name="_xlnm.Print_Area" localSheetId="118">'4-38'!$A$1:$F$21</definedName>
    <definedName name="_xlnm.Print_Area" localSheetId="120">'4-40'!$A$1:$G$12</definedName>
    <definedName name="_xlnm.Print_Area" localSheetId="123">'4-43'!$A$1:$G$32</definedName>
    <definedName name="_xlnm.Print_Area" localSheetId="124">'4-44'!$A$1:$O$22</definedName>
    <definedName name="_xlnm.Print_Area" localSheetId="125">'4-45'!$A$1:$D$30</definedName>
    <definedName name="_xlnm.Print_Area" localSheetId="126">'4-46'!$A$1:$K$41</definedName>
    <definedName name="_xlnm.Print_Area" localSheetId="127">'4-47'!$A$1:$T$30</definedName>
    <definedName name="_xlnm.Print_Area" localSheetId="128">'4-48'!$A$1:$H$16</definedName>
    <definedName name="_xlnm.Print_Area" localSheetId="129">'4-49'!$A$1:$C$59</definedName>
    <definedName name="_xlnm.Print_Area" localSheetId="85">'4-5'!$A$1:$K$29</definedName>
    <definedName name="_xlnm.Print_Area" localSheetId="132">'4-52'!$A$1:$G$49</definedName>
    <definedName name="_xlnm.Print_Area" localSheetId="133">'4-53'!$A$1:$F$9</definedName>
    <definedName name="_xlnm.Print_Area" localSheetId="134">'4-54'!$A$1:$E$29</definedName>
    <definedName name="_xlnm.Print_Area" localSheetId="135">'4-55'!$A$1:$H$28</definedName>
    <definedName name="_xlnm.Print_Area" localSheetId="136">'4-56'!$A$1:$C$19</definedName>
    <definedName name="_xlnm.Print_Area" localSheetId="137">'4-57'!$A$1:$H$31</definedName>
    <definedName name="_xlnm.Print_Area" localSheetId="138">'4-58'!$A$1:$G$20</definedName>
    <definedName name="_xlnm.Print_Area" localSheetId="139">'4-59'!$A$1:$X$26</definedName>
    <definedName name="_xlnm.Print_Area" localSheetId="86">'4-6'!$A$1:$L$32</definedName>
    <definedName name="_xlnm.Print_Area" localSheetId="140">'4-60'!$A$1:$Y$12</definedName>
    <definedName name="_xlnm.Print_Area" localSheetId="141">'4-61'!$A$1:$D$22</definedName>
    <definedName name="_xlnm.Print_Area" localSheetId="142">'4-62'!$A$1:$J$27</definedName>
    <definedName name="_xlnm.Print_Area" localSheetId="145">'4-65'!$A$1:$N$24</definedName>
    <definedName name="_xlnm.Print_Area" localSheetId="87">'4-7'!$A$1:$G$23</definedName>
    <definedName name="_xlnm.Print_Area" localSheetId="88">'4-8'!$A$1:$J$22</definedName>
    <definedName name="_xlnm.Print_Area" localSheetId="89">'4-9'!$A$1:$G$22</definedName>
    <definedName name="_xlnm.Print_Area" localSheetId="5">'5'!$A$1:$C$26</definedName>
    <definedName name="_xlnm.Print_Area" localSheetId="147">'5-1'!$A$1:$D$18</definedName>
    <definedName name="_xlnm.Print_Area" localSheetId="156">'5-10'!$A$1:$F$16</definedName>
    <definedName name="_xlnm.Print_Area" localSheetId="157">'5-11'!$A$1:$P$12</definedName>
    <definedName name="_xlnm.Print_Area" localSheetId="158">'5-12'!$A$1:$F$16</definedName>
    <definedName name="_xlnm.Print_Area" localSheetId="159">'5-13'!$A$1:$F$14</definedName>
    <definedName name="_xlnm.Print_Area" localSheetId="160">'5-14'!$A$1:$F$14</definedName>
    <definedName name="_xlnm.Print_Area" localSheetId="161">'5-15'!$A$1:$C$44</definedName>
    <definedName name="_xlnm.Print_Area" localSheetId="148">'5-2'!$A$1:$F$15</definedName>
    <definedName name="_xlnm.Print_Area" localSheetId="149">'5-3'!$A$1:$H$25</definedName>
    <definedName name="_xlnm.Print_Area" localSheetId="150">'5-4'!$A$1:$E$11</definedName>
    <definedName name="_xlnm.Print_Area" localSheetId="151">'5-5'!$A$1:$H$16</definedName>
    <definedName name="_xlnm.Print_Area" localSheetId="152">'5-6'!$A$1:$H$16</definedName>
    <definedName name="_xlnm.Print_Area" localSheetId="153">'5-7'!$A$1:$H$16</definedName>
    <definedName name="_xlnm.Print_Area" localSheetId="154">'5-8'!$A$1:$H$16</definedName>
    <definedName name="_xlnm.Print_Area" localSheetId="155">'5-9'!$A$1:$F$16</definedName>
    <definedName name="_xlnm.Print_Area" localSheetId="6">'6'!$A$1:$E$28</definedName>
    <definedName name="_xlnm.Print_Area" localSheetId="7">'7'!$A$1:$K$27</definedName>
    <definedName name="_xlnm.Print_Area" localSheetId="8">'8'!$A$1:$C$18</definedName>
    <definedName name="_xlnm.Print_Area" localSheetId="9">'9'!$A$1:$D$17</definedName>
    <definedName name="Z_0EB2D51B_2717_44BD_8018_C872E4F2728C_.wvu.PrintArea" localSheetId="71" hidden="1">'3-18'!$A$1:$N$28</definedName>
    <definedName name="Z_0EB2D51B_2717_44BD_8018_C872E4F2728C_.wvu.Rows" localSheetId="71" hidden="1">'3-18'!$A$29:$IV$29</definedName>
    <definedName name="Z_12C77041_4F38_4F4A_8DD2_4F6071ECD2F3_.wvu.PrintArea" localSheetId="71" hidden="1">'3-18'!$A$1:$A$30</definedName>
    <definedName name="Z_12C77041_4F38_4F4A_8DD2_4F6071ECD2F3_.wvu.Rows" localSheetId="71" hidden="1">'3-18'!$A$29:$IV$29</definedName>
    <definedName name="Z_27D79FAF_DDEA_4A1C_A864_CFFDD2C16335_.wvu.PrintArea" localSheetId="63" hidden="1">'3-10'!$A$1:$O$27</definedName>
    <definedName name="Z_3D10FEF6_9AD3_4B32_84EF_1B3C84AA008B_.wvu.PrintArea" localSheetId="71" hidden="1">'3-18'!$A$1:$A$30</definedName>
    <definedName name="Z_3D10FEF6_9AD3_4B32_84EF_1B3C84AA008B_.wvu.Rows" localSheetId="71" hidden="1">'3-18'!$A$29:$IV$29</definedName>
    <definedName name="Z_4B2E4400_AEF9_11D4_AA2E_00105A690CC3_.wvu.PrintArea" localSheetId="71" hidden="1">'3-18'!$A$1:$A$30</definedName>
    <definedName name="Z_4B2E4400_AEF9_11D4_AA2E_00105A690CC3_.wvu.Rows" localSheetId="71" hidden="1">'3-18'!$A$29:$IV$29</definedName>
    <definedName name="Z_563CE408_CE37_41B6_84BF_EFD49FD83345_.wvu.PrintArea" localSheetId="71" hidden="1">'3-18'!$A$1:$A$30</definedName>
    <definedName name="Z_563CE408_CE37_41B6_84BF_EFD49FD83345_.wvu.Rows" localSheetId="71" hidden="1">'3-18'!$A$29:$IV$29</definedName>
    <definedName name="Z_5C7C2DF5_BA97_4B69_80BA_392951B74EC6_.wvu.Cols" localSheetId="63" hidden="1">'3-10'!$J$1:$R$65536</definedName>
    <definedName name="Z_7ECFA859_E720_4FC3_AF80_CC07CD3B6D1E_.wvu.PrintArea" localSheetId="71" hidden="1">'3-18'!$A$1:$A$30</definedName>
    <definedName name="Z_7ECFA859_E720_4FC3_AF80_CC07CD3B6D1E_.wvu.Rows" localSheetId="71" hidden="1">'3-18'!$A$29:$IV$29</definedName>
    <definedName name="Z_89056AEA_A68B_4EFA_B4CE_7844BF0AE10C_.wvu.PrintArea" localSheetId="71" hidden="1">'3-18'!$A$1:$A$30</definedName>
    <definedName name="Z_89056AEA_A68B_4EFA_B4CE_7844BF0AE10C_.wvu.Rows" localSheetId="71" hidden="1">'3-18'!$A$29:$IV$29</definedName>
    <definedName name="Z_9490CF81_FF7E_46B5_A9BC_CB47A134EFCE_.wvu.PrintArea" localSheetId="71" hidden="1">'3-18'!$A$1:$A$30</definedName>
    <definedName name="Z_9490CF81_FF7E_46B5_A9BC_CB47A134EFCE_.wvu.Rows" localSheetId="71" hidden="1">'3-18'!$A$29:$IV$29</definedName>
    <definedName name="Z_A19817C8_A00E_4CE4_9BD4_3D1A2616119A_.wvu.PrintArea" localSheetId="63" hidden="1">'3-10'!$A$1:$N$27</definedName>
    <definedName name="Z_A45A7D00_5A9C_11D6_84B1_0010B597A389_.wvu.PrintArea" localSheetId="71" hidden="1">'3-18'!$A$1:$A$30</definedName>
    <definedName name="Z_A45A7D00_5A9C_11D6_84B1_0010B597A389_.wvu.Rows" localSheetId="71" hidden="1">'3-18'!$A$29:$IV$29</definedName>
    <definedName name="Z_A6443439_640F_4C49_B142_2259D8CAA49A_.wvu.PrintArea" localSheetId="71" hidden="1">'3-18'!$A$1:$A$30</definedName>
    <definedName name="Z_A6443439_640F_4C49_B142_2259D8CAA49A_.wvu.Rows" localSheetId="71" hidden="1">'3-18'!$A$29:$IV$29</definedName>
    <definedName name="Z_A9339696_A3BC_4D61_A997_C332C9A86798_.wvu.PrintArea" localSheetId="71" hidden="1">'3-18'!$A$1:$A$30</definedName>
    <definedName name="Z_A9339696_A3BC_4D61_A997_C332C9A86798_.wvu.Rows" localSheetId="71" hidden="1">'3-18'!$A$29:$IV$29</definedName>
    <definedName name="Z_BAABC846_916C_4EF0_9224_0D4E0C579456_.wvu.PrintArea" localSheetId="63" hidden="1">'3-10'!$A$1:$N$27</definedName>
    <definedName name="Z_C4749DA9_D8F4_40A7_8ED3_9BD6B54F92C1_.wvu.PrintArea" localSheetId="71" hidden="1">'3-18'!$A$1:$A$30</definedName>
    <definedName name="Z_C4749DA9_D8F4_40A7_8ED3_9BD6B54F92C1_.wvu.Rows" localSheetId="71" hidden="1">'3-18'!$A$29:$IV$29</definedName>
    <definedName name="Z_CD72289F_ECBD_48CF_89CF_0F4CD1006481_.wvu.PrintArea" localSheetId="63" hidden="1">'3-10'!$A$1:$N$27</definedName>
    <definedName name="Z_D52947AC_46C1_4614_82AD_B706FCEAE04C_.wvu.PrintArea" localSheetId="71" hidden="1">'3-18'!$A$1:$A$30</definedName>
    <definedName name="Z_D52947AC_46C1_4614_82AD_B706FCEAE04C_.wvu.Rows" localSheetId="71" hidden="1">'3-18'!$A$29:$IV$29</definedName>
    <definedName name="Z_DFA82C1C_1DA2_4737_8492_1D9B0F49398D_.wvu.Cols" localSheetId="63" hidden="1">'3-10'!$J$1:$P$65536</definedName>
    <definedName name="Z_DFA82C1C_1DA2_4737_8492_1D9B0F49398D_.wvu.PrintArea" localSheetId="63" hidden="1">'3-10'!$A$1:$N$27</definedName>
    <definedName name="Z_E64324FB_90C4_4D4C_A3FD_99A73F72119A_.wvu.PrintArea" localSheetId="71" hidden="1">'3-18'!$A$1:$A$30</definedName>
    <definedName name="Z_E64324FB_90C4_4D4C_A3FD_99A73F72119A_.wvu.Rows" localSheetId="71" hidden="1">'3-18'!$A$29:$IV$29</definedName>
    <definedName name="Z_F6356C95_11BD_430F_9AC9_74CAB13B2F6C_.wvu.PrintArea" localSheetId="71" hidden="1">'3-18'!$A$1:$A$30</definedName>
    <definedName name="Z_F6356C95_11BD_430F_9AC9_74CAB13B2F6C_.wvu.Rows" localSheetId="71" hidden="1">'3-18'!$A$29:$IV$29</definedName>
    <definedName name="Z_FCC5B2E6_74B4_4102_AD4E_112B83667CFF_.wvu.Cols" localSheetId="63" hidden="1">'3-10'!$J$1:$R$65536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174" l="1"/>
  <c r="I7" i="174"/>
  <c r="J7" i="174" s="1"/>
  <c r="K7" i="174"/>
  <c r="M7" i="174" s="1"/>
  <c r="L7" i="174"/>
  <c r="E8" i="174"/>
  <c r="I8" i="174"/>
  <c r="J8" i="174" s="1"/>
  <c r="K8" i="174"/>
  <c r="M8" i="174" s="1"/>
  <c r="L8" i="174"/>
  <c r="E9" i="174"/>
  <c r="I9" i="174"/>
  <c r="J9" i="174" s="1"/>
  <c r="K9" i="174"/>
  <c r="M9" i="174" s="1"/>
  <c r="L9" i="174"/>
  <c r="E10" i="174"/>
  <c r="I10" i="174"/>
  <c r="J10" i="174" s="1"/>
  <c r="K10" i="174"/>
  <c r="M10" i="174" s="1"/>
  <c r="N10" i="174" s="1"/>
  <c r="L10" i="174"/>
  <c r="E11" i="174"/>
  <c r="I11" i="174"/>
  <c r="J11" i="174" s="1"/>
  <c r="K11" i="174"/>
  <c r="M11" i="174" s="1"/>
  <c r="L11" i="174"/>
  <c r="E12" i="174"/>
  <c r="I12" i="174"/>
  <c r="J12" i="174" s="1"/>
  <c r="K12" i="174"/>
  <c r="M12" i="174" s="1"/>
  <c r="L12" i="174"/>
  <c r="E13" i="174"/>
  <c r="I13" i="174"/>
  <c r="J13" i="174" s="1"/>
  <c r="K13" i="174"/>
  <c r="M13" i="174" s="1"/>
  <c r="L13" i="174"/>
  <c r="E14" i="174"/>
  <c r="I14" i="174"/>
  <c r="J14" i="174" s="1"/>
  <c r="K14" i="174"/>
  <c r="M14" i="174" s="1"/>
  <c r="N14" i="174" s="1"/>
  <c r="L14" i="174"/>
  <c r="E15" i="174"/>
  <c r="I15" i="174"/>
  <c r="J15" i="174" s="1"/>
  <c r="K15" i="174"/>
  <c r="M15" i="174" s="1"/>
  <c r="L15" i="174"/>
  <c r="E16" i="174"/>
  <c r="I16" i="174"/>
  <c r="J16" i="174" s="1"/>
  <c r="K16" i="174"/>
  <c r="M16" i="174" s="1"/>
  <c r="N16" i="174" s="1"/>
  <c r="L16" i="174"/>
  <c r="E17" i="174"/>
  <c r="I17" i="174"/>
  <c r="J17" i="174" s="1"/>
  <c r="K17" i="174"/>
  <c r="M17" i="174" s="1"/>
  <c r="L17" i="174"/>
  <c r="E18" i="174"/>
  <c r="I18" i="174"/>
  <c r="K18" i="174"/>
  <c r="M18" i="174" s="1"/>
  <c r="L18" i="174"/>
  <c r="E19" i="174"/>
  <c r="I19" i="174"/>
  <c r="K19" i="174"/>
  <c r="M19" i="174" s="1"/>
  <c r="L19" i="174"/>
  <c r="E20" i="174"/>
  <c r="I20" i="174"/>
  <c r="K20" i="174"/>
  <c r="M20" i="174" s="1"/>
  <c r="L20" i="174"/>
  <c r="E21" i="174"/>
  <c r="I21" i="174"/>
  <c r="K21" i="174"/>
  <c r="M21" i="174" s="1"/>
  <c r="L21" i="174"/>
  <c r="E22" i="174"/>
  <c r="I22" i="174"/>
  <c r="K22" i="174"/>
  <c r="M22" i="174" s="1"/>
  <c r="L22" i="174"/>
  <c r="E23" i="174"/>
  <c r="I23" i="174"/>
  <c r="K23" i="174"/>
  <c r="M23" i="174" s="1"/>
  <c r="L23" i="174"/>
  <c r="C24" i="174"/>
  <c r="D24" i="174"/>
  <c r="G24" i="174"/>
  <c r="K24" i="174" s="1"/>
  <c r="M24" i="174" s="1"/>
  <c r="N24" i="174" s="1"/>
  <c r="H24" i="174"/>
  <c r="I24" i="174"/>
  <c r="J18" i="174" s="1"/>
  <c r="J24" i="174"/>
  <c r="L24" i="174"/>
  <c r="G26" i="172"/>
  <c r="F26" i="172"/>
  <c r="E26" i="172"/>
  <c r="D26" i="172"/>
  <c r="C26" i="172"/>
  <c r="G6" i="170"/>
  <c r="I6" i="170" s="1"/>
  <c r="H6" i="170"/>
  <c r="J6" i="170"/>
  <c r="G7" i="170"/>
  <c r="I7" i="170" s="1"/>
  <c r="H7" i="170"/>
  <c r="J7" i="170"/>
  <c r="G8" i="170"/>
  <c r="I8" i="170" s="1"/>
  <c r="H8" i="170"/>
  <c r="J8" i="170"/>
  <c r="G9" i="170"/>
  <c r="I9" i="170" s="1"/>
  <c r="H9" i="170"/>
  <c r="J9" i="170"/>
  <c r="G10" i="170"/>
  <c r="I10" i="170" s="1"/>
  <c r="H10" i="170"/>
  <c r="J10" i="170"/>
  <c r="G11" i="170"/>
  <c r="I11" i="170" s="1"/>
  <c r="H11" i="170"/>
  <c r="J11" i="170"/>
  <c r="G12" i="170"/>
  <c r="I12" i="170" s="1"/>
  <c r="H12" i="170"/>
  <c r="J12" i="170"/>
  <c r="G13" i="170"/>
  <c r="I13" i="170" s="1"/>
  <c r="H13" i="170"/>
  <c r="J13" i="170"/>
  <c r="G14" i="170"/>
  <c r="I14" i="170" s="1"/>
  <c r="H14" i="170"/>
  <c r="J14" i="170"/>
  <c r="G15" i="170"/>
  <c r="I15" i="170" s="1"/>
  <c r="H15" i="170"/>
  <c r="J15" i="170"/>
  <c r="G16" i="170"/>
  <c r="I16" i="170" s="1"/>
  <c r="H16" i="170"/>
  <c r="J16" i="170"/>
  <c r="G17" i="170"/>
  <c r="I17" i="170" s="1"/>
  <c r="H17" i="170"/>
  <c r="J17" i="170"/>
  <c r="G18" i="170"/>
  <c r="I18" i="170" s="1"/>
  <c r="H18" i="170"/>
  <c r="J18" i="170"/>
  <c r="G19" i="170"/>
  <c r="I19" i="170" s="1"/>
  <c r="H19" i="170"/>
  <c r="J19" i="170"/>
  <c r="G20" i="170"/>
  <c r="I20" i="170" s="1"/>
  <c r="H20" i="170"/>
  <c r="J20" i="170"/>
  <c r="G21" i="170"/>
  <c r="I21" i="170" s="1"/>
  <c r="H21" i="170"/>
  <c r="J21" i="170"/>
  <c r="G22" i="170"/>
  <c r="I22" i="170" s="1"/>
  <c r="H22" i="170"/>
  <c r="J22" i="170"/>
  <c r="G23" i="170"/>
  <c r="I23" i="170" s="1"/>
  <c r="H23" i="170"/>
  <c r="J23" i="170"/>
  <c r="G24" i="170"/>
  <c r="I24" i="170" s="1"/>
  <c r="H24" i="170"/>
  <c r="J24" i="170"/>
  <c r="G25" i="170"/>
  <c r="I25" i="170" s="1"/>
  <c r="H25" i="170"/>
  <c r="J25" i="170"/>
  <c r="C26" i="170"/>
  <c r="D26" i="170"/>
  <c r="G26" i="170" s="1"/>
  <c r="E26" i="170"/>
  <c r="F26" i="170"/>
  <c r="D6" i="169"/>
  <c r="D8" i="169"/>
  <c r="D10" i="169"/>
  <c r="D12" i="169"/>
  <c r="D14" i="169"/>
  <c r="D16" i="169"/>
  <c r="D18" i="169"/>
  <c r="D20" i="169"/>
  <c r="Y7" i="168"/>
  <c r="Y11" i="168" s="1"/>
  <c r="Y8" i="168"/>
  <c r="Y9" i="168"/>
  <c r="Y10" i="168"/>
  <c r="C11" i="168"/>
  <c r="D11" i="168"/>
  <c r="E11" i="168"/>
  <c r="F11" i="168"/>
  <c r="G11" i="168"/>
  <c r="H11" i="168"/>
  <c r="I11" i="168"/>
  <c r="J11" i="168"/>
  <c r="K11" i="168"/>
  <c r="L11" i="168"/>
  <c r="M11" i="168"/>
  <c r="N11" i="168"/>
  <c r="O11" i="168"/>
  <c r="P11" i="168"/>
  <c r="Q11" i="168"/>
  <c r="R11" i="168"/>
  <c r="S11" i="168"/>
  <c r="T11" i="168"/>
  <c r="U11" i="168"/>
  <c r="V11" i="168"/>
  <c r="W11" i="168"/>
  <c r="X11" i="168"/>
  <c r="X7" i="167"/>
  <c r="X25" i="167" s="1"/>
  <c r="X8" i="167"/>
  <c r="X9" i="167"/>
  <c r="X10" i="167"/>
  <c r="X11" i="167"/>
  <c r="X12" i="167"/>
  <c r="X13" i="167"/>
  <c r="X14" i="167"/>
  <c r="X15" i="167"/>
  <c r="X16" i="167"/>
  <c r="X17" i="167"/>
  <c r="X18" i="167"/>
  <c r="X19" i="167"/>
  <c r="X20" i="167"/>
  <c r="X21" i="167"/>
  <c r="X22" i="167"/>
  <c r="X23" i="167"/>
  <c r="X24" i="167"/>
  <c r="C25" i="167"/>
  <c r="D25" i="167"/>
  <c r="E25" i="167"/>
  <c r="F25" i="167"/>
  <c r="G25" i="167"/>
  <c r="H25" i="167"/>
  <c r="I25" i="167"/>
  <c r="J25" i="167"/>
  <c r="K25" i="167"/>
  <c r="L25" i="167"/>
  <c r="M25" i="167"/>
  <c r="N25" i="167"/>
  <c r="O25" i="167"/>
  <c r="P25" i="167"/>
  <c r="Q25" i="167"/>
  <c r="R25" i="167"/>
  <c r="S25" i="167"/>
  <c r="T25" i="167"/>
  <c r="U25" i="167"/>
  <c r="V25" i="167"/>
  <c r="W25" i="167"/>
  <c r="F7" i="166"/>
  <c r="G7" i="166"/>
  <c r="D7" i="166" s="1"/>
  <c r="F8" i="166"/>
  <c r="G8" i="166"/>
  <c r="D8" i="166" s="1"/>
  <c r="D9" i="166"/>
  <c r="G9" i="166"/>
  <c r="F9" i="166" s="1"/>
  <c r="D10" i="166"/>
  <c r="F10" i="166"/>
  <c r="G10" i="166"/>
  <c r="G11" i="166"/>
  <c r="D11" i="166" s="1"/>
  <c r="G12" i="166"/>
  <c r="F12" i="166" s="1"/>
  <c r="G13" i="166"/>
  <c r="D13" i="166" s="1"/>
  <c r="D14" i="166"/>
  <c r="F14" i="166"/>
  <c r="G14" i="166"/>
  <c r="G15" i="166"/>
  <c r="D15" i="166" s="1"/>
  <c r="G16" i="166"/>
  <c r="D16" i="166" s="1"/>
  <c r="D17" i="166"/>
  <c r="G17" i="166"/>
  <c r="F17" i="166" s="1"/>
  <c r="D18" i="166"/>
  <c r="F18" i="166"/>
  <c r="G18" i="166"/>
  <c r="G19" i="166"/>
  <c r="D19" i="166" s="1"/>
  <c r="C20" i="166"/>
  <c r="E20" i="166"/>
  <c r="E7" i="165"/>
  <c r="H7" i="165"/>
  <c r="E8" i="165"/>
  <c r="H8" i="165"/>
  <c r="E9" i="165"/>
  <c r="H9" i="165"/>
  <c r="E10" i="165"/>
  <c r="H10" i="165"/>
  <c r="E11" i="165"/>
  <c r="H11" i="165"/>
  <c r="E12" i="165"/>
  <c r="H12" i="165"/>
  <c r="E13" i="165"/>
  <c r="H13" i="165"/>
  <c r="E14" i="165"/>
  <c r="H14" i="165"/>
  <c r="E15" i="165"/>
  <c r="H15" i="165"/>
  <c r="E16" i="165"/>
  <c r="H16" i="165"/>
  <c r="E17" i="165"/>
  <c r="H17" i="165"/>
  <c r="E18" i="165"/>
  <c r="H18" i="165"/>
  <c r="E19" i="165"/>
  <c r="H19" i="165"/>
  <c r="E20" i="165"/>
  <c r="H20" i="165"/>
  <c r="E21" i="165"/>
  <c r="H21" i="165"/>
  <c r="E22" i="165"/>
  <c r="H22" i="165"/>
  <c r="E23" i="165"/>
  <c r="H23" i="165"/>
  <c r="E24" i="165"/>
  <c r="H24" i="165"/>
  <c r="E25" i="165"/>
  <c r="H25" i="165"/>
  <c r="E26" i="165"/>
  <c r="H26" i="165"/>
  <c r="E27" i="165"/>
  <c r="H27" i="165"/>
  <c r="E28" i="165"/>
  <c r="H28" i="165"/>
  <c r="E29" i="165"/>
  <c r="H29" i="165"/>
  <c r="C30" i="165"/>
  <c r="D30" i="165"/>
  <c r="E30" i="165"/>
  <c r="F30" i="165"/>
  <c r="H30" i="165" s="1"/>
  <c r="G30" i="165"/>
  <c r="E32" i="165"/>
  <c r="E36" i="165" s="1"/>
  <c r="C36" i="165"/>
  <c r="D36" i="165"/>
  <c r="G36" i="165"/>
  <c r="H36" i="165"/>
  <c r="C19" i="164"/>
  <c r="E7" i="163"/>
  <c r="H7" i="163"/>
  <c r="E8" i="163"/>
  <c r="H8" i="163" s="1"/>
  <c r="E9" i="163"/>
  <c r="H9" i="163"/>
  <c r="E10" i="163"/>
  <c r="H10" i="163" s="1"/>
  <c r="E11" i="163"/>
  <c r="H11" i="163"/>
  <c r="E12" i="163"/>
  <c r="H12" i="163" s="1"/>
  <c r="E13" i="163"/>
  <c r="H13" i="163"/>
  <c r="E14" i="163"/>
  <c r="H14" i="163" s="1"/>
  <c r="E15" i="163"/>
  <c r="H15" i="163"/>
  <c r="E16" i="163"/>
  <c r="H16" i="163" s="1"/>
  <c r="E17" i="163"/>
  <c r="H17" i="163"/>
  <c r="E18" i="163"/>
  <c r="H18" i="163" s="1"/>
  <c r="E19" i="163"/>
  <c r="H19" i="163"/>
  <c r="E20" i="163"/>
  <c r="H20" i="163" s="1"/>
  <c r="E21" i="163"/>
  <c r="H21" i="163"/>
  <c r="E22" i="163"/>
  <c r="H22" i="163" s="1"/>
  <c r="E23" i="163"/>
  <c r="H23" i="163"/>
  <c r="E24" i="163"/>
  <c r="H24" i="163" s="1"/>
  <c r="E25" i="163"/>
  <c r="H25" i="163"/>
  <c r="E26" i="163"/>
  <c r="H26" i="163" s="1"/>
  <c r="E27" i="163"/>
  <c r="H27" i="163"/>
  <c r="C28" i="163"/>
  <c r="D28" i="163"/>
  <c r="F28" i="163"/>
  <c r="G28" i="163"/>
  <c r="B27" i="162"/>
  <c r="C27" i="162"/>
  <c r="D27" i="162"/>
  <c r="E27" i="162"/>
  <c r="E10" i="160"/>
  <c r="J10" i="160" s="1"/>
  <c r="H10" i="160"/>
  <c r="I10" i="160"/>
  <c r="K10" i="160"/>
  <c r="L10" i="160"/>
  <c r="N10" i="160"/>
  <c r="O10" i="160"/>
  <c r="O23" i="160" s="1"/>
  <c r="P10" i="160"/>
  <c r="Q10" i="160"/>
  <c r="R10" i="160"/>
  <c r="E11" i="160"/>
  <c r="H11" i="160"/>
  <c r="I11" i="160"/>
  <c r="K11" i="160"/>
  <c r="L11" i="160"/>
  <c r="N11" i="160"/>
  <c r="O11" i="160"/>
  <c r="Q11" i="160"/>
  <c r="R11" i="160"/>
  <c r="E12" i="160"/>
  <c r="P11" i="160" s="1"/>
  <c r="H12" i="160"/>
  <c r="I12" i="160"/>
  <c r="K12" i="160"/>
  <c r="L12" i="160"/>
  <c r="N12" i="160"/>
  <c r="O12" i="160"/>
  <c r="P12" i="160"/>
  <c r="Q12" i="160"/>
  <c r="Q23" i="160" s="1"/>
  <c r="R12" i="160"/>
  <c r="E13" i="160"/>
  <c r="H13" i="160"/>
  <c r="I13" i="160"/>
  <c r="K13" i="160"/>
  <c r="L13" i="160"/>
  <c r="N13" i="160"/>
  <c r="N23" i="160" s="1"/>
  <c r="O13" i="160"/>
  <c r="Q13" i="160"/>
  <c r="R13" i="160"/>
  <c r="E14" i="160"/>
  <c r="J12" i="160" s="1"/>
  <c r="H14" i="160"/>
  <c r="I14" i="160"/>
  <c r="J14" i="160"/>
  <c r="K14" i="160"/>
  <c r="L14" i="160"/>
  <c r="N14" i="160"/>
  <c r="O14" i="160"/>
  <c r="Q14" i="160"/>
  <c r="R14" i="160"/>
  <c r="E15" i="160"/>
  <c r="P13" i="160" s="1"/>
  <c r="H15" i="160"/>
  <c r="I15" i="160"/>
  <c r="K15" i="160"/>
  <c r="L15" i="160"/>
  <c r="N15" i="160"/>
  <c r="O15" i="160"/>
  <c r="P15" i="160"/>
  <c r="Q15" i="160"/>
  <c r="R15" i="160"/>
  <c r="E16" i="160"/>
  <c r="P14" i="160" s="1"/>
  <c r="H16" i="160"/>
  <c r="I16" i="160"/>
  <c r="K16" i="160"/>
  <c r="L16" i="160"/>
  <c r="N16" i="160"/>
  <c r="O16" i="160"/>
  <c r="Q16" i="160"/>
  <c r="R16" i="160"/>
  <c r="E17" i="160"/>
  <c r="H17" i="160"/>
  <c r="I17" i="160"/>
  <c r="K17" i="160"/>
  <c r="L17" i="160"/>
  <c r="N17" i="160"/>
  <c r="O17" i="160"/>
  <c r="Q17" i="160"/>
  <c r="R17" i="160"/>
  <c r="R23" i="160" s="1"/>
  <c r="E18" i="160"/>
  <c r="H18" i="160"/>
  <c r="I18" i="160"/>
  <c r="K18" i="160"/>
  <c r="L18" i="160"/>
  <c r="N18" i="160"/>
  <c r="O18" i="160"/>
  <c r="Q18" i="160"/>
  <c r="R18" i="160"/>
  <c r="E19" i="160"/>
  <c r="J15" i="160" s="1"/>
  <c r="H19" i="160"/>
  <c r="I19" i="160"/>
  <c r="J19" i="160"/>
  <c r="K19" i="160"/>
  <c r="L19" i="160"/>
  <c r="N19" i="160"/>
  <c r="O19" i="160"/>
  <c r="Q19" i="160"/>
  <c r="R19" i="160"/>
  <c r="E20" i="160"/>
  <c r="H20" i="160"/>
  <c r="I20" i="160"/>
  <c r="K20" i="160"/>
  <c r="L20" i="160"/>
  <c r="N20" i="160"/>
  <c r="O20" i="160"/>
  <c r="Q20" i="160"/>
  <c r="R20" i="160"/>
  <c r="E21" i="160"/>
  <c r="P16" i="160" s="1"/>
  <c r="H21" i="160"/>
  <c r="I21" i="160"/>
  <c r="K21" i="160"/>
  <c r="L21" i="160"/>
  <c r="N21" i="160"/>
  <c r="O21" i="160"/>
  <c r="Q21" i="160"/>
  <c r="R21" i="160"/>
  <c r="E22" i="160"/>
  <c r="J17" i="160" s="1"/>
  <c r="H22" i="160"/>
  <c r="I22" i="160"/>
  <c r="J22" i="160"/>
  <c r="K22" i="160"/>
  <c r="L22" i="160"/>
  <c r="N22" i="160"/>
  <c r="O22" i="160"/>
  <c r="Q22" i="160"/>
  <c r="R22" i="160"/>
  <c r="E23" i="160"/>
  <c r="P18" i="160" s="1"/>
  <c r="E24" i="160"/>
  <c r="P19" i="160" s="1"/>
  <c r="E25" i="160"/>
  <c r="J20" i="160" s="1"/>
  <c r="E26" i="160"/>
  <c r="P21" i="160" s="1"/>
  <c r="E27" i="160"/>
  <c r="P22" i="160" s="1"/>
  <c r="E28" i="160"/>
  <c r="E29" i="160"/>
  <c r="C30" i="160"/>
  <c r="E30" i="160" s="1"/>
  <c r="D30" i="160"/>
  <c r="F30" i="160"/>
  <c r="G30" i="160"/>
  <c r="E40" i="160"/>
  <c r="E41" i="160"/>
  <c r="E42" i="160"/>
  <c r="E44" i="160"/>
  <c r="E45" i="160"/>
  <c r="G15" i="159"/>
  <c r="E15" i="159"/>
  <c r="D15" i="159"/>
  <c r="C15" i="159"/>
  <c r="F14" i="159"/>
  <c r="F13" i="159"/>
  <c r="F12" i="159"/>
  <c r="F11" i="159"/>
  <c r="F10" i="159"/>
  <c r="F9" i="159"/>
  <c r="F8" i="159"/>
  <c r="F7" i="159"/>
  <c r="F6" i="159"/>
  <c r="F15" i="159" s="1"/>
  <c r="D28" i="157"/>
  <c r="C28" i="157"/>
  <c r="D26" i="157"/>
  <c r="C26" i="157"/>
  <c r="D25" i="157"/>
  <c r="C25" i="157"/>
  <c r="D24" i="157"/>
  <c r="C24" i="157"/>
  <c r="D22" i="157"/>
  <c r="C22" i="157"/>
  <c r="D21" i="157"/>
  <c r="C21" i="157"/>
  <c r="D20" i="157"/>
  <c r="C20" i="157"/>
  <c r="D19" i="157"/>
  <c r="C19" i="157"/>
  <c r="D18" i="157"/>
  <c r="C18" i="157"/>
  <c r="D17" i="157"/>
  <c r="C17" i="157"/>
  <c r="D16" i="157"/>
  <c r="C16" i="157"/>
  <c r="D15" i="157"/>
  <c r="C15" i="157"/>
  <c r="D14" i="157"/>
  <c r="C14" i="157"/>
  <c r="D13" i="157"/>
  <c r="C13" i="157"/>
  <c r="D12" i="157"/>
  <c r="C12" i="157"/>
  <c r="D10" i="157"/>
  <c r="C10" i="157"/>
  <c r="C29" i="157" s="1"/>
  <c r="D9" i="157"/>
  <c r="D29" i="157" s="1"/>
  <c r="C9" i="157"/>
  <c r="B57" i="156"/>
  <c r="C57" i="156"/>
  <c r="T8" i="154"/>
  <c r="V8" i="154" s="1"/>
  <c r="W8" i="154" s="1"/>
  <c r="T9" i="154"/>
  <c r="V9" i="154"/>
  <c r="W9" i="154"/>
  <c r="T10" i="154"/>
  <c r="V10" i="154" s="1"/>
  <c r="W10" i="154" s="1"/>
  <c r="T11" i="154"/>
  <c r="V11" i="154" s="1"/>
  <c r="W11" i="154" s="1"/>
  <c r="T12" i="154"/>
  <c r="V12" i="154"/>
  <c r="W12" i="154"/>
  <c r="T13" i="154"/>
  <c r="V13" i="154"/>
  <c r="W13" i="154" s="1"/>
  <c r="T14" i="154"/>
  <c r="V14" i="154" s="1"/>
  <c r="W14" i="154" s="1"/>
  <c r="T15" i="154"/>
  <c r="V15" i="154"/>
  <c r="W15" i="154" s="1"/>
  <c r="T16" i="154"/>
  <c r="V16" i="154" s="1"/>
  <c r="W16" i="154" s="1"/>
  <c r="T17" i="154"/>
  <c r="V17" i="154"/>
  <c r="W17" i="154"/>
  <c r="T18" i="154"/>
  <c r="V18" i="154" s="1"/>
  <c r="W18" i="154" s="1"/>
  <c r="T19" i="154"/>
  <c r="V19" i="154"/>
  <c r="W19" i="154" s="1"/>
  <c r="T20" i="154"/>
  <c r="V20" i="154"/>
  <c r="W20" i="154"/>
  <c r="T21" i="154"/>
  <c r="V21" i="154"/>
  <c r="W21" i="154" s="1"/>
  <c r="T22" i="154"/>
  <c r="V22" i="154" s="1"/>
  <c r="W22" i="154" s="1"/>
  <c r="T23" i="154"/>
  <c r="V23" i="154"/>
  <c r="W23" i="154" s="1"/>
  <c r="T24" i="154"/>
  <c r="V24" i="154" s="1"/>
  <c r="W24" i="154" s="1"/>
  <c r="T25" i="154"/>
  <c r="V25" i="154"/>
  <c r="W25" i="154"/>
  <c r="T26" i="154"/>
  <c r="V26" i="154" s="1"/>
  <c r="W26" i="154" s="1"/>
  <c r="T27" i="154"/>
  <c r="V27" i="154"/>
  <c r="W27" i="154" s="1"/>
  <c r="C28" i="154"/>
  <c r="D28" i="154"/>
  <c r="E28" i="154"/>
  <c r="T28" i="154" s="1"/>
  <c r="V28" i="154" s="1"/>
  <c r="W28" i="154" s="1"/>
  <c r="F28" i="154"/>
  <c r="G28" i="154"/>
  <c r="H28" i="154"/>
  <c r="I28" i="154"/>
  <c r="J28" i="154"/>
  <c r="K28" i="154"/>
  <c r="L28" i="154"/>
  <c r="M28" i="154"/>
  <c r="N28" i="154"/>
  <c r="O28" i="154"/>
  <c r="P28" i="154"/>
  <c r="Q28" i="154"/>
  <c r="R28" i="154"/>
  <c r="S28" i="154"/>
  <c r="V29" i="154"/>
  <c r="V30" i="154"/>
  <c r="V31" i="154"/>
  <c r="V32" i="154"/>
  <c r="V33" i="154"/>
  <c r="T34" i="154"/>
  <c r="V34" i="154"/>
  <c r="T35" i="154"/>
  <c r="V35" i="154"/>
  <c r="T36" i="154"/>
  <c r="V36" i="154" s="1"/>
  <c r="T37" i="154"/>
  <c r="V37" i="154"/>
  <c r="T38" i="154"/>
  <c r="V38" i="154"/>
  <c r="T39" i="154"/>
  <c r="V39" i="154"/>
  <c r="V40" i="154"/>
  <c r="V41" i="154"/>
  <c r="V42" i="154"/>
  <c r="V43" i="154"/>
  <c r="V44" i="154"/>
  <c r="V45" i="154"/>
  <c r="V46" i="154"/>
  <c r="V47" i="154"/>
  <c r="V48" i="154"/>
  <c r="V49" i="154"/>
  <c r="V50" i="154"/>
  <c r="V51" i="154"/>
  <c r="V52" i="154"/>
  <c r="V53" i="154"/>
  <c r="V54" i="154"/>
  <c r="V55" i="154"/>
  <c r="V56" i="154"/>
  <c r="V57" i="154"/>
  <c r="V58" i="154"/>
  <c r="V59" i="154"/>
  <c r="V60" i="154"/>
  <c r="V61" i="154"/>
  <c r="V62" i="154"/>
  <c r="V63" i="154"/>
  <c r="V64" i="154"/>
  <c r="V65" i="154"/>
  <c r="V66" i="154"/>
  <c r="V67" i="154"/>
  <c r="V68" i="154"/>
  <c r="V69" i="154"/>
  <c r="V70" i="154"/>
  <c r="V71" i="154"/>
  <c r="V72" i="154"/>
  <c r="V73" i="154"/>
  <c r="V74" i="154"/>
  <c r="V75" i="154"/>
  <c r="V76" i="154"/>
  <c r="V77" i="154"/>
  <c r="V78" i="154"/>
  <c r="V79" i="154"/>
  <c r="V80" i="154"/>
  <c r="V81" i="154"/>
  <c r="V82" i="154"/>
  <c r="V83" i="154"/>
  <c r="V84" i="154"/>
  <c r="V85" i="154"/>
  <c r="V86" i="154"/>
  <c r="V87" i="154"/>
  <c r="V88" i="154"/>
  <c r="V89" i="154"/>
  <c r="V90" i="154"/>
  <c r="V91" i="154"/>
  <c r="V92" i="154"/>
  <c r="V93" i="154"/>
  <c r="V94" i="154"/>
  <c r="V95" i="154"/>
  <c r="V96" i="154"/>
  <c r="V97" i="154"/>
  <c r="V98" i="154"/>
  <c r="V99" i="154"/>
  <c r="V100" i="154"/>
  <c r="V101" i="154"/>
  <c r="V102" i="154"/>
  <c r="V103" i="154"/>
  <c r="V104" i="154"/>
  <c r="V105" i="154"/>
  <c r="V106" i="154"/>
  <c r="V107" i="154"/>
  <c r="V108" i="154"/>
  <c r="V109" i="154"/>
  <c r="V110" i="154"/>
  <c r="V111" i="154"/>
  <c r="V112" i="154"/>
  <c r="V113" i="154"/>
  <c r="V114" i="154"/>
  <c r="V115" i="154"/>
  <c r="V116" i="154"/>
  <c r="V117" i="154"/>
  <c r="V118" i="154"/>
  <c r="V119" i="154"/>
  <c r="V120" i="154"/>
  <c r="V121" i="154"/>
  <c r="V122" i="154"/>
  <c r="V123" i="154"/>
  <c r="V124" i="154"/>
  <c r="V125" i="154"/>
  <c r="V126" i="154"/>
  <c r="V127" i="154"/>
  <c r="V128" i="154"/>
  <c r="V129" i="154"/>
  <c r="V130" i="154"/>
  <c r="V131" i="154"/>
  <c r="V132" i="154"/>
  <c r="V133" i="154"/>
  <c r="V134" i="154"/>
  <c r="V135" i="154"/>
  <c r="V136" i="154"/>
  <c r="V137" i="154"/>
  <c r="V138" i="154"/>
  <c r="V139" i="154"/>
  <c r="V140" i="154"/>
  <c r="V141" i="154"/>
  <c r="V142" i="154"/>
  <c r="V143" i="154"/>
  <c r="V144" i="154"/>
  <c r="V145" i="154"/>
  <c r="V146" i="154"/>
  <c r="V147" i="154"/>
  <c r="V148" i="154"/>
  <c r="V149" i="154"/>
  <c r="V150" i="154"/>
  <c r="V151" i="154"/>
  <c r="V152" i="154"/>
  <c r="V153" i="154"/>
  <c r="V154" i="154"/>
  <c r="V155" i="154"/>
  <c r="V156" i="154"/>
  <c r="V157" i="154"/>
  <c r="V158" i="154"/>
  <c r="V159" i="154"/>
  <c r="V160" i="154"/>
  <c r="V161" i="154"/>
  <c r="V162" i="154"/>
  <c r="V163" i="154"/>
  <c r="V164" i="154"/>
  <c r="V165" i="154"/>
  <c r="V166" i="154"/>
  <c r="V167" i="154"/>
  <c r="V168" i="154"/>
  <c r="V169" i="154"/>
  <c r="V170" i="154"/>
  <c r="V171" i="154"/>
  <c r="V172" i="154"/>
  <c r="V173" i="154"/>
  <c r="V174" i="154"/>
  <c r="V175" i="154"/>
  <c r="V176" i="154"/>
  <c r="V177" i="154"/>
  <c r="V178" i="154"/>
  <c r="V179" i="154"/>
  <c r="V180" i="154"/>
  <c r="T184" i="154"/>
  <c r="T185" i="154"/>
  <c r="T186" i="154"/>
  <c r="T187" i="154"/>
  <c r="T188" i="154"/>
  <c r="C189" i="154"/>
  <c r="D189" i="154"/>
  <c r="E189" i="154"/>
  <c r="T189" i="154" s="1"/>
  <c r="F189" i="154"/>
  <c r="G189" i="154"/>
  <c r="H189" i="154"/>
  <c r="I189" i="154"/>
  <c r="J189" i="154"/>
  <c r="K189" i="154"/>
  <c r="L189" i="154"/>
  <c r="M189" i="154"/>
  <c r="N189" i="154"/>
  <c r="O189" i="154"/>
  <c r="P189" i="154"/>
  <c r="Q189" i="154"/>
  <c r="R189" i="154"/>
  <c r="S189" i="154"/>
  <c r="G10" i="153"/>
  <c r="G23" i="153" s="1"/>
  <c r="H10" i="153"/>
  <c r="H23" i="153" s="1"/>
  <c r="J10" i="153"/>
  <c r="K10" i="153"/>
  <c r="G11" i="153"/>
  <c r="H11" i="153"/>
  <c r="J11" i="153"/>
  <c r="K11" i="153" s="1"/>
  <c r="G12" i="153"/>
  <c r="H12" i="153"/>
  <c r="J12" i="153"/>
  <c r="K12" i="153"/>
  <c r="G13" i="153"/>
  <c r="H13" i="153"/>
  <c r="J13" i="153"/>
  <c r="K13" i="153" s="1"/>
  <c r="G14" i="153"/>
  <c r="H14" i="153"/>
  <c r="J14" i="153"/>
  <c r="K14" i="153"/>
  <c r="G15" i="153"/>
  <c r="H15" i="153"/>
  <c r="J15" i="153"/>
  <c r="K15" i="153" s="1"/>
  <c r="G16" i="153"/>
  <c r="H16" i="153"/>
  <c r="J16" i="153"/>
  <c r="K16" i="153"/>
  <c r="G17" i="153"/>
  <c r="H17" i="153"/>
  <c r="J17" i="153"/>
  <c r="K17" i="153" s="1"/>
  <c r="G18" i="153"/>
  <c r="H18" i="153"/>
  <c r="J18" i="153"/>
  <c r="K18" i="153"/>
  <c r="G19" i="153"/>
  <c r="H19" i="153"/>
  <c r="J19" i="153"/>
  <c r="K19" i="153" s="1"/>
  <c r="G20" i="153"/>
  <c r="H20" i="153"/>
  <c r="J20" i="153"/>
  <c r="K20" i="153"/>
  <c r="G21" i="153"/>
  <c r="H21" i="153"/>
  <c r="J21" i="153"/>
  <c r="K21" i="153" s="1"/>
  <c r="G22" i="153"/>
  <c r="H22" i="153"/>
  <c r="J22" i="153"/>
  <c r="K22" i="153"/>
  <c r="J23" i="153"/>
  <c r="K23" i="153" s="1"/>
  <c r="J24" i="153"/>
  <c r="K24" i="153"/>
  <c r="J25" i="153"/>
  <c r="K25" i="153"/>
  <c r="J26" i="153"/>
  <c r="K26" i="153"/>
  <c r="J27" i="153"/>
  <c r="K27" i="153" s="1"/>
  <c r="J28" i="153"/>
  <c r="K28" i="153"/>
  <c r="J29" i="153"/>
  <c r="K29" i="153"/>
  <c r="C30" i="153"/>
  <c r="D30" i="153"/>
  <c r="J30" i="153"/>
  <c r="K30" i="153" s="1"/>
  <c r="H9" i="152"/>
  <c r="I9" i="152"/>
  <c r="M9" i="152"/>
  <c r="N9" i="152"/>
  <c r="Q9" i="152"/>
  <c r="R9" i="152"/>
  <c r="S9" i="152"/>
  <c r="T9" i="152"/>
  <c r="H10" i="152"/>
  <c r="I10" i="152"/>
  <c r="M10" i="152"/>
  <c r="N10" i="152"/>
  <c r="Q10" i="152"/>
  <c r="R10" i="152"/>
  <c r="S10" i="152"/>
  <c r="T10" i="152"/>
  <c r="H11" i="152"/>
  <c r="I11" i="152"/>
  <c r="M11" i="152"/>
  <c r="N11" i="152"/>
  <c r="Q11" i="152"/>
  <c r="R11" i="152"/>
  <c r="S11" i="152"/>
  <c r="T11" i="152"/>
  <c r="H12" i="152"/>
  <c r="I12" i="152"/>
  <c r="M12" i="152"/>
  <c r="N12" i="152"/>
  <c r="Q12" i="152"/>
  <c r="R12" i="152"/>
  <c r="S12" i="152"/>
  <c r="T12" i="152"/>
  <c r="H13" i="152"/>
  <c r="I13" i="152"/>
  <c r="M13" i="152"/>
  <c r="N13" i="152"/>
  <c r="Q13" i="152"/>
  <c r="R13" i="152"/>
  <c r="S13" i="152"/>
  <c r="T13" i="152"/>
  <c r="H14" i="152"/>
  <c r="I14" i="152"/>
  <c r="M14" i="152"/>
  <c r="N14" i="152"/>
  <c r="Q14" i="152"/>
  <c r="R14" i="152"/>
  <c r="S14" i="152"/>
  <c r="T14" i="152"/>
  <c r="H15" i="152"/>
  <c r="I15" i="152"/>
  <c r="M15" i="152"/>
  <c r="N15" i="152"/>
  <c r="Q15" i="152"/>
  <c r="R15" i="152"/>
  <c r="S15" i="152"/>
  <c r="T15" i="152"/>
  <c r="H16" i="152"/>
  <c r="I16" i="152"/>
  <c r="M16" i="152"/>
  <c r="N16" i="152"/>
  <c r="Q16" i="152"/>
  <c r="R16" i="152"/>
  <c r="S16" i="152"/>
  <c r="T16" i="152"/>
  <c r="H17" i="152"/>
  <c r="I17" i="152"/>
  <c r="M17" i="152"/>
  <c r="N17" i="152"/>
  <c r="Q17" i="152"/>
  <c r="R17" i="152"/>
  <c r="S17" i="152"/>
  <c r="T17" i="152"/>
  <c r="H18" i="152"/>
  <c r="I18" i="152"/>
  <c r="M18" i="152"/>
  <c r="N18" i="152"/>
  <c r="Q18" i="152"/>
  <c r="R18" i="152"/>
  <c r="S18" i="152"/>
  <c r="T18" i="152"/>
  <c r="H19" i="152"/>
  <c r="I19" i="152"/>
  <c r="M19" i="152"/>
  <c r="N19" i="152"/>
  <c r="Q19" i="152"/>
  <c r="R19" i="152"/>
  <c r="S19" i="152"/>
  <c r="T19" i="152"/>
  <c r="H20" i="152"/>
  <c r="I20" i="152"/>
  <c r="M20" i="152"/>
  <c r="N20" i="152"/>
  <c r="Q20" i="152"/>
  <c r="R20" i="152"/>
  <c r="S20" i="152"/>
  <c r="T20" i="152"/>
  <c r="H21" i="152"/>
  <c r="I21" i="152"/>
  <c r="M21" i="152"/>
  <c r="N21" i="152"/>
  <c r="Q21" i="152"/>
  <c r="R21" i="152"/>
  <c r="S21" i="152"/>
  <c r="T21" i="152"/>
  <c r="H22" i="152"/>
  <c r="I22" i="152"/>
  <c r="M22" i="152"/>
  <c r="N22" i="152"/>
  <c r="Q22" i="152"/>
  <c r="R22" i="152"/>
  <c r="S22" i="152"/>
  <c r="T22" i="152"/>
  <c r="H23" i="152"/>
  <c r="I23" i="152"/>
  <c r="M23" i="152"/>
  <c r="N23" i="152"/>
  <c r="Q23" i="152"/>
  <c r="R23" i="152"/>
  <c r="H24" i="152"/>
  <c r="I24" i="152"/>
  <c r="M24" i="152"/>
  <c r="N24" i="152"/>
  <c r="Q24" i="152"/>
  <c r="R24" i="152"/>
  <c r="H25" i="152"/>
  <c r="I25" i="152"/>
  <c r="M25" i="152"/>
  <c r="N25" i="152"/>
  <c r="Q25" i="152"/>
  <c r="R25" i="152"/>
  <c r="H26" i="152"/>
  <c r="I26" i="152"/>
  <c r="M26" i="152"/>
  <c r="N26" i="152"/>
  <c r="Q26" i="152"/>
  <c r="R26" i="152"/>
  <c r="H27" i="152"/>
  <c r="I27" i="152"/>
  <c r="M27" i="152"/>
  <c r="N27" i="152"/>
  <c r="Q27" i="152"/>
  <c r="R27" i="152"/>
  <c r="H28" i="152"/>
  <c r="I28" i="152"/>
  <c r="M28" i="152"/>
  <c r="N28" i="152"/>
  <c r="Q28" i="152"/>
  <c r="R28" i="152"/>
  <c r="C29" i="152"/>
  <c r="D29" i="152"/>
  <c r="F29" i="152"/>
  <c r="G29" i="152"/>
  <c r="H29" i="152"/>
  <c r="I29" i="152"/>
  <c r="K29" i="152"/>
  <c r="L29" i="152"/>
  <c r="M29" i="152"/>
  <c r="N29" i="152"/>
  <c r="O29" i="152"/>
  <c r="P29" i="152"/>
  <c r="Q29" i="152"/>
  <c r="R29" i="152"/>
  <c r="N7" i="151"/>
  <c r="N20" i="151" s="1"/>
  <c r="O20" i="151" s="1"/>
  <c r="O7" i="151"/>
  <c r="N8" i="151"/>
  <c r="O8" i="151" s="1"/>
  <c r="N9" i="151"/>
  <c r="O9" i="151" s="1"/>
  <c r="N10" i="151"/>
  <c r="O10" i="151"/>
  <c r="N11" i="151"/>
  <c r="O11" i="151"/>
  <c r="N12" i="151"/>
  <c r="O12" i="151" s="1"/>
  <c r="N13" i="151"/>
  <c r="O13" i="151"/>
  <c r="N14" i="151"/>
  <c r="O14" i="151"/>
  <c r="N15" i="151"/>
  <c r="O15" i="151"/>
  <c r="N16" i="151"/>
  <c r="O16" i="151" s="1"/>
  <c r="N17" i="151"/>
  <c r="O17" i="151"/>
  <c r="N18" i="151"/>
  <c r="O18" i="151"/>
  <c r="N19" i="151"/>
  <c r="O19" i="151"/>
  <c r="B20" i="151"/>
  <c r="C20" i="151"/>
  <c r="D20" i="151"/>
  <c r="E20" i="151"/>
  <c r="F20" i="151"/>
  <c r="G20" i="151"/>
  <c r="H20" i="151"/>
  <c r="I20" i="151"/>
  <c r="J20" i="151"/>
  <c r="K20" i="151"/>
  <c r="L20" i="151"/>
  <c r="M20" i="151"/>
  <c r="G8" i="150"/>
  <c r="G30" i="150" s="1"/>
  <c r="G10" i="150"/>
  <c r="G12" i="150"/>
  <c r="G14" i="150"/>
  <c r="G16" i="150"/>
  <c r="G18" i="150"/>
  <c r="G20" i="150"/>
  <c r="G22" i="150"/>
  <c r="G24" i="150"/>
  <c r="G26" i="150"/>
  <c r="G28" i="150"/>
  <c r="B30" i="150"/>
  <c r="C30" i="150"/>
  <c r="D30" i="150"/>
  <c r="E30" i="150"/>
  <c r="F30" i="150"/>
  <c r="F12" i="149"/>
  <c r="E12" i="149"/>
  <c r="D12" i="149"/>
  <c r="C12" i="149"/>
  <c r="G11" i="149"/>
  <c r="G10" i="149"/>
  <c r="G9" i="149"/>
  <c r="G8" i="149"/>
  <c r="G7" i="149"/>
  <c r="G6" i="149"/>
  <c r="G12" i="149" s="1"/>
  <c r="G28" i="147"/>
  <c r="F28" i="147"/>
  <c r="E28" i="147"/>
  <c r="D28" i="147"/>
  <c r="C28" i="147"/>
  <c r="H27" i="147"/>
  <c r="H26" i="147"/>
  <c r="H25" i="147"/>
  <c r="H24" i="147"/>
  <c r="H23" i="147"/>
  <c r="H22" i="147"/>
  <c r="H21" i="147"/>
  <c r="H20" i="147"/>
  <c r="H19" i="147"/>
  <c r="H18" i="147"/>
  <c r="H17" i="147"/>
  <c r="H16" i="147"/>
  <c r="H15" i="147"/>
  <c r="H14" i="147"/>
  <c r="H13" i="147"/>
  <c r="H12" i="147"/>
  <c r="H10" i="147"/>
  <c r="H9" i="147"/>
  <c r="H8" i="147"/>
  <c r="H28" i="147" s="1"/>
  <c r="N20" i="174" l="1"/>
  <c r="N8" i="174"/>
  <c r="F22" i="174"/>
  <c r="F16" i="174"/>
  <c r="F14" i="174"/>
  <c r="F12" i="174"/>
  <c r="N22" i="174"/>
  <c r="N18" i="174"/>
  <c r="N12" i="174"/>
  <c r="N23" i="174"/>
  <c r="N21" i="174"/>
  <c r="N19" i="174"/>
  <c r="N17" i="174"/>
  <c r="N15" i="174"/>
  <c r="N13" i="174"/>
  <c r="N11" i="174"/>
  <c r="N9" i="174"/>
  <c r="N7" i="174"/>
  <c r="F23" i="174"/>
  <c r="F21" i="174"/>
  <c r="F15" i="174"/>
  <c r="F9" i="174"/>
  <c r="F7" i="174"/>
  <c r="J23" i="174"/>
  <c r="J22" i="174"/>
  <c r="J21" i="174"/>
  <c r="J20" i="174"/>
  <c r="J19" i="174"/>
  <c r="E24" i="174"/>
  <c r="F24" i="174" s="1"/>
  <c r="J26" i="170"/>
  <c r="I26" i="170"/>
  <c r="H26" i="170"/>
  <c r="D12" i="166"/>
  <c r="F19" i="166"/>
  <c r="F11" i="166"/>
  <c r="F16" i="166"/>
  <c r="G20" i="166"/>
  <c r="D20" i="166" s="1"/>
  <c r="F13" i="166"/>
  <c r="F15" i="166"/>
  <c r="H28" i="163"/>
  <c r="E28" i="163"/>
  <c r="P20" i="160"/>
  <c r="J11" i="160"/>
  <c r="P17" i="160"/>
  <c r="P23" i="160" s="1"/>
  <c r="J16" i="160"/>
  <c r="J21" i="160"/>
  <c r="J13" i="160"/>
  <c r="J18" i="160"/>
  <c r="B7" i="146"/>
  <c r="H7" i="146"/>
  <c r="I7" i="146" s="1"/>
  <c r="B8" i="146"/>
  <c r="H8" i="146"/>
  <c r="I8" i="146" s="1"/>
  <c r="B9" i="146"/>
  <c r="H9" i="146"/>
  <c r="I9" i="146"/>
  <c r="B10" i="146"/>
  <c r="I10" i="146" s="1"/>
  <c r="C10" i="146"/>
  <c r="D10" i="146"/>
  <c r="E10" i="146"/>
  <c r="F10" i="146"/>
  <c r="G10" i="146"/>
  <c r="H10" i="146"/>
  <c r="E6" i="145"/>
  <c r="E7" i="145"/>
  <c r="E8" i="145"/>
  <c r="E9" i="145"/>
  <c r="C19" i="144"/>
  <c r="D8" i="144" s="1"/>
  <c r="E19" i="144"/>
  <c r="F8" i="144" s="1"/>
  <c r="J10" i="143"/>
  <c r="H11" i="143"/>
  <c r="J11" i="143"/>
  <c r="J25" i="143" s="1"/>
  <c r="J12" i="143"/>
  <c r="H13" i="143"/>
  <c r="J13" i="143"/>
  <c r="J14" i="143"/>
  <c r="H15" i="143"/>
  <c r="J15" i="143"/>
  <c r="J16" i="143"/>
  <c r="H17" i="143"/>
  <c r="J17" i="143"/>
  <c r="J18" i="143"/>
  <c r="H19" i="143"/>
  <c r="J19" i="143"/>
  <c r="J20" i="143"/>
  <c r="H21" i="143"/>
  <c r="J21" i="143"/>
  <c r="J22" i="143"/>
  <c r="H23" i="143"/>
  <c r="J23" i="143"/>
  <c r="J24" i="143"/>
  <c r="C25" i="143"/>
  <c r="D10" i="143" s="1"/>
  <c r="E25" i="143"/>
  <c r="F10" i="143" s="1"/>
  <c r="G25" i="143"/>
  <c r="H10" i="143" s="1"/>
  <c r="I25" i="143"/>
  <c r="C10" i="142"/>
  <c r="D10" i="142"/>
  <c r="E10" i="142"/>
  <c r="F10" i="142"/>
  <c r="G10" i="142"/>
  <c r="C15" i="142"/>
  <c r="D15" i="142"/>
  <c r="E15" i="142"/>
  <c r="F15" i="142"/>
  <c r="G15" i="142"/>
  <c r="F26" i="141"/>
  <c r="D26" i="141"/>
  <c r="C26" i="141"/>
  <c r="E25" i="141"/>
  <c r="E24" i="141"/>
  <c r="E23" i="141"/>
  <c r="E22" i="141"/>
  <c r="E21" i="141"/>
  <c r="E20" i="141"/>
  <c r="E19" i="141"/>
  <c r="E18" i="141"/>
  <c r="E17" i="141"/>
  <c r="E16" i="141"/>
  <c r="E15" i="141"/>
  <c r="E14" i="141"/>
  <c r="E13" i="141"/>
  <c r="E12" i="141"/>
  <c r="E11" i="141"/>
  <c r="E10" i="141"/>
  <c r="E9" i="141"/>
  <c r="E8" i="141"/>
  <c r="E7" i="141"/>
  <c r="E6" i="141"/>
  <c r="E26" i="141" s="1"/>
  <c r="J9" i="140"/>
  <c r="J10" i="140"/>
  <c r="J11" i="140"/>
  <c r="J12" i="140"/>
  <c r="J13" i="140"/>
  <c r="J14" i="140"/>
  <c r="J15" i="140"/>
  <c r="J16" i="140"/>
  <c r="J17" i="140"/>
  <c r="J18" i="140"/>
  <c r="J19" i="140"/>
  <c r="J20" i="140"/>
  <c r="J21" i="140"/>
  <c r="J22" i="140"/>
  <c r="J23" i="140"/>
  <c r="J24" i="140"/>
  <c r="J25" i="140"/>
  <c r="J26" i="140"/>
  <c r="J27" i="140"/>
  <c r="J28" i="140"/>
  <c r="C29" i="140"/>
  <c r="J29" i="140" s="1"/>
  <c r="D29" i="140"/>
  <c r="E29" i="140"/>
  <c r="F29" i="140"/>
  <c r="G29" i="140"/>
  <c r="H29" i="140"/>
  <c r="I29" i="140"/>
  <c r="J31" i="140"/>
  <c r="J32" i="140"/>
  <c r="D26" i="139"/>
  <c r="C26" i="139"/>
  <c r="O7" i="137"/>
  <c r="O8" i="137"/>
  <c r="O9" i="137"/>
  <c r="O10" i="137"/>
  <c r="O11" i="137"/>
  <c r="O12" i="137"/>
  <c r="O13" i="137"/>
  <c r="O14" i="137"/>
  <c r="O15" i="137"/>
  <c r="O16" i="137"/>
  <c r="O17" i="137"/>
  <c r="O18" i="137"/>
  <c r="O19" i="137"/>
  <c r="O20" i="137"/>
  <c r="O21" i="137"/>
  <c r="O22" i="137"/>
  <c r="O23" i="137"/>
  <c r="O24" i="137"/>
  <c r="O25" i="137"/>
  <c r="C27" i="137"/>
  <c r="D27" i="137"/>
  <c r="E27" i="137"/>
  <c r="F27" i="137"/>
  <c r="G27" i="137"/>
  <c r="H27" i="137"/>
  <c r="I27" i="137"/>
  <c r="J27" i="137"/>
  <c r="K27" i="137"/>
  <c r="L27" i="137"/>
  <c r="M27" i="137"/>
  <c r="N27" i="137"/>
  <c r="O27" i="137"/>
  <c r="N8" i="136"/>
  <c r="N10" i="136"/>
  <c r="N32" i="136" s="1"/>
  <c r="N12" i="136"/>
  <c r="N14" i="136"/>
  <c r="N16" i="136"/>
  <c r="N18" i="136"/>
  <c r="N20" i="136"/>
  <c r="N22" i="136"/>
  <c r="N24" i="136"/>
  <c r="N26" i="136"/>
  <c r="N28" i="136"/>
  <c r="N30" i="136"/>
  <c r="B32" i="136"/>
  <c r="C32" i="136"/>
  <c r="D32" i="136"/>
  <c r="E32" i="136"/>
  <c r="F32" i="136"/>
  <c r="G32" i="136"/>
  <c r="H32" i="136"/>
  <c r="I32" i="136"/>
  <c r="J32" i="136"/>
  <c r="K32" i="136"/>
  <c r="L32" i="136"/>
  <c r="M32" i="136"/>
  <c r="O35" i="135"/>
  <c r="O34" i="135"/>
  <c r="O32" i="135"/>
  <c r="O31" i="135"/>
  <c r="O27" i="135"/>
  <c r="N26" i="135"/>
  <c r="M26" i="135"/>
  <c r="L26" i="135"/>
  <c r="K26" i="135"/>
  <c r="J26" i="135"/>
  <c r="I26" i="135"/>
  <c r="H26" i="135"/>
  <c r="G26" i="135"/>
  <c r="F26" i="135"/>
  <c r="E26" i="135"/>
  <c r="D26" i="135"/>
  <c r="C26" i="135"/>
  <c r="O26" i="135" s="1"/>
  <c r="O25" i="135"/>
  <c r="N24" i="135"/>
  <c r="M24" i="135"/>
  <c r="L24" i="135"/>
  <c r="K24" i="135"/>
  <c r="J24" i="135"/>
  <c r="I24" i="135"/>
  <c r="H24" i="135"/>
  <c r="G24" i="135"/>
  <c r="F24" i="135"/>
  <c r="E24" i="135"/>
  <c r="O24" i="135" s="1"/>
  <c r="D24" i="135"/>
  <c r="C24" i="135"/>
  <c r="N23" i="135"/>
  <c r="M23" i="135"/>
  <c r="L23" i="135"/>
  <c r="K23" i="135"/>
  <c r="J23" i="135"/>
  <c r="I23" i="135"/>
  <c r="H23" i="135"/>
  <c r="G23" i="135"/>
  <c r="F23" i="135"/>
  <c r="E23" i="135"/>
  <c r="D23" i="135"/>
  <c r="C23" i="135"/>
  <c r="O23" i="135" s="1"/>
  <c r="N22" i="135"/>
  <c r="M22" i="135"/>
  <c r="L22" i="135"/>
  <c r="K22" i="135"/>
  <c r="J22" i="135"/>
  <c r="I22" i="135"/>
  <c r="H22" i="135"/>
  <c r="G22" i="135"/>
  <c r="F22" i="135"/>
  <c r="E22" i="135"/>
  <c r="D22" i="135"/>
  <c r="C22" i="135"/>
  <c r="O22" i="135" s="1"/>
  <c r="O21" i="135"/>
  <c r="N20" i="135"/>
  <c r="M20" i="135"/>
  <c r="L20" i="135"/>
  <c r="K20" i="135"/>
  <c r="J20" i="135"/>
  <c r="I20" i="135"/>
  <c r="H20" i="135"/>
  <c r="G20" i="135"/>
  <c r="F20" i="135"/>
  <c r="E20" i="135"/>
  <c r="O20" i="135" s="1"/>
  <c r="D20" i="135"/>
  <c r="C20" i="135"/>
  <c r="O19" i="135"/>
  <c r="O18" i="135"/>
  <c r="N17" i="135"/>
  <c r="M17" i="135"/>
  <c r="L17" i="135"/>
  <c r="K17" i="135"/>
  <c r="J17" i="135"/>
  <c r="I17" i="135"/>
  <c r="H17" i="135"/>
  <c r="G17" i="135"/>
  <c r="F17" i="135"/>
  <c r="E17" i="135"/>
  <c r="D17" i="135"/>
  <c r="C17" i="135"/>
  <c r="O17" i="135" s="1"/>
  <c r="O16" i="135"/>
  <c r="O15" i="135"/>
  <c r="O14" i="135"/>
  <c r="N13" i="135"/>
  <c r="M13" i="135"/>
  <c r="L13" i="135"/>
  <c r="K13" i="135"/>
  <c r="J13" i="135"/>
  <c r="I13" i="135"/>
  <c r="H13" i="135"/>
  <c r="G13" i="135"/>
  <c r="F13" i="135"/>
  <c r="E13" i="135"/>
  <c r="D13" i="135"/>
  <c r="C13" i="135"/>
  <c r="O13" i="135" s="1"/>
  <c r="N12" i="135"/>
  <c r="M12" i="135"/>
  <c r="L12" i="135"/>
  <c r="K12" i="135"/>
  <c r="J12" i="135"/>
  <c r="I12" i="135"/>
  <c r="H12" i="135"/>
  <c r="G12" i="135"/>
  <c r="F12" i="135"/>
  <c r="E12" i="135"/>
  <c r="D12" i="135"/>
  <c r="C12" i="135"/>
  <c r="O12" i="135" s="1"/>
  <c r="N11" i="135"/>
  <c r="M11" i="135"/>
  <c r="L11" i="135"/>
  <c r="K11" i="135"/>
  <c r="J11" i="135"/>
  <c r="I11" i="135"/>
  <c r="H11" i="135"/>
  <c r="G11" i="135"/>
  <c r="F11" i="135"/>
  <c r="E11" i="135"/>
  <c r="D11" i="135"/>
  <c r="C11" i="135"/>
  <c r="O11" i="135" s="1"/>
  <c r="N10" i="135"/>
  <c r="M10" i="135"/>
  <c r="L10" i="135"/>
  <c r="K10" i="135"/>
  <c r="K28" i="135" s="1"/>
  <c r="J10" i="135"/>
  <c r="I10" i="135"/>
  <c r="H10" i="135"/>
  <c r="G10" i="135"/>
  <c r="F10" i="135"/>
  <c r="E10" i="135"/>
  <c r="D10" i="135"/>
  <c r="C10" i="135"/>
  <c r="O10" i="135" s="1"/>
  <c r="N9" i="135"/>
  <c r="M9" i="135"/>
  <c r="L9" i="135"/>
  <c r="K9" i="135"/>
  <c r="J9" i="135"/>
  <c r="I9" i="135"/>
  <c r="H9" i="135"/>
  <c r="G9" i="135"/>
  <c r="F9" i="135"/>
  <c r="E9" i="135"/>
  <c r="D9" i="135"/>
  <c r="C9" i="135"/>
  <c r="O9" i="135" s="1"/>
  <c r="N8" i="135"/>
  <c r="N28" i="135" s="1"/>
  <c r="M8" i="135"/>
  <c r="M28" i="135" s="1"/>
  <c r="L8" i="135"/>
  <c r="L28" i="135" s="1"/>
  <c r="K8" i="135"/>
  <c r="J8" i="135"/>
  <c r="J28" i="135" s="1"/>
  <c r="I8" i="135"/>
  <c r="I28" i="135" s="1"/>
  <c r="H8" i="135"/>
  <c r="H28" i="135" s="1"/>
  <c r="G8" i="135"/>
  <c r="G28" i="135" s="1"/>
  <c r="F8" i="135"/>
  <c r="F28" i="135" s="1"/>
  <c r="E8" i="135"/>
  <c r="O8" i="135" s="1"/>
  <c r="D8" i="135"/>
  <c r="D28" i="135" s="1"/>
  <c r="C8" i="135"/>
  <c r="E5" i="134"/>
  <c r="H5" i="134" s="1"/>
  <c r="G5" i="134"/>
  <c r="E6" i="134"/>
  <c r="E25" i="134" s="1"/>
  <c r="H25" i="134" s="1"/>
  <c r="G6" i="134"/>
  <c r="E7" i="134"/>
  <c r="G7" i="134"/>
  <c r="H7" i="134"/>
  <c r="E8" i="134"/>
  <c r="G8" i="134"/>
  <c r="H8" i="134"/>
  <c r="E9" i="134"/>
  <c r="H9" i="134" s="1"/>
  <c r="G9" i="134"/>
  <c r="E10" i="134"/>
  <c r="H10" i="134" s="1"/>
  <c r="G10" i="134"/>
  <c r="E11" i="134"/>
  <c r="G11" i="134"/>
  <c r="H11" i="134"/>
  <c r="E12" i="134"/>
  <c r="G12" i="134"/>
  <c r="H12" i="134"/>
  <c r="E13" i="134"/>
  <c r="H13" i="134" s="1"/>
  <c r="G13" i="134"/>
  <c r="E14" i="134"/>
  <c r="H14" i="134" s="1"/>
  <c r="G14" i="134"/>
  <c r="E15" i="134"/>
  <c r="G15" i="134"/>
  <c r="H15" i="134"/>
  <c r="E16" i="134"/>
  <c r="G16" i="134"/>
  <c r="H16" i="134"/>
  <c r="E17" i="134"/>
  <c r="H17" i="134" s="1"/>
  <c r="G17" i="134"/>
  <c r="E18" i="134"/>
  <c r="E19" i="134"/>
  <c r="H19" i="134" s="1"/>
  <c r="G19" i="134"/>
  <c r="E20" i="134"/>
  <c r="H20" i="134" s="1"/>
  <c r="G20" i="134"/>
  <c r="E21" i="134"/>
  <c r="G21" i="134"/>
  <c r="H21" i="134"/>
  <c r="E22" i="134"/>
  <c r="E23" i="134"/>
  <c r="E24" i="134"/>
  <c r="H24" i="134" s="1"/>
  <c r="G24" i="134"/>
  <c r="C25" i="134"/>
  <c r="D25" i="134"/>
  <c r="G25" i="134" s="1"/>
  <c r="F25" i="134"/>
  <c r="D7" i="133"/>
  <c r="G7" i="133" s="1"/>
  <c r="F7" i="133"/>
  <c r="F27" i="133" s="1"/>
  <c r="D9" i="133"/>
  <c r="I9" i="133" s="1"/>
  <c r="F9" i="133"/>
  <c r="G9" i="133"/>
  <c r="D11" i="133"/>
  <c r="G11" i="133" s="1"/>
  <c r="F11" i="133"/>
  <c r="D13" i="133"/>
  <c r="I13" i="133" s="1"/>
  <c r="F13" i="133"/>
  <c r="G13" i="133"/>
  <c r="D15" i="133"/>
  <c r="G15" i="133" s="1"/>
  <c r="F15" i="133"/>
  <c r="D17" i="133"/>
  <c r="I17" i="133" s="1"/>
  <c r="F17" i="133"/>
  <c r="G17" i="133"/>
  <c r="D19" i="133"/>
  <c r="G19" i="133" s="1"/>
  <c r="F19" i="133"/>
  <c r="D21" i="133"/>
  <c r="I21" i="133" s="1"/>
  <c r="F21" i="133"/>
  <c r="G21" i="133"/>
  <c r="D23" i="133"/>
  <c r="G23" i="133" s="1"/>
  <c r="F23" i="133"/>
  <c r="D25" i="133"/>
  <c r="I25" i="133" s="1"/>
  <c r="F25" i="133"/>
  <c r="G25" i="133"/>
  <c r="B27" i="133"/>
  <c r="C27" i="133"/>
  <c r="D27" i="133"/>
  <c r="E27" i="133"/>
  <c r="G27" i="133"/>
  <c r="H27" i="133"/>
  <c r="I27" i="133" s="1"/>
  <c r="J27" i="133"/>
  <c r="B8" i="132"/>
  <c r="C8" i="132"/>
  <c r="D8" i="132"/>
  <c r="E8" i="132"/>
  <c r="F8" i="132"/>
  <c r="G8" i="132"/>
  <c r="B10" i="132"/>
  <c r="C10" i="132"/>
  <c r="D10" i="132"/>
  <c r="E10" i="132"/>
  <c r="F10" i="132"/>
  <c r="G10" i="132"/>
  <c r="B11" i="132"/>
  <c r="C11" i="132"/>
  <c r="D11" i="132"/>
  <c r="E11" i="132"/>
  <c r="F11" i="132"/>
  <c r="G11" i="132"/>
  <c r="I8" i="131"/>
  <c r="K8" i="131" s="1"/>
  <c r="U8" i="131" s="1"/>
  <c r="J8" i="131"/>
  <c r="L8" i="131" s="1"/>
  <c r="V8" i="131" s="1"/>
  <c r="M8" i="131"/>
  <c r="N8" i="131"/>
  <c r="O8" i="131"/>
  <c r="P8" i="131"/>
  <c r="Q8" i="131"/>
  <c r="R8" i="131"/>
  <c r="I9" i="131"/>
  <c r="M9" i="131"/>
  <c r="N9" i="131"/>
  <c r="O9" i="131"/>
  <c r="P9" i="131"/>
  <c r="Q9" i="131"/>
  <c r="R9" i="131"/>
  <c r="I10" i="131"/>
  <c r="J10" i="131" s="1"/>
  <c r="M10" i="131"/>
  <c r="N10" i="131"/>
  <c r="O10" i="131"/>
  <c r="P10" i="131"/>
  <c r="Q10" i="131"/>
  <c r="R10" i="131"/>
  <c r="S10" i="131"/>
  <c r="I11" i="131"/>
  <c r="J11" i="131"/>
  <c r="K11" i="131"/>
  <c r="L11" i="131"/>
  <c r="M11" i="131"/>
  <c r="N11" i="131"/>
  <c r="O11" i="131"/>
  <c r="P11" i="131"/>
  <c r="Q11" i="131"/>
  <c r="R11" i="131"/>
  <c r="I12" i="131"/>
  <c r="K12" i="131" s="1"/>
  <c r="U10" i="131" s="1"/>
  <c r="J12" i="131"/>
  <c r="L12" i="131" s="1"/>
  <c r="V10" i="131" s="1"/>
  <c r="M12" i="131"/>
  <c r="N12" i="131"/>
  <c r="O12" i="131"/>
  <c r="P12" i="131"/>
  <c r="Q12" i="131"/>
  <c r="R12" i="131"/>
  <c r="I13" i="131"/>
  <c r="S11" i="131" s="1"/>
  <c r="M13" i="131"/>
  <c r="N13" i="131"/>
  <c r="O13" i="131"/>
  <c r="P13" i="131"/>
  <c r="Q13" i="131"/>
  <c r="R13" i="131"/>
  <c r="I14" i="131"/>
  <c r="S12" i="131" s="1"/>
  <c r="M14" i="131"/>
  <c r="N14" i="131"/>
  <c r="O14" i="131"/>
  <c r="P14" i="131"/>
  <c r="Q14" i="131"/>
  <c r="R14" i="131"/>
  <c r="S14" i="131"/>
  <c r="U14" i="131"/>
  <c r="I15" i="131"/>
  <c r="J15" i="131"/>
  <c r="L15" i="131" s="1"/>
  <c r="K15" i="131"/>
  <c r="M15" i="131"/>
  <c r="N15" i="131"/>
  <c r="O15" i="131"/>
  <c r="P15" i="131"/>
  <c r="Q15" i="131"/>
  <c r="R15" i="131"/>
  <c r="I16" i="131"/>
  <c r="K16" i="131" s="1"/>
  <c r="J16" i="131"/>
  <c r="L16" i="131" s="1"/>
  <c r="M16" i="131"/>
  <c r="N16" i="131"/>
  <c r="O16" i="131"/>
  <c r="P16" i="131"/>
  <c r="Q16" i="131"/>
  <c r="R16" i="131"/>
  <c r="U16" i="131"/>
  <c r="I17" i="131"/>
  <c r="J17" i="131" s="1"/>
  <c r="M17" i="131"/>
  <c r="N17" i="131"/>
  <c r="O17" i="131"/>
  <c r="P17" i="131"/>
  <c r="Q17" i="131"/>
  <c r="R17" i="131"/>
  <c r="I18" i="131"/>
  <c r="J18" i="131" s="1"/>
  <c r="M18" i="131"/>
  <c r="N18" i="131"/>
  <c r="O18" i="131"/>
  <c r="P18" i="131"/>
  <c r="Q18" i="131"/>
  <c r="R18" i="131"/>
  <c r="S18" i="131"/>
  <c r="I19" i="131"/>
  <c r="J19" i="131"/>
  <c r="L19" i="131" s="1"/>
  <c r="V14" i="131" s="1"/>
  <c r="K19" i="131"/>
  <c r="M19" i="131"/>
  <c r="N19" i="131"/>
  <c r="O19" i="131"/>
  <c r="P19" i="131"/>
  <c r="Q19" i="131"/>
  <c r="R19" i="131"/>
  <c r="I20" i="131"/>
  <c r="K20" i="131" s="1"/>
  <c r="U15" i="131" s="1"/>
  <c r="J20" i="131"/>
  <c r="L20" i="131" s="1"/>
  <c r="V15" i="131" s="1"/>
  <c r="M20" i="131"/>
  <c r="N20" i="131"/>
  <c r="O20" i="131"/>
  <c r="P20" i="131"/>
  <c r="Q20" i="131"/>
  <c r="R20" i="131"/>
  <c r="U20" i="131"/>
  <c r="I21" i="131"/>
  <c r="S16" i="131" s="1"/>
  <c r="I22" i="131"/>
  <c r="J22" i="131" s="1"/>
  <c r="I23" i="131"/>
  <c r="K23" i="131" s="1"/>
  <c r="U18" i="131" s="1"/>
  <c r="J23" i="131"/>
  <c r="L23" i="131" s="1"/>
  <c r="V18" i="131" s="1"/>
  <c r="I24" i="131"/>
  <c r="J24" i="131" s="1"/>
  <c r="I25" i="131"/>
  <c r="S20" i="131" s="1"/>
  <c r="J25" i="131"/>
  <c r="T20" i="131" s="1"/>
  <c r="I26" i="131"/>
  <c r="J26" i="131"/>
  <c r="L26" i="131" s="1"/>
  <c r="I27" i="131"/>
  <c r="K27" i="131" s="1"/>
  <c r="J27" i="131"/>
  <c r="L27" i="131"/>
  <c r="C28" i="131"/>
  <c r="D28" i="131"/>
  <c r="E28" i="131"/>
  <c r="F28" i="131"/>
  <c r="G28" i="131"/>
  <c r="H28" i="131"/>
  <c r="H8" i="130"/>
  <c r="J8" i="130" s="1"/>
  <c r="I8" i="130"/>
  <c r="H10" i="130"/>
  <c r="I10" i="130" s="1"/>
  <c r="H12" i="130"/>
  <c r="I12" i="130"/>
  <c r="J12" i="130" s="1"/>
  <c r="H14" i="130"/>
  <c r="I14" i="130" s="1"/>
  <c r="H16" i="130"/>
  <c r="J16" i="130" s="1"/>
  <c r="I16" i="130"/>
  <c r="H18" i="130"/>
  <c r="I18" i="130" s="1"/>
  <c r="J18" i="130" s="1"/>
  <c r="H20" i="130"/>
  <c r="I20" i="130" s="1"/>
  <c r="J20" i="130" s="1"/>
  <c r="H22" i="130"/>
  <c r="I22" i="130" s="1"/>
  <c r="J22" i="130" s="1"/>
  <c r="H24" i="130"/>
  <c r="I24" i="130"/>
  <c r="J24" i="130" s="1"/>
  <c r="H26" i="130"/>
  <c r="I26" i="130" s="1"/>
  <c r="J26" i="130" s="1"/>
  <c r="B28" i="130"/>
  <c r="C28" i="130"/>
  <c r="D28" i="130"/>
  <c r="E28" i="130"/>
  <c r="F28" i="130"/>
  <c r="G28" i="130"/>
  <c r="I8" i="129"/>
  <c r="J8" i="129" s="1"/>
  <c r="M8" i="129"/>
  <c r="N8" i="129"/>
  <c r="O8" i="129"/>
  <c r="P8" i="129"/>
  <c r="Q8" i="129"/>
  <c r="R8" i="129"/>
  <c r="I9" i="129"/>
  <c r="J9" i="129"/>
  <c r="K9" i="129" s="1"/>
  <c r="M9" i="129"/>
  <c r="N9" i="129"/>
  <c r="O9" i="129"/>
  <c r="P9" i="129"/>
  <c r="Q9" i="129"/>
  <c r="R9" i="129"/>
  <c r="S9" i="129"/>
  <c r="I10" i="129"/>
  <c r="K10" i="129" s="1"/>
  <c r="J10" i="129"/>
  <c r="L10" i="129"/>
  <c r="M10" i="129"/>
  <c r="N10" i="129"/>
  <c r="O10" i="129"/>
  <c r="P10" i="129"/>
  <c r="Q10" i="129"/>
  <c r="R10" i="129"/>
  <c r="I11" i="129"/>
  <c r="J11" i="129"/>
  <c r="K11" i="129"/>
  <c r="L11" i="129"/>
  <c r="M11" i="129"/>
  <c r="N11" i="129"/>
  <c r="O11" i="129"/>
  <c r="P11" i="129"/>
  <c r="Q11" i="129"/>
  <c r="R11" i="129"/>
  <c r="S11" i="129"/>
  <c r="I12" i="129"/>
  <c r="J12" i="129" s="1"/>
  <c r="M12" i="129"/>
  <c r="N12" i="129"/>
  <c r="O12" i="129"/>
  <c r="P12" i="129"/>
  <c r="Q12" i="129"/>
  <c r="R12" i="129"/>
  <c r="I13" i="129"/>
  <c r="J13" i="129"/>
  <c r="L13" i="129" s="1"/>
  <c r="V11" i="129" s="1"/>
  <c r="K13" i="129"/>
  <c r="U11" i="129" s="1"/>
  <c r="M13" i="129"/>
  <c r="N13" i="129"/>
  <c r="O13" i="129"/>
  <c r="P13" i="129"/>
  <c r="Q13" i="129"/>
  <c r="R13" i="129"/>
  <c r="S13" i="129"/>
  <c r="I14" i="129"/>
  <c r="S12" i="129" s="1"/>
  <c r="J14" i="129"/>
  <c r="L14" i="129"/>
  <c r="V12" i="129" s="1"/>
  <c r="M14" i="129"/>
  <c r="N14" i="129"/>
  <c r="O14" i="129"/>
  <c r="P14" i="129"/>
  <c r="Q14" i="129"/>
  <c r="R14" i="129"/>
  <c r="T14" i="129"/>
  <c r="U14" i="129"/>
  <c r="V14" i="129"/>
  <c r="I15" i="129"/>
  <c r="J15" i="129"/>
  <c r="K15" i="129"/>
  <c r="L15" i="129"/>
  <c r="M15" i="129"/>
  <c r="N15" i="129"/>
  <c r="O15" i="129"/>
  <c r="P15" i="129"/>
  <c r="Q15" i="129"/>
  <c r="R15" i="129"/>
  <c r="I16" i="129"/>
  <c r="J16" i="129" s="1"/>
  <c r="L16" i="129" s="1"/>
  <c r="M16" i="129"/>
  <c r="N16" i="129"/>
  <c r="O16" i="129"/>
  <c r="P16" i="129"/>
  <c r="Q16" i="129"/>
  <c r="R16" i="129"/>
  <c r="I17" i="129"/>
  <c r="J17" i="129"/>
  <c r="T13" i="129" s="1"/>
  <c r="K17" i="129"/>
  <c r="L17" i="129"/>
  <c r="V13" i="129" s="1"/>
  <c r="M17" i="129"/>
  <c r="N17" i="129"/>
  <c r="O17" i="129"/>
  <c r="P17" i="129"/>
  <c r="Q17" i="129"/>
  <c r="R17" i="129"/>
  <c r="S17" i="129"/>
  <c r="T17" i="129"/>
  <c r="I18" i="129"/>
  <c r="K18" i="129" s="1"/>
  <c r="J18" i="129"/>
  <c r="L18" i="129"/>
  <c r="M18" i="129"/>
  <c r="N18" i="129"/>
  <c r="O18" i="129"/>
  <c r="P18" i="129"/>
  <c r="Q18" i="129"/>
  <c r="R18" i="129"/>
  <c r="I19" i="129"/>
  <c r="S14" i="129" s="1"/>
  <c r="J19" i="129"/>
  <c r="K19" i="129"/>
  <c r="L19" i="129"/>
  <c r="M19" i="129"/>
  <c r="N19" i="129"/>
  <c r="O19" i="129"/>
  <c r="P19" i="129"/>
  <c r="Q19" i="129"/>
  <c r="R19" i="129"/>
  <c r="S19" i="129"/>
  <c r="T19" i="129"/>
  <c r="V19" i="129"/>
  <c r="I20" i="129"/>
  <c r="J20" i="129" s="1"/>
  <c r="M20" i="129"/>
  <c r="N20" i="129"/>
  <c r="O20" i="129"/>
  <c r="P20" i="129"/>
  <c r="Q20" i="129"/>
  <c r="R20" i="129"/>
  <c r="I21" i="129"/>
  <c r="S16" i="129" s="1"/>
  <c r="J21" i="129"/>
  <c r="T16" i="129" s="1"/>
  <c r="K21" i="129"/>
  <c r="U16" i="129" s="1"/>
  <c r="L21" i="129"/>
  <c r="V16" i="129" s="1"/>
  <c r="I22" i="129"/>
  <c r="J22" i="129"/>
  <c r="K22" i="129"/>
  <c r="U17" i="129" s="1"/>
  <c r="L22" i="129"/>
  <c r="V17" i="129" s="1"/>
  <c r="I23" i="129"/>
  <c r="S18" i="129" s="1"/>
  <c r="J23" i="129"/>
  <c r="T18" i="129" s="1"/>
  <c r="K23" i="129"/>
  <c r="U18" i="129" s="1"/>
  <c r="L23" i="129"/>
  <c r="V18" i="129" s="1"/>
  <c r="I24" i="129"/>
  <c r="J24" i="129"/>
  <c r="K24" i="129"/>
  <c r="U19" i="129" s="1"/>
  <c r="L24" i="129"/>
  <c r="I25" i="129"/>
  <c r="S20" i="129" s="1"/>
  <c r="J25" i="129"/>
  <c r="T20" i="129" s="1"/>
  <c r="K25" i="129"/>
  <c r="U20" i="129" s="1"/>
  <c r="L25" i="129"/>
  <c r="V20" i="129" s="1"/>
  <c r="I26" i="129"/>
  <c r="J26" i="129"/>
  <c r="K26" i="129"/>
  <c r="L26" i="129"/>
  <c r="I27" i="129"/>
  <c r="J27" i="129"/>
  <c r="K27" i="129"/>
  <c r="L27" i="129"/>
  <c r="C28" i="129"/>
  <c r="D28" i="129"/>
  <c r="E28" i="129"/>
  <c r="F28" i="129"/>
  <c r="G28" i="129"/>
  <c r="H28" i="129"/>
  <c r="I28" i="129"/>
  <c r="J28" i="129" s="1"/>
  <c r="D9" i="128"/>
  <c r="G11" i="128"/>
  <c r="C12" i="128"/>
  <c r="C7" i="128" s="1"/>
  <c r="D12" i="128"/>
  <c r="D7" i="128" s="1"/>
  <c r="E12" i="128"/>
  <c r="E7" i="128" s="1"/>
  <c r="F12" i="128"/>
  <c r="F9" i="128" s="1"/>
  <c r="G12" i="128"/>
  <c r="G9" i="128" s="1"/>
  <c r="E7" i="127"/>
  <c r="F7" i="127"/>
  <c r="M7" i="127"/>
  <c r="N7" i="127"/>
  <c r="O7" i="127"/>
  <c r="E8" i="127"/>
  <c r="F8" i="127"/>
  <c r="M8" i="127"/>
  <c r="N8" i="127"/>
  <c r="E9" i="127"/>
  <c r="F9" i="127"/>
  <c r="M9" i="127"/>
  <c r="N9" i="127"/>
  <c r="O9" i="127"/>
  <c r="E10" i="127"/>
  <c r="F10" i="127" s="1"/>
  <c r="M10" i="127"/>
  <c r="N10" i="127"/>
  <c r="E11" i="127"/>
  <c r="F11" i="127"/>
  <c r="M11" i="127"/>
  <c r="N11" i="127"/>
  <c r="N18" i="127" s="1"/>
  <c r="E12" i="127"/>
  <c r="F12" i="127" s="1"/>
  <c r="M12" i="127"/>
  <c r="N12" i="127"/>
  <c r="E13" i="127"/>
  <c r="O11" i="127" s="1"/>
  <c r="F13" i="127"/>
  <c r="M13" i="127"/>
  <c r="N13" i="127"/>
  <c r="E14" i="127"/>
  <c r="F14" i="127" s="1"/>
  <c r="M14" i="127"/>
  <c r="N14" i="127"/>
  <c r="E15" i="127"/>
  <c r="F15" i="127"/>
  <c r="M15" i="127"/>
  <c r="N15" i="127"/>
  <c r="E16" i="127"/>
  <c r="O12" i="127" s="1"/>
  <c r="F16" i="127"/>
  <c r="M16" i="127"/>
  <c r="N16" i="127"/>
  <c r="O16" i="127"/>
  <c r="E17" i="127"/>
  <c r="O13" i="127" s="1"/>
  <c r="F17" i="127"/>
  <c r="M17" i="127"/>
  <c r="N17" i="127"/>
  <c r="O17" i="127"/>
  <c r="E18" i="127"/>
  <c r="F18" i="127" s="1"/>
  <c r="M18" i="127"/>
  <c r="E19" i="127"/>
  <c r="O15" i="127" s="1"/>
  <c r="F19" i="127"/>
  <c r="E20" i="127"/>
  <c r="F20" i="127"/>
  <c r="E21" i="127"/>
  <c r="F21" i="127"/>
  <c r="C23" i="127"/>
  <c r="D23" i="127"/>
  <c r="D8" i="126"/>
  <c r="E8" i="126" s="1"/>
  <c r="D10" i="126"/>
  <c r="E10" i="126" s="1"/>
  <c r="D12" i="126"/>
  <c r="E12" i="126" s="1"/>
  <c r="D14" i="126"/>
  <c r="E14" i="126"/>
  <c r="D20" i="126"/>
  <c r="E20" i="126" s="1"/>
  <c r="D22" i="126"/>
  <c r="E22" i="126" s="1"/>
  <c r="D24" i="126"/>
  <c r="E24" i="126" s="1"/>
  <c r="D26" i="126"/>
  <c r="E26" i="126"/>
  <c r="D28" i="126"/>
  <c r="E28" i="126" s="1"/>
  <c r="F6" i="124"/>
  <c r="G6" i="124"/>
  <c r="F7" i="124"/>
  <c r="G7" i="124"/>
  <c r="F8" i="124"/>
  <c r="G8" i="124"/>
  <c r="F9" i="124"/>
  <c r="G9" i="124"/>
  <c r="F10" i="124"/>
  <c r="G10" i="124"/>
  <c r="F11" i="124"/>
  <c r="G11" i="124"/>
  <c r="F12" i="124"/>
  <c r="G12" i="124"/>
  <c r="F13" i="124"/>
  <c r="G13" i="124"/>
  <c r="F14" i="124"/>
  <c r="G14" i="124"/>
  <c r="F15" i="124"/>
  <c r="G15" i="124"/>
  <c r="F16" i="124"/>
  <c r="G16" i="124"/>
  <c r="F17" i="124"/>
  <c r="G17" i="124"/>
  <c r="F18" i="124"/>
  <c r="G18" i="124"/>
  <c r="F19" i="124"/>
  <c r="G19" i="124"/>
  <c r="F20" i="124"/>
  <c r="G20" i="124"/>
  <c r="F21" i="124"/>
  <c r="G21" i="124"/>
  <c r="F22" i="124"/>
  <c r="G22" i="124"/>
  <c r="F23" i="124"/>
  <c r="G23" i="124"/>
  <c r="F24" i="124"/>
  <c r="G24" i="124"/>
  <c r="F25" i="124"/>
  <c r="G25" i="124"/>
  <c r="C26" i="124"/>
  <c r="D26" i="124"/>
  <c r="E26" i="124"/>
  <c r="F26" i="124" s="1"/>
  <c r="F11" i="174" l="1"/>
  <c r="F18" i="174"/>
  <c r="F13" i="174"/>
  <c r="F20" i="174"/>
  <c r="F17" i="174"/>
  <c r="F8" i="174"/>
  <c r="F19" i="174"/>
  <c r="F10" i="174"/>
  <c r="F20" i="166"/>
  <c r="F19" i="144"/>
  <c r="F15" i="144"/>
  <c r="F11" i="144"/>
  <c r="F18" i="144"/>
  <c r="F14" i="144"/>
  <c r="F10" i="144"/>
  <c r="D18" i="144"/>
  <c r="D14" i="144"/>
  <c r="D10" i="144"/>
  <c r="D15" i="144"/>
  <c r="F17" i="144"/>
  <c r="F13" i="144"/>
  <c r="F9" i="144"/>
  <c r="D17" i="144"/>
  <c r="D13" i="144"/>
  <c r="D9" i="144"/>
  <c r="D19" i="144" s="1"/>
  <c r="D11" i="144"/>
  <c r="F16" i="144"/>
  <c r="F12" i="144"/>
  <c r="D16" i="144"/>
  <c r="D12" i="144"/>
  <c r="F23" i="143"/>
  <c r="F21" i="143"/>
  <c r="F19" i="143"/>
  <c r="F17" i="143"/>
  <c r="F15" i="143"/>
  <c r="F13" i="143"/>
  <c r="F11" i="143"/>
  <c r="F25" i="143" s="1"/>
  <c r="D17" i="143"/>
  <c r="D23" i="143"/>
  <c r="D19" i="143"/>
  <c r="D13" i="143"/>
  <c r="H24" i="143"/>
  <c r="H22" i="143"/>
  <c r="H20" i="143"/>
  <c r="H18" i="143"/>
  <c r="H16" i="143"/>
  <c r="H14" i="143"/>
  <c r="H12" i="143"/>
  <c r="H25" i="143" s="1"/>
  <c r="D21" i="143"/>
  <c r="D15" i="143"/>
  <c r="F24" i="143"/>
  <c r="F22" i="143"/>
  <c r="F20" i="143"/>
  <c r="F18" i="143"/>
  <c r="F16" i="143"/>
  <c r="F14" i="143"/>
  <c r="F12" i="143"/>
  <c r="D11" i="143"/>
  <c r="D24" i="143"/>
  <c r="D22" i="143"/>
  <c r="D20" i="143"/>
  <c r="D25" i="143" s="1"/>
  <c r="D18" i="143"/>
  <c r="D16" i="143"/>
  <c r="D14" i="143"/>
  <c r="D12" i="143"/>
  <c r="C28" i="135"/>
  <c r="E28" i="135"/>
  <c r="H6" i="134"/>
  <c r="I23" i="133"/>
  <c r="I19" i="133"/>
  <c r="I15" i="133"/>
  <c r="I11" i="133"/>
  <c r="I7" i="133"/>
  <c r="K10" i="131"/>
  <c r="L10" i="131"/>
  <c r="T17" i="131"/>
  <c r="L22" i="131"/>
  <c r="V17" i="131" s="1"/>
  <c r="T13" i="131"/>
  <c r="L17" i="131"/>
  <c r="V13" i="131" s="1"/>
  <c r="K18" i="131"/>
  <c r="L18" i="131"/>
  <c r="L24" i="131"/>
  <c r="V19" i="131" s="1"/>
  <c r="T19" i="131"/>
  <c r="K9" i="131"/>
  <c r="U9" i="131" s="1"/>
  <c r="S17" i="131"/>
  <c r="K17" i="131"/>
  <c r="U13" i="131" s="1"/>
  <c r="S13" i="131"/>
  <c r="L25" i="131"/>
  <c r="V20" i="131" s="1"/>
  <c r="J21" i="131"/>
  <c r="T18" i="131"/>
  <c r="T14" i="131"/>
  <c r="J13" i="131"/>
  <c r="K13" i="131" s="1"/>
  <c r="U11" i="131" s="1"/>
  <c r="T10" i="131"/>
  <c r="J9" i="131"/>
  <c r="I28" i="131"/>
  <c r="T15" i="131"/>
  <c r="J14" i="131"/>
  <c r="S19" i="131"/>
  <c r="S15" i="131"/>
  <c r="K24" i="131"/>
  <c r="U19" i="131" s="1"/>
  <c r="K22" i="131"/>
  <c r="U17" i="131" s="1"/>
  <c r="T8" i="131"/>
  <c r="S8" i="131"/>
  <c r="S9" i="131"/>
  <c r="J10" i="130"/>
  <c r="I28" i="130"/>
  <c r="H28" i="130"/>
  <c r="J14" i="130"/>
  <c r="T12" i="129"/>
  <c r="H29" i="129"/>
  <c r="L28" i="129"/>
  <c r="J29" i="129"/>
  <c r="C29" i="129"/>
  <c r="G29" i="129"/>
  <c r="D29" i="129"/>
  <c r="F29" i="129"/>
  <c r="L20" i="129"/>
  <c r="V15" i="129" s="1"/>
  <c r="T15" i="129"/>
  <c r="U13" i="129"/>
  <c r="L12" i="129"/>
  <c r="V10" i="129" s="1"/>
  <c r="T10" i="129"/>
  <c r="E29" i="129"/>
  <c r="U9" i="129"/>
  <c r="L8" i="129"/>
  <c r="V8" i="129" s="1"/>
  <c r="T8" i="129"/>
  <c r="K14" i="129"/>
  <c r="U12" i="129" s="1"/>
  <c r="S10" i="129"/>
  <c r="T11" i="129"/>
  <c r="S15" i="129"/>
  <c r="I29" i="129"/>
  <c r="K28" i="129"/>
  <c r="K20" i="129"/>
  <c r="U15" i="129" s="1"/>
  <c r="K16" i="129"/>
  <c r="K12" i="129"/>
  <c r="U10" i="129" s="1"/>
  <c r="S8" i="129"/>
  <c r="K8" i="129"/>
  <c r="U8" i="129" s="1"/>
  <c r="T9" i="129"/>
  <c r="L9" i="129"/>
  <c r="V9" i="129" s="1"/>
  <c r="E9" i="128"/>
  <c r="F11" i="128"/>
  <c r="C9" i="128"/>
  <c r="E11" i="128"/>
  <c r="G7" i="128"/>
  <c r="D11" i="128"/>
  <c r="F7" i="128"/>
  <c r="C11" i="128"/>
  <c r="E23" i="127"/>
  <c r="F23" i="127" s="1"/>
  <c r="O10" i="127"/>
  <c r="O14" i="127"/>
  <c r="O8" i="127"/>
  <c r="O18" i="127" s="1"/>
  <c r="D30" i="126"/>
  <c r="G26" i="124"/>
  <c r="F6" i="123"/>
  <c r="G6" i="123" s="1"/>
  <c r="F7" i="123"/>
  <c r="G7" i="123"/>
  <c r="H7" i="123" s="1"/>
  <c r="F8" i="123"/>
  <c r="G8" i="123"/>
  <c r="H8" i="123" s="1"/>
  <c r="F9" i="123"/>
  <c r="G9" i="123" s="1"/>
  <c r="H9" i="123" s="1"/>
  <c r="F10" i="123"/>
  <c r="G10" i="123" s="1"/>
  <c r="H10" i="123" s="1"/>
  <c r="F11" i="123"/>
  <c r="G11" i="123" s="1"/>
  <c r="H11" i="123" s="1"/>
  <c r="F12" i="123"/>
  <c r="G12" i="123"/>
  <c r="H12" i="123"/>
  <c r="F13" i="123"/>
  <c r="G13" i="123"/>
  <c r="H13" i="123"/>
  <c r="F14" i="123"/>
  <c r="G14" i="123" s="1"/>
  <c r="H14" i="123" s="1"/>
  <c r="F15" i="123"/>
  <c r="G15" i="123"/>
  <c r="H15" i="123" s="1"/>
  <c r="F16" i="123"/>
  <c r="G16" i="123"/>
  <c r="H16" i="123" s="1"/>
  <c r="F17" i="123"/>
  <c r="G17" i="123" s="1"/>
  <c r="H17" i="123" s="1"/>
  <c r="F18" i="123"/>
  <c r="G18" i="123" s="1"/>
  <c r="H18" i="123" s="1"/>
  <c r="F19" i="123"/>
  <c r="G19" i="123" s="1"/>
  <c r="H19" i="123" s="1"/>
  <c r="F20" i="123"/>
  <c r="G20" i="123"/>
  <c r="H20" i="123"/>
  <c r="F21" i="123"/>
  <c r="G21" i="123"/>
  <c r="H21" i="123"/>
  <c r="F22" i="123"/>
  <c r="G22" i="123" s="1"/>
  <c r="H22" i="123" s="1"/>
  <c r="F23" i="123"/>
  <c r="G23" i="123"/>
  <c r="H23" i="123" s="1"/>
  <c r="F24" i="123"/>
  <c r="G24" i="123"/>
  <c r="H24" i="123" s="1"/>
  <c r="F25" i="123"/>
  <c r="G25" i="123" s="1"/>
  <c r="H25" i="123" s="1"/>
  <c r="C26" i="123"/>
  <c r="D26" i="123"/>
  <c r="E26" i="123"/>
  <c r="F26" i="123"/>
  <c r="O28" i="135" l="1"/>
  <c r="T12" i="131"/>
  <c r="K14" i="131"/>
  <c r="U12" i="131" s="1"/>
  <c r="L14" i="131"/>
  <c r="V12" i="131" s="1"/>
  <c r="T16" i="131"/>
  <c r="L21" i="131"/>
  <c r="V16" i="131" s="1"/>
  <c r="J28" i="131"/>
  <c r="I29" i="131" s="1"/>
  <c r="K28" i="131"/>
  <c r="L13" i="131"/>
  <c r="V11" i="131" s="1"/>
  <c r="T11" i="131"/>
  <c r="L9" i="131"/>
  <c r="V9" i="131" s="1"/>
  <c r="T9" i="131"/>
  <c r="D29" i="130"/>
  <c r="F29" i="130"/>
  <c r="G29" i="130"/>
  <c r="I29" i="130"/>
  <c r="B29" i="130"/>
  <c r="C29" i="130"/>
  <c r="H29" i="130"/>
  <c r="J28" i="130"/>
  <c r="E29" i="130"/>
  <c r="G26" i="123"/>
  <c r="H6" i="123"/>
  <c r="H26" i="123"/>
  <c r="C6" i="122"/>
  <c r="I6" i="122"/>
  <c r="J6" i="122" s="1"/>
  <c r="C7" i="122"/>
  <c r="C26" i="122" s="1"/>
  <c r="I7" i="122"/>
  <c r="J7" i="122" s="1"/>
  <c r="C8" i="122"/>
  <c r="I8" i="122"/>
  <c r="J8" i="122" s="1"/>
  <c r="C9" i="122"/>
  <c r="J9" i="122" s="1"/>
  <c r="I9" i="122"/>
  <c r="C10" i="122"/>
  <c r="I10" i="122"/>
  <c r="J10" i="122"/>
  <c r="C11" i="122"/>
  <c r="I11" i="122"/>
  <c r="J11" i="122"/>
  <c r="C12" i="122"/>
  <c r="I12" i="122"/>
  <c r="J12" i="122" s="1"/>
  <c r="C13" i="122"/>
  <c r="I13" i="122"/>
  <c r="J13" i="122"/>
  <c r="C14" i="122"/>
  <c r="I14" i="122"/>
  <c r="J14" i="122" s="1"/>
  <c r="C15" i="122"/>
  <c r="I15" i="122"/>
  <c r="J15" i="122" s="1"/>
  <c r="C16" i="122"/>
  <c r="I16" i="122"/>
  <c r="J16" i="122" s="1"/>
  <c r="C17" i="122"/>
  <c r="J17" i="122" s="1"/>
  <c r="I17" i="122"/>
  <c r="C18" i="122"/>
  <c r="I18" i="122"/>
  <c r="J18" i="122"/>
  <c r="C19" i="122"/>
  <c r="I19" i="122"/>
  <c r="J19" i="122"/>
  <c r="C20" i="122"/>
  <c r="I20" i="122"/>
  <c r="J20" i="122" s="1"/>
  <c r="C21" i="122"/>
  <c r="I21" i="122"/>
  <c r="J21" i="122"/>
  <c r="C22" i="122"/>
  <c r="I22" i="122"/>
  <c r="J22" i="122" s="1"/>
  <c r="C23" i="122"/>
  <c r="I23" i="122"/>
  <c r="J23" i="122" s="1"/>
  <c r="C24" i="122"/>
  <c r="I24" i="122"/>
  <c r="J24" i="122" s="1"/>
  <c r="C25" i="122"/>
  <c r="J25" i="122" s="1"/>
  <c r="I25" i="122"/>
  <c r="D26" i="122"/>
  <c r="E26" i="122"/>
  <c r="F26" i="122"/>
  <c r="G26" i="122"/>
  <c r="H26" i="122"/>
  <c r="F29" i="131" l="1"/>
  <c r="H29" i="131"/>
  <c r="L28" i="131"/>
  <c r="J29" i="131"/>
  <c r="C29" i="131"/>
  <c r="E29" i="131"/>
  <c r="D29" i="131"/>
  <c r="G29" i="131"/>
  <c r="I26" i="122"/>
  <c r="J26" i="122" s="1"/>
  <c r="H7" i="121"/>
  <c r="K7" i="121"/>
  <c r="H9" i="121"/>
  <c r="K9" i="121"/>
  <c r="H11" i="121"/>
  <c r="K11" i="121"/>
  <c r="H13" i="121"/>
  <c r="K13" i="121"/>
  <c r="H15" i="121"/>
  <c r="K15" i="121"/>
  <c r="H17" i="121"/>
  <c r="K17" i="121"/>
  <c r="H19" i="121"/>
  <c r="K19" i="121"/>
  <c r="H21" i="121"/>
  <c r="K21" i="121"/>
  <c r="H23" i="121"/>
  <c r="K23" i="121"/>
  <c r="H25" i="121"/>
  <c r="K25" i="121"/>
  <c r="H27" i="121"/>
  <c r="K27" i="121"/>
  <c r="F29" i="121"/>
  <c r="H29" i="121" s="1"/>
  <c r="G29" i="121"/>
  <c r="I29" i="121"/>
  <c r="K29" i="121" s="1"/>
  <c r="J29" i="121"/>
  <c r="E18" i="120"/>
  <c r="E17" i="120"/>
  <c r="E16" i="120"/>
  <c r="E15" i="120"/>
  <c r="E14" i="120"/>
  <c r="E13" i="120"/>
  <c r="E12" i="120"/>
  <c r="E11" i="120"/>
  <c r="E10" i="120"/>
  <c r="E9" i="120"/>
  <c r="E8" i="120"/>
  <c r="E7" i="120"/>
  <c r="E6" i="120"/>
  <c r="G6" i="119"/>
  <c r="G7" i="119"/>
  <c r="G26" i="119" s="1"/>
  <c r="G8" i="119"/>
  <c r="G9" i="119"/>
  <c r="G10" i="119"/>
  <c r="G11" i="119"/>
  <c r="G12" i="119"/>
  <c r="G13" i="119"/>
  <c r="G14" i="119"/>
  <c r="G15" i="119"/>
  <c r="G16" i="119"/>
  <c r="G17" i="119"/>
  <c r="G18" i="119"/>
  <c r="G19" i="119"/>
  <c r="G20" i="119"/>
  <c r="G21" i="119"/>
  <c r="G22" i="119"/>
  <c r="G23" i="119"/>
  <c r="G24" i="119"/>
  <c r="G25" i="119"/>
  <c r="C26" i="119"/>
  <c r="D26" i="119"/>
  <c r="E26" i="119"/>
  <c r="F26" i="119"/>
  <c r="C9" i="118" l="1"/>
  <c r="F9" i="118"/>
  <c r="C11" i="118"/>
  <c r="D11" i="118"/>
  <c r="F11" i="118"/>
  <c r="F13" i="118"/>
  <c r="B14" i="118"/>
  <c r="B9" i="118" s="1"/>
  <c r="C14" i="118"/>
  <c r="C13" i="118" s="1"/>
  <c r="D14" i="118"/>
  <c r="D9" i="118" s="1"/>
  <c r="E14" i="118"/>
  <c r="E11" i="118" s="1"/>
  <c r="F14" i="118"/>
  <c r="C26" i="117"/>
  <c r="D26" i="117"/>
  <c r="E26" i="117"/>
  <c r="F26" i="117"/>
  <c r="G26" i="117"/>
  <c r="C9" i="116"/>
  <c r="E9" i="116" s="1"/>
  <c r="D9" i="116"/>
  <c r="C10" i="116"/>
  <c r="C29" i="116" s="1"/>
  <c r="D10" i="116"/>
  <c r="E11" i="116"/>
  <c r="F11" i="116" s="1"/>
  <c r="C12" i="116"/>
  <c r="D12" i="116"/>
  <c r="E12" i="116"/>
  <c r="F12" i="116" s="1"/>
  <c r="C13" i="116"/>
  <c r="D13" i="116"/>
  <c r="E13" i="116" s="1"/>
  <c r="F13" i="116" s="1"/>
  <c r="C14" i="116"/>
  <c r="D14" i="116"/>
  <c r="E14" i="116"/>
  <c r="F14" i="116" s="1"/>
  <c r="C15" i="116"/>
  <c r="D15" i="116"/>
  <c r="E15" i="116" s="1"/>
  <c r="F15" i="116" s="1"/>
  <c r="C16" i="116"/>
  <c r="D16" i="116"/>
  <c r="E16" i="116"/>
  <c r="F16" i="116" s="1"/>
  <c r="C17" i="116"/>
  <c r="D17" i="116"/>
  <c r="E17" i="116" s="1"/>
  <c r="F17" i="116" s="1"/>
  <c r="C18" i="116"/>
  <c r="D18" i="116"/>
  <c r="E18" i="116"/>
  <c r="F18" i="116" s="1"/>
  <c r="C19" i="116"/>
  <c r="E19" i="116" s="1"/>
  <c r="F19" i="116" s="1"/>
  <c r="D19" i="116"/>
  <c r="C20" i="116"/>
  <c r="F20" i="116" s="1"/>
  <c r="D20" i="116"/>
  <c r="E20" i="116"/>
  <c r="C21" i="116"/>
  <c r="E21" i="116" s="1"/>
  <c r="D21" i="116"/>
  <c r="C22" i="116"/>
  <c r="F22" i="116" s="1"/>
  <c r="D22" i="116"/>
  <c r="E22" i="116"/>
  <c r="E23" i="116"/>
  <c r="F23" i="116"/>
  <c r="C24" i="116"/>
  <c r="D24" i="116"/>
  <c r="E24" i="116"/>
  <c r="F24" i="116" s="1"/>
  <c r="C25" i="116"/>
  <c r="E25" i="116" s="1"/>
  <c r="F25" i="116" s="1"/>
  <c r="D25" i="116"/>
  <c r="C26" i="116"/>
  <c r="D26" i="116"/>
  <c r="E26" i="116"/>
  <c r="F26" i="116" s="1"/>
  <c r="E27" i="116"/>
  <c r="F27" i="116" s="1"/>
  <c r="C28" i="116"/>
  <c r="E28" i="116" s="1"/>
  <c r="D28" i="116"/>
  <c r="D8" i="115"/>
  <c r="D56" i="115" s="1"/>
  <c r="E8" i="115"/>
  <c r="D10" i="115"/>
  <c r="E10" i="115" s="1"/>
  <c r="D12" i="115"/>
  <c r="E12" i="115" s="1"/>
  <c r="D14" i="115"/>
  <c r="E14" i="115"/>
  <c r="D20" i="115"/>
  <c r="E20" i="115"/>
  <c r="D22" i="115"/>
  <c r="E22" i="115" s="1"/>
  <c r="D24" i="115"/>
  <c r="E24" i="115" s="1"/>
  <c r="D26" i="115"/>
  <c r="E26" i="115"/>
  <c r="D28" i="115"/>
  <c r="E28" i="115"/>
  <c r="D30" i="115"/>
  <c r="E30" i="115" s="1"/>
  <c r="D32" i="115"/>
  <c r="E32" i="115" s="1"/>
  <c r="D34" i="115"/>
  <c r="E34" i="115"/>
  <c r="D36" i="115"/>
  <c r="E36" i="115"/>
  <c r="D38" i="115"/>
  <c r="E38" i="115" s="1"/>
  <c r="D40" i="115"/>
  <c r="E40" i="115" s="1"/>
  <c r="D42" i="115"/>
  <c r="E42" i="115"/>
  <c r="D44" i="115"/>
  <c r="E44" i="115"/>
  <c r="D46" i="115"/>
  <c r="E46" i="115" s="1"/>
  <c r="D48" i="115"/>
  <c r="E48" i="115" s="1"/>
  <c r="D50" i="115"/>
  <c r="E50" i="115"/>
  <c r="D52" i="115"/>
  <c r="E52" i="115"/>
  <c r="D54" i="115"/>
  <c r="E54" i="115" s="1"/>
  <c r="C20" i="114"/>
  <c r="D20" i="114"/>
  <c r="E20" i="114"/>
  <c r="F20" i="114"/>
  <c r="G20" i="114"/>
  <c r="J7" i="113"/>
  <c r="J8" i="113"/>
  <c r="J9" i="113"/>
  <c r="J10" i="113"/>
  <c r="J11" i="113"/>
  <c r="J12" i="113"/>
  <c r="J13" i="113"/>
  <c r="J14" i="113"/>
  <c r="J15" i="113"/>
  <c r="J16" i="113"/>
  <c r="J17" i="113"/>
  <c r="J18" i="113"/>
  <c r="J19" i="113"/>
  <c r="C20" i="113"/>
  <c r="D20" i="113"/>
  <c r="E20" i="113"/>
  <c r="F20" i="113"/>
  <c r="G20" i="113"/>
  <c r="H20" i="113"/>
  <c r="I20" i="113"/>
  <c r="J20" i="113"/>
  <c r="E8" i="112"/>
  <c r="G8" i="112"/>
  <c r="E9" i="112"/>
  <c r="G9" i="112"/>
  <c r="E10" i="112"/>
  <c r="G10" i="112"/>
  <c r="E11" i="112"/>
  <c r="G11" i="112"/>
  <c r="E12" i="112"/>
  <c r="G12" i="112"/>
  <c r="E13" i="112"/>
  <c r="G13" i="112"/>
  <c r="E14" i="112"/>
  <c r="G14" i="112"/>
  <c r="E15" i="112"/>
  <c r="G15" i="112"/>
  <c r="E16" i="112"/>
  <c r="G16" i="112"/>
  <c r="E17" i="112"/>
  <c r="G17" i="112"/>
  <c r="E18" i="112"/>
  <c r="G18" i="112"/>
  <c r="E19" i="112"/>
  <c r="G19" i="112"/>
  <c r="E20" i="112"/>
  <c r="G20" i="112"/>
  <c r="C21" i="112"/>
  <c r="E21" i="112" s="1"/>
  <c r="D21" i="112"/>
  <c r="F21" i="112"/>
  <c r="G21" i="112"/>
  <c r="C28" i="111"/>
  <c r="D28" i="111"/>
  <c r="C29" i="111" s="1"/>
  <c r="E28" i="111"/>
  <c r="F28" i="111"/>
  <c r="G28" i="111"/>
  <c r="H28" i="111"/>
  <c r="G29" i="111" s="1"/>
  <c r="I28" i="111"/>
  <c r="J28" i="111"/>
  <c r="I29" i="111" s="1"/>
  <c r="K28" i="111"/>
  <c r="K29" i="111" s="1"/>
  <c r="L28" i="111"/>
  <c r="E29" i="111"/>
  <c r="E8" i="110"/>
  <c r="F8" i="110" s="1"/>
  <c r="I8" i="110"/>
  <c r="J8" i="110" s="1"/>
  <c r="M8" i="110"/>
  <c r="E9" i="110"/>
  <c r="F9" i="110"/>
  <c r="I9" i="110"/>
  <c r="J9" i="110" s="1"/>
  <c r="M9" i="110"/>
  <c r="E10" i="110"/>
  <c r="F10" i="110"/>
  <c r="I10" i="110"/>
  <c r="J10" i="110"/>
  <c r="K10" i="110" s="1"/>
  <c r="M10" i="110"/>
  <c r="E11" i="110"/>
  <c r="F11" i="110"/>
  <c r="I11" i="110"/>
  <c r="J11" i="110"/>
  <c r="K11" i="110" s="1"/>
  <c r="M11" i="110"/>
  <c r="E12" i="110"/>
  <c r="F12" i="110" s="1"/>
  <c r="I12" i="110"/>
  <c r="J12" i="110"/>
  <c r="M12" i="110"/>
  <c r="E13" i="110"/>
  <c r="F13" i="110"/>
  <c r="I13" i="110"/>
  <c r="J13" i="110" s="1"/>
  <c r="M13" i="110"/>
  <c r="E14" i="110"/>
  <c r="F14" i="110"/>
  <c r="I14" i="110"/>
  <c r="J14" i="110"/>
  <c r="K14" i="110" s="1"/>
  <c r="E15" i="110"/>
  <c r="F15" i="110" s="1"/>
  <c r="I15" i="110"/>
  <c r="J15" i="110" s="1"/>
  <c r="K15" i="110" s="1"/>
  <c r="E16" i="110"/>
  <c r="J16" i="110" s="1"/>
  <c r="F16" i="110"/>
  <c r="I16" i="110"/>
  <c r="E17" i="110"/>
  <c r="F17" i="110" s="1"/>
  <c r="I17" i="110"/>
  <c r="J17" i="110" s="1"/>
  <c r="K17" i="110" s="1"/>
  <c r="E18" i="110"/>
  <c r="F18" i="110"/>
  <c r="I18" i="110"/>
  <c r="J18" i="110"/>
  <c r="K18" i="110" s="1"/>
  <c r="E19" i="110"/>
  <c r="I19" i="110"/>
  <c r="J19" i="110" s="1"/>
  <c r="E20" i="110"/>
  <c r="F20" i="110"/>
  <c r="I20" i="110"/>
  <c r="J20" i="110"/>
  <c r="K20" i="110" s="1"/>
  <c r="M20" i="110"/>
  <c r="E21" i="110"/>
  <c r="F21" i="110"/>
  <c r="I21" i="110"/>
  <c r="J21" i="110"/>
  <c r="K21" i="110" s="1"/>
  <c r="E22" i="110"/>
  <c r="I22" i="110"/>
  <c r="J22" i="110" s="1"/>
  <c r="E23" i="110"/>
  <c r="F23" i="110"/>
  <c r="I23" i="110"/>
  <c r="J23" i="110"/>
  <c r="K23" i="110" s="1"/>
  <c r="E24" i="110"/>
  <c r="F24" i="110" s="1"/>
  <c r="I24" i="110"/>
  <c r="E25" i="110"/>
  <c r="F25" i="110"/>
  <c r="I25" i="110"/>
  <c r="J25" i="110"/>
  <c r="K25" i="110" s="1"/>
  <c r="E26" i="110"/>
  <c r="F26" i="110" s="1"/>
  <c r="I26" i="110"/>
  <c r="J26" i="110" s="1"/>
  <c r="K26" i="110" s="1"/>
  <c r="E27" i="110"/>
  <c r="J27" i="110" s="1"/>
  <c r="F27" i="110"/>
  <c r="I27" i="110"/>
  <c r="C28" i="110"/>
  <c r="D28" i="110"/>
  <c r="G28" i="110"/>
  <c r="I28" i="110" s="1"/>
  <c r="H28" i="110"/>
  <c r="L28" i="110"/>
  <c r="F26" i="109"/>
  <c r="E26" i="109"/>
  <c r="D26" i="109"/>
  <c r="C26" i="109"/>
  <c r="G25" i="109"/>
  <c r="G24" i="109"/>
  <c r="G23" i="109"/>
  <c r="G22" i="109"/>
  <c r="G21" i="109"/>
  <c r="G20" i="109"/>
  <c r="G19" i="109"/>
  <c r="G18" i="109"/>
  <c r="G17" i="109"/>
  <c r="G16" i="109"/>
  <c r="G15" i="109"/>
  <c r="G14" i="109"/>
  <c r="G13" i="109"/>
  <c r="G12" i="109"/>
  <c r="G11" i="109"/>
  <c r="G10" i="109"/>
  <c r="G9" i="109"/>
  <c r="G8" i="109"/>
  <c r="G7" i="109"/>
  <c r="G6" i="109"/>
  <c r="G26" i="109" s="1"/>
  <c r="F26" i="108"/>
  <c r="E26" i="108"/>
  <c r="D26" i="108"/>
  <c r="C26" i="108"/>
  <c r="G25" i="108"/>
  <c r="G24" i="108"/>
  <c r="G23" i="108"/>
  <c r="G22" i="108"/>
  <c r="G21" i="108"/>
  <c r="G20" i="108"/>
  <c r="G19" i="108"/>
  <c r="G18" i="108"/>
  <c r="G17" i="108"/>
  <c r="G16" i="108"/>
  <c r="G15" i="108"/>
  <c r="G14" i="108"/>
  <c r="G13" i="108"/>
  <c r="G12" i="108"/>
  <c r="G11" i="108"/>
  <c r="G10" i="108"/>
  <c r="G9" i="108"/>
  <c r="G8" i="108"/>
  <c r="G7" i="108"/>
  <c r="G6" i="108"/>
  <c r="G26" i="108" s="1"/>
  <c r="F26" i="107"/>
  <c r="E26" i="107"/>
  <c r="D26" i="107"/>
  <c r="C26" i="107"/>
  <c r="G25" i="107"/>
  <c r="G24" i="107"/>
  <c r="G23" i="107"/>
  <c r="G22" i="107"/>
  <c r="G21" i="107"/>
  <c r="G20" i="107"/>
  <c r="G19" i="107"/>
  <c r="G18" i="107"/>
  <c r="G17" i="107"/>
  <c r="G16" i="107"/>
  <c r="G15" i="107"/>
  <c r="G14" i="107"/>
  <c r="G13" i="107"/>
  <c r="G12" i="107"/>
  <c r="G11" i="107"/>
  <c r="G10" i="107"/>
  <c r="G9" i="107"/>
  <c r="G8" i="107"/>
  <c r="G7" i="107"/>
  <c r="G6" i="107"/>
  <c r="G26" i="107" s="1"/>
  <c r="O10" i="106"/>
  <c r="Q10" i="106" s="1"/>
  <c r="O11" i="106"/>
  <c r="Q11" i="106" s="1"/>
  <c r="O12" i="106"/>
  <c r="Q12" i="106" s="1"/>
  <c r="O13" i="106"/>
  <c r="Q13" i="106"/>
  <c r="O14" i="106"/>
  <c r="Q14" i="106" s="1"/>
  <c r="O15" i="106"/>
  <c r="Q15" i="106"/>
  <c r="O16" i="106"/>
  <c r="Q16" i="106" s="1"/>
  <c r="O17" i="106"/>
  <c r="Q17" i="106"/>
  <c r="O18" i="106"/>
  <c r="Q18" i="106" s="1"/>
  <c r="O19" i="106"/>
  <c r="Q19" i="106"/>
  <c r="O20" i="106"/>
  <c r="Q20" i="106" s="1"/>
  <c r="O21" i="106"/>
  <c r="Q21" i="106"/>
  <c r="O22" i="106"/>
  <c r="Q22" i="106" s="1"/>
  <c r="O23" i="106"/>
  <c r="Q23" i="106"/>
  <c r="O24" i="106"/>
  <c r="Q24" i="106" s="1"/>
  <c r="O25" i="106"/>
  <c r="Q25" i="106"/>
  <c r="O26" i="106"/>
  <c r="Q26" i="106" s="1"/>
  <c r="O27" i="106"/>
  <c r="Q27" i="106"/>
  <c r="O28" i="106"/>
  <c r="Q28" i="106" s="1"/>
  <c r="O29" i="106"/>
  <c r="Q29" i="106"/>
  <c r="C30" i="106"/>
  <c r="D30" i="106"/>
  <c r="E30" i="106"/>
  <c r="F30" i="106"/>
  <c r="G30" i="106"/>
  <c r="H30" i="106"/>
  <c r="I30" i="106"/>
  <c r="J30" i="106"/>
  <c r="O30" i="106" s="1"/>
  <c r="Q30" i="106" s="1"/>
  <c r="K30" i="106"/>
  <c r="L30" i="106"/>
  <c r="M30" i="106"/>
  <c r="N30" i="106"/>
  <c r="C42" i="105"/>
  <c r="B42" i="105"/>
  <c r="C40" i="105" s="1"/>
  <c r="C36" i="105"/>
  <c r="C34" i="105"/>
  <c r="C32" i="105"/>
  <c r="C30" i="105"/>
  <c r="C28" i="105"/>
  <c r="C26" i="105"/>
  <c r="C20" i="105"/>
  <c r="C18" i="105"/>
  <c r="C16" i="105"/>
  <c r="C14" i="105"/>
  <c r="C12" i="105"/>
  <c r="C10" i="105"/>
  <c r="C8" i="105"/>
  <c r="C6" i="105"/>
  <c r="E13" i="104"/>
  <c r="D13" i="104"/>
  <c r="C13" i="104"/>
  <c r="B13" i="104"/>
  <c r="F12" i="104"/>
  <c r="F11" i="104"/>
  <c r="F10" i="104"/>
  <c r="F9" i="104"/>
  <c r="F13" i="104" s="1"/>
  <c r="F8" i="104"/>
  <c r="F7" i="104"/>
  <c r="E13" i="103"/>
  <c r="D13" i="103"/>
  <c r="C13" i="103"/>
  <c r="B13" i="103"/>
  <c r="F12" i="103"/>
  <c r="F11" i="103"/>
  <c r="F10" i="103"/>
  <c r="F9" i="103"/>
  <c r="F13" i="103" s="1"/>
  <c r="F8" i="103"/>
  <c r="F7" i="103"/>
  <c r="F14" i="102"/>
  <c r="E14" i="102"/>
  <c r="D14" i="102"/>
  <c r="C14" i="102"/>
  <c r="B14" i="102"/>
  <c r="P11" i="101"/>
  <c r="K11" i="101"/>
  <c r="F11" i="101"/>
  <c r="P10" i="101"/>
  <c r="K10" i="101"/>
  <c r="F10" i="101"/>
  <c r="P9" i="101"/>
  <c r="K9" i="101"/>
  <c r="F9" i="101"/>
  <c r="P8" i="101"/>
  <c r="K8" i="101"/>
  <c r="F8" i="101"/>
  <c r="P7" i="101"/>
  <c r="K7" i="101"/>
  <c r="F7" i="101"/>
  <c r="F14" i="100"/>
  <c r="E14" i="100"/>
  <c r="D14" i="100"/>
  <c r="C14" i="100"/>
  <c r="B14" i="100"/>
  <c r="F14" i="99"/>
  <c r="E14" i="99"/>
  <c r="D14" i="99"/>
  <c r="C14" i="99"/>
  <c r="B14" i="99"/>
  <c r="G14" i="98"/>
  <c r="F14" i="98"/>
  <c r="E14" i="98"/>
  <c r="D14" i="98"/>
  <c r="C14" i="98"/>
  <c r="B14" i="98"/>
  <c r="H12" i="98"/>
  <c r="H10" i="98"/>
  <c r="H14" i="98" s="1"/>
  <c r="H8" i="98"/>
  <c r="H6" i="98"/>
  <c r="G14" i="97"/>
  <c r="F14" i="97"/>
  <c r="E14" i="97"/>
  <c r="D14" i="97"/>
  <c r="C14" i="97"/>
  <c r="B14" i="97"/>
  <c r="H12" i="97"/>
  <c r="H10" i="97"/>
  <c r="H8" i="97"/>
  <c r="H6" i="97"/>
  <c r="H14" i="97" s="1"/>
  <c r="G14" i="96"/>
  <c r="F14" i="96"/>
  <c r="E14" i="96"/>
  <c r="D14" i="96"/>
  <c r="C14" i="96"/>
  <c r="B14" i="96"/>
  <c r="H12" i="96"/>
  <c r="H10" i="96"/>
  <c r="H8" i="96"/>
  <c r="H6" i="96"/>
  <c r="H14" i="96" s="1"/>
  <c r="G14" i="95"/>
  <c r="F14" i="95"/>
  <c r="E14" i="95"/>
  <c r="D14" i="95"/>
  <c r="C14" i="95"/>
  <c r="B14" i="95"/>
  <c r="H12" i="95"/>
  <c r="H10" i="95"/>
  <c r="H8" i="95"/>
  <c r="H6" i="95"/>
  <c r="H14" i="95" s="1"/>
  <c r="E9" i="94"/>
  <c r="D9" i="94"/>
  <c r="C9" i="94"/>
  <c r="F24" i="93"/>
  <c r="E24" i="93"/>
  <c r="C24" i="93"/>
  <c r="B24" i="93"/>
  <c r="G22" i="93"/>
  <c r="D22" i="93"/>
  <c r="H22" i="93" s="1"/>
  <c r="G20" i="93"/>
  <c r="D20" i="93"/>
  <c r="H20" i="93" s="1"/>
  <c r="H18" i="93"/>
  <c r="G18" i="93"/>
  <c r="D18" i="93"/>
  <c r="H16" i="93"/>
  <c r="G16" i="93"/>
  <c r="D16" i="93"/>
  <c r="G14" i="93"/>
  <c r="D14" i="93"/>
  <c r="H14" i="93" s="1"/>
  <c r="G12" i="93"/>
  <c r="D12" i="93"/>
  <c r="H12" i="93" s="1"/>
  <c r="H10" i="93"/>
  <c r="G10" i="93"/>
  <c r="D10" i="93"/>
  <c r="G8" i="93"/>
  <c r="D8" i="93"/>
  <c r="H8" i="93" s="1"/>
  <c r="G6" i="93"/>
  <c r="G24" i="93" s="1"/>
  <c r="D6" i="93"/>
  <c r="D24" i="93" s="1"/>
  <c r="F14" i="92"/>
  <c r="F12" i="92"/>
  <c r="F10" i="92"/>
  <c r="F8" i="92"/>
  <c r="F6" i="92"/>
  <c r="B16" i="91"/>
  <c r="B11" i="91"/>
  <c r="B10" i="91"/>
  <c r="B9" i="91"/>
  <c r="B8" i="91"/>
  <c r="C27" i="85"/>
  <c r="D14" i="85"/>
  <c r="D13" i="85"/>
  <c r="D12" i="85"/>
  <c r="D11" i="85"/>
  <c r="D10" i="85"/>
  <c r="D9" i="85"/>
  <c r="D8" i="85"/>
  <c r="D7" i="85"/>
  <c r="D6" i="85"/>
  <c r="D5" i="85"/>
  <c r="D4" i="85"/>
  <c r="D3" i="85"/>
  <c r="D2" i="85"/>
  <c r="W28" i="84"/>
  <c r="U28" i="84"/>
  <c r="P28" i="84"/>
  <c r="O28" i="84"/>
  <c r="N28" i="84"/>
  <c r="M28" i="84"/>
  <c r="L28" i="84"/>
  <c r="S28" i="84" s="1"/>
  <c r="K28" i="84"/>
  <c r="J28" i="84"/>
  <c r="R28" i="84" s="1"/>
  <c r="I28" i="84"/>
  <c r="H28" i="84"/>
  <c r="Q28" i="84" s="1"/>
  <c r="G28" i="84"/>
  <c r="F28" i="84"/>
  <c r="E28" i="84"/>
  <c r="V28" i="84" s="1"/>
  <c r="W27" i="84"/>
  <c r="X27" i="84" s="1"/>
  <c r="V27" i="84"/>
  <c r="U27" i="84"/>
  <c r="T27" i="84"/>
  <c r="S27" i="84"/>
  <c r="R27" i="84"/>
  <c r="Q27" i="84"/>
  <c r="P27" i="84"/>
  <c r="W26" i="84"/>
  <c r="X26" i="84" s="1"/>
  <c r="U26" i="84"/>
  <c r="V26" i="84" s="1"/>
  <c r="T26" i="84"/>
  <c r="S26" i="84"/>
  <c r="R26" i="84"/>
  <c r="Q26" i="84"/>
  <c r="P26" i="84"/>
  <c r="X25" i="84"/>
  <c r="W25" i="84"/>
  <c r="V25" i="84"/>
  <c r="U25" i="84"/>
  <c r="T25" i="84"/>
  <c r="S25" i="84"/>
  <c r="R25" i="84"/>
  <c r="Q25" i="84"/>
  <c r="P25" i="84"/>
  <c r="W24" i="84"/>
  <c r="X24" i="84" s="1"/>
  <c r="V24" i="84"/>
  <c r="U24" i="84"/>
  <c r="T24" i="84"/>
  <c r="S24" i="84"/>
  <c r="R24" i="84"/>
  <c r="Q24" i="84"/>
  <c r="P24" i="84"/>
  <c r="X23" i="84"/>
  <c r="W23" i="84"/>
  <c r="U23" i="84"/>
  <c r="V23" i="84" s="1"/>
  <c r="T23" i="84"/>
  <c r="S23" i="84"/>
  <c r="R23" i="84"/>
  <c r="Q23" i="84"/>
  <c r="P23" i="84"/>
  <c r="X22" i="84"/>
  <c r="W22" i="84"/>
  <c r="V22" i="84"/>
  <c r="U22" i="84"/>
  <c r="T22" i="84"/>
  <c r="S22" i="84"/>
  <c r="R22" i="84"/>
  <c r="Q22" i="84"/>
  <c r="P22" i="84"/>
  <c r="W21" i="84"/>
  <c r="X21" i="84" s="1"/>
  <c r="U21" i="84"/>
  <c r="V21" i="84" s="1"/>
  <c r="T21" i="84"/>
  <c r="S21" i="84"/>
  <c r="R21" i="84"/>
  <c r="Q21" i="84"/>
  <c r="P21" i="84"/>
  <c r="X20" i="84"/>
  <c r="W20" i="84"/>
  <c r="U20" i="84"/>
  <c r="V20" i="84" s="1"/>
  <c r="T20" i="84"/>
  <c r="S20" i="84"/>
  <c r="R20" i="84"/>
  <c r="Q20" i="84"/>
  <c r="P20" i="84"/>
  <c r="X19" i="84"/>
  <c r="W19" i="84"/>
  <c r="V19" i="84"/>
  <c r="U19" i="84"/>
  <c r="T19" i="84"/>
  <c r="S19" i="84"/>
  <c r="R19" i="84"/>
  <c r="Q19" i="84"/>
  <c r="P19" i="84"/>
  <c r="W18" i="84"/>
  <c r="X18" i="84" s="1"/>
  <c r="U18" i="84"/>
  <c r="V18" i="84" s="1"/>
  <c r="T18" i="84"/>
  <c r="S18" i="84"/>
  <c r="R18" i="84"/>
  <c r="Q18" i="84"/>
  <c r="P18" i="84"/>
  <c r="X17" i="84"/>
  <c r="W17" i="84"/>
  <c r="V17" i="84"/>
  <c r="U17" i="84"/>
  <c r="T17" i="84"/>
  <c r="S17" i="84"/>
  <c r="R17" i="84"/>
  <c r="Q17" i="84"/>
  <c r="P17" i="84"/>
  <c r="W16" i="84"/>
  <c r="X16" i="84" s="1"/>
  <c r="V16" i="84"/>
  <c r="U16" i="84"/>
  <c r="T16" i="84"/>
  <c r="S16" i="84"/>
  <c r="R16" i="84"/>
  <c r="Q16" i="84"/>
  <c r="P16" i="84"/>
  <c r="X15" i="84"/>
  <c r="W15" i="84"/>
  <c r="U15" i="84"/>
  <c r="V15" i="84" s="1"/>
  <c r="T15" i="84"/>
  <c r="S15" i="84"/>
  <c r="R15" i="84"/>
  <c r="Q15" i="84"/>
  <c r="P15" i="84"/>
  <c r="X14" i="84"/>
  <c r="W14" i="84"/>
  <c r="V14" i="84"/>
  <c r="U14" i="84"/>
  <c r="T14" i="84"/>
  <c r="S14" i="84"/>
  <c r="R14" i="84"/>
  <c r="Q14" i="84"/>
  <c r="P14" i="84"/>
  <c r="W13" i="84"/>
  <c r="X13" i="84" s="1"/>
  <c r="V13" i="84"/>
  <c r="U13" i="84"/>
  <c r="T13" i="84"/>
  <c r="S13" i="84"/>
  <c r="R13" i="84"/>
  <c r="Q13" i="84"/>
  <c r="P13" i="84"/>
  <c r="X12" i="84"/>
  <c r="W12" i="84"/>
  <c r="U12" i="84"/>
  <c r="V12" i="84" s="1"/>
  <c r="T12" i="84"/>
  <c r="S12" i="84"/>
  <c r="R12" i="84"/>
  <c r="Q12" i="84"/>
  <c r="P12" i="84"/>
  <c r="X11" i="84"/>
  <c r="W11" i="84"/>
  <c r="V11" i="84"/>
  <c r="U11" i="84"/>
  <c r="T11" i="84"/>
  <c r="S11" i="84"/>
  <c r="R11" i="84"/>
  <c r="Q11" i="84"/>
  <c r="P11" i="84"/>
  <c r="W10" i="84"/>
  <c r="X10" i="84" s="1"/>
  <c r="U10" i="84"/>
  <c r="V10" i="84" s="1"/>
  <c r="T10" i="84"/>
  <c r="S10" i="84"/>
  <c r="R10" i="84"/>
  <c r="Q10" i="84"/>
  <c r="P10" i="84"/>
  <c r="X9" i="84"/>
  <c r="W9" i="84"/>
  <c r="V9" i="84"/>
  <c r="U9" i="84"/>
  <c r="T9" i="84"/>
  <c r="S9" i="84"/>
  <c r="R9" i="84"/>
  <c r="Q9" i="84"/>
  <c r="P9" i="84"/>
  <c r="W8" i="84"/>
  <c r="X8" i="84" s="1"/>
  <c r="V8" i="84"/>
  <c r="U8" i="84"/>
  <c r="T8" i="84"/>
  <c r="S8" i="84"/>
  <c r="R8" i="84"/>
  <c r="Q8" i="84"/>
  <c r="P8" i="84"/>
  <c r="R28" i="83"/>
  <c r="S28" i="83" s="1"/>
  <c r="Q28" i="83"/>
  <c r="P28" i="83"/>
  <c r="O28" i="83"/>
  <c r="N28" i="83"/>
  <c r="M28" i="83"/>
  <c r="T28" i="83" s="1"/>
  <c r="U28" i="83" s="1"/>
  <c r="L28" i="83"/>
  <c r="K28" i="83"/>
  <c r="J28" i="83"/>
  <c r="I28" i="83"/>
  <c r="H28" i="83"/>
  <c r="G28" i="83"/>
  <c r="F28" i="83"/>
  <c r="E28" i="83"/>
  <c r="D28" i="83"/>
  <c r="C28" i="83"/>
  <c r="U27" i="83"/>
  <c r="T27" i="83"/>
  <c r="R27" i="83"/>
  <c r="S27" i="83" s="1"/>
  <c r="T26" i="83"/>
  <c r="U26" i="83" s="1"/>
  <c r="S26" i="83"/>
  <c r="R26" i="83"/>
  <c r="U25" i="83"/>
  <c r="T25" i="83"/>
  <c r="R25" i="83"/>
  <c r="S25" i="83" s="1"/>
  <c r="T24" i="83"/>
  <c r="U24" i="83" s="1"/>
  <c r="S24" i="83"/>
  <c r="R24" i="83"/>
  <c r="U23" i="83"/>
  <c r="T23" i="83"/>
  <c r="R23" i="83"/>
  <c r="S23" i="83" s="1"/>
  <c r="T22" i="83"/>
  <c r="U22" i="83" s="1"/>
  <c r="S22" i="83"/>
  <c r="R22" i="83"/>
  <c r="U21" i="83"/>
  <c r="T21" i="83"/>
  <c r="R21" i="83"/>
  <c r="S21" i="83" s="1"/>
  <c r="T20" i="83"/>
  <c r="U20" i="83" s="1"/>
  <c r="S20" i="83"/>
  <c r="R20" i="83"/>
  <c r="U19" i="83"/>
  <c r="T19" i="83"/>
  <c r="R19" i="83"/>
  <c r="S19" i="83" s="1"/>
  <c r="T18" i="83"/>
  <c r="U18" i="83" s="1"/>
  <c r="S18" i="83"/>
  <c r="R18" i="83"/>
  <c r="U17" i="83"/>
  <c r="T17" i="83"/>
  <c r="R17" i="83"/>
  <c r="S17" i="83" s="1"/>
  <c r="T16" i="83"/>
  <c r="U16" i="83" s="1"/>
  <c r="S16" i="83"/>
  <c r="R16" i="83"/>
  <c r="U15" i="83"/>
  <c r="T15" i="83"/>
  <c r="R15" i="83"/>
  <c r="S15" i="83" s="1"/>
  <c r="T14" i="83"/>
  <c r="U14" i="83" s="1"/>
  <c r="S14" i="83"/>
  <c r="R14" i="83"/>
  <c r="U13" i="83"/>
  <c r="T13" i="83"/>
  <c r="R13" i="83"/>
  <c r="S13" i="83" s="1"/>
  <c r="T12" i="83"/>
  <c r="U12" i="83" s="1"/>
  <c r="S12" i="83"/>
  <c r="R12" i="83"/>
  <c r="U11" i="83"/>
  <c r="T11" i="83"/>
  <c r="R11" i="83"/>
  <c r="S11" i="83" s="1"/>
  <c r="T10" i="83"/>
  <c r="U10" i="83" s="1"/>
  <c r="S10" i="83"/>
  <c r="R10" i="83"/>
  <c r="U9" i="83"/>
  <c r="T9" i="83"/>
  <c r="R9" i="83"/>
  <c r="S9" i="83" s="1"/>
  <c r="T8" i="83"/>
  <c r="U8" i="83" s="1"/>
  <c r="S8" i="83"/>
  <c r="R8" i="83"/>
  <c r="C11" i="82"/>
  <c r="C8" i="82"/>
  <c r="K27" i="79"/>
  <c r="J27" i="79"/>
  <c r="I27" i="79"/>
  <c r="H27" i="79"/>
  <c r="G27" i="79"/>
  <c r="F27" i="79"/>
  <c r="E27" i="79"/>
  <c r="D27" i="79"/>
  <c r="C27" i="79"/>
  <c r="M28" i="78"/>
  <c r="L28" i="78"/>
  <c r="J28" i="78"/>
  <c r="I28" i="78"/>
  <c r="G28" i="78"/>
  <c r="F28" i="78"/>
  <c r="D28" i="78"/>
  <c r="C28" i="78"/>
  <c r="N27" i="78"/>
  <c r="K27" i="78"/>
  <c r="H27" i="78"/>
  <c r="E27" i="78"/>
  <c r="N26" i="78"/>
  <c r="K26" i="78"/>
  <c r="H26" i="78"/>
  <c r="E26" i="78"/>
  <c r="N25" i="78"/>
  <c r="K25" i="78"/>
  <c r="H25" i="78"/>
  <c r="E25" i="78"/>
  <c r="N24" i="78"/>
  <c r="K24" i="78"/>
  <c r="H24" i="78"/>
  <c r="E24" i="78"/>
  <c r="N23" i="78"/>
  <c r="K23" i="78"/>
  <c r="H23" i="78"/>
  <c r="E23" i="78"/>
  <c r="N22" i="78"/>
  <c r="K22" i="78"/>
  <c r="H22" i="78"/>
  <c r="E22" i="78"/>
  <c r="N21" i="78"/>
  <c r="K21" i="78"/>
  <c r="H21" i="78"/>
  <c r="E21" i="78"/>
  <c r="N20" i="78"/>
  <c r="K20" i="78"/>
  <c r="H20" i="78"/>
  <c r="E20" i="78"/>
  <c r="N19" i="78"/>
  <c r="K19" i="78"/>
  <c r="H19" i="78"/>
  <c r="E19" i="78"/>
  <c r="N18" i="78"/>
  <c r="K18" i="78"/>
  <c r="H18" i="78"/>
  <c r="E18" i="78"/>
  <c r="N17" i="78"/>
  <c r="K17" i="78"/>
  <c r="H17" i="78"/>
  <c r="E17" i="78"/>
  <c r="N16" i="78"/>
  <c r="K16" i="78"/>
  <c r="H16" i="78"/>
  <c r="E16" i="78"/>
  <c r="N15" i="78"/>
  <c r="K15" i="78"/>
  <c r="H15" i="78"/>
  <c r="E15" i="78"/>
  <c r="N14" i="78"/>
  <c r="K14" i="78"/>
  <c r="H14" i="78"/>
  <c r="E14" i="78"/>
  <c r="N13" i="78"/>
  <c r="K13" i="78"/>
  <c r="H13" i="78"/>
  <c r="E13" i="78"/>
  <c r="N12" i="78"/>
  <c r="K12" i="78"/>
  <c r="H12" i="78"/>
  <c r="E12" i="78"/>
  <c r="N11" i="78"/>
  <c r="K11" i="78"/>
  <c r="H11" i="78"/>
  <c r="E11" i="78"/>
  <c r="N10" i="78"/>
  <c r="K10" i="78"/>
  <c r="H10" i="78"/>
  <c r="E10" i="78"/>
  <c r="N9" i="78"/>
  <c r="K9" i="78"/>
  <c r="K28" i="78" s="1"/>
  <c r="H9" i="78"/>
  <c r="E9" i="78"/>
  <c r="N8" i="78"/>
  <c r="N28" i="78" s="1"/>
  <c r="K8" i="78"/>
  <c r="H8" i="78"/>
  <c r="H28" i="78" s="1"/>
  <c r="E8" i="78"/>
  <c r="E28" i="78" s="1"/>
  <c r="F30" i="77"/>
  <c r="D30" i="77"/>
  <c r="G29" i="77"/>
  <c r="G30" i="77" s="1"/>
  <c r="F29" i="77"/>
  <c r="E29" i="77"/>
  <c r="E30" i="77" s="1"/>
  <c r="D29" i="77"/>
  <c r="C29" i="77"/>
  <c r="C30" i="77" s="1"/>
  <c r="P19" i="76"/>
  <c r="O19" i="76"/>
  <c r="N19" i="76"/>
  <c r="M19" i="76"/>
  <c r="L19" i="76"/>
  <c r="K19" i="76"/>
  <c r="J19" i="76"/>
  <c r="R19" i="76" s="1"/>
  <c r="I19" i="76"/>
  <c r="H19" i="76"/>
  <c r="Q19" i="76" s="1"/>
  <c r="G19" i="76"/>
  <c r="F19" i="76"/>
  <c r="E19" i="76"/>
  <c r="S19" i="76" s="1"/>
  <c r="D19" i="76"/>
  <c r="C19" i="76"/>
  <c r="T19" i="76" s="1"/>
  <c r="T18" i="76"/>
  <c r="S18" i="76"/>
  <c r="R18" i="76"/>
  <c r="Q18" i="76"/>
  <c r="P18" i="76"/>
  <c r="T17" i="76"/>
  <c r="S17" i="76"/>
  <c r="R17" i="76"/>
  <c r="Q17" i="76"/>
  <c r="P17" i="76"/>
  <c r="T16" i="76"/>
  <c r="S16" i="76"/>
  <c r="R16" i="76"/>
  <c r="Q16" i="76"/>
  <c r="P16" i="76"/>
  <c r="T15" i="76"/>
  <c r="S15" i="76"/>
  <c r="R15" i="76"/>
  <c r="Q15" i="76"/>
  <c r="P15" i="76"/>
  <c r="T14" i="76"/>
  <c r="S14" i="76"/>
  <c r="R14" i="76"/>
  <c r="Q14" i="76"/>
  <c r="P14" i="76"/>
  <c r="T13" i="76"/>
  <c r="S13" i="76"/>
  <c r="R13" i="76"/>
  <c r="Q13" i="76"/>
  <c r="P13" i="76"/>
  <c r="T12" i="76"/>
  <c r="S12" i="76"/>
  <c r="R12" i="76"/>
  <c r="Q12" i="76"/>
  <c r="P12" i="76"/>
  <c r="T11" i="76"/>
  <c r="S11" i="76"/>
  <c r="R11" i="76"/>
  <c r="Q11" i="76"/>
  <c r="P11" i="76"/>
  <c r="T10" i="76"/>
  <c r="S10" i="76"/>
  <c r="R10" i="76"/>
  <c r="Q10" i="76"/>
  <c r="P10" i="76"/>
  <c r="T9" i="76"/>
  <c r="S9" i="76"/>
  <c r="R9" i="76"/>
  <c r="Q9" i="76"/>
  <c r="P9" i="76"/>
  <c r="T8" i="76"/>
  <c r="S8" i="76"/>
  <c r="R8" i="76"/>
  <c r="Q8" i="76"/>
  <c r="P8" i="76"/>
  <c r="T7" i="76"/>
  <c r="S7" i="76"/>
  <c r="R7" i="76"/>
  <c r="Q7" i="76"/>
  <c r="P7" i="76"/>
  <c r="P28" i="75"/>
  <c r="O28" i="75"/>
  <c r="N28" i="75"/>
  <c r="M28" i="75"/>
  <c r="L28" i="75"/>
  <c r="K28" i="75"/>
  <c r="S28" i="75" s="1"/>
  <c r="J28" i="75"/>
  <c r="I28" i="75"/>
  <c r="R28" i="75" s="1"/>
  <c r="H28" i="75"/>
  <c r="Q28" i="75" s="1"/>
  <c r="G28" i="75"/>
  <c r="F28" i="75"/>
  <c r="E28" i="75"/>
  <c r="T28" i="75" s="1"/>
  <c r="C28" i="75"/>
  <c r="D28" i="75" s="1"/>
  <c r="T27" i="75"/>
  <c r="S27" i="75"/>
  <c r="R27" i="75"/>
  <c r="Q27" i="75"/>
  <c r="D27" i="75"/>
  <c r="T26" i="75"/>
  <c r="S26" i="75"/>
  <c r="R26" i="75"/>
  <c r="Q26" i="75"/>
  <c r="D26" i="75"/>
  <c r="T25" i="75"/>
  <c r="S25" i="75"/>
  <c r="R25" i="75"/>
  <c r="Q25" i="75"/>
  <c r="D25" i="75"/>
  <c r="T24" i="75"/>
  <c r="S24" i="75"/>
  <c r="R24" i="75"/>
  <c r="Q24" i="75"/>
  <c r="D24" i="75"/>
  <c r="T23" i="75"/>
  <c r="S23" i="75"/>
  <c r="R23" i="75"/>
  <c r="Q23" i="75"/>
  <c r="D23" i="75"/>
  <c r="T22" i="75"/>
  <c r="S22" i="75"/>
  <c r="R22" i="75"/>
  <c r="Q22" i="75"/>
  <c r="D22" i="75"/>
  <c r="T21" i="75"/>
  <c r="S21" i="75"/>
  <c r="R21" i="75"/>
  <c r="Q21" i="75"/>
  <c r="D21" i="75"/>
  <c r="T20" i="75"/>
  <c r="S20" i="75"/>
  <c r="R20" i="75"/>
  <c r="Q20" i="75"/>
  <c r="D20" i="75"/>
  <c r="T19" i="75"/>
  <c r="S19" i="75"/>
  <c r="R19" i="75"/>
  <c r="Q19" i="75"/>
  <c r="D19" i="75"/>
  <c r="T18" i="75"/>
  <c r="S18" i="75"/>
  <c r="R18" i="75"/>
  <c r="Q18" i="75"/>
  <c r="D18" i="75"/>
  <c r="T17" i="75"/>
  <c r="S17" i="75"/>
  <c r="R17" i="75"/>
  <c r="Q17" i="75"/>
  <c r="D17" i="75"/>
  <c r="T16" i="75"/>
  <c r="S16" i="75"/>
  <c r="R16" i="75"/>
  <c r="Q16" i="75"/>
  <c r="D16" i="75"/>
  <c r="T15" i="75"/>
  <c r="S15" i="75"/>
  <c r="R15" i="75"/>
  <c r="Q15" i="75"/>
  <c r="D15" i="75"/>
  <c r="T14" i="75"/>
  <c r="S14" i="75"/>
  <c r="R14" i="75"/>
  <c r="Q14" i="75"/>
  <c r="D14" i="75"/>
  <c r="T13" i="75"/>
  <c r="S13" i="75"/>
  <c r="R13" i="75"/>
  <c r="Q13" i="75"/>
  <c r="D13" i="75"/>
  <c r="T12" i="75"/>
  <c r="S12" i="75"/>
  <c r="R12" i="75"/>
  <c r="Q12" i="75"/>
  <c r="D12" i="75"/>
  <c r="T11" i="75"/>
  <c r="S11" i="75"/>
  <c r="R11" i="75"/>
  <c r="Q11" i="75"/>
  <c r="D11" i="75"/>
  <c r="T10" i="75"/>
  <c r="S10" i="75"/>
  <c r="R10" i="75"/>
  <c r="Q10" i="75"/>
  <c r="D10" i="75"/>
  <c r="T9" i="75"/>
  <c r="S9" i="75"/>
  <c r="R9" i="75"/>
  <c r="Q9" i="75"/>
  <c r="D9" i="75"/>
  <c r="T8" i="75"/>
  <c r="S8" i="75"/>
  <c r="R8" i="75"/>
  <c r="Q8" i="75"/>
  <c r="D8" i="75"/>
  <c r="R22" i="73"/>
  <c r="Q22" i="73"/>
  <c r="P22" i="73"/>
  <c r="O22" i="73"/>
  <c r="M22" i="73"/>
  <c r="N22" i="73" s="1"/>
  <c r="L22" i="73"/>
  <c r="J22" i="73"/>
  <c r="I22" i="73"/>
  <c r="K22" i="73" s="1"/>
  <c r="H22" i="73"/>
  <c r="G22" i="73"/>
  <c r="F22" i="73"/>
  <c r="D22" i="73"/>
  <c r="E22" i="73" s="1"/>
  <c r="C22" i="73"/>
  <c r="N21" i="73"/>
  <c r="K21" i="73"/>
  <c r="E21" i="73"/>
  <c r="N20" i="73"/>
  <c r="K20" i="73"/>
  <c r="E20" i="73"/>
  <c r="N19" i="73"/>
  <c r="K19" i="73"/>
  <c r="E19" i="73"/>
  <c r="N18" i="73"/>
  <c r="K18" i="73"/>
  <c r="E18" i="73"/>
  <c r="N17" i="73"/>
  <c r="K17" i="73"/>
  <c r="E17" i="73"/>
  <c r="N16" i="73"/>
  <c r="K16" i="73"/>
  <c r="E16" i="73"/>
  <c r="N15" i="73"/>
  <c r="K15" i="73"/>
  <c r="E15" i="73"/>
  <c r="N14" i="73"/>
  <c r="K14" i="73"/>
  <c r="E14" i="73"/>
  <c r="N13" i="73"/>
  <c r="K13" i="73"/>
  <c r="E13" i="73"/>
  <c r="N12" i="73"/>
  <c r="K12" i="73"/>
  <c r="E12" i="73"/>
  <c r="N11" i="73"/>
  <c r="K11" i="73"/>
  <c r="E11" i="73"/>
  <c r="N10" i="73"/>
  <c r="K10" i="73"/>
  <c r="E10" i="73"/>
  <c r="N9" i="73"/>
  <c r="K9" i="73"/>
  <c r="E9" i="73"/>
  <c r="N8" i="73"/>
  <c r="K8" i="73"/>
  <c r="E8" i="73"/>
  <c r="N13" i="72"/>
  <c r="M13" i="72"/>
  <c r="L13" i="72"/>
  <c r="K13" i="72"/>
  <c r="J13" i="72"/>
  <c r="I13" i="72"/>
  <c r="H13" i="72"/>
  <c r="G13" i="72"/>
  <c r="F13" i="72"/>
  <c r="E13" i="72"/>
  <c r="D13" i="72"/>
  <c r="C13" i="72"/>
  <c r="O12" i="72"/>
  <c r="O11" i="72"/>
  <c r="O10" i="72"/>
  <c r="O9" i="72"/>
  <c r="O8" i="72"/>
  <c r="O7" i="72"/>
  <c r="O6" i="72"/>
  <c r="O13" i="72" s="1"/>
  <c r="L14" i="71"/>
  <c r="J14" i="71"/>
  <c r="H14" i="71"/>
  <c r="F14" i="71"/>
  <c r="N14" i="71" s="1"/>
  <c r="D14" i="71"/>
  <c r="C14" i="71"/>
  <c r="N13" i="71"/>
  <c r="O13" i="71" s="1"/>
  <c r="M13" i="71"/>
  <c r="K13" i="71"/>
  <c r="I13" i="71"/>
  <c r="G13" i="71"/>
  <c r="E13" i="71"/>
  <c r="P13" i="71" s="1"/>
  <c r="N12" i="71"/>
  <c r="O12" i="71" s="1"/>
  <c r="M12" i="71"/>
  <c r="K12" i="71"/>
  <c r="I12" i="71"/>
  <c r="G12" i="71"/>
  <c r="E12" i="71"/>
  <c r="P12" i="71" s="1"/>
  <c r="N11" i="71"/>
  <c r="O11" i="71" s="1"/>
  <c r="M11" i="71"/>
  <c r="K11" i="71"/>
  <c r="I11" i="71"/>
  <c r="G11" i="71"/>
  <c r="E11" i="71"/>
  <c r="P11" i="71" s="1"/>
  <c r="N10" i="71"/>
  <c r="O10" i="71" s="1"/>
  <c r="M10" i="71"/>
  <c r="K10" i="71"/>
  <c r="I10" i="71"/>
  <c r="G10" i="71"/>
  <c r="E10" i="71"/>
  <c r="P10" i="71" s="1"/>
  <c r="N9" i="71"/>
  <c r="O9" i="71" s="1"/>
  <c r="M9" i="71"/>
  <c r="K9" i="71"/>
  <c r="I9" i="71"/>
  <c r="G9" i="71"/>
  <c r="E9" i="71"/>
  <c r="P9" i="71" s="1"/>
  <c r="N8" i="71"/>
  <c r="O8" i="71" s="1"/>
  <c r="M8" i="71"/>
  <c r="K8" i="71"/>
  <c r="I8" i="71"/>
  <c r="G8" i="71"/>
  <c r="E8" i="71"/>
  <c r="P8" i="71" s="1"/>
  <c r="N7" i="71"/>
  <c r="O7" i="71" s="1"/>
  <c r="M7" i="71"/>
  <c r="K7" i="71"/>
  <c r="I7" i="71"/>
  <c r="G7" i="71"/>
  <c r="E7" i="71"/>
  <c r="P7" i="71" s="1"/>
  <c r="N27" i="70"/>
  <c r="M27" i="70"/>
  <c r="L27" i="70"/>
  <c r="K27" i="70"/>
  <c r="J27" i="70"/>
  <c r="I27" i="70"/>
  <c r="Q27" i="70" s="1"/>
  <c r="R27" i="70" s="1"/>
  <c r="H27" i="70"/>
  <c r="G27" i="70"/>
  <c r="F27" i="70"/>
  <c r="S27" i="70" s="1"/>
  <c r="T27" i="70" s="1"/>
  <c r="D27" i="70"/>
  <c r="C27" i="70"/>
  <c r="E27" i="70" s="1"/>
  <c r="S26" i="70"/>
  <c r="T26" i="70" s="1"/>
  <c r="R26" i="70"/>
  <c r="Q26" i="70"/>
  <c r="E26" i="70"/>
  <c r="T25" i="70"/>
  <c r="S25" i="70"/>
  <c r="R25" i="70"/>
  <c r="Q25" i="70"/>
  <c r="E25" i="70"/>
  <c r="T24" i="70"/>
  <c r="S24" i="70"/>
  <c r="R24" i="70"/>
  <c r="Q24" i="70"/>
  <c r="E24" i="70"/>
  <c r="T23" i="70"/>
  <c r="S23" i="70"/>
  <c r="Q23" i="70"/>
  <c r="R23" i="70" s="1"/>
  <c r="E23" i="70"/>
  <c r="T22" i="70"/>
  <c r="S22" i="70"/>
  <c r="Q22" i="70"/>
  <c r="R22" i="70" s="1"/>
  <c r="E22" i="70"/>
  <c r="S21" i="70"/>
  <c r="T21" i="70" s="1"/>
  <c r="Q21" i="70"/>
  <c r="R21" i="70" s="1"/>
  <c r="E21" i="70"/>
  <c r="S20" i="70"/>
  <c r="T20" i="70" s="1"/>
  <c r="Q20" i="70"/>
  <c r="R20" i="70" s="1"/>
  <c r="E20" i="70"/>
  <c r="S19" i="70"/>
  <c r="T19" i="70" s="1"/>
  <c r="R19" i="70"/>
  <c r="Q19" i="70"/>
  <c r="E19" i="70"/>
  <c r="S18" i="70"/>
  <c r="T18" i="70" s="1"/>
  <c r="R18" i="70"/>
  <c r="Q18" i="70"/>
  <c r="E18" i="70"/>
  <c r="T17" i="70"/>
  <c r="S17" i="70"/>
  <c r="R17" i="70"/>
  <c r="Q17" i="70"/>
  <c r="E17" i="70"/>
  <c r="T16" i="70"/>
  <c r="S16" i="70"/>
  <c r="R16" i="70"/>
  <c r="Q16" i="70"/>
  <c r="E16" i="70"/>
  <c r="T15" i="70"/>
  <c r="S15" i="70"/>
  <c r="Q15" i="70"/>
  <c r="R15" i="70" s="1"/>
  <c r="E15" i="70"/>
  <c r="T14" i="70"/>
  <c r="S14" i="70"/>
  <c r="Q14" i="70"/>
  <c r="R14" i="70" s="1"/>
  <c r="E14" i="70"/>
  <c r="S13" i="70"/>
  <c r="T13" i="70" s="1"/>
  <c r="Q13" i="70"/>
  <c r="R13" i="70" s="1"/>
  <c r="E13" i="70"/>
  <c r="S12" i="70"/>
  <c r="T12" i="70" s="1"/>
  <c r="Q12" i="70"/>
  <c r="R12" i="70" s="1"/>
  <c r="E12" i="70"/>
  <c r="S11" i="70"/>
  <c r="T11" i="70" s="1"/>
  <c r="R11" i="70"/>
  <c r="Q11" i="70"/>
  <c r="E11" i="70"/>
  <c r="S10" i="70"/>
  <c r="T10" i="70" s="1"/>
  <c r="R10" i="70"/>
  <c r="Q10" i="70"/>
  <c r="E10" i="70"/>
  <c r="T9" i="70"/>
  <c r="S9" i="70"/>
  <c r="R9" i="70"/>
  <c r="Q9" i="70"/>
  <c r="E9" i="70"/>
  <c r="T8" i="70"/>
  <c r="S8" i="70"/>
  <c r="R8" i="70"/>
  <c r="Q8" i="70"/>
  <c r="E8" i="70"/>
  <c r="T7" i="70"/>
  <c r="S7" i="70"/>
  <c r="Q7" i="70"/>
  <c r="R7" i="70" s="1"/>
  <c r="E7" i="70"/>
  <c r="G28" i="69"/>
  <c r="F28" i="69"/>
  <c r="D28" i="69"/>
  <c r="G27" i="69"/>
  <c r="F27" i="69"/>
  <c r="E27" i="69"/>
  <c r="E28" i="69" s="1"/>
  <c r="D27" i="69"/>
  <c r="C27" i="69"/>
  <c r="C28" i="69" s="1"/>
  <c r="Q28" i="68"/>
  <c r="P28" i="68"/>
  <c r="N28" i="68"/>
  <c r="M28" i="68"/>
  <c r="L28" i="68"/>
  <c r="K28" i="68"/>
  <c r="J28" i="68"/>
  <c r="I28" i="68"/>
  <c r="H28" i="68"/>
  <c r="G28" i="68"/>
  <c r="F28" i="68"/>
  <c r="E28" i="68"/>
  <c r="V28" i="68" s="1"/>
  <c r="W28" i="68" s="1"/>
  <c r="C28" i="68"/>
  <c r="D28" i="68" s="1"/>
  <c r="W27" i="68"/>
  <c r="V27" i="68"/>
  <c r="R27" i="68"/>
  <c r="O27" i="68"/>
  <c r="S27" i="68" s="1"/>
  <c r="T27" i="68" s="1"/>
  <c r="D27" i="68"/>
  <c r="V26" i="68"/>
  <c r="W26" i="68" s="1"/>
  <c r="S26" i="68"/>
  <c r="T26" i="68" s="1"/>
  <c r="R26" i="68"/>
  <c r="O26" i="68"/>
  <c r="D26" i="68"/>
  <c r="V25" i="68"/>
  <c r="W25" i="68" s="1"/>
  <c r="R25" i="68"/>
  <c r="S25" i="68" s="1"/>
  <c r="T25" i="68" s="1"/>
  <c r="O25" i="68"/>
  <c r="D25" i="68"/>
  <c r="W24" i="68"/>
  <c r="V24" i="68"/>
  <c r="R24" i="68"/>
  <c r="O24" i="68"/>
  <c r="S24" i="68" s="1"/>
  <c r="T24" i="68" s="1"/>
  <c r="D24" i="68"/>
  <c r="V23" i="68"/>
  <c r="W23" i="68" s="1"/>
  <c r="R23" i="68"/>
  <c r="S23" i="68" s="1"/>
  <c r="T23" i="68" s="1"/>
  <c r="O23" i="68"/>
  <c r="D23" i="68"/>
  <c r="W22" i="68"/>
  <c r="V22" i="68"/>
  <c r="R22" i="68"/>
  <c r="S22" i="68" s="1"/>
  <c r="T22" i="68" s="1"/>
  <c r="O22" i="68"/>
  <c r="D22" i="68"/>
  <c r="W21" i="68"/>
  <c r="V21" i="68"/>
  <c r="S21" i="68"/>
  <c r="T21" i="68" s="1"/>
  <c r="R21" i="68"/>
  <c r="O21" i="68"/>
  <c r="D21" i="68"/>
  <c r="V20" i="68"/>
  <c r="W20" i="68" s="1"/>
  <c r="R20" i="68"/>
  <c r="S20" i="68" s="1"/>
  <c r="T20" i="68" s="1"/>
  <c r="O20" i="68"/>
  <c r="D20" i="68"/>
  <c r="W19" i="68"/>
  <c r="V19" i="68"/>
  <c r="R19" i="68"/>
  <c r="O19" i="68"/>
  <c r="S19" i="68" s="1"/>
  <c r="T19" i="68" s="1"/>
  <c r="D19" i="68"/>
  <c r="V18" i="68"/>
  <c r="W18" i="68" s="1"/>
  <c r="S18" i="68"/>
  <c r="T18" i="68" s="1"/>
  <c r="R18" i="68"/>
  <c r="O18" i="68"/>
  <c r="D18" i="68"/>
  <c r="V17" i="68"/>
  <c r="W17" i="68" s="1"/>
  <c r="R17" i="68"/>
  <c r="S17" i="68" s="1"/>
  <c r="T17" i="68" s="1"/>
  <c r="O17" i="68"/>
  <c r="D17" i="68"/>
  <c r="W16" i="68"/>
  <c r="V16" i="68"/>
  <c r="R16" i="68"/>
  <c r="O16" i="68"/>
  <c r="S16" i="68" s="1"/>
  <c r="T16" i="68" s="1"/>
  <c r="D16" i="68"/>
  <c r="V15" i="68"/>
  <c r="W15" i="68" s="1"/>
  <c r="R15" i="68"/>
  <c r="S15" i="68" s="1"/>
  <c r="T15" i="68" s="1"/>
  <c r="O15" i="68"/>
  <c r="D15" i="68"/>
  <c r="W14" i="68"/>
  <c r="V14" i="68"/>
  <c r="T14" i="68"/>
  <c r="R14" i="68"/>
  <c r="S14" i="68" s="1"/>
  <c r="O14" i="68"/>
  <c r="D14" i="68"/>
  <c r="W13" i="68"/>
  <c r="V13" i="68"/>
  <c r="S13" i="68"/>
  <c r="T13" i="68" s="1"/>
  <c r="R13" i="68"/>
  <c r="O13" i="68"/>
  <c r="D13" i="68"/>
  <c r="V12" i="68"/>
  <c r="W12" i="68" s="1"/>
  <c r="R12" i="68"/>
  <c r="S12" i="68" s="1"/>
  <c r="T12" i="68" s="1"/>
  <c r="O12" i="68"/>
  <c r="D12" i="68"/>
  <c r="W11" i="68"/>
  <c r="V11" i="68"/>
  <c r="R11" i="68"/>
  <c r="O11" i="68"/>
  <c r="S11" i="68" s="1"/>
  <c r="T11" i="68" s="1"/>
  <c r="D11" i="68"/>
  <c r="V10" i="68"/>
  <c r="W10" i="68" s="1"/>
  <c r="S10" i="68"/>
  <c r="T10" i="68" s="1"/>
  <c r="R10" i="68"/>
  <c r="O10" i="68"/>
  <c r="D10" i="68"/>
  <c r="V9" i="68"/>
  <c r="W9" i="68" s="1"/>
  <c r="R9" i="68"/>
  <c r="S9" i="68" s="1"/>
  <c r="T9" i="68" s="1"/>
  <c r="O9" i="68"/>
  <c r="D9" i="68"/>
  <c r="W8" i="68"/>
  <c r="V8" i="68"/>
  <c r="R8" i="68"/>
  <c r="O8" i="68"/>
  <c r="S8" i="68" s="1"/>
  <c r="T8" i="68" s="1"/>
  <c r="D8" i="68"/>
  <c r="U28" i="67"/>
  <c r="W28" i="67" s="1"/>
  <c r="Q28" i="67"/>
  <c r="P28" i="67"/>
  <c r="R28" i="67" s="1"/>
  <c r="S28" i="67" s="1"/>
  <c r="T28" i="67" s="1"/>
  <c r="N28" i="67"/>
  <c r="M28" i="67"/>
  <c r="O28" i="67" s="1"/>
  <c r="L28" i="67"/>
  <c r="K28" i="67"/>
  <c r="J28" i="67"/>
  <c r="I28" i="67"/>
  <c r="H28" i="67"/>
  <c r="G28" i="67"/>
  <c r="F28" i="67"/>
  <c r="E28" i="67"/>
  <c r="C28" i="67"/>
  <c r="D28" i="67" s="1"/>
  <c r="W27" i="67"/>
  <c r="U27" i="67"/>
  <c r="R27" i="67"/>
  <c r="O27" i="67"/>
  <c r="S27" i="67" s="1"/>
  <c r="T27" i="67" s="1"/>
  <c r="D27" i="67"/>
  <c r="U26" i="67"/>
  <c r="W26" i="67" s="1"/>
  <c r="S26" i="67"/>
  <c r="T26" i="67" s="1"/>
  <c r="R26" i="67"/>
  <c r="O26" i="67"/>
  <c r="D26" i="67"/>
  <c r="U25" i="67"/>
  <c r="W25" i="67" s="1"/>
  <c r="R25" i="67"/>
  <c r="S25" i="67" s="1"/>
  <c r="T25" i="67" s="1"/>
  <c r="O25" i="67"/>
  <c r="D25" i="67"/>
  <c r="W24" i="67"/>
  <c r="U24" i="67"/>
  <c r="R24" i="67"/>
  <c r="O24" i="67"/>
  <c r="S24" i="67" s="1"/>
  <c r="T24" i="67" s="1"/>
  <c r="D24" i="67"/>
  <c r="U23" i="67"/>
  <c r="W23" i="67" s="1"/>
  <c r="R23" i="67"/>
  <c r="S23" i="67" s="1"/>
  <c r="T23" i="67" s="1"/>
  <c r="O23" i="67"/>
  <c r="D23" i="67"/>
  <c r="W22" i="67"/>
  <c r="U22" i="67"/>
  <c r="T22" i="67"/>
  <c r="R22" i="67"/>
  <c r="S22" i="67" s="1"/>
  <c r="O22" i="67"/>
  <c r="D22" i="67"/>
  <c r="W21" i="67"/>
  <c r="U21" i="67"/>
  <c r="S21" i="67"/>
  <c r="T21" i="67" s="1"/>
  <c r="R21" i="67"/>
  <c r="O21" i="67"/>
  <c r="D21" i="67"/>
  <c r="U20" i="67"/>
  <c r="W20" i="67" s="1"/>
  <c r="R20" i="67"/>
  <c r="S20" i="67" s="1"/>
  <c r="T20" i="67" s="1"/>
  <c r="O20" i="67"/>
  <c r="D20" i="67"/>
  <c r="W19" i="67"/>
  <c r="U19" i="67"/>
  <c r="R19" i="67"/>
  <c r="O19" i="67"/>
  <c r="S19" i="67" s="1"/>
  <c r="T19" i="67" s="1"/>
  <c r="D19" i="67"/>
  <c r="U18" i="67"/>
  <c r="W18" i="67" s="1"/>
  <c r="S18" i="67"/>
  <c r="T18" i="67" s="1"/>
  <c r="R18" i="67"/>
  <c r="O18" i="67"/>
  <c r="D18" i="67"/>
  <c r="U17" i="67"/>
  <c r="W17" i="67" s="1"/>
  <c r="R17" i="67"/>
  <c r="S17" i="67" s="1"/>
  <c r="T17" i="67" s="1"/>
  <c r="O17" i="67"/>
  <c r="D17" i="67"/>
  <c r="W16" i="67"/>
  <c r="U16" i="67"/>
  <c r="R16" i="67"/>
  <c r="O16" i="67"/>
  <c r="S16" i="67" s="1"/>
  <c r="T16" i="67" s="1"/>
  <c r="D16" i="67"/>
  <c r="U15" i="67"/>
  <c r="W15" i="67" s="1"/>
  <c r="R15" i="67"/>
  <c r="S15" i="67" s="1"/>
  <c r="T15" i="67" s="1"/>
  <c r="O15" i="67"/>
  <c r="D15" i="67"/>
  <c r="W14" i="67"/>
  <c r="U14" i="67"/>
  <c r="R14" i="67"/>
  <c r="S14" i="67" s="1"/>
  <c r="T14" i="67" s="1"/>
  <c r="O14" i="67"/>
  <c r="D14" i="67"/>
  <c r="W13" i="67"/>
  <c r="U13" i="67"/>
  <c r="S13" i="67"/>
  <c r="T13" i="67" s="1"/>
  <c r="R13" i="67"/>
  <c r="O13" i="67"/>
  <c r="D13" i="67"/>
  <c r="U12" i="67"/>
  <c r="W12" i="67" s="1"/>
  <c r="R12" i="67"/>
  <c r="S12" i="67" s="1"/>
  <c r="T12" i="67" s="1"/>
  <c r="O12" i="67"/>
  <c r="D12" i="67"/>
  <c r="W11" i="67"/>
  <c r="U11" i="67"/>
  <c r="R11" i="67"/>
  <c r="O11" i="67"/>
  <c r="S11" i="67" s="1"/>
  <c r="T11" i="67" s="1"/>
  <c r="D11" i="67"/>
  <c r="U10" i="67"/>
  <c r="W10" i="67" s="1"/>
  <c r="S10" i="67"/>
  <c r="T10" i="67" s="1"/>
  <c r="R10" i="67"/>
  <c r="O10" i="67"/>
  <c r="D10" i="67"/>
  <c r="U9" i="67"/>
  <c r="W9" i="67" s="1"/>
  <c r="R9" i="67"/>
  <c r="S9" i="67" s="1"/>
  <c r="T9" i="67" s="1"/>
  <c r="O9" i="67"/>
  <c r="D9" i="67"/>
  <c r="W8" i="67"/>
  <c r="U8" i="67"/>
  <c r="R8" i="67"/>
  <c r="O8" i="67"/>
  <c r="S8" i="67" s="1"/>
  <c r="T8" i="67" s="1"/>
  <c r="D8" i="67"/>
  <c r="M35" i="66"/>
  <c r="M30" i="66"/>
  <c r="M27" i="66"/>
  <c r="M19" i="66"/>
  <c r="N15" i="66"/>
  <c r="M15" i="66"/>
  <c r="M12" i="66"/>
  <c r="M7" i="66"/>
  <c r="N38" i="65"/>
  <c r="I38" i="65"/>
  <c r="E38" i="65"/>
  <c r="K38" i="65" s="1"/>
  <c r="L37" i="65"/>
  <c r="I37" i="65"/>
  <c r="E37" i="65"/>
  <c r="K37" i="65" s="1"/>
  <c r="K36" i="65"/>
  <c r="I36" i="65"/>
  <c r="E36" i="65"/>
  <c r="I35" i="65"/>
  <c r="K35" i="65" s="1"/>
  <c r="E35" i="65"/>
  <c r="I34" i="65"/>
  <c r="E34" i="65"/>
  <c r="K34" i="65" s="1"/>
  <c r="L34" i="65" s="1"/>
  <c r="K33" i="65"/>
  <c r="I33" i="65"/>
  <c r="E33" i="65"/>
  <c r="T32" i="65"/>
  <c r="I32" i="65"/>
  <c r="E32" i="65"/>
  <c r="K32" i="65" s="1"/>
  <c r="I31" i="65"/>
  <c r="E31" i="65"/>
  <c r="K31" i="65" s="1"/>
  <c r="P31" i="65" s="1"/>
  <c r="N30" i="65"/>
  <c r="I30" i="65"/>
  <c r="K30" i="65" s="1"/>
  <c r="E30" i="65"/>
  <c r="I29" i="65"/>
  <c r="E29" i="65"/>
  <c r="K29" i="65" s="1"/>
  <c r="P28" i="65"/>
  <c r="K28" i="65"/>
  <c r="I28" i="65"/>
  <c r="E28" i="65"/>
  <c r="I27" i="65"/>
  <c r="K27" i="65" s="1"/>
  <c r="E27" i="65"/>
  <c r="L26" i="65"/>
  <c r="I26" i="65"/>
  <c r="E26" i="65"/>
  <c r="K26" i="65" s="1"/>
  <c r="K25" i="65"/>
  <c r="I25" i="65"/>
  <c r="E25" i="65"/>
  <c r="I24" i="65"/>
  <c r="E24" i="65"/>
  <c r="K24" i="65" s="1"/>
  <c r="T24" i="65" s="1"/>
  <c r="P23" i="65"/>
  <c r="I23" i="65"/>
  <c r="E23" i="65"/>
  <c r="K23" i="65" s="1"/>
  <c r="N22" i="65"/>
  <c r="I22" i="65"/>
  <c r="K22" i="65" s="1"/>
  <c r="E22" i="65"/>
  <c r="T21" i="65"/>
  <c r="L21" i="65"/>
  <c r="I21" i="65"/>
  <c r="E21" i="65"/>
  <c r="K21" i="65" s="1"/>
  <c r="K20" i="65"/>
  <c r="P20" i="65" s="1"/>
  <c r="I20" i="65"/>
  <c r="E20" i="65"/>
  <c r="I19" i="65"/>
  <c r="K19" i="65" s="1"/>
  <c r="N19" i="65" s="1"/>
  <c r="E19" i="65"/>
  <c r="I18" i="65"/>
  <c r="E18" i="65"/>
  <c r="K18" i="65" s="1"/>
  <c r="K17" i="65"/>
  <c r="I17" i="65"/>
  <c r="E17" i="65"/>
  <c r="I16" i="65"/>
  <c r="E16" i="65"/>
  <c r="I15" i="65"/>
  <c r="E15" i="65"/>
  <c r="K15" i="65" s="1"/>
  <c r="N14" i="65"/>
  <c r="I14" i="65"/>
  <c r="K14" i="65" s="1"/>
  <c r="E14" i="65"/>
  <c r="T13" i="65"/>
  <c r="I13" i="65"/>
  <c r="E13" i="65"/>
  <c r="K13" i="65" s="1"/>
  <c r="K12" i="65"/>
  <c r="I12" i="65"/>
  <c r="E12" i="65"/>
  <c r="N11" i="65"/>
  <c r="I11" i="65"/>
  <c r="K11" i="65" s="1"/>
  <c r="E11" i="65"/>
  <c r="L10" i="65"/>
  <c r="I10" i="65"/>
  <c r="E10" i="65"/>
  <c r="K10" i="65" s="1"/>
  <c r="K9" i="65"/>
  <c r="I9" i="65"/>
  <c r="E9" i="65"/>
  <c r="J38" i="64"/>
  <c r="I38" i="64"/>
  <c r="M36" i="66" s="1"/>
  <c r="I37" i="64"/>
  <c r="J37" i="64" s="1"/>
  <c r="I36" i="64"/>
  <c r="J35" i="64"/>
  <c r="I35" i="64"/>
  <c r="M33" i="66" s="1"/>
  <c r="J34" i="64"/>
  <c r="I34" i="64"/>
  <c r="M32" i="66" s="1"/>
  <c r="I33" i="64"/>
  <c r="J33" i="64" s="1"/>
  <c r="I32" i="64"/>
  <c r="J32" i="64" s="1"/>
  <c r="J31" i="64"/>
  <c r="I31" i="64"/>
  <c r="M29" i="66" s="1"/>
  <c r="J30" i="64"/>
  <c r="I30" i="64"/>
  <c r="M28" i="66" s="1"/>
  <c r="I29" i="64"/>
  <c r="I28" i="64"/>
  <c r="J27" i="64"/>
  <c r="I27" i="64"/>
  <c r="M25" i="66" s="1"/>
  <c r="J26" i="64"/>
  <c r="I26" i="64"/>
  <c r="M24" i="66" s="1"/>
  <c r="I25" i="64"/>
  <c r="J25" i="64" s="1"/>
  <c r="I24" i="64"/>
  <c r="J24" i="64" s="1"/>
  <c r="J23" i="64"/>
  <c r="I23" i="64"/>
  <c r="M21" i="66" s="1"/>
  <c r="J22" i="64"/>
  <c r="I22" i="64"/>
  <c r="M20" i="66" s="1"/>
  <c r="I21" i="64"/>
  <c r="J21" i="64" s="1"/>
  <c r="I20" i="64"/>
  <c r="J19" i="64"/>
  <c r="I19" i="64"/>
  <c r="M17" i="66" s="1"/>
  <c r="J18" i="64"/>
  <c r="I18" i="64"/>
  <c r="M16" i="66" s="1"/>
  <c r="I17" i="64"/>
  <c r="J17" i="64" s="1"/>
  <c r="I16" i="64"/>
  <c r="J15" i="64"/>
  <c r="I15" i="64"/>
  <c r="M13" i="66" s="1"/>
  <c r="J14" i="64"/>
  <c r="I14" i="64"/>
  <c r="I13" i="64"/>
  <c r="M11" i="66" s="1"/>
  <c r="I12" i="64"/>
  <c r="J11" i="64"/>
  <c r="I11" i="64"/>
  <c r="M9" i="66" s="1"/>
  <c r="J10" i="64"/>
  <c r="I10" i="64"/>
  <c r="M8" i="66" s="1"/>
  <c r="I9" i="64"/>
  <c r="J9" i="64" s="1"/>
  <c r="O37" i="63"/>
  <c r="O36" i="63"/>
  <c r="O35" i="63"/>
  <c r="O34" i="63"/>
  <c r="O33" i="63"/>
  <c r="O32" i="63"/>
  <c r="O31" i="63"/>
  <c r="O30" i="63"/>
  <c r="O29" i="63"/>
  <c r="O28" i="63"/>
  <c r="O27" i="63"/>
  <c r="O26" i="63"/>
  <c r="O25" i="63"/>
  <c r="O24" i="63"/>
  <c r="O23" i="63"/>
  <c r="O22" i="63"/>
  <c r="O21" i="63"/>
  <c r="O20" i="63"/>
  <c r="O19" i="63"/>
  <c r="O18" i="63"/>
  <c r="O17" i="63"/>
  <c r="O16" i="63"/>
  <c r="O15" i="63"/>
  <c r="O14" i="63"/>
  <c r="O13" i="63"/>
  <c r="O12" i="63"/>
  <c r="O11" i="63"/>
  <c r="O10" i="63"/>
  <c r="O9" i="63"/>
  <c r="O8" i="63"/>
  <c r="AE26" i="62"/>
  <c r="AC26" i="62"/>
  <c r="AA26" i="62"/>
  <c r="Y26" i="62"/>
  <c r="W26" i="62"/>
  <c r="U26" i="62"/>
  <c r="S26" i="62"/>
  <c r="Q26" i="62"/>
  <c r="O26" i="62"/>
  <c r="M26" i="62"/>
  <c r="K26" i="62"/>
  <c r="I26" i="62"/>
  <c r="G26" i="62"/>
  <c r="E26" i="62"/>
  <c r="C26" i="62"/>
  <c r="AE26" i="61"/>
  <c r="AC26" i="61"/>
  <c r="AA26" i="61"/>
  <c r="Y26" i="61"/>
  <c r="W26" i="61"/>
  <c r="U26" i="61"/>
  <c r="S26" i="61"/>
  <c r="Q26" i="61"/>
  <c r="O26" i="61"/>
  <c r="M26" i="61"/>
  <c r="K26" i="61"/>
  <c r="I26" i="61"/>
  <c r="G26" i="61"/>
  <c r="E26" i="61"/>
  <c r="C26" i="61"/>
  <c r="E13" i="118" l="1"/>
  <c r="B11" i="118"/>
  <c r="D13" i="118"/>
  <c r="E9" i="118"/>
  <c r="B13" i="118"/>
  <c r="E10" i="116"/>
  <c r="E29" i="116" s="1"/>
  <c r="F29" i="116" s="1"/>
  <c r="D29" i="116"/>
  <c r="F9" i="116"/>
  <c r="F28" i="116"/>
  <c r="F21" i="116"/>
  <c r="K13" i="110"/>
  <c r="J28" i="110"/>
  <c r="K9" i="110"/>
  <c r="K22" i="110"/>
  <c r="K19" i="110"/>
  <c r="F22" i="110"/>
  <c r="F19" i="110"/>
  <c r="E28" i="110"/>
  <c r="K12" i="110"/>
  <c r="K8" i="110"/>
  <c r="K27" i="110"/>
  <c r="J24" i="110"/>
  <c r="K24" i="110" s="1"/>
  <c r="K16" i="110"/>
  <c r="H6" i="93"/>
  <c r="H24" i="93" s="1"/>
  <c r="C22" i="105"/>
  <c r="C38" i="105"/>
  <c r="C24" i="105"/>
  <c r="M26" i="66"/>
  <c r="J28" i="64"/>
  <c r="L36" i="65"/>
  <c r="T36" i="65"/>
  <c r="N36" i="65"/>
  <c r="M14" i="71"/>
  <c r="E14" i="71"/>
  <c r="T9" i="65"/>
  <c r="P9" i="65"/>
  <c r="N9" i="65"/>
  <c r="L9" i="65"/>
  <c r="P14" i="65"/>
  <c r="L14" i="65"/>
  <c r="T14" i="65"/>
  <c r="P36" i="65"/>
  <c r="T33" i="65"/>
  <c r="P33" i="65"/>
  <c r="N33" i="65"/>
  <c r="L33" i="65"/>
  <c r="J29" i="64"/>
  <c r="T19" i="65"/>
  <c r="P19" i="65"/>
  <c r="L19" i="65"/>
  <c r="N29" i="65"/>
  <c r="P29" i="65"/>
  <c r="T10" i="65"/>
  <c r="P10" i="65"/>
  <c r="N10" i="65"/>
  <c r="L12" i="65"/>
  <c r="T12" i="65"/>
  <c r="N12" i="65"/>
  <c r="T27" i="65"/>
  <c r="P27" i="65"/>
  <c r="L27" i="65"/>
  <c r="L29" i="65"/>
  <c r="P32" i="65"/>
  <c r="N32" i="65"/>
  <c r="L32" i="65"/>
  <c r="N37" i="65"/>
  <c r="P37" i="65"/>
  <c r="O14" i="71"/>
  <c r="P24" i="65"/>
  <c r="N24" i="65"/>
  <c r="L24" i="65"/>
  <c r="M18" i="66"/>
  <c r="J20" i="64"/>
  <c r="M34" i="66"/>
  <c r="J36" i="64"/>
  <c r="P12" i="65"/>
  <c r="T15" i="65"/>
  <c r="N15" i="65"/>
  <c r="L15" i="65"/>
  <c r="T17" i="65"/>
  <c r="P17" i="65"/>
  <c r="N17" i="65"/>
  <c r="L17" i="65"/>
  <c r="P22" i="65"/>
  <c r="L22" i="65"/>
  <c r="T22" i="65"/>
  <c r="N27" i="65"/>
  <c r="T29" i="65"/>
  <c r="I14" i="71"/>
  <c r="M10" i="66"/>
  <c r="J12" i="64"/>
  <c r="T31" i="65"/>
  <c r="N31" i="65"/>
  <c r="L31" i="65"/>
  <c r="T35" i="65"/>
  <c r="P35" i="65"/>
  <c r="L35" i="65"/>
  <c r="N13" i="65"/>
  <c r="P13" i="65"/>
  <c r="J16" i="64"/>
  <c r="M14" i="66"/>
  <c r="P15" i="65"/>
  <c r="T23" i="65"/>
  <c r="N23" i="65"/>
  <c r="L23" i="65"/>
  <c r="T25" i="65"/>
  <c r="P25" i="65"/>
  <c r="N25" i="65"/>
  <c r="L25" i="65"/>
  <c r="P30" i="65"/>
  <c r="L30" i="65"/>
  <c r="T30" i="65"/>
  <c r="N35" i="65"/>
  <c r="T37" i="65"/>
  <c r="K14" i="71"/>
  <c r="T18" i="65"/>
  <c r="P18" i="65"/>
  <c r="N18" i="65"/>
  <c r="L20" i="65"/>
  <c r="T20" i="65"/>
  <c r="N20" i="65"/>
  <c r="R28" i="68"/>
  <c r="T11" i="65"/>
  <c r="P11" i="65"/>
  <c r="L11" i="65"/>
  <c r="L13" i="65"/>
  <c r="K16" i="65"/>
  <c r="L18" i="65"/>
  <c r="N21" i="65"/>
  <c r="P21" i="65"/>
  <c r="T26" i="65"/>
  <c r="P26" i="65"/>
  <c r="N26" i="65"/>
  <c r="L28" i="65"/>
  <c r="T28" i="65"/>
  <c r="N28" i="65"/>
  <c r="P38" i="65"/>
  <c r="L38" i="65"/>
  <c r="T38" i="65"/>
  <c r="M22" i="66"/>
  <c r="T34" i="65"/>
  <c r="P34" i="65"/>
  <c r="N34" i="65"/>
  <c r="O28" i="68"/>
  <c r="M23" i="66"/>
  <c r="M31" i="66"/>
  <c r="G14" i="71"/>
  <c r="J13" i="64"/>
  <c r="X28" i="84"/>
  <c r="T28" i="84"/>
  <c r="F10" i="116" l="1"/>
  <c r="K28" i="110"/>
  <c r="F28" i="110"/>
  <c r="S28" i="68"/>
  <c r="T28" i="68" s="1"/>
  <c r="P14" i="71"/>
  <c r="P16" i="65"/>
  <c r="N16" i="65"/>
  <c r="L16" i="65"/>
  <c r="T16" i="65"/>
  <c r="A7" i="57" l="1"/>
  <c r="B7" i="57"/>
  <c r="C7" i="57"/>
  <c r="E7" i="57"/>
  <c r="D7" i="57" s="1"/>
  <c r="F7" i="57"/>
  <c r="H7" i="57"/>
  <c r="G7" i="57" s="1"/>
  <c r="I7" i="57"/>
  <c r="J7" i="57"/>
  <c r="K7" i="57"/>
  <c r="L7" i="57"/>
  <c r="R7" i="57"/>
  <c r="A8" i="57"/>
  <c r="B8" i="57"/>
  <c r="C8" i="57"/>
  <c r="E8" i="57"/>
  <c r="D8" i="57" s="1"/>
  <c r="D9" i="57" s="1"/>
  <c r="F8" i="57"/>
  <c r="H8" i="57"/>
  <c r="G8" i="57" s="1"/>
  <c r="G9" i="57" s="1"/>
  <c r="I8" i="57"/>
  <c r="J8" i="57"/>
  <c r="K8" i="57"/>
  <c r="L8" i="57"/>
  <c r="A9" i="57"/>
  <c r="B9" i="57"/>
  <c r="C9" i="57"/>
  <c r="E9" i="57"/>
  <c r="F9" i="57"/>
  <c r="I9" i="57"/>
  <c r="J9" i="57"/>
  <c r="K9" i="57"/>
  <c r="L9" i="57"/>
  <c r="A10" i="57"/>
  <c r="B10" i="57"/>
  <c r="C10" i="57"/>
  <c r="E10" i="57"/>
  <c r="D10" i="57" s="1"/>
  <c r="F10" i="57"/>
  <c r="H10" i="57"/>
  <c r="G10" i="57" s="1"/>
  <c r="D10" i="54" s="1"/>
  <c r="I10" i="57"/>
  <c r="J10" i="57"/>
  <c r="K10" i="57"/>
  <c r="L10" i="57"/>
  <c r="A11" i="57"/>
  <c r="B11" i="57"/>
  <c r="C11" i="57"/>
  <c r="E11" i="57"/>
  <c r="D11" i="57" s="1"/>
  <c r="F11" i="57"/>
  <c r="H11" i="57"/>
  <c r="G11" i="57" s="1"/>
  <c r="I11" i="57"/>
  <c r="J11" i="57"/>
  <c r="K11" i="57"/>
  <c r="L11" i="57"/>
  <c r="R11" i="57"/>
  <c r="A12" i="57"/>
  <c r="B12" i="57"/>
  <c r="C12" i="57"/>
  <c r="E12" i="57"/>
  <c r="F12" i="57"/>
  <c r="I12" i="57"/>
  <c r="J12" i="57"/>
  <c r="K12" i="57"/>
  <c r="L12" i="57"/>
  <c r="A13" i="57"/>
  <c r="B13" i="57"/>
  <c r="C13" i="57"/>
  <c r="E13" i="57"/>
  <c r="D13" i="57" s="1"/>
  <c r="F13" i="57"/>
  <c r="H13" i="57"/>
  <c r="G13" i="57" s="1"/>
  <c r="I13" i="57"/>
  <c r="J13" i="57"/>
  <c r="K13" i="57"/>
  <c r="L13" i="57"/>
  <c r="R13" i="57"/>
  <c r="B14" i="57"/>
  <c r="A14" i="57" s="1"/>
  <c r="A15" i="57" s="1"/>
  <c r="C14" i="57"/>
  <c r="E14" i="57"/>
  <c r="D14" i="57" s="1"/>
  <c r="D15" i="57" s="1"/>
  <c r="F14" i="57"/>
  <c r="H14" i="57"/>
  <c r="G14" i="57" s="1"/>
  <c r="I14" i="57"/>
  <c r="J14" i="57"/>
  <c r="K14" i="57"/>
  <c r="Q14" i="57" s="1"/>
  <c r="L14" i="57"/>
  <c r="B15" i="57"/>
  <c r="C15" i="57"/>
  <c r="E15" i="57"/>
  <c r="F15" i="57"/>
  <c r="I15" i="57"/>
  <c r="J15" i="57"/>
  <c r="K15" i="57"/>
  <c r="L15" i="57"/>
  <c r="B16" i="57"/>
  <c r="A16" i="57" s="1"/>
  <c r="C16" i="57"/>
  <c r="E16" i="57"/>
  <c r="D16" i="57" s="1"/>
  <c r="F16" i="57"/>
  <c r="H16" i="57"/>
  <c r="G16" i="57" s="1"/>
  <c r="I16" i="57"/>
  <c r="J16" i="57"/>
  <c r="K16" i="57"/>
  <c r="Q16" i="57" s="1"/>
  <c r="L16" i="57"/>
  <c r="B17" i="57"/>
  <c r="A17" i="57" s="1"/>
  <c r="C17" i="57"/>
  <c r="E17" i="57"/>
  <c r="D17" i="57" s="1"/>
  <c r="D18" i="57" s="1"/>
  <c r="F17" i="57"/>
  <c r="H17" i="57"/>
  <c r="G17" i="57" s="1"/>
  <c r="I17" i="57"/>
  <c r="J17" i="57"/>
  <c r="K17" i="57"/>
  <c r="L17" i="57"/>
  <c r="R17" i="57"/>
  <c r="B18" i="57"/>
  <c r="C18" i="57"/>
  <c r="E18" i="57"/>
  <c r="F18" i="57"/>
  <c r="I18" i="57"/>
  <c r="J18" i="57"/>
  <c r="K18" i="57"/>
  <c r="L18" i="57"/>
  <c r="B25" i="57"/>
  <c r="A25" i="57" s="1"/>
  <c r="C25" i="57"/>
  <c r="E25" i="57"/>
  <c r="D25" i="57" s="1"/>
  <c r="F25" i="57"/>
  <c r="H25" i="57"/>
  <c r="G25" i="57" s="1"/>
  <c r="I25" i="57"/>
  <c r="J25" i="57"/>
  <c r="K25" i="57"/>
  <c r="L25" i="57"/>
  <c r="B26" i="57"/>
  <c r="A26" i="57" s="1"/>
  <c r="A27" i="57" s="1"/>
  <c r="C26" i="57"/>
  <c r="D26" i="57"/>
  <c r="E26" i="57"/>
  <c r="F26" i="57"/>
  <c r="H26" i="57"/>
  <c r="I26" i="57"/>
  <c r="G26" i="57" s="1"/>
  <c r="G27" i="57" s="1"/>
  <c r="K26" i="57"/>
  <c r="L26" i="57"/>
  <c r="R8" i="57" s="1"/>
  <c r="B27" i="57"/>
  <c r="C27" i="57"/>
  <c r="E27" i="57"/>
  <c r="F27" i="57"/>
  <c r="H27" i="57"/>
  <c r="I27" i="57"/>
  <c r="K27" i="57"/>
  <c r="B28" i="57"/>
  <c r="A28" i="57" s="1"/>
  <c r="C28" i="57"/>
  <c r="D28" i="57"/>
  <c r="E28" i="57"/>
  <c r="F28" i="57"/>
  <c r="H28" i="57"/>
  <c r="I28" i="57"/>
  <c r="G28" i="57" s="1"/>
  <c r="K28" i="57"/>
  <c r="L28" i="57"/>
  <c r="J28" i="57" s="1"/>
  <c r="J30" i="57" s="1"/>
  <c r="B29" i="57"/>
  <c r="A29" i="57" s="1"/>
  <c r="C29" i="57"/>
  <c r="C30" i="57" s="1"/>
  <c r="E29" i="57"/>
  <c r="E30" i="57" s="1"/>
  <c r="F29" i="57"/>
  <c r="H29" i="57"/>
  <c r="I29" i="57"/>
  <c r="J29" i="57"/>
  <c r="K29" i="57"/>
  <c r="K30" i="57" s="1"/>
  <c r="L29" i="57"/>
  <c r="B30" i="57"/>
  <c r="F30" i="57"/>
  <c r="I30" i="57"/>
  <c r="L30" i="57"/>
  <c r="B31" i="57"/>
  <c r="A31" i="57" s="1"/>
  <c r="C31" i="57"/>
  <c r="E31" i="57"/>
  <c r="D31" i="57" s="1"/>
  <c r="F31" i="57"/>
  <c r="H31" i="57"/>
  <c r="G31" i="57" s="1"/>
  <c r="I31" i="57"/>
  <c r="J31" i="57"/>
  <c r="K31" i="57"/>
  <c r="L31" i="57"/>
  <c r="B32" i="57"/>
  <c r="A32" i="57" s="1"/>
  <c r="A33" i="57" s="1"/>
  <c r="C32" i="57"/>
  <c r="D32" i="57"/>
  <c r="D33" i="57" s="1"/>
  <c r="E32" i="57"/>
  <c r="F32" i="57"/>
  <c r="F33" i="57" s="1"/>
  <c r="H32" i="57"/>
  <c r="G32" i="57" s="1"/>
  <c r="G33" i="57" s="1"/>
  <c r="I32" i="57"/>
  <c r="K32" i="57"/>
  <c r="L32" i="57"/>
  <c r="B33" i="57"/>
  <c r="C33" i="57"/>
  <c r="E33" i="57"/>
  <c r="H33" i="57"/>
  <c r="I33" i="57"/>
  <c r="K33" i="57"/>
  <c r="B34" i="57"/>
  <c r="A34" i="57" s="1"/>
  <c r="C34" i="57"/>
  <c r="D34" i="57"/>
  <c r="E34" i="57"/>
  <c r="F34" i="57"/>
  <c r="H34" i="57"/>
  <c r="G34" i="57" s="1"/>
  <c r="I34" i="57"/>
  <c r="K34" i="57"/>
  <c r="J34" i="57" s="1"/>
  <c r="G34" i="54" s="1"/>
  <c r="L34" i="57"/>
  <c r="R16" i="57" s="1"/>
  <c r="B35" i="57"/>
  <c r="A35" i="57" s="1"/>
  <c r="A36" i="57" s="1"/>
  <c r="C35" i="57"/>
  <c r="E35" i="57"/>
  <c r="D35" i="57" s="1"/>
  <c r="F35" i="57"/>
  <c r="H35" i="57"/>
  <c r="I35" i="57"/>
  <c r="K35" i="57"/>
  <c r="J35" i="57" s="1"/>
  <c r="J36" i="57" s="1"/>
  <c r="G36" i="54" s="1"/>
  <c r="L35" i="57"/>
  <c r="B36" i="57"/>
  <c r="C36" i="57"/>
  <c r="D36" i="57"/>
  <c r="E36" i="57"/>
  <c r="F36" i="57"/>
  <c r="I36" i="57"/>
  <c r="K36" i="57"/>
  <c r="L36" i="57"/>
  <c r="B41" i="57"/>
  <c r="A41" i="57" s="1"/>
  <c r="C41" i="57"/>
  <c r="E41" i="57"/>
  <c r="D41" i="57" s="1"/>
  <c r="F41" i="57"/>
  <c r="H41" i="57"/>
  <c r="G41" i="57" s="1"/>
  <c r="I41" i="57"/>
  <c r="K41" i="57"/>
  <c r="J41" i="57" s="1"/>
  <c r="G41" i="54" s="1"/>
  <c r="L41" i="57"/>
  <c r="B42" i="57"/>
  <c r="A42" i="57" s="1"/>
  <c r="A43" i="57" s="1"/>
  <c r="C42" i="57"/>
  <c r="D42" i="57"/>
  <c r="D43" i="57" s="1"/>
  <c r="E42" i="57"/>
  <c r="F42" i="57"/>
  <c r="H42" i="57"/>
  <c r="G42" i="57" s="1"/>
  <c r="I42" i="57"/>
  <c r="K42" i="57"/>
  <c r="L42" i="57"/>
  <c r="L43" i="57" s="1"/>
  <c r="B43" i="57"/>
  <c r="C43" i="57"/>
  <c r="E43" i="57"/>
  <c r="F43" i="57"/>
  <c r="I43" i="57"/>
  <c r="K43" i="57"/>
  <c r="B44" i="57"/>
  <c r="A44" i="57" s="1"/>
  <c r="C44" i="57"/>
  <c r="D44" i="57"/>
  <c r="E44" i="57"/>
  <c r="F44" i="57"/>
  <c r="H44" i="57"/>
  <c r="G44" i="57" s="1"/>
  <c r="I44" i="57"/>
  <c r="K44" i="57"/>
  <c r="L44" i="57"/>
  <c r="L46" i="57" s="1"/>
  <c r="I46" i="54" s="1"/>
  <c r="B45" i="57"/>
  <c r="A45" i="57" s="1"/>
  <c r="C45" i="57"/>
  <c r="E45" i="57"/>
  <c r="D45" i="57" s="1"/>
  <c r="F45" i="57"/>
  <c r="H45" i="57"/>
  <c r="I45" i="57"/>
  <c r="I46" i="57" s="1"/>
  <c r="F46" i="54" s="1"/>
  <c r="K45" i="57"/>
  <c r="J45" i="57" s="1"/>
  <c r="L45" i="57"/>
  <c r="B46" i="57"/>
  <c r="C46" i="57"/>
  <c r="D46" i="57"/>
  <c r="E46" i="57"/>
  <c r="F46" i="57"/>
  <c r="K46" i="57"/>
  <c r="B47" i="57"/>
  <c r="A47" i="57" s="1"/>
  <c r="J63" i="54" s="1"/>
  <c r="C47" i="57"/>
  <c r="E47" i="57"/>
  <c r="D47" i="57" s="1"/>
  <c r="F47" i="57"/>
  <c r="H47" i="57"/>
  <c r="G47" i="57" s="1"/>
  <c r="I47" i="57"/>
  <c r="K47" i="57"/>
  <c r="J47" i="57" s="1"/>
  <c r="G47" i="54" s="1"/>
  <c r="L47" i="57"/>
  <c r="B48" i="57"/>
  <c r="A48" i="57" s="1"/>
  <c r="C48" i="57"/>
  <c r="C49" i="57" s="1"/>
  <c r="L65" i="54" s="1"/>
  <c r="D48" i="57"/>
  <c r="D49" i="57" s="1"/>
  <c r="E48" i="57"/>
  <c r="F48" i="57"/>
  <c r="H48" i="57"/>
  <c r="G48" i="57" s="1"/>
  <c r="I48" i="57"/>
  <c r="K48" i="57"/>
  <c r="L48" i="57"/>
  <c r="L49" i="57" s="1"/>
  <c r="B49" i="57"/>
  <c r="E49" i="57"/>
  <c r="F49" i="57"/>
  <c r="H49" i="57"/>
  <c r="I49" i="57"/>
  <c r="K49" i="57"/>
  <c r="B50" i="57"/>
  <c r="A50" i="57" s="1"/>
  <c r="J66" i="54" s="1"/>
  <c r="C50" i="57"/>
  <c r="D50" i="57"/>
  <c r="D52" i="57" s="1"/>
  <c r="A52" i="54" s="1"/>
  <c r="E50" i="57"/>
  <c r="F50" i="57"/>
  <c r="H50" i="57"/>
  <c r="G50" i="57" s="1"/>
  <c r="I50" i="57"/>
  <c r="K50" i="57"/>
  <c r="J50" i="57" s="1"/>
  <c r="G50" i="54" s="1"/>
  <c r="L50" i="57"/>
  <c r="B51" i="57"/>
  <c r="A51" i="57" s="1"/>
  <c r="C51" i="57"/>
  <c r="D51" i="57"/>
  <c r="E51" i="57"/>
  <c r="F51" i="57"/>
  <c r="H51" i="57"/>
  <c r="I51" i="57"/>
  <c r="K51" i="57"/>
  <c r="J51" i="57" s="1"/>
  <c r="L51" i="57"/>
  <c r="B52" i="57"/>
  <c r="C52" i="57"/>
  <c r="E52" i="57"/>
  <c r="F52" i="57"/>
  <c r="I52" i="57"/>
  <c r="K52" i="57"/>
  <c r="L52" i="57"/>
  <c r="I52" i="54" s="1"/>
  <c r="B57" i="57"/>
  <c r="A57" i="57" s="1"/>
  <c r="J73" i="54" s="1"/>
  <c r="C57" i="57"/>
  <c r="E57" i="57"/>
  <c r="D57" i="57" s="1"/>
  <c r="F57" i="57"/>
  <c r="H57" i="57"/>
  <c r="G57" i="57" s="1"/>
  <c r="I57" i="57"/>
  <c r="J57" i="57"/>
  <c r="K57" i="57"/>
  <c r="L57" i="57"/>
  <c r="B58" i="57"/>
  <c r="A58" i="57" s="1"/>
  <c r="C58" i="57"/>
  <c r="D58" i="57"/>
  <c r="D59" i="57" s="1"/>
  <c r="E58" i="57"/>
  <c r="F58" i="57"/>
  <c r="F59" i="57" s="1"/>
  <c r="H58" i="57"/>
  <c r="G58" i="57" s="1"/>
  <c r="G59" i="57" s="1"/>
  <c r="I58" i="57"/>
  <c r="I59" i="57" s="1"/>
  <c r="F59" i="54" s="1"/>
  <c r="K58" i="57"/>
  <c r="K59" i="57" s="1"/>
  <c r="L58" i="57"/>
  <c r="B59" i="57"/>
  <c r="C59" i="57"/>
  <c r="E59" i="57"/>
  <c r="H59" i="57"/>
  <c r="E59" i="54" s="1"/>
  <c r="B60" i="57"/>
  <c r="A60" i="57" s="1"/>
  <c r="J76" i="54" s="1"/>
  <c r="C60" i="57"/>
  <c r="D60" i="57"/>
  <c r="A60" i="54" s="1"/>
  <c r="E60" i="57"/>
  <c r="F60" i="57"/>
  <c r="H60" i="57"/>
  <c r="G60" i="57" s="1"/>
  <c r="I60" i="57"/>
  <c r="K60" i="57"/>
  <c r="J60" i="57" s="1"/>
  <c r="L60" i="57"/>
  <c r="I60" i="54" s="1"/>
  <c r="B61" i="57"/>
  <c r="A61" i="57" s="1"/>
  <c r="C61" i="57"/>
  <c r="E61" i="57"/>
  <c r="D61" i="57" s="1"/>
  <c r="F61" i="57"/>
  <c r="F62" i="57" s="1"/>
  <c r="H61" i="57"/>
  <c r="I61" i="57"/>
  <c r="K61" i="57"/>
  <c r="J61" i="57" s="1"/>
  <c r="J62" i="57" s="1"/>
  <c r="G62" i="54" s="1"/>
  <c r="L61" i="57"/>
  <c r="B62" i="57"/>
  <c r="C62" i="57"/>
  <c r="D62" i="57"/>
  <c r="A62" i="54" s="1"/>
  <c r="E62" i="57"/>
  <c r="I62" i="57"/>
  <c r="K62" i="57"/>
  <c r="L62" i="57"/>
  <c r="I62" i="54" s="1"/>
  <c r="B63" i="57"/>
  <c r="A63" i="57" s="1"/>
  <c r="J79" i="54" s="1"/>
  <c r="C63" i="57"/>
  <c r="E63" i="57"/>
  <c r="D63" i="57" s="1"/>
  <c r="F63" i="57"/>
  <c r="H63" i="57"/>
  <c r="I63" i="57"/>
  <c r="K63" i="57"/>
  <c r="J63" i="57" s="1"/>
  <c r="G63" i="54" s="1"/>
  <c r="L63" i="57"/>
  <c r="B64" i="57"/>
  <c r="A64" i="57" s="1"/>
  <c r="C64" i="57"/>
  <c r="C65" i="57" s="1"/>
  <c r="L81" i="54" s="1"/>
  <c r="D64" i="57"/>
  <c r="E64" i="57"/>
  <c r="F64" i="57"/>
  <c r="H64" i="57"/>
  <c r="G64" i="57" s="1"/>
  <c r="I64" i="57"/>
  <c r="K64" i="57"/>
  <c r="J64" i="57" s="1"/>
  <c r="L64" i="57"/>
  <c r="B65" i="57"/>
  <c r="E65" i="57"/>
  <c r="F65" i="57"/>
  <c r="H65" i="57"/>
  <c r="E65" i="54" s="1"/>
  <c r="I65" i="57"/>
  <c r="K65" i="57"/>
  <c r="B66" i="57"/>
  <c r="A66" i="57" s="1"/>
  <c r="J82" i="54" s="1"/>
  <c r="C66" i="57"/>
  <c r="D66" i="57"/>
  <c r="A66" i="54" s="1"/>
  <c r="E66" i="57"/>
  <c r="F66" i="57"/>
  <c r="H66" i="57"/>
  <c r="G66" i="57" s="1"/>
  <c r="D66" i="54" s="1"/>
  <c r="I66" i="57"/>
  <c r="K66" i="57"/>
  <c r="L66" i="57"/>
  <c r="I66" i="54" s="1"/>
  <c r="R16" i="54" s="1"/>
  <c r="B67" i="57"/>
  <c r="A67" i="57" s="1"/>
  <c r="C67" i="57"/>
  <c r="E67" i="57"/>
  <c r="D67" i="57" s="1"/>
  <c r="F67" i="57"/>
  <c r="H67" i="57"/>
  <c r="I67" i="57"/>
  <c r="J67" i="57"/>
  <c r="K67" i="57"/>
  <c r="L67" i="57"/>
  <c r="C68" i="57"/>
  <c r="E68" i="57"/>
  <c r="F68" i="57"/>
  <c r="I68" i="57"/>
  <c r="K68" i="57"/>
  <c r="L68" i="57"/>
  <c r="I68" i="54" s="1"/>
  <c r="B73" i="57"/>
  <c r="A73" i="57" s="1"/>
  <c r="C73" i="57"/>
  <c r="E73" i="57"/>
  <c r="D73" i="57" s="1"/>
  <c r="F73" i="57"/>
  <c r="H73" i="57"/>
  <c r="I73" i="57"/>
  <c r="K73" i="57"/>
  <c r="J73" i="57" s="1"/>
  <c r="G73" i="54" s="1"/>
  <c r="L73" i="57"/>
  <c r="B74" i="57"/>
  <c r="A74" i="57" s="1"/>
  <c r="A75" i="57" s="1"/>
  <c r="C74" i="57"/>
  <c r="D74" i="57"/>
  <c r="E74" i="57"/>
  <c r="F74" i="57"/>
  <c r="H74" i="57"/>
  <c r="G74" i="57" s="1"/>
  <c r="I74" i="57"/>
  <c r="K74" i="57"/>
  <c r="L74" i="57"/>
  <c r="B75" i="57"/>
  <c r="C75" i="57"/>
  <c r="E75" i="57"/>
  <c r="F75" i="57"/>
  <c r="H75" i="57"/>
  <c r="E75" i="54" s="1"/>
  <c r="I75" i="57"/>
  <c r="K75" i="57"/>
  <c r="B76" i="57"/>
  <c r="A76" i="57" s="1"/>
  <c r="C76" i="57"/>
  <c r="D76" i="57"/>
  <c r="A76" i="54" s="1"/>
  <c r="E76" i="57"/>
  <c r="F76" i="57"/>
  <c r="H76" i="57"/>
  <c r="G76" i="57" s="1"/>
  <c r="D76" i="54" s="1"/>
  <c r="I76" i="57"/>
  <c r="K76" i="57"/>
  <c r="L76" i="57"/>
  <c r="B77" i="57"/>
  <c r="A77" i="57" s="1"/>
  <c r="A78" i="57" s="1"/>
  <c r="C77" i="57"/>
  <c r="C78" i="57" s="1"/>
  <c r="E77" i="57"/>
  <c r="D77" i="57" s="1"/>
  <c r="F77" i="57"/>
  <c r="H77" i="57"/>
  <c r="I77" i="57"/>
  <c r="K77" i="57"/>
  <c r="J77" i="57" s="1"/>
  <c r="L77" i="57"/>
  <c r="B78" i="57"/>
  <c r="D78" i="57"/>
  <c r="A78" i="54" s="1"/>
  <c r="E78" i="57"/>
  <c r="F78" i="57"/>
  <c r="I78" i="57"/>
  <c r="B79" i="57"/>
  <c r="A79" i="57" s="1"/>
  <c r="S13" i="54" s="1"/>
  <c r="C79" i="57"/>
  <c r="E79" i="57"/>
  <c r="D79" i="57" s="1"/>
  <c r="A79" i="54" s="1"/>
  <c r="F79" i="57"/>
  <c r="H79" i="57"/>
  <c r="I79" i="57"/>
  <c r="K79" i="57"/>
  <c r="J79" i="57" s="1"/>
  <c r="G79" i="54" s="1"/>
  <c r="L79" i="57"/>
  <c r="B80" i="57"/>
  <c r="A80" i="57" s="1"/>
  <c r="A81" i="57" s="1"/>
  <c r="S15" i="54" s="1"/>
  <c r="C80" i="57"/>
  <c r="D80" i="57"/>
  <c r="E80" i="57"/>
  <c r="F80" i="57"/>
  <c r="H80" i="57"/>
  <c r="G80" i="57" s="1"/>
  <c r="I80" i="57"/>
  <c r="K80" i="57"/>
  <c r="L80" i="57"/>
  <c r="R14" i="57" s="1"/>
  <c r="B81" i="57"/>
  <c r="C81" i="57"/>
  <c r="E81" i="57"/>
  <c r="F81" i="57"/>
  <c r="H81" i="57"/>
  <c r="E81" i="54" s="1"/>
  <c r="I81" i="57"/>
  <c r="K81" i="57"/>
  <c r="B82" i="57"/>
  <c r="A82" i="57" s="1"/>
  <c r="C82" i="57"/>
  <c r="D82" i="57"/>
  <c r="A82" i="54" s="1"/>
  <c r="E82" i="57"/>
  <c r="F82" i="57"/>
  <c r="H82" i="57"/>
  <c r="G82" i="57" s="1"/>
  <c r="D82" i="54" s="1"/>
  <c r="I82" i="57"/>
  <c r="K82" i="57"/>
  <c r="L82" i="57"/>
  <c r="I82" i="54" s="1"/>
  <c r="B83" i="57"/>
  <c r="A83" i="57" s="1"/>
  <c r="C83" i="57"/>
  <c r="E83" i="57"/>
  <c r="D83" i="57" s="1"/>
  <c r="F83" i="57"/>
  <c r="H83" i="57"/>
  <c r="I83" i="57"/>
  <c r="I84" i="57" s="1"/>
  <c r="F84" i="54" s="1"/>
  <c r="K83" i="57"/>
  <c r="J83" i="57" s="1"/>
  <c r="L83" i="57"/>
  <c r="B84" i="57"/>
  <c r="C84" i="57"/>
  <c r="E84" i="57"/>
  <c r="F84" i="57"/>
  <c r="K84" i="57"/>
  <c r="L84" i="56"/>
  <c r="K84" i="56"/>
  <c r="J84" i="56" s="1"/>
  <c r="I84" i="56"/>
  <c r="H84" i="56"/>
  <c r="G84" i="56" s="1"/>
  <c r="F84" i="56"/>
  <c r="E84" i="56"/>
  <c r="D84" i="56" s="1"/>
  <c r="C84" i="56"/>
  <c r="B84" i="56"/>
  <c r="A84" i="56"/>
  <c r="J83" i="56"/>
  <c r="G83" i="56"/>
  <c r="D83" i="56"/>
  <c r="A83" i="56"/>
  <c r="J82" i="56"/>
  <c r="G82" i="56"/>
  <c r="D82" i="56"/>
  <c r="A82" i="56"/>
  <c r="L81" i="56"/>
  <c r="K81" i="56"/>
  <c r="I81" i="56"/>
  <c r="H81" i="56"/>
  <c r="F81" i="56"/>
  <c r="E81" i="56"/>
  <c r="D81" i="56"/>
  <c r="C81" i="56"/>
  <c r="B81" i="56"/>
  <c r="J80" i="56"/>
  <c r="G80" i="56"/>
  <c r="D80" i="56"/>
  <c r="A80" i="56"/>
  <c r="J79" i="56"/>
  <c r="J81" i="56" s="1"/>
  <c r="G79" i="56"/>
  <c r="G81" i="56" s="1"/>
  <c r="D79" i="56"/>
  <c r="A79" i="56"/>
  <c r="A81" i="56" s="1"/>
  <c r="L78" i="56"/>
  <c r="K78" i="56"/>
  <c r="J78" i="56" s="1"/>
  <c r="I78" i="56"/>
  <c r="H78" i="56"/>
  <c r="G78" i="56" s="1"/>
  <c r="F78" i="56"/>
  <c r="E78" i="56"/>
  <c r="D78" i="56" s="1"/>
  <c r="C78" i="56"/>
  <c r="B78" i="56"/>
  <c r="A78" i="56"/>
  <c r="J77" i="56"/>
  <c r="G77" i="56"/>
  <c r="D77" i="56"/>
  <c r="A77" i="56"/>
  <c r="J76" i="56"/>
  <c r="G76" i="56"/>
  <c r="D76" i="56"/>
  <c r="A76" i="56"/>
  <c r="L75" i="56"/>
  <c r="K75" i="56"/>
  <c r="J75" i="56" s="1"/>
  <c r="I75" i="56"/>
  <c r="H75" i="56"/>
  <c r="G75" i="56" s="1"/>
  <c r="F75" i="56"/>
  <c r="E75" i="56"/>
  <c r="D75" i="56" s="1"/>
  <c r="C75" i="56"/>
  <c r="B75" i="56"/>
  <c r="A75" i="56"/>
  <c r="J74" i="56"/>
  <c r="G74" i="56"/>
  <c r="D74" i="56"/>
  <c r="A74" i="56"/>
  <c r="J73" i="56"/>
  <c r="G73" i="56"/>
  <c r="D73" i="56"/>
  <c r="A73" i="56"/>
  <c r="L68" i="56"/>
  <c r="K68" i="56"/>
  <c r="J68" i="56" s="1"/>
  <c r="I68" i="56"/>
  <c r="H68" i="56"/>
  <c r="G68" i="56" s="1"/>
  <c r="F68" i="56"/>
  <c r="E68" i="56"/>
  <c r="D68" i="56" s="1"/>
  <c r="C68" i="56"/>
  <c r="B68" i="56"/>
  <c r="A68" i="56"/>
  <c r="J67" i="56"/>
  <c r="G67" i="56"/>
  <c r="D67" i="56"/>
  <c r="A67" i="56"/>
  <c r="J66" i="56"/>
  <c r="G66" i="56"/>
  <c r="D66" i="56"/>
  <c r="A66" i="56"/>
  <c r="L65" i="56"/>
  <c r="K65" i="56"/>
  <c r="I65" i="56"/>
  <c r="H65" i="56"/>
  <c r="F65" i="56"/>
  <c r="E65" i="56"/>
  <c r="D65" i="56"/>
  <c r="C65" i="56"/>
  <c r="B65" i="56"/>
  <c r="J64" i="56"/>
  <c r="G64" i="56"/>
  <c r="D64" i="56"/>
  <c r="A64" i="56"/>
  <c r="J63" i="56"/>
  <c r="J65" i="56" s="1"/>
  <c r="G63" i="56"/>
  <c r="G65" i="56" s="1"/>
  <c r="D63" i="56"/>
  <c r="A63" i="56"/>
  <c r="A65" i="56" s="1"/>
  <c r="L62" i="56"/>
  <c r="K62" i="56"/>
  <c r="J62" i="56" s="1"/>
  <c r="I62" i="56"/>
  <c r="H62" i="56"/>
  <c r="G62" i="56" s="1"/>
  <c r="F62" i="56"/>
  <c r="E62" i="56"/>
  <c r="D62" i="56" s="1"/>
  <c r="C62" i="56"/>
  <c r="B62" i="56"/>
  <c r="A62" i="56"/>
  <c r="J61" i="56"/>
  <c r="G61" i="56"/>
  <c r="D61" i="56"/>
  <c r="A61" i="56"/>
  <c r="J60" i="56"/>
  <c r="G60" i="56"/>
  <c r="D60" i="56"/>
  <c r="A60" i="56"/>
  <c r="L59" i="56"/>
  <c r="K59" i="56"/>
  <c r="J59" i="56" s="1"/>
  <c r="I59" i="56"/>
  <c r="H59" i="56"/>
  <c r="G59" i="56" s="1"/>
  <c r="F59" i="56"/>
  <c r="E59" i="56"/>
  <c r="D59" i="56" s="1"/>
  <c r="C59" i="56"/>
  <c r="B59" i="56"/>
  <c r="A59" i="56"/>
  <c r="J58" i="56"/>
  <c r="G58" i="56"/>
  <c r="D58" i="56"/>
  <c r="A58" i="56"/>
  <c r="J57" i="56"/>
  <c r="G57" i="56"/>
  <c r="D57" i="56"/>
  <c r="A57" i="56"/>
  <c r="L52" i="56"/>
  <c r="K52" i="56"/>
  <c r="J52" i="56" s="1"/>
  <c r="I52" i="56"/>
  <c r="H52" i="56"/>
  <c r="G52" i="56" s="1"/>
  <c r="F52" i="56"/>
  <c r="E52" i="56"/>
  <c r="D52" i="56" s="1"/>
  <c r="C52" i="56"/>
  <c r="B52" i="56"/>
  <c r="A52" i="56"/>
  <c r="J51" i="56"/>
  <c r="G51" i="56"/>
  <c r="D51" i="56"/>
  <c r="A51" i="56"/>
  <c r="J50" i="56"/>
  <c r="G50" i="56"/>
  <c r="D50" i="56"/>
  <c r="A50" i="56"/>
  <c r="L49" i="56"/>
  <c r="K49" i="56"/>
  <c r="I49" i="56"/>
  <c r="H49" i="56"/>
  <c r="F49" i="56"/>
  <c r="E49" i="56"/>
  <c r="D49" i="56"/>
  <c r="C49" i="56"/>
  <c r="B49" i="56"/>
  <c r="J48" i="56"/>
  <c r="G48" i="56"/>
  <c r="D48" i="56"/>
  <c r="A48" i="56"/>
  <c r="J47" i="56"/>
  <c r="J49" i="56" s="1"/>
  <c r="G47" i="56"/>
  <c r="G49" i="56" s="1"/>
  <c r="D47" i="56"/>
  <c r="A47" i="56"/>
  <c r="A49" i="56" s="1"/>
  <c r="L46" i="56"/>
  <c r="K46" i="56"/>
  <c r="J46" i="56" s="1"/>
  <c r="I46" i="56"/>
  <c r="H46" i="56"/>
  <c r="G46" i="56" s="1"/>
  <c r="F46" i="56"/>
  <c r="E46" i="56"/>
  <c r="D46" i="56" s="1"/>
  <c r="C46" i="56"/>
  <c r="B46" i="56"/>
  <c r="A46" i="56"/>
  <c r="J45" i="56"/>
  <c r="G45" i="56"/>
  <c r="D45" i="56"/>
  <c r="A45" i="56"/>
  <c r="J44" i="56"/>
  <c r="G44" i="56"/>
  <c r="D44" i="56"/>
  <c r="A44" i="56"/>
  <c r="L43" i="56"/>
  <c r="K43" i="56"/>
  <c r="J43" i="56" s="1"/>
  <c r="I43" i="56"/>
  <c r="H43" i="56"/>
  <c r="G43" i="56" s="1"/>
  <c r="F43" i="56"/>
  <c r="E43" i="56"/>
  <c r="D43" i="56" s="1"/>
  <c r="C43" i="56"/>
  <c r="B43" i="56"/>
  <c r="A43" i="56"/>
  <c r="J42" i="56"/>
  <c r="G42" i="56"/>
  <c r="D42" i="56"/>
  <c r="A42" i="56"/>
  <c r="J41" i="56"/>
  <c r="G41" i="56"/>
  <c r="D41" i="56"/>
  <c r="A41" i="56"/>
  <c r="L36" i="56"/>
  <c r="K36" i="56"/>
  <c r="J36" i="56" s="1"/>
  <c r="I36" i="56"/>
  <c r="H36" i="56"/>
  <c r="G36" i="56" s="1"/>
  <c r="F36" i="56"/>
  <c r="E36" i="56"/>
  <c r="D36" i="56" s="1"/>
  <c r="C36" i="56"/>
  <c r="B36" i="56"/>
  <c r="A36" i="56"/>
  <c r="J35" i="56"/>
  <c r="G35" i="56"/>
  <c r="D35" i="56"/>
  <c r="A35" i="56"/>
  <c r="J34" i="56"/>
  <c r="G34" i="56"/>
  <c r="D34" i="56"/>
  <c r="A34" i="56"/>
  <c r="L33" i="56"/>
  <c r="K33" i="56"/>
  <c r="I33" i="56"/>
  <c r="H33" i="56"/>
  <c r="F33" i="56"/>
  <c r="E33" i="56"/>
  <c r="D33" i="56"/>
  <c r="C33" i="56"/>
  <c r="B33" i="56"/>
  <c r="J32" i="56"/>
  <c r="G32" i="56"/>
  <c r="D32" i="56"/>
  <c r="A32" i="56"/>
  <c r="J31" i="56"/>
  <c r="J33" i="56" s="1"/>
  <c r="G31" i="56"/>
  <c r="G33" i="56" s="1"/>
  <c r="D31" i="56"/>
  <c r="A31" i="56"/>
  <c r="A33" i="56" s="1"/>
  <c r="L30" i="56"/>
  <c r="K30" i="56"/>
  <c r="J30" i="56" s="1"/>
  <c r="I30" i="56"/>
  <c r="H30" i="56"/>
  <c r="G30" i="56" s="1"/>
  <c r="F30" i="56"/>
  <c r="E30" i="56"/>
  <c r="D30" i="56" s="1"/>
  <c r="C30" i="56"/>
  <c r="B30" i="56"/>
  <c r="A30" i="56"/>
  <c r="J29" i="56"/>
  <c r="G29" i="56"/>
  <c r="D29" i="56"/>
  <c r="A29" i="56"/>
  <c r="J28" i="56"/>
  <c r="G28" i="56"/>
  <c r="D28" i="56"/>
  <c r="A28" i="56"/>
  <c r="L27" i="56"/>
  <c r="K27" i="56"/>
  <c r="J27" i="56" s="1"/>
  <c r="I27" i="56"/>
  <c r="H27" i="56"/>
  <c r="G27" i="56" s="1"/>
  <c r="F27" i="56"/>
  <c r="E27" i="56"/>
  <c r="D27" i="56" s="1"/>
  <c r="C27" i="56"/>
  <c r="B27" i="56"/>
  <c r="A27" i="56"/>
  <c r="J26" i="56"/>
  <c r="G26" i="56"/>
  <c r="D26" i="56"/>
  <c r="A26" i="56"/>
  <c r="J25" i="56"/>
  <c r="G25" i="56"/>
  <c r="D25" i="56"/>
  <c r="A25" i="56"/>
  <c r="L18" i="56"/>
  <c r="R18" i="56" s="1"/>
  <c r="K18" i="56"/>
  <c r="Q18" i="56" s="1"/>
  <c r="I18" i="56"/>
  <c r="G18" i="56" s="1"/>
  <c r="H18" i="56"/>
  <c r="F18" i="56"/>
  <c r="E18" i="56"/>
  <c r="D18" i="56" s="1"/>
  <c r="C18" i="56"/>
  <c r="B18" i="56"/>
  <c r="A18" i="56"/>
  <c r="R17" i="56"/>
  <c r="Q17" i="56"/>
  <c r="J17" i="56"/>
  <c r="P17" i="56" s="1"/>
  <c r="O17" i="56" s="1"/>
  <c r="G17" i="56"/>
  <c r="D17" i="56"/>
  <c r="A17" i="56"/>
  <c r="R16" i="56"/>
  <c r="Q16" i="56"/>
  <c r="J16" i="56"/>
  <c r="P16" i="56" s="1"/>
  <c r="O16" i="56" s="1"/>
  <c r="G16" i="56"/>
  <c r="D16" i="56"/>
  <c r="A16" i="56"/>
  <c r="L15" i="56"/>
  <c r="K15" i="56"/>
  <c r="I15" i="56"/>
  <c r="R15" i="56" s="1"/>
  <c r="H15" i="56"/>
  <c r="Q15" i="56" s="1"/>
  <c r="G15" i="56"/>
  <c r="F15" i="56"/>
  <c r="E15" i="56"/>
  <c r="D15" i="56"/>
  <c r="C15" i="56"/>
  <c r="B15" i="56"/>
  <c r="R14" i="56"/>
  <c r="Q14" i="56"/>
  <c r="J14" i="56"/>
  <c r="P14" i="56" s="1"/>
  <c r="O14" i="56" s="1"/>
  <c r="G14" i="56"/>
  <c r="D14" i="56"/>
  <c r="A14" i="56"/>
  <c r="R13" i="56"/>
  <c r="Q13" i="56"/>
  <c r="J13" i="56"/>
  <c r="P13" i="56" s="1"/>
  <c r="O13" i="56" s="1"/>
  <c r="G13" i="56"/>
  <c r="D13" i="56"/>
  <c r="A13" i="56"/>
  <c r="A15" i="56" s="1"/>
  <c r="L12" i="56"/>
  <c r="K12" i="56"/>
  <c r="J12" i="56" s="1"/>
  <c r="I12" i="56"/>
  <c r="R12" i="56" s="1"/>
  <c r="H12" i="56"/>
  <c r="F12" i="56"/>
  <c r="E12" i="56"/>
  <c r="Q12" i="56" s="1"/>
  <c r="C12" i="56"/>
  <c r="B12" i="56"/>
  <c r="A12" i="56"/>
  <c r="R11" i="56"/>
  <c r="Q11" i="56"/>
  <c r="J11" i="56"/>
  <c r="P11" i="56" s="1"/>
  <c r="O11" i="56" s="1"/>
  <c r="G11" i="56"/>
  <c r="D11" i="56"/>
  <c r="A11" i="56"/>
  <c r="R10" i="56"/>
  <c r="Q10" i="56"/>
  <c r="J10" i="56"/>
  <c r="P10" i="56" s="1"/>
  <c r="O10" i="56" s="1"/>
  <c r="G10" i="56"/>
  <c r="D10" i="56"/>
  <c r="A10" i="56"/>
  <c r="L9" i="56"/>
  <c r="K9" i="56"/>
  <c r="J9" i="56" s="1"/>
  <c r="I9" i="56"/>
  <c r="R9" i="56" s="1"/>
  <c r="H9" i="56"/>
  <c r="F9" i="56"/>
  <c r="E9" i="56"/>
  <c r="Q9" i="56" s="1"/>
  <c r="C9" i="56"/>
  <c r="B9" i="56"/>
  <c r="A9" i="56"/>
  <c r="R8" i="56"/>
  <c r="Q8" i="56"/>
  <c r="J8" i="56"/>
  <c r="P8" i="56" s="1"/>
  <c r="O8" i="56" s="1"/>
  <c r="G8" i="56"/>
  <c r="D8" i="56"/>
  <c r="A8" i="56"/>
  <c r="R7" i="56"/>
  <c r="Q7" i="56"/>
  <c r="J7" i="56"/>
  <c r="P7" i="56" s="1"/>
  <c r="O7" i="56" s="1"/>
  <c r="G7" i="56"/>
  <c r="D7" i="56"/>
  <c r="A7" i="56"/>
  <c r="L128" i="55"/>
  <c r="K128" i="55"/>
  <c r="J128" i="55"/>
  <c r="I128" i="55"/>
  <c r="H128" i="55"/>
  <c r="G128" i="55"/>
  <c r="F128" i="55"/>
  <c r="D128" i="55" s="1"/>
  <c r="E128" i="55"/>
  <c r="C128" i="55"/>
  <c r="B128" i="55"/>
  <c r="A128" i="55"/>
  <c r="L127" i="55"/>
  <c r="K127" i="55"/>
  <c r="J127" i="55"/>
  <c r="I127" i="55"/>
  <c r="H127" i="55"/>
  <c r="G127" i="55"/>
  <c r="F127" i="55"/>
  <c r="E127" i="55"/>
  <c r="D127" i="55" s="1"/>
  <c r="C127" i="55"/>
  <c r="B127" i="55"/>
  <c r="A127" i="55"/>
  <c r="L126" i="55"/>
  <c r="K126" i="55"/>
  <c r="J126" i="55"/>
  <c r="I126" i="55"/>
  <c r="H126" i="55"/>
  <c r="G126" i="55"/>
  <c r="F126" i="55"/>
  <c r="D126" i="55" s="1"/>
  <c r="E126" i="55"/>
  <c r="C126" i="55"/>
  <c r="B126" i="55"/>
  <c r="A126" i="55"/>
  <c r="L125" i="55"/>
  <c r="K125" i="55"/>
  <c r="J125" i="55"/>
  <c r="I125" i="55"/>
  <c r="H125" i="55"/>
  <c r="F125" i="55"/>
  <c r="E125" i="55"/>
  <c r="C125" i="55"/>
  <c r="B125" i="55"/>
  <c r="J124" i="55"/>
  <c r="G124" i="55"/>
  <c r="D124" i="55"/>
  <c r="A124" i="55"/>
  <c r="J123" i="55"/>
  <c r="G123" i="55"/>
  <c r="G125" i="55" s="1"/>
  <c r="D123" i="55"/>
  <c r="D125" i="55" s="1"/>
  <c r="A123" i="55"/>
  <c r="A125" i="55" s="1"/>
  <c r="L122" i="55"/>
  <c r="K122" i="55"/>
  <c r="I122" i="55"/>
  <c r="H122" i="55"/>
  <c r="F122" i="55"/>
  <c r="E122" i="55"/>
  <c r="C122" i="55"/>
  <c r="B122" i="55"/>
  <c r="J121" i="55"/>
  <c r="G121" i="55"/>
  <c r="D121" i="55"/>
  <c r="A121" i="55"/>
  <c r="J120" i="55"/>
  <c r="J122" i="55" s="1"/>
  <c r="G120" i="55"/>
  <c r="G122" i="55" s="1"/>
  <c r="D120" i="55"/>
  <c r="D122" i="55" s="1"/>
  <c r="A120" i="55"/>
  <c r="A122" i="55" s="1"/>
  <c r="L119" i="55"/>
  <c r="K119" i="55"/>
  <c r="J119" i="55"/>
  <c r="I119" i="55"/>
  <c r="H119" i="55"/>
  <c r="F119" i="55"/>
  <c r="E119" i="55"/>
  <c r="C119" i="55"/>
  <c r="B119" i="55"/>
  <c r="J118" i="55"/>
  <c r="G118" i="55"/>
  <c r="D118" i="55"/>
  <c r="A118" i="55"/>
  <c r="J117" i="55"/>
  <c r="G117" i="55"/>
  <c r="G119" i="55" s="1"/>
  <c r="D117" i="55"/>
  <c r="D119" i="55" s="1"/>
  <c r="A117" i="55"/>
  <c r="A119" i="55" s="1"/>
  <c r="L116" i="55"/>
  <c r="K116" i="55"/>
  <c r="J116" i="55" s="1"/>
  <c r="I116" i="55"/>
  <c r="H116" i="55"/>
  <c r="G116" i="55" s="1"/>
  <c r="F116" i="55"/>
  <c r="D116" i="55" s="1"/>
  <c r="E116" i="55"/>
  <c r="C116" i="55"/>
  <c r="B116" i="55"/>
  <c r="A116" i="55"/>
  <c r="J115" i="55"/>
  <c r="G115" i="55"/>
  <c r="D115" i="55"/>
  <c r="A115" i="55"/>
  <c r="J114" i="55"/>
  <c r="G114" i="55"/>
  <c r="D114" i="55"/>
  <c r="A114" i="55"/>
  <c r="L102" i="55"/>
  <c r="K102" i="55"/>
  <c r="J102" i="55"/>
  <c r="I102" i="55"/>
  <c r="H102" i="55"/>
  <c r="G102" i="55"/>
  <c r="F102" i="55"/>
  <c r="E102" i="55"/>
  <c r="D102" i="55"/>
  <c r="C102" i="55"/>
  <c r="B102" i="55"/>
  <c r="A102" i="55"/>
  <c r="L101" i="55"/>
  <c r="K101" i="55"/>
  <c r="J101" i="55"/>
  <c r="I101" i="55"/>
  <c r="H101" i="55"/>
  <c r="G101" i="55"/>
  <c r="F101" i="55"/>
  <c r="E101" i="55"/>
  <c r="D101" i="55"/>
  <c r="C101" i="55"/>
  <c r="B101" i="55"/>
  <c r="A101" i="55"/>
  <c r="L100" i="55"/>
  <c r="K100" i="55"/>
  <c r="J100" i="55"/>
  <c r="I100" i="55"/>
  <c r="H100" i="55"/>
  <c r="G100" i="55"/>
  <c r="F100" i="55"/>
  <c r="E100" i="55"/>
  <c r="D100" i="55"/>
  <c r="C100" i="55"/>
  <c r="B100" i="55"/>
  <c r="A100" i="55"/>
  <c r="L99" i="55"/>
  <c r="K99" i="55"/>
  <c r="I99" i="55"/>
  <c r="H99" i="55"/>
  <c r="F99" i="55"/>
  <c r="E99" i="55"/>
  <c r="C99" i="55"/>
  <c r="B99" i="55"/>
  <c r="J98" i="55"/>
  <c r="G98" i="55"/>
  <c r="D98" i="55"/>
  <c r="A98" i="55"/>
  <c r="J97" i="55"/>
  <c r="J99" i="55" s="1"/>
  <c r="G97" i="55"/>
  <c r="G99" i="55" s="1"/>
  <c r="D97" i="55"/>
  <c r="D99" i="55" s="1"/>
  <c r="A97" i="55"/>
  <c r="A99" i="55" s="1"/>
  <c r="L96" i="55"/>
  <c r="K96" i="55"/>
  <c r="J96" i="55"/>
  <c r="I96" i="55"/>
  <c r="H96" i="55"/>
  <c r="F96" i="55"/>
  <c r="E96" i="55"/>
  <c r="C96" i="55"/>
  <c r="B96" i="55"/>
  <c r="J95" i="55"/>
  <c r="G95" i="55"/>
  <c r="D95" i="55"/>
  <c r="A95" i="55"/>
  <c r="J94" i="55"/>
  <c r="G94" i="55"/>
  <c r="G96" i="55" s="1"/>
  <c r="D94" i="55"/>
  <c r="D96" i="55" s="1"/>
  <c r="A94" i="55"/>
  <c r="A96" i="55" s="1"/>
  <c r="L93" i="55"/>
  <c r="K93" i="55"/>
  <c r="I93" i="55"/>
  <c r="H93" i="55"/>
  <c r="F93" i="55"/>
  <c r="E93" i="55"/>
  <c r="C93" i="55"/>
  <c r="B93" i="55"/>
  <c r="J92" i="55"/>
  <c r="G92" i="55"/>
  <c r="D92" i="55"/>
  <c r="A92" i="55"/>
  <c r="J91" i="55"/>
  <c r="J93" i="55" s="1"/>
  <c r="G91" i="55"/>
  <c r="G93" i="55" s="1"/>
  <c r="D91" i="55"/>
  <c r="D93" i="55" s="1"/>
  <c r="A91" i="55"/>
  <c r="A93" i="55" s="1"/>
  <c r="L90" i="55"/>
  <c r="K90" i="55"/>
  <c r="J90" i="55"/>
  <c r="I90" i="55"/>
  <c r="H90" i="55"/>
  <c r="G90" i="55" s="1"/>
  <c r="F90" i="55"/>
  <c r="E90" i="55"/>
  <c r="D90" i="55" s="1"/>
  <c r="C90" i="55"/>
  <c r="B90" i="55"/>
  <c r="A90" i="55" s="1"/>
  <c r="J89" i="55"/>
  <c r="G89" i="55"/>
  <c r="D89" i="55"/>
  <c r="A89" i="55"/>
  <c r="J88" i="55"/>
  <c r="G88" i="55"/>
  <c r="D88" i="55"/>
  <c r="A88" i="55"/>
  <c r="L76" i="55"/>
  <c r="K76" i="55"/>
  <c r="J76" i="55"/>
  <c r="I76" i="55"/>
  <c r="H76" i="55"/>
  <c r="G76" i="55"/>
  <c r="F76" i="55"/>
  <c r="E76" i="55"/>
  <c r="D76" i="55"/>
  <c r="C76" i="55"/>
  <c r="B76" i="55"/>
  <c r="A76" i="55"/>
  <c r="L75" i="55"/>
  <c r="K75" i="55"/>
  <c r="J75" i="55"/>
  <c r="I75" i="55"/>
  <c r="H75" i="55"/>
  <c r="G75" i="55"/>
  <c r="F75" i="55"/>
  <c r="E75" i="55"/>
  <c r="D75" i="55"/>
  <c r="C75" i="55"/>
  <c r="B75" i="55"/>
  <c r="A75" i="55"/>
  <c r="L74" i="55"/>
  <c r="K74" i="55"/>
  <c r="J74" i="55"/>
  <c r="I74" i="55"/>
  <c r="H74" i="55"/>
  <c r="G74" i="55"/>
  <c r="F74" i="55"/>
  <c r="E74" i="55"/>
  <c r="D74" i="55"/>
  <c r="C74" i="55"/>
  <c r="B74" i="55"/>
  <c r="A74" i="55"/>
  <c r="L73" i="55"/>
  <c r="K73" i="55"/>
  <c r="J73" i="55"/>
  <c r="I73" i="55"/>
  <c r="H73" i="55"/>
  <c r="F73" i="55"/>
  <c r="E73" i="55"/>
  <c r="C73" i="55"/>
  <c r="B73" i="55"/>
  <c r="J72" i="55"/>
  <c r="G72" i="55"/>
  <c r="G73" i="55" s="1"/>
  <c r="D72" i="55"/>
  <c r="A72" i="55"/>
  <c r="J71" i="55"/>
  <c r="G71" i="55"/>
  <c r="D71" i="55"/>
  <c r="D73" i="55" s="1"/>
  <c r="A71" i="55"/>
  <c r="A73" i="55" s="1"/>
  <c r="L70" i="55"/>
  <c r="K70" i="55"/>
  <c r="I70" i="55"/>
  <c r="H70" i="55"/>
  <c r="F70" i="55"/>
  <c r="E70" i="55"/>
  <c r="C70" i="55"/>
  <c r="B70" i="55"/>
  <c r="J69" i="55"/>
  <c r="G69" i="55"/>
  <c r="D69" i="55"/>
  <c r="A69" i="55"/>
  <c r="J68" i="55"/>
  <c r="J70" i="55" s="1"/>
  <c r="G68" i="55"/>
  <c r="G70" i="55" s="1"/>
  <c r="D68" i="55"/>
  <c r="D70" i="55" s="1"/>
  <c r="A68" i="55"/>
  <c r="A70" i="55" s="1"/>
  <c r="L67" i="55"/>
  <c r="K67" i="55"/>
  <c r="J67" i="55"/>
  <c r="I67" i="55"/>
  <c r="H67" i="55"/>
  <c r="F67" i="55"/>
  <c r="E67" i="55"/>
  <c r="C67" i="55"/>
  <c r="B67" i="55"/>
  <c r="J66" i="55"/>
  <c r="G66" i="55"/>
  <c r="D66" i="55"/>
  <c r="A66" i="55"/>
  <c r="J65" i="55"/>
  <c r="G65" i="55"/>
  <c r="G67" i="55" s="1"/>
  <c r="D65" i="55"/>
  <c r="D67" i="55" s="1"/>
  <c r="A65" i="55"/>
  <c r="A67" i="55" s="1"/>
  <c r="L64" i="55"/>
  <c r="J64" i="55" s="1"/>
  <c r="K64" i="55"/>
  <c r="I64" i="55"/>
  <c r="G64" i="55" s="1"/>
  <c r="H64" i="55"/>
  <c r="F64" i="55"/>
  <c r="E64" i="55"/>
  <c r="D64" i="55" s="1"/>
  <c r="C64" i="55"/>
  <c r="B64" i="55"/>
  <c r="A64" i="55"/>
  <c r="J63" i="55"/>
  <c r="G63" i="55"/>
  <c r="D63" i="55"/>
  <c r="A63" i="55"/>
  <c r="J62" i="55"/>
  <c r="G62" i="55"/>
  <c r="D62" i="55"/>
  <c r="A62" i="55"/>
  <c r="A51" i="55"/>
  <c r="L50" i="55"/>
  <c r="K50" i="55"/>
  <c r="J50" i="55"/>
  <c r="I50" i="55"/>
  <c r="H50" i="55"/>
  <c r="G50" i="55"/>
  <c r="F50" i="55"/>
  <c r="E50" i="55"/>
  <c r="D50" i="55"/>
  <c r="C50" i="55"/>
  <c r="A50" i="55" s="1"/>
  <c r="B50" i="55"/>
  <c r="L49" i="55"/>
  <c r="K49" i="55"/>
  <c r="J49" i="55"/>
  <c r="I49" i="55"/>
  <c r="H49" i="55"/>
  <c r="G49" i="55"/>
  <c r="F49" i="55"/>
  <c r="E49" i="55"/>
  <c r="D49" i="55"/>
  <c r="C49" i="55"/>
  <c r="B49" i="55"/>
  <c r="A49" i="55" s="1"/>
  <c r="L48" i="55"/>
  <c r="K48" i="55"/>
  <c r="J48" i="55"/>
  <c r="I48" i="55"/>
  <c r="H48" i="55"/>
  <c r="G48" i="55"/>
  <c r="F48" i="55"/>
  <c r="E48" i="55"/>
  <c r="D48" i="55"/>
  <c r="C48" i="55"/>
  <c r="A48" i="55" s="1"/>
  <c r="B48" i="55"/>
  <c r="L47" i="55"/>
  <c r="K47" i="55"/>
  <c r="J47" i="55"/>
  <c r="I47" i="55"/>
  <c r="H47" i="55"/>
  <c r="F47" i="55"/>
  <c r="E47" i="55"/>
  <c r="C47" i="55"/>
  <c r="B47" i="55"/>
  <c r="J46" i="55"/>
  <c r="G46" i="55"/>
  <c r="G47" i="55" s="1"/>
  <c r="D46" i="55"/>
  <c r="A46" i="55"/>
  <c r="J45" i="55"/>
  <c r="G45" i="55"/>
  <c r="D45" i="55"/>
  <c r="D47" i="55" s="1"/>
  <c r="A45" i="55"/>
  <c r="A47" i="55" s="1"/>
  <c r="L44" i="55"/>
  <c r="K44" i="55"/>
  <c r="J44" i="55"/>
  <c r="I44" i="55"/>
  <c r="H44" i="55"/>
  <c r="F44" i="55"/>
  <c r="E44" i="55"/>
  <c r="C44" i="55"/>
  <c r="B44" i="55"/>
  <c r="J43" i="55"/>
  <c r="G43" i="55"/>
  <c r="D43" i="55"/>
  <c r="A43" i="55"/>
  <c r="J42" i="55"/>
  <c r="G42" i="55"/>
  <c r="G44" i="55" s="1"/>
  <c r="D42" i="55"/>
  <c r="D44" i="55" s="1"/>
  <c r="A42" i="55"/>
  <c r="A44" i="55" s="1"/>
  <c r="L41" i="55"/>
  <c r="K41" i="55"/>
  <c r="J41" i="55"/>
  <c r="I41" i="55"/>
  <c r="H41" i="55"/>
  <c r="F41" i="55"/>
  <c r="E41" i="55"/>
  <c r="C41" i="55"/>
  <c r="B41" i="55"/>
  <c r="J40" i="55"/>
  <c r="G40" i="55"/>
  <c r="G41" i="55" s="1"/>
  <c r="D40" i="55"/>
  <c r="A40" i="55"/>
  <c r="J39" i="55"/>
  <c r="G39" i="55"/>
  <c r="D39" i="55"/>
  <c r="D41" i="55" s="1"/>
  <c r="A39" i="55"/>
  <c r="A41" i="55" s="1"/>
  <c r="L38" i="55"/>
  <c r="K38" i="55"/>
  <c r="J38" i="55"/>
  <c r="I38" i="55"/>
  <c r="G38" i="55" s="1"/>
  <c r="H38" i="55"/>
  <c r="F38" i="55"/>
  <c r="D38" i="55" s="1"/>
  <c r="E38" i="55"/>
  <c r="C38" i="55"/>
  <c r="A38" i="55" s="1"/>
  <c r="B38" i="55"/>
  <c r="J37" i="55"/>
  <c r="G37" i="55"/>
  <c r="D37" i="55"/>
  <c r="A37" i="55"/>
  <c r="J36" i="55"/>
  <c r="G36" i="55"/>
  <c r="D36" i="55"/>
  <c r="A36" i="55"/>
  <c r="L27" i="55"/>
  <c r="R27" i="55" s="1"/>
  <c r="K27" i="55"/>
  <c r="Q27" i="55" s="1"/>
  <c r="J27" i="55"/>
  <c r="P27" i="55" s="1"/>
  <c r="D27" i="55"/>
  <c r="A27" i="55"/>
  <c r="R26" i="55"/>
  <c r="Q26" i="55"/>
  <c r="J26" i="55"/>
  <c r="D26" i="55"/>
  <c r="A26" i="55"/>
  <c r="P26" i="55" s="1"/>
  <c r="R25" i="55"/>
  <c r="Q25" i="55"/>
  <c r="J25" i="55"/>
  <c r="P25" i="55" s="1"/>
  <c r="G25" i="55"/>
  <c r="D25" i="55"/>
  <c r="A25" i="55"/>
  <c r="G24" i="55"/>
  <c r="D24" i="55"/>
  <c r="A24" i="55"/>
  <c r="G23" i="55"/>
  <c r="D23" i="55"/>
  <c r="A23" i="55"/>
  <c r="G22" i="55"/>
  <c r="D22" i="55"/>
  <c r="A22" i="55"/>
  <c r="U21" i="55"/>
  <c r="T21" i="55"/>
  <c r="S21" i="55"/>
  <c r="L21" i="55"/>
  <c r="K21" i="55"/>
  <c r="Q21" i="55" s="1"/>
  <c r="P21" i="55" s="1"/>
  <c r="I21" i="55"/>
  <c r="H21" i="55"/>
  <c r="G21" i="55"/>
  <c r="F21" i="55"/>
  <c r="R21" i="55" s="1"/>
  <c r="E21" i="55"/>
  <c r="C21" i="55"/>
  <c r="A21" i="55" s="1"/>
  <c r="B21" i="55"/>
  <c r="U20" i="55"/>
  <c r="T20" i="55"/>
  <c r="S20" i="55"/>
  <c r="J20" i="55"/>
  <c r="I20" i="55"/>
  <c r="H20" i="55"/>
  <c r="Q20" i="55" s="1"/>
  <c r="P20" i="55" s="1"/>
  <c r="G20" i="55"/>
  <c r="F20" i="55"/>
  <c r="R20" i="55" s="1"/>
  <c r="E20" i="55"/>
  <c r="C20" i="55"/>
  <c r="A20" i="55" s="1"/>
  <c r="B20" i="55"/>
  <c r="U19" i="55"/>
  <c r="T19" i="55"/>
  <c r="S19" i="55"/>
  <c r="J19" i="55"/>
  <c r="J21" i="55" s="1"/>
  <c r="I19" i="55"/>
  <c r="H19" i="55"/>
  <c r="Q19" i="55" s="1"/>
  <c r="P19" i="55" s="1"/>
  <c r="G19" i="55"/>
  <c r="F19" i="55"/>
  <c r="R19" i="55" s="1"/>
  <c r="E19" i="55"/>
  <c r="C19" i="55"/>
  <c r="A19" i="55" s="1"/>
  <c r="B19" i="55"/>
  <c r="U18" i="55"/>
  <c r="T18" i="55"/>
  <c r="L18" i="55"/>
  <c r="R18" i="55" s="1"/>
  <c r="K18" i="55"/>
  <c r="Q18" i="55" s="1"/>
  <c r="I18" i="55"/>
  <c r="H18" i="55"/>
  <c r="G18" i="55"/>
  <c r="F18" i="55"/>
  <c r="E18" i="55"/>
  <c r="D18" i="55"/>
  <c r="C18" i="55"/>
  <c r="B18" i="55"/>
  <c r="S17" i="55"/>
  <c r="R17" i="55"/>
  <c r="Q17" i="55"/>
  <c r="P17" i="55"/>
  <c r="J17" i="55"/>
  <c r="G17" i="55"/>
  <c r="D17" i="55"/>
  <c r="A17" i="55"/>
  <c r="S16" i="55"/>
  <c r="S18" i="55" s="1"/>
  <c r="R16" i="55"/>
  <c r="Q16" i="55"/>
  <c r="P16" i="55"/>
  <c r="J16" i="55"/>
  <c r="J18" i="55" s="1"/>
  <c r="G16" i="55"/>
  <c r="D16" i="55"/>
  <c r="A16" i="55"/>
  <c r="A18" i="55" s="1"/>
  <c r="U15" i="55"/>
  <c r="T15" i="55"/>
  <c r="R15" i="55"/>
  <c r="L15" i="55"/>
  <c r="K15" i="55"/>
  <c r="J15" i="55"/>
  <c r="I15" i="55"/>
  <c r="H15" i="55"/>
  <c r="G15" i="55"/>
  <c r="F15" i="55"/>
  <c r="E15" i="55"/>
  <c r="C15" i="55"/>
  <c r="B15" i="55"/>
  <c r="Q15" i="55" s="1"/>
  <c r="P15" i="55" s="1"/>
  <c r="S14" i="55"/>
  <c r="R14" i="55"/>
  <c r="Q14" i="55"/>
  <c r="P14" i="55" s="1"/>
  <c r="J14" i="55"/>
  <c r="G14" i="55"/>
  <c r="D14" i="55"/>
  <c r="A14" i="55"/>
  <c r="S13" i="55"/>
  <c r="S15" i="55" s="1"/>
  <c r="R13" i="55"/>
  <c r="Q13" i="55"/>
  <c r="P13" i="55" s="1"/>
  <c r="J13" i="55"/>
  <c r="G13" i="55"/>
  <c r="D13" i="55"/>
  <c r="D15" i="55" s="1"/>
  <c r="A13" i="55"/>
  <c r="A15" i="55" s="1"/>
  <c r="U12" i="55"/>
  <c r="T12" i="55"/>
  <c r="L12" i="55"/>
  <c r="R12" i="55" s="1"/>
  <c r="K12" i="55"/>
  <c r="Q12" i="55" s="1"/>
  <c r="P12" i="55" s="1"/>
  <c r="I12" i="55"/>
  <c r="H12" i="55"/>
  <c r="F12" i="55"/>
  <c r="E12" i="55"/>
  <c r="D12" i="55"/>
  <c r="C12" i="55"/>
  <c r="B12" i="55"/>
  <c r="S11" i="55"/>
  <c r="R11" i="55"/>
  <c r="Q11" i="55"/>
  <c r="P11" i="55" s="1"/>
  <c r="J11" i="55"/>
  <c r="G11" i="55"/>
  <c r="D11" i="55"/>
  <c r="A11" i="55"/>
  <c r="S10" i="55"/>
  <c r="S12" i="55" s="1"/>
  <c r="R10" i="55"/>
  <c r="Q10" i="55"/>
  <c r="P10" i="55" s="1"/>
  <c r="J10" i="55"/>
  <c r="J12" i="55" s="1"/>
  <c r="G10" i="55"/>
  <c r="G12" i="55" s="1"/>
  <c r="D10" i="55"/>
  <c r="A10" i="55"/>
  <c r="A12" i="55" s="1"/>
  <c r="U9" i="55"/>
  <c r="T9" i="55"/>
  <c r="L9" i="55"/>
  <c r="K9" i="55"/>
  <c r="Q9" i="55" s="1"/>
  <c r="J9" i="55"/>
  <c r="I9" i="55"/>
  <c r="R9" i="55" s="1"/>
  <c r="H9" i="55"/>
  <c r="F9" i="55"/>
  <c r="D9" i="55" s="1"/>
  <c r="E9" i="55"/>
  <c r="C9" i="55"/>
  <c r="A9" i="55" s="1"/>
  <c r="B9" i="55"/>
  <c r="S8" i="55"/>
  <c r="R8" i="55"/>
  <c r="Q8" i="55"/>
  <c r="P8" i="55" s="1"/>
  <c r="J8" i="55"/>
  <c r="G8" i="55"/>
  <c r="D8" i="55"/>
  <c r="A8" i="55"/>
  <c r="S7" i="55"/>
  <c r="S9" i="55" s="1"/>
  <c r="R7" i="55"/>
  <c r="Q7" i="55"/>
  <c r="P7" i="55" s="1"/>
  <c r="J7" i="55"/>
  <c r="G7" i="55"/>
  <c r="D7" i="55"/>
  <c r="A7" i="55"/>
  <c r="L84" i="54"/>
  <c r="H84" i="54"/>
  <c r="C84" i="54"/>
  <c r="B84" i="54"/>
  <c r="L83" i="54"/>
  <c r="K83" i="54"/>
  <c r="I83" i="54"/>
  <c r="H83" i="54"/>
  <c r="F83" i="54"/>
  <c r="C83" i="54"/>
  <c r="B83" i="54"/>
  <c r="A83" i="54"/>
  <c r="L82" i="54"/>
  <c r="K82" i="54"/>
  <c r="H82" i="54"/>
  <c r="F82" i="54"/>
  <c r="E82" i="54"/>
  <c r="C82" i="54"/>
  <c r="B82" i="54"/>
  <c r="K81" i="54"/>
  <c r="H81" i="54"/>
  <c r="F81" i="54"/>
  <c r="C81" i="54"/>
  <c r="B81" i="54"/>
  <c r="L80" i="54"/>
  <c r="K80" i="54"/>
  <c r="H80" i="54"/>
  <c r="F80" i="54"/>
  <c r="E80" i="54"/>
  <c r="C80" i="54"/>
  <c r="B80" i="54"/>
  <c r="L79" i="54"/>
  <c r="K79" i="54"/>
  <c r="I79" i="54"/>
  <c r="H79" i="54"/>
  <c r="F79" i="54"/>
  <c r="C79" i="54"/>
  <c r="B79" i="54"/>
  <c r="L78" i="54"/>
  <c r="K78" i="54"/>
  <c r="F78" i="54"/>
  <c r="C78" i="54"/>
  <c r="B78" i="54"/>
  <c r="L77" i="54"/>
  <c r="K77" i="54"/>
  <c r="I77" i="54"/>
  <c r="H77" i="54"/>
  <c r="F77" i="54"/>
  <c r="C77" i="54"/>
  <c r="B77" i="54"/>
  <c r="A77" i="54"/>
  <c r="L76" i="54"/>
  <c r="K76" i="54"/>
  <c r="H76" i="54"/>
  <c r="F76" i="54"/>
  <c r="E76" i="54"/>
  <c r="C76" i="54"/>
  <c r="B76" i="54"/>
  <c r="L75" i="54"/>
  <c r="K75" i="54"/>
  <c r="H75" i="54"/>
  <c r="F75" i="54"/>
  <c r="C75" i="54"/>
  <c r="B75" i="54"/>
  <c r="L74" i="54"/>
  <c r="K74" i="54"/>
  <c r="H74" i="54"/>
  <c r="F74" i="54"/>
  <c r="E74" i="54"/>
  <c r="C74" i="54"/>
  <c r="B74" i="54"/>
  <c r="L73" i="54"/>
  <c r="K73" i="54"/>
  <c r="I73" i="54"/>
  <c r="H73" i="54"/>
  <c r="F73" i="54"/>
  <c r="C73" i="54"/>
  <c r="B73" i="54"/>
  <c r="A73" i="54"/>
  <c r="L68" i="54"/>
  <c r="K68" i="54"/>
  <c r="H68" i="54"/>
  <c r="F68" i="54"/>
  <c r="C68" i="54"/>
  <c r="B68" i="54"/>
  <c r="L67" i="54"/>
  <c r="K67" i="54"/>
  <c r="I67" i="54"/>
  <c r="H67" i="54"/>
  <c r="G67" i="54"/>
  <c r="F67" i="54"/>
  <c r="C67" i="54"/>
  <c r="B67" i="54"/>
  <c r="A67" i="54"/>
  <c r="L66" i="54"/>
  <c r="K66" i="54"/>
  <c r="H66" i="54"/>
  <c r="F66" i="54"/>
  <c r="E66" i="54"/>
  <c r="C66" i="54"/>
  <c r="B66" i="54"/>
  <c r="K65" i="54"/>
  <c r="H65" i="54"/>
  <c r="F65" i="54"/>
  <c r="C65" i="54"/>
  <c r="B65" i="54"/>
  <c r="L64" i="54"/>
  <c r="K64" i="54"/>
  <c r="H64" i="54"/>
  <c r="F64" i="54"/>
  <c r="E64" i="54"/>
  <c r="C64" i="54"/>
  <c r="B64" i="54"/>
  <c r="L63" i="54"/>
  <c r="K63" i="54"/>
  <c r="I63" i="54"/>
  <c r="H63" i="54"/>
  <c r="F63" i="54"/>
  <c r="C63" i="54"/>
  <c r="B63" i="54"/>
  <c r="A63" i="54"/>
  <c r="L62" i="54"/>
  <c r="K62" i="54"/>
  <c r="H62" i="54"/>
  <c r="F62" i="54"/>
  <c r="C62" i="54"/>
  <c r="B62" i="54"/>
  <c r="L61" i="54"/>
  <c r="K61" i="54"/>
  <c r="I61" i="54"/>
  <c r="H61" i="54"/>
  <c r="F61" i="54"/>
  <c r="C61" i="54"/>
  <c r="B61" i="54"/>
  <c r="A61" i="54"/>
  <c r="L60" i="54"/>
  <c r="K60" i="54"/>
  <c r="J60" i="54"/>
  <c r="H60" i="54"/>
  <c r="F60" i="54"/>
  <c r="E60" i="54"/>
  <c r="D60" i="54"/>
  <c r="C60" i="54"/>
  <c r="B60" i="54"/>
  <c r="L59" i="54"/>
  <c r="K59" i="54"/>
  <c r="J59" i="54"/>
  <c r="H59" i="54"/>
  <c r="D59" i="54"/>
  <c r="B59" i="54"/>
  <c r="A59" i="54"/>
  <c r="L58" i="54"/>
  <c r="K58" i="54"/>
  <c r="J58" i="54"/>
  <c r="H58" i="54"/>
  <c r="F58" i="54"/>
  <c r="E58" i="54"/>
  <c r="D58" i="54"/>
  <c r="C58" i="54"/>
  <c r="B58" i="54"/>
  <c r="A58" i="54"/>
  <c r="L57" i="54"/>
  <c r="K57" i="54"/>
  <c r="J57" i="54"/>
  <c r="I57" i="54"/>
  <c r="H57" i="54"/>
  <c r="G57" i="54"/>
  <c r="F57" i="54"/>
  <c r="E57" i="54"/>
  <c r="D57" i="54"/>
  <c r="C57" i="54"/>
  <c r="B57" i="54"/>
  <c r="A57" i="54"/>
  <c r="L52" i="54"/>
  <c r="K52" i="54"/>
  <c r="J52" i="54"/>
  <c r="H52" i="54"/>
  <c r="F52" i="54"/>
  <c r="C52" i="54"/>
  <c r="B52" i="54"/>
  <c r="L51" i="54"/>
  <c r="K51" i="54"/>
  <c r="J51" i="54"/>
  <c r="I51" i="54"/>
  <c r="H51" i="54"/>
  <c r="G51" i="54"/>
  <c r="F51" i="54"/>
  <c r="E51" i="54"/>
  <c r="C51" i="54"/>
  <c r="B51" i="54"/>
  <c r="A51" i="54"/>
  <c r="L50" i="54"/>
  <c r="K50" i="54"/>
  <c r="J50" i="54"/>
  <c r="I50" i="54"/>
  <c r="H50" i="54"/>
  <c r="F50" i="54"/>
  <c r="E50" i="54"/>
  <c r="D50" i="54"/>
  <c r="C50" i="54"/>
  <c r="B50" i="54"/>
  <c r="A50" i="54"/>
  <c r="L49" i="54"/>
  <c r="K49" i="54"/>
  <c r="J49" i="54"/>
  <c r="I49" i="54"/>
  <c r="H49" i="54"/>
  <c r="F49" i="54"/>
  <c r="E49" i="54"/>
  <c r="C49" i="54"/>
  <c r="B49" i="54"/>
  <c r="A49" i="54"/>
  <c r="L48" i="54"/>
  <c r="K48" i="54"/>
  <c r="J48" i="54"/>
  <c r="I48" i="54"/>
  <c r="H48" i="54"/>
  <c r="F48" i="54"/>
  <c r="E48" i="54"/>
  <c r="D48" i="54"/>
  <c r="C48" i="54"/>
  <c r="B48" i="54"/>
  <c r="A48" i="54"/>
  <c r="L47" i="54"/>
  <c r="K47" i="54"/>
  <c r="J47" i="54"/>
  <c r="I47" i="54"/>
  <c r="H47" i="54"/>
  <c r="F47" i="54"/>
  <c r="E47" i="54"/>
  <c r="D47" i="54"/>
  <c r="C47" i="54"/>
  <c r="B47" i="54"/>
  <c r="A47" i="54"/>
  <c r="L46" i="54"/>
  <c r="K46" i="54"/>
  <c r="H46" i="54"/>
  <c r="C46" i="54"/>
  <c r="B46" i="54"/>
  <c r="A46" i="54"/>
  <c r="L45" i="54"/>
  <c r="K45" i="54"/>
  <c r="J45" i="54"/>
  <c r="I45" i="54"/>
  <c r="H45" i="54"/>
  <c r="G45" i="54"/>
  <c r="F45" i="54"/>
  <c r="E45" i="54"/>
  <c r="C45" i="54"/>
  <c r="B45" i="54"/>
  <c r="A45" i="54"/>
  <c r="L44" i="54"/>
  <c r="K44" i="54"/>
  <c r="J44" i="54"/>
  <c r="I44" i="54"/>
  <c r="H44" i="54"/>
  <c r="F44" i="54"/>
  <c r="E44" i="54"/>
  <c r="D44" i="54"/>
  <c r="C44" i="54"/>
  <c r="B44" i="54"/>
  <c r="A44" i="54"/>
  <c r="L43" i="54"/>
  <c r="K43" i="54"/>
  <c r="J43" i="54"/>
  <c r="I43" i="54"/>
  <c r="H43" i="54"/>
  <c r="F43" i="54"/>
  <c r="C43" i="54"/>
  <c r="B43" i="54"/>
  <c r="A43" i="54"/>
  <c r="L42" i="54"/>
  <c r="K42" i="54"/>
  <c r="J42" i="54"/>
  <c r="I42" i="54"/>
  <c r="H42" i="54"/>
  <c r="F42" i="54"/>
  <c r="E42" i="54"/>
  <c r="D42" i="54"/>
  <c r="C42" i="54"/>
  <c r="B42" i="54"/>
  <c r="A42" i="54"/>
  <c r="L41" i="54"/>
  <c r="K41" i="54"/>
  <c r="J41" i="54"/>
  <c r="I41" i="54"/>
  <c r="H41" i="54"/>
  <c r="F41" i="54"/>
  <c r="E41" i="54"/>
  <c r="D41" i="54"/>
  <c r="C41" i="54"/>
  <c r="B41" i="54"/>
  <c r="A41" i="54"/>
  <c r="L36" i="54"/>
  <c r="K36" i="54"/>
  <c r="I36" i="54"/>
  <c r="H36" i="54"/>
  <c r="F36" i="54"/>
  <c r="C36" i="54"/>
  <c r="B36" i="54"/>
  <c r="A36" i="54"/>
  <c r="L35" i="54"/>
  <c r="K35" i="54"/>
  <c r="J35" i="54"/>
  <c r="I35" i="54"/>
  <c r="H35" i="54"/>
  <c r="F35" i="54"/>
  <c r="E35" i="54"/>
  <c r="C35" i="54"/>
  <c r="B35" i="54"/>
  <c r="A35" i="54"/>
  <c r="L34" i="54"/>
  <c r="K34" i="54"/>
  <c r="J34" i="54"/>
  <c r="I34" i="54"/>
  <c r="H34" i="54"/>
  <c r="F34" i="54"/>
  <c r="E34" i="54"/>
  <c r="D34" i="54"/>
  <c r="C34" i="54"/>
  <c r="B34" i="54"/>
  <c r="A34" i="54"/>
  <c r="L33" i="54"/>
  <c r="K33" i="54"/>
  <c r="J33" i="54"/>
  <c r="H33" i="54"/>
  <c r="F33" i="54"/>
  <c r="E33" i="54"/>
  <c r="D33" i="54"/>
  <c r="C33" i="54"/>
  <c r="B33" i="54"/>
  <c r="A33" i="54"/>
  <c r="L32" i="54"/>
  <c r="K32" i="54"/>
  <c r="J32" i="54"/>
  <c r="I32" i="54"/>
  <c r="H32" i="54"/>
  <c r="F32" i="54"/>
  <c r="E32" i="54"/>
  <c r="D32" i="54"/>
  <c r="C32" i="54"/>
  <c r="B32" i="54"/>
  <c r="A32" i="54"/>
  <c r="L31" i="54"/>
  <c r="K31" i="54"/>
  <c r="J31" i="54"/>
  <c r="I31" i="54"/>
  <c r="H31" i="54"/>
  <c r="G31" i="54"/>
  <c r="F31" i="54"/>
  <c r="E31" i="54"/>
  <c r="D31" i="54"/>
  <c r="C31" i="54"/>
  <c r="B31" i="54"/>
  <c r="A31" i="54"/>
  <c r="L30" i="54"/>
  <c r="K30" i="54"/>
  <c r="J30" i="54"/>
  <c r="H30" i="54"/>
  <c r="G30" i="54"/>
  <c r="F30" i="54"/>
  <c r="C30" i="54"/>
  <c r="B30" i="54"/>
  <c r="L29" i="54"/>
  <c r="K29" i="54"/>
  <c r="J29" i="54"/>
  <c r="I29" i="54"/>
  <c r="H29" i="54"/>
  <c r="G29" i="54"/>
  <c r="F29" i="54"/>
  <c r="E29" i="54"/>
  <c r="C29" i="54"/>
  <c r="B29" i="54"/>
  <c r="L28" i="54"/>
  <c r="K28" i="54"/>
  <c r="J28" i="54"/>
  <c r="I28" i="54"/>
  <c r="H28" i="54"/>
  <c r="G28" i="54"/>
  <c r="F28" i="54"/>
  <c r="E28" i="54"/>
  <c r="C28" i="54"/>
  <c r="B28" i="54"/>
  <c r="A28" i="54"/>
  <c r="L27" i="54"/>
  <c r="K27" i="54"/>
  <c r="J27" i="54"/>
  <c r="H27" i="54"/>
  <c r="F27" i="54"/>
  <c r="E27" i="54"/>
  <c r="C27" i="54"/>
  <c r="B27" i="54"/>
  <c r="L26" i="54"/>
  <c r="K26" i="54"/>
  <c r="J26" i="54"/>
  <c r="I26" i="54"/>
  <c r="H26" i="54"/>
  <c r="F26" i="54"/>
  <c r="E26" i="54"/>
  <c r="C26" i="54"/>
  <c r="B26" i="54"/>
  <c r="A26" i="54"/>
  <c r="L25" i="54"/>
  <c r="K25" i="54"/>
  <c r="J25" i="54"/>
  <c r="I25" i="54"/>
  <c r="H25" i="54"/>
  <c r="G25" i="54"/>
  <c r="F25" i="54"/>
  <c r="E25" i="54"/>
  <c r="D25" i="54"/>
  <c r="C25" i="54"/>
  <c r="B25" i="54"/>
  <c r="A25" i="54"/>
  <c r="U18" i="54"/>
  <c r="T18" i="54"/>
  <c r="L18" i="54"/>
  <c r="K18" i="54"/>
  <c r="J18" i="54"/>
  <c r="I18" i="54"/>
  <c r="H18" i="54"/>
  <c r="G18" i="54"/>
  <c r="F18" i="54"/>
  <c r="C18" i="54"/>
  <c r="B18" i="54"/>
  <c r="A18" i="54"/>
  <c r="U17" i="54"/>
  <c r="T17" i="54"/>
  <c r="S17" i="54"/>
  <c r="L17" i="54"/>
  <c r="K17" i="54"/>
  <c r="J17" i="54"/>
  <c r="I17" i="54"/>
  <c r="H17" i="54"/>
  <c r="G17" i="54"/>
  <c r="F17" i="54"/>
  <c r="E17" i="54"/>
  <c r="D17" i="54"/>
  <c r="C17" i="54"/>
  <c r="B17" i="54"/>
  <c r="A17" i="54"/>
  <c r="U16" i="54"/>
  <c r="T16" i="54"/>
  <c r="L16" i="54"/>
  <c r="K16" i="54"/>
  <c r="J16" i="54"/>
  <c r="I16" i="54"/>
  <c r="H16" i="54"/>
  <c r="G16" i="54"/>
  <c r="F16" i="54"/>
  <c r="E16" i="54"/>
  <c r="D16" i="54"/>
  <c r="C16" i="54"/>
  <c r="B16" i="54"/>
  <c r="A16" i="54"/>
  <c r="U15" i="54"/>
  <c r="T15" i="54"/>
  <c r="L15" i="54"/>
  <c r="K15" i="54"/>
  <c r="J15" i="54"/>
  <c r="I15" i="54"/>
  <c r="H15" i="54"/>
  <c r="G15" i="54"/>
  <c r="F15" i="54"/>
  <c r="C15" i="54"/>
  <c r="B15" i="54"/>
  <c r="A15" i="54"/>
  <c r="U14" i="54"/>
  <c r="T14" i="54"/>
  <c r="S14" i="54"/>
  <c r="L14" i="54"/>
  <c r="K14" i="54"/>
  <c r="J14" i="54"/>
  <c r="I14" i="54"/>
  <c r="H14" i="54"/>
  <c r="G14" i="54"/>
  <c r="F14" i="54"/>
  <c r="E14" i="54"/>
  <c r="D14" i="54"/>
  <c r="C14" i="54"/>
  <c r="B14" i="54"/>
  <c r="A14" i="54"/>
  <c r="U13" i="54"/>
  <c r="T13" i="54"/>
  <c r="R13" i="54"/>
  <c r="L13" i="54"/>
  <c r="K13" i="54"/>
  <c r="J13" i="54"/>
  <c r="I13" i="54"/>
  <c r="H13" i="54"/>
  <c r="G13" i="54"/>
  <c r="F13" i="54"/>
  <c r="E13" i="54"/>
  <c r="D13" i="54"/>
  <c r="C13" i="54"/>
  <c r="B13" i="54"/>
  <c r="A13" i="54"/>
  <c r="U12" i="54"/>
  <c r="T12" i="54"/>
  <c r="S12" i="54"/>
  <c r="L12" i="54"/>
  <c r="K12" i="54"/>
  <c r="J12" i="54"/>
  <c r="I12" i="54"/>
  <c r="H12" i="54"/>
  <c r="G12" i="54"/>
  <c r="F12" i="54"/>
  <c r="C12" i="54"/>
  <c r="B12" i="54"/>
  <c r="U11" i="54"/>
  <c r="T11" i="54"/>
  <c r="S11" i="54"/>
  <c r="L11" i="54"/>
  <c r="K11" i="54"/>
  <c r="J11" i="54"/>
  <c r="I11" i="54"/>
  <c r="H11" i="54"/>
  <c r="G11" i="54"/>
  <c r="F11" i="54"/>
  <c r="E11" i="54"/>
  <c r="D11" i="54"/>
  <c r="C11" i="54"/>
  <c r="B11" i="54"/>
  <c r="A11" i="54"/>
  <c r="U10" i="54"/>
  <c r="T10" i="54"/>
  <c r="S10" i="54"/>
  <c r="L10" i="54"/>
  <c r="K10" i="54"/>
  <c r="J10" i="54"/>
  <c r="I10" i="54"/>
  <c r="H10" i="54"/>
  <c r="G10" i="54"/>
  <c r="F10" i="54"/>
  <c r="C10" i="54"/>
  <c r="B10" i="54"/>
  <c r="A10" i="54"/>
  <c r="U9" i="54"/>
  <c r="T9" i="54"/>
  <c r="S9" i="54"/>
  <c r="L9" i="54"/>
  <c r="K9" i="54"/>
  <c r="J9" i="54"/>
  <c r="I9" i="54"/>
  <c r="H9" i="54"/>
  <c r="G9" i="54"/>
  <c r="F9" i="54"/>
  <c r="D9" i="54"/>
  <c r="C9" i="54"/>
  <c r="B9" i="54"/>
  <c r="U8" i="54"/>
  <c r="T8" i="54"/>
  <c r="S8" i="54"/>
  <c r="L8" i="54"/>
  <c r="K8" i="54"/>
  <c r="J8" i="54"/>
  <c r="I8" i="54"/>
  <c r="H8" i="54"/>
  <c r="G8" i="54"/>
  <c r="F8" i="54"/>
  <c r="E8" i="54"/>
  <c r="D8" i="54"/>
  <c r="C8" i="54"/>
  <c r="B8" i="54"/>
  <c r="A8" i="54"/>
  <c r="U7" i="54"/>
  <c r="T7" i="54"/>
  <c r="S7" i="54"/>
  <c r="L7" i="54"/>
  <c r="K7" i="54"/>
  <c r="J7" i="54"/>
  <c r="I7" i="54"/>
  <c r="H7" i="54"/>
  <c r="G7" i="54"/>
  <c r="F7" i="54"/>
  <c r="E7" i="54"/>
  <c r="D7" i="54"/>
  <c r="C7" i="54"/>
  <c r="B7" i="54"/>
  <c r="A7" i="54"/>
  <c r="D102" i="50"/>
  <c r="G101" i="50"/>
  <c r="F101" i="50"/>
  <c r="E101" i="50"/>
  <c r="D101" i="50"/>
  <c r="C101" i="50"/>
  <c r="J100" i="50"/>
  <c r="I100" i="50"/>
  <c r="H100" i="50"/>
  <c r="E100" i="50"/>
  <c r="K100" i="50" s="1"/>
  <c r="K99" i="50"/>
  <c r="J99" i="50"/>
  <c r="I99" i="50"/>
  <c r="H99" i="50"/>
  <c r="E99" i="50"/>
  <c r="J98" i="50"/>
  <c r="J101" i="50" s="1"/>
  <c r="I98" i="50"/>
  <c r="I101" i="50" s="1"/>
  <c r="H98" i="50"/>
  <c r="H101" i="50" s="1"/>
  <c r="E98" i="50"/>
  <c r="K98" i="50" s="1"/>
  <c r="K101" i="50" s="1"/>
  <c r="I97" i="50"/>
  <c r="G97" i="50"/>
  <c r="F97" i="50"/>
  <c r="E97" i="50"/>
  <c r="D97" i="50"/>
  <c r="C97" i="50"/>
  <c r="J96" i="50"/>
  <c r="I96" i="50"/>
  <c r="H96" i="50"/>
  <c r="E96" i="50"/>
  <c r="K96" i="50" s="1"/>
  <c r="K94" i="50"/>
  <c r="K97" i="50" s="1"/>
  <c r="J94" i="50"/>
  <c r="J97" i="50" s="1"/>
  <c r="I94" i="50"/>
  <c r="H94" i="50"/>
  <c r="H97" i="50" s="1"/>
  <c r="E94" i="50"/>
  <c r="G93" i="50"/>
  <c r="F93" i="50"/>
  <c r="D93" i="50"/>
  <c r="C93" i="50"/>
  <c r="J92" i="50"/>
  <c r="I92" i="50"/>
  <c r="K92" i="50" s="1"/>
  <c r="H92" i="50"/>
  <c r="E92" i="50"/>
  <c r="J91" i="50"/>
  <c r="K91" i="50" s="1"/>
  <c r="I91" i="50"/>
  <c r="H91" i="50"/>
  <c r="E91" i="50"/>
  <c r="K90" i="50"/>
  <c r="J90" i="50"/>
  <c r="I90" i="50"/>
  <c r="H90" i="50"/>
  <c r="E90" i="50"/>
  <c r="J89" i="50"/>
  <c r="I89" i="50"/>
  <c r="H89" i="50"/>
  <c r="E89" i="50"/>
  <c r="K89" i="50" s="1"/>
  <c r="J88" i="50"/>
  <c r="I88" i="50"/>
  <c r="K88" i="50" s="1"/>
  <c r="H88" i="50"/>
  <c r="E88" i="50"/>
  <c r="J87" i="50"/>
  <c r="K87" i="50" s="1"/>
  <c r="I87" i="50"/>
  <c r="H87" i="50"/>
  <c r="E87" i="50"/>
  <c r="J85" i="50"/>
  <c r="I85" i="50"/>
  <c r="H85" i="50"/>
  <c r="E85" i="50"/>
  <c r="K85" i="50" s="1"/>
  <c r="J84" i="50"/>
  <c r="I84" i="50"/>
  <c r="H84" i="50"/>
  <c r="K84" i="50" s="1"/>
  <c r="E84" i="50"/>
  <c r="K83" i="50"/>
  <c r="J83" i="50"/>
  <c r="I83" i="50"/>
  <c r="I93" i="50" s="1"/>
  <c r="H83" i="50"/>
  <c r="E83" i="50"/>
  <c r="J82" i="50"/>
  <c r="I82" i="50"/>
  <c r="H82" i="50"/>
  <c r="E82" i="50"/>
  <c r="K82" i="50" s="1"/>
  <c r="K81" i="50"/>
  <c r="J81" i="50"/>
  <c r="I81" i="50"/>
  <c r="H81" i="50"/>
  <c r="E81" i="50"/>
  <c r="J80" i="50"/>
  <c r="J93" i="50" s="1"/>
  <c r="I80" i="50"/>
  <c r="H80" i="50"/>
  <c r="H93" i="50" s="1"/>
  <c r="E80" i="50"/>
  <c r="E93" i="50" s="1"/>
  <c r="G79" i="50"/>
  <c r="F79" i="50"/>
  <c r="D79" i="50"/>
  <c r="C79" i="50"/>
  <c r="J78" i="50"/>
  <c r="I78" i="50"/>
  <c r="H78" i="50"/>
  <c r="E78" i="50"/>
  <c r="K78" i="50" s="1"/>
  <c r="K77" i="50"/>
  <c r="J77" i="50"/>
  <c r="I77" i="50"/>
  <c r="H77" i="50"/>
  <c r="E77" i="50"/>
  <c r="J76" i="50"/>
  <c r="I76" i="50"/>
  <c r="H76" i="50"/>
  <c r="E76" i="50"/>
  <c r="K76" i="50" s="1"/>
  <c r="J75" i="50"/>
  <c r="I75" i="50"/>
  <c r="H75" i="50"/>
  <c r="E75" i="50"/>
  <c r="K75" i="50" s="1"/>
  <c r="K74" i="50"/>
  <c r="J74" i="50"/>
  <c r="I74" i="50"/>
  <c r="H74" i="50"/>
  <c r="E74" i="50"/>
  <c r="J73" i="50"/>
  <c r="I73" i="50"/>
  <c r="H73" i="50"/>
  <c r="E73" i="50"/>
  <c r="K73" i="50" s="1"/>
  <c r="J72" i="50"/>
  <c r="I72" i="50"/>
  <c r="H72" i="50"/>
  <c r="K72" i="50" s="1"/>
  <c r="E72" i="50"/>
  <c r="J71" i="50"/>
  <c r="I71" i="50"/>
  <c r="H71" i="50"/>
  <c r="E71" i="50"/>
  <c r="K71" i="50" s="1"/>
  <c r="J70" i="50"/>
  <c r="I70" i="50"/>
  <c r="H70" i="50"/>
  <c r="E70" i="50"/>
  <c r="K70" i="50" s="1"/>
  <c r="K69" i="50"/>
  <c r="J69" i="50"/>
  <c r="I69" i="50"/>
  <c r="H69" i="50"/>
  <c r="E69" i="50"/>
  <c r="J68" i="50"/>
  <c r="I68" i="50"/>
  <c r="H68" i="50"/>
  <c r="K68" i="50" s="1"/>
  <c r="E68" i="50"/>
  <c r="J67" i="50"/>
  <c r="I67" i="50"/>
  <c r="H67" i="50"/>
  <c r="K67" i="50" s="1"/>
  <c r="E67" i="50"/>
  <c r="J65" i="50"/>
  <c r="K65" i="50" s="1"/>
  <c r="I65" i="50"/>
  <c r="H65" i="50"/>
  <c r="E65" i="50"/>
  <c r="J64" i="50"/>
  <c r="I64" i="50"/>
  <c r="H64" i="50"/>
  <c r="E64" i="50"/>
  <c r="K64" i="50" s="1"/>
  <c r="J63" i="50"/>
  <c r="I63" i="50"/>
  <c r="H63" i="50"/>
  <c r="K63" i="50" s="1"/>
  <c r="E63" i="50"/>
  <c r="J62" i="50"/>
  <c r="I62" i="50"/>
  <c r="H62" i="50"/>
  <c r="E62" i="50"/>
  <c r="K62" i="50" s="1"/>
  <c r="J61" i="50"/>
  <c r="I61" i="50"/>
  <c r="H61" i="50"/>
  <c r="E61" i="50"/>
  <c r="K61" i="50" s="1"/>
  <c r="K60" i="50"/>
  <c r="J60" i="50"/>
  <c r="I60" i="50"/>
  <c r="H60" i="50"/>
  <c r="E60" i="50"/>
  <c r="J59" i="50"/>
  <c r="J79" i="50" s="1"/>
  <c r="I59" i="50"/>
  <c r="I79" i="50" s="1"/>
  <c r="H59" i="50"/>
  <c r="H79" i="50" s="1"/>
  <c r="E59" i="50"/>
  <c r="K59" i="50" s="1"/>
  <c r="G58" i="50"/>
  <c r="F58" i="50"/>
  <c r="D58" i="50"/>
  <c r="C58" i="50"/>
  <c r="J57" i="50"/>
  <c r="I57" i="50"/>
  <c r="H57" i="50"/>
  <c r="E57" i="50"/>
  <c r="K57" i="50" s="1"/>
  <c r="K56" i="50"/>
  <c r="J56" i="50"/>
  <c r="I56" i="50"/>
  <c r="H56" i="50"/>
  <c r="E56" i="50"/>
  <c r="J55" i="50"/>
  <c r="I55" i="50"/>
  <c r="H55" i="50"/>
  <c r="E55" i="50"/>
  <c r="K55" i="50" s="1"/>
  <c r="J54" i="50"/>
  <c r="I54" i="50"/>
  <c r="H54" i="50"/>
  <c r="E54" i="50"/>
  <c r="K54" i="50" s="1"/>
  <c r="K53" i="50"/>
  <c r="J53" i="50"/>
  <c r="I53" i="50"/>
  <c r="H53" i="50"/>
  <c r="E53" i="50"/>
  <c r="J52" i="50"/>
  <c r="I52" i="50"/>
  <c r="H52" i="50"/>
  <c r="E52" i="50"/>
  <c r="K52" i="50" s="1"/>
  <c r="J51" i="50"/>
  <c r="I51" i="50"/>
  <c r="H51" i="50"/>
  <c r="K51" i="50" s="1"/>
  <c r="E51" i="50"/>
  <c r="J50" i="50"/>
  <c r="I50" i="50"/>
  <c r="H50" i="50"/>
  <c r="E50" i="50"/>
  <c r="K50" i="50" s="1"/>
  <c r="J49" i="50"/>
  <c r="I49" i="50"/>
  <c r="H49" i="50"/>
  <c r="E49" i="50"/>
  <c r="K49" i="50" s="1"/>
  <c r="K48" i="50"/>
  <c r="J48" i="50"/>
  <c r="I48" i="50"/>
  <c r="H48" i="50"/>
  <c r="E48" i="50"/>
  <c r="J47" i="50"/>
  <c r="I47" i="50"/>
  <c r="H47" i="50"/>
  <c r="E47" i="50"/>
  <c r="K47" i="50" s="1"/>
  <c r="J45" i="50"/>
  <c r="I45" i="50"/>
  <c r="H45" i="50"/>
  <c r="E45" i="50"/>
  <c r="K45" i="50" s="1"/>
  <c r="K44" i="50"/>
  <c r="J44" i="50"/>
  <c r="I44" i="50"/>
  <c r="H44" i="50"/>
  <c r="E44" i="50"/>
  <c r="J43" i="50"/>
  <c r="I43" i="50"/>
  <c r="H43" i="50"/>
  <c r="E43" i="50"/>
  <c r="K43" i="50" s="1"/>
  <c r="J42" i="50"/>
  <c r="I42" i="50"/>
  <c r="H42" i="50"/>
  <c r="K42" i="50" s="1"/>
  <c r="E42" i="50"/>
  <c r="J41" i="50"/>
  <c r="J58" i="50" s="1"/>
  <c r="I41" i="50"/>
  <c r="I58" i="50" s="1"/>
  <c r="H41" i="50"/>
  <c r="H58" i="50" s="1"/>
  <c r="E41" i="50"/>
  <c r="K41" i="50" s="1"/>
  <c r="G40" i="50"/>
  <c r="F40" i="50"/>
  <c r="D40" i="50"/>
  <c r="C40" i="50"/>
  <c r="J39" i="50"/>
  <c r="I39" i="50"/>
  <c r="H39" i="50"/>
  <c r="E39" i="50"/>
  <c r="K39" i="50" s="1"/>
  <c r="J38" i="50"/>
  <c r="I38" i="50"/>
  <c r="H38" i="50"/>
  <c r="E38" i="50"/>
  <c r="K38" i="50" s="1"/>
  <c r="J37" i="50"/>
  <c r="I37" i="50"/>
  <c r="H37" i="50"/>
  <c r="E37" i="50"/>
  <c r="K37" i="50" s="1"/>
  <c r="J36" i="50"/>
  <c r="I36" i="50"/>
  <c r="H36" i="50"/>
  <c r="E36" i="50"/>
  <c r="K36" i="50" s="1"/>
  <c r="K35" i="50"/>
  <c r="J35" i="50"/>
  <c r="I35" i="50"/>
  <c r="H35" i="50"/>
  <c r="E35" i="50"/>
  <c r="J34" i="50"/>
  <c r="I34" i="50"/>
  <c r="H34" i="50"/>
  <c r="E34" i="50"/>
  <c r="K34" i="50" s="1"/>
  <c r="K32" i="50"/>
  <c r="J32" i="50"/>
  <c r="I32" i="50"/>
  <c r="H32" i="50"/>
  <c r="E32" i="50"/>
  <c r="K31" i="50"/>
  <c r="J31" i="50"/>
  <c r="I31" i="50"/>
  <c r="H31" i="50"/>
  <c r="E31" i="50"/>
  <c r="J30" i="50"/>
  <c r="I30" i="50"/>
  <c r="H30" i="50"/>
  <c r="E30" i="50"/>
  <c r="K30" i="50" s="1"/>
  <c r="J29" i="50"/>
  <c r="I29" i="50"/>
  <c r="H29" i="50"/>
  <c r="E29" i="50"/>
  <c r="K29" i="50" s="1"/>
  <c r="J28" i="50"/>
  <c r="J40" i="50" s="1"/>
  <c r="I28" i="50"/>
  <c r="I40" i="50" s="1"/>
  <c r="H28" i="50"/>
  <c r="H40" i="50" s="1"/>
  <c r="E28" i="50"/>
  <c r="E40" i="50" s="1"/>
  <c r="G27" i="50"/>
  <c r="G102" i="50" s="1"/>
  <c r="F27" i="50"/>
  <c r="F102" i="50" s="1"/>
  <c r="D27" i="50"/>
  <c r="C27" i="50"/>
  <c r="C102" i="50" s="1"/>
  <c r="J26" i="50"/>
  <c r="I26" i="50"/>
  <c r="H26" i="50"/>
  <c r="E26" i="50"/>
  <c r="K26" i="50" s="1"/>
  <c r="J25" i="50"/>
  <c r="I25" i="50"/>
  <c r="H25" i="50"/>
  <c r="E25" i="50"/>
  <c r="K25" i="50" s="1"/>
  <c r="J24" i="50"/>
  <c r="I24" i="50"/>
  <c r="H24" i="50"/>
  <c r="E24" i="50"/>
  <c r="K24" i="50" s="1"/>
  <c r="J23" i="50"/>
  <c r="I23" i="50"/>
  <c r="H23" i="50"/>
  <c r="E23" i="50"/>
  <c r="K23" i="50" s="1"/>
  <c r="K22" i="50"/>
  <c r="J22" i="50"/>
  <c r="I22" i="50"/>
  <c r="H22" i="50"/>
  <c r="E22" i="50"/>
  <c r="J21" i="50"/>
  <c r="I21" i="50"/>
  <c r="H21" i="50"/>
  <c r="E21" i="50"/>
  <c r="K21" i="50" s="1"/>
  <c r="K20" i="50"/>
  <c r="J20" i="50"/>
  <c r="I20" i="50"/>
  <c r="H20" i="50"/>
  <c r="E20" i="50"/>
  <c r="K18" i="50"/>
  <c r="J18" i="50"/>
  <c r="I18" i="50"/>
  <c r="H18" i="50"/>
  <c r="E18" i="50"/>
  <c r="J17" i="50"/>
  <c r="I17" i="50"/>
  <c r="H17" i="50"/>
  <c r="E17" i="50"/>
  <c r="K17" i="50" s="1"/>
  <c r="J16" i="50"/>
  <c r="I16" i="50"/>
  <c r="H16" i="50"/>
  <c r="E16" i="50"/>
  <c r="K16" i="50" s="1"/>
  <c r="J15" i="50"/>
  <c r="I15" i="50"/>
  <c r="H15" i="50"/>
  <c r="E15" i="50"/>
  <c r="K15" i="50" s="1"/>
  <c r="J14" i="50"/>
  <c r="I14" i="50"/>
  <c r="H14" i="50"/>
  <c r="E14" i="50"/>
  <c r="K14" i="50" s="1"/>
  <c r="K13" i="50"/>
  <c r="J13" i="50"/>
  <c r="I13" i="50"/>
  <c r="H13" i="50"/>
  <c r="E13" i="50"/>
  <c r="J12" i="50"/>
  <c r="I12" i="50"/>
  <c r="H12" i="50"/>
  <c r="E12" i="50"/>
  <c r="K12" i="50" s="1"/>
  <c r="K11" i="50"/>
  <c r="J11" i="50"/>
  <c r="I11" i="50"/>
  <c r="H11" i="50"/>
  <c r="E11" i="50"/>
  <c r="K10" i="50"/>
  <c r="J10" i="50"/>
  <c r="J27" i="50" s="1"/>
  <c r="I10" i="50"/>
  <c r="H10" i="50"/>
  <c r="E10" i="50"/>
  <c r="J9" i="50"/>
  <c r="I9" i="50"/>
  <c r="H9" i="50"/>
  <c r="E9" i="50"/>
  <c r="K9" i="50" s="1"/>
  <c r="J8" i="50"/>
  <c r="I8" i="50"/>
  <c r="I27" i="50" s="1"/>
  <c r="H8" i="50"/>
  <c r="H27" i="50" s="1"/>
  <c r="E8" i="50"/>
  <c r="E27" i="50" s="1"/>
  <c r="A9" i="54" l="1"/>
  <c r="S16" i="54"/>
  <c r="D26" i="54"/>
  <c r="D28" i="54"/>
  <c r="G60" i="54"/>
  <c r="A84" i="57"/>
  <c r="S18" i="54" s="1"/>
  <c r="I76" i="54"/>
  <c r="R10" i="54" s="1"/>
  <c r="J76" i="57"/>
  <c r="L75" i="57"/>
  <c r="I74" i="54"/>
  <c r="J74" i="57"/>
  <c r="A68" i="57"/>
  <c r="J84" i="54" s="1"/>
  <c r="J83" i="54"/>
  <c r="L65" i="57"/>
  <c r="I65" i="54" s="1"/>
  <c r="I64" i="54"/>
  <c r="A65" i="57"/>
  <c r="J81" i="54" s="1"/>
  <c r="J80" i="54"/>
  <c r="J52" i="57"/>
  <c r="G52" i="54" s="1"/>
  <c r="J48" i="57"/>
  <c r="J46" i="57"/>
  <c r="G46" i="54" s="1"/>
  <c r="J44" i="57"/>
  <c r="G44" i="54" s="1"/>
  <c r="J42" i="57"/>
  <c r="G18" i="57"/>
  <c r="D12" i="57"/>
  <c r="R11" i="54"/>
  <c r="Q16" i="54"/>
  <c r="P16" i="54" s="1"/>
  <c r="C59" i="54"/>
  <c r="G61" i="54"/>
  <c r="L84" i="57"/>
  <c r="R18" i="57" s="1"/>
  <c r="G83" i="54"/>
  <c r="J82" i="57"/>
  <c r="J80" i="57"/>
  <c r="L78" i="57"/>
  <c r="J68" i="57"/>
  <c r="J66" i="57"/>
  <c r="H52" i="57"/>
  <c r="G51" i="57"/>
  <c r="G49" i="57"/>
  <c r="D49" i="54" s="1"/>
  <c r="H46" i="57"/>
  <c r="G45" i="57"/>
  <c r="H43" i="57"/>
  <c r="E43" i="54" s="1"/>
  <c r="G43" i="57"/>
  <c r="H30" i="57"/>
  <c r="G29" i="57"/>
  <c r="Q8" i="54"/>
  <c r="E10" i="54"/>
  <c r="H78" i="57"/>
  <c r="E77" i="54"/>
  <c r="Q11" i="54" s="1"/>
  <c r="P11" i="54" s="1"/>
  <c r="G77" i="57"/>
  <c r="D74" i="54"/>
  <c r="G75" i="57"/>
  <c r="D64" i="54"/>
  <c r="H62" i="57"/>
  <c r="E61" i="54"/>
  <c r="G61" i="57"/>
  <c r="H36" i="57"/>
  <c r="G35" i="57"/>
  <c r="H12" i="57"/>
  <c r="E12" i="54" s="1"/>
  <c r="Q11" i="57"/>
  <c r="P10" i="57"/>
  <c r="D27" i="54"/>
  <c r="H84" i="57"/>
  <c r="E83" i="54"/>
  <c r="G83" i="57"/>
  <c r="D80" i="54"/>
  <c r="E73" i="54"/>
  <c r="G73" i="57"/>
  <c r="D73" i="54" s="1"/>
  <c r="H68" i="57"/>
  <c r="E68" i="54" s="1"/>
  <c r="E67" i="54"/>
  <c r="G67" i="57"/>
  <c r="E63" i="54"/>
  <c r="Q13" i="54" s="1"/>
  <c r="P13" i="54" s="1"/>
  <c r="G63" i="57"/>
  <c r="A18" i="57"/>
  <c r="H15" i="57"/>
  <c r="R10" i="57"/>
  <c r="H9" i="57"/>
  <c r="Q8" i="57"/>
  <c r="Q15" i="57"/>
  <c r="R7" i="54"/>
  <c r="I30" i="54"/>
  <c r="E79" i="54"/>
  <c r="G79" i="57"/>
  <c r="L59" i="57"/>
  <c r="I58" i="54"/>
  <c r="R8" i="54" s="1"/>
  <c r="A59" i="57"/>
  <c r="J75" i="54" s="1"/>
  <c r="J74" i="54"/>
  <c r="D27" i="57"/>
  <c r="A27" i="54" s="1"/>
  <c r="Q17" i="57"/>
  <c r="Q13" i="57"/>
  <c r="L81" i="57"/>
  <c r="I80" i="54"/>
  <c r="R14" i="54" s="1"/>
  <c r="G77" i="54"/>
  <c r="J78" i="57"/>
  <c r="G78" i="54" s="1"/>
  <c r="J65" i="57"/>
  <c r="G64" i="54"/>
  <c r="Q7" i="54"/>
  <c r="P7" i="54" s="1"/>
  <c r="Q10" i="54"/>
  <c r="R17" i="54"/>
  <c r="D84" i="57"/>
  <c r="A84" i="54" s="1"/>
  <c r="D75" i="57"/>
  <c r="A75" i="54" s="1"/>
  <c r="A74" i="54"/>
  <c r="D68" i="57"/>
  <c r="A68" i="54" s="1"/>
  <c r="D65" i="57"/>
  <c r="A65" i="54" s="1"/>
  <c r="A64" i="54"/>
  <c r="A46" i="57"/>
  <c r="J61" i="54"/>
  <c r="A30" i="57"/>
  <c r="J46" i="54" s="1"/>
  <c r="H18" i="57"/>
  <c r="G15" i="57"/>
  <c r="G12" i="57"/>
  <c r="Q10" i="57"/>
  <c r="Q9" i="57"/>
  <c r="Q14" i="54"/>
  <c r="Q17" i="54"/>
  <c r="P17" i="54" s="1"/>
  <c r="G35" i="54"/>
  <c r="D81" i="57"/>
  <c r="A81" i="54" s="1"/>
  <c r="A80" i="54"/>
  <c r="A62" i="57"/>
  <c r="J78" i="54" s="1"/>
  <c r="J77" i="54"/>
  <c r="A52" i="57"/>
  <c r="J68" i="54" s="1"/>
  <c r="J67" i="54"/>
  <c r="A49" i="57"/>
  <c r="J65" i="54" s="1"/>
  <c r="J64" i="54"/>
  <c r="L33" i="57"/>
  <c r="J32" i="57"/>
  <c r="L27" i="57"/>
  <c r="J26" i="57"/>
  <c r="P8" i="57" s="1"/>
  <c r="O8" i="57" s="1"/>
  <c r="Q7" i="57"/>
  <c r="K78" i="57"/>
  <c r="B68" i="57"/>
  <c r="J58" i="57"/>
  <c r="D29" i="57"/>
  <c r="O15" i="56"/>
  <c r="J15" i="56"/>
  <c r="P15" i="56" s="1"/>
  <c r="J18" i="56"/>
  <c r="P18" i="56" s="1"/>
  <c r="O18" i="56" s="1"/>
  <c r="D9" i="56"/>
  <c r="P9" i="56" s="1"/>
  <c r="O9" i="56" s="1"/>
  <c r="D12" i="56"/>
  <c r="G9" i="56"/>
  <c r="G12" i="56"/>
  <c r="P12" i="56" s="1"/>
  <c r="O12" i="56" s="1"/>
  <c r="P9" i="55"/>
  <c r="P18" i="55"/>
  <c r="D19" i="55"/>
  <c r="D20" i="55"/>
  <c r="D21" i="55"/>
  <c r="G9" i="55"/>
  <c r="H102" i="50"/>
  <c r="I102" i="50"/>
  <c r="K58" i="50"/>
  <c r="K79" i="50"/>
  <c r="J102" i="50"/>
  <c r="E58" i="50"/>
  <c r="E102" i="50" s="1"/>
  <c r="E79" i="50"/>
  <c r="K28" i="50"/>
  <c r="K40" i="50" s="1"/>
  <c r="K80" i="50"/>
  <c r="K93" i="50" s="1"/>
  <c r="K8" i="50"/>
  <c r="K27" i="50" s="1"/>
  <c r="R9" i="57" l="1"/>
  <c r="I27" i="54"/>
  <c r="D63" i="54"/>
  <c r="G36" i="57"/>
  <c r="D36" i="54" s="1"/>
  <c r="D35" i="54"/>
  <c r="I78" i="54"/>
  <c r="R12" i="54" s="1"/>
  <c r="A12" i="54"/>
  <c r="J49" i="57"/>
  <c r="G49" i="54" s="1"/>
  <c r="G48" i="54"/>
  <c r="J75" i="57"/>
  <c r="G75" i="54" s="1"/>
  <c r="G74" i="54"/>
  <c r="A29" i="54"/>
  <c r="D30" i="57"/>
  <c r="J33" i="57"/>
  <c r="G32" i="54"/>
  <c r="G84" i="57"/>
  <c r="D83" i="54"/>
  <c r="E36" i="54"/>
  <c r="G78" i="57"/>
  <c r="D77" i="54"/>
  <c r="G46" i="57"/>
  <c r="D46" i="54" s="1"/>
  <c r="D45" i="54"/>
  <c r="J81" i="57"/>
  <c r="G81" i="54" s="1"/>
  <c r="G80" i="54"/>
  <c r="Q12" i="57"/>
  <c r="J59" i="57"/>
  <c r="G58" i="54"/>
  <c r="R15" i="57"/>
  <c r="I33" i="54"/>
  <c r="J62" i="54"/>
  <c r="I81" i="54"/>
  <c r="G68" i="57"/>
  <c r="D68" i="54" s="1"/>
  <c r="D67" i="54"/>
  <c r="G62" i="57"/>
  <c r="D61" i="54"/>
  <c r="E46" i="54"/>
  <c r="G82" i="54"/>
  <c r="P13" i="57"/>
  <c r="O13" i="57" s="1"/>
  <c r="I75" i="54"/>
  <c r="K84" i="54"/>
  <c r="D12" i="54"/>
  <c r="P10" i="54"/>
  <c r="I59" i="54"/>
  <c r="E84" i="54"/>
  <c r="E78" i="54"/>
  <c r="J84" i="57"/>
  <c r="D18" i="54"/>
  <c r="G76" i="54"/>
  <c r="R12" i="57"/>
  <c r="H78" i="54"/>
  <c r="P11" i="57"/>
  <c r="O11" i="57" s="1"/>
  <c r="D79" i="54"/>
  <c r="E9" i="54"/>
  <c r="Q9" i="54" s="1"/>
  <c r="E62" i="54"/>
  <c r="P16" i="57"/>
  <c r="O16" i="57" s="1"/>
  <c r="G52" i="57"/>
  <c r="D52" i="54" s="1"/>
  <c r="D51" i="54"/>
  <c r="P17" i="57"/>
  <c r="O17" i="57" s="1"/>
  <c r="D15" i="54"/>
  <c r="O10" i="57"/>
  <c r="G65" i="57"/>
  <c r="G30" i="57"/>
  <c r="P12" i="57" s="1"/>
  <c r="D29" i="54"/>
  <c r="E52" i="54"/>
  <c r="I84" i="54"/>
  <c r="R18" i="54" s="1"/>
  <c r="J43" i="57"/>
  <c r="G43" i="54" s="1"/>
  <c r="G42" i="54"/>
  <c r="P14" i="54"/>
  <c r="P14" i="57"/>
  <c r="O14" i="57" s="1"/>
  <c r="G65" i="54"/>
  <c r="E15" i="54"/>
  <c r="Q15" i="54" s="1"/>
  <c r="E30" i="54"/>
  <c r="Q12" i="54" s="1"/>
  <c r="G66" i="54"/>
  <c r="J27" i="57"/>
  <c r="G26" i="54"/>
  <c r="E18" i="54"/>
  <c r="Q18" i="54" s="1"/>
  <c r="P18" i="54" s="1"/>
  <c r="J36" i="54"/>
  <c r="G81" i="57"/>
  <c r="Q18" i="57"/>
  <c r="D75" i="54"/>
  <c r="P8" i="54"/>
  <c r="D43" i="54"/>
  <c r="G68" i="54"/>
  <c r="P7" i="57"/>
  <c r="O7" i="57" s="1"/>
  <c r="K102" i="50"/>
  <c r="P12" i="54" l="1"/>
  <c r="Y12" i="54" s="1"/>
  <c r="D65" i="54"/>
  <c r="G84" i="54"/>
  <c r="Y14" i="54"/>
  <c r="G33" i="54"/>
  <c r="P15" i="57"/>
  <c r="O15" i="57" s="1"/>
  <c r="O12" i="57"/>
  <c r="G59" i="54"/>
  <c r="D78" i="54"/>
  <c r="R9" i="54"/>
  <c r="G27" i="54"/>
  <c r="P9" i="57"/>
  <c r="P9" i="54"/>
  <c r="A30" i="54"/>
  <c r="O9" i="57"/>
  <c r="D81" i="54"/>
  <c r="D62" i="54"/>
  <c r="R15" i="54"/>
  <c r="P15" i="54" s="1"/>
  <c r="D30" i="54"/>
  <c r="P18" i="57"/>
  <c r="O18" i="57" s="1"/>
  <c r="D84" i="54"/>
  <c r="G123" i="49"/>
  <c r="F123" i="49"/>
  <c r="E123" i="49"/>
  <c r="D123" i="49"/>
  <c r="C123" i="49"/>
  <c r="J122" i="49"/>
  <c r="I122" i="49"/>
  <c r="K122" i="49" s="1"/>
  <c r="H122" i="49"/>
  <c r="E122" i="49"/>
  <c r="K121" i="49"/>
  <c r="J121" i="49"/>
  <c r="I121" i="49"/>
  <c r="H121" i="49"/>
  <c r="E121" i="49"/>
  <c r="J120" i="49"/>
  <c r="J123" i="49" s="1"/>
  <c r="I120" i="49"/>
  <c r="I123" i="49" s="1"/>
  <c r="H120" i="49"/>
  <c r="H123" i="49" s="1"/>
  <c r="E120" i="49"/>
  <c r="K120" i="49" s="1"/>
  <c r="G119" i="49"/>
  <c r="F119" i="49"/>
  <c r="D119" i="49"/>
  <c r="C119" i="49"/>
  <c r="J118" i="49"/>
  <c r="I118" i="49"/>
  <c r="H118" i="49"/>
  <c r="E118" i="49"/>
  <c r="K118" i="49" s="1"/>
  <c r="K117" i="49"/>
  <c r="J117" i="49"/>
  <c r="I117" i="49"/>
  <c r="H117" i="49"/>
  <c r="E117" i="49"/>
  <c r="J116" i="49"/>
  <c r="I116" i="49"/>
  <c r="H116" i="49"/>
  <c r="E116" i="49"/>
  <c r="K116" i="49" s="1"/>
  <c r="J115" i="49"/>
  <c r="I115" i="49"/>
  <c r="H115" i="49"/>
  <c r="H119" i="49" s="1"/>
  <c r="E115" i="49"/>
  <c r="K115" i="49" s="1"/>
  <c r="J114" i="49"/>
  <c r="I114" i="49"/>
  <c r="H114" i="49"/>
  <c r="E114" i="49"/>
  <c r="K114" i="49" s="1"/>
  <c r="J112" i="49"/>
  <c r="J119" i="49" s="1"/>
  <c r="I112" i="49"/>
  <c r="I119" i="49" s="1"/>
  <c r="H112" i="49"/>
  <c r="E112" i="49"/>
  <c r="K112" i="49" s="1"/>
  <c r="G111" i="49"/>
  <c r="F111" i="49"/>
  <c r="D111" i="49"/>
  <c r="D124" i="49" s="1"/>
  <c r="C111" i="49"/>
  <c r="J110" i="49"/>
  <c r="I110" i="49"/>
  <c r="H110" i="49"/>
  <c r="E110" i="49"/>
  <c r="K110" i="49" s="1"/>
  <c r="J109" i="49"/>
  <c r="I109" i="49"/>
  <c r="H109" i="49"/>
  <c r="E109" i="49"/>
  <c r="K109" i="49" s="1"/>
  <c r="J108" i="49"/>
  <c r="I108" i="49"/>
  <c r="H108" i="49"/>
  <c r="E108" i="49"/>
  <c r="K108" i="49" s="1"/>
  <c r="J107" i="49"/>
  <c r="I107" i="49"/>
  <c r="H107" i="49"/>
  <c r="E107" i="49"/>
  <c r="K107" i="49" s="1"/>
  <c r="K106" i="49"/>
  <c r="J106" i="49"/>
  <c r="I106" i="49"/>
  <c r="H106" i="49"/>
  <c r="E106" i="49"/>
  <c r="J105" i="49"/>
  <c r="I105" i="49"/>
  <c r="H105" i="49"/>
  <c r="E105" i="49"/>
  <c r="K105" i="49" s="1"/>
  <c r="K103" i="49"/>
  <c r="J103" i="49"/>
  <c r="I103" i="49"/>
  <c r="H103" i="49"/>
  <c r="E103" i="49"/>
  <c r="J102" i="49"/>
  <c r="I102" i="49"/>
  <c r="H102" i="49"/>
  <c r="E102" i="49"/>
  <c r="K102" i="49" s="1"/>
  <c r="J101" i="49"/>
  <c r="I101" i="49"/>
  <c r="H101" i="49"/>
  <c r="E101" i="49"/>
  <c r="K101" i="49" s="1"/>
  <c r="J100" i="49"/>
  <c r="I100" i="49"/>
  <c r="H100" i="49"/>
  <c r="E100" i="49"/>
  <c r="K100" i="49" s="1"/>
  <c r="J99" i="49"/>
  <c r="I99" i="49"/>
  <c r="H99" i="49"/>
  <c r="E99" i="49"/>
  <c r="K99" i="49" s="1"/>
  <c r="J98" i="49"/>
  <c r="I98" i="49"/>
  <c r="H98" i="49"/>
  <c r="E98" i="49"/>
  <c r="K98" i="49" s="1"/>
  <c r="K97" i="49"/>
  <c r="J97" i="49"/>
  <c r="J111" i="49" s="1"/>
  <c r="I97" i="49"/>
  <c r="I111" i="49" s="1"/>
  <c r="H97" i="49"/>
  <c r="H111" i="49" s="1"/>
  <c r="E97" i="49"/>
  <c r="E111" i="49" s="1"/>
  <c r="G96" i="49"/>
  <c r="F96" i="49"/>
  <c r="D96" i="49"/>
  <c r="C96" i="49"/>
  <c r="J95" i="49"/>
  <c r="I95" i="49"/>
  <c r="H95" i="49"/>
  <c r="E95" i="49"/>
  <c r="K95" i="49" s="1"/>
  <c r="J94" i="49"/>
  <c r="I94" i="49"/>
  <c r="H94" i="49"/>
  <c r="E94" i="49"/>
  <c r="K94" i="49" s="1"/>
  <c r="K93" i="49"/>
  <c r="J93" i="49"/>
  <c r="I93" i="49"/>
  <c r="H93" i="49"/>
  <c r="E93" i="49"/>
  <c r="J92" i="49"/>
  <c r="I92" i="49"/>
  <c r="H92" i="49"/>
  <c r="E92" i="49"/>
  <c r="K92" i="49" s="1"/>
  <c r="K91" i="49"/>
  <c r="J91" i="49"/>
  <c r="I91" i="49"/>
  <c r="H91" i="49"/>
  <c r="E91" i="49"/>
  <c r="J90" i="49"/>
  <c r="I90" i="49"/>
  <c r="H90" i="49"/>
  <c r="E90" i="49"/>
  <c r="K90" i="49" s="1"/>
  <c r="J89" i="49"/>
  <c r="I89" i="49"/>
  <c r="H89" i="49"/>
  <c r="E89" i="49"/>
  <c r="K89" i="49" s="1"/>
  <c r="J88" i="49"/>
  <c r="I88" i="49"/>
  <c r="H88" i="49"/>
  <c r="E88" i="49"/>
  <c r="K88" i="49" s="1"/>
  <c r="J87" i="49"/>
  <c r="I87" i="49"/>
  <c r="H87" i="49"/>
  <c r="E87" i="49"/>
  <c r="K87" i="49" s="1"/>
  <c r="J86" i="49"/>
  <c r="I86" i="49"/>
  <c r="H86" i="49"/>
  <c r="E86" i="49"/>
  <c r="K86" i="49" s="1"/>
  <c r="K85" i="49"/>
  <c r="J85" i="49"/>
  <c r="I85" i="49"/>
  <c r="H85" i="49"/>
  <c r="E85" i="49"/>
  <c r="J84" i="49"/>
  <c r="I84" i="49"/>
  <c r="H84" i="49"/>
  <c r="E84" i="49"/>
  <c r="K84" i="49" s="1"/>
  <c r="K83" i="49"/>
  <c r="J83" i="49"/>
  <c r="I83" i="49"/>
  <c r="H83" i="49"/>
  <c r="E83" i="49"/>
  <c r="J81" i="49"/>
  <c r="I81" i="49"/>
  <c r="H81" i="49"/>
  <c r="E81" i="49"/>
  <c r="K81" i="49" s="1"/>
  <c r="J80" i="49"/>
  <c r="I80" i="49"/>
  <c r="H80" i="49"/>
  <c r="E80" i="49"/>
  <c r="K80" i="49" s="1"/>
  <c r="J79" i="49"/>
  <c r="I79" i="49"/>
  <c r="H79" i="49"/>
  <c r="E79" i="49"/>
  <c r="K79" i="49" s="1"/>
  <c r="J78" i="49"/>
  <c r="I78" i="49"/>
  <c r="H78" i="49"/>
  <c r="E78" i="49"/>
  <c r="K78" i="49" s="1"/>
  <c r="J77" i="49"/>
  <c r="I77" i="49"/>
  <c r="H77" i="49"/>
  <c r="E77" i="49"/>
  <c r="E96" i="49" s="1"/>
  <c r="K76" i="49"/>
  <c r="J76" i="49"/>
  <c r="I76" i="49"/>
  <c r="H76" i="49"/>
  <c r="E76" i="49"/>
  <c r="J75" i="49"/>
  <c r="J96" i="49" s="1"/>
  <c r="I75" i="49"/>
  <c r="I96" i="49" s="1"/>
  <c r="H75" i="49"/>
  <c r="H96" i="49" s="1"/>
  <c r="E75" i="49"/>
  <c r="K75" i="49" s="1"/>
  <c r="G74" i="49"/>
  <c r="F74" i="49"/>
  <c r="D74" i="49"/>
  <c r="C74" i="49"/>
  <c r="J73" i="49"/>
  <c r="I73" i="49"/>
  <c r="H73" i="49"/>
  <c r="E73" i="49"/>
  <c r="K73" i="49" s="1"/>
  <c r="K72" i="49"/>
  <c r="J72" i="49"/>
  <c r="I72" i="49"/>
  <c r="H72" i="49"/>
  <c r="E72" i="49"/>
  <c r="J71" i="49"/>
  <c r="I71" i="49"/>
  <c r="H71" i="49"/>
  <c r="E71" i="49"/>
  <c r="K71" i="49" s="1"/>
  <c r="K70" i="49"/>
  <c r="J70" i="49"/>
  <c r="I70" i="49"/>
  <c r="H70" i="49"/>
  <c r="E70" i="49"/>
  <c r="J69" i="49"/>
  <c r="I69" i="49"/>
  <c r="H69" i="49"/>
  <c r="K69" i="49" s="1"/>
  <c r="E69" i="49"/>
  <c r="J68" i="49"/>
  <c r="I68" i="49"/>
  <c r="H68" i="49"/>
  <c r="E68" i="49"/>
  <c r="K68" i="49" s="1"/>
  <c r="J67" i="49"/>
  <c r="I67" i="49"/>
  <c r="H67" i="49"/>
  <c r="E67" i="49"/>
  <c r="K67" i="49" s="1"/>
  <c r="J66" i="49"/>
  <c r="I66" i="49"/>
  <c r="H66" i="49"/>
  <c r="E66" i="49"/>
  <c r="K66" i="49" s="1"/>
  <c r="J65" i="49"/>
  <c r="I65" i="49"/>
  <c r="H65" i="49"/>
  <c r="E65" i="49"/>
  <c r="K65" i="49" s="1"/>
  <c r="K64" i="49"/>
  <c r="J64" i="49"/>
  <c r="I64" i="49"/>
  <c r="H64" i="49"/>
  <c r="E64" i="49"/>
  <c r="J63" i="49"/>
  <c r="I63" i="49"/>
  <c r="H63" i="49"/>
  <c r="E63" i="49"/>
  <c r="K63" i="49" s="1"/>
  <c r="K62" i="49"/>
  <c r="J62" i="49"/>
  <c r="I62" i="49"/>
  <c r="H62" i="49"/>
  <c r="E62" i="49"/>
  <c r="J60" i="49"/>
  <c r="I60" i="49"/>
  <c r="H60" i="49"/>
  <c r="K60" i="49" s="1"/>
  <c r="E60" i="49"/>
  <c r="J59" i="49"/>
  <c r="I59" i="49"/>
  <c r="H59" i="49"/>
  <c r="E59" i="49"/>
  <c r="K59" i="49" s="1"/>
  <c r="J58" i="49"/>
  <c r="I58" i="49"/>
  <c r="H58" i="49"/>
  <c r="E58" i="49"/>
  <c r="K58" i="49" s="1"/>
  <c r="J57" i="49"/>
  <c r="I57" i="49"/>
  <c r="H57" i="49"/>
  <c r="E57" i="49"/>
  <c r="E74" i="49" s="1"/>
  <c r="J56" i="49"/>
  <c r="I56" i="49"/>
  <c r="H56" i="49"/>
  <c r="E56" i="49"/>
  <c r="K56" i="49" s="1"/>
  <c r="K55" i="49"/>
  <c r="J55" i="49"/>
  <c r="I55" i="49"/>
  <c r="H55" i="49"/>
  <c r="E55" i="49"/>
  <c r="J54" i="49"/>
  <c r="I54" i="49"/>
  <c r="H54" i="49"/>
  <c r="E54" i="49"/>
  <c r="K54" i="49" s="1"/>
  <c r="K53" i="49"/>
  <c r="J53" i="49"/>
  <c r="J74" i="49" s="1"/>
  <c r="I53" i="49"/>
  <c r="I74" i="49" s="1"/>
  <c r="H53" i="49"/>
  <c r="H74" i="49" s="1"/>
  <c r="E53" i="49"/>
  <c r="G52" i="49"/>
  <c r="G124" i="49" s="1"/>
  <c r="F52" i="49"/>
  <c r="D52" i="49"/>
  <c r="C52" i="49"/>
  <c r="C124" i="49" s="1"/>
  <c r="K51" i="49"/>
  <c r="J51" i="49"/>
  <c r="I51" i="49"/>
  <c r="H51" i="49"/>
  <c r="E51" i="49"/>
  <c r="J50" i="49"/>
  <c r="I50" i="49"/>
  <c r="H50" i="49"/>
  <c r="E50" i="49"/>
  <c r="K50" i="49" s="1"/>
  <c r="K49" i="49"/>
  <c r="J49" i="49"/>
  <c r="I49" i="49"/>
  <c r="H49" i="49"/>
  <c r="E49" i="49"/>
  <c r="J48" i="49"/>
  <c r="I48" i="49"/>
  <c r="H48" i="49"/>
  <c r="K48" i="49" s="1"/>
  <c r="E48" i="49"/>
  <c r="J47" i="49"/>
  <c r="I47" i="49"/>
  <c r="H47" i="49"/>
  <c r="E47" i="49"/>
  <c r="K47" i="49" s="1"/>
  <c r="J46" i="49"/>
  <c r="I46" i="49"/>
  <c r="H46" i="49"/>
  <c r="E46" i="49"/>
  <c r="K46" i="49" s="1"/>
  <c r="J45" i="49"/>
  <c r="I45" i="49"/>
  <c r="H45" i="49"/>
  <c r="E45" i="49"/>
  <c r="K45" i="49" s="1"/>
  <c r="J44" i="49"/>
  <c r="I44" i="49"/>
  <c r="H44" i="49"/>
  <c r="E44" i="49"/>
  <c r="K44" i="49" s="1"/>
  <c r="K43" i="49"/>
  <c r="J43" i="49"/>
  <c r="I43" i="49"/>
  <c r="H43" i="49"/>
  <c r="E43" i="49"/>
  <c r="J41" i="49"/>
  <c r="I41" i="49"/>
  <c r="H41" i="49"/>
  <c r="E41" i="49"/>
  <c r="K41" i="49" s="1"/>
  <c r="K40" i="49"/>
  <c r="J40" i="49"/>
  <c r="I40" i="49"/>
  <c r="H40" i="49"/>
  <c r="E40" i="49"/>
  <c r="J39" i="49"/>
  <c r="I39" i="49"/>
  <c r="H39" i="49"/>
  <c r="H52" i="49" s="1"/>
  <c r="E39" i="49"/>
  <c r="K39" i="49" s="1"/>
  <c r="J38" i="49"/>
  <c r="I38" i="49"/>
  <c r="H38" i="49"/>
  <c r="E38" i="49"/>
  <c r="K38" i="49" s="1"/>
  <c r="J37" i="49"/>
  <c r="J52" i="49" s="1"/>
  <c r="I37" i="49"/>
  <c r="H37" i="49"/>
  <c r="E37" i="49"/>
  <c r="K37" i="49" s="1"/>
  <c r="J36" i="49"/>
  <c r="I36" i="49"/>
  <c r="H36" i="49"/>
  <c r="E36" i="49"/>
  <c r="K36" i="49" s="1"/>
  <c r="J35" i="49"/>
  <c r="I35" i="49"/>
  <c r="H35" i="49"/>
  <c r="E35" i="49"/>
  <c r="K35" i="49" s="1"/>
  <c r="K34" i="49"/>
  <c r="J34" i="49"/>
  <c r="I34" i="49"/>
  <c r="I52" i="49" s="1"/>
  <c r="H34" i="49"/>
  <c r="E34" i="49"/>
  <c r="E52" i="49" s="1"/>
  <c r="G33" i="49"/>
  <c r="F33" i="49"/>
  <c r="F124" i="49" s="1"/>
  <c r="D33" i="49"/>
  <c r="C33" i="49"/>
  <c r="J32" i="49"/>
  <c r="I32" i="49"/>
  <c r="H32" i="49"/>
  <c r="E32" i="49"/>
  <c r="K32" i="49" s="1"/>
  <c r="J31" i="49"/>
  <c r="I31" i="49"/>
  <c r="H31" i="49"/>
  <c r="E31" i="49"/>
  <c r="K31" i="49" s="1"/>
  <c r="K30" i="49"/>
  <c r="J30" i="49"/>
  <c r="I30" i="49"/>
  <c r="H30" i="49"/>
  <c r="E30" i="49"/>
  <c r="J29" i="49"/>
  <c r="I29" i="49"/>
  <c r="H29" i="49"/>
  <c r="E29" i="49"/>
  <c r="K29" i="49" s="1"/>
  <c r="K28" i="49"/>
  <c r="J28" i="49"/>
  <c r="I28" i="49"/>
  <c r="H28" i="49"/>
  <c r="E28" i="49"/>
  <c r="J27" i="49"/>
  <c r="I27" i="49"/>
  <c r="H27" i="49"/>
  <c r="E27" i="49"/>
  <c r="K27" i="49" s="1"/>
  <c r="J26" i="49"/>
  <c r="I26" i="49"/>
  <c r="H26" i="49"/>
  <c r="E26" i="49"/>
  <c r="K26" i="49" s="1"/>
  <c r="J25" i="49"/>
  <c r="I25" i="49"/>
  <c r="H25" i="49"/>
  <c r="E25" i="49"/>
  <c r="K25" i="49" s="1"/>
  <c r="J24" i="49"/>
  <c r="I24" i="49"/>
  <c r="H24" i="49"/>
  <c r="E24" i="49"/>
  <c r="K24" i="49" s="1"/>
  <c r="J23" i="49"/>
  <c r="I23" i="49"/>
  <c r="H23" i="49"/>
  <c r="E23" i="49"/>
  <c r="K23" i="49" s="1"/>
  <c r="K22" i="49"/>
  <c r="J22" i="49"/>
  <c r="I22" i="49"/>
  <c r="H22" i="49"/>
  <c r="E22" i="49"/>
  <c r="J21" i="49"/>
  <c r="I21" i="49"/>
  <c r="H21" i="49"/>
  <c r="E21" i="49"/>
  <c r="K21" i="49" s="1"/>
  <c r="K19" i="49"/>
  <c r="J19" i="49"/>
  <c r="I19" i="49"/>
  <c r="H19" i="49"/>
  <c r="E19" i="49"/>
  <c r="J18" i="49"/>
  <c r="I18" i="49"/>
  <c r="H18" i="49"/>
  <c r="E18" i="49"/>
  <c r="K18" i="49" s="1"/>
  <c r="J17" i="49"/>
  <c r="I17" i="49"/>
  <c r="H17" i="49"/>
  <c r="E17" i="49"/>
  <c r="K17" i="49" s="1"/>
  <c r="J16" i="49"/>
  <c r="I16" i="49"/>
  <c r="H16" i="49"/>
  <c r="E16" i="49"/>
  <c r="K16" i="49" s="1"/>
  <c r="J15" i="49"/>
  <c r="I15" i="49"/>
  <c r="H15" i="49"/>
  <c r="E15" i="49"/>
  <c r="K15" i="49" s="1"/>
  <c r="J14" i="49"/>
  <c r="I14" i="49"/>
  <c r="H14" i="49"/>
  <c r="E14" i="49"/>
  <c r="K14" i="49" s="1"/>
  <c r="K13" i="49"/>
  <c r="J13" i="49"/>
  <c r="I13" i="49"/>
  <c r="H13" i="49"/>
  <c r="E13" i="49"/>
  <c r="J12" i="49"/>
  <c r="I12" i="49"/>
  <c r="H12" i="49"/>
  <c r="E12" i="49"/>
  <c r="K12" i="49" s="1"/>
  <c r="K11" i="49"/>
  <c r="J11" i="49"/>
  <c r="I11" i="49"/>
  <c r="H11" i="49"/>
  <c r="E11" i="49"/>
  <c r="J10" i="49"/>
  <c r="I10" i="49"/>
  <c r="H10" i="49"/>
  <c r="H33" i="49" s="1"/>
  <c r="E10" i="49"/>
  <c r="K10" i="49" s="1"/>
  <c r="J9" i="49"/>
  <c r="I9" i="49"/>
  <c r="H9" i="49"/>
  <c r="E9" i="49"/>
  <c r="E33" i="49" s="1"/>
  <c r="J8" i="49"/>
  <c r="J33" i="49" s="1"/>
  <c r="I8" i="49"/>
  <c r="I33" i="49" s="1"/>
  <c r="H8" i="49"/>
  <c r="E8" i="49"/>
  <c r="K8" i="49" s="1"/>
  <c r="C19" i="48"/>
  <c r="F41" i="46"/>
  <c r="G41" i="46" s="1"/>
  <c r="E41" i="46"/>
  <c r="D41" i="46"/>
  <c r="C41" i="46"/>
  <c r="G40" i="46"/>
  <c r="G39" i="46"/>
  <c r="G38" i="46"/>
  <c r="G37" i="46"/>
  <c r="G36" i="46"/>
  <c r="G35" i="46"/>
  <c r="G34" i="46"/>
  <c r="G33" i="46"/>
  <c r="G32" i="46"/>
  <c r="G31" i="46"/>
  <c r="G30" i="46"/>
  <c r="G29" i="46"/>
  <c r="G28" i="46"/>
  <c r="G27" i="46"/>
  <c r="G26" i="46"/>
  <c r="G25" i="46"/>
  <c r="G24" i="46"/>
  <c r="G23" i="46"/>
  <c r="G22" i="46"/>
  <c r="G21" i="46"/>
  <c r="G20" i="46"/>
  <c r="G19" i="46"/>
  <c r="G18" i="46"/>
  <c r="G17" i="46"/>
  <c r="G16" i="46"/>
  <c r="G15" i="46"/>
  <c r="G14" i="46"/>
  <c r="G13" i="46"/>
  <c r="G12" i="46"/>
  <c r="G11" i="46"/>
  <c r="G10" i="46"/>
  <c r="G9" i="46"/>
  <c r="AD19" i="45"/>
  <c r="AB19" i="45"/>
  <c r="AA19" i="45"/>
  <c r="AC19" i="45" s="1"/>
  <c r="Z19" i="45"/>
  <c r="Y19" i="45"/>
  <c r="X19" i="45"/>
  <c r="V19" i="45"/>
  <c r="U19" i="45"/>
  <c r="W19" i="45" s="1"/>
  <c r="S19" i="45"/>
  <c r="R19" i="45"/>
  <c r="T19" i="45" s="1"/>
  <c r="Q19" i="45"/>
  <c r="P19" i="45"/>
  <c r="O19" i="45"/>
  <c r="N19" i="45"/>
  <c r="M19" i="45"/>
  <c r="L19" i="45"/>
  <c r="J19" i="45"/>
  <c r="I19" i="45"/>
  <c r="K19" i="45" s="1"/>
  <c r="G19" i="45"/>
  <c r="F19" i="45"/>
  <c r="H19" i="45" s="1"/>
  <c r="D19" i="45"/>
  <c r="C19" i="45"/>
  <c r="E19" i="45" s="1"/>
  <c r="AF18" i="45"/>
  <c r="AE18" i="45"/>
  <c r="AD18" i="45"/>
  <c r="AC18" i="45"/>
  <c r="Z18" i="45"/>
  <c r="W18" i="45"/>
  <c r="T18" i="45"/>
  <c r="Q18" i="45"/>
  <c r="N18" i="45"/>
  <c r="K18" i="45"/>
  <c r="H18" i="45"/>
  <c r="E18" i="45"/>
  <c r="AF17" i="45"/>
  <c r="AE17" i="45"/>
  <c r="AE19" i="45" s="1"/>
  <c r="AD17" i="45"/>
  <c r="AC17" i="45"/>
  <c r="Z17" i="45"/>
  <c r="W17" i="45"/>
  <c r="T17" i="45"/>
  <c r="Q17" i="45"/>
  <c r="N17" i="45"/>
  <c r="K17" i="45"/>
  <c r="H17" i="45"/>
  <c r="E17" i="45"/>
  <c r="AB16" i="45"/>
  <c r="AA16" i="45"/>
  <c r="AC16" i="45" s="1"/>
  <c r="Y16" i="45"/>
  <c r="X16" i="45"/>
  <c r="Z16" i="45" s="1"/>
  <c r="W16" i="45"/>
  <c r="V16" i="45"/>
  <c r="U16" i="45"/>
  <c r="T16" i="45"/>
  <c r="S16" i="45"/>
  <c r="R16" i="45"/>
  <c r="P16" i="45"/>
  <c r="O16" i="45"/>
  <c r="Q16" i="45" s="1"/>
  <c r="M16" i="45"/>
  <c r="L16" i="45"/>
  <c r="N16" i="45" s="1"/>
  <c r="J16" i="45"/>
  <c r="K16" i="45" s="1"/>
  <c r="I16" i="45"/>
  <c r="H16" i="45"/>
  <c r="G16" i="45"/>
  <c r="F16" i="45"/>
  <c r="D16" i="45"/>
  <c r="C16" i="45"/>
  <c r="E16" i="45" s="1"/>
  <c r="AE15" i="45"/>
  <c r="AD15" i="45"/>
  <c r="AF15" i="45" s="1"/>
  <c r="AC15" i="45"/>
  <c r="Z15" i="45"/>
  <c r="W15" i="45"/>
  <c r="T15" i="45"/>
  <c r="Q15" i="45"/>
  <c r="N15" i="45"/>
  <c r="K15" i="45"/>
  <c r="H15" i="45"/>
  <c r="E15" i="45"/>
  <c r="AE14" i="45"/>
  <c r="AE16" i="45" s="1"/>
  <c r="AD14" i="45"/>
  <c r="AD16" i="45" s="1"/>
  <c r="AC14" i="45"/>
  <c r="Z14" i="45"/>
  <c r="W14" i="45"/>
  <c r="T14" i="45"/>
  <c r="Q14" i="45"/>
  <c r="N14" i="45"/>
  <c r="K14" i="45"/>
  <c r="H14" i="45"/>
  <c r="E14" i="45"/>
  <c r="AD13" i="45"/>
  <c r="AC13" i="45"/>
  <c r="AB13" i="45"/>
  <c r="AA13" i="45"/>
  <c r="Z13" i="45"/>
  <c r="Y13" i="45"/>
  <c r="X13" i="45"/>
  <c r="V13" i="45"/>
  <c r="U13" i="45"/>
  <c r="W13" i="45" s="1"/>
  <c r="S13" i="45"/>
  <c r="R13" i="45"/>
  <c r="T13" i="45" s="1"/>
  <c r="Q13" i="45"/>
  <c r="P13" i="45"/>
  <c r="O13" i="45"/>
  <c r="N13" i="45"/>
  <c r="M13" i="45"/>
  <c r="L13" i="45"/>
  <c r="J13" i="45"/>
  <c r="I13" i="45"/>
  <c r="K13" i="45" s="1"/>
  <c r="G13" i="45"/>
  <c r="F13" i="45"/>
  <c r="H13" i="45" s="1"/>
  <c r="E13" i="45"/>
  <c r="D13" i="45"/>
  <c r="C13" i="45"/>
  <c r="AF12" i="45"/>
  <c r="AE12" i="45"/>
  <c r="AD12" i="45"/>
  <c r="AC12" i="45"/>
  <c r="Z12" i="45"/>
  <c r="W12" i="45"/>
  <c r="T12" i="45"/>
  <c r="Q12" i="45"/>
  <c r="N12" i="45"/>
  <c r="K12" i="45"/>
  <c r="H12" i="45"/>
  <c r="E12" i="45"/>
  <c r="AF11" i="45"/>
  <c r="AE11" i="45"/>
  <c r="AE13" i="45" s="1"/>
  <c r="AD11" i="45"/>
  <c r="AC11" i="45"/>
  <c r="Z11" i="45"/>
  <c r="W11" i="45"/>
  <c r="T11" i="45"/>
  <c r="Q11" i="45"/>
  <c r="N11" i="45"/>
  <c r="K11" i="45"/>
  <c r="H11" i="45"/>
  <c r="E11" i="45"/>
  <c r="AB10" i="45"/>
  <c r="AA10" i="45"/>
  <c r="AC10" i="45" s="1"/>
  <c r="Y10" i="45"/>
  <c r="X10" i="45"/>
  <c r="Z10" i="45" s="1"/>
  <c r="V10" i="45"/>
  <c r="W10" i="45" s="1"/>
  <c r="U10" i="45"/>
  <c r="T10" i="45"/>
  <c r="S10" i="45"/>
  <c r="R10" i="45"/>
  <c r="P10" i="45"/>
  <c r="O10" i="45"/>
  <c r="Q10" i="45" s="1"/>
  <c r="M10" i="45"/>
  <c r="L10" i="45"/>
  <c r="N10" i="45" s="1"/>
  <c r="K10" i="45"/>
  <c r="J10" i="45"/>
  <c r="I10" i="45"/>
  <c r="H10" i="45"/>
  <c r="G10" i="45"/>
  <c r="F10" i="45"/>
  <c r="D10" i="45"/>
  <c r="C10" i="45"/>
  <c r="E10" i="45" s="1"/>
  <c r="AE9" i="45"/>
  <c r="AD9" i="45"/>
  <c r="AF9" i="45" s="1"/>
  <c r="AC9" i="45"/>
  <c r="Z9" i="45"/>
  <c r="W9" i="45"/>
  <c r="T9" i="45"/>
  <c r="Q9" i="45"/>
  <c r="N9" i="45"/>
  <c r="K9" i="45"/>
  <c r="H9" i="45"/>
  <c r="E9" i="45"/>
  <c r="AE8" i="45"/>
  <c r="AE10" i="45" s="1"/>
  <c r="AD8" i="45"/>
  <c r="AD10" i="45" s="1"/>
  <c r="AC8" i="45"/>
  <c r="Z8" i="45"/>
  <c r="W8" i="45"/>
  <c r="T8" i="45"/>
  <c r="Q8" i="45"/>
  <c r="N8" i="45"/>
  <c r="K8" i="45"/>
  <c r="H8" i="45"/>
  <c r="E8" i="45"/>
  <c r="Y127" i="44"/>
  <c r="X127" i="44"/>
  <c r="W127" i="44"/>
  <c r="U127" i="44"/>
  <c r="T127" i="44"/>
  <c r="S127" i="44"/>
  <c r="Q127" i="44"/>
  <c r="P127" i="44"/>
  <c r="O127" i="44"/>
  <c r="M127" i="44"/>
  <c r="L127" i="44"/>
  <c r="K127" i="44"/>
  <c r="I127" i="44"/>
  <c r="H127" i="44"/>
  <c r="G127" i="44"/>
  <c r="E127" i="44"/>
  <c r="D127" i="44"/>
  <c r="C127" i="44"/>
  <c r="AC126" i="44"/>
  <c r="AB126" i="44"/>
  <c r="AA126" i="44"/>
  <c r="AD126" i="44" s="1"/>
  <c r="Z126" i="44"/>
  <c r="V126" i="44"/>
  <c r="R126" i="44"/>
  <c r="N126" i="44"/>
  <c r="J126" i="44"/>
  <c r="F126" i="44"/>
  <c r="AD125" i="44"/>
  <c r="AC125" i="44"/>
  <c r="AB125" i="44"/>
  <c r="AA125" i="44"/>
  <c r="Z125" i="44"/>
  <c r="V125" i="44"/>
  <c r="R125" i="44"/>
  <c r="N125" i="44"/>
  <c r="J125" i="44"/>
  <c r="F125" i="44"/>
  <c r="AC124" i="44"/>
  <c r="AB124" i="44"/>
  <c r="AA124" i="44"/>
  <c r="AD124" i="44" s="1"/>
  <c r="Z124" i="44"/>
  <c r="V124" i="44"/>
  <c r="R124" i="44"/>
  <c r="N124" i="44"/>
  <c r="J124" i="44"/>
  <c r="F124" i="44"/>
  <c r="AC123" i="44"/>
  <c r="AB123" i="44"/>
  <c r="AA123" i="44"/>
  <c r="AD123" i="44" s="1"/>
  <c r="Z123" i="44"/>
  <c r="V123" i="44"/>
  <c r="R123" i="44"/>
  <c r="N123" i="44"/>
  <c r="J123" i="44"/>
  <c r="F123" i="44"/>
  <c r="AC122" i="44"/>
  <c r="AB122" i="44"/>
  <c r="AA122" i="44"/>
  <c r="AD122" i="44" s="1"/>
  <c r="Z122" i="44"/>
  <c r="V122" i="44"/>
  <c r="R122" i="44"/>
  <c r="N122" i="44"/>
  <c r="J122" i="44"/>
  <c r="F122" i="44"/>
  <c r="AD121" i="44"/>
  <c r="AC121" i="44"/>
  <c r="AB121" i="44"/>
  <c r="AA121" i="44"/>
  <c r="Z121" i="44"/>
  <c r="V121" i="44"/>
  <c r="R121" i="44"/>
  <c r="N121" i="44"/>
  <c r="J121" i="44"/>
  <c r="F121" i="44"/>
  <c r="AC120" i="44"/>
  <c r="AB120" i="44"/>
  <c r="AA120" i="44"/>
  <c r="AD120" i="44" s="1"/>
  <c r="Z120" i="44"/>
  <c r="V120" i="44"/>
  <c r="R120" i="44"/>
  <c r="N120" i="44"/>
  <c r="J120" i="44"/>
  <c r="F120" i="44"/>
  <c r="AC119" i="44"/>
  <c r="AB119" i="44"/>
  <c r="AA119" i="44"/>
  <c r="AD119" i="44" s="1"/>
  <c r="Z119" i="44"/>
  <c r="V119" i="44"/>
  <c r="R119" i="44"/>
  <c r="N119" i="44"/>
  <c r="J119" i="44"/>
  <c r="F119" i="44"/>
  <c r="AC118" i="44"/>
  <c r="AB118" i="44"/>
  <c r="AA118" i="44"/>
  <c r="AD118" i="44" s="1"/>
  <c r="Z118" i="44"/>
  <c r="V118" i="44"/>
  <c r="R118" i="44"/>
  <c r="N118" i="44"/>
  <c r="J118" i="44"/>
  <c r="F118" i="44"/>
  <c r="AD117" i="44"/>
  <c r="AC117" i="44"/>
  <c r="AB117" i="44"/>
  <c r="AA117" i="44"/>
  <c r="Z117" i="44"/>
  <c r="V117" i="44"/>
  <c r="R117" i="44"/>
  <c r="N117" i="44"/>
  <c r="J117" i="44"/>
  <c r="F117" i="44"/>
  <c r="AC116" i="44"/>
  <c r="AB116" i="44"/>
  <c r="AA116" i="44"/>
  <c r="AD116" i="44" s="1"/>
  <c r="Z116" i="44"/>
  <c r="V116" i="44"/>
  <c r="R116" i="44"/>
  <c r="N116" i="44"/>
  <c r="J116" i="44"/>
  <c r="F116" i="44"/>
  <c r="AC115" i="44"/>
  <c r="AB115" i="44"/>
  <c r="AA115" i="44"/>
  <c r="AD115" i="44" s="1"/>
  <c r="Z115" i="44"/>
  <c r="V115" i="44"/>
  <c r="R115" i="44"/>
  <c r="N115" i="44"/>
  <c r="J115" i="44"/>
  <c r="F115" i="44"/>
  <c r="AC114" i="44"/>
  <c r="AB114" i="44"/>
  <c r="AA114" i="44"/>
  <c r="AD114" i="44" s="1"/>
  <c r="Z114" i="44"/>
  <c r="V114" i="44"/>
  <c r="R114" i="44"/>
  <c r="N114" i="44"/>
  <c r="J114" i="44"/>
  <c r="F114" i="44"/>
  <c r="AD113" i="44"/>
  <c r="AC113" i="44"/>
  <c r="AB113" i="44"/>
  <c r="AA113" i="44"/>
  <c r="Z113" i="44"/>
  <c r="V113" i="44"/>
  <c r="R113" i="44"/>
  <c r="N113" i="44"/>
  <c r="J113" i="44"/>
  <c r="F113" i="44"/>
  <c r="AC112" i="44"/>
  <c r="AB112" i="44"/>
  <c r="AA112" i="44"/>
  <c r="AD112" i="44" s="1"/>
  <c r="Z112" i="44"/>
  <c r="V112" i="44"/>
  <c r="R112" i="44"/>
  <c r="N112" i="44"/>
  <c r="J112" i="44"/>
  <c r="F112" i="44"/>
  <c r="AC111" i="44"/>
  <c r="AB111" i="44"/>
  <c r="AA111" i="44"/>
  <c r="AD111" i="44" s="1"/>
  <c r="Z111" i="44"/>
  <c r="V111" i="44"/>
  <c r="R111" i="44"/>
  <c r="N111" i="44"/>
  <c r="J111" i="44"/>
  <c r="F111" i="44"/>
  <c r="AC110" i="44"/>
  <c r="AB110" i="44"/>
  <c r="AA110" i="44"/>
  <c r="AD110" i="44" s="1"/>
  <c r="Z110" i="44"/>
  <c r="V110" i="44"/>
  <c r="R110" i="44"/>
  <c r="N110" i="44"/>
  <c r="J110" i="44"/>
  <c r="F110" i="44"/>
  <c r="AD109" i="44"/>
  <c r="AC109" i="44"/>
  <c r="AB109" i="44"/>
  <c r="AA109" i="44"/>
  <c r="Z109" i="44"/>
  <c r="V109" i="44"/>
  <c r="R109" i="44"/>
  <c r="N109" i="44"/>
  <c r="J109" i="44"/>
  <c r="F109" i="44"/>
  <c r="AC108" i="44"/>
  <c r="AB108" i="44"/>
  <c r="AA108" i="44"/>
  <c r="AD108" i="44" s="1"/>
  <c r="Z108" i="44"/>
  <c r="V108" i="44"/>
  <c r="R108" i="44"/>
  <c r="N108" i="44"/>
  <c r="J108" i="44"/>
  <c r="F108" i="44"/>
  <c r="AC107" i="44"/>
  <c r="AB107" i="44"/>
  <c r="AA107" i="44"/>
  <c r="AD107" i="44" s="1"/>
  <c r="Z107" i="44"/>
  <c r="V107" i="44"/>
  <c r="R107" i="44"/>
  <c r="N107" i="44"/>
  <c r="J107" i="44"/>
  <c r="F107" i="44"/>
  <c r="AC106" i="44"/>
  <c r="AB106" i="44"/>
  <c r="AA106" i="44"/>
  <c r="AD106" i="44" s="1"/>
  <c r="Z106" i="44"/>
  <c r="V106" i="44"/>
  <c r="R106" i="44"/>
  <c r="N106" i="44"/>
  <c r="J106" i="44"/>
  <c r="F106" i="44"/>
  <c r="AD105" i="44"/>
  <c r="AC105" i="44"/>
  <c r="AB105" i="44"/>
  <c r="AA105" i="44"/>
  <c r="Z105" i="44"/>
  <c r="V105" i="44"/>
  <c r="R105" i="44"/>
  <c r="N105" i="44"/>
  <c r="J105" i="44"/>
  <c r="F105" i="44"/>
  <c r="AC104" i="44"/>
  <c r="AB104" i="44"/>
  <c r="AA104" i="44"/>
  <c r="AD104" i="44" s="1"/>
  <c r="Z104" i="44"/>
  <c r="V104" i="44"/>
  <c r="R104" i="44"/>
  <c r="N104" i="44"/>
  <c r="J104" i="44"/>
  <c r="F104" i="44"/>
  <c r="AC103" i="44"/>
  <c r="AB103" i="44"/>
  <c r="AA103" i="44"/>
  <c r="AD103" i="44" s="1"/>
  <c r="Z103" i="44"/>
  <c r="V103" i="44"/>
  <c r="R103" i="44"/>
  <c r="N103" i="44"/>
  <c r="J103" i="44"/>
  <c r="F103" i="44"/>
  <c r="AC102" i="44"/>
  <c r="AB102" i="44"/>
  <c r="AA102" i="44"/>
  <c r="AD102" i="44" s="1"/>
  <c r="Z102" i="44"/>
  <c r="V102" i="44"/>
  <c r="R102" i="44"/>
  <c r="N102" i="44"/>
  <c r="J102" i="44"/>
  <c r="F102" i="44"/>
  <c r="AD101" i="44"/>
  <c r="AC101" i="44"/>
  <c r="AB101" i="44"/>
  <c r="AA101" i="44"/>
  <c r="Z101" i="44"/>
  <c r="V101" i="44"/>
  <c r="R101" i="44"/>
  <c r="N101" i="44"/>
  <c r="J101" i="44"/>
  <c r="F101" i="44"/>
  <c r="AD100" i="44"/>
  <c r="AC100" i="44"/>
  <c r="AB100" i="44"/>
  <c r="AA100" i="44"/>
  <c r="Z100" i="44"/>
  <c r="V100" i="44"/>
  <c r="R100" i="44"/>
  <c r="N100" i="44"/>
  <c r="J100" i="44"/>
  <c r="F100" i="44"/>
  <c r="AC99" i="44"/>
  <c r="AB99" i="44"/>
  <c r="AA99" i="44"/>
  <c r="AD99" i="44" s="1"/>
  <c r="Z99" i="44"/>
  <c r="V99" i="44"/>
  <c r="R99" i="44"/>
  <c r="N99" i="44"/>
  <c r="J99" i="44"/>
  <c r="F99" i="44"/>
  <c r="AC98" i="44"/>
  <c r="AB98" i="44"/>
  <c r="AA98" i="44"/>
  <c r="AD98" i="44" s="1"/>
  <c r="Z98" i="44"/>
  <c r="V98" i="44"/>
  <c r="R98" i="44"/>
  <c r="N98" i="44"/>
  <c r="J98" i="44"/>
  <c r="F98" i="44"/>
  <c r="AD97" i="44"/>
  <c r="AC97" i="44"/>
  <c r="AB97" i="44"/>
  <c r="AA97" i="44"/>
  <c r="Z97" i="44"/>
  <c r="V97" i="44"/>
  <c r="R97" i="44"/>
  <c r="N97" i="44"/>
  <c r="J97" i="44"/>
  <c r="F97" i="44"/>
  <c r="AD96" i="44"/>
  <c r="AC96" i="44"/>
  <c r="AB96" i="44"/>
  <c r="AA96" i="44"/>
  <c r="Z96" i="44"/>
  <c r="V96" i="44"/>
  <c r="R96" i="44"/>
  <c r="N96" i="44"/>
  <c r="J96" i="44"/>
  <c r="F96" i="44"/>
  <c r="AC95" i="44"/>
  <c r="AB95" i="44"/>
  <c r="AA95" i="44"/>
  <c r="AD95" i="44" s="1"/>
  <c r="Z95" i="44"/>
  <c r="V95" i="44"/>
  <c r="R95" i="44"/>
  <c r="N95" i="44"/>
  <c r="J95" i="44"/>
  <c r="F95" i="44"/>
  <c r="AC94" i="44"/>
  <c r="AB94" i="44"/>
  <c r="AA94" i="44"/>
  <c r="AD94" i="44" s="1"/>
  <c r="Z94" i="44"/>
  <c r="V94" i="44"/>
  <c r="R94" i="44"/>
  <c r="N94" i="44"/>
  <c r="J94" i="44"/>
  <c r="F94" i="44"/>
  <c r="AD93" i="44"/>
  <c r="AC93" i="44"/>
  <c r="AB93" i="44"/>
  <c r="AA93" i="44"/>
  <c r="Z93" i="44"/>
  <c r="V93" i="44"/>
  <c r="R93" i="44"/>
  <c r="N93" i="44"/>
  <c r="J93" i="44"/>
  <c r="F93" i="44"/>
  <c r="AD92" i="44"/>
  <c r="AC92" i="44"/>
  <c r="AB92" i="44"/>
  <c r="AA92" i="44"/>
  <c r="Z92" i="44"/>
  <c r="V92" i="44"/>
  <c r="R92" i="44"/>
  <c r="N92" i="44"/>
  <c r="J92" i="44"/>
  <c r="F92" i="44"/>
  <c r="AC91" i="44"/>
  <c r="AC127" i="44" s="1"/>
  <c r="AB91" i="44"/>
  <c r="AB127" i="44" s="1"/>
  <c r="AA91" i="44"/>
  <c r="AD91" i="44" s="1"/>
  <c r="Z91" i="44"/>
  <c r="Z127" i="44" s="1"/>
  <c r="V91" i="44"/>
  <c r="V127" i="44" s="1"/>
  <c r="R91" i="44"/>
  <c r="R127" i="44" s="1"/>
  <c r="N91" i="44"/>
  <c r="N127" i="44" s="1"/>
  <c r="J91" i="44"/>
  <c r="J127" i="44" s="1"/>
  <c r="F91" i="44"/>
  <c r="F127" i="44" s="1"/>
  <c r="AC85" i="44"/>
  <c r="AB85" i="44"/>
  <c r="AA85" i="44"/>
  <c r="Y85" i="44"/>
  <c r="X85" i="44"/>
  <c r="W85" i="44"/>
  <c r="U85" i="44"/>
  <c r="T85" i="44"/>
  <c r="S85" i="44"/>
  <c r="Q85" i="44"/>
  <c r="P85" i="44"/>
  <c r="O85" i="44"/>
  <c r="M85" i="44"/>
  <c r="L85" i="44"/>
  <c r="K85" i="44"/>
  <c r="I85" i="44"/>
  <c r="H85" i="44"/>
  <c r="G85" i="44"/>
  <c r="E85" i="44"/>
  <c r="D85" i="44"/>
  <c r="C85" i="44"/>
  <c r="AD84" i="44"/>
  <c r="Z84" i="44"/>
  <c r="V84" i="44"/>
  <c r="R84" i="44"/>
  <c r="N84" i="44"/>
  <c r="J84" i="44"/>
  <c r="F84" i="44"/>
  <c r="AD83" i="44"/>
  <c r="Z83" i="44"/>
  <c r="V83" i="44"/>
  <c r="R83" i="44"/>
  <c r="N83" i="44"/>
  <c r="J83" i="44"/>
  <c r="F83" i="44"/>
  <c r="AD82" i="44"/>
  <c r="Z82" i="44"/>
  <c r="V82" i="44"/>
  <c r="R82" i="44"/>
  <c r="N82" i="44"/>
  <c r="J82" i="44"/>
  <c r="F82" i="44"/>
  <c r="AD81" i="44"/>
  <c r="Z81" i="44"/>
  <c r="V81" i="44"/>
  <c r="R81" i="44"/>
  <c r="N81" i="44"/>
  <c r="J81" i="44"/>
  <c r="F81" i="44"/>
  <c r="AD80" i="44"/>
  <c r="Z80" i="44"/>
  <c r="V80" i="44"/>
  <c r="R80" i="44"/>
  <c r="N80" i="44"/>
  <c r="J80" i="44"/>
  <c r="F80" i="44"/>
  <c r="AD79" i="44"/>
  <c r="Z79" i="44"/>
  <c r="V79" i="44"/>
  <c r="R79" i="44"/>
  <c r="N79" i="44"/>
  <c r="J79" i="44"/>
  <c r="F79" i="44"/>
  <c r="AD78" i="44"/>
  <c r="Z78" i="44"/>
  <c r="V78" i="44"/>
  <c r="R78" i="44"/>
  <c r="N78" i="44"/>
  <c r="J78" i="44"/>
  <c r="F78" i="44"/>
  <c r="AD77" i="44"/>
  <c r="Z77" i="44"/>
  <c r="V77" i="44"/>
  <c r="R77" i="44"/>
  <c r="N77" i="44"/>
  <c r="J77" i="44"/>
  <c r="F77" i="44"/>
  <c r="AD76" i="44"/>
  <c r="Z76" i="44"/>
  <c r="V76" i="44"/>
  <c r="R76" i="44"/>
  <c r="N76" i="44"/>
  <c r="J76" i="44"/>
  <c r="F76" i="44"/>
  <c r="AD75" i="44"/>
  <c r="Z75" i="44"/>
  <c r="V75" i="44"/>
  <c r="R75" i="44"/>
  <c r="N75" i="44"/>
  <c r="J75" i="44"/>
  <c r="F75" i="44"/>
  <c r="AD74" i="44"/>
  <c r="Z74" i="44"/>
  <c r="V74" i="44"/>
  <c r="R74" i="44"/>
  <c r="N74" i="44"/>
  <c r="J74" i="44"/>
  <c r="F74" i="44"/>
  <c r="AD73" i="44"/>
  <c r="Z73" i="44"/>
  <c r="V73" i="44"/>
  <c r="R73" i="44"/>
  <c r="N73" i="44"/>
  <c r="J73" i="44"/>
  <c r="F73" i="44"/>
  <c r="AD72" i="44"/>
  <c r="Z72" i="44"/>
  <c r="V72" i="44"/>
  <c r="R72" i="44"/>
  <c r="N72" i="44"/>
  <c r="J72" i="44"/>
  <c r="F72" i="44"/>
  <c r="AD71" i="44"/>
  <c r="Z71" i="44"/>
  <c r="V71" i="44"/>
  <c r="R71" i="44"/>
  <c r="N71" i="44"/>
  <c r="J71" i="44"/>
  <c r="F71" i="44"/>
  <c r="AD70" i="44"/>
  <c r="Z70" i="44"/>
  <c r="V70" i="44"/>
  <c r="R70" i="44"/>
  <c r="N70" i="44"/>
  <c r="J70" i="44"/>
  <c r="F70" i="44"/>
  <c r="AD69" i="44"/>
  <c r="Z69" i="44"/>
  <c r="V69" i="44"/>
  <c r="R69" i="44"/>
  <c r="N69" i="44"/>
  <c r="J69" i="44"/>
  <c r="F69" i="44"/>
  <c r="AD68" i="44"/>
  <c r="Z68" i="44"/>
  <c r="V68" i="44"/>
  <c r="R68" i="44"/>
  <c r="N68" i="44"/>
  <c r="J68" i="44"/>
  <c r="F68" i="44"/>
  <c r="AD67" i="44"/>
  <c r="Z67" i="44"/>
  <c r="V67" i="44"/>
  <c r="R67" i="44"/>
  <c r="N67" i="44"/>
  <c r="J67" i="44"/>
  <c r="F67" i="44"/>
  <c r="AD66" i="44"/>
  <c r="Z66" i="44"/>
  <c r="V66" i="44"/>
  <c r="R66" i="44"/>
  <c r="N66" i="44"/>
  <c r="J66" i="44"/>
  <c r="F66" i="44"/>
  <c r="AD65" i="44"/>
  <c r="Z65" i="44"/>
  <c r="V65" i="44"/>
  <c r="R65" i="44"/>
  <c r="N65" i="44"/>
  <c r="J65" i="44"/>
  <c r="F65" i="44"/>
  <c r="AD64" i="44"/>
  <c r="Z64" i="44"/>
  <c r="V64" i="44"/>
  <c r="R64" i="44"/>
  <c r="N64" i="44"/>
  <c r="J64" i="44"/>
  <c r="F64" i="44"/>
  <c r="AD63" i="44"/>
  <c r="Z63" i="44"/>
  <c r="V63" i="44"/>
  <c r="R63" i="44"/>
  <c r="N63" i="44"/>
  <c r="J63" i="44"/>
  <c r="F63" i="44"/>
  <c r="AD62" i="44"/>
  <c r="Z62" i="44"/>
  <c r="V62" i="44"/>
  <c r="R62" i="44"/>
  <c r="N62" i="44"/>
  <c r="J62" i="44"/>
  <c r="F62" i="44"/>
  <c r="AD61" i="44"/>
  <c r="Z61" i="44"/>
  <c r="V61" i="44"/>
  <c r="R61" i="44"/>
  <c r="N61" i="44"/>
  <c r="J61" i="44"/>
  <c r="F61" i="44"/>
  <c r="AD60" i="44"/>
  <c r="Z60" i="44"/>
  <c r="V60" i="44"/>
  <c r="R60" i="44"/>
  <c r="N60" i="44"/>
  <c r="J60" i="44"/>
  <c r="F60" i="44"/>
  <c r="AD59" i="44"/>
  <c r="Z59" i="44"/>
  <c r="V59" i="44"/>
  <c r="R59" i="44"/>
  <c r="N59" i="44"/>
  <c r="J59" i="44"/>
  <c r="F59" i="44"/>
  <c r="AD58" i="44"/>
  <c r="Z58" i="44"/>
  <c r="V58" i="44"/>
  <c r="R58" i="44"/>
  <c r="N58" i="44"/>
  <c r="J58" i="44"/>
  <c r="F58" i="44"/>
  <c r="AD57" i="44"/>
  <c r="Z57" i="44"/>
  <c r="V57" i="44"/>
  <c r="R57" i="44"/>
  <c r="N57" i="44"/>
  <c r="J57" i="44"/>
  <c r="F57" i="44"/>
  <c r="AD56" i="44"/>
  <c r="Z56" i="44"/>
  <c r="V56" i="44"/>
  <c r="R56" i="44"/>
  <c r="N56" i="44"/>
  <c r="J56" i="44"/>
  <c r="F56" i="44"/>
  <c r="AD55" i="44"/>
  <c r="Z55" i="44"/>
  <c r="V55" i="44"/>
  <c r="R55" i="44"/>
  <c r="N55" i="44"/>
  <c r="J55" i="44"/>
  <c r="F55" i="44"/>
  <c r="AD54" i="44"/>
  <c r="Z54" i="44"/>
  <c r="V54" i="44"/>
  <c r="R54" i="44"/>
  <c r="N54" i="44"/>
  <c r="J54" i="44"/>
  <c r="F54" i="44"/>
  <c r="AD53" i="44"/>
  <c r="Z53" i="44"/>
  <c r="V53" i="44"/>
  <c r="R53" i="44"/>
  <c r="N53" i="44"/>
  <c r="J53" i="44"/>
  <c r="J85" i="44" s="1"/>
  <c r="F53" i="44"/>
  <c r="AD52" i="44"/>
  <c r="Z52" i="44"/>
  <c r="V52" i="44"/>
  <c r="R52" i="44"/>
  <c r="N52" i="44"/>
  <c r="J52" i="44"/>
  <c r="F52" i="44"/>
  <c r="AD51" i="44"/>
  <c r="Z51" i="44"/>
  <c r="V51" i="44"/>
  <c r="R51" i="44"/>
  <c r="N51" i="44"/>
  <c r="J51" i="44"/>
  <c r="F51" i="44"/>
  <c r="AD50" i="44"/>
  <c r="Z50" i="44"/>
  <c r="V50" i="44"/>
  <c r="R50" i="44"/>
  <c r="N50" i="44"/>
  <c r="J50" i="44"/>
  <c r="F50" i="44"/>
  <c r="AD49" i="44"/>
  <c r="AD85" i="44" s="1"/>
  <c r="Z49" i="44"/>
  <c r="Z85" i="44" s="1"/>
  <c r="V49" i="44"/>
  <c r="V85" i="44" s="1"/>
  <c r="R49" i="44"/>
  <c r="R85" i="44" s="1"/>
  <c r="N49" i="44"/>
  <c r="N85" i="44" s="1"/>
  <c r="J49" i="44"/>
  <c r="F49" i="44"/>
  <c r="F85" i="44" s="1"/>
  <c r="AC43" i="44"/>
  <c r="AB43" i="44"/>
  <c r="AA43" i="44"/>
  <c r="Y43" i="44"/>
  <c r="X43" i="44"/>
  <c r="W43" i="44"/>
  <c r="U43" i="44"/>
  <c r="T43" i="44"/>
  <c r="S43" i="44"/>
  <c r="Q43" i="44"/>
  <c r="P43" i="44"/>
  <c r="O43" i="44"/>
  <c r="M43" i="44"/>
  <c r="L43" i="44"/>
  <c r="K43" i="44"/>
  <c r="I43" i="44"/>
  <c r="H43" i="44"/>
  <c r="G43" i="44"/>
  <c r="E43" i="44"/>
  <c r="D43" i="44"/>
  <c r="C43" i="44"/>
  <c r="AD42" i="44"/>
  <c r="Z42" i="44"/>
  <c r="V42" i="44"/>
  <c r="R42" i="44"/>
  <c r="N42" i="44"/>
  <c r="J42" i="44"/>
  <c r="F42" i="44"/>
  <c r="AD41" i="44"/>
  <c r="Z41" i="44"/>
  <c r="V41" i="44"/>
  <c r="R41" i="44"/>
  <c r="N41" i="44"/>
  <c r="J41" i="44"/>
  <c r="F41" i="44"/>
  <c r="AD40" i="44"/>
  <c r="Z40" i="44"/>
  <c r="V40" i="44"/>
  <c r="R40" i="44"/>
  <c r="N40" i="44"/>
  <c r="J40" i="44"/>
  <c r="F40" i="44"/>
  <c r="AD39" i="44"/>
  <c r="Z39" i="44"/>
  <c r="V39" i="44"/>
  <c r="R39" i="44"/>
  <c r="N39" i="44"/>
  <c r="J39" i="44"/>
  <c r="F39" i="44"/>
  <c r="AD38" i="44"/>
  <c r="Z38" i="44"/>
  <c r="V38" i="44"/>
  <c r="R38" i="44"/>
  <c r="N38" i="44"/>
  <c r="J38" i="44"/>
  <c r="F38" i="44"/>
  <c r="AD37" i="44"/>
  <c r="Z37" i="44"/>
  <c r="V37" i="44"/>
  <c r="R37" i="44"/>
  <c r="N37" i="44"/>
  <c r="J37" i="44"/>
  <c r="F37" i="44"/>
  <c r="AD36" i="44"/>
  <c r="Z36" i="44"/>
  <c r="V36" i="44"/>
  <c r="R36" i="44"/>
  <c r="N36" i="44"/>
  <c r="J36" i="44"/>
  <c r="F36" i="44"/>
  <c r="AD35" i="44"/>
  <c r="Z35" i="44"/>
  <c r="V35" i="44"/>
  <c r="R35" i="44"/>
  <c r="N35" i="44"/>
  <c r="J35" i="44"/>
  <c r="F35" i="44"/>
  <c r="AD34" i="44"/>
  <c r="Z34" i="44"/>
  <c r="V34" i="44"/>
  <c r="R34" i="44"/>
  <c r="N34" i="44"/>
  <c r="J34" i="44"/>
  <c r="F34" i="44"/>
  <c r="AD33" i="44"/>
  <c r="Z33" i="44"/>
  <c r="V33" i="44"/>
  <c r="R33" i="44"/>
  <c r="N33" i="44"/>
  <c r="J33" i="44"/>
  <c r="F33" i="44"/>
  <c r="AD32" i="44"/>
  <c r="Z32" i="44"/>
  <c r="V32" i="44"/>
  <c r="R32" i="44"/>
  <c r="N32" i="44"/>
  <c r="J32" i="44"/>
  <c r="F32" i="44"/>
  <c r="AD31" i="44"/>
  <c r="Z31" i="44"/>
  <c r="V31" i="44"/>
  <c r="R31" i="44"/>
  <c r="N31" i="44"/>
  <c r="J31" i="44"/>
  <c r="F31" i="44"/>
  <c r="AD30" i="44"/>
  <c r="Z30" i="44"/>
  <c r="V30" i="44"/>
  <c r="R30" i="44"/>
  <c r="N30" i="44"/>
  <c r="J30" i="44"/>
  <c r="F30" i="44"/>
  <c r="AD29" i="44"/>
  <c r="Z29" i="44"/>
  <c r="V29" i="44"/>
  <c r="R29" i="44"/>
  <c r="N29" i="44"/>
  <c r="J29" i="44"/>
  <c r="F29" i="44"/>
  <c r="AD28" i="44"/>
  <c r="Z28" i="44"/>
  <c r="V28" i="44"/>
  <c r="R28" i="44"/>
  <c r="N28" i="44"/>
  <c r="J28" i="44"/>
  <c r="F28" i="44"/>
  <c r="AD27" i="44"/>
  <c r="Z27" i="44"/>
  <c r="V27" i="44"/>
  <c r="R27" i="44"/>
  <c r="N27" i="44"/>
  <c r="J27" i="44"/>
  <c r="F27" i="44"/>
  <c r="AD26" i="44"/>
  <c r="Z26" i="44"/>
  <c r="V26" i="44"/>
  <c r="R26" i="44"/>
  <c r="N26" i="44"/>
  <c r="J26" i="44"/>
  <c r="F26" i="44"/>
  <c r="AD25" i="44"/>
  <c r="Z25" i="44"/>
  <c r="V25" i="44"/>
  <c r="R25" i="44"/>
  <c r="N25" i="44"/>
  <c r="J25" i="44"/>
  <c r="F25" i="44"/>
  <c r="AD24" i="44"/>
  <c r="Z24" i="44"/>
  <c r="V24" i="44"/>
  <c r="R24" i="44"/>
  <c r="N24" i="44"/>
  <c r="J24" i="44"/>
  <c r="F24" i="44"/>
  <c r="AD23" i="44"/>
  <c r="Z23" i="44"/>
  <c r="V23" i="44"/>
  <c r="R23" i="44"/>
  <c r="N23" i="44"/>
  <c r="J23" i="44"/>
  <c r="F23" i="44"/>
  <c r="AD22" i="44"/>
  <c r="Z22" i="44"/>
  <c r="V22" i="44"/>
  <c r="R22" i="44"/>
  <c r="N22" i="44"/>
  <c r="J22" i="44"/>
  <c r="F22" i="44"/>
  <c r="AD21" i="44"/>
  <c r="Z21" i="44"/>
  <c r="V21" i="44"/>
  <c r="R21" i="44"/>
  <c r="N21" i="44"/>
  <c r="J21" i="44"/>
  <c r="F21" i="44"/>
  <c r="AD20" i="44"/>
  <c r="Z20" i="44"/>
  <c r="V20" i="44"/>
  <c r="R20" i="44"/>
  <c r="N20" i="44"/>
  <c r="J20" i="44"/>
  <c r="F20" i="44"/>
  <c r="AD19" i="44"/>
  <c r="Z19" i="44"/>
  <c r="V19" i="44"/>
  <c r="R19" i="44"/>
  <c r="N19" i="44"/>
  <c r="J19" i="44"/>
  <c r="F19" i="44"/>
  <c r="AD18" i="44"/>
  <c r="Z18" i="44"/>
  <c r="V18" i="44"/>
  <c r="R18" i="44"/>
  <c r="N18" i="44"/>
  <c r="J18" i="44"/>
  <c r="F18" i="44"/>
  <c r="AD17" i="44"/>
  <c r="Z17" i="44"/>
  <c r="V17" i="44"/>
  <c r="R17" i="44"/>
  <c r="N17" i="44"/>
  <c r="J17" i="44"/>
  <c r="F17" i="44"/>
  <c r="AD16" i="44"/>
  <c r="Z16" i="44"/>
  <c r="V16" i="44"/>
  <c r="R16" i="44"/>
  <c r="N16" i="44"/>
  <c r="J16" i="44"/>
  <c r="F16" i="44"/>
  <c r="AD15" i="44"/>
  <c r="Z15" i="44"/>
  <c r="V15" i="44"/>
  <c r="R15" i="44"/>
  <c r="N15" i="44"/>
  <c r="J15" i="44"/>
  <c r="F15" i="44"/>
  <c r="AD14" i="44"/>
  <c r="Z14" i="44"/>
  <c r="V14" i="44"/>
  <c r="R14" i="44"/>
  <c r="N14" i="44"/>
  <c r="J14" i="44"/>
  <c r="F14" i="44"/>
  <c r="AD13" i="44"/>
  <c r="Z13" i="44"/>
  <c r="V13" i="44"/>
  <c r="R13" i="44"/>
  <c r="N13" i="44"/>
  <c r="J13" i="44"/>
  <c r="F13" i="44"/>
  <c r="AD12" i="44"/>
  <c r="Z12" i="44"/>
  <c r="V12" i="44"/>
  <c r="R12" i="44"/>
  <c r="N12" i="44"/>
  <c r="J12" i="44"/>
  <c r="F12" i="44"/>
  <c r="AD11" i="44"/>
  <c r="Z11" i="44"/>
  <c r="V11" i="44"/>
  <c r="R11" i="44"/>
  <c r="N11" i="44"/>
  <c r="J11" i="44"/>
  <c r="J43" i="44" s="1"/>
  <c r="F11" i="44"/>
  <c r="AD10" i="44"/>
  <c r="Z10" i="44"/>
  <c r="V10" i="44"/>
  <c r="R10" i="44"/>
  <c r="N10" i="44"/>
  <c r="J10" i="44"/>
  <c r="F10" i="44"/>
  <c r="AD9" i="44"/>
  <c r="Z9" i="44"/>
  <c r="V9" i="44"/>
  <c r="R9" i="44"/>
  <c r="N9" i="44"/>
  <c r="J9" i="44"/>
  <c r="F9" i="44"/>
  <c r="AD8" i="44"/>
  <c r="Z8" i="44"/>
  <c r="V8" i="44"/>
  <c r="R8" i="44"/>
  <c r="N8" i="44"/>
  <c r="J8" i="44"/>
  <c r="F8" i="44"/>
  <c r="AD7" i="44"/>
  <c r="AD43" i="44" s="1"/>
  <c r="Z7" i="44"/>
  <c r="Z43" i="44" s="1"/>
  <c r="V7" i="44"/>
  <c r="V43" i="44" s="1"/>
  <c r="R7" i="44"/>
  <c r="R43" i="44" s="1"/>
  <c r="N7" i="44"/>
  <c r="N43" i="44" s="1"/>
  <c r="J7" i="44"/>
  <c r="F7" i="44"/>
  <c r="F43" i="44" s="1"/>
  <c r="M83" i="42"/>
  <c r="L83" i="42"/>
  <c r="N83" i="42" s="1"/>
  <c r="J83" i="42"/>
  <c r="K83" i="42" s="1"/>
  <c r="I83" i="42"/>
  <c r="G83" i="42"/>
  <c r="H83" i="42" s="1"/>
  <c r="F83" i="42"/>
  <c r="D83" i="42"/>
  <c r="C83" i="42"/>
  <c r="E83" i="42" s="1"/>
  <c r="N82" i="42"/>
  <c r="K82" i="42"/>
  <c r="H82" i="42"/>
  <c r="E82" i="42"/>
  <c r="N81" i="42"/>
  <c r="K81" i="42"/>
  <c r="H81" i="42"/>
  <c r="E81" i="42"/>
  <c r="N80" i="42"/>
  <c r="M80" i="42"/>
  <c r="L80" i="42"/>
  <c r="K80" i="42"/>
  <c r="J80" i="42"/>
  <c r="I80" i="42"/>
  <c r="G80" i="42"/>
  <c r="F80" i="42"/>
  <c r="H80" i="42" s="1"/>
  <c r="D80" i="42"/>
  <c r="C80" i="42"/>
  <c r="E80" i="42" s="1"/>
  <c r="N79" i="42"/>
  <c r="K79" i="42"/>
  <c r="H79" i="42"/>
  <c r="E79" i="42"/>
  <c r="N78" i="42"/>
  <c r="K78" i="42"/>
  <c r="H78" i="42"/>
  <c r="E78" i="42"/>
  <c r="M77" i="42"/>
  <c r="L77" i="42"/>
  <c r="N77" i="42" s="1"/>
  <c r="J77" i="42"/>
  <c r="K77" i="42" s="1"/>
  <c r="I77" i="42"/>
  <c r="G77" i="42"/>
  <c r="H77" i="42" s="1"/>
  <c r="F77" i="42"/>
  <c r="D77" i="42"/>
  <c r="C77" i="42"/>
  <c r="E77" i="42" s="1"/>
  <c r="N76" i="42"/>
  <c r="K76" i="42"/>
  <c r="H76" i="42"/>
  <c r="E76" i="42"/>
  <c r="N75" i="42"/>
  <c r="K75" i="42"/>
  <c r="H75" i="42"/>
  <c r="E75" i="42"/>
  <c r="N74" i="42"/>
  <c r="M74" i="42"/>
  <c r="L74" i="42"/>
  <c r="K74" i="42"/>
  <c r="J74" i="42"/>
  <c r="I74" i="42"/>
  <c r="G74" i="42"/>
  <c r="F74" i="42"/>
  <c r="H74" i="42" s="1"/>
  <c r="D74" i="42"/>
  <c r="C74" i="42"/>
  <c r="E74" i="42" s="1"/>
  <c r="N73" i="42"/>
  <c r="K73" i="42"/>
  <c r="H73" i="42"/>
  <c r="E73" i="42"/>
  <c r="N72" i="42"/>
  <c r="K72" i="42"/>
  <c r="H72" i="42"/>
  <c r="E72" i="42"/>
  <c r="N67" i="42"/>
  <c r="M67" i="42"/>
  <c r="L67" i="42"/>
  <c r="J67" i="42"/>
  <c r="K67" i="42" s="1"/>
  <c r="I67" i="42"/>
  <c r="G67" i="42"/>
  <c r="H67" i="42" s="1"/>
  <c r="F67" i="42"/>
  <c r="D67" i="42"/>
  <c r="C67" i="42"/>
  <c r="E67" i="42" s="1"/>
  <c r="N66" i="42"/>
  <c r="K66" i="42"/>
  <c r="H66" i="42"/>
  <c r="E66" i="42"/>
  <c r="N65" i="42"/>
  <c r="K65" i="42"/>
  <c r="H65" i="42"/>
  <c r="E65" i="42"/>
  <c r="N64" i="42"/>
  <c r="M64" i="42"/>
  <c r="L64" i="42"/>
  <c r="K64" i="42"/>
  <c r="J64" i="42"/>
  <c r="I64" i="42"/>
  <c r="G64" i="42"/>
  <c r="F64" i="42"/>
  <c r="H64" i="42" s="1"/>
  <c r="D64" i="42"/>
  <c r="C64" i="42"/>
  <c r="E64" i="42" s="1"/>
  <c r="N63" i="42"/>
  <c r="K63" i="42"/>
  <c r="H63" i="42"/>
  <c r="E63" i="42"/>
  <c r="N62" i="42"/>
  <c r="K62" i="42"/>
  <c r="H62" i="42"/>
  <c r="E62" i="42"/>
  <c r="M61" i="42"/>
  <c r="N61" i="42" s="1"/>
  <c r="L61" i="42"/>
  <c r="J61" i="42"/>
  <c r="K61" i="42" s="1"/>
  <c r="I61" i="42"/>
  <c r="G61" i="42"/>
  <c r="H61" i="42" s="1"/>
  <c r="F61" i="42"/>
  <c r="D61" i="42"/>
  <c r="C61" i="42"/>
  <c r="E61" i="42" s="1"/>
  <c r="N60" i="42"/>
  <c r="K60" i="42"/>
  <c r="H60" i="42"/>
  <c r="E60" i="42"/>
  <c r="N59" i="42"/>
  <c r="K59" i="42"/>
  <c r="H59" i="42"/>
  <c r="E59" i="42"/>
  <c r="N58" i="42"/>
  <c r="M58" i="42"/>
  <c r="L58" i="42"/>
  <c r="K58" i="42"/>
  <c r="J58" i="42"/>
  <c r="I58" i="42"/>
  <c r="G58" i="42"/>
  <c r="F58" i="42"/>
  <c r="H58" i="42" s="1"/>
  <c r="D58" i="42"/>
  <c r="C58" i="42"/>
  <c r="E58" i="42" s="1"/>
  <c r="N57" i="42"/>
  <c r="K57" i="42"/>
  <c r="H57" i="42"/>
  <c r="E57" i="42"/>
  <c r="N56" i="42"/>
  <c r="K56" i="42"/>
  <c r="H56" i="42"/>
  <c r="E56" i="42"/>
  <c r="N51" i="42"/>
  <c r="M51" i="42"/>
  <c r="L51" i="42"/>
  <c r="J51" i="42"/>
  <c r="K51" i="42" s="1"/>
  <c r="I51" i="42"/>
  <c r="G51" i="42"/>
  <c r="H51" i="42" s="1"/>
  <c r="F51" i="42"/>
  <c r="D51" i="42"/>
  <c r="C51" i="42"/>
  <c r="E51" i="42" s="1"/>
  <c r="N50" i="42"/>
  <c r="K50" i="42"/>
  <c r="H50" i="42"/>
  <c r="E50" i="42"/>
  <c r="N49" i="42"/>
  <c r="K49" i="42"/>
  <c r="H49" i="42"/>
  <c r="E49" i="42"/>
  <c r="N48" i="42"/>
  <c r="M48" i="42"/>
  <c r="L48" i="42"/>
  <c r="K48" i="42"/>
  <c r="J48" i="42"/>
  <c r="I48" i="42"/>
  <c r="G48" i="42"/>
  <c r="F48" i="42"/>
  <c r="H48" i="42" s="1"/>
  <c r="D48" i="42"/>
  <c r="C48" i="42"/>
  <c r="E48" i="42" s="1"/>
  <c r="N47" i="42"/>
  <c r="K47" i="42"/>
  <c r="H47" i="42"/>
  <c r="E47" i="42"/>
  <c r="N46" i="42"/>
  <c r="K46" i="42"/>
  <c r="H46" i="42"/>
  <c r="E46" i="42"/>
  <c r="N45" i="42"/>
  <c r="M45" i="42"/>
  <c r="L45" i="42"/>
  <c r="J45" i="42"/>
  <c r="K45" i="42" s="1"/>
  <c r="I45" i="42"/>
  <c r="G45" i="42"/>
  <c r="H45" i="42" s="1"/>
  <c r="F45" i="42"/>
  <c r="D45" i="42"/>
  <c r="C45" i="42"/>
  <c r="E45" i="42" s="1"/>
  <c r="N44" i="42"/>
  <c r="K44" i="42"/>
  <c r="H44" i="42"/>
  <c r="E44" i="42"/>
  <c r="N43" i="42"/>
  <c r="K43" i="42"/>
  <c r="H43" i="42"/>
  <c r="E43" i="42"/>
  <c r="N42" i="42"/>
  <c r="M42" i="42"/>
  <c r="L42" i="42"/>
  <c r="K42" i="42"/>
  <c r="J42" i="42"/>
  <c r="I42" i="42"/>
  <c r="G42" i="42"/>
  <c r="F42" i="42"/>
  <c r="H42" i="42" s="1"/>
  <c r="D42" i="42"/>
  <c r="C42" i="42"/>
  <c r="E42" i="42" s="1"/>
  <c r="N41" i="42"/>
  <c r="K41" i="42"/>
  <c r="H41" i="42"/>
  <c r="E41" i="42"/>
  <c r="N40" i="42"/>
  <c r="K40" i="42"/>
  <c r="H40" i="42"/>
  <c r="E40" i="42"/>
  <c r="N35" i="42"/>
  <c r="M35" i="42"/>
  <c r="L35" i="42"/>
  <c r="J35" i="42"/>
  <c r="K35" i="42" s="1"/>
  <c r="I35" i="42"/>
  <c r="G35" i="42"/>
  <c r="H35" i="42" s="1"/>
  <c r="F35" i="42"/>
  <c r="D35" i="42"/>
  <c r="C35" i="42"/>
  <c r="E35" i="42" s="1"/>
  <c r="N34" i="42"/>
  <c r="K34" i="42"/>
  <c r="H34" i="42"/>
  <c r="E34" i="42"/>
  <c r="N33" i="42"/>
  <c r="K33" i="42"/>
  <c r="H33" i="42"/>
  <c r="E33" i="42"/>
  <c r="N32" i="42"/>
  <c r="M32" i="42"/>
  <c r="L32" i="42"/>
  <c r="K32" i="42"/>
  <c r="J32" i="42"/>
  <c r="I32" i="42"/>
  <c r="G32" i="42"/>
  <c r="F32" i="42"/>
  <c r="H32" i="42" s="1"/>
  <c r="D32" i="42"/>
  <c r="C32" i="42"/>
  <c r="E32" i="42" s="1"/>
  <c r="N31" i="42"/>
  <c r="K31" i="42"/>
  <c r="H31" i="42"/>
  <c r="E31" i="42"/>
  <c r="N30" i="42"/>
  <c r="K30" i="42"/>
  <c r="H30" i="42"/>
  <c r="E30" i="42"/>
  <c r="N29" i="42"/>
  <c r="M29" i="42"/>
  <c r="L29" i="42"/>
  <c r="J29" i="42"/>
  <c r="K29" i="42" s="1"/>
  <c r="I29" i="42"/>
  <c r="G29" i="42"/>
  <c r="H29" i="42" s="1"/>
  <c r="F29" i="42"/>
  <c r="D29" i="42"/>
  <c r="C29" i="42"/>
  <c r="E29" i="42" s="1"/>
  <c r="N28" i="42"/>
  <c r="K28" i="42"/>
  <c r="H28" i="42"/>
  <c r="E28" i="42"/>
  <c r="N27" i="42"/>
  <c r="K27" i="42"/>
  <c r="H27" i="42"/>
  <c r="E27" i="42"/>
  <c r="N26" i="42"/>
  <c r="M26" i="42"/>
  <c r="L26" i="42"/>
  <c r="K26" i="42"/>
  <c r="J26" i="42"/>
  <c r="I26" i="42"/>
  <c r="G26" i="42"/>
  <c r="F26" i="42"/>
  <c r="H26" i="42" s="1"/>
  <c r="D26" i="42"/>
  <c r="C26" i="42"/>
  <c r="E26" i="42" s="1"/>
  <c r="N25" i="42"/>
  <c r="K25" i="42"/>
  <c r="H25" i="42"/>
  <c r="E25" i="42"/>
  <c r="N24" i="42"/>
  <c r="K24" i="42"/>
  <c r="H24" i="42"/>
  <c r="E24" i="42"/>
  <c r="M18" i="42"/>
  <c r="N18" i="42" s="1"/>
  <c r="L18" i="42"/>
  <c r="J18" i="42"/>
  <c r="K18" i="42" s="1"/>
  <c r="I18" i="42"/>
  <c r="G18" i="42"/>
  <c r="F18" i="42"/>
  <c r="H18" i="42" s="1"/>
  <c r="E18" i="42"/>
  <c r="D18" i="42"/>
  <c r="R18" i="42" s="1"/>
  <c r="C18" i="42"/>
  <c r="Q18" i="42" s="1"/>
  <c r="R17" i="42"/>
  <c r="Q17" i="42"/>
  <c r="N17" i="42"/>
  <c r="K17" i="42"/>
  <c r="H17" i="42"/>
  <c r="S17" i="42" s="1"/>
  <c r="E17" i="42"/>
  <c r="R16" i="42"/>
  <c r="Q16" i="42"/>
  <c r="N16" i="42"/>
  <c r="K16" i="42"/>
  <c r="H16" i="42"/>
  <c r="E16" i="42"/>
  <c r="S16" i="42" s="1"/>
  <c r="N15" i="42"/>
  <c r="M15" i="42"/>
  <c r="L15" i="42"/>
  <c r="J15" i="42"/>
  <c r="K15" i="42" s="1"/>
  <c r="I15" i="42"/>
  <c r="G15" i="42"/>
  <c r="R15" i="42" s="1"/>
  <c r="F15" i="42"/>
  <c r="D15" i="42"/>
  <c r="C15" i="42"/>
  <c r="E15" i="42" s="1"/>
  <c r="S14" i="42"/>
  <c r="R14" i="42"/>
  <c r="Q14" i="42"/>
  <c r="N14" i="42"/>
  <c r="K14" i="42"/>
  <c r="H14" i="42"/>
  <c r="E14" i="42"/>
  <c r="R13" i="42"/>
  <c r="Q13" i="42"/>
  <c r="N13" i="42"/>
  <c r="K13" i="42"/>
  <c r="S13" i="42" s="1"/>
  <c r="H13" i="42"/>
  <c r="E13" i="42"/>
  <c r="Q12" i="42"/>
  <c r="M12" i="42"/>
  <c r="L12" i="42"/>
  <c r="N12" i="42" s="1"/>
  <c r="K12" i="42"/>
  <c r="J12" i="42"/>
  <c r="I12" i="42"/>
  <c r="G12" i="42"/>
  <c r="H12" i="42" s="1"/>
  <c r="F12" i="42"/>
  <c r="D12" i="42"/>
  <c r="R12" i="42" s="1"/>
  <c r="C12" i="42"/>
  <c r="R11" i="42"/>
  <c r="Q11" i="42"/>
  <c r="N11" i="42"/>
  <c r="K11" i="42"/>
  <c r="H11" i="42"/>
  <c r="E11" i="42"/>
  <c r="S11" i="42" s="1"/>
  <c r="R10" i="42"/>
  <c r="Q10" i="42"/>
  <c r="N10" i="42"/>
  <c r="K10" i="42"/>
  <c r="H10" i="42"/>
  <c r="E10" i="42"/>
  <c r="S10" i="42" s="1"/>
  <c r="M9" i="42"/>
  <c r="L9" i="42"/>
  <c r="N9" i="42" s="1"/>
  <c r="J9" i="42"/>
  <c r="I9" i="42"/>
  <c r="K9" i="42" s="1"/>
  <c r="H9" i="42"/>
  <c r="G9" i="42"/>
  <c r="F9" i="42"/>
  <c r="D9" i="42"/>
  <c r="R9" i="42" s="1"/>
  <c r="C9" i="42"/>
  <c r="Q9" i="42" s="1"/>
  <c r="R8" i="42"/>
  <c r="Q8" i="42"/>
  <c r="N8" i="42"/>
  <c r="K8" i="42"/>
  <c r="H8" i="42"/>
  <c r="E8" i="42"/>
  <c r="S8" i="42" s="1"/>
  <c r="R7" i="42"/>
  <c r="Q7" i="42"/>
  <c r="N7" i="42"/>
  <c r="K7" i="42"/>
  <c r="H7" i="42"/>
  <c r="E7" i="42"/>
  <c r="E9" i="42" s="1"/>
  <c r="S9" i="42" s="1"/>
  <c r="M83" i="41"/>
  <c r="L83" i="41"/>
  <c r="N83" i="41" s="1"/>
  <c r="D83" i="41"/>
  <c r="C83" i="41"/>
  <c r="E83" i="41" s="1"/>
  <c r="N82" i="41"/>
  <c r="E82" i="41"/>
  <c r="N81" i="41"/>
  <c r="E81" i="41"/>
  <c r="M80" i="41"/>
  <c r="L80" i="41"/>
  <c r="N80" i="41" s="1"/>
  <c r="D80" i="41"/>
  <c r="C80" i="41"/>
  <c r="E80" i="41" s="1"/>
  <c r="N79" i="41"/>
  <c r="E79" i="41"/>
  <c r="N78" i="41"/>
  <c r="E78" i="41"/>
  <c r="M77" i="41"/>
  <c r="L77" i="41"/>
  <c r="N77" i="41" s="1"/>
  <c r="E77" i="41"/>
  <c r="D77" i="41"/>
  <c r="C77" i="41"/>
  <c r="N76" i="41"/>
  <c r="E76" i="41"/>
  <c r="N75" i="41"/>
  <c r="E75" i="41"/>
  <c r="M74" i="41"/>
  <c r="R9" i="41" s="1"/>
  <c r="L74" i="41"/>
  <c r="D74" i="41"/>
  <c r="C74" i="41"/>
  <c r="E74" i="41" s="1"/>
  <c r="N73" i="41"/>
  <c r="E73" i="41"/>
  <c r="N72" i="41"/>
  <c r="E72" i="41"/>
  <c r="M67" i="41"/>
  <c r="L67" i="41"/>
  <c r="N67" i="41" s="1"/>
  <c r="J67" i="41"/>
  <c r="K67" i="41" s="1"/>
  <c r="I67" i="41"/>
  <c r="D67" i="41"/>
  <c r="E67" i="41" s="1"/>
  <c r="C67" i="41"/>
  <c r="N66" i="41"/>
  <c r="K66" i="41"/>
  <c r="E66" i="41"/>
  <c r="N65" i="41"/>
  <c r="K65" i="41"/>
  <c r="E65" i="41"/>
  <c r="N64" i="41"/>
  <c r="M64" i="41"/>
  <c r="L64" i="41"/>
  <c r="J64" i="41"/>
  <c r="I64" i="41"/>
  <c r="K64" i="41" s="1"/>
  <c r="D64" i="41"/>
  <c r="C64" i="41"/>
  <c r="E64" i="41" s="1"/>
  <c r="N63" i="41"/>
  <c r="K63" i="41"/>
  <c r="E63" i="41"/>
  <c r="N62" i="41"/>
  <c r="K62" i="41"/>
  <c r="E62" i="41"/>
  <c r="M61" i="41"/>
  <c r="N61" i="41" s="1"/>
  <c r="L61" i="41"/>
  <c r="J61" i="41"/>
  <c r="I61" i="41"/>
  <c r="K61" i="41" s="1"/>
  <c r="D61" i="41"/>
  <c r="C61" i="41"/>
  <c r="E61" i="41" s="1"/>
  <c r="N60" i="41"/>
  <c r="K60" i="41"/>
  <c r="E60" i="41"/>
  <c r="N59" i="41"/>
  <c r="K59" i="41"/>
  <c r="E59" i="41"/>
  <c r="M58" i="41"/>
  <c r="L58" i="41"/>
  <c r="N58" i="41" s="1"/>
  <c r="J58" i="41"/>
  <c r="I58" i="41"/>
  <c r="K58" i="41" s="1"/>
  <c r="D58" i="41"/>
  <c r="E58" i="41" s="1"/>
  <c r="C58" i="41"/>
  <c r="N57" i="41"/>
  <c r="K57" i="41"/>
  <c r="E57" i="41"/>
  <c r="N56" i="41"/>
  <c r="K56" i="41"/>
  <c r="E56" i="41"/>
  <c r="N51" i="41"/>
  <c r="M51" i="41"/>
  <c r="L51" i="41"/>
  <c r="H51" i="41"/>
  <c r="G51" i="41"/>
  <c r="F51" i="41"/>
  <c r="D51" i="41"/>
  <c r="C51" i="41"/>
  <c r="E51" i="41" s="1"/>
  <c r="N50" i="41"/>
  <c r="H50" i="41"/>
  <c r="E50" i="41"/>
  <c r="N49" i="41"/>
  <c r="H49" i="41"/>
  <c r="E49" i="41"/>
  <c r="M48" i="41"/>
  <c r="N48" i="41" s="1"/>
  <c r="L48" i="41"/>
  <c r="G48" i="41"/>
  <c r="H48" i="41" s="1"/>
  <c r="F48" i="41"/>
  <c r="D48" i="41"/>
  <c r="C48" i="41"/>
  <c r="E48" i="41" s="1"/>
  <c r="N47" i="41"/>
  <c r="H47" i="41"/>
  <c r="E47" i="41"/>
  <c r="N46" i="41"/>
  <c r="H46" i="41"/>
  <c r="E46" i="41"/>
  <c r="M45" i="41"/>
  <c r="L45" i="41"/>
  <c r="N45" i="41" s="1"/>
  <c r="G45" i="41"/>
  <c r="F45" i="41"/>
  <c r="H45" i="41" s="1"/>
  <c r="D45" i="41"/>
  <c r="C45" i="41"/>
  <c r="E45" i="41" s="1"/>
  <c r="N44" i="41"/>
  <c r="H44" i="41"/>
  <c r="E44" i="41"/>
  <c r="N43" i="41"/>
  <c r="H43" i="41"/>
  <c r="S10" i="41" s="1"/>
  <c r="E43" i="41"/>
  <c r="M42" i="41"/>
  <c r="L42" i="41"/>
  <c r="N42" i="41" s="1"/>
  <c r="H42" i="41"/>
  <c r="G42" i="41"/>
  <c r="F42" i="41"/>
  <c r="E42" i="41"/>
  <c r="D42" i="41"/>
  <c r="C42" i="41"/>
  <c r="N41" i="41"/>
  <c r="H41" i="41"/>
  <c r="E41" i="41"/>
  <c r="N40" i="41"/>
  <c r="H40" i="41"/>
  <c r="E40" i="41"/>
  <c r="M35" i="41"/>
  <c r="L35" i="41"/>
  <c r="J35" i="41"/>
  <c r="I35" i="41"/>
  <c r="G35" i="41"/>
  <c r="H35" i="41" s="1"/>
  <c r="F35" i="41"/>
  <c r="D35" i="41"/>
  <c r="E35" i="41" s="1"/>
  <c r="C35" i="41"/>
  <c r="N34" i="41"/>
  <c r="K34" i="41"/>
  <c r="H34" i="41"/>
  <c r="E34" i="41"/>
  <c r="N33" i="41"/>
  <c r="N35" i="41" s="1"/>
  <c r="K33" i="41"/>
  <c r="K35" i="41" s="1"/>
  <c r="H33" i="41"/>
  <c r="E33" i="41"/>
  <c r="M32" i="41"/>
  <c r="L32" i="41"/>
  <c r="K32" i="41"/>
  <c r="J32" i="41"/>
  <c r="I32" i="41"/>
  <c r="G32" i="41"/>
  <c r="F32" i="41"/>
  <c r="H32" i="41" s="1"/>
  <c r="D32" i="41"/>
  <c r="C32" i="41"/>
  <c r="E32" i="41" s="1"/>
  <c r="N31" i="41"/>
  <c r="K31" i="41"/>
  <c r="H31" i="41"/>
  <c r="E31" i="41"/>
  <c r="N30" i="41"/>
  <c r="N32" i="41" s="1"/>
  <c r="K30" i="41"/>
  <c r="H30" i="41"/>
  <c r="E30" i="41"/>
  <c r="M29" i="41"/>
  <c r="L29" i="41"/>
  <c r="J29" i="41"/>
  <c r="I29" i="41"/>
  <c r="G29" i="41"/>
  <c r="H29" i="41" s="1"/>
  <c r="F29" i="41"/>
  <c r="D29" i="41"/>
  <c r="E29" i="41" s="1"/>
  <c r="C29" i="41"/>
  <c r="N28" i="41"/>
  <c r="K28" i="41"/>
  <c r="H28" i="41"/>
  <c r="E28" i="41"/>
  <c r="N27" i="41"/>
  <c r="N29" i="41" s="1"/>
  <c r="K27" i="41"/>
  <c r="K29" i="41" s="1"/>
  <c r="H27" i="41"/>
  <c r="E27" i="41"/>
  <c r="M26" i="41"/>
  <c r="L26" i="41"/>
  <c r="K26" i="41"/>
  <c r="J26" i="41"/>
  <c r="I26" i="41"/>
  <c r="G26" i="41"/>
  <c r="F26" i="41"/>
  <c r="H26" i="41" s="1"/>
  <c r="D26" i="41"/>
  <c r="C26" i="41"/>
  <c r="E26" i="41" s="1"/>
  <c r="N25" i="41"/>
  <c r="K25" i="41"/>
  <c r="H25" i="41"/>
  <c r="E25" i="41"/>
  <c r="N24" i="41"/>
  <c r="N26" i="41" s="1"/>
  <c r="K24" i="41"/>
  <c r="H24" i="41"/>
  <c r="E24" i="41"/>
  <c r="M18" i="41"/>
  <c r="N18" i="41" s="1"/>
  <c r="L18" i="41"/>
  <c r="J18" i="41"/>
  <c r="I18" i="41"/>
  <c r="K18" i="41" s="1"/>
  <c r="G18" i="41"/>
  <c r="R18" i="41" s="1"/>
  <c r="F18" i="41"/>
  <c r="E18" i="41"/>
  <c r="D18" i="41"/>
  <c r="C18" i="41"/>
  <c r="Q18" i="41" s="1"/>
  <c r="S17" i="41"/>
  <c r="R17" i="41"/>
  <c r="Q17" i="41"/>
  <c r="N17" i="41"/>
  <c r="K17" i="41"/>
  <c r="H17" i="41"/>
  <c r="E17" i="41"/>
  <c r="R16" i="41"/>
  <c r="Q16" i="41"/>
  <c r="N16" i="41"/>
  <c r="K16" i="41"/>
  <c r="H16" i="41"/>
  <c r="E16" i="41"/>
  <c r="S16" i="41" s="1"/>
  <c r="Q15" i="41"/>
  <c r="N15" i="41"/>
  <c r="M15" i="41"/>
  <c r="L15" i="41"/>
  <c r="J15" i="41"/>
  <c r="K15" i="41" s="1"/>
  <c r="I15" i="41"/>
  <c r="G15" i="41"/>
  <c r="F15" i="41"/>
  <c r="H15" i="41" s="1"/>
  <c r="E15" i="41"/>
  <c r="D15" i="41"/>
  <c r="R15" i="41" s="1"/>
  <c r="C15" i="41"/>
  <c r="R14" i="41"/>
  <c r="Q14" i="41"/>
  <c r="N14" i="41"/>
  <c r="K14" i="41"/>
  <c r="H14" i="41"/>
  <c r="E14" i="41"/>
  <c r="S14" i="41" s="1"/>
  <c r="R13" i="41"/>
  <c r="Q13" i="41"/>
  <c r="N13" i="41"/>
  <c r="K13" i="41"/>
  <c r="H13" i="41"/>
  <c r="E13" i="41"/>
  <c r="S13" i="41" s="1"/>
  <c r="M12" i="41"/>
  <c r="L12" i="41"/>
  <c r="N12" i="41" s="1"/>
  <c r="K12" i="41"/>
  <c r="J12" i="41"/>
  <c r="I12" i="41"/>
  <c r="G12" i="41"/>
  <c r="F12" i="41"/>
  <c r="H12" i="41" s="1"/>
  <c r="D12" i="41"/>
  <c r="R12" i="41" s="1"/>
  <c r="C12" i="41"/>
  <c r="Q12" i="41" s="1"/>
  <c r="R11" i="41"/>
  <c r="Q11" i="41"/>
  <c r="N11" i="41"/>
  <c r="K11" i="41"/>
  <c r="H11" i="41"/>
  <c r="E11" i="41"/>
  <c r="S11" i="41" s="1"/>
  <c r="R10" i="41"/>
  <c r="Q10" i="41"/>
  <c r="N10" i="41"/>
  <c r="K10" i="41"/>
  <c r="H10" i="41"/>
  <c r="E10" i="41"/>
  <c r="N9" i="41"/>
  <c r="M9" i="41"/>
  <c r="L9" i="41"/>
  <c r="J9" i="41"/>
  <c r="I9" i="41"/>
  <c r="Q9" i="41" s="1"/>
  <c r="H9" i="41"/>
  <c r="G9" i="41"/>
  <c r="F9" i="41"/>
  <c r="D9" i="41"/>
  <c r="C9" i="41"/>
  <c r="E9" i="41" s="1"/>
  <c r="R8" i="41"/>
  <c r="Q8" i="41"/>
  <c r="N8" i="41"/>
  <c r="K8" i="41"/>
  <c r="H8" i="41"/>
  <c r="E8" i="41"/>
  <c r="S8" i="41" s="1"/>
  <c r="R7" i="41"/>
  <c r="Q7" i="41"/>
  <c r="N7" i="41"/>
  <c r="K7" i="41"/>
  <c r="S7" i="41" s="1"/>
  <c r="H7" i="41"/>
  <c r="E7" i="41"/>
  <c r="N83" i="40"/>
  <c r="M83" i="40"/>
  <c r="L83" i="40"/>
  <c r="K83" i="40"/>
  <c r="J83" i="40"/>
  <c r="I83" i="40"/>
  <c r="G83" i="40"/>
  <c r="F83" i="40"/>
  <c r="H83" i="40" s="1"/>
  <c r="D83" i="40"/>
  <c r="C83" i="40"/>
  <c r="E83" i="40" s="1"/>
  <c r="N82" i="40"/>
  <c r="K82" i="40"/>
  <c r="H82" i="40"/>
  <c r="E82" i="40"/>
  <c r="N81" i="40"/>
  <c r="K81" i="40"/>
  <c r="H81" i="40"/>
  <c r="E81" i="40"/>
  <c r="M80" i="40"/>
  <c r="L80" i="40"/>
  <c r="N80" i="40" s="1"/>
  <c r="K80" i="40"/>
  <c r="J80" i="40"/>
  <c r="I80" i="40"/>
  <c r="G80" i="40"/>
  <c r="F80" i="40"/>
  <c r="H80" i="40" s="1"/>
  <c r="D80" i="40"/>
  <c r="C80" i="40"/>
  <c r="E80" i="40" s="1"/>
  <c r="N79" i="40"/>
  <c r="K79" i="40"/>
  <c r="H79" i="40"/>
  <c r="E79" i="40"/>
  <c r="N78" i="40"/>
  <c r="K78" i="40"/>
  <c r="H78" i="40"/>
  <c r="E78" i="40"/>
  <c r="N77" i="40"/>
  <c r="M77" i="40"/>
  <c r="L77" i="40"/>
  <c r="K77" i="40"/>
  <c r="J77" i="40"/>
  <c r="I77" i="40"/>
  <c r="G77" i="40"/>
  <c r="F77" i="40"/>
  <c r="H77" i="40" s="1"/>
  <c r="D77" i="40"/>
  <c r="C77" i="40"/>
  <c r="E77" i="40" s="1"/>
  <c r="N76" i="40"/>
  <c r="K76" i="40"/>
  <c r="H76" i="40"/>
  <c r="E76" i="40"/>
  <c r="N75" i="40"/>
  <c r="K75" i="40"/>
  <c r="H75" i="40"/>
  <c r="E75" i="40"/>
  <c r="M74" i="40"/>
  <c r="L74" i="40"/>
  <c r="N74" i="40" s="1"/>
  <c r="K74" i="40"/>
  <c r="J74" i="40"/>
  <c r="I74" i="40"/>
  <c r="G74" i="40"/>
  <c r="F74" i="40"/>
  <c r="H74" i="40" s="1"/>
  <c r="D74" i="40"/>
  <c r="C74" i="40"/>
  <c r="E74" i="40" s="1"/>
  <c r="N73" i="40"/>
  <c r="K73" i="40"/>
  <c r="H73" i="40"/>
  <c r="E73" i="40"/>
  <c r="N72" i="40"/>
  <c r="K72" i="40"/>
  <c r="H72" i="40"/>
  <c r="E72" i="40"/>
  <c r="N67" i="40"/>
  <c r="M67" i="40"/>
  <c r="L67" i="40"/>
  <c r="K67" i="40"/>
  <c r="J67" i="40"/>
  <c r="I67" i="40"/>
  <c r="G67" i="40"/>
  <c r="F67" i="40"/>
  <c r="H67" i="40" s="1"/>
  <c r="D67" i="40"/>
  <c r="C67" i="40"/>
  <c r="E67" i="40" s="1"/>
  <c r="N66" i="40"/>
  <c r="K66" i="40"/>
  <c r="H66" i="40"/>
  <c r="E66" i="40"/>
  <c r="N65" i="40"/>
  <c r="K65" i="40"/>
  <c r="H65" i="40"/>
  <c r="E65" i="40"/>
  <c r="M64" i="40"/>
  <c r="L64" i="40"/>
  <c r="N64" i="40" s="1"/>
  <c r="K64" i="40"/>
  <c r="J64" i="40"/>
  <c r="I64" i="40"/>
  <c r="G64" i="40"/>
  <c r="F64" i="40"/>
  <c r="H64" i="40" s="1"/>
  <c r="D64" i="40"/>
  <c r="C64" i="40"/>
  <c r="E64" i="40" s="1"/>
  <c r="N63" i="40"/>
  <c r="K63" i="40"/>
  <c r="H63" i="40"/>
  <c r="E63" i="40"/>
  <c r="N62" i="40"/>
  <c r="K62" i="40"/>
  <c r="H62" i="40"/>
  <c r="E62" i="40"/>
  <c r="N61" i="40"/>
  <c r="M61" i="40"/>
  <c r="L61" i="40"/>
  <c r="K61" i="40"/>
  <c r="J61" i="40"/>
  <c r="I61" i="40"/>
  <c r="G61" i="40"/>
  <c r="F61" i="40"/>
  <c r="H61" i="40" s="1"/>
  <c r="D61" i="40"/>
  <c r="C61" i="40"/>
  <c r="E61" i="40" s="1"/>
  <c r="N60" i="40"/>
  <c r="K60" i="40"/>
  <c r="H60" i="40"/>
  <c r="E60" i="40"/>
  <c r="N59" i="40"/>
  <c r="K59" i="40"/>
  <c r="H59" i="40"/>
  <c r="E59" i="40"/>
  <c r="M58" i="40"/>
  <c r="L58" i="40"/>
  <c r="N58" i="40" s="1"/>
  <c r="K58" i="40"/>
  <c r="J58" i="40"/>
  <c r="I58" i="40"/>
  <c r="G58" i="40"/>
  <c r="F58" i="40"/>
  <c r="H58" i="40" s="1"/>
  <c r="D58" i="40"/>
  <c r="C58" i="40"/>
  <c r="E58" i="40" s="1"/>
  <c r="N57" i="40"/>
  <c r="K57" i="40"/>
  <c r="H57" i="40"/>
  <c r="E57" i="40"/>
  <c r="N56" i="40"/>
  <c r="K56" i="40"/>
  <c r="H56" i="40"/>
  <c r="E56" i="40"/>
  <c r="N51" i="40"/>
  <c r="M51" i="40"/>
  <c r="L51" i="40"/>
  <c r="K51" i="40"/>
  <c r="J51" i="40"/>
  <c r="I51" i="40"/>
  <c r="G51" i="40"/>
  <c r="F51" i="40"/>
  <c r="H51" i="40" s="1"/>
  <c r="D51" i="40"/>
  <c r="C51" i="40"/>
  <c r="E51" i="40" s="1"/>
  <c r="N50" i="40"/>
  <c r="K50" i="40"/>
  <c r="H50" i="40"/>
  <c r="E50" i="40"/>
  <c r="N49" i="40"/>
  <c r="K49" i="40"/>
  <c r="H49" i="40"/>
  <c r="E49" i="40"/>
  <c r="N48" i="40"/>
  <c r="M48" i="40"/>
  <c r="L48" i="40"/>
  <c r="K48" i="40"/>
  <c r="J48" i="40"/>
  <c r="I48" i="40"/>
  <c r="G48" i="40"/>
  <c r="F48" i="40"/>
  <c r="H48" i="40" s="1"/>
  <c r="D48" i="40"/>
  <c r="C48" i="40"/>
  <c r="E48" i="40" s="1"/>
  <c r="N47" i="40"/>
  <c r="K47" i="40"/>
  <c r="H47" i="40"/>
  <c r="E47" i="40"/>
  <c r="N46" i="40"/>
  <c r="K46" i="40"/>
  <c r="H46" i="40"/>
  <c r="E46" i="40"/>
  <c r="N45" i="40"/>
  <c r="M45" i="40"/>
  <c r="L45" i="40"/>
  <c r="K45" i="40"/>
  <c r="J45" i="40"/>
  <c r="I45" i="40"/>
  <c r="G45" i="40"/>
  <c r="F45" i="40"/>
  <c r="H45" i="40" s="1"/>
  <c r="D45" i="40"/>
  <c r="C45" i="40"/>
  <c r="E45" i="40" s="1"/>
  <c r="N44" i="40"/>
  <c r="K44" i="40"/>
  <c r="H44" i="40"/>
  <c r="E44" i="40"/>
  <c r="N43" i="40"/>
  <c r="K43" i="40"/>
  <c r="H43" i="40"/>
  <c r="E43" i="40"/>
  <c r="M42" i="40"/>
  <c r="L42" i="40"/>
  <c r="N42" i="40" s="1"/>
  <c r="K42" i="40"/>
  <c r="J42" i="40"/>
  <c r="I42" i="40"/>
  <c r="G42" i="40"/>
  <c r="F42" i="40"/>
  <c r="H42" i="40" s="1"/>
  <c r="D42" i="40"/>
  <c r="C42" i="40"/>
  <c r="E42" i="40" s="1"/>
  <c r="N41" i="40"/>
  <c r="K41" i="40"/>
  <c r="H41" i="40"/>
  <c r="E41" i="40"/>
  <c r="N40" i="40"/>
  <c r="K40" i="40"/>
  <c r="H40" i="40"/>
  <c r="E40" i="40"/>
  <c r="M35" i="40"/>
  <c r="L35" i="40"/>
  <c r="K35" i="40"/>
  <c r="J35" i="40"/>
  <c r="I35" i="40"/>
  <c r="G35" i="40"/>
  <c r="F35" i="40"/>
  <c r="H35" i="40" s="1"/>
  <c r="D35" i="40"/>
  <c r="C35" i="40"/>
  <c r="E35" i="40" s="1"/>
  <c r="N34" i="40"/>
  <c r="K34" i="40"/>
  <c r="H34" i="40"/>
  <c r="E34" i="40"/>
  <c r="N33" i="40"/>
  <c r="N35" i="40" s="1"/>
  <c r="K33" i="40"/>
  <c r="H33" i="40"/>
  <c r="E33" i="40"/>
  <c r="M32" i="40"/>
  <c r="L32" i="40"/>
  <c r="K32" i="40"/>
  <c r="J32" i="40"/>
  <c r="I32" i="40"/>
  <c r="G32" i="40"/>
  <c r="F32" i="40"/>
  <c r="H32" i="40" s="1"/>
  <c r="D32" i="40"/>
  <c r="C32" i="40"/>
  <c r="E32" i="40" s="1"/>
  <c r="N31" i="40"/>
  <c r="K31" i="40"/>
  <c r="H31" i="40"/>
  <c r="E31" i="40"/>
  <c r="N30" i="40"/>
  <c r="N32" i="40" s="1"/>
  <c r="K30" i="40"/>
  <c r="H30" i="40"/>
  <c r="E30" i="40"/>
  <c r="M29" i="40"/>
  <c r="L29" i="40"/>
  <c r="K29" i="40"/>
  <c r="J29" i="40"/>
  <c r="I29" i="40"/>
  <c r="G29" i="40"/>
  <c r="F29" i="40"/>
  <c r="H29" i="40" s="1"/>
  <c r="D29" i="40"/>
  <c r="C29" i="40"/>
  <c r="E29" i="40" s="1"/>
  <c r="N28" i="40"/>
  <c r="K28" i="40"/>
  <c r="H28" i="40"/>
  <c r="E28" i="40"/>
  <c r="N27" i="40"/>
  <c r="N29" i="40" s="1"/>
  <c r="K27" i="40"/>
  <c r="H27" i="40"/>
  <c r="E27" i="40"/>
  <c r="M26" i="40"/>
  <c r="N26" i="40" s="1"/>
  <c r="L26" i="40"/>
  <c r="K26" i="40"/>
  <c r="J26" i="40"/>
  <c r="I26" i="40"/>
  <c r="G26" i="40"/>
  <c r="F26" i="40"/>
  <c r="H26" i="40" s="1"/>
  <c r="D26" i="40"/>
  <c r="C26" i="40"/>
  <c r="E26" i="40" s="1"/>
  <c r="N25" i="40"/>
  <c r="K25" i="40"/>
  <c r="H25" i="40"/>
  <c r="E25" i="40"/>
  <c r="N24" i="40"/>
  <c r="K24" i="40"/>
  <c r="H24" i="40"/>
  <c r="E24" i="40"/>
  <c r="N18" i="40"/>
  <c r="M18" i="40"/>
  <c r="L18" i="40"/>
  <c r="J18" i="40"/>
  <c r="I18" i="40"/>
  <c r="K18" i="40" s="1"/>
  <c r="G18" i="40"/>
  <c r="F18" i="40"/>
  <c r="H18" i="40" s="1"/>
  <c r="D18" i="40"/>
  <c r="R18" i="40" s="1"/>
  <c r="C18" i="40"/>
  <c r="Q18" i="40" s="1"/>
  <c r="S17" i="40"/>
  <c r="R17" i="40"/>
  <c r="Q17" i="40"/>
  <c r="N17" i="40"/>
  <c r="K17" i="40"/>
  <c r="H17" i="40"/>
  <c r="E17" i="40"/>
  <c r="R16" i="40"/>
  <c r="Q16" i="40"/>
  <c r="N16" i="40"/>
  <c r="K16" i="40"/>
  <c r="H16" i="40"/>
  <c r="E16" i="40"/>
  <c r="E18" i="40" s="1"/>
  <c r="Q15" i="40"/>
  <c r="N15" i="40"/>
  <c r="M15" i="40"/>
  <c r="L15" i="40"/>
  <c r="K15" i="40"/>
  <c r="J15" i="40"/>
  <c r="I15" i="40"/>
  <c r="G15" i="40"/>
  <c r="F15" i="40"/>
  <c r="H15" i="40" s="1"/>
  <c r="D15" i="40"/>
  <c r="R15" i="40" s="1"/>
  <c r="C15" i="40"/>
  <c r="R14" i="40"/>
  <c r="Q14" i="40"/>
  <c r="N14" i="40"/>
  <c r="K14" i="40"/>
  <c r="H14" i="40"/>
  <c r="S14" i="40" s="1"/>
  <c r="E14" i="40"/>
  <c r="R13" i="40"/>
  <c r="Q13" i="40"/>
  <c r="N13" i="40"/>
  <c r="K13" i="40"/>
  <c r="H13" i="40"/>
  <c r="S13" i="40" s="1"/>
  <c r="E13" i="40"/>
  <c r="E15" i="40" s="1"/>
  <c r="M12" i="40"/>
  <c r="L12" i="40"/>
  <c r="N12" i="40" s="1"/>
  <c r="K12" i="40"/>
  <c r="J12" i="40"/>
  <c r="I12" i="40"/>
  <c r="H12" i="40"/>
  <c r="G12" i="40"/>
  <c r="F12" i="40"/>
  <c r="D12" i="40"/>
  <c r="R12" i="40" s="1"/>
  <c r="C12" i="40"/>
  <c r="Q12" i="40" s="1"/>
  <c r="R11" i="40"/>
  <c r="Q11" i="40"/>
  <c r="N11" i="40"/>
  <c r="K11" i="40"/>
  <c r="H11" i="40"/>
  <c r="E11" i="40"/>
  <c r="S11" i="40" s="1"/>
  <c r="S10" i="40"/>
  <c r="R10" i="40"/>
  <c r="Q10" i="40"/>
  <c r="N10" i="40"/>
  <c r="K10" i="40"/>
  <c r="H10" i="40"/>
  <c r="E10" i="40"/>
  <c r="E12" i="40" s="1"/>
  <c r="R9" i="40"/>
  <c r="M9" i="40"/>
  <c r="L9" i="40"/>
  <c r="N9" i="40" s="1"/>
  <c r="J9" i="40"/>
  <c r="I9" i="40"/>
  <c r="K9" i="40" s="1"/>
  <c r="H9" i="40"/>
  <c r="G9" i="40"/>
  <c r="F9" i="40"/>
  <c r="E9" i="40"/>
  <c r="D9" i="40"/>
  <c r="C9" i="40"/>
  <c r="Q9" i="40" s="1"/>
  <c r="R8" i="40"/>
  <c r="Q8" i="40"/>
  <c r="N8" i="40"/>
  <c r="K8" i="40"/>
  <c r="H8" i="40"/>
  <c r="E8" i="40"/>
  <c r="S8" i="40" s="1"/>
  <c r="R7" i="40"/>
  <c r="Q7" i="40"/>
  <c r="N7" i="40"/>
  <c r="K7" i="40"/>
  <c r="H7" i="40"/>
  <c r="E7" i="40"/>
  <c r="S7" i="40" s="1"/>
  <c r="C23" i="39"/>
  <c r="F22" i="39"/>
  <c r="E22" i="39"/>
  <c r="D22" i="39"/>
  <c r="D23" i="39" s="1"/>
  <c r="C22" i="39"/>
  <c r="D19" i="39"/>
  <c r="C19" i="39"/>
  <c r="F18" i="39"/>
  <c r="E18" i="39"/>
  <c r="D18" i="39"/>
  <c r="C18" i="39"/>
  <c r="F14" i="39"/>
  <c r="E14" i="39"/>
  <c r="D14" i="39"/>
  <c r="D15" i="39" s="1"/>
  <c r="C14" i="39"/>
  <c r="C15" i="39" s="1"/>
  <c r="F10" i="39"/>
  <c r="E10" i="39"/>
  <c r="D10" i="39"/>
  <c r="D11" i="39" s="1"/>
  <c r="C10" i="39"/>
  <c r="C11" i="39" s="1"/>
  <c r="AC25" i="38"/>
  <c r="AA25" i="38"/>
  <c r="Y25" i="38"/>
  <c r="W25" i="38"/>
  <c r="U25" i="38"/>
  <c r="S25" i="38"/>
  <c r="Q25" i="38"/>
  <c r="O25" i="38"/>
  <c r="M25" i="38"/>
  <c r="K25" i="38"/>
  <c r="I25" i="38"/>
  <c r="G25" i="38"/>
  <c r="E25" i="38"/>
  <c r="C25" i="38"/>
  <c r="AE25" i="38" s="1"/>
  <c r="AE24" i="38"/>
  <c r="AE23" i="38"/>
  <c r="AE22" i="38"/>
  <c r="AE21" i="38"/>
  <c r="AE20" i="38"/>
  <c r="AE19" i="38"/>
  <c r="AE18" i="38"/>
  <c r="AE17" i="38"/>
  <c r="AE16" i="38"/>
  <c r="AE15" i="38"/>
  <c r="AE14" i="38"/>
  <c r="AE13" i="38"/>
  <c r="AE12" i="38"/>
  <c r="AE11" i="38"/>
  <c r="AE10" i="38"/>
  <c r="AE9" i="38"/>
  <c r="AE8" i="38"/>
  <c r="AE7" i="38"/>
  <c r="AE6" i="38"/>
  <c r="AE5" i="38"/>
  <c r="AI23" i="37"/>
  <c r="AG23" i="37"/>
  <c r="AE23" i="37"/>
  <c r="AC23" i="37"/>
  <c r="AA23" i="37"/>
  <c r="Y23" i="37"/>
  <c r="W23" i="37"/>
  <c r="U23" i="37"/>
  <c r="S23" i="37"/>
  <c r="Q23" i="37"/>
  <c r="O23" i="37"/>
  <c r="M23" i="37"/>
  <c r="K23" i="37"/>
  <c r="I23" i="37"/>
  <c r="G23" i="37"/>
  <c r="E23" i="37"/>
  <c r="C23" i="37"/>
  <c r="AL23" i="37" s="1"/>
  <c r="AL22" i="37"/>
  <c r="AL21" i="37"/>
  <c r="AL20" i="37"/>
  <c r="AL19" i="37"/>
  <c r="AL18" i="37"/>
  <c r="AL17" i="37"/>
  <c r="AL16" i="37"/>
  <c r="AL15" i="37"/>
  <c r="AL14" i="37"/>
  <c r="AL13" i="37"/>
  <c r="AL12" i="37"/>
  <c r="AL11" i="37"/>
  <c r="AL10" i="37"/>
  <c r="AL9" i="37"/>
  <c r="AL8" i="37"/>
  <c r="AL7" i="37"/>
  <c r="Q27" i="36"/>
  <c r="P27" i="36"/>
  <c r="O27" i="36"/>
  <c r="N27" i="36"/>
  <c r="M27" i="36"/>
  <c r="L27" i="36"/>
  <c r="K27" i="36"/>
  <c r="J27" i="36"/>
  <c r="I27" i="36"/>
  <c r="H27" i="36"/>
  <c r="G27" i="36"/>
  <c r="F27" i="36"/>
  <c r="E27" i="36"/>
  <c r="D27" i="36"/>
  <c r="C27" i="36"/>
  <c r="L27" i="35"/>
  <c r="K27" i="35"/>
  <c r="J27" i="35"/>
  <c r="I27" i="35"/>
  <c r="H27" i="35"/>
  <c r="G27" i="35"/>
  <c r="F27" i="35"/>
  <c r="E27" i="35"/>
  <c r="D27" i="35"/>
  <c r="C27" i="35"/>
  <c r="P172" i="34"/>
  <c r="O172" i="34"/>
  <c r="M172" i="34"/>
  <c r="L172" i="34"/>
  <c r="J172" i="34"/>
  <c r="I172" i="34"/>
  <c r="G172" i="34"/>
  <c r="F172" i="34"/>
  <c r="D172" i="34"/>
  <c r="C172" i="34"/>
  <c r="Q171" i="34"/>
  <c r="N171" i="34"/>
  <c r="K171" i="34"/>
  <c r="H171" i="34"/>
  <c r="E171" i="34"/>
  <c r="Q170" i="34"/>
  <c r="N170" i="34"/>
  <c r="K170" i="34"/>
  <c r="H170" i="34"/>
  <c r="E170" i="34"/>
  <c r="Q169" i="34"/>
  <c r="N169" i="34"/>
  <c r="K169" i="34"/>
  <c r="H169" i="34"/>
  <c r="E169" i="34"/>
  <c r="Q168" i="34"/>
  <c r="N168" i="34"/>
  <c r="K168" i="34"/>
  <c r="H168" i="34"/>
  <c r="E168" i="34"/>
  <c r="Q167" i="34"/>
  <c r="N167" i="34"/>
  <c r="K167" i="34"/>
  <c r="H167" i="34"/>
  <c r="E167" i="34"/>
  <c r="Q166" i="34"/>
  <c r="N166" i="34"/>
  <c r="K166" i="34"/>
  <c r="H166" i="34"/>
  <c r="E166" i="34"/>
  <c r="Q165" i="34"/>
  <c r="N165" i="34"/>
  <c r="K165" i="34"/>
  <c r="H165" i="34"/>
  <c r="E165" i="34"/>
  <c r="Q164" i="34"/>
  <c r="N164" i="34"/>
  <c r="K164" i="34"/>
  <c r="H164" i="34"/>
  <c r="E164" i="34"/>
  <c r="Q163" i="34"/>
  <c r="N163" i="34"/>
  <c r="K163" i="34"/>
  <c r="H163" i="34"/>
  <c r="E163" i="34"/>
  <c r="Q162" i="34"/>
  <c r="N162" i="34"/>
  <c r="K162" i="34"/>
  <c r="H162" i="34"/>
  <c r="E162" i="34"/>
  <c r="Q161" i="34"/>
  <c r="N161" i="34"/>
  <c r="K161" i="34"/>
  <c r="H161" i="34"/>
  <c r="E161" i="34"/>
  <c r="Q160" i="34"/>
  <c r="N160" i="34"/>
  <c r="K160" i="34"/>
  <c r="H160" i="34"/>
  <c r="E160" i="34"/>
  <c r="Q159" i="34"/>
  <c r="N159" i="34"/>
  <c r="K159" i="34"/>
  <c r="H159" i="34"/>
  <c r="E159" i="34"/>
  <c r="Q158" i="34"/>
  <c r="N158" i="34"/>
  <c r="K158" i="34"/>
  <c r="H158" i="34"/>
  <c r="E158" i="34"/>
  <c r="Q157" i="34"/>
  <c r="N157" i="34"/>
  <c r="K157" i="34"/>
  <c r="H157" i="34"/>
  <c r="E157" i="34"/>
  <c r="Q156" i="34"/>
  <c r="N156" i="34"/>
  <c r="K156" i="34"/>
  <c r="H156" i="34"/>
  <c r="E156" i="34"/>
  <c r="Q155" i="34"/>
  <c r="N155" i="34"/>
  <c r="K155" i="34"/>
  <c r="H155" i="34"/>
  <c r="E155" i="34"/>
  <c r="Q154" i="34"/>
  <c r="N154" i="34"/>
  <c r="K154" i="34"/>
  <c r="H154" i="34"/>
  <c r="E154" i="34"/>
  <c r="Q153" i="34"/>
  <c r="N153" i="34"/>
  <c r="K153" i="34"/>
  <c r="H153" i="34"/>
  <c r="E153" i="34"/>
  <c r="Q152" i="34"/>
  <c r="N152" i="34"/>
  <c r="K152" i="34"/>
  <c r="H152" i="34"/>
  <c r="E152" i="34"/>
  <c r="Q151" i="34"/>
  <c r="N151" i="34"/>
  <c r="K151" i="34"/>
  <c r="H151" i="34"/>
  <c r="E151" i="34"/>
  <c r="Q150" i="34"/>
  <c r="N150" i="34"/>
  <c r="K150" i="34"/>
  <c r="H150" i="34"/>
  <c r="E150" i="34"/>
  <c r="Q149" i="34"/>
  <c r="N149" i="34"/>
  <c r="K149" i="34"/>
  <c r="H149" i="34"/>
  <c r="E149" i="34"/>
  <c r="Q148" i="34"/>
  <c r="N148" i="34"/>
  <c r="K148" i="34"/>
  <c r="H148" i="34"/>
  <c r="E148" i="34"/>
  <c r="Q147" i="34"/>
  <c r="N147" i="34"/>
  <c r="K147" i="34"/>
  <c r="H147" i="34"/>
  <c r="E147" i="34"/>
  <c r="Q146" i="34"/>
  <c r="N146" i="34"/>
  <c r="K146" i="34"/>
  <c r="H146" i="34"/>
  <c r="E146" i="34"/>
  <c r="Q145" i="34"/>
  <c r="N145" i="34"/>
  <c r="K145" i="34"/>
  <c r="H145" i="34"/>
  <c r="E145" i="34"/>
  <c r="Q144" i="34"/>
  <c r="N144" i="34"/>
  <c r="K144" i="34"/>
  <c r="H144" i="34"/>
  <c r="E144" i="34"/>
  <c r="Q143" i="34"/>
  <c r="N143" i="34"/>
  <c r="K143" i="34"/>
  <c r="H143" i="34"/>
  <c r="E143" i="34"/>
  <c r="Q142" i="34"/>
  <c r="N142" i="34"/>
  <c r="K142" i="34"/>
  <c r="H142" i="34"/>
  <c r="E142" i="34"/>
  <c r="Q141" i="34"/>
  <c r="N141" i="34"/>
  <c r="K141" i="34"/>
  <c r="H141" i="34"/>
  <c r="E141" i="34"/>
  <c r="Q140" i="34"/>
  <c r="N140" i="34"/>
  <c r="K140" i="34"/>
  <c r="H140" i="34"/>
  <c r="E140" i="34"/>
  <c r="Q139" i="34"/>
  <c r="N139" i="34"/>
  <c r="K139" i="34"/>
  <c r="H139" i="34"/>
  <c r="E139" i="34"/>
  <c r="Q138" i="34"/>
  <c r="N138" i="34"/>
  <c r="K138" i="34"/>
  <c r="H138" i="34"/>
  <c r="E138" i="34"/>
  <c r="Q137" i="34"/>
  <c r="Q172" i="34" s="1"/>
  <c r="N137" i="34"/>
  <c r="K137" i="34"/>
  <c r="H137" i="34"/>
  <c r="E137" i="34"/>
  <c r="Q136" i="34"/>
  <c r="N136" i="34"/>
  <c r="N172" i="34" s="1"/>
  <c r="K136" i="34"/>
  <c r="K172" i="34" s="1"/>
  <c r="H136" i="34"/>
  <c r="H172" i="34" s="1"/>
  <c r="E136" i="34"/>
  <c r="E172" i="34" s="1"/>
  <c r="P130" i="34"/>
  <c r="O130" i="34"/>
  <c r="M130" i="34"/>
  <c r="L130" i="34"/>
  <c r="J130" i="34"/>
  <c r="I130" i="34"/>
  <c r="G130" i="34"/>
  <c r="F130" i="34"/>
  <c r="D130" i="34"/>
  <c r="C130" i="34"/>
  <c r="Q129" i="34"/>
  <c r="N129" i="34"/>
  <c r="K129" i="34"/>
  <c r="H129" i="34"/>
  <c r="E129" i="34"/>
  <c r="Q128" i="34"/>
  <c r="N128" i="34"/>
  <c r="K128" i="34"/>
  <c r="H128" i="34"/>
  <c r="E128" i="34"/>
  <c r="Q127" i="34"/>
  <c r="N127" i="34"/>
  <c r="K127" i="34"/>
  <c r="H127" i="34"/>
  <c r="E127" i="34"/>
  <c r="Q126" i="34"/>
  <c r="N126" i="34"/>
  <c r="K126" i="34"/>
  <c r="H126" i="34"/>
  <c r="E126" i="34"/>
  <c r="Q125" i="34"/>
  <c r="N125" i="34"/>
  <c r="K125" i="34"/>
  <c r="H125" i="34"/>
  <c r="E125" i="34"/>
  <c r="Q124" i="34"/>
  <c r="N124" i="34"/>
  <c r="K124" i="34"/>
  <c r="H124" i="34"/>
  <c r="E124" i="34"/>
  <c r="Q123" i="34"/>
  <c r="N123" i="34"/>
  <c r="K123" i="34"/>
  <c r="H123" i="34"/>
  <c r="E123" i="34"/>
  <c r="Q122" i="34"/>
  <c r="N122" i="34"/>
  <c r="K122" i="34"/>
  <c r="H122" i="34"/>
  <c r="E122" i="34"/>
  <c r="Q121" i="34"/>
  <c r="N121" i="34"/>
  <c r="K121" i="34"/>
  <c r="H121" i="34"/>
  <c r="E121" i="34"/>
  <c r="Q120" i="34"/>
  <c r="N120" i="34"/>
  <c r="K120" i="34"/>
  <c r="H120" i="34"/>
  <c r="E120" i="34"/>
  <c r="Q119" i="34"/>
  <c r="N119" i="34"/>
  <c r="K119" i="34"/>
  <c r="H119" i="34"/>
  <c r="E119" i="34"/>
  <c r="Q118" i="34"/>
  <c r="N118" i="34"/>
  <c r="K118" i="34"/>
  <c r="H118" i="34"/>
  <c r="E118" i="34"/>
  <c r="Q117" i="34"/>
  <c r="N117" i="34"/>
  <c r="K117" i="34"/>
  <c r="H117" i="34"/>
  <c r="E117" i="34"/>
  <c r="Q116" i="34"/>
  <c r="N116" i="34"/>
  <c r="K116" i="34"/>
  <c r="H116" i="34"/>
  <c r="E116" i="34"/>
  <c r="Q115" i="34"/>
  <c r="N115" i="34"/>
  <c r="K115" i="34"/>
  <c r="H115" i="34"/>
  <c r="E115" i="34"/>
  <c r="Q114" i="34"/>
  <c r="N114" i="34"/>
  <c r="K114" i="34"/>
  <c r="H114" i="34"/>
  <c r="E114" i="34"/>
  <c r="Q113" i="34"/>
  <c r="N113" i="34"/>
  <c r="K113" i="34"/>
  <c r="H113" i="34"/>
  <c r="E113" i="34"/>
  <c r="Q112" i="34"/>
  <c r="N112" i="34"/>
  <c r="K112" i="34"/>
  <c r="H112" i="34"/>
  <c r="E112" i="34"/>
  <c r="Q111" i="34"/>
  <c r="N111" i="34"/>
  <c r="K111" i="34"/>
  <c r="H111" i="34"/>
  <c r="E111" i="34"/>
  <c r="Q110" i="34"/>
  <c r="N110" i="34"/>
  <c r="K110" i="34"/>
  <c r="H110" i="34"/>
  <c r="E110" i="34"/>
  <c r="Q109" i="34"/>
  <c r="N109" i="34"/>
  <c r="K109" i="34"/>
  <c r="H109" i="34"/>
  <c r="E109" i="34"/>
  <c r="Q108" i="34"/>
  <c r="N108" i="34"/>
  <c r="K108" i="34"/>
  <c r="H108" i="34"/>
  <c r="E108" i="34"/>
  <c r="Q107" i="34"/>
  <c r="N107" i="34"/>
  <c r="K107" i="34"/>
  <c r="H107" i="34"/>
  <c r="E107" i="34"/>
  <c r="Q106" i="34"/>
  <c r="N106" i="34"/>
  <c r="K106" i="34"/>
  <c r="H106" i="34"/>
  <c r="E106" i="34"/>
  <c r="Q105" i="34"/>
  <c r="N105" i="34"/>
  <c r="K105" i="34"/>
  <c r="H105" i="34"/>
  <c r="E105" i="34"/>
  <c r="Q104" i="34"/>
  <c r="N104" i="34"/>
  <c r="K104" i="34"/>
  <c r="H104" i="34"/>
  <c r="E104" i="34"/>
  <c r="Q103" i="34"/>
  <c r="N103" i="34"/>
  <c r="K103" i="34"/>
  <c r="H103" i="34"/>
  <c r="E103" i="34"/>
  <c r="Q102" i="34"/>
  <c r="N102" i="34"/>
  <c r="K102" i="34"/>
  <c r="H102" i="34"/>
  <c r="E102" i="34"/>
  <c r="Q101" i="34"/>
  <c r="N101" i="34"/>
  <c r="K101" i="34"/>
  <c r="H101" i="34"/>
  <c r="E101" i="34"/>
  <c r="Q100" i="34"/>
  <c r="N100" i="34"/>
  <c r="K100" i="34"/>
  <c r="H100" i="34"/>
  <c r="E100" i="34"/>
  <c r="E130" i="34" s="1"/>
  <c r="Q99" i="34"/>
  <c r="N99" i="34"/>
  <c r="K99" i="34"/>
  <c r="H99" i="34"/>
  <c r="E99" i="34"/>
  <c r="Q98" i="34"/>
  <c r="N98" i="34"/>
  <c r="K98" i="34"/>
  <c r="H98" i="34"/>
  <c r="E98" i="34"/>
  <c r="Q97" i="34"/>
  <c r="N97" i="34"/>
  <c r="K97" i="34"/>
  <c r="H97" i="34"/>
  <c r="E97" i="34"/>
  <c r="Q96" i="34"/>
  <c r="N96" i="34"/>
  <c r="K96" i="34"/>
  <c r="H96" i="34"/>
  <c r="E96" i="34"/>
  <c r="Q95" i="34"/>
  <c r="N95" i="34"/>
  <c r="K95" i="34"/>
  <c r="H95" i="34"/>
  <c r="E95" i="34"/>
  <c r="Q94" i="34"/>
  <c r="Q130" i="34" s="1"/>
  <c r="N94" i="34"/>
  <c r="N130" i="34" s="1"/>
  <c r="K94" i="34"/>
  <c r="K130" i="34" s="1"/>
  <c r="H94" i="34"/>
  <c r="H130" i="34" s="1"/>
  <c r="E94" i="34"/>
  <c r="P88" i="34"/>
  <c r="O88" i="34"/>
  <c r="M88" i="34"/>
  <c r="L88" i="34"/>
  <c r="K88" i="34"/>
  <c r="J88" i="34"/>
  <c r="I88" i="34"/>
  <c r="G88" i="34"/>
  <c r="F88" i="34"/>
  <c r="D88" i="34"/>
  <c r="C88" i="34"/>
  <c r="U87" i="34"/>
  <c r="T87" i="34"/>
  <c r="Q87" i="34"/>
  <c r="N87" i="34"/>
  <c r="K87" i="34"/>
  <c r="H87" i="34"/>
  <c r="E87" i="34"/>
  <c r="U86" i="34"/>
  <c r="T86" i="34"/>
  <c r="Q86" i="34"/>
  <c r="N86" i="34"/>
  <c r="K86" i="34"/>
  <c r="H86" i="34"/>
  <c r="E86" i="34"/>
  <c r="U85" i="34"/>
  <c r="T85" i="34"/>
  <c r="Q85" i="34"/>
  <c r="N85" i="34"/>
  <c r="K85" i="34"/>
  <c r="H85" i="34"/>
  <c r="E85" i="34"/>
  <c r="U84" i="34"/>
  <c r="T84" i="34"/>
  <c r="Q84" i="34"/>
  <c r="N84" i="34"/>
  <c r="K84" i="34"/>
  <c r="H84" i="34"/>
  <c r="E84" i="34"/>
  <c r="U83" i="34"/>
  <c r="T83" i="34"/>
  <c r="Q83" i="34"/>
  <c r="N83" i="34"/>
  <c r="K83" i="34"/>
  <c r="H83" i="34"/>
  <c r="E83" i="34"/>
  <c r="U82" i="34"/>
  <c r="T82" i="34"/>
  <c r="Q82" i="34"/>
  <c r="N82" i="34"/>
  <c r="K82" i="34"/>
  <c r="H82" i="34"/>
  <c r="E82" i="34"/>
  <c r="U81" i="34"/>
  <c r="T81" i="34"/>
  <c r="Q81" i="34"/>
  <c r="N81" i="34"/>
  <c r="K81" i="34"/>
  <c r="H81" i="34"/>
  <c r="E81" i="34"/>
  <c r="U80" i="34"/>
  <c r="T80" i="34"/>
  <c r="Q80" i="34"/>
  <c r="N80" i="34"/>
  <c r="K80" i="34"/>
  <c r="H80" i="34"/>
  <c r="E80" i="34"/>
  <c r="U79" i="34"/>
  <c r="T79" i="34"/>
  <c r="Q79" i="34"/>
  <c r="N79" i="34"/>
  <c r="K79" i="34"/>
  <c r="H79" i="34"/>
  <c r="E79" i="34"/>
  <c r="U78" i="34"/>
  <c r="T78" i="34"/>
  <c r="Q78" i="34"/>
  <c r="N78" i="34"/>
  <c r="K78" i="34"/>
  <c r="H78" i="34"/>
  <c r="E78" i="34"/>
  <c r="U77" i="34"/>
  <c r="T77" i="34"/>
  <c r="Q77" i="34"/>
  <c r="N77" i="34"/>
  <c r="K77" i="34"/>
  <c r="H77" i="34"/>
  <c r="E77" i="34"/>
  <c r="U76" i="34"/>
  <c r="T76" i="34"/>
  <c r="Q76" i="34"/>
  <c r="N76" i="34"/>
  <c r="K76" i="34"/>
  <c r="H76" i="34"/>
  <c r="E76" i="34"/>
  <c r="U75" i="34"/>
  <c r="T75" i="34"/>
  <c r="Q75" i="34"/>
  <c r="N75" i="34"/>
  <c r="K75" i="34"/>
  <c r="H75" i="34"/>
  <c r="E75" i="34"/>
  <c r="U74" i="34"/>
  <c r="T74" i="34"/>
  <c r="Q74" i="34"/>
  <c r="N74" i="34"/>
  <c r="K74" i="34"/>
  <c r="H74" i="34"/>
  <c r="E74" i="34"/>
  <c r="U73" i="34"/>
  <c r="T73" i="34"/>
  <c r="Q73" i="34"/>
  <c r="N73" i="34"/>
  <c r="K73" i="34"/>
  <c r="H73" i="34"/>
  <c r="E73" i="34"/>
  <c r="U72" i="34"/>
  <c r="T72" i="34"/>
  <c r="Q72" i="34"/>
  <c r="N72" i="34"/>
  <c r="K72" i="34"/>
  <c r="H72" i="34"/>
  <c r="E72" i="34"/>
  <c r="U71" i="34"/>
  <c r="T71" i="34"/>
  <c r="Q71" i="34"/>
  <c r="N71" i="34"/>
  <c r="K71" i="34"/>
  <c r="H71" i="34"/>
  <c r="E71" i="34"/>
  <c r="U70" i="34"/>
  <c r="T70" i="34"/>
  <c r="Q70" i="34"/>
  <c r="N70" i="34"/>
  <c r="K70" i="34"/>
  <c r="H70" i="34"/>
  <c r="E70" i="34"/>
  <c r="U69" i="34"/>
  <c r="T69" i="34"/>
  <c r="Q69" i="34"/>
  <c r="N69" i="34"/>
  <c r="K69" i="34"/>
  <c r="H69" i="34"/>
  <c r="E69" i="34"/>
  <c r="U68" i="34"/>
  <c r="T68" i="34"/>
  <c r="Q68" i="34"/>
  <c r="N68" i="34"/>
  <c r="K68" i="34"/>
  <c r="H68" i="34"/>
  <c r="E68" i="34"/>
  <c r="U67" i="34"/>
  <c r="T67" i="34"/>
  <c r="Q67" i="34"/>
  <c r="N67" i="34"/>
  <c r="K67" i="34"/>
  <c r="H67" i="34"/>
  <c r="E67" i="34"/>
  <c r="U66" i="34"/>
  <c r="T66" i="34"/>
  <c r="Q66" i="34"/>
  <c r="N66" i="34"/>
  <c r="K66" i="34"/>
  <c r="H66" i="34"/>
  <c r="E66" i="34"/>
  <c r="U65" i="34"/>
  <c r="T65" i="34"/>
  <c r="Q65" i="34"/>
  <c r="N65" i="34"/>
  <c r="K65" i="34"/>
  <c r="H65" i="34"/>
  <c r="E65" i="34"/>
  <c r="U64" i="34"/>
  <c r="T64" i="34"/>
  <c r="Q64" i="34"/>
  <c r="N64" i="34"/>
  <c r="K64" i="34"/>
  <c r="H64" i="34"/>
  <c r="E64" i="34"/>
  <c r="U63" i="34"/>
  <c r="T63" i="34"/>
  <c r="Q63" i="34"/>
  <c r="N63" i="34"/>
  <c r="K63" i="34"/>
  <c r="H63" i="34"/>
  <c r="E63" i="34"/>
  <c r="U62" i="34"/>
  <c r="T62" i="34"/>
  <c r="Q62" i="34"/>
  <c r="N62" i="34"/>
  <c r="K62" i="34"/>
  <c r="H62" i="34"/>
  <c r="E62" i="34"/>
  <c r="U61" i="34"/>
  <c r="T61" i="34"/>
  <c r="Q61" i="34"/>
  <c r="N61" i="34"/>
  <c r="K61" i="34"/>
  <c r="H61" i="34"/>
  <c r="E61" i="34"/>
  <c r="U60" i="34"/>
  <c r="T60" i="34"/>
  <c r="Q60" i="34"/>
  <c r="N60" i="34"/>
  <c r="K60" i="34"/>
  <c r="H60" i="34"/>
  <c r="E60" i="34"/>
  <c r="U59" i="34"/>
  <c r="T59" i="34"/>
  <c r="Q59" i="34"/>
  <c r="N59" i="34"/>
  <c r="K59" i="34"/>
  <c r="H59" i="34"/>
  <c r="E59" i="34"/>
  <c r="U58" i="34"/>
  <c r="T58" i="34"/>
  <c r="Q58" i="34"/>
  <c r="N58" i="34"/>
  <c r="K58" i="34"/>
  <c r="H58" i="34"/>
  <c r="E58" i="34"/>
  <c r="U57" i="34"/>
  <c r="T57" i="34"/>
  <c r="Q57" i="34"/>
  <c r="N57" i="34"/>
  <c r="K57" i="34"/>
  <c r="H57" i="34"/>
  <c r="E57" i="34"/>
  <c r="U56" i="34"/>
  <c r="T56" i="34"/>
  <c r="Q56" i="34"/>
  <c r="N56" i="34"/>
  <c r="K56" i="34"/>
  <c r="H56" i="34"/>
  <c r="E56" i="34"/>
  <c r="U55" i="34"/>
  <c r="T55" i="34"/>
  <c r="Q55" i="34"/>
  <c r="N55" i="34"/>
  <c r="K55" i="34"/>
  <c r="H55" i="34"/>
  <c r="E55" i="34"/>
  <c r="U54" i="34"/>
  <c r="T54" i="34"/>
  <c r="Q54" i="34"/>
  <c r="N54" i="34"/>
  <c r="K54" i="34"/>
  <c r="H54" i="34"/>
  <c r="E54" i="34"/>
  <c r="U53" i="34"/>
  <c r="T53" i="34"/>
  <c r="Q53" i="34"/>
  <c r="N53" i="34"/>
  <c r="K53" i="34"/>
  <c r="H53" i="34"/>
  <c r="E53" i="34"/>
  <c r="U52" i="34"/>
  <c r="T52" i="34"/>
  <c r="Q52" i="34"/>
  <c r="Q88" i="34" s="1"/>
  <c r="N52" i="34"/>
  <c r="N88" i="34" s="1"/>
  <c r="K52" i="34"/>
  <c r="H52" i="34"/>
  <c r="H88" i="34" s="1"/>
  <c r="E52" i="34"/>
  <c r="E88" i="34" s="1"/>
  <c r="AG44" i="34"/>
  <c r="AF44" i="34"/>
  <c r="AD44" i="34"/>
  <c r="AC44" i="34"/>
  <c r="AA44" i="34"/>
  <c r="Z44" i="34"/>
  <c r="X44" i="34"/>
  <c r="W44" i="34"/>
  <c r="U44" i="34"/>
  <c r="T44" i="34"/>
  <c r="P44" i="34"/>
  <c r="O44" i="34"/>
  <c r="M44" i="34"/>
  <c r="L44" i="34"/>
  <c r="J44" i="34"/>
  <c r="I44" i="34"/>
  <c r="G44" i="34"/>
  <c r="U88" i="34" s="1"/>
  <c r="F44" i="34"/>
  <c r="D44" i="34"/>
  <c r="C44" i="34"/>
  <c r="T88" i="34" s="1"/>
  <c r="AH43" i="34"/>
  <c r="AE43" i="34"/>
  <c r="AB43" i="34"/>
  <c r="Y43" i="34"/>
  <c r="V43" i="34"/>
  <c r="Q43" i="34"/>
  <c r="N43" i="34"/>
  <c r="K43" i="34"/>
  <c r="H43" i="34"/>
  <c r="E43" i="34"/>
  <c r="V87" i="34" s="1"/>
  <c r="AH42" i="34"/>
  <c r="AE42" i="34"/>
  <c r="AB42" i="34"/>
  <c r="Y42" i="34"/>
  <c r="V42" i="34"/>
  <c r="Q42" i="34"/>
  <c r="N42" i="34"/>
  <c r="K42" i="34"/>
  <c r="H42" i="34"/>
  <c r="E42" i="34"/>
  <c r="V86" i="34" s="1"/>
  <c r="AH41" i="34"/>
  <c r="AE41" i="34"/>
  <c r="AB41" i="34"/>
  <c r="Y41" i="34"/>
  <c r="V41" i="34"/>
  <c r="Q41" i="34"/>
  <c r="N41" i="34"/>
  <c r="K41" i="34"/>
  <c r="H41" i="34"/>
  <c r="E41" i="34"/>
  <c r="V85" i="34" s="1"/>
  <c r="AH40" i="34"/>
  <c r="AE40" i="34"/>
  <c r="AB40" i="34"/>
  <c r="Y40" i="34"/>
  <c r="V40" i="34"/>
  <c r="Q40" i="34"/>
  <c r="N40" i="34"/>
  <c r="K40" i="34"/>
  <c r="H40" i="34"/>
  <c r="E40" i="34"/>
  <c r="V84" i="34" s="1"/>
  <c r="AH39" i="34"/>
  <c r="AE39" i="34"/>
  <c r="AB39" i="34"/>
  <c r="Y39" i="34"/>
  <c r="V39" i="34"/>
  <c r="Q39" i="34"/>
  <c r="N39" i="34"/>
  <c r="K39" i="34"/>
  <c r="H39" i="34"/>
  <c r="E39" i="34"/>
  <c r="V83" i="34" s="1"/>
  <c r="AH38" i="34"/>
  <c r="AE38" i="34"/>
  <c r="AB38" i="34"/>
  <c r="Y38" i="34"/>
  <c r="V38" i="34"/>
  <c r="Q38" i="34"/>
  <c r="N38" i="34"/>
  <c r="K38" i="34"/>
  <c r="H38" i="34"/>
  <c r="E38" i="34"/>
  <c r="V82" i="34" s="1"/>
  <c r="AH37" i="34"/>
  <c r="AE37" i="34"/>
  <c r="AB37" i="34"/>
  <c r="Y37" i="34"/>
  <c r="V37" i="34"/>
  <c r="Q37" i="34"/>
  <c r="N37" i="34"/>
  <c r="K37" i="34"/>
  <c r="H37" i="34"/>
  <c r="E37" i="34"/>
  <c r="V81" i="34" s="1"/>
  <c r="AH36" i="34"/>
  <c r="AE36" i="34"/>
  <c r="AB36" i="34"/>
  <c r="Y36" i="34"/>
  <c r="V36" i="34"/>
  <c r="Q36" i="34"/>
  <c r="N36" i="34"/>
  <c r="K36" i="34"/>
  <c r="H36" i="34"/>
  <c r="E36" i="34"/>
  <c r="V80" i="34" s="1"/>
  <c r="AH35" i="34"/>
  <c r="AE35" i="34"/>
  <c r="AB35" i="34"/>
  <c r="Y35" i="34"/>
  <c r="V35" i="34"/>
  <c r="Q35" i="34"/>
  <c r="N35" i="34"/>
  <c r="K35" i="34"/>
  <c r="H35" i="34"/>
  <c r="E35" i="34"/>
  <c r="V79" i="34" s="1"/>
  <c r="AH34" i="34"/>
  <c r="AE34" i="34"/>
  <c r="AB34" i="34"/>
  <c r="Y34" i="34"/>
  <c r="V34" i="34"/>
  <c r="Q34" i="34"/>
  <c r="N34" i="34"/>
  <c r="K34" i="34"/>
  <c r="H34" i="34"/>
  <c r="E34" i="34"/>
  <c r="V78" i="34" s="1"/>
  <c r="AH33" i="34"/>
  <c r="AE33" i="34"/>
  <c r="AB33" i="34"/>
  <c r="Y33" i="34"/>
  <c r="V33" i="34"/>
  <c r="Q33" i="34"/>
  <c r="N33" i="34"/>
  <c r="K33" i="34"/>
  <c r="H33" i="34"/>
  <c r="E33" i="34"/>
  <c r="V77" i="34" s="1"/>
  <c r="AH32" i="34"/>
  <c r="AE32" i="34"/>
  <c r="AB32" i="34"/>
  <c r="Y32" i="34"/>
  <c r="V32" i="34"/>
  <c r="Q32" i="34"/>
  <c r="N32" i="34"/>
  <c r="K32" i="34"/>
  <c r="H32" i="34"/>
  <c r="E32" i="34"/>
  <c r="V76" i="34" s="1"/>
  <c r="AH31" i="34"/>
  <c r="AE31" i="34"/>
  <c r="AB31" i="34"/>
  <c r="Y31" i="34"/>
  <c r="V31" i="34"/>
  <c r="Q31" i="34"/>
  <c r="N31" i="34"/>
  <c r="K31" i="34"/>
  <c r="H31" i="34"/>
  <c r="E31" i="34"/>
  <c r="V75" i="34" s="1"/>
  <c r="AH30" i="34"/>
  <c r="AE30" i="34"/>
  <c r="AB30" i="34"/>
  <c r="Y30" i="34"/>
  <c r="V30" i="34"/>
  <c r="Q30" i="34"/>
  <c r="N30" i="34"/>
  <c r="K30" i="34"/>
  <c r="H30" i="34"/>
  <c r="E30" i="34"/>
  <c r="V74" i="34" s="1"/>
  <c r="AH29" i="34"/>
  <c r="AE29" i="34"/>
  <c r="AB29" i="34"/>
  <c r="Y29" i="34"/>
  <c r="V29" i="34"/>
  <c r="Q29" i="34"/>
  <c r="N29" i="34"/>
  <c r="K29" i="34"/>
  <c r="H29" i="34"/>
  <c r="E29" i="34"/>
  <c r="V73" i="34" s="1"/>
  <c r="AH28" i="34"/>
  <c r="AE28" i="34"/>
  <c r="AB28" i="34"/>
  <c r="Y28" i="34"/>
  <c r="V28" i="34"/>
  <c r="Q28" i="34"/>
  <c r="N28" i="34"/>
  <c r="K28" i="34"/>
  <c r="H28" i="34"/>
  <c r="E28" i="34"/>
  <c r="V72" i="34" s="1"/>
  <c r="AH27" i="34"/>
  <c r="AE27" i="34"/>
  <c r="AB27" i="34"/>
  <c r="Y27" i="34"/>
  <c r="V27" i="34"/>
  <c r="Q27" i="34"/>
  <c r="N27" i="34"/>
  <c r="K27" i="34"/>
  <c r="H27" i="34"/>
  <c r="E27" i="34"/>
  <c r="V71" i="34" s="1"/>
  <c r="AH26" i="34"/>
  <c r="AE26" i="34"/>
  <c r="AB26" i="34"/>
  <c r="Y26" i="34"/>
  <c r="V26" i="34"/>
  <c r="Q26" i="34"/>
  <c r="N26" i="34"/>
  <c r="K26" i="34"/>
  <c r="H26" i="34"/>
  <c r="E26" i="34"/>
  <c r="V70" i="34" s="1"/>
  <c r="AH25" i="34"/>
  <c r="AE25" i="34"/>
  <c r="AB25" i="34"/>
  <c r="Y25" i="34"/>
  <c r="V25" i="34"/>
  <c r="Q25" i="34"/>
  <c r="N25" i="34"/>
  <c r="K25" i="34"/>
  <c r="H25" i="34"/>
  <c r="E25" i="34"/>
  <c r="V69" i="34" s="1"/>
  <c r="AH24" i="34"/>
  <c r="AE24" i="34"/>
  <c r="AB24" i="34"/>
  <c r="Y24" i="34"/>
  <c r="V24" i="34"/>
  <c r="Q24" i="34"/>
  <c r="N24" i="34"/>
  <c r="K24" i="34"/>
  <c r="H24" i="34"/>
  <c r="E24" i="34"/>
  <c r="V68" i="34" s="1"/>
  <c r="AH23" i="34"/>
  <c r="AE23" i="34"/>
  <c r="AB23" i="34"/>
  <c r="Y23" i="34"/>
  <c r="V23" i="34"/>
  <c r="Q23" i="34"/>
  <c r="N23" i="34"/>
  <c r="K23" i="34"/>
  <c r="H23" i="34"/>
  <c r="E23" i="34"/>
  <c r="V67" i="34" s="1"/>
  <c r="AH22" i="34"/>
  <c r="AE22" i="34"/>
  <c r="AB22" i="34"/>
  <c r="Y22" i="34"/>
  <c r="V22" i="34"/>
  <c r="Q22" i="34"/>
  <c r="N22" i="34"/>
  <c r="K22" i="34"/>
  <c r="H22" i="34"/>
  <c r="E22" i="34"/>
  <c r="V66" i="34" s="1"/>
  <c r="AH21" i="34"/>
  <c r="AE21" i="34"/>
  <c r="AB21" i="34"/>
  <c r="Y21" i="34"/>
  <c r="V21" i="34"/>
  <c r="Q21" i="34"/>
  <c r="N21" i="34"/>
  <c r="K21" i="34"/>
  <c r="H21" i="34"/>
  <c r="E21" i="34"/>
  <c r="V65" i="34" s="1"/>
  <c r="AH20" i="34"/>
  <c r="AE20" i="34"/>
  <c r="AB20" i="34"/>
  <c r="Y20" i="34"/>
  <c r="V20" i="34"/>
  <c r="Q20" i="34"/>
  <c r="N20" i="34"/>
  <c r="K20" i="34"/>
  <c r="H20" i="34"/>
  <c r="E20" i="34"/>
  <c r="V64" i="34" s="1"/>
  <c r="AH19" i="34"/>
  <c r="AE19" i="34"/>
  <c r="AB19" i="34"/>
  <c r="Y19" i="34"/>
  <c r="V19" i="34"/>
  <c r="Q19" i="34"/>
  <c r="N19" i="34"/>
  <c r="K19" i="34"/>
  <c r="H19" i="34"/>
  <c r="E19" i="34"/>
  <c r="V63" i="34" s="1"/>
  <c r="AH18" i="34"/>
  <c r="AE18" i="34"/>
  <c r="AB18" i="34"/>
  <c r="Y18" i="34"/>
  <c r="V18" i="34"/>
  <c r="Q18" i="34"/>
  <c r="N18" i="34"/>
  <c r="K18" i="34"/>
  <c r="H18" i="34"/>
  <c r="E18" i="34"/>
  <c r="V62" i="34" s="1"/>
  <c r="AH17" i="34"/>
  <c r="AE17" i="34"/>
  <c r="AB17" i="34"/>
  <c r="Y17" i="34"/>
  <c r="V17" i="34"/>
  <c r="Q17" i="34"/>
  <c r="N17" i="34"/>
  <c r="K17" i="34"/>
  <c r="H17" i="34"/>
  <c r="E17" i="34"/>
  <c r="V61" i="34" s="1"/>
  <c r="AH16" i="34"/>
  <c r="AE16" i="34"/>
  <c r="AB16" i="34"/>
  <c r="Y16" i="34"/>
  <c r="V16" i="34"/>
  <c r="Q16" i="34"/>
  <c r="N16" i="34"/>
  <c r="K16" i="34"/>
  <c r="H16" i="34"/>
  <c r="E16" i="34"/>
  <c r="V60" i="34" s="1"/>
  <c r="AH15" i="34"/>
  <c r="AE15" i="34"/>
  <c r="AB15" i="34"/>
  <c r="Y15" i="34"/>
  <c r="V15" i="34"/>
  <c r="Q15" i="34"/>
  <c r="N15" i="34"/>
  <c r="K15" i="34"/>
  <c r="H15" i="34"/>
  <c r="E15" i="34"/>
  <c r="V59" i="34" s="1"/>
  <c r="AH14" i="34"/>
  <c r="AE14" i="34"/>
  <c r="AB14" i="34"/>
  <c r="Y14" i="34"/>
  <c r="V14" i="34"/>
  <c r="Q14" i="34"/>
  <c r="N14" i="34"/>
  <c r="K14" i="34"/>
  <c r="H14" i="34"/>
  <c r="E14" i="34"/>
  <c r="V58" i="34" s="1"/>
  <c r="AH13" i="34"/>
  <c r="AE13" i="34"/>
  <c r="AB13" i="34"/>
  <c r="Y13" i="34"/>
  <c r="V13" i="34"/>
  <c r="Q13" i="34"/>
  <c r="N13" i="34"/>
  <c r="K13" i="34"/>
  <c r="H13" i="34"/>
  <c r="E13" i="34"/>
  <c r="V57" i="34" s="1"/>
  <c r="AH12" i="34"/>
  <c r="AE12" i="34"/>
  <c r="AB12" i="34"/>
  <c r="Y12" i="34"/>
  <c r="V12" i="34"/>
  <c r="Q12" i="34"/>
  <c r="N12" i="34"/>
  <c r="K12" i="34"/>
  <c r="H12" i="34"/>
  <c r="E12" i="34"/>
  <c r="V56" i="34" s="1"/>
  <c r="AH11" i="34"/>
  <c r="AE11" i="34"/>
  <c r="AB11" i="34"/>
  <c r="Y11" i="34"/>
  <c r="V11" i="34"/>
  <c r="Q11" i="34"/>
  <c r="N11" i="34"/>
  <c r="K11" i="34"/>
  <c r="H11" i="34"/>
  <c r="E11" i="34"/>
  <c r="V55" i="34" s="1"/>
  <c r="AH10" i="34"/>
  <c r="AE10" i="34"/>
  <c r="AB10" i="34"/>
  <c r="Y10" i="34"/>
  <c r="V10" i="34"/>
  <c r="Q10" i="34"/>
  <c r="N10" i="34"/>
  <c r="K10" i="34"/>
  <c r="H10" i="34"/>
  <c r="E10" i="34"/>
  <c r="V54" i="34" s="1"/>
  <c r="AH9" i="34"/>
  <c r="AH44" i="34" s="1"/>
  <c r="AE9" i="34"/>
  <c r="AE44" i="34" s="1"/>
  <c r="AB9" i="34"/>
  <c r="Y9" i="34"/>
  <c r="V9" i="34"/>
  <c r="Q9" i="34"/>
  <c r="N9" i="34"/>
  <c r="K9" i="34"/>
  <c r="H9" i="34"/>
  <c r="H44" i="34" s="1"/>
  <c r="E9" i="34"/>
  <c r="V53" i="34" s="1"/>
  <c r="AH8" i="34"/>
  <c r="AE8" i="34"/>
  <c r="AB8" i="34"/>
  <c r="AB44" i="34" s="1"/>
  <c r="Y8" i="34"/>
  <c r="Y44" i="34" s="1"/>
  <c r="V8" i="34"/>
  <c r="V44" i="34" s="1"/>
  <c r="Q8" i="34"/>
  <c r="Q44" i="34" s="1"/>
  <c r="N8" i="34"/>
  <c r="N44" i="34" s="1"/>
  <c r="K8" i="34"/>
  <c r="K44" i="34" s="1"/>
  <c r="H8" i="34"/>
  <c r="E8" i="34"/>
  <c r="V52" i="34" s="1"/>
  <c r="M89" i="33"/>
  <c r="N89" i="33" s="1"/>
  <c r="L89" i="33"/>
  <c r="J89" i="33"/>
  <c r="I89" i="33"/>
  <c r="K89" i="33" s="1"/>
  <c r="G89" i="33"/>
  <c r="F89" i="33"/>
  <c r="H89" i="33" s="1"/>
  <c r="E89" i="33"/>
  <c r="D89" i="33"/>
  <c r="C89" i="33"/>
  <c r="N88" i="33"/>
  <c r="K88" i="33"/>
  <c r="H88" i="33"/>
  <c r="E88" i="33"/>
  <c r="N87" i="33"/>
  <c r="K87" i="33"/>
  <c r="H87" i="33"/>
  <c r="E87" i="33"/>
  <c r="M86" i="33"/>
  <c r="L86" i="33"/>
  <c r="K86" i="33"/>
  <c r="J86" i="33"/>
  <c r="I86" i="33"/>
  <c r="G86" i="33"/>
  <c r="F86" i="33"/>
  <c r="H86" i="33" s="1"/>
  <c r="D86" i="33"/>
  <c r="C86" i="33"/>
  <c r="N85" i="33"/>
  <c r="K85" i="33"/>
  <c r="H85" i="33"/>
  <c r="E85" i="33"/>
  <c r="N84" i="33"/>
  <c r="N86" i="33" s="1"/>
  <c r="K84" i="33"/>
  <c r="H84" i="33"/>
  <c r="E84" i="33"/>
  <c r="E86" i="33" s="1"/>
  <c r="M83" i="33"/>
  <c r="N83" i="33" s="1"/>
  <c r="L83" i="33"/>
  <c r="J83" i="33"/>
  <c r="I83" i="33"/>
  <c r="K83" i="33" s="1"/>
  <c r="G83" i="33"/>
  <c r="F83" i="33"/>
  <c r="H83" i="33" s="1"/>
  <c r="E83" i="33"/>
  <c r="D83" i="33"/>
  <c r="C83" i="33"/>
  <c r="N82" i="33"/>
  <c r="K82" i="33"/>
  <c r="H82" i="33"/>
  <c r="E82" i="33"/>
  <c r="N81" i="33"/>
  <c r="K81" i="33"/>
  <c r="H81" i="33"/>
  <c r="E81" i="33"/>
  <c r="M80" i="33"/>
  <c r="J80" i="33"/>
  <c r="I80" i="33"/>
  <c r="H80" i="33"/>
  <c r="G80" i="33"/>
  <c r="F80" i="33"/>
  <c r="D80" i="33"/>
  <c r="E80" i="33" s="1"/>
  <c r="C80" i="33"/>
  <c r="N79" i="33"/>
  <c r="N80" i="33" s="1"/>
  <c r="K79" i="33"/>
  <c r="H79" i="33"/>
  <c r="E79" i="33"/>
  <c r="N78" i="33"/>
  <c r="K78" i="33"/>
  <c r="K80" i="33" s="1"/>
  <c r="H78" i="33"/>
  <c r="E78" i="33"/>
  <c r="N72" i="33"/>
  <c r="M72" i="33"/>
  <c r="L72" i="33"/>
  <c r="J72" i="33"/>
  <c r="I72" i="33"/>
  <c r="K72" i="33" s="1"/>
  <c r="G72" i="33"/>
  <c r="F72" i="33"/>
  <c r="H72" i="33" s="1"/>
  <c r="D72" i="33"/>
  <c r="E72" i="33" s="1"/>
  <c r="C72" i="33"/>
  <c r="N71" i="33"/>
  <c r="K71" i="33"/>
  <c r="H71" i="33"/>
  <c r="E71" i="33"/>
  <c r="N70" i="33"/>
  <c r="K70" i="33"/>
  <c r="H70" i="33"/>
  <c r="E70" i="33"/>
  <c r="L69" i="33"/>
  <c r="N69" i="33" s="1"/>
  <c r="J69" i="33"/>
  <c r="I69" i="33"/>
  <c r="K69" i="33" s="1"/>
  <c r="G69" i="33"/>
  <c r="H69" i="33" s="1"/>
  <c r="F69" i="33"/>
  <c r="D69" i="33"/>
  <c r="C69" i="33"/>
  <c r="E69" i="33" s="1"/>
  <c r="N68" i="33"/>
  <c r="K68" i="33"/>
  <c r="H68" i="33"/>
  <c r="E68" i="33"/>
  <c r="N67" i="33"/>
  <c r="K67" i="33"/>
  <c r="H67" i="33"/>
  <c r="E67" i="33"/>
  <c r="M66" i="33"/>
  <c r="L66" i="33"/>
  <c r="N66" i="33" s="1"/>
  <c r="K66" i="33"/>
  <c r="J66" i="33"/>
  <c r="I66" i="33"/>
  <c r="G66" i="33"/>
  <c r="H66" i="33" s="1"/>
  <c r="F66" i="33"/>
  <c r="E66" i="33"/>
  <c r="D66" i="33"/>
  <c r="C66" i="33"/>
  <c r="K65" i="33"/>
  <c r="H65" i="33"/>
  <c r="E65" i="33"/>
  <c r="N64" i="33"/>
  <c r="K64" i="33"/>
  <c r="H64" i="33"/>
  <c r="E64" i="33"/>
  <c r="N63" i="33"/>
  <c r="M63" i="33"/>
  <c r="L63" i="33"/>
  <c r="J63" i="33"/>
  <c r="K63" i="33" s="1"/>
  <c r="I63" i="33"/>
  <c r="H63" i="33"/>
  <c r="G63" i="33"/>
  <c r="F63" i="33"/>
  <c r="D63" i="33"/>
  <c r="C63" i="33"/>
  <c r="E63" i="33" s="1"/>
  <c r="N62" i="33"/>
  <c r="K62" i="33"/>
  <c r="H62" i="33"/>
  <c r="E62" i="33"/>
  <c r="N61" i="33"/>
  <c r="K61" i="33"/>
  <c r="H61" i="33"/>
  <c r="E61" i="33"/>
  <c r="M55" i="33"/>
  <c r="L55" i="33"/>
  <c r="N55" i="33" s="1"/>
  <c r="J55" i="33"/>
  <c r="K55" i="33" s="1"/>
  <c r="I55" i="33"/>
  <c r="G55" i="33"/>
  <c r="F55" i="33"/>
  <c r="H55" i="33" s="1"/>
  <c r="D55" i="33"/>
  <c r="C55" i="33"/>
  <c r="E55" i="33" s="1"/>
  <c r="N54" i="33"/>
  <c r="K54" i="33"/>
  <c r="H54" i="33"/>
  <c r="E54" i="33"/>
  <c r="N53" i="33"/>
  <c r="K53" i="33"/>
  <c r="H53" i="33"/>
  <c r="E53" i="33"/>
  <c r="N52" i="33"/>
  <c r="M52" i="33"/>
  <c r="L52" i="33"/>
  <c r="J52" i="33"/>
  <c r="K52" i="33" s="1"/>
  <c r="I52" i="33"/>
  <c r="H52" i="33"/>
  <c r="G52" i="33"/>
  <c r="F52" i="33"/>
  <c r="D52" i="33"/>
  <c r="C52" i="33"/>
  <c r="E52" i="33" s="1"/>
  <c r="N51" i="33"/>
  <c r="K51" i="33"/>
  <c r="H51" i="33"/>
  <c r="E51" i="33"/>
  <c r="N50" i="33"/>
  <c r="K50" i="33"/>
  <c r="H50" i="33"/>
  <c r="E50" i="33"/>
  <c r="M49" i="33"/>
  <c r="L49" i="33"/>
  <c r="N49" i="33" s="1"/>
  <c r="J49" i="33"/>
  <c r="K49" i="33" s="1"/>
  <c r="I49" i="33"/>
  <c r="G49" i="33"/>
  <c r="F49" i="33"/>
  <c r="H49" i="33" s="1"/>
  <c r="D49" i="33"/>
  <c r="C49" i="33"/>
  <c r="E49" i="33" s="1"/>
  <c r="N48" i="33"/>
  <c r="K48" i="33"/>
  <c r="H48" i="33"/>
  <c r="E48" i="33"/>
  <c r="N47" i="33"/>
  <c r="K47" i="33"/>
  <c r="H47" i="33"/>
  <c r="E47" i="33"/>
  <c r="N46" i="33"/>
  <c r="M46" i="33"/>
  <c r="L46" i="33"/>
  <c r="J46" i="33"/>
  <c r="K46" i="33" s="1"/>
  <c r="I46" i="33"/>
  <c r="H46" i="33"/>
  <c r="G46" i="33"/>
  <c r="F46" i="33"/>
  <c r="D46" i="33"/>
  <c r="C46" i="33"/>
  <c r="E46" i="33" s="1"/>
  <c r="N45" i="33"/>
  <c r="K45" i="33"/>
  <c r="H45" i="33"/>
  <c r="E45" i="33"/>
  <c r="N44" i="33"/>
  <c r="K44" i="33"/>
  <c r="H44" i="33"/>
  <c r="E44" i="33"/>
  <c r="R38" i="33"/>
  <c r="M38" i="33"/>
  <c r="L38" i="33"/>
  <c r="N38" i="33" s="1"/>
  <c r="J38" i="33"/>
  <c r="I38" i="33"/>
  <c r="K38" i="33" s="1"/>
  <c r="G38" i="33"/>
  <c r="H38" i="33" s="1"/>
  <c r="F38" i="33"/>
  <c r="D38" i="33"/>
  <c r="C38" i="33"/>
  <c r="E38" i="33" s="1"/>
  <c r="U37" i="33"/>
  <c r="T37" i="33"/>
  <c r="N37" i="33"/>
  <c r="K37" i="33"/>
  <c r="H37" i="33"/>
  <c r="E37" i="33"/>
  <c r="U36" i="33"/>
  <c r="T36" i="33"/>
  <c r="S36" i="33"/>
  <c r="S38" i="33" s="1"/>
  <c r="N36" i="33"/>
  <c r="K36" i="33"/>
  <c r="H36" i="33"/>
  <c r="E36" i="33"/>
  <c r="M35" i="33"/>
  <c r="N35" i="33" s="1"/>
  <c r="L35" i="33"/>
  <c r="J35" i="33"/>
  <c r="I35" i="33"/>
  <c r="K35" i="33" s="1"/>
  <c r="G35" i="33"/>
  <c r="F35" i="33"/>
  <c r="H35" i="33" s="1"/>
  <c r="E35" i="33"/>
  <c r="D35" i="33"/>
  <c r="C35" i="33"/>
  <c r="U34" i="33"/>
  <c r="T34" i="33"/>
  <c r="N34" i="33"/>
  <c r="K34" i="33"/>
  <c r="H34" i="33"/>
  <c r="E34" i="33"/>
  <c r="U33" i="33"/>
  <c r="T33" i="33"/>
  <c r="N33" i="33"/>
  <c r="K33" i="33"/>
  <c r="H33" i="33"/>
  <c r="E33" i="33"/>
  <c r="M32" i="33"/>
  <c r="L32" i="33"/>
  <c r="N32" i="33" s="1"/>
  <c r="J32" i="33"/>
  <c r="K32" i="33" s="1"/>
  <c r="I32" i="33"/>
  <c r="G32" i="33"/>
  <c r="F32" i="33"/>
  <c r="H32" i="33" s="1"/>
  <c r="D32" i="33"/>
  <c r="C32" i="33"/>
  <c r="E32" i="33" s="1"/>
  <c r="U31" i="33"/>
  <c r="T31" i="33"/>
  <c r="N31" i="33"/>
  <c r="K31" i="33"/>
  <c r="H31" i="33"/>
  <c r="E31" i="33"/>
  <c r="U30" i="33"/>
  <c r="T30" i="33"/>
  <c r="N30" i="33"/>
  <c r="K30" i="33"/>
  <c r="H30" i="33"/>
  <c r="E30" i="33"/>
  <c r="R29" i="33"/>
  <c r="M29" i="33"/>
  <c r="N29" i="33" s="1"/>
  <c r="L29" i="33"/>
  <c r="K29" i="33"/>
  <c r="J29" i="33"/>
  <c r="I29" i="33"/>
  <c r="G29" i="33"/>
  <c r="F29" i="33"/>
  <c r="H29" i="33" s="1"/>
  <c r="D29" i="33"/>
  <c r="C29" i="33"/>
  <c r="E29" i="33" s="1"/>
  <c r="U28" i="33"/>
  <c r="T28" i="33"/>
  <c r="N28" i="33"/>
  <c r="K28" i="33"/>
  <c r="H28" i="33"/>
  <c r="E28" i="33"/>
  <c r="V27" i="33"/>
  <c r="U27" i="33"/>
  <c r="T27" i="33"/>
  <c r="S27" i="33"/>
  <c r="S29" i="33" s="1"/>
  <c r="N27" i="33"/>
  <c r="K27" i="33"/>
  <c r="H27" i="33"/>
  <c r="E27" i="33"/>
  <c r="AA19" i="33"/>
  <c r="Z19" i="33"/>
  <c r="X19" i="33"/>
  <c r="W19" i="33"/>
  <c r="Y19" i="33" s="1"/>
  <c r="V19" i="33"/>
  <c r="U19" i="33"/>
  <c r="T19" i="33"/>
  <c r="R19" i="33"/>
  <c r="S19" i="33" s="1"/>
  <c r="Q19" i="33"/>
  <c r="M19" i="33"/>
  <c r="L19" i="33"/>
  <c r="N19" i="33" s="1"/>
  <c r="J19" i="33"/>
  <c r="I19" i="33"/>
  <c r="K19" i="33" s="1"/>
  <c r="H19" i="33"/>
  <c r="G19" i="33"/>
  <c r="F19" i="33"/>
  <c r="D19" i="33"/>
  <c r="E19" i="33" s="1"/>
  <c r="C19" i="33"/>
  <c r="AB18" i="33"/>
  <c r="AB19" i="33" s="1"/>
  <c r="Y18" i="33"/>
  <c r="V18" i="33"/>
  <c r="S18" i="33"/>
  <c r="N18" i="33"/>
  <c r="K18" i="33"/>
  <c r="H18" i="33"/>
  <c r="E18" i="33"/>
  <c r="V37" i="33" s="1"/>
  <c r="AB17" i="33"/>
  <c r="Y17" i="33"/>
  <c r="V17" i="33"/>
  <c r="S17" i="33"/>
  <c r="N17" i="33"/>
  <c r="K17" i="33"/>
  <c r="H17" i="33"/>
  <c r="V36" i="33" s="1"/>
  <c r="E17" i="33"/>
  <c r="AA16" i="33"/>
  <c r="Z16" i="33"/>
  <c r="X16" i="33"/>
  <c r="W16" i="33"/>
  <c r="V16" i="33"/>
  <c r="U16" i="33"/>
  <c r="T16" i="33"/>
  <c r="T35" i="33" s="1"/>
  <c r="R16" i="33"/>
  <c r="S16" i="33" s="1"/>
  <c r="Q16" i="33"/>
  <c r="M16" i="33"/>
  <c r="L16" i="33"/>
  <c r="N16" i="33" s="1"/>
  <c r="J16" i="33"/>
  <c r="I16" i="33"/>
  <c r="K16" i="33" s="1"/>
  <c r="H16" i="33"/>
  <c r="G16" i="33"/>
  <c r="F16" i="33"/>
  <c r="D16" i="33"/>
  <c r="E16" i="33" s="1"/>
  <c r="C16" i="33"/>
  <c r="AB15" i="33"/>
  <c r="Y15" i="33"/>
  <c r="V15" i="33"/>
  <c r="S15" i="33"/>
  <c r="N15" i="33"/>
  <c r="K15" i="33"/>
  <c r="H15" i="33"/>
  <c r="E15" i="33"/>
  <c r="V34" i="33" s="1"/>
  <c r="AB14" i="33"/>
  <c r="AB16" i="33" s="1"/>
  <c r="Y14" i="33"/>
  <c r="Y16" i="33" s="1"/>
  <c r="V14" i="33"/>
  <c r="S14" i="33"/>
  <c r="N14" i="33"/>
  <c r="K14" i="33"/>
  <c r="H14" i="33"/>
  <c r="E14" i="33"/>
  <c r="V33" i="33" s="1"/>
  <c r="AA13" i="33"/>
  <c r="Z13" i="33"/>
  <c r="X13" i="33"/>
  <c r="W13" i="33"/>
  <c r="Y13" i="33" s="1"/>
  <c r="V13" i="33"/>
  <c r="U13" i="33"/>
  <c r="T13" i="33"/>
  <c r="R13" i="33"/>
  <c r="S13" i="33" s="1"/>
  <c r="Q13" i="33"/>
  <c r="M13" i="33"/>
  <c r="L13" i="33"/>
  <c r="N13" i="33" s="1"/>
  <c r="J13" i="33"/>
  <c r="I13" i="33"/>
  <c r="K13" i="33" s="1"/>
  <c r="H13" i="33"/>
  <c r="G13" i="33"/>
  <c r="F13" i="33"/>
  <c r="D13" i="33"/>
  <c r="U32" i="33" s="1"/>
  <c r="C13" i="33"/>
  <c r="T32" i="33" s="1"/>
  <c r="AB12" i="33"/>
  <c r="Y12" i="33"/>
  <c r="V12" i="33"/>
  <c r="S12" i="33"/>
  <c r="N12" i="33"/>
  <c r="K12" i="33"/>
  <c r="H12" i="33"/>
  <c r="V31" i="33" s="1"/>
  <c r="E12" i="33"/>
  <c r="AB11" i="33"/>
  <c r="AB13" i="33" s="1"/>
  <c r="Y11" i="33"/>
  <c r="V11" i="33"/>
  <c r="S11" i="33"/>
  <c r="N11" i="33"/>
  <c r="K11" i="33"/>
  <c r="H11" i="33"/>
  <c r="E11" i="33"/>
  <c r="V30" i="33" s="1"/>
  <c r="AA10" i="33"/>
  <c r="Z10" i="33"/>
  <c r="X10" i="33"/>
  <c r="W10" i="33"/>
  <c r="Y10" i="33" s="1"/>
  <c r="U10" i="33"/>
  <c r="T10" i="33"/>
  <c r="V10" i="33" s="1"/>
  <c r="R10" i="33"/>
  <c r="S10" i="33" s="1"/>
  <c r="Q10" i="33"/>
  <c r="M10" i="33"/>
  <c r="L10" i="33"/>
  <c r="T29" i="33" s="1"/>
  <c r="J10" i="33"/>
  <c r="I10" i="33"/>
  <c r="K10" i="33" s="1"/>
  <c r="H10" i="33"/>
  <c r="G10" i="33"/>
  <c r="F10" i="33"/>
  <c r="D10" i="33"/>
  <c r="U29" i="33" s="1"/>
  <c r="C10" i="33"/>
  <c r="AB9" i="33"/>
  <c r="Y9" i="33"/>
  <c r="V9" i="33"/>
  <c r="S9" i="33"/>
  <c r="N9" i="33"/>
  <c r="K9" i="33"/>
  <c r="H9" i="33"/>
  <c r="E9" i="33"/>
  <c r="V28" i="33" s="1"/>
  <c r="AB8" i="33"/>
  <c r="AB10" i="33" s="1"/>
  <c r="Y8" i="33"/>
  <c r="V8" i="33"/>
  <c r="S8" i="33"/>
  <c r="N8" i="33"/>
  <c r="K8" i="33"/>
  <c r="H8" i="33"/>
  <c r="E8" i="33"/>
  <c r="AH27" i="32"/>
  <c r="AF27" i="32"/>
  <c r="AD27" i="32"/>
  <c r="AB27" i="32"/>
  <c r="Z27" i="32"/>
  <c r="X27" i="32"/>
  <c r="V27" i="32"/>
  <c r="T27" i="32"/>
  <c r="R27" i="32"/>
  <c r="P27" i="32"/>
  <c r="N27" i="32"/>
  <c r="L27" i="32"/>
  <c r="J27" i="32"/>
  <c r="H27" i="32"/>
  <c r="F27" i="32"/>
  <c r="D27" i="32"/>
  <c r="B27" i="32"/>
  <c r="AJ25" i="32"/>
  <c r="AJ23" i="32"/>
  <c r="AJ21" i="32"/>
  <c r="AJ19" i="32"/>
  <c r="AJ17" i="32"/>
  <c r="AJ15" i="32"/>
  <c r="AJ13" i="32"/>
  <c r="AJ11" i="32"/>
  <c r="AJ9" i="32"/>
  <c r="AJ7" i="32"/>
  <c r="AJ5" i="32"/>
  <c r="AJ27" i="32" s="1"/>
  <c r="L126" i="31"/>
  <c r="K126" i="31"/>
  <c r="J126" i="31"/>
  <c r="I126" i="31"/>
  <c r="H126" i="31"/>
  <c r="F126" i="31"/>
  <c r="E126" i="31"/>
  <c r="C126" i="31"/>
  <c r="B126" i="31"/>
  <c r="L125" i="31"/>
  <c r="K125" i="31"/>
  <c r="I125" i="31"/>
  <c r="H125" i="31"/>
  <c r="F125" i="31"/>
  <c r="E125" i="31"/>
  <c r="C125" i="31"/>
  <c r="B125" i="31"/>
  <c r="L124" i="31"/>
  <c r="K124" i="31"/>
  <c r="J124" i="31"/>
  <c r="I124" i="31"/>
  <c r="H124" i="31"/>
  <c r="G124" i="31" s="1"/>
  <c r="F124" i="31"/>
  <c r="E124" i="31"/>
  <c r="D124" i="31"/>
  <c r="C124" i="31"/>
  <c r="B124" i="31"/>
  <c r="A124" i="31" s="1"/>
  <c r="J123" i="31"/>
  <c r="G123" i="31"/>
  <c r="D123" i="31"/>
  <c r="A123" i="31"/>
  <c r="J122" i="31"/>
  <c r="G122" i="31"/>
  <c r="D122" i="31"/>
  <c r="A122" i="31"/>
  <c r="L121" i="31"/>
  <c r="K121" i="31"/>
  <c r="I121" i="31"/>
  <c r="H121" i="31"/>
  <c r="G121" i="31" s="1"/>
  <c r="F121" i="31"/>
  <c r="D121" i="31" s="1"/>
  <c r="E121" i="31"/>
  <c r="C121" i="31"/>
  <c r="B121" i="31"/>
  <c r="A121" i="31" s="1"/>
  <c r="J120" i="31"/>
  <c r="G120" i="31"/>
  <c r="D120" i="31"/>
  <c r="A120" i="31"/>
  <c r="J119" i="31"/>
  <c r="J121" i="31" s="1"/>
  <c r="G119" i="31"/>
  <c r="D119" i="31"/>
  <c r="A119" i="31"/>
  <c r="L118" i="31"/>
  <c r="K118" i="31"/>
  <c r="J118" i="31"/>
  <c r="I118" i="31"/>
  <c r="H118" i="31"/>
  <c r="F118" i="31"/>
  <c r="E118" i="31"/>
  <c r="C118" i="31"/>
  <c r="B118" i="31"/>
  <c r="A118" i="31" s="1"/>
  <c r="J117" i="31"/>
  <c r="G117" i="31"/>
  <c r="G118" i="31" s="1"/>
  <c r="D117" i="31"/>
  <c r="A117" i="31"/>
  <c r="J116" i="31"/>
  <c r="G116" i="31"/>
  <c r="D116" i="31"/>
  <c r="D118" i="31" s="1"/>
  <c r="A116" i="31"/>
  <c r="L115" i="31"/>
  <c r="K115" i="31"/>
  <c r="I115" i="31"/>
  <c r="H115" i="31"/>
  <c r="G115" i="31" s="1"/>
  <c r="F115" i="31"/>
  <c r="D115" i="31" s="1"/>
  <c r="E115" i="31"/>
  <c r="C115" i="31"/>
  <c r="A115" i="31" s="1"/>
  <c r="B115" i="31"/>
  <c r="J114" i="31"/>
  <c r="G114" i="31"/>
  <c r="D114" i="31"/>
  <c r="A114" i="31"/>
  <c r="J113" i="31"/>
  <c r="J115" i="31" s="1"/>
  <c r="G113" i="31"/>
  <c r="D113" i="31"/>
  <c r="A113" i="31"/>
  <c r="L112" i="31"/>
  <c r="K112" i="31"/>
  <c r="J112" i="31"/>
  <c r="I112" i="31"/>
  <c r="H112" i="31"/>
  <c r="F112" i="31"/>
  <c r="E112" i="31"/>
  <c r="C112" i="31"/>
  <c r="B112" i="31"/>
  <c r="J111" i="31"/>
  <c r="G111" i="31"/>
  <c r="G126" i="31" s="1"/>
  <c r="D111" i="31"/>
  <c r="A111" i="31"/>
  <c r="J110" i="31"/>
  <c r="G110" i="31"/>
  <c r="D110" i="31"/>
  <c r="D125" i="31" s="1"/>
  <c r="A110" i="31"/>
  <c r="A112" i="31" s="1"/>
  <c r="L109" i="31"/>
  <c r="L127" i="31" s="1"/>
  <c r="K109" i="31"/>
  <c r="K127" i="31" s="1"/>
  <c r="I109" i="31"/>
  <c r="I127" i="31" s="1"/>
  <c r="H109" i="31"/>
  <c r="H127" i="31" s="1"/>
  <c r="F109" i="31"/>
  <c r="F127" i="31" s="1"/>
  <c r="E109" i="31"/>
  <c r="E127" i="31" s="1"/>
  <c r="C109" i="31"/>
  <c r="C127" i="31" s="1"/>
  <c r="B109" i="31"/>
  <c r="B127" i="31" s="1"/>
  <c r="J108" i="31"/>
  <c r="G108" i="31"/>
  <c r="D108" i="31"/>
  <c r="D109" i="31" s="1"/>
  <c r="A108" i="31"/>
  <c r="A126" i="31" s="1"/>
  <c r="J107" i="31"/>
  <c r="J125" i="31" s="1"/>
  <c r="G107" i="31"/>
  <c r="G125" i="31" s="1"/>
  <c r="D107" i="31"/>
  <c r="A107" i="31"/>
  <c r="A125" i="31" s="1"/>
  <c r="L101" i="31"/>
  <c r="K101" i="31"/>
  <c r="I101" i="31"/>
  <c r="H101" i="31"/>
  <c r="F101" i="31"/>
  <c r="E101" i="31"/>
  <c r="C101" i="31"/>
  <c r="B101" i="31"/>
  <c r="L100" i="31"/>
  <c r="K100" i="31"/>
  <c r="J100" i="31"/>
  <c r="I100" i="31"/>
  <c r="H100" i="31"/>
  <c r="F100" i="31"/>
  <c r="E100" i="31"/>
  <c r="C100" i="31"/>
  <c r="B100" i="31"/>
  <c r="L99" i="31"/>
  <c r="K99" i="31"/>
  <c r="I99" i="31"/>
  <c r="H99" i="31"/>
  <c r="F99" i="31"/>
  <c r="E99" i="31"/>
  <c r="C99" i="31"/>
  <c r="B99" i="31"/>
  <c r="J98" i="31"/>
  <c r="G98" i="31"/>
  <c r="D98" i="31"/>
  <c r="D99" i="31" s="1"/>
  <c r="A98" i="31"/>
  <c r="J97" i="31"/>
  <c r="J99" i="31" s="1"/>
  <c r="G97" i="31"/>
  <c r="G99" i="31" s="1"/>
  <c r="D97" i="31"/>
  <c r="A97" i="31"/>
  <c r="A99" i="31" s="1"/>
  <c r="L96" i="31"/>
  <c r="K96" i="31"/>
  <c r="J96" i="31"/>
  <c r="I96" i="31"/>
  <c r="H96" i="31"/>
  <c r="F96" i="31"/>
  <c r="E96" i="31"/>
  <c r="C96" i="31"/>
  <c r="B96" i="31"/>
  <c r="J95" i="31"/>
  <c r="G95" i="31"/>
  <c r="G96" i="31" s="1"/>
  <c r="D95" i="31"/>
  <c r="A95" i="31"/>
  <c r="J94" i="31"/>
  <c r="G94" i="31"/>
  <c r="D94" i="31"/>
  <c r="D96" i="31" s="1"/>
  <c r="A94" i="31"/>
  <c r="A96" i="31" s="1"/>
  <c r="L93" i="31"/>
  <c r="K93" i="31"/>
  <c r="I93" i="31"/>
  <c r="H93" i="31"/>
  <c r="G93" i="31" s="1"/>
  <c r="F93" i="31"/>
  <c r="E93" i="31"/>
  <c r="C93" i="31"/>
  <c r="B93" i="31"/>
  <c r="J92" i="31"/>
  <c r="G92" i="31"/>
  <c r="D92" i="31"/>
  <c r="D93" i="31" s="1"/>
  <c r="A92" i="31"/>
  <c r="J91" i="31"/>
  <c r="J93" i="31" s="1"/>
  <c r="G91" i="31"/>
  <c r="D91" i="31"/>
  <c r="A91" i="31"/>
  <c r="A93" i="31" s="1"/>
  <c r="L90" i="31"/>
  <c r="K90" i="31"/>
  <c r="J90" i="31"/>
  <c r="I90" i="31"/>
  <c r="H90" i="31"/>
  <c r="G90" i="31" s="1"/>
  <c r="F90" i="31"/>
  <c r="E90" i="31"/>
  <c r="C90" i="31"/>
  <c r="B90" i="31"/>
  <c r="J89" i="31"/>
  <c r="G89" i="31"/>
  <c r="D89" i="31"/>
  <c r="A89" i="31"/>
  <c r="J88" i="31"/>
  <c r="G88" i="31"/>
  <c r="D88" i="31"/>
  <c r="D90" i="31" s="1"/>
  <c r="A88" i="31"/>
  <c r="A90" i="31" s="1"/>
  <c r="L87" i="31"/>
  <c r="K87" i="31"/>
  <c r="I87" i="31"/>
  <c r="H87" i="31"/>
  <c r="F87" i="31"/>
  <c r="E87" i="31"/>
  <c r="C87" i="31"/>
  <c r="B87" i="31"/>
  <c r="J86" i="31"/>
  <c r="G86" i="31"/>
  <c r="D86" i="31"/>
  <c r="D101" i="31" s="1"/>
  <c r="A86" i="31"/>
  <c r="J85" i="31"/>
  <c r="J87" i="31" s="1"/>
  <c r="G85" i="31"/>
  <c r="G100" i="31" s="1"/>
  <c r="D85" i="31"/>
  <c r="A85" i="31"/>
  <c r="A87" i="31" s="1"/>
  <c r="L84" i="31"/>
  <c r="L102" i="31" s="1"/>
  <c r="K84" i="31"/>
  <c r="K102" i="31" s="1"/>
  <c r="J84" i="31"/>
  <c r="J102" i="31" s="1"/>
  <c r="I84" i="31"/>
  <c r="I102" i="31" s="1"/>
  <c r="H84" i="31"/>
  <c r="H102" i="31" s="1"/>
  <c r="F84" i="31"/>
  <c r="F102" i="31" s="1"/>
  <c r="E84" i="31"/>
  <c r="E102" i="31" s="1"/>
  <c r="C84" i="31"/>
  <c r="C102" i="31" s="1"/>
  <c r="B84" i="31"/>
  <c r="B102" i="31" s="1"/>
  <c r="J83" i="31"/>
  <c r="J101" i="31" s="1"/>
  <c r="G83" i="31"/>
  <c r="G84" i="31" s="1"/>
  <c r="D83" i="31"/>
  <c r="A83" i="31"/>
  <c r="A101" i="31" s="1"/>
  <c r="J82" i="31"/>
  <c r="G82" i="31"/>
  <c r="D82" i="31"/>
  <c r="D100" i="31" s="1"/>
  <c r="A82" i="31"/>
  <c r="A100" i="31" s="1"/>
  <c r="L76" i="31"/>
  <c r="K76" i="31"/>
  <c r="J76" i="31"/>
  <c r="I76" i="31"/>
  <c r="H76" i="31"/>
  <c r="F76" i="31"/>
  <c r="E76" i="31"/>
  <c r="C76" i="31"/>
  <c r="B76" i="31"/>
  <c r="L75" i="31"/>
  <c r="K75" i="31"/>
  <c r="I75" i="31"/>
  <c r="H75" i="31"/>
  <c r="F75" i="31"/>
  <c r="E75" i="31"/>
  <c r="C75" i="31"/>
  <c r="B75" i="31"/>
  <c r="L74" i="31"/>
  <c r="K74" i="31"/>
  <c r="J74" i="31"/>
  <c r="I74" i="31"/>
  <c r="H74" i="31"/>
  <c r="F74" i="31"/>
  <c r="E74" i="31"/>
  <c r="C74" i="31"/>
  <c r="B74" i="31"/>
  <c r="J73" i="31"/>
  <c r="G73" i="31"/>
  <c r="G74" i="31" s="1"/>
  <c r="D73" i="31"/>
  <c r="A73" i="31"/>
  <c r="J72" i="31"/>
  <c r="G72" i="31"/>
  <c r="D72" i="31"/>
  <c r="D74" i="31" s="1"/>
  <c r="A72" i="31"/>
  <c r="A74" i="31" s="1"/>
  <c r="L71" i="31"/>
  <c r="K71" i="31"/>
  <c r="J71" i="31" s="1"/>
  <c r="I71" i="31"/>
  <c r="H71" i="31"/>
  <c r="F71" i="31"/>
  <c r="E71" i="31"/>
  <c r="C71" i="31"/>
  <c r="B71" i="31"/>
  <c r="J70" i="31"/>
  <c r="G70" i="31"/>
  <c r="D70" i="31"/>
  <c r="D71" i="31" s="1"/>
  <c r="A70" i="31"/>
  <c r="J69" i="31"/>
  <c r="G69" i="31"/>
  <c r="G71" i="31" s="1"/>
  <c r="D69" i="31"/>
  <c r="A69" i="31"/>
  <c r="A71" i="31" s="1"/>
  <c r="L68" i="31"/>
  <c r="K68" i="31"/>
  <c r="J68" i="31"/>
  <c r="I68" i="31"/>
  <c r="H68" i="31"/>
  <c r="G68" i="31" s="1"/>
  <c r="F68" i="31"/>
  <c r="E68" i="31"/>
  <c r="C68" i="31"/>
  <c r="B68" i="31"/>
  <c r="J67" i="31"/>
  <c r="G67" i="31"/>
  <c r="D67" i="31"/>
  <c r="A67" i="31"/>
  <c r="J66" i="31"/>
  <c r="G66" i="31"/>
  <c r="D66" i="31"/>
  <c r="D68" i="31" s="1"/>
  <c r="A66" i="31"/>
  <c r="A68" i="31" s="1"/>
  <c r="L65" i="31"/>
  <c r="K65" i="31"/>
  <c r="J65" i="31" s="1"/>
  <c r="I65" i="31"/>
  <c r="H65" i="31"/>
  <c r="F65" i="31"/>
  <c r="D65" i="31" s="1"/>
  <c r="E65" i="31"/>
  <c r="C65" i="31"/>
  <c r="B65" i="31"/>
  <c r="A65" i="31" s="1"/>
  <c r="J64" i="31"/>
  <c r="G64" i="31"/>
  <c r="D64" i="31"/>
  <c r="A64" i="31"/>
  <c r="J63" i="31"/>
  <c r="G63" i="31"/>
  <c r="G65" i="31" s="1"/>
  <c r="D63" i="31"/>
  <c r="A63" i="31"/>
  <c r="L62" i="31"/>
  <c r="K62" i="31"/>
  <c r="J62" i="31"/>
  <c r="I62" i="31"/>
  <c r="H62" i="31"/>
  <c r="F62" i="31"/>
  <c r="E62" i="31"/>
  <c r="C62" i="31"/>
  <c r="B62" i="31"/>
  <c r="J61" i="31"/>
  <c r="G61" i="31"/>
  <c r="G76" i="31" s="1"/>
  <c r="D61" i="31"/>
  <c r="A61" i="31"/>
  <c r="J60" i="31"/>
  <c r="G60" i="31"/>
  <c r="D60" i="31"/>
  <c r="D75" i="31" s="1"/>
  <c r="A60" i="31"/>
  <c r="A62" i="31" s="1"/>
  <c r="L59" i="31"/>
  <c r="L77" i="31" s="1"/>
  <c r="K59" i="31"/>
  <c r="K77" i="31" s="1"/>
  <c r="I59" i="31"/>
  <c r="I77" i="31" s="1"/>
  <c r="H59" i="31"/>
  <c r="H77" i="31" s="1"/>
  <c r="F59" i="31"/>
  <c r="F77" i="31" s="1"/>
  <c r="E59" i="31"/>
  <c r="E77" i="31" s="1"/>
  <c r="C59" i="31"/>
  <c r="C77" i="31" s="1"/>
  <c r="B59" i="31"/>
  <c r="B77" i="31" s="1"/>
  <c r="J58" i="31"/>
  <c r="G58" i="31"/>
  <c r="D58" i="31"/>
  <c r="D59" i="31" s="1"/>
  <c r="A58" i="31"/>
  <c r="A76" i="31" s="1"/>
  <c r="J57" i="31"/>
  <c r="J75" i="31" s="1"/>
  <c r="G57" i="31"/>
  <c r="G75" i="31" s="1"/>
  <c r="D57" i="31"/>
  <c r="A57" i="31"/>
  <c r="A75" i="31" s="1"/>
  <c r="L51" i="31"/>
  <c r="K51" i="31"/>
  <c r="I51" i="31"/>
  <c r="H51" i="31"/>
  <c r="F51" i="31"/>
  <c r="E51" i="31"/>
  <c r="C51" i="31"/>
  <c r="B51" i="31"/>
  <c r="L50" i="31"/>
  <c r="K50" i="31"/>
  <c r="J50" i="31"/>
  <c r="I50" i="31"/>
  <c r="H50" i="31"/>
  <c r="F50" i="31"/>
  <c r="E50" i="31"/>
  <c r="C50" i="31"/>
  <c r="B50" i="31"/>
  <c r="L49" i="31"/>
  <c r="K49" i="31"/>
  <c r="I49" i="31"/>
  <c r="H49" i="31"/>
  <c r="F49" i="31"/>
  <c r="E49" i="31"/>
  <c r="C49" i="31"/>
  <c r="B49" i="31"/>
  <c r="J48" i="31"/>
  <c r="G48" i="31"/>
  <c r="D48" i="31"/>
  <c r="D49" i="31" s="1"/>
  <c r="A48" i="31"/>
  <c r="J47" i="31"/>
  <c r="J49" i="31" s="1"/>
  <c r="G47" i="31"/>
  <c r="G49" i="31" s="1"/>
  <c r="D47" i="31"/>
  <c r="A47" i="31"/>
  <c r="A49" i="31" s="1"/>
  <c r="L46" i="31"/>
  <c r="K46" i="31"/>
  <c r="J46" i="31"/>
  <c r="I46" i="31"/>
  <c r="H46" i="31"/>
  <c r="F46" i="31"/>
  <c r="E46" i="31"/>
  <c r="C46" i="31"/>
  <c r="B46" i="31"/>
  <c r="J45" i="31"/>
  <c r="G45" i="31"/>
  <c r="G46" i="31" s="1"/>
  <c r="D45" i="31"/>
  <c r="A45" i="31"/>
  <c r="J44" i="31"/>
  <c r="G44" i="31"/>
  <c r="D44" i="31"/>
  <c r="D46" i="31" s="1"/>
  <c r="A44" i="31"/>
  <c r="A46" i="31" s="1"/>
  <c r="L43" i="31"/>
  <c r="K43" i="31"/>
  <c r="J43" i="31" s="1"/>
  <c r="I43" i="31"/>
  <c r="H43" i="31"/>
  <c r="F43" i="31"/>
  <c r="E43" i="31"/>
  <c r="C43" i="31"/>
  <c r="B43" i="31"/>
  <c r="J42" i="31"/>
  <c r="G42" i="31"/>
  <c r="D42" i="31"/>
  <c r="D43" i="31" s="1"/>
  <c r="A42" i="31"/>
  <c r="J41" i="31"/>
  <c r="G41" i="31"/>
  <c r="G43" i="31" s="1"/>
  <c r="D41" i="31"/>
  <c r="A41" i="31"/>
  <c r="A43" i="31" s="1"/>
  <c r="L40" i="31"/>
  <c r="K40" i="31"/>
  <c r="J40" i="31"/>
  <c r="I40" i="31"/>
  <c r="H40" i="31"/>
  <c r="F40" i="31"/>
  <c r="E40" i="31"/>
  <c r="C40" i="31"/>
  <c r="B40" i="31"/>
  <c r="J39" i="31"/>
  <c r="G39" i="31"/>
  <c r="G40" i="31" s="1"/>
  <c r="D39" i="31"/>
  <c r="A39" i="31"/>
  <c r="J38" i="31"/>
  <c r="G38" i="31"/>
  <c r="D38" i="31"/>
  <c r="D40" i="31" s="1"/>
  <c r="A38" i="31"/>
  <c r="A40" i="31" s="1"/>
  <c r="L37" i="31"/>
  <c r="K37" i="31"/>
  <c r="I37" i="31"/>
  <c r="H37" i="31"/>
  <c r="F37" i="31"/>
  <c r="R12" i="31" s="1"/>
  <c r="E37" i="31"/>
  <c r="C37" i="31"/>
  <c r="B37" i="31"/>
  <c r="J36" i="31"/>
  <c r="G36" i="31"/>
  <c r="D36" i="31"/>
  <c r="D51" i="31" s="1"/>
  <c r="A36" i="31"/>
  <c r="J35" i="31"/>
  <c r="J37" i="31" s="1"/>
  <c r="G35" i="31"/>
  <c r="G50" i="31" s="1"/>
  <c r="D35" i="31"/>
  <c r="A35" i="31"/>
  <c r="A37" i="31" s="1"/>
  <c r="L34" i="31"/>
  <c r="L52" i="31" s="1"/>
  <c r="K34" i="31"/>
  <c r="K52" i="31" s="1"/>
  <c r="J34" i="31"/>
  <c r="I34" i="31"/>
  <c r="I52" i="31" s="1"/>
  <c r="H34" i="31"/>
  <c r="H52" i="31" s="1"/>
  <c r="F34" i="31"/>
  <c r="F52" i="31" s="1"/>
  <c r="E34" i="31"/>
  <c r="E52" i="31" s="1"/>
  <c r="C34" i="31"/>
  <c r="C52" i="31" s="1"/>
  <c r="B34" i="31"/>
  <c r="B52" i="31" s="1"/>
  <c r="J33" i="31"/>
  <c r="J51" i="31" s="1"/>
  <c r="G33" i="31"/>
  <c r="G34" i="31" s="1"/>
  <c r="D33" i="31"/>
  <c r="A33" i="31"/>
  <c r="A51" i="31" s="1"/>
  <c r="J32" i="31"/>
  <c r="G32" i="31"/>
  <c r="D32" i="31"/>
  <c r="D50" i="31" s="1"/>
  <c r="A32" i="31"/>
  <c r="A50" i="31" s="1"/>
  <c r="I27" i="31"/>
  <c r="L26" i="31"/>
  <c r="K26" i="31"/>
  <c r="I26" i="31"/>
  <c r="H26" i="31"/>
  <c r="Q26" i="31" s="1"/>
  <c r="F26" i="31"/>
  <c r="R26" i="31" s="1"/>
  <c r="E26" i="31"/>
  <c r="C26" i="31"/>
  <c r="B26" i="31"/>
  <c r="R25" i="31"/>
  <c r="L25" i="31"/>
  <c r="K25" i="31"/>
  <c r="I25" i="31"/>
  <c r="H25" i="31"/>
  <c r="F25" i="31"/>
  <c r="E25" i="31"/>
  <c r="Q25" i="31" s="1"/>
  <c r="P25" i="31" s="1"/>
  <c r="C25" i="31"/>
  <c r="B25" i="31"/>
  <c r="Q24" i="31"/>
  <c r="L24" i="31"/>
  <c r="R24" i="31" s="1"/>
  <c r="K24" i="31"/>
  <c r="I24" i="31"/>
  <c r="H24" i="31"/>
  <c r="F24" i="31"/>
  <c r="E24" i="31"/>
  <c r="C24" i="31"/>
  <c r="B24" i="31"/>
  <c r="R23" i="31"/>
  <c r="Q23" i="31"/>
  <c r="P23" i="31"/>
  <c r="J23" i="31"/>
  <c r="G23" i="31"/>
  <c r="D23" i="31"/>
  <c r="A23" i="31"/>
  <c r="R22" i="31"/>
  <c r="Q22" i="31"/>
  <c r="P22" i="31" s="1"/>
  <c r="P24" i="31" s="1"/>
  <c r="J22" i="31"/>
  <c r="J24" i="31" s="1"/>
  <c r="G22" i="31"/>
  <c r="G24" i="31" s="1"/>
  <c r="D22" i="31"/>
  <c r="D24" i="31" s="1"/>
  <c r="A22" i="31"/>
  <c r="A24" i="31" s="1"/>
  <c r="L21" i="31"/>
  <c r="R21" i="31" s="1"/>
  <c r="K21" i="31"/>
  <c r="Q21" i="31" s="1"/>
  <c r="I21" i="31"/>
  <c r="H21" i="31"/>
  <c r="F21" i="31"/>
  <c r="E21" i="31"/>
  <c r="C21" i="31"/>
  <c r="B21" i="31"/>
  <c r="R20" i="31"/>
  <c r="Q20" i="31"/>
  <c r="P20" i="31" s="1"/>
  <c r="J20" i="31"/>
  <c r="G20" i="31"/>
  <c r="D20" i="31"/>
  <c r="A20" i="31"/>
  <c r="R19" i="31"/>
  <c r="Q19" i="31"/>
  <c r="P19" i="31" s="1"/>
  <c r="P21" i="31" s="1"/>
  <c r="J19" i="31"/>
  <c r="J21" i="31" s="1"/>
  <c r="G19" i="31"/>
  <c r="G21" i="31" s="1"/>
  <c r="D19" i="31"/>
  <c r="D21" i="31" s="1"/>
  <c r="A19" i="31"/>
  <c r="A21" i="31" s="1"/>
  <c r="L18" i="31"/>
  <c r="K18" i="31"/>
  <c r="I18" i="31"/>
  <c r="H18" i="31"/>
  <c r="Q18" i="31" s="1"/>
  <c r="F18" i="31"/>
  <c r="F27" i="31" s="1"/>
  <c r="E18" i="31"/>
  <c r="C18" i="31"/>
  <c r="B18" i="31"/>
  <c r="R17" i="31"/>
  <c r="P17" i="31" s="1"/>
  <c r="Q17" i="31"/>
  <c r="J17" i="31"/>
  <c r="G17" i="31"/>
  <c r="D17" i="31"/>
  <c r="A17" i="31"/>
  <c r="R16" i="31"/>
  <c r="Q16" i="31"/>
  <c r="P16" i="31" s="1"/>
  <c r="P18" i="31" s="1"/>
  <c r="J16" i="31"/>
  <c r="J18" i="31" s="1"/>
  <c r="G16" i="31"/>
  <c r="G18" i="31" s="1"/>
  <c r="D16" i="31"/>
  <c r="D18" i="31" s="1"/>
  <c r="A16" i="31"/>
  <c r="A18" i="31" s="1"/>
  <c r="L15" i="31"/>
  <c r="K15" i="31"/>
  <c r="Q15" i="31" s="1"/>
  <c r="I15" i="31"/>
  <c r="H15" i="31"/>
  <c r="F15" i="31"/>
  <c r="E15" i="31"/>
  <c r="C15" i="31"/>
  <c r="R15" i="31" s="1"/>
  <c r="B15" i="31"/>
  <c r="A15" i="31" s="1"/>
  <c r="R14" i="31"/>
  <c r="Q14" i="31"/>
  <c r="P14" i="31" s="1"/>
  <c r="P15" i="31" s="1"/>
  <c r="J14" i="31"/>
  <c r="J15" i="31" s="1"/>
  <c r="G14" i="31"/>
  <c r="D14" i="31"/>
  <c r="A14" i="31"/>
  <c r="R13" i="31"/>
  <c r="Q13" i="31"/>
  <c r="P13" i="31"/>
  <c r="J13" i="31"/>
  <c r="G13" i="31"/>
  <c r="G15" i="31" s="1"/>
  <c r="D13" i="31"/>
  <c r="D15" i="31" s="1"/>
  <c r="A13" i="31"/>
  <c r="L12" i="31"/>
  <c r="K12" i="31"/>
  <c r="J12" i="31"/>
  <c r="I12" i="31"/>
  <c r="H12" i="31"/>
  <c r="Q12" i="31" s="1"/>
  <c r="G12" i="31"/>
  <c r="F12" i="31"/>
  <c r="E12" i="31"/>
  <c r="C12" i="31"/>
  <c r="B12" i="31"/>
  <c r="R11" i="31"/>
  <c r="Q11" i="31"/>
  <c r="P11" i="31" s="1"/>
  <c r="J11" i="31"/>
  <c r="G11" i="31"/>
  <c r="D11" i="31"/>
  <c r="A11" i="31"/>
  <c r="R10" i="31"/>
  <c r="Q10" i="31"/>
  <c r="P10" i="31" s="1"/>
  <c r="J10" i="31"/>
  <c r="G10" i="31"/>
  <c r="D10" i="31"/>
  <c r="D12" i="31" s="1"/>
  <c r="A10" i="31"/>
  <c r="A12" i="31" s="1"/>
  <c r="R9" i="31"/>
  <c r="L9" i="31"/>
  <c r="L27" i="31" s="1"/>
  <c r="K9" i="31"/>
  <c r="K27" i="31" s="1"/>
  <c r="Q27" i="31" s="1"/>
  <c r="J9" i="31"/>
  <c r="I9" i="31"/>
  <c r="H9" i="31"/>
  <c r="H27" i="31" s="1"/>
  <c r="G9" i="31"/>
  <c r="F9" i="31"/>
  <c r="E9" i="31"/>
  <c r="E27" i="31" s="1"/>
  <c r="C9" i="31"/>
  <c r="C27" i="31" s="1"/>
  <c r="B9" i="31"/>
  <c r="B27" i="31" s="1"/>
  <c r="A9" i="31"/>
  <c r="R8" i="31"/>
  <c r="Q8" i="31"/>
  <c r="P8" i="31" s="1"/>
  <c r="J8" i="31"/>
  <c r="J26" i="31" s="1"/>
  <c r="G8" i="31"/>
  <c r="G26" i="31" s="1"/>
  <c r="D8" i="31"/>
  <c r="D26" i="31" s="1"/>
  <c r="A8" i="31"/>
  <c r="A26" i="31" s="1"/>
  <c r="R7" i="31"/>
  <c r="Q7" i="31"/>
  <c r="P7" i="31"/>
  <c r="J7" i="31"/>
  <c r="J25" i="31" s="1"/>
  <c r="G7" i="31"/>
  <c r="D7" i="31"/>
  <c r="D25" i="31" s="1"/>
  <c r="A7" i="31"/>
  <c r="A25" i="31" s="1"/>
  <c r="G28" i="30"/>
  <c r="C28" i="30"/>
  <c r="G27" i="30"/>
  <c r="F27" i="30"/>
  <c r="E27" i="30"/>
  <c r="D27" i="30"/>
  <c r="C27" i="30"/>
  <c r="G26" i="30"/>
  <c r="F26" i="30"/>
  <c r="F28" i="30" s="1"/>
  <c r="E26" i="30"/>
  <c r="E28" i="30" s="1"/>
  <c r="D26" i="30"/>
  <c r="D28" i="30" s="1"/>
  <c r="C26" i="30"/>
  <c r="G25" i="30"/>
  <c r="F25" i="30"/>
  <c r="E25" i="30"/>
  <c r="D25" i="30"/>
  <c r="C25" i="30"/>
  <c r="G22" i="30"/>
  <c r="F22" i="30"/>
  <c r="E22" i="30"/>
  <c r="D22" i="30"/>
  <c r="C22" i="30"/>
  <c r="G19" i="30"/>
  <c r="F19" i="30"/>
  <c r="E19" i="30"/>
  <c r="D19" i="30"/>
  <c r="C19" i="30"/>
  <c r="G16" i="30"/>
  <c r="F16" i="30"/>
  <c r="E16" i="30"/>
  <c r="D16" i="30"/>
  <c r="C16" i="30"/>
  <c r="G13" i="30"/>
  <c r="F13" i="30"/>
  <c r="E13" i="30"/>
  <c r="D13" i="30"/>
  <c r="C13" i="30"/>
  <c r="G10" i="30"/>
  <c r="F10" i="30"/>
  <c r="E10" i="30"/>
  <c r="D10" i="30"/>
  <c r="C10" i="30"/>
  <c r="G25" i="29"/>
  <c r="F25" i="29"/>
  <c r="E25" i="29"/>
  <c r="D25" i="29"/>
  <c r="C25" i="29"/>
  <c r="G20" i="29"/>
  <c r="F20" i="29"/>
  <c r="E20" i="29"/>
  <c r="D20" i="29"/>
  <c r="C20" i="29"/>
  <c r="G15" i="29"/>
  <c r="F15" i="29"/>
  <c r="E15" i="29"/>
  <c r="D15" i="29"/>
  <c r="C15" i="29"/>
  <c r="G10" i="29"/>
  <c r="F10" i="29"/>
  <c r="E10" i="29"/>
  <c r="D10" i="29"/>
  <c r="C10" i="29"/>
  <c r="E25" i="28"/>
  <c r="D25" i="28"/>
  <c r="C25" i="28"/>
  <c r="B25" i="28"/>
  <c r="A25" i="28"/>
  <c r="Y126" i="13"/>
  <c r="X126" i="13"/>
  <c r="W126" i="13"/>
  <c r="Z126" i="13" s="1"/>
  <c r="U126" i="13"/>
  <c r="T126" i="13"/>
  <c r="S126" i="13"/>
  <c r="Q126" i="13"/>
  <c r="P126" i="13"/>
  <c r="O126" i="13"/>
  <c r="R126" i="13" s="1"/>
  <c r="M126" i="13"/>
  <c r="L126" i="13"/>
  <c r="K126" i="13"/>
  <c r="I126" i="13"/>
  <c r="H126" i="13"/>
  <c r="G126" i="13"/>
  <c r="J126" i="13" s="1"/>
  <c r="E126" i="13"/>
  <c r="D126" i="13"/>
  <c r="C126" i="13"/>
  <c r="Y125" i="13"/>
  <c r="X125" i="13"/>
  <c r="W125" i="13"/>
  <c r="Z125" i="13" s="1"/>
  <c r="U125" i="13"/>
  <c r="T125" i="13"/>
  <c r="S125" i="13"/>
  <c r="V125" i="13" s="1"/>
  <c r="Q125" i="13"/>
  <c r="P125" i="13"/>
  <c r="O125" i="13"/>
  <c r="R125" i="13" s="1"/>
  <c r="N125" i="13"/>
  <c r="M125" i="13"/>
  <c r="L125" i="13"/>
  <c r="K125" i="13"/>
  <c r="I125" i="13"/>
  <c r="H125" i="13"/>
  <c r="G125" i="13"/>
  <c r="J125" i="13" s="1"/>
  <c r="E125" i="13"/>
  <c r="D125" i="13"/>
  <c r="C125" i="13"/>
  <c r="F125" i="13" s="1"/>
  <c r="Y124" i="13"/>
  <c r="X124" i="13"/>
  <c r="W124" i="13"/>
  <c r="Z124" i="13" s="1"/>
  <c r="U124" i="13"/>
  <c r="T124" i="13"/>
  <c r="S124" i="13"/>
  <c r="Q124" i="13"/>
  <c r="P124" i="13"/>
  <c r="O124" i="13"/>
  <c r="R124" i="13" s="1"/>
  <c r="M124" i="13"/>
  <c r="L124" i="13"/>
  <c r="K124" i="13"/>
  <c r="I124" i="13"/>
  <c r="H124" i="13"/>
  <c r="G124" i="13"/>
  <c r="J124" i="13" s="1"/>
  <c r="E124" i="13"/>
  <c r="D124" i="13"/>
  <c r="C124" i="13"/>
  <c r="Y123" i="13"/>
  <c r="X123" i="13"/>
  <c r="W123" i="13"/>
  <c r="Z123" i="13" s="1"/>
  <c r="V123" i="13"/>
  <c r="U123" i="13"/>
  <c r="T123" i="13"/>
  <c r="S123" i="13"/>
  <c r="Q123" i="13"/>
  <c r="P123" i="13"/>
  <c r="O123" i="13"/>
  <c r="R123" i="13" s="1"/>
  <c r="M123" i="13"/>
  <c r="L123" i="13"/>
  <c r="K123" i="13"/>
  <c r="I123" i="13"/>
  <c r="H123" i="13"/>
  <c r="G123" i="13"/>
  <c r="J123" i="13" s="1"/>
  <c r="E123" i="13"/>
  <c r="D123" i="13"/>
  <c r="C123" i="13"/>
  <c r="F123" i="13" s="1"/>
  <c r="Y122" i="13"/>
  <c r="X122" i="13"/>
  <c r="W122" i="13"/>
  <c r="Z122" i="13" s="1"/>
  <c r="U122" i="13"/>
  <c r="T122" i="13"/>
  <c r="S122" i="13"/>
  <c r="Q122" i="13"/>
  <c r="P122" i="13"/>
  <c r="O122" i="13"/>
  <c r="R122" i="13" s="1"/>
  <c r="M122" i="13"/>
  <c r="L122" i="13"/>
  <c r="K122" i="13"/>
  <c r="J122" i="13"/>
  <c r="I122" i="13"/>
  <c r="H122" i="13"/>
  <c r="G122" i="13"/>
  <c r="E122" i="13"/>
  <c r="D122" i="13"/>
  <c r="C122" i="13"/>
  <c r="F122" i="13" s="1"/>
  <c r="Y121" i="13"/>
  <c r="X121" i="13"/>
  <c r="W121" i="13"/>
  <c r="Z121" i="13" s="1"/>
  <c r="U121" i="13"/>
  <c r="T121" i="13"/>
  <c r="S121" i="13"/>
  <c r="V121" i="13" s="1"/>
  <c r="Q121" i="13"/>
  <c r="P121" i="13"/>
  <c r="O121" i="13"/>
  <c r="R121" i="13" s="1"/>
  <c r="M121" i="13"/>
  <c r="N121" i="13" s="1"/>
  <c r="L121" i="13"/>
  <c r="K121" i="13"/>
  <c r="I121" i="13"/>
  <c r="H121" i="13"/>
  <c r="G121" i="13"/>
  <c r="E121" i="13"/>
  <c r="D121" i="13"/>
  <c r="C121" i="13"/>
  <c r="F121" i="13" s="1"/>
  <c r="Y120" i="13"/>
  <c r="X120" i="13"/>
  <c r="W120" i="13"/>
  <c r="Z120" i="13" s="1"/>
  <c r="U120" i="13"/>
  <c r="T120" i="13"/>
  <c r="S120" i="13"/>
  <c r="R120" i="13"/>
  <c r="Q120" i="13"/>
  <c r="P120" i="13"/>
  <c r="O120" i="13"/>
  <c r="M120" i="13"/>
  <c r="L120" i="13"/>
  <c r="K120" i="13"/>
  <c r="N120" i="13" s="1"/>
  <c r="I120" i="13"/>
  <c r="H120" i="13"/>
  <c r="G120" i="13"/>
  <c r="J120" i="13" s="1"/>
  <c r="E120" i="13"/>
  <c r="D120" i="13"/>
  <c r="C120" i="13"/>
  <c r="F120" i="13" s="1"/>
  <c r="Y119" i="13"/>
  <c r="X119" i="13"/>
  <c r="W119" i="13"/>
  <c r="Z119" i="13" s="1"/>
  <c r="U119" i="13"/>
  <c r="T119" i="13"/>
  <c r="S119" i="13"/>
  <c r="Q119" i="13"/>
  <c r="P119" i="13"/>
  <c r="O119" i="13"/>
  <c r="R119" i="13" s="1"/>
  <c r="M119" i="13"/>
  <c r="L119" i="13"/>
  <c r="N119" i="13" s="1"/>
  <c r="K119" i="13"/>
  <c r="I119" i="13"/>
  <c r="H119" i="13"/>
  <c r="G119" i="13"/>
  <c r="E119" i="13"/>
  <c r="D119" i="13"/>
  <c r="C119" i="13"/>
  <c r="F119" i="13" s="1"/>
  <c r="Y118" i="13"/>
  <c r="X118" i="13"/>
  <c r="W118" i="13"/>
  <c r="Z118" i="13" s="1"/>
  <c r="U118" i="13"/>
  <c r="T118" i="13"/>
  <c r="S118" i="13"/>
  <c r="Q118" i="13"/>
  <c r="P118" i="13"/>
  <c r="O118" i="13"/>
  <c r="R118" i="13" s="1"/>
  <c r="M118" i="13"/>
  <c r="L118" i="13"/>
  <c r="K118" i="13"/>
  <c r="J118" i="13"/>
  <c r="I118" i="13"/>
  <c r="H118" i="13"/>
  <c r="G118" i="13"/>
  <c r="E118" i="13"/>
  <c r="D118" i="13"/>
  <c r="C118" i="13"/>
  <c r="F118" i="13" s="1"/>
  <c r="Y117" i="13"/>
  <c r="X117" i="13"/>
  <c r="W117" i="13"/>
  <c r="Z117" i="13" s="1"/>
  <c r="V117" i="13"/>
  <c r="U117" i="13"/>
  <c r="T117" i="13"/>
  <c r="S117" i="13"/>
  <c r="Q117" i="13"/>
  <c r="P117" i="13"/>
  <c r="O117" i="13"/>
  <c r="R117" i="13" s="1"/>
  <c r="M117" i="13"/>
  <c r="L117" i="13"/>
  <c r="K117" i="13"/>
  <c r="N117" i="13" s="1"/>
  <c r="I117" i="13"/>
  <c r="H117" i="13"/>
  <c r="G117" i="13"/>
  <c r="J117" i="13" s="1"/>
  <c r="E117" i="13"/>
  <c r="D117" i="13"/>
  <c r="F117" i="13" s="1"/>
  <c r="C117" i="13"/>
  <c r="Y116" i="13"/>
  <c r="X116" i="13"/>
  <c r="W116" i="13"/>
  <c r="Z116" i="13" s="1"/>
  <c r="U116" i="13"/>
  <c r="T116" i="13"/>
  <c r="S116" i="13"/>
  <c r="Q116" i="13"/>
  <c r="P116" i="13"/>
  <c r="O116" i="13"/>
  <c r="R116" i="13" s="1"/>
  <c r="M116" i="13"/>
  <c r="L116" i="13"/>
  <c r="K116" i="13"/>
  <c r="I116" i="13"/>
  <c r="H116" i="13"/>
  <c r="G116" i="13"/>
  <c r="J116" i="13" s="1"/>
  <c r="E116" i="13"/>
  <c r="D116" i="13"/>
  <c r="C116" i="13"/>
  <c r="Y115" i="13"/>
  <c r="X115" i="13"/>
  <c r="W115" i="13"/>
  <c r="Z115" i="13" s="1"/>
  <c r="U115" i="13"/>
  <c r="V115" i="13" s="1"/>
  <c r="T115" i="13"/>
  <c r="S115" i="13"/>
  <c r="Q115" i="13"/>
  <c r="P115" i="13"/>
  <c r="O115" i="13"/>
  <c r="R115" i="13" s="1"/>
  <c r="N115" i="13"/>
  <c r="M115" i="13"/>
  <c r="L115" i="13"/>
  <c r="K115" i="13"/>
  <c r="I115" i="13"/>
  <c r="H115" i="13"/>
  <c r="G115" i="13"/>
  <c r="J115" i="13" s="1"/>
  <c r="E115" i="13"/>
  <c r="D115" i="13"/>
  <c r="C115" i="13"/>
  <c r="Y114" i="13"/>
  <c r="X114" i="13"/>
  <c r="Z114" i="13" s="1"/>
  <c r="W114" i="13"/>
  <c r="U114" i="13"/>
  <c r="T114" i="13"/>
  <c r="S114" i="13"/>
  <c r="Q114" i="13"/>
  <c r="P114" i="13"/>
  <c r="O114" i="13"/>
  <c r="R114" i="13" s="1"/>
  <c r="M114" i="13"/>
  <c r="L114" i="13"/>
  <c r="K114" i="13"/>
  <c r="I114" i="13"/>
  <c r="H114" i="13"/>
  <c r="G114" i="13"/>
  <c r="J114" i="13" s="1"/>
  <c r="E114" i="13"/>
  <c r="D114" i="13"/>
  <c r="C114" i="13"/>
  <c r="Y113" i="13"/>
  <c r="X113" i="13"/>
  <c r="W113" i="13"/>
  <c r="V113" i="13"/>
  <c r="U113" i="13"/>
  <c r="T113" i="13"/>
  <c r="S113" i="13"/>
  <c r="Q113" i="13"/>
  <c r="P113" i="13"/>
  <c r="O113" i="13"/>
  <c r="R113" i="13" s="1"/>
  <c r="M113" i="13"/>
  <c r="N113" i="13" s="1"/>
  <c r="L113" i="13"/>
  <c r="K113" i="13"/>
  <c r="I113" i="13"/>
  <c r="H113" i="13"/>
  <c r="G113" i="13"/>
  <c r="J113" i="13" s="1"/>
  <c r="F113" i="13"/>
  <c r="E113" i="13"/>
  <c r="D113" i="13"/>
  <c r="C113" i="13"/>
  <c r="Y112" i="13"/>
  <c r="X112" i="13"/>
  <c r="W112" i="13"/>
  <c r="U112" i="13"/>
  <c r="T112" i="13"/>
  <c r="S112" i="13"/>
  <c r="V112" i="13" s="1"/>
  <c r="Q112" i="13"/>
  <c r="P112" i="13"/>
  <c r="O112" i="13"/>
  <c r="M112" i="13"/>
  <c r="L112" i="13"/>
  <c r="K112" i="13"/>
  <c r="I112" i="13"/>
  <c r="H112" i="13"/>
  <c r="G112" i="13"/>
  <c r="J112" i="13" s="1"/>
  <c r="E112" i="13"/>
  <c r="D112" i="13"/>
  <c r="C112" i="13"/>
  <c r="Y111" i="13"/>
  <c r="X111" i="13"/>
  <c r="W111" i="13"/>
  <c r="U111" i="13"/>
  <c r="T111" i="13"/>
  <c r="S111" i="13"/>
  <c r="V111" i="13" s="1"/>
  <c r="Q111" i="13"/>
  <c r="P111" i="13"/>
  <c r="O111" i="13"/>
  <c r="N111" i="13"/>
  <c r="M111" i="13"/>
  <c r="L111" i="13"/>
  <c r="K111" i="13"/>
  <c r="I111" i="13"/>
  <c r="H111" i="13"/>
  <c r="G111" i="13"/>
  <c r="J111" i="13" s="1"/>
  <c r="E111" i="13"/>
  <c r="F111" i="13" s="1"/>
  <c r="D111" i="13"/>
  <c r="C111" i="13"/>
  <c r="Z110" i="13"/>
  <c r="Y110" i="13"/>
  <c r="X110" i="13"/>
  <c r="W110" i="13"/>
  <c r="U110" i="13"/>
  <c r="T110" i="13"/>
  <c r="S110" i="13"/>
  <c r="V110" i="13" s="1"/>
  <c r="Q110" i="13"/>
  <c r="P110" i="13"/>
  <c r="O110" i="13"/>
  <c r="R110" i="13" s="1"/>
  <c r="M110" i="13"/>
  <c r="L110" i="13"/>
  <c r="K110" i="13"/>
  <c r="I110" i="13"/>
  <c r="H110" i="13"/>
  <c r="G110" i="13"/>
  <c r="E110" i="13"/>
  <c r="D110" i="13"/>
  <c r="C110" i="13"/>
  <c r="Y109" i="13"/>
  <c r="X109" i="13"/>
  <c r="W109" i="13"/>
  <c r="U109" i="13"/>
  <c r="T109" i="13"/>
  <c r="S109" i="13"/>
  <c r="V109" i="13" s="1"/>
  <c r="Q109" i="13"/>
  <c r="P109" i="13"/>
  <c r="O109" i="13"/>
  <c r="M109" i="13"/>
  <c r="L109" i="13"/>
  <c r="K109" i="13"/>
  <c r="N109" i="13" s="1"/>
  <c r="I109" i="13"/>
  <c r="H109" i="13"/>
  <c r="G109" i="13"/>
  <c r="F109" i="13"/>
  <c r="E109" i="13"/>
  <c r="D109" i="13"/>
  <c r="C109" i="13"/>
  <c r="Y108" i="13"/>
  <c r="Z108" i="13" s="1"/>
  <c r="X108" i="13"/>
  <c r="W108" i="13"/>
  <c r="U108" i="13"/>
  <c r="T108" i="13"/>
  <c r="S108" i="13"/>
  <c r="V108" i="13" s="1"/>
  <c r="Q108" i="13"/>
  <c r="P108" i="13"/>
  <c r="R108" i="13" s="1"/>
  <c r="O108" i="13"/>
  <c r="M108" i="13"/>
  <c r="L108" i="13"/>
  <c r="K108" i="13"/>
  <c r="N108" i="13" s="1"/>
  <c r="I108" i="13"/>
  <c r="H108" i="13"/>
  <c r="G108" i="13"/>
  <c r="E108" i="13"/>
  <c r="D108" i="13"/>
  <c r="C108" i="13"/>
  <c r="Y107" i="13"/>
  <c r="X107" i="13"/>
  <c r="W107" i="13"/>
  <c r="U107" i="13"/>
  <c r="T107" i="13"/>
  <c r="S107" i="13"/>
  <c r="V107" i="13" s="1"/>
  <c r="Q107" i="13"/>
  <c r="P107" i="13"/>
  <c r="O107" i="13"/>
  <c r="M107" i="13"/>
  <c r="L107" i="13"/>
  <c r="K107" i="13"/>
  <c r="N107" i="13" s="1"/>
  <c r="I107" i="13"/>
  <c r="H107" i="13"/>
  <c r="G107" i="13"/>
  <c r="J107" i="13" s="1"/>
  <c r="E107" i="13"/>
  <c r="D107" i="13"/>
  <c r="C107" i="13"/>
  <c r="F107" i="13" s="1"/>
  <c r="Z106" i="13"/>
  <c r="Y106" i="13"/>
  <c r="X106" i="13"/>
  <c r="W106" i="13"/>
  <c r="U106" i="13"/>
  <c r="T106" i="13"/>
  <c r="S106" i="13"/>
  <c r="V106" i="13" s="1"/>
  <c r="Q106" i="13"/>
  <c r="P106" i="13"/>
  <c r="O106" i="13"/>
  <c r="R106" i="13" s="1"/>
  <c r="M106" i="13"/>
  <c r="L106" i="13"/>
  <c r="K106" i="13"/>
  <c r="N106" i="13" s="1"/>
  <c r="J106" i="13"/>
  <c r="I106" i="13"/>
  <c r="H106" i="13"/>
  <c r="G106" i="13"/>
  <c r="E106" i="13"/>
  <c r="D106" i="13"/>
  <c r="C106" i="13"/>
  <c r="F106" i="13" s="1"/>
  <c r="Y105" i="13"/>
  <c r="X105" i="13"/>
  <c r="W105" i="13"/>
  <c r="Z105" i="13" s="1"/>
  <c r="U105" i="13"/>
  <c r="T105" i="13"/>
  <c r="V105" i="13" s="1"/>
  <c r="S105" i="13"/>
  <c r="Q105" i="13"/>
  <c r="P105" i="13"/>
  <c r="O105" i="13"/>
  <c r="M105" i="13"/>
  <c r="L105" i="13"/>
  <c r="K105" i="13"/>
  <c r="N105" i="13" s="1"/>
  <c r="I105" i="13"/>
  <c r="H105" i="13"/>
  <c r="G105" i="13"/>
  <c r="E105" i="13"/>
  <c r="D105" i="13"/>
  <c r="C105" i="13"/>
  <c r="F105" i="13" s="1"/>
  <c r="Y104" i="13"/>
  <c r="X104" i="13"/>
  <c r="W104" i="13"/>
  <c r="Z104" i="13" s="1"/>
  <c r="U104" i="13"/>
  <c r="T104" i="13"/>
  <c r="S104" i="13"/>
  <c r="R104" i="13"/>
  <c r="Q104" i="13"/>
  <c r="P104" i="13"/>
  <c r="O104" i="13"/>
  <c r="M104" i="13"/>
  <c r="L104" i="13"/>
  <c r="K104" i="13"/>
  <c r="N104" i="13" s="1"/>
  <c r="I104" i="13"/>
  <c r="H104" i="13"/>
  <c r="G104" i="13"/>
  <c r="J104" i="13" s="1"/>
  <c r="E104" i="13"/>
  <c r="D104" i="13"/>
  <c r="C104" i="13"/>
  <c r="F104" i="13" s="1"/>
  <c r="Y103" i="13"/>
  <c r="X103" i="13"/>
  <c r="W103" i="13"/>
  <c r="Z103" i="13" s="1"/>
  <c r="U103" i="13"/>
  <c r="T103" i="13"/>
  <c r="S103" i="13"/>
  <c r="Q103" i="13"/>
  <c r="P103" i="13"/>
  <c r="O103" i="13"/>
  <c r="R103" i="13" s="1"/>
  <c r="M103" i="13"/>
  <c r="L103" i="13"/>
  <c r="K103" i="13"/>
  <c r="N103" i="13" s="1"/>
  <c r="I103" i="13"/>
  <c r="H103" i="13"/>
  <c r="G103" i="13"/>
  <c r="J103" i="13" s="1"/>
  <c r="E103" i="13"/>
  <c r="D103" i="13"/>
  <c r="C103" i="13"/>
  <c r="Y102" i="13"/>
  <c r="X102" i="13"/>
  <c r="W102" i="13"/>
  <c r="Z102" i="13" s="1"/>
  <c r="U102" i="13"/>
  <c r="T102" i="13"/>
  <c r="S102" i="13"/>
  <c r="V102" i="13" s="1"/>
  <c r="Q102" i="13"/>
  <c r="P102" i="13"/>
  <c r="O102" i="13"/>
  <c r="R102" i="13" s="1"/>
  <c r="M102" i="13"/>
  <c r="L102" i="13"/>
  <c r="K102" i="13"/>
  <c r="N102" i="13" s="1"/>
  <c r="I102" i="13"/>
  <c r="H102" i="13"/>
  <c r="G102" i="13"/>
  <c r="J102" i="13" s="1"/>
  <c r="E102" i="13"/>
  <c r="D102" i="13"/>
  <c r="C102" i="13"/>
  <c r="F102" i="13" s="1"/>
  <c r="Y101" i="13"/>
  <c r="X101" i="13"/>
  <c r="W101" i="13"/>
  <c r="Z101" i="13" s="1"/>
  <c r="U101" i="13"/>
  <c r="T101" i="13"/>
  <c r="S101" i="13"/>
  <c r="V101" i="13" s="1"/>
  <c r="Q101" i="13"/>
  <c r="P101" i="13"/>
  <c r="O101" i="13"/>
  <c r="R101" i="13" s="1"/>
  <c r="M101" i="13"/>
  <c r="L101" i="13"/>
  <c r="K101" i="13"/>
  <c r="I101" i="13"/>
  <c r="H101" i="13"/>
  <c r="G101" i="13"/>
  <c r="J101" i="13" s="1"/>
  <c r="E101" i="13"/>
  <c r="D101" i="13"/>
  <c r="C101" i="13"/>
  <c r="F101" i="13" s="1"/>
  <c r="Y100" i="13"/>
  <c r="X100" i="13"/>
  <c r="W100" i="13"/>
  <c r="U100" i="13"/>
  <c r="T100" i="13"/>
  <c r="S100" i="13"/>
  <c r="V100" i="13" s="1"/>
  <c r="Q100" i="13"/>
  <c r="P100" i="13"/>
  <c r="O100" i="13"/>
  <c r="R100" i="13" s="1"/>
  <c r="M100" i="13"/>
  <c r="L100" i="13"/>
  <c r="K100" i="13"/>
  <c r="N100" i="13" s="1"/>
  <c r="I100" i="13"/>
  <c r="H100" i="13"/>
  <c r="G100" i="13"/>
  <c r="E100" i="13"/>
  <c r="D100" i="13"/>
  <c r="C100" i="13"/>
  <c r="F100" i="13" s="1"/>
  <c r="Y99" i="13"/>
  <c r="X99" i="13"/>
  <c r="W99" i="13"/>
  <c r="Z99" i="13" s="1"/>
  <c r="U99" i="13"/>
  <c r="T99" i="13"/>
  <c r="S99" i="13"/>
  <c r="Q99" i="13"/>
  <c r="P99" i="13"/>
  <c r="O99" i="13"/>
  <c r="R99" i="13" s="1"/>
  <c r="M99" i="13"/>
  <c r="L99" i="13"/>
  <c r="K99" i="13"/>
  <c r="N99" i="13" s="1"/>
  <c r="I99" i="13"/>
  <c r="H99" i="13"/>
  <c r="G99" i="13"/>
  <c r="J99" i="13" s="1"/>
  <c r="E99" i="13"/>
  <c r="D99" i="13"/>
  <c r="C99" i="13"/>
  <c r="Y98" i="13"/>
  <c r="X98" i="13"/>
  <c r="W98" i="13"/>
  <c r="U98" i="13"/>
  <c r="T98" i="13"/>
  <c r="S98" i="13"/>
  <c r="V98" i="13" s="1"/>
  <c r="Q98" i="13"/>
  <c r="P98" i="13"/>
  <c r="O98" i="13"/>
  <c r="M98" i="13"/>
  <c r="L98" i="13"/>
  <c r="K98" i="13"/>
  <c r="N98" i="13" s="1"/>
  <c r="I98" i="13"/>
  <c r="H98" i="13"/>
  <c r="G98" i="13"/>
  <c r="J98" i="13" s="1"/>
  <c r="E98" i="13"/>
  <c r="D98" i="13"/>
  <c r="C98" i="13"/>
  <c r="Y97" i="13"/>
  <c r="X97" i="13"/>
  <c r="W97" i="13"/>
  <c r="U97" i="13"/>
  <c r="T97" i="13"/>
  <c r="S97" i="13"/>
  <c r="Q97" i="13"/>
  <c r="P97" i="13"/>
  <c r="O97" i="13"/>
  <c r="R97" i="13" s="1"/>
  <c r="M97" i="13"/>
  <c r="L97" i="13"/>
  <c r="K97" i="13"/>
  <c r="I97" i="13"/>
  <c r="H97" i="13"/>
  <c r="G97" i="13"/>
  <c r="E97" i="13"/>
  <c r="D97" i="13"/>
  <c r="C97" i="13"/>
  <c r="F97" i="13" s="1"/>
  <c r="Y96" i="13"/>
  <c r="X96" i="13"/>
  <c r="W96" i="13"/>
  <c r="U96" i="13"/>
  <c r="T96" i="13"/>
  <c r="S96" i="13"/>
  <c r="Q96" i="13"/>
  <c r="P96" i="13"/>
  <c r="O96" i="13"/>
  <c r="M96" i="13"/>
  <c r="L96" i="13"/>
  <c r="K96" i="13"/>
  <c r="N96" i="13" s="1"/>
  <c r="I96" i="13"/>
  <c r="H96" i="13"/>
  <c r="G96" i="13"/>
  <c r="E96" i="13"/>
  <c r="D96" i="13"/>
  <c r="C96" i="13"/>
  <c r="Y95" i="13"/>
  <c r="X95" i="13"/>
  <c r="W95" i="13"/>
  <c r="U95" i="13"/>
  <c r="T95" i="13"/>
  <c r="S95" i="13"/>
  <c r="Q95" i="13"/>
  <c r="P95" i="13"/>
  <c r="O95" i="13"/>
  <c r="M95" i="13"/>
  <c r="L95" i="13"/>
  <c r="K95" i="13"/>
  <c r="I95" i="13"/>
  <c r="H95" i="13"/>
  <c r="G95" i="13"/>
  <c r="J95" i="13" s="1"/>
  <c r="E95" i="13"/>
  <c r="D95" i="13"/>
  <c r="C95" i="13"/>
  <c r="Y94" i="13"/>
  <c r="X94" i="13"/>
  <c r="W94" i="13"/>
  <c r="Z94" i="13" s="1"/>
  <c r="U94" i="13"/>
  <c r="T94" i="13"/>
  <c r="S94" i="13"/>
  <c r="Q94" i="13"/>
  <c r="P94" i="13"/>
  <c r="O94" i="13"/>
  <c r="M94" i="13"/>
  <c r="L94" i="13"/>
  <c r="K94" i="13"/>
  <c r="I94" i="13"/>
  <c r="H94" i="13"/>
  <c r="G94" i="13"/>
  <c r="E94" i="13"/>
  <c r="D94" i="13"/>
  <c r="C94" i="13"/>
  <c r="F94" i="13" s="1"/>
  <c r="Y93" i="13"/>
  <c r="X93" i="13"/>
  <c r="W93" i="13"/>
  <c r="U93" i="13"/>
  <c r="T93" i="13"/>
  <c r="S93" i="13"/>
  <c r="V93" i="13" s="1"/>
  <c r="Q93" i="13"/>
  <c r="P93" i="13"/>
  <c r="O93" i="13"/>
  <c r="M93" i="13"/>
  <c r="L93" i="13"/>
  <c r="K93" i="13"/>
  <c r="I93" i="13"/>
  <c r="H93" i="13"/>
  <c r="G93" i="13"/>
  <c r="E93" i="13"/>
  <c r="D93" i="13"/>
  <c r="C93" i="13"/>
  <c r="F93" i="13" s="1"/>
  <c r="Y92" i="13"/>
  <c r="X92" i="13"/>
  <c r="W92" i="13"/>
  <c r="U92" i="13"/>
  <c r="T92" i="13"/>
  <c r="S92" i="13"/>
  <c r="Q92" i="13"/>
  <c r="P92" i="13"/>
  <c r="O92" i="13"/>
  <c r="R92" i="13" s="1"/>
  <c r="M92" i="13"/>
  <c r="L92" i="13"/>
  <c r="K92" i="13"/>
  <c r="I92" i="13"/>
  <c r="H92" i="13"/>
  <c r="G92" i="13"/>
  <c r="E92" i="13"/>
  <c r="D92" i="13"/>
  <c r="C92" i="13"/>
  <c r="Y91" i="13"/>
  <c r="X91" i="13"/>
  <c r="W91" i="13"/>
  <c r="U91" i="13"/>
  <c r="U127" i="13" s="1"/>
  <c r="T91" i="13"/>
  <c r="S91" i="13"/>
  <c r="Q91" i="13"/>
  <c r="P91" i="13"/>
  <c r="O91" i="13"/>
  <c r="M91" i="13"/>
  <c r="L91" i="13"/>
  <c r="K91" i="13"/>
  <c r="I91" i="13"/>
  <c r="H91" i="13"/>
  <c r="G91" i="13"/>
  <c r="E91" i="13"/>
  <c r="D91" i="13"/>
  <c r="C91" i="13"/>
  <c r="AC84" i="13"/>
  <c r="AB84" i="13"/>
  <c r="AA84" i="13"/>
  <c r="Y84" i="13"/>
  <c r="X84" i="13"/>
  <c r="W84" i="13"/>
  <c r="U84" i="13"/>
  <c r="T84" i="13"/>
  <c r="S84" i="13"/>
  <c r="V84" i="13" s="1"/>
  <c r="Q84" i="13"/>
  <c r="P84" i="13"/>
  <c r="O84" i="13"/>
  <c r="R84" i="13" s="1"/>
  <c r="N84" i="13"/>
  <c r="M84" i="13"/>
  <c r="L84" i="13"/>
  <c r="K84" i="13"/>
  <c r="I84" i="13"/>
  <c r="H84" i="13"/>
  <c r="G84" i="13"/>
  <c r="E84" i="13"/>
  <c r="D84" i="13"/>
  <c r="C84" i="13"/>
  <c r="AC83" i="13"/>
  <c r="AB83" i="13"/>
  <c r="AA83" i="13"/>
  <c r="Y83" i="13"/>
  <c r="X83" i="13"/>
  <c r="Z83" i="13" s="1"/>
  <c r="W83" i="13"/>
  <c r="U83" i="13"/>
  <c r="T83" i="13"/>
  <c r="V83" i="13" s="1"/>
  <c r="S83" i="13"/>
  <c r="Q83" i="13"/>
  <c r="P83" i="13"/>
  <c r="O83" i="13"/>
  <c r="R83" i="13" s="1"/>
  <c r="M83" i="13"/>
  <c r="L83" i="13"/>
  <c r="K83" i="13"/>
  <c r="N83" i="13" s="1"/>
  <c r="I83" i="13"/>
  <c r="H83" i="13"/>
  <c r="G83" i="13"/>
  <c r="E83" i="13"/>
  <c r="D83" i="13"/>
  <c r="C83" i="13"/>
  <c r="F83" i="13" s="1"/>
  <c r="AC82" i="13"/>
  <c r="AB82" i="13"/>
  <c r="AA82" i="13"/>
  <c r="Y82" i="13"/>
  <c r="X82" i="13"/>
  <c r="W82" i="13"/>
  <c r="Z82" i="13" s="1"/>
  <c r="U82" i="13"/>
  <c r="T82" i="13"/>
  <c r="S82" i="13"/>
  <c r="V82" i="13" s="1"/>
  <c r="Q82" i="13"/>
  <c r="P82" i="13"/>
  <c r="O82" i="13"/>
  <c r="R82" i="13" s="1"/>
  <c r="M82" i="13"/>
  <c r="L82" i="13"/>
  <c r="K82" i="13"/>
  <c r="N82" i="13" s="1"/>
  <c r="I82" i="13"/>
  <c r="H82" i="13"/>
  <c r="G82" i="13"/>
  <c r="J82" i="13" s="1"/>
  <c r="E82" i="13"/>
  <c r="D82" i="13"/>
  <c r="C82" i="13"/>
  <c r="AC81" i="13"/>
  <c r="AB81" i="13"/>
  <c r="AA81" i="13"/>
  <c r="AD81" i="13" s="1"/>
  <c r="Y81" i="13"/>
  <c r="X81" i="13"/>
  <c r="W81" i="13"/>
  <c r="U81" i="13"/>
  <c r="T81" i="13"/>
  <c r="S81" i="13"/>
  <c r="V81" i="13" s="1"/>
  <c r="Q81" i="13"/>
  <c r="P81" i="13"/>
  <c r="O81" i="13"/>
  <c r="R81" i="13" s="1"/>
  <c r="M81" i="13"/>
  <c r="L81" i="13"/>
  <c r="K81" i="13"/>
  <c r="N81" i="13" s="1"/>
  <c r="I81" i="13"/>
  <c r="H81" i="13"/>
  <c r="G81" i="13"/>
  <c r="J81" i="13" s="1"/>
  <c r="E81" i="13"/>
  <c r="D81" i="13"/>
  <c r="C81" i="13"/>
  <c r="F81" i="13" s="1"/>
  <c r="AC80" i="13"/>
  <c r="AB80" i="13"/>
  <c r="AA80" i="13"/>
  <c r="Y80" i="13"/>
  <c r="X80" i="13"/>
  <c r="W80" i="13"/>
  <c r="Z80" i="13" s="1"/>
  <c r="U80" i="13"/>
  <c r="T80" i="13"/>
  <c r="S80" i="13"/>
  <c r="Q80" i="13"/>
  <c r="P80" i="13"/>
  <c r="O80" i="13"/>
  <c r="R80" i="13" s="1"/>
  <c r="M80" i="13"/>
  <c r="L80" i="13"/>
  <c r="K80" i="13"/>
  <c r="N80" i="13" s="1"/>
  <c r="I80" i="13"/>
  <c r="H80" i="13"/>
  <c r="G80" i="13"/>
  <c r="J80" i="13" s="1"/>
  <c r="E80" i="13"/>
  <c r="D80" i="13"/>
  <c r="C80" i="13"/>
  <c r="F80" i="13" s="1"/>
  <c r="AC79" i="13"/>
  <c r="AB79" i="13"/>
  <c r="AA79" i="13"/>
  <c r="AD79" i="13" s="1"/>
  <c r="Y79" i="13"/>
  <c r="X79" i="13"/>
  <c r="W79" i="13"/>
  <c r="U79" i="13"/>
  <c r="T79" i="13"/>
  <c r="S79" i="13"/>
  <c r="V79" i="13" s="1"/>
  <c r="Q79" i="13"/>
  <c r="P79" i="13"/>
  <c r="O79" i="13"/>
  <c r="M79" i="13"/>
  <c r="L79" i="13"/>
  <c r="K79" i="13"/>
  <c r="N79" i="13" s="1"/>
  <c r="I79" i="13"/>
  <c r="H79" i="13"/>
  <c r="G79" i="13"/>
  <c r="E79" i="13"/>
  <c r="D79" i="13"/>
  <c r="C79" i="13"/>
  <c r="F79" i="13" s="1"/>
  <c r="AC78" i="13"/>
  <c r="AB78" i="13"/>
  <c r="AA78" i="13"/>
  <c r="AD78" i="13" s="1"/>
  <c r="Y78" i="13"/>
  <c r="X78" i="13"/>
  <c r="W78" i="13"/>
  <c r="Z78" i="13" s="1"/>
  <c r="U78" i="13"/>
  <c r="T78" i="13"/>
  <c r="S78" i="13"/>
  <c r="Q78" i="13"/>
  <c r="P78" i="13"/>
  <c r="O78" i="13"/>
  <c r="R78" i="13" s="1"/>
  <c r="M78" i="13"/>
  <c r="L78" i="13"/>
  <c r="K78" i="13"/>
  <c r="I78" i="13"/>
  <c r="H78" i="13"/>
  <c r="G78" i="13"/>
  <c r="E78" i="13"/>
  <c r="D78" i="13"/>
  <c r="C78" i="13"/>
  <c r="AC77" i="13"/>
  <c r="AB77" i="13"/>
  <c r="AA77" i="13"/>
  <c r="AD77" i="13" s="1"/>
  <c r="Y77" i="13"/>
  <c r="X77" i="13"/>
  <c r="W77" i="13"/>
  <c r="Z77" i="13" s="1"/>
  <c r="U77" i="13"/>
  <c r="T77" i="13"/>
  <c r="S77" i="13"/>
  <c r="V77" i="13" s="1"/>
  <c r="Q77" i="13"/>
  <c r="P77" i="13"/>
  <c r="O77" i="13"/>
  <c r="M77" i="13"/>
  <c r="L77" i="13"/>
  <c r="K77" i="13"/>
  <c r="I77" i="13"/>
  <c r="H77" i="13"/>
  <c r="G77" i="13"/>
  <c r="E77" i="13"/>
  <c r="D77" i="13"/>
  <c r="C77" i="13"/>
  <c r="AC76" i="13"/>
  <c r="AB76" i="13"/>
  <c r="AA76" i="13"/>
  <c r="Y76" i="13"/>
  <c r="X76" i="13"/>
  <c r="W76" i="13"/>
  <c r="Z76" i="13" s="1"/>
  <c r="U76" i="13"/>
  <c r="T76" i="13"/>
  <c r="S76" i="13"/>
  <c r="V76" i="13" s="1"/>
  <c r="Q76" i="13"/>
  <c r="P76" i="13"/>
  <c r="O76" i="13"/>
  <c r="R76" i="13" s="1"/>
  <c r="M76" i="13"/>
  <c r="L76" i="13"/>
  <c r="K76" i="13"/>
  <c r="I76" i="13"/>
  <c r="H76" i="13"/>
  <c r="G76" i="13"/>
  <c r="E76" i="13"/>
  <c r="D76" i="13"/>
  <c r="C76" i="13"/>
  <c r="AC75" i="13"/>
  <c r="AB75" i="13"/>
  <c r="AA75" i="13"/>
  <c r="Y75" i="13"/>
  <c r="X75" i="13"/>
  <c r="W75" i="13"/>
  <c r="U75" i="13"/>
  <c r="T75" i="13"/>
  <c r="S75" i="13"/>
  <c r="V75" i="13" s="1"/>
  <c r="Q75" i="13"/>
  <c r="P75" i="13"/>
  <c r="O75" i="13"/>
  <c r="R75" i="13" s="1"/>
  <c r="M75" i="13"/>
  <c r="L75" i="13"/>
  <c r="K75" i="13"/>
  <c r="N75" i="13" s="1"/>
  <c r="I75" i="13"/>
  <c r="H75" i="13"/>
  <c r="G75" i="13"/>
  <c r="E75" i="13"/>
  <c r="D75" i="13"/>
  <c r="C75" i="13"/>
  <c r="AC74" i="13"/>
  <c r="AB74" i="13"/>
  <c r="AA74" i="13"/>
  <c r="Y74" i="13"/>
  <c r="X74" i="13"/>
  <c r="W74" i="13"/>
  <c r="U74" i="13"/>
  <c r="T74" i="13"/>
  <c r="S74" i="13"/>
  <c r="Q74" i="13"/>
  <c r="P74" i="13"/>
  <c r="O74" i="13"/>
  <c r="R74" i="13" s="1"/>
  <c r="M74" i="13"/>
  <c r="L74" i="13"/>
  <c r="K74" i="13"/>
  <c r="N74" i="13" s="1"/>
  <c r="I74" i="13"/>
  <c r="H74" i="13"/>
  <c r="G74" i="13"/>
  <c r="J74" i="13" s="1"/>
  <c r="E74" i="13"/>
  <c r="D74" i="13"/>
  <c r="C74" i="13"/>
  <c r="AC73" i="13"/>
  <c r="AB73" i="13"/>
  <c r="AA73" i="13"/>
  <c r="Y73" i="13"/>
  <c r="X73" i="13"/>
  <c r="W73" i="13"/>
  <c r="U73" i="13"/>
  <c r="T73" i="13"/>
  <c r="S73" i="13"/>
  <c r="Q73" i="13"/>
  <c r="P73" i="13"/>
  <c r="O73" i="13"/>
  <c r="M73" i="13"/>
  <c r="L73" i="13"/>
  <c r="K73" i="13"/>
  <c r="N73" i="13" s="1"/>
  <c r="I73" i="13"/>
  <c r="H73" i="13"/>
  <c r="G73" i="13"/>
  <c r="J73" i="13" s="1"/>
  <c r="E73" i="13"/>
  <c r="D73" i="13"/>
  <c r="C73" i="13"/>
  <c r="F73" i="13" s="1"/>
  <c r="AC72" i="13"/>
  <c r="AB72" i="13"/>
  <c r="AA72" i="13"/>
  <c r="Y72" i="13"/>
  <c r="X72" i="13"/>
  <c r="W72" i="13"/>
  <c r="U72" i="13"/>
  <c r="T72" i="13"/>
  <c r="S72" i="13"/>
  <c r="Q72" i="13"/>
  <c r="P72" i="13"/>
  <c r="O72" i="13"/>
  <c r="M72" i="13"/>
  <c r="L72" i="13"/>
  <c r="K72" i="13"/>
  <c r="I72" i="13"/>
  <c r="H72" i="13"/>
  <c r="G72" i="13"/>
  <c r="J72" i="13" s="1"/>
  <c r="E72" i="13"/>
  <c r="D72" i="13"/>
  <c r="C72" i="13"/>
  <c r="F72" i="13" s="1"/>
  <c r="AC71" i="13"/>
  <c r="AB71" i="13"/>
  <c r="AA71" i="13"/>
  <c r="AD71" i="13" s="1"/>
  <c r="Y71" i="13"/>
  <c r="X71" i="13"/>
  <c r="W71" i="13"/>
  <c r="U71" i="13"/>
  <c r="T71" i="13"/>
  <c r="S71" i="13"/>
  <c r="Q71" i="13"/>
  <c r="P71" i="13"/>
  <c r="O71" i="13"/>
  <c r="M71" i="13"/>
  <c r="L71" i="13"/>
  <c r="K71" i="13"/>
  <c r="I71" i="13"/>
  <c r="H71" i="13"/>
  <c r="G71" i="13"/>
  <c r="E71" i="13"/>
  <c r="D71" i="13"/>
  <c r="C71" i="13"/>
  <c r="F71" i="13" s="1"/>
  <c r="AC70" i="13"/>
  <c r="AB70" i="13"/>
  <c r="AA70" i="13"/>
  <c r="AD70" i="13" s="1"/>
  <c r="Y70" i="13"/>
  <c r="X70" i="13"/>
  <c r="W70" i="13"/>
  <c r="Z70" i="13" s="1"/>
  <c r="U70" i="13"/>
  <c r="T70" i="13"/>
  <c r="S70" i="13"/>
  <c r="Q70" i="13"/>
  <c r="P70" i="13"/>
  <c r="O70" i="13"/>
  <c r="M70" i="13"/>
  <c r="L70" i="13"/>
  <c r="K70" i="13"/>
  <c r="I70" i="13"/>
  <c r="H70" i="13"/>
  <c r="G70" i="13"/>
  <c r="E70" i="13"/>
  <c r="D70" i="13"/>
  <c r="C70" i="13"/>
  <c r="AC69" i="13"/>
  <c r="AB69" i="13"/>
  <c r="AA69" i="13"/>
  <c r="AD69" i="13" s="1"/>
  <c r="Y69" i="13"/>
  <c r="X69" i="13"/>
  <c r="W69" i="13"/>
  <c r="Z69" i="13" s="1"/>
  <c r="U69" i="13"/>
  <c r="T69" i="13"/>
  <c r="S69" i="13"/>
  <c r="V69" i="13" s="1"/>
  <c r="Q69" i="13"/>
  <c r="P69" i="13"/>
  <c r="O69" i="13"/>
  <c r="M69" i="13"/>
  <c r="L69" i="13"/>
  <c r="K69" i="13"/>
  <c r="I69" i="13"/>
  <c r="H69" i="13"/>
  <c r="G69" i="13"/>
  <c r="E69" i="13"/>
  <c r="D69" i="13"/>
  <c r="C69" i="13"/>
  <c r="AC68" i="13"/>
  <c r="AB68" i="13"/>
  <c r="AA68" i="13"/>
  <c r="Y68" i="13"/>
  <c r="X68" i="13"/>
  <c r="W68" i="13"/>
  <c r="Z68" i="13" s="1"/>
  <c r="U68" i="13"/>
  <c r="T68" i="13"/>
  <c r="S68" i="13"/>
  <c r="V68" i="13" s="1"/>
  <c r="Q68" i="13"/>
  <c r="P68" i="13"/>
  <c r="O68" i="13"/>
  <c r="R68" i="13" s="1"/>
  <c r="M68" i="13"/>
  <c r="L68" i="13"/>
  <c r="K68" i="13"/>
  <c r="I68" i="13"/>
  <c r="H68" i="13"/>
  <c r="G68" i="13"/>
  <c r="E68" i="13"/>
  <c r="D68" i="13"/>
  <c r="C68" i="13"/>
  <c r="AC67" i="13"/>
  <c r="AB67" i="13"/>
  <c r="AA67" i="13"/>
  <c r="Y67" i="13"/>
  <c r="X67" i="13"/>
  <c r="W67" i="13"/>
  <c r="U67" i="13"/>
  <c r="T67" i="13"/>
  <c r="S67" i="13"/>
  <c r="V67" i="13" s="1"/>
  <c r="Q67" i="13"/>
  <c r="P67" i="13"/>
  <c r="O67" i="13"/>
  <c r="R67" i="13" s="1"/>
  <c r="M67" i="13"/>
  <c r="L67" i="13"/>
  <c r="K67" i="13"/>
  <c r="N67" i="13" s="1"/>
  <c r="I67" i="13"/>
  <c r="H67" i="13"/>
  <c r="G67" i="13"/>
  <c r="E67" i="13"/>
  <c r="D67" i="13"/>
  <c r="C67" i="13"/>
  <c r="AC66" i="13"/>
  <c r="AB66" i="13"/>
  <c r="AA66" i="13"/>
  <c r="Y66" i="13"/>
  <c r="X66" i="13"/>
  <c r="W66" i="13"/>
  <c r="U66" i="13"/>
  <c r="T66" i="13"/>
  <c r="S66" i="13"/>
  <c r="Q66" i="13"/>
  <c r="P66" i="13"/>
  <c r="O66" i="13"/>
  <c r="R66" i="13" s="1"/>
  <c r="M66" i="13"/>
  <c r="L66" i="13"/>
  <c r="K66" i="13"/>
  <c r="N66" i="13" s="1"/>
  <c r="I66" i="13"/>
  <c r="H66" i="13"/>
  <c r="G66" i="13"/>
  <c r="J66" i="13" s="1"/>
  <c r="E66" i="13"/>
  <c r="D66" i="13"/>
  <c r="C66" i="13"/>
  <c r="AC65" i="13"/>
  <c r="AB65" i="13"/>
  <c r="AA65" i="13"/>
  <c r="Y65" i="13"/>
  <c r="X65" i="13"/>
  <c r="W65" i="13"/>
  <c r="U65" i="13"/>
  <c r="T65" i="13"/>
  <c r="S65" i="13"/>
  <c r="Q65" i="13"/>
  <c r="P65" i="13"/>
  <c r="O65" i="13"/>
  <c r="M65" i="13"/>
  <c r="L65" i="13"/>
  <c r="K65" i="13"/>
  <c r="N65" i="13" s="1"/>
  <c r="I65" i="13"/>
  <c r="H65" i="13"/>
  <c r="G65" i="13"/>
  <c r="J65" i="13" s="1"/>
  <c r="E65" i="13"/>
  <c r="D65" i="13"/>
  <c r="C65" i="13"/>
  <c r="F65" i="13" s="1"/>
  <c r="AC64" i="13"/>
  <c r="AB64" i="13"/>
  <c r="AA64" i="13"/>
  <c r="Y64" i="13"/>
  <c r="X64" i="13"/>
  <c r="W64" i="13"/>
  <c r="U64" i="13"/>
  <c r="T64" i="13"/>
  <c r="S64" i="13"/>
  <c r="V64" i="13" s="1"/>
  <c r="Q64" i="13"/>
  <c r="P64" i="13"/>
  <c r="O64" i="13"/>
  <c r="R64" i="13" s="1"/>
  <c r="M64" i="13"/>
  <c r="L64" i="13"/>
  <c r="N64" i="13" s="1"/>
  <c r="K64" i="13"/>
  <c r="I64" i="13"/>
  <c r="H64" i="13"/>
  <c r="G64" i="13"/>
  <c r="F64" i="13"/>
  <c r="E64" i="13"/>
  <c r="D64" i="13"/>
  <c r="C64" i="13"/>
  <c r="AC63" i="13"/>
  <c r="AB63" i="13"/>
  <c r="AA63" i="13"/>
  <c r="AD63" i="13" s="1"/>
  <c r="Z63" i="13"/>
  <c r="Y63" i="13"/>
  <c r="X63" i="13"/>
  <c r="W63" i="13"/>
  <c r="U63" i="13"/>
  <c r="T63" i="13"/>
  <c r="S63" i="13"/>
  <c r="V63" i="13" s="1"/>
  <c r="R63" i="13"/>
  <c r="Q63" i="13"/>
  <c r="P63" i="13"/>
  <c r="O63" i="13"/>
  <c r="M63" i="13"/>
  <c r="L63" i="13"/>
  <c r="K63" i="13"/>
  <c r="N63" i="13" s="1"/>
  <c r="J63" i="13"/>
  <c r="I63" i="13"/>
  <c r="H63" i="13"/>
  <c r="G63" i="13"/>
  <c r="E63" i="13"/>
  <c r="D63" i="13"/>
  <c r="C63" i="13"/>
  <c r="F63" i="13" s="1"/>
  <c r="AD62" i="13"/>
  <c r="AC62" i="13"/>
  <c r="AB62" i="13"/>
  <c r="AA62" i="13"/>
  <c r="Y62" i="13"/>
  <c r="X62" i="13"/>
  <c r="W62" i="13"/>
  <c r="Z62" i="13" s="1"/>
  <c r="V62" i="13"/>
  <c r="U62" i="13"/>
  <c r="T62" i="13"/>
  <c r="S62" i="13"/>
  <c r="Q62" i="13"/>
  <c r="P62" i="13"/>
  <c r="O62" i="13"/>
  <c r="R62" i="13" s="1"/>
  <c r="N62" i="13"/>
  <c r="M62" i="13"/>
  <c r="L62" i="13"/>
  <c r="K62" i="13"/>
  <c r="I62" i="13"/>
  <c r="H62" i="13"/>
  <c r="G62" i="13"/>
  <c r="J62" i="13" s="1"/>
  <c r="F62" i="13"/>
  <c r="E62" i="13"/>
  <c r="D62" i="13"/>
  <c r="C62" i="13"/>
  <c r="AC61" i="13"/>
  <c r="AB61" i="13"/>
  <c r="AA61" i="13"/>
  <c r="AD61" i="13" s="1"/>
  <c r="Z61" i="13"/>
  <c r="Y61" i="13"/>
  <c r="X61" i="13"/>
  <c r="W61" i="13"/>
  <c r="U61" i="13"/>
  <c r="T61" i="13"/>
  <c r="S61" i="13"/>
  <c r="V61" i="13" s="1"/>
  <c r="R61" i="13"/>
  <c r="Q61" i="13"/>
  <c r="P61" i="13"/>
  <c r="O61" i="13"/>
  <c r="M61" i="13"/>
  <c r="L61" i="13"/>
  <c r="K61" i="13"/>
  <c r="N61" i="13" s="1"/>
  <c r="J61" i="13"/>
  <c r="I61" i="13"/>
  <c r="H61" i="13"/>
  <c r="G61" i="13"/>
  <c r="E61" i="13"/>
  <c r="D61" i="13"/>
  <c r="C61" i="13"/>
  <c r="F61" i="13" s="1"/>
  <c r="AD60" i="13"/>
  <c r="AC60" i="13"/>
  <c r="AB60" i="13"/>
  <c r="AA60" i="13"/>
  <c r="Y60" i="13"/>
  <c r="X60" i="13"/>
  <c r="W60" i="13"/>
  <c r="Z60" i="13" s="1"/>
  <c r="V60" i="13"/>
  <c r="U60" i="13"/>
  <c r="T60" i="13"/>
  <c r="S60" i="13"/>
  <c r="Q60" i="13"/>
  <c r="P60" i="13"/>
  <c r="O60" i="13"/>
  <c r="R60" i="13" s="1"/>
  <c r="N60" i="13"/>
  <c r="M60" i="13"/>
  <c r="L60" i="13"/>
  <c r="K60" i="13"/>
  <c r="I60" i="13"/>
  <c r="H60" i="13"/>
  <c r="G60" i="13"/>
  <c r="J60" i="13" s="1"/>
  <c r="F60" i="13"/>
  <c r="E60" i="13"/>
  <c r="D60" i="13"/>
  <c r="C60" i="13"/>
  <c r="AC59" i="13"/>
  <c r="AB59" i="13"/>
  <c r="AA59" i="13"/>
  <c r="Z59" i="13"/>
  <c r="Y59" i="13"/>
  <c r="X59" i="13"/>
  <c r="W59" i="13"/>
  <c r="U59" i="13"/>
  <c r="T59" i="13"/>
  <c r="S59" i="13"/>
  <c r="Q59" i="13"/>
  <c r="P59" i="13"/>
  <c r="R59" i="13" s="1"/>
  <c r="O59" i="13"/>
  <c r="M59" i="13"/>
  <c r="L59" i="13"/>
  <c r="K59" i="13"/>
  <c r="N59" i="13" s="1"/>
  <c r="I59" i="13"/>
  <c r="H59" i="13"/>
  <c r="G59" i="13"/>
  <c r="J59" i="13" s="1"/>
  <c r="E59" i="13"/>
  <c r="D59" i="13"/>
  <c r="C59" i="13"/>
  <c r="F59" i="13" s="1"/>
  <c r="AD58" i="13"/>
  <c r="AC58" i="13"/>
  <c r="AB58" i="13"/>
  <c r="AA58" i="13"/>
  <c r="Y58" i="13"/>
  <c r="X58" i="13"/>
  <c r="W58" i="13"/>
  <c r="U58" i="13"/>
  <c r="T58" i="13"/>
  <c r="S58" i="13"/>
  <c r="V58" i="13" s="1"/>
  <c r="Q58" i="13"/>
  <c r="P58" i="13"/>
  <c r="O58" i="13"/>
  <c r="M58" i="13"/>
  <c r="L58" i="13"/>
  <c r="K58" i="13"/>
  <c r="N58" i="13" s="1"/>
  <c r="I58" i="13"/>
  <c r="H58" i="13"/>
  <c r="G58" i="13"/>
  <c r="E58" i="13"/>
  <c r="D58" i="13"/>
  <c r="C58" i="13"/>
  <c r="F58" i="13" s="1"/>
  <c r="AC57" i="13"/>
  <c r="AB57" i="13"/>
  <c r="AA57" i="13"/>
  <c r="AD57" i="13" s="1"/>
  <c r="Z57" i="13"/>
  <c r="Y57" i="13"/>
  <c r="X57" i="13"/>
  <c r="W57" i="13"/>
  <c r="U57" i="13"/>
  <c r="T57" i="13"/>
  <c r="S57" i="13"/>
  <c r="R57" i="13"/>
  <c r="Q57" i="13"/>
  <c r="P57" i="13"/>
  <c r="O57" i="13"/>
  <c r="M57" i="13"/>
  <c r="L57" i="13"/>
  <c r="K57" i="13"/>
  <c r="I57" i="13"/>
  <c r="H57" i="13"/>
  <c r="J57" i="13" s="1"/>
  <c r="G57" i="13"/>
  <c r="E57" i="13"/>
  <c r="D57" i="13"/>
  <c r="C57" i="13"/>
  <c r="F57" i="13" s="1"/>
  <c r="AC56" i="13"/>
  <c r="AB56" i="13"/>
  <c r="AA56" i="13"/>
  <c r="AD56" i="13" s="1"/>
  <c r="Y56" i="13"/>
  <c r="X56" i="13"/>
  <c r="W56" i="13"/>
  <c r="Z56" i="13" s="1"/>
  <c r="V56" i="13"/>
  <c r="U56" i="13"/>
  <c r="T56" i="13"/>
  <c r="S56" i="13"/>
  <c r="Q56" i="13"/>
  <c r="P56" i="13"/>
  <c r="O56" i="13"/>
  <c r="M56" i="13"/>
  <c r="L56" i="13"/>
  <c r="K56" i="13"/>
  <c r="N56" i="13" s="1"/>
  <c r="I56" i="13"/>
  <c r="H56" i="13"/>
  <c r="G56" i="13"/>
  <c r="E56" i="13"/>
  <c r="D56" i="13"/>
  <c r="C56" i="13"/>
  <c r="F56" i="13" s="1"/>
  <c r="AC55" i="13"/>
  <c r="AB55" i="13"/>
  <c r="AA55" i="13"/>
  <c r="Y55" i="13"/>
  <c r="X55" i="13"/>
  <c r="W55" i="13"/>
  <c r="Z55" i="13" s="1"/>
  <c r="U55" i="13"/>
  <c r="T55" i="13"/>
  <c r="S55" i="13"/>
  <c r="V55" i="13" s="1"/>
  <c r="R55" i="13"/>
  <c r="Q55" i="13"/>
  <c r="P55" i="13"/>
  <c r="O55" i="13"/>
  <c r="M55" i="13"/>
  <c r="L55" i="13"/>
  <c r="K55" i="13"/>
  <c r="J55" i="13"/>
  <c r="I55" i="13"/>
  <c r="H55" i="13"/>
  <c r="G55" i="13"/>
  <c r="E55" i="13"/>
  <c r="D55" i="13"/>
  <c r="C55" i="13"/>
  <c r="AC54" i="13"/>
  <c r="AB54" i="13"/>
  <c r="AD54" i="13" s="1"/>
  <c r="AA54" i="13"/>
  <c r="Y54" i="13"/>
  <c r="X54" i="13"/>
  <c r="W54" i="13"/>
  <c r="Z54" i="13" s="1"/>
  <c r="U54" i="13"/>
  <c r="T54" i="13"/>
  <c r="S54" i="13"/>
  <c r="V54" i="13" s="1"/>
  <c r="Q54" i="13"/>
  <c r="P54" i="13"/>
  <c r="O54" i="13"/>
  <c r="R54" i="13" s="1"/>
  <c r="N54" i="13"/>
  <c r="M54" i="13"/>
  <c r="L54" i="13"/>
  <c r="K54" i="13"/>
  <c r="I54" i="13"/>
  <c r="H54" i="13"/>
  <c r="G54" i="13"/>
  <c r="E54" i="13"/>
  <c r="D54" i="13"/>
  <c r="C54" i="13"/>
  <c r="F54" i="13" s="1"/>
  <c r="AC53" i="13"/>
  <c r="AB53" i="13"/>
  <c r="AA53" i="13"/>
  <c r="Y53" i="13"/>
  <c r="X53" i="13"/>
  <c r="W53" i="13"/>
  <c r="Z53" i="13" s="1"/>
  <c r="U53" i="13"/>
  <c r="T53" i="13"/>
  <c r="S53" i="13"/>
  <c r="Q53" i="13"/>
  <c r="P53" i="13"/>
  <c r="O53" i="13"/>
  <c r="R53" i="13" s="1"/>
  <c r="M53" i="13"/>
  <c r="L53" i="13"/>
  <c r="K53" i="13"/>
  <c r="N53" i="13" s="1"/>
  <c r="J53" i="13"/>
  <c r="I53" i="13"/>
  <c r="H53" i="13"/>
  <c r="G53" i="13"/>
  <c r="E53" i="13"/>
  <c r="D53" i="13"/>
  <c r="C53" i="13"/>
  <c r="AD52" i="13"/>
  <c r="AC52" i="13"/>
  <c r="AB52" i="13"/>
  <c r="AA52" i="13"/>
  <c r="Y52" i="13"/>
  <c r="X52" i="13"/>
  <c r="W52" i="13"/>
  <c r="U52" i="13"/>
  <c r="T52" i="13"/>
  <c r="V52" i="13" s="1"/>
  <c r="S52" i="13"/>
  <c r="Q52" i="13"/>
  <c r="P52" i="13"/>
  <c r="O52" i="13"/>
  <c r="R52" i="13" s="1"/>
  <c r="M52" i="13"/>
  <c r="L52" i="13"/>
  <c r="K52" i="13"/>
  <c r="N52" i="13" s="1"/>
  <c r="I52" i="13"/>
  <c r="H52" i="13"/>
  <c r="G52" i="13"/>
  <c r="J52" i="13" s="1"/>
  <c r="F52" i="13"/>
  <c r="E52" i="13"/>
  <c r="D52" i="13"/>
  <c r="C52" i="13"/>
  <c r="AC51" i="13"/>
  <c r="AB51" i="13"/>
  <c r="AA51" i="13"/>
  <c r="Y51" i="13"/>
  <c r="X51" i="13"/>
  <c r="W51" i="13"/>
  <c r="Z51" i="13" s="1"/>
  <c r="U51" i="13"/>
  <c r="T51" i="13"/>
  <c r="S51" i="13"/>
  <c r="Q51" i="13"/>
  <c r="P51" i="13"/>
  <c r="R51" i="13" s="1"/>
  <c r="O51" i="13"/>
  <c r="M51" i="13"/>
  <c r="L51" i="13"/>
  <c r="K51" i="13"/>
  <c r="I51" i="13"/>
  <c r="H51" i="13"/>
  <c r="G51" i="13"/>
  <c r="J51" i="13" s="1"/>
  <c r="E51" i="13"/>
  <c r="D51" i="13"/>
  <c r="C51" i="13"/>
  <c r="F51" i="13" s="1"/>
  <c r="AD50" i="13"/>
  <c r="AC50" i="13"/>
  <c r="AB50" i="13"/>
  <c r="AA50" i="13"/>
  <c r="Y50" i="13"/>
  <c r="X50" i="13"/>
  <c r="W50" i="13"/>
  <c r="V50" i="13"/>
  <c r="U50" i="13"/>
  <c r="T50" i="13"/>
  <c r="S50" i="13"/>
  <c r="Q50" i="13"/>
  <c r="P50" i="13"/>
  <c r="O50" i="13"/>
  <c r="M50" i="13"/>
  <c r="L50" i="13"/>
  <c r="N50" i="13" s="1"/>
  <c r="K50" i="13"/>
  <c r="I50" i="13"/>
  <c r="H50" i="13"/>
  <c r="G50" i="13"/>
  <c r="J50" i="13" s="1"/>
  <c r="E50" i="13"/>
  <c r="D50" i="13"/>
  <c r="C50" i="13"/>
  <c r="F50" i="13" s="1"/>
  <c r="AC49" i="13"/>
  <c r="AB49" i="13"/>
  <c r="AA49" i="13"/>
  <c r="Z49" i="13"/>
  <c r="Y49" i="13"/>
  <c r="X49" i="13"/>
  <c r="W49" i="13"/>
  <c r="W85" i="13" s="1"/>
  <c r="U49" i="13"/>
  <c r="T49" i="13"/>
  <c r="S49" i="13"/>
  <c r="Q49" i="13"/>
  <c r="Q85" i="13" s="1"/>
  <c r="P49" i="13"/>
  <c r="O49" i="13"/>
  <c r="M49" i="13"/>
  <c r="M85" i="13" s="1"/>
  <c r="L49" i="13"/>
  <c r="K49" i="13"/>
  <c r="I49" i="13"/>
  <c r="H49" i="13"/>
  <c r="H85" i="13" s="1"/>
  <c r="G49" i="13"/>
  <c r="E49" i="13"/>
  <c r="D49" i="13"/>
  <c r="D85" i="13" s="1"/>
  <c r="C49" i="13"/>
  <c r="AC42" i="13"/>
  <c r="AB42" i="13"/>
  <c r="AA42" i="13"/>
  <c r="AD42" i="13" s="1"/>
  <c r="Y42" i="13"/>
  <c r="X42" i="13"/>
  <c r="W42" i="13"/>
  <c r="Z42" i="13" s="1"/>
  <c r="U42" i="13"/>
  <c r="T42" i="13"/>
  <c r="S42" i="13"/>
  <c r="V42" i="13" s="1"/>
  <c r="Q42" i="13"/>
  <c r="P42" i="13"/>
  <c r="O42" i="13"/>
  <c r="R42" i="13" s="1"/>
  <c r="M42" i="13"/>
  <c r="L42" i="13"/>
  <c r="K42" i="13"/>
  <c r="I42" i="13"/>
  <c r="H42" i="13"/>
  <c r="G42" i="13"/>
  <c r="J42" i="13" s="1"/>
  <c r="E42" i="13"/>
  <c r="AC126" i="13" s="1"/>
  <c r="D42" i="13"/>
  <c r="C42" i="13"/>
  <c r="AC41" i="13"/>
  <c r="AB41" i="13"/>
  <c r="AD41" i="13" s="1"/>
  <c r="AA41" i="13"/>
  <c r="Y41" i="13"/>
  <c r="X41" i="13"/>
  <c r="W41" i="13"/>
  <c r="U41" i="13"/>
  <c r="T41" i="13"/>
  <c r="S41" i="13"/>
  <c r="V41" i="13" s="1"/>
  <c r="Q41" i="13"/>
  <c r="P41" i="13"/>
  <c r="O41" i="13"/>
  <c r="R41" i="13" s="1"/>
  <c r="N41" i="13"/>
  <c r="M41" i="13"/>
  <c r="L41" i="13"/>
  <c r="K41" i="13"/>
  <c r="I41" i="13"/>
  <c r="H41" i="13"/>
  <c r="G41" i="13"/>
  <c r="F41" i="13"/>
  <c r="E41" i="13"/>
  <c r="D41" i="13"/>
  <c r="C41" i="13"/>
  <c r="AC40" i="13"/>
  <c r="AB40" i="13"/>
  <c r="AA40" i="13"/>
  <c r="Y40" i="13"/>
  <c r="X40" i="13"/>
  <c r="W40" i="13"/>
  <c r="Z40" i="13" s="1"/>
  <c r="U40" i="13"/>
  <c r="T40" i="13"/>
  <c r="S40" i="13"/>
  <c r="V40" i="13" s="1"/>
  <c r="Q40" i="13"/>
  <c r="P40" i="13"/>
  <c r="O40" i="13"/>
  <c r="R40" i="13" s="1"/>
  <c r="M40" i="13"/>
  <c r="L40" i="13"/>
  <c r="K40" i="13"/>
  <c r="I40" i="13"/>
  <c r="H40" i="13"/>
  <c r="G40" i="13"/>
  <c r="J40" i="13" s="1"/>
  <c r="E40" i="13"/>
  <c r="D40" i="13"/>
  <c r="C40" i="13"/>
  <c r="AC39" i="13"/>
  <c r="AB39" i="13"/>
  <c r="AA39" i="13"/>
  <c r="AD39" i="13" s="1"/>
  <c r="Z39" i="13"/>
  <c r="Y39" i="13"/>
  <c r="X39" i="13"/>
  <c r="W39" i="13"/>
  <c r="U39" i="13"/>
  <c r="T39" i="13"/>
  <c r="S39" i="13"/>
  <c r="V39" i="13" s="1"/>
  <c r="R39" i="13"/>
  <c r="Q39" i="13"/>
  <c r="P39" i="13"/>
  <c r="O39" i="13"/>
  <c r="M39" i="13"/>
  <c r="L39" i="13"/>
  <c r="K39" i="13"/>
  <c r="N39" i="13" s="1"/>
  <c r="J39" i="13"/>
  <c r="I39" i="13"/>
  <c r="H39" i="13"/>
  <c r="G39" i="13"/>
  <c r="E39" i="13"/>
  <c r="AC123" i="13" s="1"/>
  <c r="D39" i="13"/>
  <c r="C39" i="13"/>
  <c r="AA123" i="13" s="1"/>
  <c r="AD38" i="13"/>
  <c r="AC38" i="13"/>
  <c r="AB38" i="13"/>
  <c r="AA38" i="13"/>
  <c r="Y38" i="13"/>
  <c r="X38" i="13"/>
  <c r="W38" i="13"/>
  <c r="Z38" i="13" s="1"/>
  <c r="V38" i="13"/>
  <c r="U38" i="13"/>
  <c r="T38" i="13"/>
  <c r="S38" i="13"/>
  <c r="Q38" i="13"/>
  <c r="P38" i="13"/>
  <c r="O38" i="13"/>
  <c r="R38" i="13" s="1"/>
  <c r="N38" i="13"/>
  <c r="M38" i="13"/>
  <c r="L38" i="13"/>
  <c r="K38" i="13"/>
  <c r="I38" i="13"/>
  <c r="H38" i="13"/>
  <c r="G38" i="13"/>
  <c r="J38" i="13" s="1"/>
  <c r="F38" i="13"/>
  <c r="E38" i="13"/>
  <c r="D38" i="13"/>
  <c r="AB122" i="13" s="1"/>
  <c r="C38" i="13"/>
  <c r="AC37" i="13"/>
  <c r="AB37" i="13"/>
  <c r="AA37" i="13"/>
  <c r="AD37" i="13" s="1"/>
  <c r="Z37" i="13"/>
  <c r="Y37" i="13"/>
  <c r="X37" i="13"/>
  <c r="W37" i="13"/>
  <c r="U37" i="13"/>
  <c r="T37" i="13"/>
  <c r="S37" i="13"/>
  <c r="V37" i="13" s="1"/>
  <c r="R37" i="13"/>
  <c r="Q37" i="13"/>
  <c r="P37" i="13"/>
  <c r="O37" i="13"/>
  <c r="M37" i="13"/>
  <c r="L37" i="13"/>
  <c r="K37" i="13"/>
  <c r="N37" i="13" s="1"/>
  <c r="J37" i="13"/>
  <c r="I37" i="13"/>
  <c r="H37" i="13"/>
  <c r="G37" i="13"/>
  <c r="E37" i="13"/>
  <c r="AC121" i="13" s="1"/>
  <c r="D37" i="13"/>
  <c r="C37" i="13"/>
  <c r="AA121" i="13" s="1"/>
  <c r="AD36" i="13"/>
  <c r="AC36" i="13"/>
  <c r="AB36" i="13"/>
  <c r="AA36" i="13"/>
  <c r="Y36" i="13"/>
  <c r="X36" i="13"/>
  <c r="W36" i="13"/>
  <c r="Z36" i="13" s="1"/>
  <c r="V36" i="13"/>
  <c r="U36" i="13"/>
  <c r="T36" i="13"/>
  <c r="S36" i="13"/>
  <c r="Q36" i="13"/>
  <c r="P36" i="13"/>
  <c r="O36" i="13"/>
  <c r="R36" i="13" s="1"/>
  <c r="N36" i="13"/>
  <c r="M36" i="13"/>
  <c r="L36" i="13"/>
  <c r="K36" i="13"/>
  <c r="I36" i="13"/>
  <c r="H36" i="13"/>
  <c r="G36" i="13"/>
  <c r="J36" i="13" s="1"/>
  <c r="F36" i="13"/>
  <c r="E36" i="13"/>
  <c r="D36" i="13"/>
  <c r="AB120" i="13" s="1"/>
  <c r="C36" i="13"/>
  <c r="AC35" i="13"/>
  <c r="AB35" i="13"/>
  <c r="AA35" i="13"/>
  <c r="AD35" i="13" s="1"/>
  <c r="Z35" i="13"/>
  <c r="Y35" i="13"/>
  <c r="X35" i="13"/>
  <c r="W35" i="13"/>
  <c r="U35" i="13"/>
  <c r="T35" i="13"/>
  <c r="S35" i="13"/>
  <c r="V35" i="13" s="1"/>
  <c r="R35" i="13"/>
  <c r="Q35" i="13"/>
  <c r="P35" i="13"/>
  <c r="O35" i="13"/>
  <c r="M35" i="13"/>
  <c r="L35" i="13"/>
  <c r="K35" i="13"/>
  <c r="N35" i="13" s="1"/>
  <c r="J35" i="13"/>
  <c r="I35" i="13"/>
  <c r="H35" i="13"/>
  <c r="G35" i="13"/>
  <c r="E35" i="13"/>
  <c r="AC119" i="13" s="1"/>
  <c r="D35" i="13"/>
  <c r="C35" i="13"/>
  <c r="AA119" i="13" s="1"/>
  <c r="AD34" i="13"/>
  <c r="AC34" i="13"/>
  <c r="AB34" i="13"/>
  <c r="AA34" i="13"/>
  <c r="Y34" i="13"/>
  <c r="X34" i="13"/>
  <c r="W34" i="13"/>
  <c r="Z34" i="13" s="1"/>
  <c r="V34" i="13"/>
  <c r="U34" i="13"/>
  <c r="T34" i="13"/>
  <c r="S34" i="13"/>
  <c r="Q34" i="13"/>
  <c r="P34" i="13"/>
  <c r="O34" i="13"/>
  <c r="R34" i="13" s="1"/>
  <c r="N34" i="13"/>
  <c r="M34" i="13"/>
  <c r="L34" i="13"/>
  <c r="K34" i="13"/>
  <c r="I34" i="13"/>
  <c r="H34" i="13"/>
  <c r="G34" i="13"/>
  <c r="J34" i="13" s="1"/>
  <c r="F34" i="13"/>
  <c r="E34" i="13"/>
  <c r="D34" i="13"/>
  <c r="AB118" i="13" s="1"/>
  <c r="C34" i="13"/>
  <c r="AC33" i="13"/>
  <c r="AB33" i="13"/>
  <c r="AA33" i="13"/>
  <c r="AD33" i="13" s="1"/>
  <c r="Z33" i="13"/>
  <c r="Y33" i="13"/>
  <c r="X33" i="13"/>
  <c r="W33" i="13"/>
  <c r="U33" i="13"/>
  <c r="T33" i="13"/>
  <c r="S33" i="13"/>
  <c r="V33" i="13" s="1"/>
  <c r="R33" i="13"/>
  <c r="Q33" i="13"/>
  <c r="P33" i="13"/>
  <c r="O33" i="13"/>
  <c r="M33" i="13"/>
  <c r="L33" i="13"/>
  <c r="K33" i="13"/>
  <c r="N33" i="13" s="1"/>
  <c r="J33" i="13"/>
  <c r="I33" i="13"/>
  <c r="H33" i="13"/>
  <c r="G33" i="13"/>
  <c r="E33" i="13"/>
  <c r="AC117" i="13" s="1"/>
  <c r="D33" i="13"/>
  <c r="C33" i="13"/>
  <c r="AA117" i="13" s="1"/>
  <c r="AD32" i="13"/>
  <c r="AC32" i="13"/>
  <c r="AB32" i="13"/>
  <c r="AA32" i="13"/>
  <c r="Y32" i="13"/>
  <c r="X32" i="13"/>
  <c r="W32" i="13"/>
  <c r="Z32" i="13" s="1"/>
  <c r="V32" i="13"/>
  <c r="U32" i="13"/>
  <c r="T32" i="13"/>
  <c r="S32" i="13"/>
  <c r="Q32" i="13"/>
  <c r="P32" i="13"/>
  <c r="O32" i="13"/>
  <c r="R32" i="13" s="1"/>
  <c r="N32" i="13"/>
  <c r="M32" i="13"/>
  <c r="L32" i="13"/>
  <c r="K32" i="13"/>
  <c r="I32" i="13"/>
  <c r="H32" i="13"/>
  <c r="G32" i="13"/>
  <c r="J32" i="13" s="1"/>
  <c r="F32" i="13"/>
  <c r="E32" i="13"/>
  <c r="D32" i="13"/>
  <c r="AB116" i="13" s="1"/>
  <c r="C32" i="13"/>
  <c r="AC31" i="13"/>
  <c r="AB31" i="13"/>
  <c r="AA31" i="13"/>
  <c r="AD31" i="13" s="1"/>
  <c r="Z31" i="13"/>
  <c r="Y31" i="13"/>
  <c r="X31" i="13"/>
  <c r="W31" i="13"/>
  <c r="U31" i="13"/>
  <c r="T31" i="13"/>
  <c r="S31" i="13"/>
  <c r="V31" i="13" s="1"/>
  <c r="R31" i="13"/>
  <c r="Q31" i="13"/>
  <c r="P31" i="13"/>
  <c r="O31" i="13"/>
  <c r="M31" i="13"/>
  <c r="L31" i="13"/>
  <c r="K31" i="13"/>
  <c r="N31" i="13" s="1"/>
  <c r="J31" i="13"/>
  <c r="I31" i="13"/>
  <c r="H31" i="13"/>
  <c r="G31" i="13"/>
  <c r="E31" i="13"/>
  <c r="AC115" i="13" s="1"/>
  <c r="D31" i="13"/>
  <c r="C31" i="13"/>
  <c r="AA115" i="13" s="1"/>
  <c r="AD30" i="13"/>
  <c r="AC30" i="13"/>
  <c r="AB30" i="13"/>
  <c r="AA30" i="13"/>
  <c r="Y30" i="13"/>
  <c r="X30" i="13"/>
  <c r="W30" i="13"/>
  <c r="Z30" i="13" s="1"/>
  <c r="V30" i="13"/>
  <c r="U30" i="13"/>
  <c r="T30" i="13"/>
  <c r="S30" i="13"/>
  <c r="Q30" i="13"/>
  <c r="P30" i="13"/>
  <c r="O30" i="13"/>
  <c r="R30" i="13" s="1"/>
  <c r="N30" i="13"/>
  <c r="M30" i="13"/>
  <c r="L30" i="13"/>
  <c r="K30" i="13"/>
  <c r="I30" i="13"/>
  <c r="H30" i="13"/>
  <c r="G30" i="13"/>
  <c r="J30" i="13" s="1"/>
  <c r="F30" i="13"/>
  <c r="E30" i="13"/>
  <c r="D30" i="13"/>
  <c r="AB114" i="13" s="1"/>
  <c r="C30" i="13"/>
  <c r="AC29" i="13"/>
  <c r="AB29" i="13"/>
  <c r="AA29" i="13"/>
  <c r="AD29" i="13" s="1"/>
  <c r="Z29" i="13"/>
  <c r="Y29" i="13"/>
  <c r="X29" i="13"/>
  <c r="W29" i="13"/>
  <c r="U29" i="13"/>
  <c r="T29" i="13"/>
  <c r="S29" i="13"/>
  <c r="V29" i="13" s="1"/>
  <c r="R29" i="13"/>
  <c r="Q29" i="13"/>
  <c r="P29" i="13"/>
  <c r="O29" i="13"/>
  <c r="M29" i="13"/>
  <c r="L29" i="13"/>
  <c r="K29" i="13"/>
  <c r="N29" i="13" s="1"/>
  <c r="J29" i="13"/>
  <c r="I29" i="13"/>
  <c r="H29" i="13"/>
  <c r="G29" i="13"/>
  <c r="E29" i="13"/>
  <c r="AC113" i="13" s="1"/>
  <c r="D29" i="13"/>
  <c r="C29" i="13"/>
  <c r="AA113" i="13" s="1"/>
  <c r="AD28" i="13"/>
  <c r="AC28" i="13"/>
  <c r="AB28" i="13"/>
  <c r="AA28" i="13"/>
  <c r="Y28" i="13"/>
  <c r="X28" i="13"/>
  <c r="W28" i="13"/>
  <c r="Z28" i="13" s="1"/>
  <c r="V28" i="13"/>
  <c r="U28" i="13"/>
  <c r="T28" i="13"/>
  <c r="S28" i="13"/>
  <c r="Q28" i="13"/>
  <c r="P28" i="13"/>
  <c r="O28" i="13"/>
  <c r="R28" i="13" s="1"/>
  <c r="N28" i="13"/>
  <c r="M28" i="13"/>
  <c r="L28" i="13"/>
  <c r="K28" i="13"/>
  <c r="I28" i="13"/>
  <c r="H28" i="13"/>
  <c r="G28" i="13"/>
  <c r="J28" i="13" s="1"/>
  <c r="F28" i="13"/>
  <c r="E28" i="13"/>
  <c r="D28" i="13"/>
  <c r="AB112" i="13" s="1"/>
  <c r="C28" i="13"/>
  <c r="AC27" i="13"/>
  <c r="AB27" i="13"/>
  <c r="AA27" i="13"/>
  <c r="AD27" i="13" s="1"/>
  <c r="Z27" i="13"/>
  <c r="Y27" i="13"/>
  <c r="X27" i="13"/>
  <c r="W27" i="13"/>
  <c r="U27" i="13"/>
  <c r="T27" i="13"/>
  <c r="S27" i="13"/>
  <c r="V27" i="13" s="1"/>
  <c r="R27" i="13"/>
  <c r="Q27" i="13"/>
  <c r="P27" i="13"/>
  <c r="O27" i="13"/>
  <c r="M27" i="13"/>
  <c r="L27" i="13"/>
  <c r="K27" i="13"/>
  <c r="N27" i="13" s="1"/>
  <c r="J27" i="13"/>
  <c r="I27" i="13"/>
  <c r="H27" i="13"/>
  <c r="G27" i="13"/>
  <c r="E27" i="13"/>
  <c r="AC111" i="13" s="1"/>
  <c r="D27" i="13"/>
  <c r="C27" i="13"/>
  <c r="AA111" i="13" s="1"/>
  <c r="AD26" i="13"/>
  <c r="AC26" i="13"/>
  <c r="AB26" i="13"/>
  <c r="AA26" i="13"/>
  <c r="Y26" i="13"/>
  <c r="X26" i="13"/>
  <c r="W26" i="13"/>
  <c r="Z26" i="13" s="1"/>
  <c r="V26" i="13"/>
  <c r="U26" i="13"/>
  <c r="T26" i="13"/>
  <c r="S26" i="13"/>
  <c r="Q26" i="13"/>
  <c r="P26" i="13"/>
  <c r="O26" i="13"/>
  <c r="R26" i="13" s="1"/>
  <c r="N26" i="13"/>
  <c r="M26" i="13"/>
  <c r="L26" i="13"/>
  <c r="K26" i="13"/>
  <c r="I26" i="13"/>
  <c r="H26" i="13"/>
  <c r="G26" i="13"/>
  <c r="J26" i="13" s="1"/>
  <c r="F26" i="13"/>
  <c r="E26" i="13"/>
  <c r="D26" i="13"/>
  <c r="AB110" i="13" s="1"/>
  <c r="C26" i="13"/>
  <c r="AC25" i="13"/>
  <c r="AB25" i="13"/>
  <c r="AA25" i="13"/>
  <c r="AD25" i="13" s="1"/>
  <c r="Z25" i="13"/>
  <c r="Y25" i="13"/>
  <c r="X25" i="13"/>
  <c r="W25" i="13"/>
  <c r="U25" i="13"/>
  <c r="T25" i="13"/>
  <c r="S25" i="13"/>
  <c r="V25" i="13" s="1"/>
  <c r="R25" i="13"/>
  <c r="Q25" i="13"/>
  <c r="P25" i="13"/>
  <c r="O25" i="13"/>
  <c r="M25" i="13"/>
  <c r="L25" i="13"/>
  <c r="K25" i="13"/>
  <c r="N25" i="13" s="1"/>
  <c r="J25" i="13"/>
  <c r="I25" i="13"/>
  <c r="H25" i="13"/>
  <c r="G25" i="13"/>
  <c r="E25" i="13"/>
  <c r="D25" i="13"/>
  <c r="C25" i="13"/>
  <c r="AA109" i="13" s="1"/>
  <c r="AD24" i="13"/>
  <c r="AC24" i="13"/>
  <c r="AB24" i="13"/>
  <c r="AA24" i="13"/>
  <c r="Y24" i="13"/>
  <c r="X24" i="13"/>
  <c r="W24" i="13"/>
  <c r="Z24" i="13" s="1"/>
  <c r="V24" i="13"/>
  <c r="U24" i="13"/>
  <c r="T24" i="13"/>
  <c r="S24" i="13"/>
  <c r="Q24" i="13"/>
  <c r="P24" i="13"/>
  <c r="O24" i="13"/>
  <c r="R24" i="13" s="1"/>
  <c r="N24" i="13"/>
  <c r="M24" i="13"/>
  <c r="L24" i="13"/>
  <c r="K24" i="13"/>
  <c r="I24" i="13"/>
  <c r="H24" i="13"/>
  <c r="G24" i="13"/>
  <c r="J24" i="13" s="1"/>
  <c r="F24" i="13"/>
  <c r="E24" i="13"/>
  <c r="D24" i="13"/>
  <c r="AB108" i="13" s="1"/>
  <c r="C24" i="13"/>
  <c r="AC23" i="13"/>
  <c r="AB23" i="13"/>
  <c r="AA23" i="13"/>
  <c r="AD23" i="13" s="1"/>
  <c r="Z23" i="13"/>
  <c r="Y23" i="13"/>
  <c r="X23" i="13"/>
  <c r="W23" i="13"/>
  <c r="U23" i="13"/>
  <c r="T23" i="13"/>
  <c r="S23" i="13"/>
  <c r="V23" i="13" s="1"/>
  <c r="R23" i="13"/>
  <c r="Q23" i="13"/>
  <c r="P23" i="13"/>
  <c r="O23" i="13"/>
  <c r="M23" i="13"/>
  <c r="L23" i="13"/>
  <c r="K23" i="13"/>
  <c r="N23" i="13" s="1"/>
  <c r="J23" i="13"/>
  <c r="I23" i="13"/>
  <c r="H23" i="13"/>
  <c r="G23" i="13"/>
  <c r="E23" i="13"/>
  <c r="AC107" i="13" s="1"/>
  <c r="D23" i="13"/>
  <c r="C23" i="13"/>
  <c r="AA107" i="13" s="1"/>
  <c r="AD22" i="13"/>
  <c r="AC22" i="13"/>
  <c r="AB22" i="13"/>
  <c r="AA22" i="13"/>
  <c r="Y22" i="13"/>
  <c r="X22" i="13"/>
  <c r="W22" i="13"/>
  <c r="Z22" i="13" s="1"/>
  <c r="V22" i="13"/>
  <c r="U22" i="13"/>
  <c r="T22" i="13"/>
  <c r="S22" i="13"/>
  <c r="Q22" i="13"/>
  <c r="P22" i="13"/>
  <c r="O22" i="13"/>
  <c r="R22" i="13" s="1"/>
  <c r="N22" i="13"/>
  <c r="M22" i="13"/>
  <c r="L22" i="13"/>
  <c r="K22" i="13"/>
  <c r="I22" i="13"/>
  <c r="H22" i="13"/>
  <c r="G22" i="13"/>
  <c r="J22" i="13" s="1"/>
  <c r="F22" i="13"/>
  <c r="E22" i="13"/>
  <c r="D22" i="13"/>
  <c r="AB106" i="13" s="1"/>
  <c r="C22" i="13"/>
  <c r="AC21" i="13"/>
  <c r="AB21" i="13"/>
  <c r="AA21" i="13"/>
  <c r="AD21" i="13" s="1"/>
  <c r="Z21" i="13"/>
  <c r="Y21" i="13"/>
  <c r="X21" i="13"/>
  <c r="W21" i="13"/>
  <c r="U21" i="13"/>
  <c r="T21" i="13"/>
  <c r="S21" i="13"/>
  <c r="V21" i="13" s="1"/>
  <c r="R21" i="13"/>
  <c r="Q21" i="13"/>
  <c r="P21" i="13"/>
  <c r="O21" i="13"/>
  <c r="M21" i="13"/>
  <c r="L21" i="13"/>
  <c r="K21" i="13"/>
  <c r="N21" i="13" s="1"/>
  <c r="J21" i="13"/>
  <c r="I21" i="13"/>
  <c r="H21" i="13"/>
  <c r="G21" i="13"/>
  <c r="E21" i="13"/>
  <c r="AC105" i="13" s="1"/>
  <c r="D21" i="13"/>
  <c r="C21" i="13"/>
  <c r="AA105" i="13" s="1"/>
  <c r="AD20" i="13"/>
  <c r="AC20" i="13"/>
  <c r="AB20" i="13"/>
  <c r="AA20" i="13"/>
  <c r="Y20" i="13"/>
  <c r="X20" i="13"/>
  <c r="W20" i="13"/>
  <c r="Z20" i="13" s="1"/>
  <c r="U20" i="13"/>
  <c r="V20" i="13" s="1"/>
  <c r="T20" i="13"/>
  <c r="S20" i="13"/>
  <c r="Q20" i="13"/>
  <c r="P20" i="13"/>
  <c r="O20" i="13"/>
  <c r="R20" i="13" s="1"/>
  <c r="M20" i="13"/>
  <c r="N20" i="13" s="1"/>
  <c r="L20" i="13"/>
  <c r="K20" i="13"/>
  <c r="I20" i="13"/>
  <c r="H20" i="13"/>
  <c r="G20" i="13"/>
  <c r="J20" i="13" s="1"/>
  <c r="E20" i="13"/>
  <c r="D20" i="13"/>
  <c r="AB104" i="13" s="1"/>
  <c r="C20" i="13"/>
  <c r="AC19" i="13"/>
  <c r="AB19" i="13"/>
  <c r="AA19" i="13"/>
  <c r="AD19" i="13" s="1"/>
  <c r="Y19" i="13"/>
  <c r="X19" i="13"/>
  <c r="Z19" i="13" s="1"/>
  <c r="W19" i="13"/>
  <c r="U19" i="13"/>
  <c r="T19" i="13"/>
  <c r="S19" i="13"/>
  <c r="V19" i="13" s="1"/>
  <c r="Q19" i="13"/>
  <c r="P19" i="13"/>
  <c r="R19" i="13" s="1"/>
  <c r="O19" i="13"/>
  <c r="M19" i="13"/>
  <c r="L19" i="13"/>
  <c r="K19" i="13"/>
  <c r="N19" i="13" s="1"/>
  <c r="I19" i="13"/>
  <c r="H19" i="13"/>
  <c r="J19" i="13" s="1"/>
  <c r="G19" i="13"/>
  <c r="E19" i="13"/>
  <c r="AC103" i="13" s="1"/>
  <c r="D19" i="13"/>
  <c r="C19" i="13"/>
  <c r="AA103" i="13" s="1"/>
  <c r="AC18" i="13"/>
  <c r="AB18" i="13"/>
  <c r="AD18" i="13" s="1"/>
  <c r="AA18" i="13"/>
  <c r="Y18" i="13"/>
  <c r="X18" i="13"/>
  <c r="W18" i="13"/>
  <c r="Z18" i="13" s="1"/>
  <c r="U18" i="13"/>
  <c r="T18" i="13"/>
  <c r="V18" i="13" s="1"/>
  <c r="S18" i="13"/>
  <c r="Q18" i="13"/>
  <c r="P18" i="13"/>
  <c r="O18" i="13"/>
  <c r="R18" i="13" s="1"/>
  <c r="M18" i="13"/>
  <c r="L18" i="13"/>
  <c r="N18" i="13" s="1"/>
  <c r="K18" i="13"/>
  <c r="I18" i="13"/>
  <c r="H18" i="13"/>
  <c r="G18" i="13"/>
  <c r="J18" i="13" s="1"/>
  <c r="E18" i="13"/>
  <c r="D18" i="13"/>
  <c r="AB102" i="13" s="1"/>
  <c r="C18" i="13"/>
  <c r="AC17" i="13"/>
  <c r="AB17" i="13"/>
  <c r="AA17" i="13"/>
  <c r="AD17" i="13" s="1"/>
  <c r="Y17" i="13"/>
  <c r="X17" i="13"/>
  <c r="Z17" i="13" s="1"/>
  <c r="W17" i="13"/>
  <c r="U17" i="13"/>
  <c r="T17" i="13"/>
  <c r="S17" i="13"/>
  <c r="V17" i="13" s="1"/>
  <c r="Q17" i="13"/>
  <c r="P17" i="13"/>
  <c r="R17" i="13" s="1"/>
  <c r="O17" i="13"/>
  <c r="M17" i="13"/>
  <c r="L17" i="13"/>
  <c r="K17" i="13"/>
  <c r="N17" i="13" s="1"/>
  <c r="I17" i="13"/>
  <c r="H17" i="13"/>
  <c r="J17" i="13" s="1"/>
  <c r="G17" i="13"/>
  <c r="E17" i="13"/>
  <c r="AC101" i="13" s="1"/>
  <c r="D17" i="13"/>
  <c r="C17" i="13"/>
  <c r="AA101" i="13" s="1"/>
  <c r="AC16" i="13"/>
  <c r="AB16" i="13"/>
  <c r="AD16" i="13" s="1"/>
  <c r="AA16" i="13"/>
  <c r="Y16" i="13"/>
  <c r="X16" i="13"/>
  <c r="W16" i="13"/>
  <c r="Z16" i="13" s="1"/>
  <c r="U16" i="13"/>
  <c r="T16" i="13"/>
  <c r="V16" i="13" s="1"/>
  <c r="S16" i="13"/>
  <c r="Q16" i="13"/>
  <c r="P16" i="13"/>
  <c r="O16" i="13"/>
  <c r="R16" i="13" s="1"/>
  <c r="M16" i="13"/>
  <c r="L16" i="13"/>
  <c r="N16" i="13" s="1"/>
  <c r="K16" i="13"/>
  <c r="I16" i="13"/>
  <c r="H16" i="13"/>
  <c r="G16" i="13"/>
  <c r="J16" i="13" s="1"/>
  <c r="E16" i="13"/>
  <c r="D16" i="13"/>
  <c r="AB100" i="13" s="1"/>
  <c r="C16" i="13"/>
  <c r="AC15" i="13"/>
  <c r="AB15" i="13"/>
  <c r="AA15" i="13"/>
  <c r="AD15" i="13" s="1"/>
  <c r="Y15" i="13"/>
  <c r="X15" i="13"/>
  <c r="Z15" i="13" s="1"/>
  <c r="W15" i="13"/>
  <c r="U15" i="13"/>
  <c r="T15" i="13"/>
  <c r="S15" i="13"/>
  <c r="V15" i="13" s="1"/>
  <c r="Q15" i="13"/>
  <c r="P15" i="13"/>
  <c r="R15" i="13" s="1"/>
  <c r="O15" i="13"/>
  <c r="M15" i="13"/>
  <c r="L15" i="13"/>
  <c r="K15" i="13"/>
  <c r="N15" i="13" s="1"/>
  <c r="I15" i="13"/>
  <c r="H15" i="13"/>
  <c r="J15" i="13" s="1"/>
  <c r="G15" i="13"/>
  <c r="E15" i="13"/>
  <c r="AC99" i="13" s="1"/>
  <c r="D15" i="13"/>
  <c r="C15" i="13"/>
  <c r="AA99" i="13" s="1"/>
  <c r="AC14" i="13"/>
  <c r="AB14" i="13"/>
  <c r="AD14" i="13" s="1"/>
  <c r="AA14" i="13"/>
  <c r="Y14" i="13"/>
  <c r="X14" i="13"/>
  <c r="W14" i="13"/>
  <c r="Z14" i="13" s="1"/>
  <c r="U14" i="13"/>
  <c r="T14" i="13"/>
  <c r="V14" i="13" s="1"/>
  <c r="S14" i="13"/>
  <c r="Q14" i="13"/>
  <c r="P14" i="13"/>
  <c r="O14" i="13"/>
  <c r="R14" i="13" s="1"/>
  <c r="M14" i="13"/>
  <c r="L14" i="13"/>
  <c r="N14" i="13" s="1"/>
  <c r="K14" i="13"/>
  <c r="I14" i="13"/>
  <c r="H14" i="13"/>
  <c r="G14" i="13"/>
  <c r="J14" i="13" s="1"/>
  <c r="E14" i="13"/>
  <c r="D14" i="13"/>
  <c r="AB98" i="13" s="1"/>
  <c r="C14" i="13"/>
  <c r="AC13" i="13"/>
  <c r="AB13" i="13"/>
  <c r="AA13" i="13"/>
  <c r="AD13" i="13" s="1"/>
  <c r="Y13" i="13"/>
  <c r="X13" i="13"/>
  <c r="Z13" i="13" s="1"/>
  <c r="W13" i="13"/>
  <c r="U13" i="13"/>
  <c r="T13" i="13"/>
  <c r="S13" i="13"/>
  <c r="V13" i="13" s="1"/>
  <c r="Q13" i="13"/>
  <c r="P13" i="13"/>
  <c r="O13" i="13"/>
  <c r="R13" i="13" s="1"/>
  <c r="M13" i="13"/>
  <c r="L13" i="13"/>
  <c r="K13" i="13"/>
  <c r="N13" i="13" s="1"/>
  <c r="I13" i="13"/>
  <c r="H13" i="13"/>
  <c r="G13" i="13"/>
  <c r="J13" i="13" s="1"/>
  <c r="E13" i="13"/>
  <c r="AC97" i="13" s="1"/>
  <c r="D13" i="13"/>
  <c r="C13" i="13"/>
  <c r="AA97" i="13" s="1"/>
  <c r="AC12" i="13"/>
  <c r="AB12" i="13"/>
  <c r="AA12" i="13"/>
  <c r="AD12" i="13" s="1"/>
  <c r="Y12" i="13"/>
  <c r="X12" i="13"/>
  <c r="W12" i="13"/>
  <c r="Z12" i="13" s="1"/>
  <c r="U12" i="13"/>
  <c r="T12" i="13"/>
  <c r="S12" i="13"/>
  <c r="V12" i="13" s="1"/>
  <c r="Q12" i="13"/>
  <c r="P12" i="13"/>
  <c r="O12" i="13"/>
  <c r="R12" i="13" s="1"/>
  <c r="M12" i="13"/>
  <c r="L12" i="13"/>
  <c r="K12" i="13"/>
  <c r="N12" i="13" s="1"/>
  <c r="I12" i="13"/>
  <c r="H12" i="13"/>
  <c r="G12" i="13"/>
  <c r="J12" i="13" s="1"/>
  <c r="E12" i="13"/>
  <c r="D12" i="13"/>
  <c r="AB96" i="13" s="1"/>
  <c r="C12" i="13"/>
  <c r="AC11" i="13"/>
  <c r="AB11" i="13"/>
  <c r="AA11" i="13"/>
  <c r="AD11" i="13" s="1"/>
  <c r="Y11" i="13"/>
  <c r="X11" i="13"/>
  <c r="W11" i="13"/>
  <c r="Z11" i="13" s="1"/>
  <c r="U11" i="13"/>
  <c r="T11" i="13"/>
  <c r="S11" i="13"/>
  <c r="V11" i="13" s="1"/>
  <c r="Q11" i="13"/>
  <c r="P11" i="13"/>
  <c r="O11" i="13"/>
  <c r="R11" i="13" s="1"/>
  <c r="M11" i="13"/>
  <c r="L11" i="13"/>
  <c r="K11" i="13"/>
  <c r="N11" i="13" s="1"/>
  <c r="I11" i="13"/>
  <c r="H11" i="13"/>
  <c r="G11" i="13"/>
  <c r="J11" i="13" s="1"/>
  <c r="E11" i="13"/>
  <c r="AC95" i="13" s="1"/>
  <c r="D11" i="13"/>
  <c r="C11" i="13"/>
  <c r="F11" i="13" s="1"/>
  <c r="AC10" i="13"/>
  <c r="AB10" i="13"/>
  <c r="AA10" i="13"/>
  <c r="AD10" i="13" s="1"/>
  <c r="Y10" i="13"/>
  <c r="X10" i="13"/>
  <c r="W10" i="13"/>
  <c r="Z10" i="13" s="1"/>
  <c r="U10" i="13"/>
  <c r="T10" i="13"/>
  <c r="S10" i="13"/>
  <c r="V10" i="13" s="1"/>
  <c r="Q10" i="13"/>
  <c r="P10" i="13"/>
  <c r="O10" i="13"/>
  <c r="R10" i="13" s="1"/>
  <c r="M10" i="13"/>
  <c r="L10" i="13"/>
  <c r="K10" i="13"/>
  <c r="N10" i="13" s="1"/>
  <c r="I10" i="13"/>
  <c r="H10" i="13"/>
  <c r="G10" i="13"/>
  <c r="J10" i="13" s="1"/>
  <c r="E10" i="13"/>
  <c r="D10" i="13"/>
  <c r="AB94" i="13" s="1"/>
  <c r="C10" i="13"/>
  <c r="AC9" i="13"/>
  <c r="AB9" i="13"/>
  <c r="AA9" i="13"/>
  <c r="AD9" i="13" s="1"/>
  <c r="Y9" i="13"/>
  <c r="X9" i="13"/>
  <c r="W9" i="13"/>
  <c r="Z9" i="13" s="1"/>
  <c r="U9" i="13"/>
  <c r="T9" i="13"/>
  <c r="S9" i="13"/>
  <c r="V9" i="13" s="1"/>
  <c r="Q9" i="13"/>
  <c r="P9" i="13"/>
  <c r="O9" i="13"/>
  <c r="R9" i="13" s="1"/>
  <c r="M9" i="13"/>
  <c r="L9" i="13"/>
  <c r="K9" i="13"/>
  <c r="N9" i="13" s="1"/>
  <c r="I9" i="13"/>
  <c r="H9" i="13"/>
  <c r="G9" i="13"/>
  <c r="J9" i="13" s="1"/>
  <c r="E9" i="13"/>
  <c r="AC93" i="13" s="1"/>
  <c r="D9" i="13"/>
  <c r="C9" i="13"/>
  <c r="AA93" i="13" s="1"/>
  <c r="AC8" i="13"/>
  <c r="AB8" i="13"/>
  <c r="AA8" i="13"/>
  <c r="AD8" i="13" s="1"/>
  <c r="Y8" i="13"/>
  <c r="X8" i="13"/>
  <c r="W8" i="13"/>
  <c r="Z8" i="13" s="1"/>
  <c r="U8" i="13"/>
  <c r="T8" i="13"/>
  <c r="S8" i="13"/>
  <c r="V8" i="13" s="1"/>
  <c r="Q8" i="13"/>
  <c r="P8" i="13"/>
  <c r="O8" i="13"/>
  <c r="R8" i="13" s="1"/>
  <c r="M8" i="13"/>
  <c r="L8" i="13"/>
  <c r="K8" i="13"/>
  <c r="N8" i="13" s="1"/>
  <c r="I8" i="13"/>
  <c r="H8" i="13"/>
  <c r="G8" i="13"/>
  <c r="J8" i="13" s="1"/>
  <c r="E8" i="13"/>
  <c r="D8" i="13"/>
  <c r="AB92" i="13" s="1"/>
  <c r="C8" i="13"/>
  <c r="AC7" i="13"/>
  <c r="AC43" i="13" s="1"/>
  <c r="AB7" i="13"/>
  <c r="AB43" i="13" s="1"/>
  <c r="AA7" i="13"/>
  <c r="AD7" i="13" s="1"/>
  <c r="Y7" i="13"/>
  <c r="Y43" i="13" s="1"/>
  <c r="X7" i="13"/>
  <c r="X43" i="13" s="1"/>
  <c r="W7" i="13"/>
  <c r="W43" i="13" s="1"/>
  <c r="U7" i="13"/>
  <c r="U43" i="13" s="1"/>
  <c r="T7" i="13"/>
  <c r="T43" i="13" s="1"/>
  <c r="S7" i="13"/>
  <c r="S43" i="13" s="1"/>
  <c r="Q7" i="13"/>
  <c r="Q43" i="13" s="1"/>
  <c r="P7" i="13"/>
  <c r="P43" i="13" s="1"/>
  <c r="O7" i="13"/>
  <c r="R7" i="13" s="1"/>
  <c r="M7" i="13"/>
  <c r="M43" i="13" s="1"/>
  <c r="L7" i="13"/>
  <c r="L43" i="13" s="1"/>
  <c r="K7" i="13"/>
  <c r="K43" i="13" s="1"/>
  <c r="I7" i="13"/>
  <c r="I43" i="13" s="1"/>
  <c r="H7" i="13"/>
  <c r="H43" i="13" s="1"/>
  <c r="G7" i="13"/>
  <c r="J7" i="13" s="1"/>
  <c r="E7" i="13"/>
  <c r="AC91" i="13" s="1"/>
  <c r="D7" i="13"/>
  <c r="C7" i="13"/>
  <c r="AA91" i="13" s="1"/>
  <c r="G22" i="26"/>
  <c r="F22" i="26"/>
  <c r="E22" i="26"/>
  <c r="D22" i="26"/>
  <c r="C22" i="26"/>
  <c r="G18" i="26"/>
  <c r="F18" i="26"/>
  <c r="E18" i="26"/>
  <c r="D18" i="26"/>
  <c r="C18" i="26"/>
  <c r="G14" i="26"/>
  <c r="F14" i="26"/>
  <c r="E14" i="26"/>
  <c r="D14" i="26"/>
  <c r="C14" i="26"/>
  <c r="G10" i="26"/>
  <c r="F10" i="26"/>
  <c r="E10" i="26"/>
  <c r="D10" i="26"/>
  <c r="C10" i="26"/>
  <c r="AI62" i="25"/>
  <c r="AG62" i="25"/>
  <c r="AE62" i="25"/>
  <c r="AC62" i="25"/>
  <c r="AA62" i="25"/>
  <c r="Y62" i="25"/>
  <c r="W62" i="25"/>
  <c r="U62" i="25"/>
  <c r="S62" i="25"/>
  <c r="Q62" i="25"/>
  <c r="O62" i="25"/>
  <c r="M62" i="25"/>
  <c r="K62" i="25"/>
  <c r="I62" i="25"/>
  <c r="G62" i="25"/>
  <c r="E62" i="25"/>
  <c r="AK61" i="25"/>
  <c r="AK62" i="25" s="1"/>
  <c r="AK60" i="25"/>
  <c r="AK59" i="25"/>
  <c r="AK58" i="25"/>
  <c r="AI57" i="25"/>
  <c r="AG57" i="25"/>
  <c r="AE57" i="25"/>
  <c r="AC57" i="25"/>
  <c r="AA57" i="25"/>
  <c r="Y57" i="25"/>
  <c r="W57" i="25"/>
  <c r="U57" i="25"/>
  <c r="S57" i="25"/>
  <c r="Q57" i="25"/>
  <c r="O57" i="25"/>
  <c r="M57" i="25"/>
  <c r="K57" i="25"/>
  <c r="I57" i="25"/>
  <c r="G57" i="25"/>
  <c r="E57" i="25"/>
  <c r="AK57" i="25" s="1"/>
  <c r="AK56" i="25"/>
  <c r="AK55" i="25"/>
  <c r="AK54" i="25"/>
  <c r="AK53" i="25"/>
  <c r="AK52" i="25"/>
  <c r="AK51" i="25"/>
  <c r="AK50" i="25"/>
  <c r="AK49" i="25"/>
  <c r="AK48" i="25"/>
  <c r="AK47" i="25"/>
  <c r="AI25" i="25"/>
  <c r="AG25" i="25"/>
  <c r="AE25" i="25"/>
  <c r="AC25" i="25"/>
  <c r="AA25" i="25"/>
  <c r="Y25" i="25"/>
  <c r="W25" i="25"/>
  <c r="U25" i="25"/>
  <c r="S25" i="25"/>
  <c r="Q25" i="25"/>
  <c r="O25" i="25"/>
  <c r="M25" i="25"/>
  <c r="K25" i="25"/>
  <c r="I25" i="25"/>
  <c r="G25" i="25"/>
  <c r="E25" i="25"/>
  <c r="C25" i="25"/>
  <c r="AK24" i="25"/>
  <c r="AK23" i="25"/>
  <c r="AK22" i="25"/>
  <c r="AK21" i="25"/>
  <c r="AK20" i="25"/>
  <c r="AK19" i="25"/>
  <c r="AK18" i="25"/>
  <c r="AK17" i="25"/>
  <c r="AK16" i="25"/>
  <c r="AK15" i="25"/>
  <c r="AK14" i="25"/>
  <c r="AK13" i="25"/>
  <c r="AK12" i="25"/>
  <c r="AK11" i="25"/>
  <c r="AK10" i="25"/>
  <c r="AK9" i="25"/>
  <c r="AK25" i="25" s="1"/>
  <c r="AK8" i="25"/>
  <c r="AK7" i="25"/>
  <c r="AK6" i="25"/>
  <c r="AK5" i="25"/>
  <c r="T36" i="24"/>
  <c r="S36" i="24"/>
  <c r="R36" i="24"/>
  <c r="Q36" i="24"/>
  <c r="P36" i="24"/>
  <c r="O36" i="24"/>
  <c r="N36" i="24"/>
  <c r="M36" i="24"/>
  <c r="L36" i="24"/>
  <c r="K36" i="24"/>
  <c r="J36" i="24"/>
  <c r="I36" i="24"/>
  <c r="H36" i="24"/>
  <c r="G36" i="24"/>
  <c r="F36" i="24"/>
  <c r="E36" i="24"/>
  <c r="D36" i="24"/>
  <c r="C36" i="24"/>
  <c r="T35" i="24"/>
  <c r="S35" i="24"/>
  <c r="R35" i="24"/>
  <c r="Q35" i="24"/>
  <c r="P35" i="24"/>
  <c r="O35" i="24"/>
  <c r="N35" i="24"/>
  <c r="M35" i="24"/>
  <c r="L35" i="24"/>
  <c r="K35" i="24"/>
  <c r="J35" i="24"/>
  <c r="I35" i="24"/>
  <c r="H35" i="24"/>
  <c r="G35" i="24"/>
  <c r="F35" i="24"/>
  <c r="E35" i="24"/>
  <c r="D35" i="24"/>
  <c r="V35" i="24" s="1"/>
  <c r="C35" i="24"/>
  <c r="U35" i="24" s="1"/>
  <c r="V34" i="24"/>
  <c r="U34" i="24"/>
  <c r="V33" i="24"/>
  <c r="U33" i="24"/>
  <c r="V32" i="24"/>
  <c r="U32" i="24"/>
  <c r="V31" i="24"/>
  <c r="U31" i="24"/>
  <c r="V30" i="24"/>
  <c r="U30" i="24"/>
  <c r="V29" i="24"/>
  <c r="U29" i="24"/>
  <c r="V28" i="24"/>
  <c r="U28" i="24"/>
  <c r="V27" i="24"/>
  <c r="U27" i="24"/>
  <c r="V26" i="24"/>
  <c r="U26" i="24"/>
  <c r="V25" i="24"/>
  <c r="U25" i="24"/>
  <c r="V24" i="24"/>
  <c r="U24" i="24"/>
  <c r="V23" i="24"/>
  <c r="U23" i="24"/>
  <c r="V22" i="24"/>
  <c r="U22" i="24"/>
  <c r="T21" i="24"/>
  <c r="S21" i="24"/>
  <c r="R21" i="24"/>
  <c r="Q21" i="24"/>
  <c r="P21" i="24"/>
  <c r="O21" i="24"/>
  <c r="N21" i="24"/>
  <c r="M21" i="24"/>
  <c r="L21" i="24"/>
  <c r="K21" i="24"/>
  <c r="J21" i="24"/>
  <c r="I21" i="24"/>
  <c r="H21" i="24"/>
  <c r="G21" i="24"/>
  <c r="F21" i="24"/>
  <c r="E21" i="24"/>
  <c r="U21" i="24" s="1"/>
  <c r="D21" i="24"/>
  <c r="V21" i="24" s="1"/>
  <c r="C21" i="24"/>
  <c r="V20" i="24"/>
  <c r="U20" i="24"/>
  <c r="V19" i="24"/>
  <c r="U19" i="24"/>
  <c r="V18" i="24"/>
  <c r="U18" i="24"/>
  <c r="V17" i="24"/>
  <c r="U17" i="24"/>
  <c r="V16" i="24"/>
  <c r="U16" i="24"/>
  <c r="V15" i="24"/>
  <c r="U15" i="24"/>
  <c r="T14" i="24"/>
  <c r="S14" i="24"/>
  <c r="R14" i="24"/>
  <c r="Q14" i="24"/>
  <c r="P14" i="24"/>
  <c r="O14" i="24"/>
  <c r="N14" i="24"/>
  <c r="M14" i="24"/>
  <c r="L14" i="24"/>
  <c r="K14" i="24"/>
  <c r="J14" i="24"/>
  <c r="I14" i="24"/>
  <c r="H14" i="24"/>
  <c r="G14" i="24"/>
  <c r="F14" i="24"/>
  <c r="E14" i="24"/>
  <c r="U14" i="24" s="1"/>
  <c r="D14" i="24"/>
  <c r="V14" i="24" s="1"/>
  <c r="C14" i="24"/>
  <c r="V13" i="24"/>
  <c r="U13" i="24"/>
  <c r="V12" i="24"/>
  <c r="U12" i="24"/>
  <c r="T11" i="24"/>
  <c r="S11" i="24"/>
  <c r="R11" i="24"/>
  <c r="Q11" i="24"/>
  <c r="P11" i="24"/>
  <c r="O11" i="24"/>
  <c r="N11" i="24"/>
  <c r="M11" i="24"/>
  <c r="L11" i="24"/>
  <c r="K11" i="24"/>
  <c r="J11" i="24"/>
  <c r="I11" i="24"/>
  <c r="H11" i="24"/>
  <c r="G11" i="24"/>
  <c r="F11" i="24"/>
  <c r="E11" i="24"/>
  <c r="U11" i="24" s="1"/>
  <c r="D11" i="24"/>
  <c r="V11" i="24" s="1"/>
  <c r="C11" i="24"/>
  <c r="V10" i="24"/>
  <c r="U10" i="24"/>
  <c r="V9" i="24"/>
  <c r="U9" i="24"/>
  <c r="V8" i="24"/>
  <c r="V36" i="24" s="1"/>
  <c r="U8" i="24"/>
  <c r="U36" i="24" s="1"/>
  <c r="L27" i="23"/>
  <c r="K27" i="23"/>
  <c r="J27" i="23"/>
  <c r="I27" i="23"/>
  <c r="H27" i="23"/>
  <c r="G27" i="23"/>
  <c r="F27" i="23"/>
  <c r="E27" i="23"/>
  <c r="D27" i="23"/>
  <c r="C27" i="23"/>
  <c r="F16" i="22"/>
  <c r="E16" i="22"/>
  <c r="D16" i="22"/>
  <c r="C16" i="22"/>
  <c r="G15" i="22"/>
  <c r="G14" i="22"/>
  <c r="G16" i="22" s="1"/>
  <c r="F12" i="22"/>
  <c r="E12" i="22"/>
  <c r="G12" i="22" s="1"/>
  <c r="D12" i="22"/>
  <c r="C12" i="22"/>
  <c r="G11" i="22"/>
  <c r="G10" i="22"/>
  <c r="G9" i="22"/>
  <c r="F26" i="21"/>
  <c r="E26" i="21"/>
  <c r="D26" i="21"/>
  <c r="C26" i="21"/>
  <c r="G26" i="21" s="1"/>
  <c r="F25" i="21"/>
  <c r="E25" i="21"/>
  <c r="D25" i="21"/>
  <c r="C25" i="21"/>
  <c r="G25" i="21" s="1"/>
  <c r="G24" i="21"/>
  <c r="F24" i="21"/>
  <c r="E24" i="21"/>
  <c r="D24" i="21"/>
  <c r="C24" i="21"/>
  <c r="F23" i="21"/>
  <c r="E23" i="21"/>
  <c r="D23" i="21"/>
  <c r="C23" i="21"/>
  <c r="G23" i="21" s="1"/>
  <c r="F22" i="21"/>
  <c r="E22" i="21"/>
  <c r="D22" i="21"/>
  <c r="C22" i="21"/>
  <c r="G22" i="21" s="1"/>
  <c r="F21" i="21"/>
  <c r="E21" i="21"/>
  <c r="D21" i="21"/>
  <c r="C21" i="21"/>
  <c r="G21" i="21" s="1"/>
  <c r="F20" i="21"/>
  <c r="E20" i="21"/>
  <c r="D20" i="21"/>
  <c r="C20" i="21"/>
  <c r="G20" i="21" s="1"/>
  <c r="F19" i="21"/>
  <c r="E19" i="21"/>
  <c r="D19" i="21"/>
  <c r="C19" i="21"/>
  <c r="G19" i="21" s="1"/>
  <c r="F18" i="21"/>
  <c r="E18" i="21"/>
  <c r="D18" i="21"/>
  <c r="C18" i="21"/>
  <c r="G18" i="21" s="1"/>
  <c r="F17" i="21"/>
  <c r="E17" i="21"/>
  <c r="D17" i="21"/>
  <c r="C17" i="21"/>
  <c r="G17" i="21" s="1"/>
  <c r="G16" i="21"/>
  <c r="F16" i="21"/>
  <c r="E16" i="21"/>
  <c r="D16" i="21"/>
  <c r="C16" i="21"/>
  <c r="F15" i="21"/>
  <c r="E15" i="21"/>
  <c r="D15" i="21"/>
  <c r="C15" i="21"/>
  <c r="G15" i="21" s="1"/>
  <c r="F14" i="21"/>
  <c r="E14" i="21"/>
  <c r="D14" i="21"/>
  <c r="C14" i="21"/>
  <c r="G14" i="21" s="1"/>
  <c r="F13" i="21"/>
  <c r="E13" i="21"/>
  <c r="D13" i="21"/>
  <c r="C13" i="21"/>
  <c r="G13" i="21" s="1"/>
  <c r="F12" i="21"/>
  <c r="E12" i="21"/>
  <c r="D12" i="21"/>
  <c r="C12" i="21"/>
  <c r="G12" i="21" s="1"/>
  <c r="F11" i="21"/>
  <c r="G11" i="21" s="1"/>
  <c r="E11" i="21"/>
  <c r="D11" i="21"/>
  <c r="C11" i="21"/>
  <c r="F10" i="21"/>
  <c r="E10" i="21"/>
  <c r="D10" i="21"/>
  <c r="C10" i="21"/>
  <c r="G10" i="21" s="1"/>
  <c r="F9" i="21"/>
  <c r="E9" i="21"/>
  <c r="D9" i="21"/>
  <c r="C9" i="21"/>
  <c r="G9" i="21" s="1"/>
  <c r="F8" i="21"/>
  <c r="E8" i="21"/>
  <c r="G8" i="21" s="1"/>
  <c r="D8" i="21"/>
  <c r="C8" i="21"/>
  <c r="F7" i="21"/>
  <c r="E7" i="21"/>
  <c r="D7" i="21"/>
  <c r="C7" i="21"/>
  <c r="G7" i="21" s="1"/>
  <c r="G6" i="21"/>
  <c r="G27" i="21" s="1"/>
  <c r="F6" i="21"/>
  <c r="F27" i="21" s="1"/>
  <c r="E6" i="21"/>
  <c r="E27" i="21" s="1"/>
  <c r="D6" i="21"/>
  <c r="D27" i="21" s="1"/>
  <c r="C6" i="21"/>
  <c r="C27" i="21" s="1"/>
  <c r="Y13" i="54" l="1"/>
  <c r="Y11" i="54"/>
  <c r="J124" i="49"/>
  <c r="K74" i="49"/>
  <c r="E124" i="49"/>
  <c r="K52" i="49"/>
  <c r="K111" i="49"/>
  <c r="K119" i="49"/>
  <c r="H124" i="49"/>
  <c r="I124" i="49"/>
  <c r="K123" i="49"/>
  <c r="E119" i="49"/>
  <c r="K57" i="49"/>
  <c r="K9" i="49"/>
  <c r="K33" i="49" s="1"/>
  <c r="K124" i="49" s="1"/>
  <c r="K77" i="49"/>
  <c r="K96" i="49" s="1"/>
  <c r="AF16" i="45"/>
  <c r="AF10" i="45"/>
  <c r="AF13" i="45"/>
  <c r="AF19" i="45"/>
  <c r="AF8" i="45"/>
  <c r="AF14" i="45"/>
  <c r="AD127" i="44"/>
  <c r="AA127" i="44"/>
  <c r="S18" i="42"/>
  <c r="E12" i="42"/>
  <c r="S12" i="42" s="1"/>
  <c r="H15" i="42"/>
  <c r="S15" i="42" s="1"/>
  <c r="Q15" i="42"/>
  <c r="S7" i="42"/>
  <c r="S15" i="41"/>
  <c r="E12" i="41"/>
  <c r="S12" i="41" s="1"/>
  <c r="N74" i="41"/>
  <c r="K9" i="41"/>
  <c r="S9" i="41" s="1"/>
  <c r="H18" i="41"/>
  <c r="S18" i="41" s="1"/>
  <c r="S9" i="40"/>
  <c r="S18" i="40"/>
  <c r="S15" i="40"/>
  <c r="S12" i="40"/>
  <c r="S16" i="40"/>
  <c r="E44" i="34"/>
  <c r="V88" i="34" s="1"/>
  <c r="V35" i="33"/>
  <c r="V38" i="33"/>
  <c r="T38" i="33"/>
  <c r="U35" i="33"/>
  <c r="U38" i="33"/>
  <c r="E10" i="33"/>
  <c r="V29" i="33" s="1"/>
  <c r="E13" i="33"/>
  <c r="V32" i="33" s="1"/>
  <c r="N10" i="33"/>
  <c r="P9" i="31"/>
  <c r="P27" i="31"/>
  <c r="J27" i="31"/>
  <c r="P12" i="31"/>
  <c r="R27" i="31"/>
  <c r="P26" i="31"/>
  <c r="A27" i="31"/>
  <c r="G27" i="31"/>
  <c r="J52" i="31"/>
  <c r="Q9" i="31"/>
  <c r="R18" i="31"/>
  <c r="A34" i="31"/>
  <c r="A52" i="31" s="1"/>
  <c r="A84" i="31"/>
  <c r="A102" i="31" s="1"/>
  <c r="G37" i="31"/>
  <c r="G52" i="31" s="1"/>
  <c r="G51" i="31"/>
  <c r="G59" i="31"/>
  <c r="G87" i="31"/>
  <c r="G102" i="31" s="1"/>
  <c r="G101" i="31"/>
  <c r="G109" i="31"/>
  <c r="G127" i="31" s="1"/>
  <c r="G25" i="31"/>
  <c r="D34" i="31"/>
  <c r="D52" i="31" s="1"/>
  <c r="D62" i="31"/>
  <c r="D77" i="31" s="1"/>
  <c r="D76" i="31"/>
  <c r="D84" i="31"/>
  <c r="D112" i="31"/>
  <c r="D127" i="31" s="1"/>
  <c r="D126" i="31"/>
  <c r="A59" i="31"/>
  <c r="A77" i="31" s="1"/>
  <c r="A109" i="31"/>
  <c r="A127" i="31" s="1"/>
  <c r="J59" i="31"/>
  <c r="J77" i="31" s="1"/>
  <c r="J109" i="31"/>
  <c r="J127" i="31" s="1"/>
  <c r="D9" i="31"/>
  <c r="D27" i="31" s="1"/>
  <c r="G62" i="31"/>
  <c r="G112" i="31"/>
  <c r="D37" i="31"/>
  <c r="D87" i="31"/>
  <c r="J43" i="13"/>
  <c r="R43" i="13"/>
  <c r="AD93" i="13"/>
  <c r="AD103" i="13"/>
  <c r="AD111" i="13"/>
  <c r="AD119" i="13"/>
  <c r="J41" i="13"/>
  <c r="O43" i="13"/>
  <c r="E85" i="13"/>
  <c r="O85" i="13"/>
  <c r="X85" i="13"/>
  <c r="Z50" i="13"/>
  <c r="Z85" i="13" s="1"/>
  <c r="F53" i="13"/>
  <c r="N55" i="13"/>
  <c r="V57" i="13"/>
  <c r="AD59" i="13"/>
  <c r="AB91" i="13"/>
  <c r="AB93" i="13"/>
  <c r="AB95" i="13"/>
  <c r="AB97" i="13"/>
  <c r="AD97" i="13" s="1"/>
  <c r="AB99" i="13"/>
  <c r="AD99" i="13" s="1"/>
  <c r="AB101" i="13"/>
  <c r="AD101" i="13" s="1"/>
  <c r="AB103" i="13"/>
  <c r="AB105" i="13"/>
  <c r="AD105" i="13" s="1"/>
  <c r="AB107" i="13"/>
  <c r="AD107" i="13" s="1"/>
  <c r="AB109" i="13"/>
  <c r="AD109" i="13" s="1"/>
  <c r="AB111" i="13"/>
  <c r="AB113" i="13"/>
  <c r="AD113" i="13" s="1"/>
  <c r="AB115" i="13"/>
  <c r="AD115" i="13" s="1"/>
  <c r="AB117" i="13"/>
  <c r="AD117" i="13" s="1"/>
  <c r="AB119" i="13"/>
  <c r="AB121" i="13"/>
  <c r="AD121" i="13" s="1"/>
  <c r="AB123" i="13"/>
  <c r="AD123" i="13" s="1"/>
  <c r="AD40" i="13"/>
  <c r="AD43" i="13" s="1"/>
  <c r="G43" i="13"/>
  <c r="G85" i="13"/>
  <c r="P85" i="13"/>
  <c r="Y85" i="13"/>
  <c r="R50" i="13"/>
  <c r="Z52" i="13"/>
  <c r="F55" i="13"/>
  <c r="N57" i="13"/>
  <c r="V59" i="13"/>
  <c r="AC109" i="13"/>
  <c r="AA43" i="13"/>
  <c r="AA95" i="13"/>
  <c r="AD95" i="13" s="1"/>
  <c r="F7" i="13"/>
  <c r="N7" i="13"/>
  <c r="V7" i="13"/>
  <c r="V43" i="13" s="1"/>
  <c r="F9" i="13"/>
  <c r="F13" i="13"/>
  <c r="F15" i="13"/>
  <c r="F17" i="13"/>
  <c r="F19" i="13"/>
  <c r="F21" i="13"/>
  <c r="F23" i="13"/>
  <c r="F25" i="13"/>
  <c r="F27" i="13"/>
  <c r="F29" i="13"/>
  <c r="F31" i="13"/>
  <c r="F33" i="13"/>
  <c r="F35" i="13"/>
  <c r="F37" i="13"/>
  <c r="F39" i="13"/>
  <c r="N40" i="13"/>
  <c r="I85" i="13"/>
  <c r="R49" i="13"/>
  <c r="AA85" i="13"/>
  <c r="AD49" i="13"/>
  <c r="AA92" i="13"/>
  <c r="AD92" i="13" s="1"/>
  <c r="AA94" i="13"/>
  <c r="AA96" i="13"/>
  <c r="AA98" i="13"/>
  <c r="AA100" i="13"/>
  <c r="AD100" i="13" s="1"/>
  <c r="AA102" i="13"/>
  <c r="AA104" i="13"/>
  <c r="AA106" i="13"/>
  <c r="AA108" i="13"/>
  <c r="AD108" i="13" s="1"/>
  <c r="AA110" i="13"/>
  <c r="AA112" i="13"/>
  <c r="AA114" i="13"/>
  <c r="AA116" i="13"/>
  <c r="AD116" i="13" s="1"/>
  <c r="AA118" i="13"/>
  <c r="AA120" i="13"/>
  <c r="AA122" i="13"/>
  <c r="AA124" i="13"/>
  <c r="F40" i="13"/>
  <c r="AA125" i="13"/>
  <c r="N42" i="13"/>
  <c r="J49" i="13"/>
  <c r="S85" i="13"/>
  <c r="V49" i="13"/>
  <c r="AB85" i="13"/>
  <c r="AD51" i="13"/>
  <c r="J54" i="13"/>
  <c r="R56" i="13"/>
  <c r="Z58" i="13"/>
  <c r="AB124" i="13"/>
  <c r="AB125" i="13"/>
  <c r="AA126" i="13"/>
  <c r="F42" i="13"/>
  <c r="C43" i="13"/>
  <c r="K85" i="13"/>
  <c r="N49" i="13"/>
  <c r="T85" i="13"/>
  <c r="AC85" i="13"/>
  <c r="V51" i="13"/>
  <c r="AD53" i="13"/>
  <c r="J56" i="13"/>
  <c r="R58" i="13"/>
  <c r="AC92" i="13"/>
  <c r="AC94" i="13"/>
  <c r="AC96" i="13"/>
  <c r="AC98" i="13"/>
  <c r="AC127" i="13" s="1"/>
  <c r="AC100" i="13"/>
  <c r="AC102" i="13"/>
  <c r="AC104" i="13"/>
  <c r="AC106" i="13"/>
  <c r="AC108" i="13"/>
  <c r="AC110" i="13"/>
  <c r="AC112" i="13"/>
  <c r="AC114" i="13"/>
  <c r="AC116" i="13"/>
  <c r="AC118" i="13"/>
  <c r="AC120" i="13"/>
  <c r="AC122" i="13"/>
  <c r="AC124" i="13"/>
  <c r="AC125" i="13"/>
  <c r="Z41" i="13"/>
  <c r="AB126" i="13"/>
  <c r="D43" i="13"/>
  <c r="C85" i="13"/>
  <c r="F49" i="13"/>
  <c r="L85" i="13"/>
  <c r="U85" i="13"/>
  <c r="N51" i="13"/>
  <c r="V53" i="13"/>
  <c r="AD55" i="13"/>
  <c r="J58" i="13"/>
  <c r="Z7" i="13"/>
  <c r="Z43" i="13" s="1"/>
  <c r="F8" i="13"/>
  <c r="F10" i="13"/>
  <c r="F12" i="13"/>
  <c r="F14" i="13"/>
  <c r="F16" i="13"/>
  <c r="F18" i="13"/>
  <c r="F20" i="13"/>
  <c r="E43" i="13"/>
  <c r="Z64" i="13"/>
  <c r="AD65" i="13"/>
  <c r="F67" i="13"/>
  <c r="J68" i="13"/>
  <c r="N69" i="13"/>
  <c r="R70" i="13"/>
  <c r="V71" i="13"/>
  <c r="Z72" i="13"/>
  <c r="AD73" i="13"/>
  <c r="F75" i="13"/>
  <c r="J76" i="13"/>
  <c r="N77" i="13"/>
  <c r="J64" i="13"/>
  <c r="V65" i="13"/>
  <c r="Z66" i="13"/>
  <c r="AD67" i="13"/>
  <c r="F69" i="13"/>
  <c r="J70" i="13"/>
  <c r="N71" i="13"/>
  <c r="R72" i="13"/>
  <c r="V73" i="13"/>
  <c r="Z74" i="13"/>
  <c r="AD75" i="13"/>
  <c r="F77" i="13"/>
  <c r="J78" i="13"/>
  <c r="AD64" i="13"/>
  <c r="F66" i="13"/>
  <c r="J67" i="13"/>
  <c r="N68" i="13"/>
  <c r="R69" i="13"/>
  <c r="V70" i="13"/>
  <c r="Z71" i="13"/>
  <c r="AD72" i="13"/>
  <c r="F74" i="13"/>
  <c r="J75" i="13"/>
  <c r="N76" i="13"/>
  <c r="R77" i="13"/>
  <c r="V78" i="13"/>
  <c r="Z79" i="13"/>
  <c r="AD80" i="13"/>
  <c r="F82" i="13"/>
  <c r="J83" i="13"/>
  <c r="K127" i="13"/>
  <c r="N91" i="13"/>
  <c r="Z65" i="13"/>
  <c r="AD66" i="13"/>
  <c r="F68" i="13"/>
  <c r="J69" i="13"/>
  <c r="N70" i="13"/>
  <c r="R71" i="13"/>
  <c r="V72" i="13"/>
  <c r="Z73" i="13"/>
  <c r="AD74" i="13"/>
  <c r="F76" i="13"/>
  <c r="J77" i="13"/>
  <c r="N78" i="13"/>
  <c r="R79" i="13"/>
  <c r="V80" i="13"/>
  <c r="Z81" i="13"/>
  <c r="AD82" i="13"/>
  <c r="F84" i="13"/>
  <c r="R65" i="13"/>
  <c r="V66" i="13"/>
  <c r="Z67" i="13"/>
  <c r="AD68" i="13"/>
  <c r="F70" i="13"/>
  <c r="J71" i="13"/>
  <c r="N72" i="13"/>
  <c r="R73" i="13"/>
  <c r="V74" i="13"/>
  <c r="Z75" i="13"/>
  <c r="AD76" i="13"/>
  <c r="F78" i="13"/>
  <c r="J79" i="13"/>
  <c r="L127" i="13"/>
  <c r="Z91" i="13"/>
  <c r="W127" i="13"/>
  <c r="J84" i="13"/>
  <c r="AD84" i="13"/>
  <c r="C127" i="13"/>
  <c r="F91" i="13"/>
  <c r="M127" i="13"/>
  <c r="X127" i="13"/>
  <c r="J92" i="13"/>
  <c r="N93" i="13"/>
  <c r="R94" i="13"/>
  <c r="V95" i="13"/>
  <c r="Z96" i="13"/>
  <c r="Z100" i="13"/>
  <c r="N123" i="13"/>
  <c r="AD83" i="13"/>
  <c r="D127" i="13"/>
  <c r="O127" i="13"/>
  <c r="R91" i="13"/>
  <c r="Y127" i="13"/>
  <c r="V92" i="13"/>
  <c r="Z93" i="13"/>
  <c r="F96" i="13"/>
  <c r="J97" i="13"/>
  <c r="V99" i="13"/>
  <c r="N101" i="13"/>
  <c r="F103" i="13"/>
  <c r="J108" i="13"/>
  <c r="J110" i="13"/>
  <c r="E127" i="13"/>
  <c r="P127" i="13"/>
  <c r="J94" i="13"/>
  <c r="N95" i="13"/>
  <c r="R96" i="13"/>
  <c r="V97" i="13"/>
  <c r="Z98" i="13"/>
  <c r="J91" i="13"/>
  <c r="Q127" i="13"/>
  <c r="N92" i="13"/>
  <c r="R93" i="13"/>
  <c r="V94" i="13"/>
  <c r="Z95" i="13"/>
  <c r="F98" i="13"/>
  <c r="Z112" i="13"/>
  <c r="V119" i="13"/>
  <c r="H127" i="13"/>
  <c r="V91" i="13"/>
  <c r="S127" i="13"/>
  <c r="Z92" i="13"/>
  <c r="F95" i="13"/>
  <c r="J96" i="13"/>
  <c r="N97" i="13"/>
  <c r="R98" i="13"/>
  <c r="J100" i="13"/>
  <c r="F115" i="13"/>
  <c r="G127" i="13"/>
  <c r="Z84" i="13"/>
  <c r="I127" i="13"/>
  <c r="T127" i="13"/>
  <c r="F92" i="13"/>
  <c r="J93" i="13"/>
  <c r="N94" i="13"/>
  <c r="R95" i="13"/>
  <c r="V96" i="13"/>
  <c r="Z97" i="13"/>
  <c r="F99" i="13"/>
  <c r="V103" i="13"/>
  <c r="R112" i="13"/>
  <c r="V104" i="13"/>
  <c r="J109" i="13"/>
  <c r="R111" i="13"/>
  <c r="Z113" i="13"/>
  <c r="F116" i="13"/>
  <c r="N118" i="13"/>
  <c r="V120" i="13"/>
  <c r="N122" i="13"/>
  <c r="F124" i="13"/>
  <c r="F108" i="13"/>
  <c r="N110" i="13"/>
  <c r="R105" i="13"/>
  <c r="Z107" i="13"/>
  <c r="F110" i="13"/>
  <c r="N112" i="13"/>
  <c r="V114" i="13"/>
  <c r="J119" i="13"/>
  <c r="J121" i="13"/>
  <c r="V126" i="13"/>
  <c r="J105" i="13"/>
  <c r="R107" i="13"/>
  <c r="Z109" i="13"/>
  <c r="F112" i="13"/>
  <c r="N114" i="13"/>
  <c r="V116" i="13"/>
  <c r="V124" i="13"/>
  <c r="N126" i="13"/>
  <c r="R109" i="13"/>
  <c r="Z111" i="13"/>
  <c r="F114" i="13"/>
  <c r="N116" i="13"/>
  <c r="V118" i="13"/>
  <c r="V122" i="13"/>
  <c r="N124" i="13"/>
  <c r="F126" i="13"/>
  <c r="G19" i="20"/>
  <c r="F19" i="20"/>
  <c r="E19" i="20"/>
  <c r="D19" i="20"/>
  <c r="C19" i="20"/>
  <c r="G16" i="20"/>
  <c r="F16" i="20"/>
  <c r="E16" i="20"/>
  <c r="D16" i="20"/>
  <c r="C16" i="20"/>
  <c r="G13" i="20"/>
  <c r="F13" i="20"/>
  <c r="E13" i="20"/>
  <c r="D13" i="20"/>
  <c r="C13" i="20"/>
  <c r="G10" i="20"/>
  <c r="F10" i="20"/>
  <c r="E10" i="20"/>
  <c r="D10" i="20"/>
  <c r="C10" i="20"/>
  <c r="N27" i="19"/>
  <c r="M27" i="19"/>
  <c r="L27" i="19"/>
  <c r="K27" i="19"/>
  <c r="J27" i="19"/>
  <c r="I27" i="19"/>
  <c r="H27" i="19"/>
  <c r="G27" i="19"/>
  <c r="F27" i="19"/>
  <c r="E27" i="19"/>
  <c r="D27" i="19"/>
  <c r="C27" i="19"/>
  <c r="M43" i="12"/>
  <c r="L43" i="12"/>
  <c r="K43" i="12"/>
  <c r="I43" i="12"/>
  <c r="H43" i="12"/>
  <c r="G43" i="12"/>
  <c r="E43" i="12"/>
  <c r="D43" i="12"/>
  <c r="C43" i="12"/>
  <c r="Q42" i="12"/>
  <c r="P42" i="12"/>
  <c r="O42" i="12"/>
  <c r="R42" i="12" s="1"/>
  <c r="N42" i="12"/>
  <c r="J42" i="12"/>
  <c r="F42" i="12"/>
  <c r="R41" i="12"/>
  <c r="Q41" i="12"/>
  <c r="P41" i="12"/>
  <c r="O41" i="12"/>
  <c r="N41" i="12"/>
  <c r="J41" i="12"/>
  <c r="F41" i="12"/>
  <c r="Q40" i="12"/>
  <c r="P40" i="12"/>
  <c r="O40" i="12"/>
  <c r="R40" i="12" s="1"/>
  <c r="N40" i="12"/>
  <c r="J40" i="12"/>
  <c r="F40" i="12"/>
  <c r="Q39" i="12"/>
  <c r="P39" i="12"/>
  <c r="O39" i="12"/>
  <c r="R39" i="12" s="1"/>
  <c r="N39" i="12"/>
  <c r="J39" i="12"/>
  <c r="F39" i="12"/>
  <c r="Q38" i="12"/>
  <c r="P38" i="12"/>
  <c r="O38" i="12"/>
  <c r="R38" i="12" s="1"/>
  <c r="N38" i="12"/>
  <c r="J38" i="12"/>
  <c r="F38" i="12"/>
  <c r="R37" i="12"/>
  <c r="Q37" i="12"/>
  <c r="P37" i="12"/>
  <c r="O37" i="12"/>
  <c r="N37" i="12"/>
  <c r="J37" i="12"/>
  <c r="F37" i="12"/>
  <c r="Q36" i="12"/>
  <c r="P36" i="12"/>
  <c r="O36" i="12"/>
  <c r="R36" i="12" s="1"/>
  <c r="N36" i="12"/>
  <c r="J36" i="12"/>
  <c r="F36" i="12"/>
  <c r="Q35" i="12"/>
  <c r="P35" i="12"/>
  <c r="O35" i="12"/>
  <c r="R35" i="12" s="1"/>
  <c r="N35" i="12"/>
  <c r="J35" i="12"/>
  <c r="F35" i="12"/>
  <c r="Q34" i="12"/>
  <c r="P34" i="12"/>
  <c r="O34" i="12"/>
  <c r="R34" i="12" s="1"/>
  <c r="N34" i="12"/>
  <c r="J34" i="12"/>
  <c r="F34" i="12"/>
  <c r="R33" i="12"/>
  <c r="Q33" i="12"/>
  <c r="P33" i="12"/>
  <c r="O33" i="12"/>
  <c r="N33" i="12"/>
  <c r="J33" i="12"/>
  <c r="F33" i="12"/>
  <c r="Q32" i="12"/>
  <c r="P32" i="12"/>
  <c r="O32" i="12"/>
  <c r="R32" i="12" s="1"/>
  <c r="N32" i="12"/>
  <c r="J32" i="12"/>
  <c r="F32" i="12"/>
  <c r="Q31" i="12"/>
  <c r="P31" i="12"/>
  <c r="O31" i="12"/>
  <c r="R31" i="12" s="1"/>
  <c r="N31" i="12"/>
  <c r="J31" i="12"/>
  <c r="F31" i="12"/>
  <c r="Q30" i="12"/>
  <c r="P30" i="12"/>
  <c r="O30" i="12"/>
  <c r="R30" i="12" s="1"/>
  <c r="N30" i="12"/>
  <c r="J30" i="12"/>
  <c r="F30" i="12"/>
  <c r="R29" i="12"/>
  <c r="Q29" i="12"/>
  <c r="P29" i="12"/>
  <c r="O29" i="12"/>
  <c r="N29" i="12"/>
  <c r="J29" i="12"/>
  <c r="F29" i="12"/>
  <c r="Q28" i="12"/>
  <c r="P28" i="12"/>
  <c r="R28" i="12" s="1"/>
  <c r="O28" i="12"/>
  <c r="N28" i="12"/>
  <c r="J28" i="12"/>
  <c r="F28" i="12"/>
  <c r="Q27" i="12"/>
  <c r="P27" i="12"/>
  <c r="O27" i="12"/>
  <c r="R27" i="12" s="1"/>
  <c r="N27" i="12"/>
  <c r="J27" i="12"/>
  <c r="F27" i="12"/>
  <c r="Q26" i="12"/>
  <c r="P26" i="12"/>
  <c r="O26" i="12"/>
  <c r="R26" i="12" s="1"/>
  <c r="N26" i="12"/>
  <c r="J26" i="12"/>
  <c r="F26" i="12"/>
  <c r="R25" i="12"/>
  <c r="Q25" i="12"/>
  <c r="P25" i="12"/>
  <c r="O25" i="12"/>
  <c r="N25" i="12"/>
  <c r="J25" i="12"/>
  <c r="F25" i="12"/>
  <c r="Q24" i="12"/>
  <c r="P24" i="12"/>
  <c r="O24" i="12"/>
  <c r="R24" i="12" s="1"/>
  <c r="N24" i="12"/>
  <c r="J24" i="12"/>
  <c r="F24" i="12"/>
  <c r="Q23" i="12"/>
  <c r="P23" i="12"/>
  <c r="O23" i="12"/>
  <c r="R23" i="12" s="1"/>
  <c r="N23" i="12"/>
  <c r="J23" i="12"/>
  <c r="F23" i="12"/>
  <c r="Q22" i="12"/>
  <c r="P22" i="12"/>
  <c r="O22" i="12"/>
  <c r="R22" i="12" s="1"/>
  <c r="N22" i="12"/>
  <c r="J22" i="12"/>
  <c r="F22" i="12"/>
  <c r="R21" i="12"/>
  <c r="Q21" i="12"/>
  <c r="P21" i="12"/>
  <c r="O21" i="12"/>
  <c r="N21" i="12"/>
  <c r="J21" i="12"/>
  <c r="F21" i="12"/>
  <c r="Q20" i="12"/>
  <c r="P20" i="12"/>
  <c r="R20" i="12" s="1"/>
  <c r="O20" i="12"/>
  <c r="N20" i="12"/>
  <c r="J20" i="12"/>
  <c r="F20" i="12"/>
  <c r="Q19" i="12"/>
  <c r="P19" i="12"/>
  <c r="O19" i="12"/>
  <c r="R19" i="12" s="1"/>
  <c r="N19" i="12"/>
  <c r="J19" i="12"/>
  <c r="F19" i="12"/>
  <c r="Q18" i="12"/>
  <c r="P18" i="12"/>
  <c r="O18" i="12"/>
  <c r="R18" i="12" s="1"/>
  <c r="N18" i="12"/>
  <c r="J18" i="12"/>
  <c r="F18" i="12"/>
  <c r="R17" i="12"/>
  <c r="Q17" i="12"/>
  <c r="P17" i="12"/>
  <c r="O17" i="12"/>
  <c r="N17" i="12"/>
  <c r="J17" i="12"/>
  <c r="F17" i="12"/>
  <c r="Q16" i="12"/>
  <c r="P16" i="12"/>
  <c r="O16" i="12"/>
  <c r="R16" i="12" s="1"/>
  <c r="N16" i="12"/>
  <c r="J16" i="12"/>
  <c r="F16" i="12"/>
  <c r="Q15" i="12"/>
  <c r="P15" i="12"/>
  <c r="O15" i="12"/>
  <c r="R15" i="12" s="1"/>
  <c r="N15" i="12"/>
  <c r="J15" i="12"/>
  <c r="F15" i="12"/>
  <c r="Q14" i="12"/>
  <c r="P14" i="12"/>
  <c r="O14" i="12"/>
  <c r="R14" i="12" s="1"/>
  <c r="N14" i="12"/>
  <c r="J14" i="12"/>
  <c r="F14" i="12"/>
  <c r="R13" i="12"/>
  <c r="Q13" i="12"/>
  <c r="P13" i="12"/>
  <c r="O13" i="12"/>
  <c r="N13" i="12"/>
  <c r="J13" i="12"/>
  <c r="F13" i="12"/>
  <c r="Q12" i="12"/>
  <c r="P12" i="12"/>
  <c r="O12" i="12"/>
  <c r="R12" i="12" s="1"/>
  <c r="N12" i="12"/>
  <c r="J12" i="12"/>
  <c r="F12" i="12"/>
  <c r="Q11" i="12"/>
  <c r="P11" i="12"/>
  <c r="O11" i="12"/>
  <c r="R11" i="12" s="1"/>
  <c r="N11" i="12"/>
  <c r="J11" i="12"/>
  <c r="F11" i="12"/>
  <c r="Q10" i="12"/>
  <c r="P10" i="12"/>
  <c r="O10" i="12"/>
  <c r="R10" i="12" s="1"/>
  <c r="N10" i="12"/>
  <c r="J10" i="12"/>
  <c r="F10" i="12"/>
  <c r="R9" i="12"/>
  <c r="Q9" i="12"/>
  <c r="P9" i="12"/>
  <c r="O9" i="12"/>
  <c r="N9" i="12"/>
  <c r="J9" i="12"/>
  <c r="F9" i="12"/>
  <c r="Q8" i="12"/>
  <c r="P8" i="12"/>
  <c r="O8" i="12"/>
  <c r="R8" i="12" s="1"/>
  <c r="N8" i="12"/>
  <c r="J8" i="12"/>
  <c r="F8" i="12"/>
  <c r="Q7" i="12"/>
  <c r="Q43" i="12" s="1"/>
  <c r="P7" i="12"/>
  <c r="P43" i="12" s="1"/>
  <c r="O7" i="12"/>
  <c r="O43" i="12" s="1"/>
  <c r="N7" i="12"/>
  <c r="N43" i="12" s="1"/>
  <c r="J7" i="12"/>
  <c r="J43" i="12" s="1"/>
  <c r="F7" i="12"/>
  <c r="F43" i="12" s="1"/>
  <c r="N21" i="17"/>
  <c r="O21" i="17" s="1"/>
  <c r="L21" i="17"/>
  <c r="J21" i="17"/>
  <c r="H21" i="17"/>
  <c r="F21" i="17"/>
  <c r="D21" i="17"/>
  <c r="N20" i="17"/>
  <c r="L20" i="17"/>
  <c r="O20" i="17" s="1"/>
  <c r="J20" i="17"/>
  <c r="H20" i="17"/>
  <c r="F20" i="17"/>
  <c r="D20" i="17"/>
  <c r="N19" i="17"/>
  <c r="O19" i="17" s="1"/>
  <c r="L19" i="17"/>
  <c r="J19" i="17"/>
  <c r="H19" i="17"/>
  <c r="F19" i="17"/>
  <c r="D19" i="17"/>
  <c r="N18" i="17"/>
  <c r="O18" i="17" s="1"/>
  <c r="L18" i="17"/>
  <c r="J18" i="17"/>
  <c r="H18" i="17"/>
  <c r="F18" i="17"/>
  <c r="D18" i="17"/>
  <c r="O17" i="17"/>
  <c r="O16" i="17"/>
  <c r="O15" i="17"/>
  <c r="O14" i="17"/>
  <c r="O13" i="17"/>
  <c r="O12" i="17"/>
  <c r="O11" i="17"/>
  <c r="O10" i="17"/>
  <c r="O9" i="17"/>
  <c r="O8" i="17"/>
  <c r="O7" i="17"/>
  <c r="O6" i="17"/>
  <c r="U10" i="16"/>
  <c r="S10" i="16"/>
  <c r="Q10" i="16"/>
  <c r="O10" i="16"/>
  <c r="M10" i="16"/>
  <c r="K10" i="16"/>
  <c r="I10" i="16"/>
  <c r="G10" i="16"/>
  <c r="E10" i="16"/>
  <c r="C10" i="16"/>
  <c r="F10" i="15"/>
  <c r="F9" i="15"/>
  <c r="F8" i="15"/>
  <c r="F7" i="15"/>
  <c r="F6" i="15"/>
  <c r="E12" i="14"/>
  <c r="E11" i="14"/>
  <c r="E10" i="14"/>
  <c r="E9" i="14"/>
  <c r="E8" i="14"/>
  <c r="H27" i="9"/>
  <c r="J27" i="9" s="1"/>
  <c r="D27" i="9"/>
  <c r="F27" i="9" s="1"/>
  <c r="C27" i="9"/>
  <c r="J26" i="9"/>
  <c r="F26" i="9"/>
  <c r="J25" i="9"/>
  <c r="F25" i="9"/>
  <c r="J24" i="9"/>
  <c r="F24" i="9"/>
  <c r="J23" i="9"/>
  <c r="F23" i="9"/>
  <c r="J22" i="9"/>
  <c r="F22" i="9"/>
  <c r="J21" i="9"/>
  <c r="F21" i="9"/>
  <c r="J20" i="9"/>
  <c r="F20" i="9"/>
  <c r="J19" i="9"/>
  <c r="F19" i="9"/>
  <c r="J18" i="9"/>
  <c r="F18" i="9"/>
  <c r="J17" i="9"/>
  <c r="F17" i="9"/>
  <c r="J16" i="9"/>
  <c r="F16" i="9"/>
  <c r="J15" i="9"/>
  <c r="F15" i="9"/>
  <c r="J14" i="9"/>
  <c r="F14" i="9"/>
  <c r="J13" i="9"/>
  <c r="F13" i="9"/>
  <c r="J12" i="9"/>
  <c r="F12" i="9"/>
  <c r="J11" i="9"/>
  <c r="F11" i="9"/>
  <c r="J10" i="9"/>
  <c r="F10" i="9"/>
  <c r="J9" i="9"/>
  <c r="F9" i="9"/>
  <c r="J8" i="9"/>
  <c r="F8" i="9"/>
  <c r="J7" i="9"/>
  <c r="F7" i="9"/>
  <c r="D26" i="8"/>
  <c r="E26" i="8" s="1"/>
  <c r="C26" i="8"/>
  <c r="E25" i="8"/>
  <c r="E24" i="8"/>
  <c r="E23" i="8"/>
  <c r="E22" i="8"/>
  <c r="E21" i="8"/>
  <c r="E20" i="8"/>
  <c r="E19" i="8"/>
  <c r="E18" i="8"/>
  <c r="E17" i="8"/>
  <c r="E16" i="8"/>
  <c r="E15" i="8"/>
  <c r="E14" i="8"/>
  <c r="E13" i="8"/>
  <c r="E12" i="8"/>
  <c r="E11" i="8"/>
  <c r="E10" i="8"/>
  <c r="E9" i="8"/>
  <c r="E8" i="8"/>
  <c r="E7" i="8"/>
  <c r="E6" i="8"/>
  <c r="C28" i="7"/>
  <c r="I16" i="7"/>
  <c r="K16" i="7" s="1"/>
  <c r="I14" i="7"/>
  <c r="K14" i="7" s="1"/>
  <c r="I12" i="7"/>
  <c r="K12" i="7" s="1"/>
  <c r="P11" i="7"/>
  <c r="I10" i="7"/>
  <c r="K10" i="7" s="1"/>
  <c r="W9" i="7"/>
  <c r="W11" i="7" s="1"/>
  <c r="V9" i="7"/>
  <c r="V11" i="7" s="1"/>
  <c r="U9" i="7"/>
  <c r="U11" i="7" s="1"/>
  <c r="T9" i="7"/>
  <c r="T11" i="7" s="1"/>
  <c r="S9" i="7"/>
  <c r="S11" i="7" s="1"/>
  <c r="I7" i="7"/>
  <c r="K7" i="7" s="1"/>
  <c r="D26" i="5"/>
  <c r="C26" i="5"/>
  <c r="E25" i="5"/>
  <c r="E24" i="5"/>
  <c r="F18" i="5" s="1"/>
  <c r="E23" i="5"/>
  <c r="E22" i="5"/>
  <c r="E21" i="5"/>
  <c r="E20" i="5"/>
  <c r="E19" i="5"/>
  <c r="F14" i="5" s="1"/>
  <c r="E18" i="5"/>
  <c r="F13" i="5" s="1"/>
  <c r="F17" i="5"/>
  <c r="E17" i="5"/>
  <c r="F16" i="5"/>
  <c r="E16" i="5"/>
  <c r="F15" i="5"/>
  <c r="E15" i="5"/>
  <c r="E14" i="5"/>
  <c r="E13" i="5"/>
  <c r="F12" i="5"/>
  <c r="E12" i="5"/>
  <c r="F10" i="5" s="1"/>
  <c r="F11" i="5"/>
  <c r="E11" i="5"/>
  <c r="E10" i="5"/>
  <c r="F8" i="5" s="1"/>
  <c r="F9" i="5"/>
  <c r="E9" i="5"/>
  <c r="E8" i="5"/>
  <c r="F7" i="5"/>
  <c r="E7" i="5"/>
  <c r="E6" i="5"/>
  <c r="E26" i="5" s="1"/>
  <c r="D102" i="31" l="1"/>
  <c r="G77" i="31"/>
  <c r="Z127" i="13"/>
  <c r="N127" i="13"/>
  <c r="N85" i="13"/>
  <c r="AD125" i="13"/>
  <c r="AD112" i="13"/>
  <c r="AD96" i="13"/>
  <c r="N43" i="13"/>
  <c r="J85" i="13"/>
  <c r="AD110" i="13"/>
  <c r="AD94" i="13"/>
  <c r="F43" i="13"/>
  <c r="AB127" i="13"/>
  <c r="AD124" i="13"/>
  <c r="F127" i="13"/>
  <c r="F85" i="13"/>
  <c r="AD122" i="13"/>
  <c r="AD106" i="13"/>
  <c r="AD85" i="13"/>
  <c r="AD91" i="13"/>
  <c r="V127" i="13"/>
  <c r="J127" i="13"/>
  <c r="AD126" i="13"/>
  <c r="V85" i="13"/>
  <c r="AD120" i="13"/>
  <c r="AD104" i="13"/>
  <c r="AA127" i="13"/>
  <c r="AD118" i="13"/>
  <c r="AD102" i="13"/>
  <c r="R85" i="13"/>
  <c r="R127" i="13"/>
  <c r="AD114" i="13"/>
  <c r="AD98" i="13"/>
  <c r="R7" i="12"/>
  <c r="R43" i="12" s="1"/>
  <c r="F6" i="5"/>
  <c r="F19" i="5" s="1"/>
  <c r="AD127"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ismail-aa</author>
  </authors>
  <commentList>
    <comment ref="Q19" authorId="0" shapeId="0" xr:uid="{E6C934E1-3F69-4498-AD31-7524E54F30CD}">
      <text>
        <r>
          <rPr>
            <b/>
            <sz val="9"/>
            <color indexed="81"/>
            <rFont val="Tahoma"/>
            <family val="2"/>
          </rPr>
          <t>ismail-aa:</t>
        </r>
        <r>
          <rPr>
            <sz val="9"/>
            <color indexed="81"/>
            <rFont val="Tahoma"/>
            <family val="2"/>
          </rPr>
          <t xml:space="preserve">
مستشفى الظهران 60 سرير</t>
        </r>
      </text>
    </comment>
  </commentList>
</comments>
</file>

<file path=xl/sharedStrings.xml><?xml version="1.0" encoding="utf-8"?>
<sst xmlns="http://schemas.openxmlformats.org/spreadsheetml/2006/main" count="13531" uniqueCount="3901">
  <si>
    <t xml:space="preserve">The Ministry of Health in the Kingdom of Saudi Arabia is committed to provide the most recent health statistics and information for all partners in the health sector, including decision-makers and healthcare service providers. From that end, the Ministry issues its annual report, which includes all the figures and data pertaining to healthcare across different health sectors of the Kingdom. Among the most important data to be included in this report are the main indicators that reflect the growth of the health sector and the development of health services over the past recent years. </t>
  </si>
  <si>
    <t xml:space="preserve">Health Indicators do gain their importance for two chief reasons: </t>
  </si>
  <si>
    <t xml:space="preserve">Firstly:  They provide a comprehensive review of the current situation in terms of health performance. </t>
  </si>
  <si>
    <t>Secondly:  Indicators allow for a close assessment of health strategies and evaluation of progress towards achieving the stated goals, whether on short-or long-term.</t>
  </si>
  <si>
    <t xml:space="preserve">This chapter of the report represent a detailed view of the most important demographic, economic and health indicators in the Kingdom. </t>
  </si>
  <si>
    <t xml:space="preserve">HOW DOES KSA COMPARE? </t>
  </si>
  <si>
    <r>
      <t>·</t>
    </r>
    <r>
      <rPr>
        <sz val="7"/>
        <color theme="1"/>
        <rFont val="Times New Roman"/>
        <family val="1"/>
      </rPr>
      <t xml:space="preserve">         </t>
    </r>
    <r>
      <rPr>
        <sz val="11"/>
        <color theme="1"/>
        <rFont val="Times New Roman"/>
        <family val="1"/>
      </rPr>
      <t xml:space="preserve">Life expectancy in KSA for year 2016 (74.8 years) exceeds the regional average by 6 years, and exceeds the global average by 3.4 years. </t>
    </r>
  </si>
  <si>
    <r>
      <t>·</t>
    </r>
    <r>
      <rPr>
        <sz val="7"/>
        <color theme="1"/>
        <rFont val="Times New Roman"/>
        <family val="1"/>
      </rPr>
      <t xml:space="preserve">         </t>
    </r>
    <r>
      <rPr>
        <sz val="11"/>
        <color theme="1"/>
        <rFont val="Times New Roman"/>
        <family val="1"/>
      </rPr>
      <t>Percentage of population under 15 years of age in KSA for year 2016 (30.35%)</t>
    </r>
  </si>
  <si>
    <r>
      <t>·</t>
    </r>
    <r>
      <rPr>
        <sz val="7"/>
        <color theme="1"/>
        <rFont val="Times New Roman"/>
        <family val="1"/>
      </rPr>
      <t xml:space="preserve">         </t>
    </r>
    <r>
      <rPr>
        <sz val="11"/>
        <color theme="1"/>
        <rFont val="Times New Roman"/>
        <family val="1"/>
      </rPr>
      <t xml:space="preserve">Crude birth rate (per 1,000 population) in KSA for year 2016 (17.23) </t>
    </r>
  </si>
  <si>
    <r>
      <t>·</t>
    </r>
    <r>
      <rPr>
        <sz val="7"/>
        <color theme="1"/>
        <rFont val="Times New Roman"/>
        <family val="1"/>
      </rPr>
      <t xml:space="preserve">         </t>
    </r>
    <r>
      <rPr>
        <sz val="11"/>
        <color theme="1"/>
        <rFont val="Times New Roman"/>
        <family val="1"/>
      </rPr>
      <t xml:space="preserve">Crude death rate (per 1,000 population) in KSA for year 2016 (2.9). </t>
    </r>
  </si>
  <si>
    <r>
      <t>·</t>
    </r>
    <r>
      <rPr>
        <sz val="7"/>
        <color theme="1"/>
        <rFont val="Times New Roman"/>
        <family val="1"/>
      </rPr>
      <t xml:space="preserve">         </t>
    </r>
    <r>
      <rPr>
        <sz val="11"/>
        <color theme="1"/>
        <rFont val="Times New Roman"/>
        <family val="1"/>
      </rPr>
      <t xml:space="preserve">Infant mortality rate (per 1,000 live births) for year 2016 (4.82) </t>
    </r>
  </si>
  <si>
    <t xml:space="preserve">ACHIEVEMENTS... </t>
  </si>
  <si>
    <r>
      <t>·</t>
    </r>
    <r>
      <rPr>
        <sz val="7"/>
        <color theme="1"/>
        <rFont val="Times New Roman"/>
        <family val="1"/>
      </rPr>
      <t xml:space="preserve">         </t>
    </r>
    <r>
      <rPr>
        <sz val="11"/>
        <color theme="1"/>
        <rFont val="Times New Roman"/>
        <family val="1"/>
      </rPr>
      <t xml:space="preserve">Incidence rate of measles markedly decreased between years 2006 (3.41 per 100,000 population) and 2016 (0.39 per 100,000 population). </t>
    </r>
  </si>
  <si>
    <r>
      <t>·</t>
    </r>
    <r>
      <rPr>
        <sz val="7"/>
        <color theme="1"/>
        <rFont val="Times New Roman"/>
        <family val="1"/>
      </rPr>
      <t xml:space="preserve">         </t>
    </r>
    <r>
      <rPr>
        <sz val="11"/>
        <color theme="1"/>
        <rFont val="Times New Roman"/>
        <family val="1"/>
      </rPr>
      <t xml:space="preserve">Between the years 2006 and 2016, overall immunization coverage for DPT, OPV, BCG, MMR and PCV across the Kingdom increased from 95% to more than 98%. </t>
    </r>
  </si>
  <si>
    <t>HUMAN RESOURCES…</t>
  </si>
  <si>
    <t>In terms of health human resources, there has been an increase in the rate of personnel per 10,000 population in 2016:</t>
  </si>
  <si>
    <r>
      <t>·</t>
    </r>
    <r>
      <rPr>
        <sz val="7"/>
        <color theme="1"/>
        <rFont val="Times New Roman"/>
        <family val="1"/>
      </rPr>
      <t xml:space="preserve">         </t>
    </r>
    <r>
      <rPr>
        <sz val="11"/>
        <color theme="1"/>
        <rFont val="Times New Roman"/>
        <family val="1"/>
      </rPr>
      <t>Physicians (including dentists) : 28.3</t>
    </r>
  </si>
  <si>
    <r>
      <t>·</t>
    </r>
    <r>
      <rPr>
        <sz val="7"/>
        <color theme="1"/>
        <rFont val="Times New Roman"/>
        <family val="1"/>
      </rPr>
      <t xml:space="preserve">         </t>
    </r>
    <r>
      <rPr>
        <sz val="11"/>
        <color theme="1"/>
        <rFont val="Times New Roman"/>
        <family val="1"/>
      </rPr>
      <t>Nurses : 57.0</t>
    </r>
  </si>
  <si>
    <r>
      <t>·</t>
    </r>
    <r>
      <rPr>
        <sz val="7"/>
        <color theme="1"/>
        <rFont val="Times New Roman"/>
        <family val="1"/>
      </rPr>
      <t xml:space="preserve">         </t>
    </r>
    <r>
      <rPr>
        <sz val="11"/>
        <color theme="1"/>
        <rFont val="Times New Roman"/>
        <family val="1"/>
      </rPr>
      <t xml:space="preserve">Pharmacists : 7.9 </t>
    </r>
  </si>
  <si>
    <r>
      <t>·</t>
    </r>
    <r>
      <rPr>
        <sz val="7"/>
        <color theme="1"/>
        <rFont val="Times New Roman"/>
        <family val="1"/>
      </rPr>
      <t xml:space="preserve">         </t>
    </r>
    <r>
      <rPr>
        <sz val="11"/>
        <color theme="1"/>
        <rFont val="Times New Roman"/>
        <family val="1"/>
      </rPr>
      <t>Allied health professionals : 33.8</t>
    </r>
  </si>
  <si>
    <t>المؤشرات الأساسية</t>
  </si>
  <si>
    <t>Basic Indicators</t>
  </si>
  <si>
    <t xml:space="preserve">المؤشرات السكانية </t>
  </si>
  <si>
    <t>Demographic Indicators</t>
  </si>
  <si>
    <t>جدول 1-1</t>
  </si>
  <si>
    <t>Table 1-1</t>
  </si>
  <si>
    <t>المؤشر                                                         Indicator</t>
  </si>
  <si>
    <t>السنة  Year</t>
  </si>
  <si>
    <t>إجمالي عدد السكان التقديري</t>
  </si>
  <si>
    <t>Total Estimated Population Size</t>
  </si>
  <si>
    <t>عدد السكان السعوديين (ذكور)</t>
  </si>
  <si>
    <t>Saudi population (males)</t>
  </si>
  <si>
    <t>عدد السكان السعوديين (إناث)</t>
  </si>
  <si>
    <t>Saudi population (females)</t>
  </si>
  <si>
    <t>عدد السكان غير السعوديين (ذكور)</t>
  </si>
  <si>
    <t>Non-Saudi population (males)</t>
  </si>
  <si>
    <t>عدد السكان غير السعوديين (إناث)</t>
  </si>
  <si>
    <t>Non-Saudi population (females)</t>
  </si>
  <si>
    <t xml:space="preserve">المعدل الخام للمواليد لكل 1000 نسمة              </t>
  </si>
  <si>
    <t xml:space="preserve"> Crude birth rate /1000 population</t>
  </si>
  <si>
    <t>معدل النمو السنوي للسكان  (%) (الإجمالي)</t>
  </si>
  <si>
    <t>Annual Population Growth Rate (%) Total</t>
  </si>
  <si>
    <t>معدل النمو السنوي للسكان  (%) (السعوديون)</t>
  </si>
  <si>
    <t>Annual Population Growth Rate (%) Saudi</t>
  </si>
  <si>
    <t>معدل النمو السنوي للسكان  (%) (غير السعوديين)</t>
  </si>
  <si>
    <t>Annual Population Growth Rate (%) Non-Saudi</t>
  </si>
  <si>
    <t xml:space="preserve">النسبة المئوية للسكان أقل من 5 سنوات                   </t>
  </si>
  <si>
    <t>% Population Under 5 years</t>
  </si>
  <si>
    <t xml:space="preserve">النسبة المئوية للسكان أقل من 15 سنة                        </t>
  </si>
  <si>
    <t>% Population Under 15 years</t>
  </si>
  <si>
    <r>
      <t xml:space="preserve">النسبة المئوية للسكان من 15-64 سنة                    </t>
    </r>
    <r>
      <rPr>
        <b/>
        <sz val="10"/>
        <rFont val="Arial"/>
        <family val="2"/>
        <charset val="178"/>
      </rPr>
      <t/>
    </r>
  </si>
  <si>
    <t>% Population 15- 64 years</t>
  </si>
  <si>
    <t xml:space="preserve">النسبة المئوية للسكان  من 65 سنة  فأكثر                </t>
  </si>
  <si>
    <t>% Population from 65 &amp; above</t>
  </si>
  <si>
    <t>معدل الخصوبة الكلي</t>
  </si>
  <si>
    <t>Total fertility rate</t>
  </si>
  <si>
    <t>متوسط العمر المأمول عند الولادة</t>
  </si>
  <si>
    <r>
      <t xml:space="preserve"> </t>
    </r>
    <r>
      <rPr>
        <sz val="10"/>
        <rFont val="Arial (Arabic)"/>
        <family val="2"/>
        <charset val="178"/>
      </rPr>
      <t>Life expectancy at birth</t>
    </r>
    <r>
      <rPr>
        <sz val="12"/>
        <rFont val="Arial (Arabic)"/>
        <family val="2"/>
        <charset val="178"/>
      </rPr>
      <t xml:space="preserve"> </t>
    </r>
  </si>
  <si>
    <t>الكلي                    Total</t>
  </si>
  <si>
    <t>للذكور                    Male</t>
  </si>
  <si>
    <t>للإناث               Female</t>
  </si>
  <si>
    <t xml:space="preserve">النسبة المئوية للمواليد الذين تقل أوزانهم عن الوزن الطبيعي </t>
  </si>
  <si>
    <t>%Low birth weight</t>
  </si>
  <si>
    <t>المصدر : الهيئة العامة للإحصاء</t>
  </si>
  <si>
    <t>Source:General Authority for Statistics</t>
  </si>
  <si>
    <t>مؤشرات الوفيات</t>
  </si>
  <si>
    <t>Mortality Indicators</t>
  </si>
  <si>
    <t>جدول 1-2</t>
  </si>
  <si>
    <t>Table 1-2</t>
  </si>
  <si>
    <t>المؤشر                                                                          Indicator</t>
  </si>
  <si>
    <t>المعدل الخام للوفيات لكل ألف نسمة</t>
  </si>
  <si>
    <t>Crude Death rate /1000 population</t>
  </si>
  <si>
    <t>معدل وفيات حديثي الولادة لكل ألف مولود حي</t>
  </si>
  <si>
    <t>Neonatal Mortality Rate / 1000  live birth</t>
  </si>
  <si>
    <t>معدل وفيات الرضع لكل ألف مولود حي</t>
  </si>
  <si>
    <t>Infant Mortality Rate / 1000  live birth</t>
  </si>
  <si>
    <t>معدل وفيـات الأطفال دون الخامسة لكل ألف مولود حي</t>
  </si>
  <si>
    <t>Under 5 Mortality Rate/1000 live birth</t>
  </si>
  <si>
    <t xml:space="preserve">معدل وفيــــات الأمومة لكل مائة ألف مولود حي </t>
  </si>
  <si>
    <t>د عبد الغفار
منظمة الصحة العالمية</t>
  </si>
  <si>
    <t>Maternal Mortality Rate/100,000 live birth</t>
  </si>
  <si>
    <t xml:space="preserve">عدد السكان حسب المناطق الصحية والجنسية لعام 1437هـ (2016م). </t>
  </si>
  <si>
    <t>Population By Nationality In Health Regions 1437 H.(2016G)</t>
  </si>
  <si>
    <t>جدول 1-3</t>
  </si>
  <si>
    <t>Table 1-3</t>
  </si>
  <si>
    <t xml:space="preserve">المنطقة </t>
  </si>
  <si>
    <t>Regions</t>
  </si>
  <si>
    <t>سعودي S</t>
  </si>
  <si>
    <t>غير سعودي NS</t>
  </si>
  <si>
    <t>المجموع  Total</t>
  </si>
  <si>
    <t>الرياض</t>
  </si>
  <si>
    <t>Riyadh</t>
  </si>
  <si>
    <t>العاصمة المقدسة</t>
  </si>
  <si>
    <t>Makkah</t>
  </si>
  <si>
    <t>جدة</t>
  </si>
  <si>
    <t>Jeddah</t>
  </si>
  <si>
    <t>الطائف</t>
  </si>
  <si>
    <t>Ta`if</t>
  </si>
  <si>
    <t>المدينة المنوره</t>
  </si>
  <si>
    <t>Medinah</t>
  </si>
  <si>
    <t>القصيم</t>
  </si>
  <si>
    <t>Qaseem</t>
  </si>
  <si>
    <t>الشرقيه</t>
  </si>
  <si>
    <t>Eastern</t>
  </si>
  <si>
    <t>الأحساء</t>
  </si>
  <si>
    <t>Al-Ahsa</t>
  </si>
  <si>
    <t>حفر الباطن</t>
  </si>
  <si>
    <t>Hafr Al-Baten</t>
  </si>
  <si>
    <t>عسير</t>
  </si>
  <si>
    <t>Aseer</t>
  </si>
  <si>
    <t>بيشه</t>
  </si>
  <si>
    <t>Bishah</t>
  </si>
  <si>
    <t>تبوك</t>
  </si>
  <si>
    <t>Tabouk</t>
  </si>
  <si>
    <t>حائل</t>
  </si>
  <si>
    <t>Ha`il</t>
  </si>
  <si>
    <t>الحدود الشماليه</t>
  </si>
  <si>
    <t>Northern</t>
  </si>
  <si>
    <t>جازان</t>
  </si>
  <si>
    <t>Jazan</t>
  </si>
  <si>
    <t>نجران</t>
  </si>
  <si>
    <t>Najran</t>
  </si>
  <si>
    <t>الباحه</t>
  </si>
  <si>
    <t>Al-Bahah</t>
  </si>
  <si>
    <t>الجوف</t>
  </si>
  <si>
    <t>Al-Jouf</t>
  </si>
  <si>
    <t>القريات</t>
  </si>
  <si>
    <t>Qurayyat</t>
  </si>
  <si>
    <t>القنفذة</t>
  </si>
  <si>
    <t>Qunfudah</t>
  </si>
  <si>
    <t>المجموع</t>
  </si>
  <si>
    <t>Total</t>
  </si>
  <si>
    <t>المصدر : المسح الديموجرافي 2016م - الهيئة العامة للإحصاء</t>
  </si>
  <si>
    <t>Source: Demographic Survey 2016 G - General Authority for Statistics.</t>
  </si>
  <si>
    <t>تقدير سكان المحافظات حسب معدل النمو للمناطق الإدارية</t>
  </si>
  <si>
    <t xml:space="preserve">المؤشرات الاقتصادية  </t>
  </si>
  <si>
    <t>Economic Indicators</t>
  </si>
  <si>
    <t>جدول 1-4</t>
  </si>
  <si>
    <t>Table 1-4</t>
  </si>
  <si>
    <t>المؤشر                                                                           Indicator</t>
  </si>
  <si>
    <t>نصيب الفرد  من الناتج  المحلي الإجمالي بالدولار الأمريكي</t>
  </si>
  <si>
    <t>2016*</t>
  </si>
  <si>
    <t>ايميل من هزاع المطيري للأستاذ نبيل</t>
  </si>
  <si>
    <t xml:space="preserve">GDP per capita ( by $ )  </t>
  </si>
  <si>
    <t>النسبة المئوية للاعتمادات المالية لوزارة الصحة بالنسبة لإجمالي ميزانية الدولة</t>
  </si>
  <si>
    <t xml:space="preserve">MOH Budget as % of Total Governmental Budget   </t>
  </si>
  <si>
    <t>* بيانات أولية</t>
  </si>
  <si>
    <t>مؤشرات الموارد الصحية</t>
  </si>
  <si>
    <t>Health Resources Indicators</t>
  </si>
  <si>
    <t>جدول 1-5</t>
  </si>
  <si>
    <t>Table 1-5</t>
  </si>
  <si>
    <t>المؤشر                                                                Indicator</t>
  </si>
  <si>
    <t>طبيب</t>
  </si>
  <si>
    <t>اسنان</t>
  </si>
  <si>
    <t>تمريض</t>
  </si>
  <si>
    <t>صيدلي</t>
  </si>
  <si>
    <t>فئات</t>
  </si>
  <si>
    <t xml:space="preserve">المعدلات لكل عشرة آلاف نسمة                               </t>
  </si>
  <si>
    <t>Rates per 10,000 population</t>
  </si>
  <si>
    <t>وزارة</t>
  </si>
  <si>
    <t xml:space="preserve">الأطبـــــاء (شاملا أطباء الأسنان)                     </t>
  </si>
  <si>
    <t>جهات</t>
  </si>
  <si>
    <t>Physicians (including dentists)</t>
  </si>
  <si>
    <t>خاص</t>
  </si>
  <si>
    <t xml:space="preserve">أطباء الأسنان                        </t>
  </si>
  <si>
    <t>Dentists</t>
  </si>
  <si>
    <t xml:space="preserve">الصيادلة                       </t>
  </si>
  <si>
    <t>Pharmacists</t>
  </si>
  <si>
    <t xml:space="preserve">التمريض                             </t>
  </si>
  <si>
    <t>Nurses</t>
  </si>
  <si>
    <t xml:space="preserve">الفئات الطبية المساعدة </t>
  </si>
  <si>
    <t>Allied health personnel</t>
  </si>
  <si>
    <t xml:space="preserve"> مراكز الرعاية الصحية الأولية بوزارة الصحة        </t>
  </si>
  <si>
    <t>Primary Health Care Centers - MoH</t>
  </si>
  <si>
    <t>أسرة المستشفيات  بالمملكة (كل القطاعات)</t>
  </si>
  <si>
    <t>Hospital Beds (All Sectors), KSA</t>
  </si>
  <si>
    <t xml:space="preserve">أسرة مستشفيات  وزارة الصحة </t>
  </si>
  <si>
    <t>MoH hospital beds</t>
  </si>
  <si>
    <t xml:space="preserve">أسرة مستشفيات  الجهات الحكومية الأخرى </t>
  </si>
  <si>
    <t>Other Governmental Hospital Beds</t>
  </si>
  <si>
    <t>أسرة مستشفيات القطاع الخاص</t>
  </si>
  <si>
    <t>Private Hospital Beds</t>
  </si>
  <si>
    <t xml:space="preserve">معدل أسرة مستشفيات وزارة الصحة لكل عشرة آلاف نسمة حسب المناطق الصحية لعام 2016م . </t>
  </si>
  <si>
    <t>Rate of MOH Hospital Beds / 10000 Population by  Health Regions 2016 G</t>
  </si>
  <si>
    <t>جدول 1-6</t>
  </si>
  <si>
    <t>Table 1-6</t>
  </si>
  <si>
    <t>عدد السكان
Total Population</t>
  </si>
  <si>
    <t>عدد الأسرة
Hospital Beds</t>
  </si>
  <si>
    <t>المعدل/10000 نسمة
Rate/10000 Population</t>
  </si>
  <si>
    <t xml:space="preserve">مؤشرات مختارة عن الموارد المتاحة بمستشفيات </t>
  </si>
  <si>
    <t>وزارة الصحة حسب المنطقة 2016 م</t>
  </si>
  <si>
    <t xml:space="preserve">Selected Indicators of Resources Available at </t>
  </si>
  <si>
    <t>MOH Hospitals by Region, 2016G</t>
  </si>
  <si>
    <t>جدول 1-7</t>
  </si>
  <si>
    <t>Table 1-7</t>
  </si>
  <si>
    <t>المنطقة</t>
  </si>
  <si>
    <t>Region</t>
  </si>
  <si>
    <t xml:space="preserve">عدد الأسرة 
No of Beds
</t>
  </si>
  <si>
    <t>No. of physicians</t>
  </si>
  <si>
    <t>عدد الأطباء</t>
  </si>
  <si>
    <t>Physicians/100 beds</t>
  </si>
  <si>
    <t>الأطباء لكل مائة سرير</t>
  </si>
  <si>
    <t>Nursing staff</t>
  </si>
  <si>
    <t>عدد العاملين بالتمريض</t>
  </si>
  <si>
    <t>Nursing staff/100 physicians</t>
  </si>
  <si>
    <t>التمريض لكل مائة طبيب</t>
  </si>
  <si>
    <t>مكة المكرمة</t>
  </si>
  <si>
    <t>Ta'if</t>
  </si>
  <si>
    <t>المدينة المنورة</t>
  </si>
  <si>
    <t>الشرقية</t>
  </si>
  <si>
    <t>بيشة</t>
  </si>
  <si>
    <t>Ha'il</t>
  </si>
  <si>
    <t>الحدود الشمالية</t>
  </si>
  <si>
    <t>الباحة</t>
  </si>
  <si>
    <t>Al- Bahah</t>
  </si>
  <si>
    <t>Al- Jouf</t>
  </si>
  <si>
    <t xml:space="preserve"> Total</t>
  </si>
  <si>
    <t xml:space="preserve"> </t>
  </si>
  <si>
    <t>نسبة التغطية بالتحصينات الأساسية</t>
  </si>
  <si>
    <t>Immunization Coverage %</t>
  </si>
  <si>
    <t>جدول 1-8</t>
  </si>
  <si>
    <t>Table 1-8</t>
  </si>
  <si>
    <t>المؤشر                                                              Indicator</t>
  </si>
  <si>
    <t>اللقاح السداسي*</t>
  </si>
  <si>
    <t>Hexa. Vaccine*</t>
  </si>
  <si>
    <t xml:space="preserve">لقاح شلل الأطفال الفموي                                  </t>
  </si>
  <si>
    <t xml:space="preserve">Oral Polio Vaccine (OPV)   </t>
  </si>
  <si>
    <t xml:space="preserve">لقاح الدرن (بي سي  جي)                                               </t>
  </si>
  <si>
    <t xml:space="preserve"> BCG Vaccine               </t>
  </si>
  <si>
    <t>اللقاح الثلاثي الفيروسي**</t>
  </si>
  <si>
    <t>MMR Vaccine**</t>
  </si>
  <si>
    <t>لقاح البكتيريا العقدية الرئوية</t>
  </si>
  <si>
    <t>Pneumococcal Conjugate Vaccine (PCV)</t>
  </si>
  <si>
    <t>* يشمل الدفتيريا والسعال الديكي والكزاز والمستدمية النزلية والالتهاب الكبدي ب وشلل الأطفال المعطل</t>
  </si>
  <si>
    <t>* Includes Diphtheria, Pertusis, Tetanus, Hib,  Hepatitis B &amp; polio inactivated vaccine</t>
  </si>
  <si>
    <t>** يشمل الحصبة والنكاف والحصبة الألمانية</t>
  </si>
  <si>
    <t>** Includes Measles, Mumps &amp; Rubella</t>
  </si>
  <si>
    <t>مؤشرات المراضة لبعض الأمراض المستهدفة بالتحصين</t>
  </si>
  <si>
    <t>Morbidity Indicators of some immunization targeted diseases</t>
  </si>
  <si>
    <t>جدول 1-9</t>
  </si>
  <si>
    <t>Table 1-9</t>
  </si>
  <si>
    <t>المؤشر                        Indicator</t>
  </si>
  <si>
    <t xml:space="preserve">معدل الإصابة لكل مائة ألف نسمة </t>
  </si>
  <si>
    <t>Incidence Rates / 100,000 population</t>
  </si>
  <si>
    <t xml:space="preserve">شلل الأطفال           </t>
  </si>
  <si>
    <t>Poliomyelitis</t>
  </si>
  <si>
    <t xml:space="preserve">السعال الديكي   </t>
  </si>
  <si>
    <t>Whooping Cough</t>
  </si>
  <si>
    <t xml:space="preserve">الحصبة                        </t>
  </si>
  <si>
    <t>Measles</t>
  </si>
  <si>
    <t xml:space="preserve">الكزاز الوليدي لكل ألف مولود حي   </t>
  </si>
  <si>
    <t>Neonatal Tetanus / 1000 Live birth</t>
  </si>
  <si>
    <t xml:space="preserve">الدرن الرئوي           </t>
  </si>
  <si>
    <t>Pulmonary TB</t>
  </si>
  <si>
    <t xml:space="preserve">الدرن غير الرئوي           </t>
  </si>
  <si>
    <t>Extra-pulmonary TB</t>
  </si>
  <si>
    <t>Chapter II</t>
  </si>
  <si>
    <t>Health Resources</t>
  </si>
  <si>
    <r>
      <t>v</t>
    </r>
    <r>
      <rPr>
        <sz val="7"/>
        <color theme="1"/>
        <rFont val="Times New Roman"/>
        <family val="1"/>
      </rPr>
      <t xml:space="preserve">  </t>
    </r>
    <r>
      <rPr>
        <u/>
        <sz val="14"/>
        <color theme="1"/>
        <rFont val="Times New Roman"/>
        <family val="1"/>
      </rPr>
      <t xml:space="preserve">Budget allocated for MOH in relation to Governmental Budget </t>
    </r>
  </si>
  <si>
    <t>(1433/1434-1437/1438 H):</t>
  </si>
  <si>
    <r>
      <t>·</t>
    </r>
    <r>
      <rPr>
        <sz val="7"/>
        <color theme="1"/>
        <rFont val="Times New Roman"/>
        <family val="1"/>
      </rPr>
      <t xml:space="preserve">        </t>
    </r>
    <r>
      <rPr>
        <sz val="14"/>
        <color theme="1"/>
        <rFont val="Times New Roman"/>
        <family val="1"/>
      </rPr>
      <t>Table 2-1 shows that the budget of Ministry of Health in 1437/1438 reached 58.9 billion S.R mounting to 7.01% of total governmental budget, and equivalent to decrease of 3.4 billion S.R (0.24%) from previous year allocated resources.</t>
    </r>
  </si>
  <si>
    <r>
      <t>·</t>
    </r>
    <r>
      <rPr>
        <sz val="7"/>
        <color theme="1"/>
        <rFont val="Times New Roman"/>
        <family val="1"/>
      </rPr>
      <t xml:space="preserve">        </t>
    </r>
    <r>
      <rPr>
        <sz val="14"/>
        <color theme="1"/>
        <rFont val="Times New Roman"/>
        <family val="1"/>
      </rPr>
      <t>Total allocated resources for salaries constituted 44% of M.o.H budget.</t>
    </r>
  </si>
  <si>
    <r>
      <t>v</t>
    </r>
    <r>
      <rPr>
        <sz val="7"/>
        <color theme="1"/>
        <rFont val="Times New Roman"/>
        <family val="1"/>
      </rPr>
      <t xml:space="preserve">  </t>
    </r>
    <r>
      <rPr>
        <u/>
        <sz val="14"/>
        <color theme="1"/>
        <rFont val="Times New Roman"/>
        <family val="1"/>
      </rPr>
      <t>MOH Job positions 1433/1434 H - 1437/1438 H</t>
    </r>
  </si>
  <si>
    <r>
      <t>·</t>
    </r>
    <r>
      <rPr>
        <sz val="7"/>
        <color theme="1"/>
        <rFont val="Times New Roman"/>
        <family val="1"/>
      </rPr>
      <t xml:space="preserve">        </t>
    </r>
    <r>
      <rPr>
        <sz val="14"/>
        <color theme="1"/>
        <rFont val="Times New Roman"/>
        <family val="1"/>
      </rPr>
      <t>Table 2-2 demonstrates the total number of job positions appropriations for MOH, which reached a total number of 223227. Total number health staff positions was 167899.</t>
    </r>
  </si>
  <si>
    <r>
      <t>v</t>
    </r>
    <r>
      <rPr>
        <sz val="7"/>
        <color theme="1"/>
        <rFont val="Times New Roman"/>
        <family val="1"/>
      </rPr>
      <t xml:space="preserve">  </t>
    </r>
    <r>
      <rPr>
        <u/>
        <sz val="14"/>
        <color theme="1"/>
        <rFont val="Times New Roman"/>
        <family val="1"/>
      </rPr>
      <t>Total Health Resources in Various Health Sectors, in The K.S.A:</t>
    </r>
  </si>
  <si>
    <r>
      <t>-</t>
    </r>
    <r>
      <rPr>
        <sz val="7"/>
        <color theme="1"/>
        <rFont val="Times New Roman"/>
        <family val="1"/>
      </rPr>
      <t xml:space="preserve">         </t>
    </r>
    <r>
      <rPr>
        <sz val="14"/>
        <color theme="1"/>
        <rFont val="Times New Roman"/>
        <family val="1"/>
      </rPr>
      <t>Table 2-3 shows the following:</t>
    </r>
  </si>
  <si>
    <r>
      <t>·</t>
    </r>
    <r>
      <rPr>
        <sz val="7"/>
        <color theme="1"/>
        <rFont val="Times New Roman"/>
        <family val="1"/>
      </rPr>
      <t xml:space="preserve">        </t>
    </r>
    <r>
      <rPr>
        <sz val="14"/>
        <color theme="1"/>
        <rFont val="Times New Roman"/>
        <family val="1"/>
      </rPr>
      <t>The total number of hospitals in the Kingdom was 470 in 1437H with an increment of eight hospitals (1.73%) in comparison with their number in 1436 H.</t>
    </r>
  </si>
  <si>
    <r>
      <t>·</t>
    </r>
    <r>
      <rPr>
        <sz val="7"/>
        <color theme="1"/>
        <rFont val="Times New Roman"/>
        <family val="1"/>
      </rPr>
      <t xml:space="preserve">        </t>
    </r>
    <r>
      <rPr>
        <sz val="14"/>
        <color theme="1"/>
        <rFont val="Times New Roman"/>
        <family val="1"/>
      </rPr>
      <t>The total number of beds in all hospitals in the Kingdom was 70844 in 1437H, with an increment of 2.09 % from the total number in 1436H.</t>
    </r>
  </si>
  <si>
    <r>
      <t>·</t>
    </r>
    <r>
      <rPr>
        <sz val="7"/>
        <color theme="1"/>
        <rFont val="Times New Roman"/>
        <family val="1"/>
      </rPr>
      <t xml:space="preserve">        </t>
    </r>
    <r>
      <rPr>
        <sz val="14"/>
        <color theme="1"/>
        <rFont val="Times New Roman"/>
        <family val="1"/>
      </rPr>
      <t xml:space="preserve">The number of beds in MOH hospitals was 41835 and this corresponds to 59.1% of the total hospital beds in the K.S.A </t>
    </r>
  </si>
  <si>
    <r>
      <t>·</t>
    </r>
    <r>
      <rPr>
        <sz val="7"/>
        <color theme="1"/>
        <rFont val="Times New Roman"/>
        <family val="1"/>
      </rPr>
      <t xml:space="preserve">        </t>
    </r>
    <r>
      <rPr>
        <sz val="14"/>
        <color theme="1"/>
        <rFont val="Times New Roman"/>
        <family val="1"/>
      </rPr>
      <t xml:space="preserve">The rate of beds/ 10,000 population was 22.3 beds. This means that there was one bed for each 448 of the population.  </t>
    </r>
  </si>
  <si>
    <r>
      <t>-</t>
    </r>
    <r>
      <rPr>
        <sz val="7"/>
        <color theme="1"/>
        <rFont val="Times New Roman"/>
        <family val="1"/>
      </rPr>
      <t xml:space="preserve">         </t>
    </r>
    <r>
      <rPr>
        <sz val="14"/>
        <color theme="1"/>
        <rFont val="Times New Roman"/>
        <family val="1"/>
      </rPr>
      <t>Table 2-4 demonstrates :</t>
    </r>
  </si>
  <si>
    <r>
      <t>·</t>
    </r>
    <r>
      <rPr>
        <sz val="7"/>
        <color theme="1"/>
        <rFont val="Times New Roman"/>
        <family val="1"/>
      </rPr>
      <t xml:space="preserve">        </t>
    </r>
    <r>
      <rPr>
        <sz val="14"/>
        <color theme="1"/>
        <rFont val="Times New Roman"/>
        <family val="1"/>
      </rPr>
      <t>The total number of physicians all over K.S.A (including the dentists) was 89675. The total number of Saudi physicians (including Saudi dentists) was 23979 (26.7% of the total number of physicians in K.S.A).</t>
    </r>
  </si>
  <si>
    <r>
      <t>·</t>
    </r>
    <r>
      <rPr>
        <sz val="7"/>
        <color theme="1"/>
        <rFont val="Times New Roman"/>
        <family val="1"/>
      </rPr>
      <t xml:space="preserve">        </t>
    </r>
    <r>
      <rPr>
        <sz val="14"/>
        <color theme="1"/>
        <rFont val="Times New Roman"/>
        <family val="1"/>
      </rPr>
      <t xml:space="preserve">The total number of dentists was 13935. </t>
    </r>
  </si>
  <si>
    <r>
      <t>·</t>
    </r>
    <r>
      <rPr>
        <sz val="7"/>
        <color theme="1"/>
        <rFont val="Times New Roman"/>
        <family val="1"/>
      </rPr>
      <t xml:space="preserve">        </t>
    </r>
    <r>
      <rPr>
        <sz val="14"/>
        <color theme="1"/>
        <rFont val="Times New Roman"/>
        <family val="1"/>
      </rPr>
      <t>The total number of nurses was 180821, (36.5%) of them were Saudi.</t>
    </r>
  </si>
  <si>
    <r>
      <t>·</t>
    </r>
    <r>
      <rPr>
        <sz val="7"/>
        <color theme="1"/>
        <rFont val="Times New Roman"/>
        <family val="1"/>
      </rPr>
      <t xml:space="preserve">        </t>
    </r>
    <r>
      <rPr>
        <sz val="14"/>
        <color theme="1"/>
        <rFont val="Times New Roman"/>
        <family val="1"/>
      </rPr>
      <t>The total number of pharmacists was 25119, (22%) of them were Saudi.</t>
    </r>
  </si>
  <si>
    <r>
      <t>·</t>
    </r>
    <r>
      <rPr>
        <sz val="7"/>
        <color theme="1"/>
        <rFont val="Times New Roman"/>
        <family val="1"/>
      </rPr>
      <t xml:space="preserve">        </t>
    </r>
    <r>
      <rPr>
        <sz val="14"/>
        <color theme="1"/>
        <rFont val="Times New Roman"/>
        <family val="1"/>
      </rPr>
      <t>The total number of allied health personnel was 107323, (74.4%) of them were Saudi.</t>
    </r>
  </si>
  <si>
    <t>Indicators of beds and medical and allied health personnel in relation to population:</t>
  </si>
  <si>
    <r>
      <t>·</t>
    </r>
    <r>
      <rPr>
        <sz val="7"/>
        <color theme="1"/>
        <rFont val="Times New Roman"/>
        <family val="1"/>
      </rPr>
      <t xml:space="preserve">        </t>
    </r>
    <r>
      <rPr>
        <sz val="14"/>
        <color theme="1"/>
        <rFont val="Times New Roman"/>
        <family val="1"/>
      </rPr>
      <t>The rate of hospital beds was 22.3/10,000 population.</t>
    </r>
  </si>
  <si>
    <r>
      <t>·</t>
    </r>
    <r>
      <rPr>
        <sz val="7"/>
        <color theme="1"/>
        <rFont val="Times New Roman"/>
        <family val="1"/>
      </rPr>
      <t xml:space="preserve">        </t>
    </r>
    <r>
      <rPr>
        <sz val="14"/>
        <color theme="1"/>
        <rFont val="Times New Roman"/>
        <family val="1"/>
      </rPr>
      <t>The rate of physicians was 28.3/10,000 population.</t>
    </r>
  </si>
  <si>
    <r>
      <t>·</t>
    </r>
    <r>
      <rPr>
        <sz val="7"/>
        <color theme="1"/>
        <rFont val="Times New Roman"/>
        <family val="1"/>
      </rPr>
      <t xml:space="preserve">        </t>
    </r>
    <r>
      <rPr>
        <sz val="14"/>
        <color theme="1"/>
        <rFont val="Times New Roman"/>
        <family val="1"/>
      </rPr>
      <t>The rate of dentists was 4.4 dentist /10.000 population.</t>
    </r>
  </si>
  <si>
    <r>
      <t>·</t>
    </r>
    <r>
      <rPr>
        <sz val="7"/>
        <color theme="1"/>
        <rFont val="Times New Roman"/>
        <family val="1"/>
      </rPr>
      <t xml:space="preserve">        </t>
    </r>
    <r>
      <rPr>
        <sz val="14"/>
        <color theme="1"/>
        <rFont val="Times New Roman"/>
        <family val="1"/>
      </rPr>
      <t>The rate of nurses was 57 nurses /10,000 population.</t>
    </r>
  </si>
  <si>
    <r>
      <t>·</t>
    </r>
    <r>
      <rPr>
        <sz val="7"/>
        <color theme="1"/>
        <rFont val="Times New Roman"/>
        <family val="1"/>
      </rPr>
      <t xml:space="preserve">        </t>
    </r>
    <r>
      <rPr>
        <sz val="14"/>
        <color theme="1"/>
        <rFont val="Times New Roman"/>
        <family val="1"/>
      </rPr>
      <t>The rate of allied health personnel was 33.8/ 10,000 population.</t>
    </r>
  </si>
  <si>
    <r>
      <t>v</t>
    </r>
    <r>
      <rPr>
        <sz val="7"/>
        <color theme="1"/>
        <rFont val="Times New Roman"/>
        <family val="1"/>
      </rPr>
      <t xml:space="preserve">  </t>
    </r>
    <r>
      <rPr>
        <u/>
        <sz val="14"/>
        <color theme="1"/>
        <rFont val="Times New Roman"/>
        <family val="1"/>
      </rPr>
      <t>Total Facilieties and Manpower Resources in MOH:</t>
    </r>
  </si>
  <si>
    <r>
      <t>-</t>
    </r>
    <r>
      <rPr>
        <sz val="7"/>
        <color theme="1"/>
        <rFont val="Times New Roman"/>
        <family val="1"/>
      </rPr>
      <t xml:space="preserve">         </t>
    </r>
    <r>
      <rPr>
        <sz val="14"/>
        <color theme="1"/>
        <rFont val="Times New Roman"/>
        <family val="1"/>
      </rPr>
      <t>Table 2-7 demonstrates the work force of the Ministry of Health (physicians, nurses, pharmacists, allied health personnel). The numbers included the work force in autonomously operated health facilities. The following points merits highlighting :</t>
    </r>
  </si>
  <si>
    <r>
      <t>·</t>
    </r>
    <r>
      <rPr>
        <sz val="7"/>
        <color theme="1"/>
        <rFont val="Times New Roman"/>
        <family val="1"/>
      </rPr>
      <t xml:space="preserve">        </t>
    </r>
    <r>
      <rPr>
        <sz val="14"/>
        <color theme="1"/>
        <rFont val="Times New Roman"/>
        <family val="1"/>
      </rPr>
      <t>The total number of physicians (including the dentists) was 42768 physician.</t>
    </r>
  </si>
  <si>
    <r>
      <t>·</t>
    </r>
    <r>
      <rPr>
        <sz val="7"/>
        <color theme="1"/>
        <rFont val="Times New Roman"/>
        <family val="1"/>
      </rPr>
      <t xml:space="preserve">        </t>
    </r>
    <r>
      <rPr>
        <sz val="14"/>
        <color theme="1"/>
        <rFont val="Times New Roman"/>
        <family val="1"/>
      </rPr>
      <t>The number of Saudi physicians (including Saudi dentists) was 14304 constituting (33.4%) of the total number of physicians in the MOH.</t>
    </r>
  </si>
  <si>
    <r>
      <t>·</t>
    </r>
    <r>
      <rPr>
        <sz val="7"/>
        <color theme="1"/>
        <rFont val="Times New Roman"/>
        <family val="1"/>
      </rPr>
      <t xml:space="preserve">        </t>
    </r>
    <r>
      <rPr>
        <sz val="14"/>
        <color theme="1"/>
        <rFont val="Times New Roman"/>
        <family val="1"/>
      </rPr>
      <t xml:space="preserve">The total number of dentists was 3588. </t>
    </r>
  </si>
  <si>
    <r>
      <t>·</t>
    </r>
    <r>
      <rPr>
        <sz val="7"/>
        <color theme="1"/>
        <rFont val="Times New Roman"/>
        <family val="1"/>
      </rPr>
      <t xml:space="preserve">        </t>
    </r>
    <r>
      <rPr>
        <sz val="14"/>
        <color theme="1"/>
        <rFont val="Times New Roman"/>
        <family val="1"/>
      </rPr>
      <t>The total number of nurses was 101256. Saudi mounted to 58274 (57.6% of MOH nurses).</t>
    </r>
  </si>
  <si>
    <r>
      <t>·</t>
    </r>
    <r>
      <rPr>
        <sz val="7"/>
        <color theme="1"/>
        <rFont val="Times New Roman"/>
        <family val="1"/>
      </rPr>
      <t xml:space="preserve">        </t>
    </r>
    <r>
      <rPr>
        <sz val="14"/>
        <color theme="1"/>
        <rFont val="Times New Roman"/>
        <family val="1"/>
      </rPr>
      <t>The total number of pharmacists was 3525. Saudi were 3227 (91.5% of MOH pharmacists).</t>
    </r>
  </si>
  <si>
    <r>
      <t>·</t>
    </r>
    <r>
      <rPr>
        <sz val="7"/>
        <color theme="1"/>
        <rFont val="Times New Roman"/>
        <family val="1"/>
      </rPr>
      <t xml:space="preserve">        </t>
    </r>
    <r>
      <rPr>
        <sz val="14"/>
        <color theme="1"/>
        <rFont val="Times New Roman"/>
        <family val="1"/>
      </rPr>
      <t>The total number of allied health personnel was 57474. Saudi formed 53565 (93.2%) of MOH allied health personnel).</t>
    </r>
  </si>
  <si>
    <r>
      <t>v</t>
    </r>
    <r>
      <rPr>
        <sz val="7"/>
        <color theme="1"/>
        <rFont val="Times New Roman"/>
        <family val="1"/>
      </rPr>
      <t xml:space="preserve">  </t>
    </r>
    <r>
      <rPr>
        <u/>
        <sz val="14"/>
        <color theme="1"/>
        <rFont val="Times New Roman"/>
        <family val="1"/>
      </rPr>
      <t>MOH Hospitals and Beds :</t>
    </r>
  </si>
  <si>
    <r>
      <t>-</t>
    </r>
    <r>
      <rPr>
        <sz val="7"/>
        <color theme="1"/>
        <rFont val="Times New Roman"/>
        <family val="1"/>
      </rPr>
      <t xml:space="preserve">         </t>
    </r>
    <r>
      <rPr>
        <sz val="14"/>
        <color theme="1"/>
        <rFont val="Times New Roman"/>
        <family val="1"/>
      </rPr>
      <t>Tables 2-3, 2-12, 2-13 and 2-14 demonstrate the number of hospitals and beds in the MOH in 1437 H:</t>
    </r>
  </si>
  <si>
    <r>
      <t>·</t>
    </r>
    <r>
      <rPr>
        <sz val="7"/>
        <color theme="1"/>
        <rFont val="Times New Roman"/>
        <family val="1"/>
      </rPr>
      <t xml:space="preserve">        </t>
    </r>
    <r>
      <rPr>
        <sz val="14"/>
        <color theme="1"/>
        <rFont val="Times New Roman"/>
        <family val="1"/>
      </rPr>
      <t>The total number of hospitals was 274.</t>
    </r>
  </si>
  <si>
    <r>
      <t>·</t>
    </r>
    <r>
      <rPr>
        <sz val="7"/>
        <color theme="1"/>
        <rFont val="Times New Roman"/>
        <family val="1"/>
      </rPr>
      <t xml:space="preserve">        </t>
    </r>
    <r>
      <rPr>
        <sz val="14"/>
        <color theme="1"/>
        <rFont val="Times New Roman"/>
        <family val="1"/>
      </rPr>
      <t>The total number of beds was 41835.</t>
    </r>
  </si>
  <si>
    <r>
      <t>·</t>
    </r>
    <r>
      <rPr>
        <sz val="7"/>
        <color theme="1"/>
        <rFont val="Times New Roman"/>
        <family val="1"/>
      </rPr>
      <t xml:space="preserve">        </t>
    </r>
    <r>
      <rPr>
        <sz val="14"/>
        <color theme="1"/>
        <rFont val="Times New Roman"/>
        <family val="1"/>
      </rPr>
      <t>The rate of beds to population was 13.2 beds/ 10,000 population.</t>
    </r>
  </si>
  <si>
    <t>Tables 2-15 through 2-17 demonstrate available work force all MOH hospitals in1437H (Including autonomously operated hospitals). The following can be noticed:</t>
  </si>
  <si>
    <r>
      <t>·</t>
    </r>
    <r>
      <rPr>
        <sz val="7"/>
        <color theme="1"/>
        <rFont val="Times New Roman"/>
        <family val="1"/>
      </rPr>
      <t xml:space="preserve">        </t>
    </r>
    <r>
      <rPr>
        <sz val="14"/>
        <color theme="1"/>
        <rFont val="Times New Roman"/>
        <family val="1"/>
      </rPr>
      <t>The total number of physicians (including the dentists) working in MOH hospitals was 31112 .Saudi formed 9536 (31%) of the total (Including Saudi dentists).</t>
    </r>
  </si>
  <si>
    <r>
      <t>·</t>
    </r>
    <r>
      <rPr>
        <sz val="7"/>
        <color theme="1"/>
        <rFont val="Times New Roman"/>
        <family val="1"/>
      </rPr>
      <t xml:space="preserve">        </t>
    </r>
    <r>
      <rPr>
        <sz val="14"/>
        <color theme="1"/>
        <rFont val="Times New Roman"/>
        <family val="1"/>
      </rPr>
      <t>The total number of dentists in MOH hospitals was 1922.</t>
    </r>
  </si>
  <si>
    <r>
      <t>·</t>
    </r>
    <r>
      <rPr>
        <sz val="7"/>
        <color theme="1"/>
        <rFont val="Times New Roman"/>
        <family val="1"/>
      </rPr>
      <t xml:space="preserve">        </t>
    </r>
    <r>
      <rPr>
        <sz val="14"/>
        <color theme="1"/>
        <rFont val="Times New Roman"/>
        <family val="1"/>
      </rPr>
      <t>The total number of pharmacists was 2765. Saudi constituted (90%) of them.</t>
    </r>
  </si>
  <si>
    <r>
      <t>·</t>
    </r>
    <r>
      <rPr>
        <sz val="7"/>
        <color theme="1"/>
        <rFont val="Times New Roman"/>
        <family val="1"/>
      </rPr>
      <t xml:space="preserve">        </t>
    </r>
    <r>
      <rPr>
        <sz val="14"/>
        <color theme="1"/>
        <rFont val="Times New Roman"/>
        <family val="1"/>
      </rPr>
      <t>The total number of nurses was 79361. Saudi constituted (49%) of them.</t>
    </r>
  </si>
  <si>
    <r>
      <t>·</t>
    </r>
    <r>
      <rPr>
        <sz val="7"/>
        <color theme="1"/>
        <rFont val="Times New Roman"/>
        <family val="1"/>
      </rPr>
      <t xml:space="preserve">        </t>
    </r>
    <r>
      <rPr>
        <sz val="14"/>
        <color theme="1"/>
        <rFont val="Times New Roman"/>
        <family val="1"/>
      </rPr>
      <t>The total number of allied health personnel was 43704. Saudi constituted (92%) of them.</t>
    </r>
  </si>
  <si>
    <r>
      <t>v</t>
    </r>
    <r>
      <rPr>
        <sz val="7"/>
        <color theme="1"/>
        <rFont val="Times New Roman"/>
        <family val="1"/>
      </rPr>
      <t xml:space="preserve">  </t>
    </r>
    <r>
      <rPr>
        <u/>
        <sz val="14"/>
        <color theme="1"/>
        <rFont val="Times New Roman"/>
        <family val="1"/>
      </rPr>
      <t xml:space="preserve"> Primary Health Care centers in the MOH</t>
    </r>
  </si>
  <si>
    <r>
      <t>-</t>
    </r>
    <r>
      <rPr>
        <sz val="7"/>
        <color theme="1"/>
        <rFont val="Times New Roman"/>
        <family val="1"/>
      </rPr>
      <t xml:space="preserve">         </t>
    </r>
    <r>
      <rPr>
        <sz val="14"/>
        <color theme="1"/>
        <rFont val="Times New Roman"/>
        <family val="1"/>
      </rPr>
      <t>Table 2-18 demonstrates the number of primary health care centers from 1433H to 1437H. The total number reached 2325 center in 1437H.</t>
    </r>
  </si>
  <si>
    <r>
      <t>·</t>
    </r>
    <r>
      <rPr>
        <sz val="7"/>
        <color theme="1"/>
        <rFont val="Times New Roman"/>
        <family val="1"/>
      </rPr>
      <t xml:space="preserve">        </t>
    </r>
    <r>
      <rPr>
        <sz val="14"/>
        <color theme="1"/>
        <rFont val="Times New Roman"/>
        <family val="1"/>
      </rPr>
      <t>The average number of persons served by each center was 13653 persons.</t>
    </r>
  </si>
  <si>
    <r>
      <t>-</t>
    </r>
    <r>
      <rPr>
        <sz val="7"/>
        <color theme="1"/>
        <rFont val="Times New Roman"/>
        <family val="1"/>
      </rPr>
      <t xml:space="preserve">         </t>
    </r>
    <r>
      <rPr>
        <sz val="14"/>
        <color theme="1"/>
        <rFont val="Times New Roman"/>
        <family val="1"/>
      </rPr>
      <t>Tables 2-19 through 2-22 demonstrate the manpower in the primary health care centers in the MOH in 1437H:</t>
    </r>
  </si>
  <si>
    <r>
      <t>·</t>
    </r>
    <r>
      <rPr>
        <sz val="7"/>
        <color theme="1"/>
        <rFont val="Times New Roman"/>
        <family val="1"/>
      </rPr>
      <t xml:space="preserve">        </t>
    </r>
    <r>
      <rPr>
        <sz val="14"/>
        <color theme="1"/>
        <rFont val="Times New Roman"/>
        <family val="1"/>
      </rPr>
      <t>The total number of physicians including dentists was 10263.</t>
    </r>
  </si>
  <si>
    <r>
      <t>·</t>
    </r>
    <r>
      <rPr>
        <sz val="7"/>
        <color theme="1"/>
        <rFont val="Times New Roman"/>
        <family val="1"/>
      </rPr>
      <t xml:space="preserve">        </t>
    </r>
    <r>
      <rPr>
        <sz val="14"/>
        <color theme="1"/>
        <rFont val="Times New Roman"/>
        <family val="1"/>
      </rPr>
      <t>The total number of dentists was 1599.</t>
    </r>
  </si>
  <si>
    <r>
      <t>·</t>
    </r>
    <r>
      <rPr>
        <sz val="7"/>
        <color theme="1"/>
        <rFont val="Times New Roman"/>
        <family val="1"/>
      </rPr>
      <t xml:space="preserve">        </t>
    </r>
    <r>
      <rPr>
        <sz val="14"/>
        <color theme="1"/>
        <rFont val="Times New Roman"/>
        <family val="1"/>
      </rPr>
      <t>The total number of nurses was 19863.</t>
    </r>
  </si>
  <si>
    <r>
      <t>·</t>
    </r>
    <r>
      <rPr>
        <sz val="7"/>
        <color theme="1"/>
        <rFont val="Times New Roman"/>
        <family val="1"/>
      </rPr>
      <t xml:space="preserve">        </t>
    </r>
    <r>
      <rPr>
        <sz val="14"/>
        <color theme="1"/>
        <rFont val="Times New Roman"/>
        <family val="1"/>
      </rPr>
      <t>The total number of pharmacists was 430.</t>
    </r>
  </si>
  <si>
    <r>
      <t>·</t>
    </r>
    <r>
      <rPr>
        <sz val="7"/>
        <color theme="1"/>
        <rFont val="Times New Roman"/>
        <family val="1"/>
      </rPr>
      <t xml:space="preserve">        </t>
    </r>
    <r>
      <rPr>
        <sz val="14"/>
        <color theme="1"/>
        <rFont val="Times New Roman"/>
        <family val="1"/>
      </rPr>
      <t xml:space="preserve"> The total number of allied health personnel was 10812.</t>
    </r>
  </si>
  <si>
    <r>
      <t>·</t>
    </r>
    <r>
      <rPr>
        <sz val="7"/>
        <color theme="1"/>
        <rFont val="Times New Roman"/>
        <family val="1"/>
      </rPr>
      <t xml:space="preserve">        </t>
    </r>
    <r>
      <rPr>
        <sz val="14"/>
        <color theme="1"/>
        <rFont val="Times New Roman"/>
        <family val="1"/>
      </rPr>
      <t>The rate of physicians was 3.2 /10,000 of the whole population.</t>
    </r>
  </si>
  <si>
    <r>
      <t>·</t>
    </r>
    <r>
      <rPr>
        <sz val="7"/>
        <color theme="1"/>
        <rFont val="Times New Roman"/>
        <family val="1"/>
      </rPr>
      <t xml:space="preserve">        </t>
    </r>
    <r>
      <rPr>
        <sz val="14"/>
        <color theme="1"/>
        <rFont val="Times New Roman"/>
        <family val="1"/>
      </rPr>
      <t>The rate of nurses was 6.3/ 10,000 of the whole population.</t>
    </r>
  </si>
  <si>
    <r>
      <t>v</t>
    </r>
    <r>
      <rPr>
        <sz val="7"/>
        <color theme="1"/>
        <rFont val="Times New Roman"/>
        <family val="1"/>
      </rPr>
      <t xml:space="preserve">  </t>
    </r>
    <r>
      <rPr>
        <u/>
        <sz val="14"/>
        <color theme="1"/>
        <rFont val="Times New Roman"/>
        <family val="1"/>
      </rPr>
      <t>Health Resources in other Governmental Sectors:</t>
    </r>
  </si>
  <si>
    <r>
      <t>-</t>
    </r>
    <r>
      <rPr>
        <sz val="7"/>
        <color theme="1"/>
        <rFont val="Times New Roman"/>
        <family val="1"/>
      </rPr>
      <t xml:space="preserve">         </t>
    </r>
    <r>
      <rPr>
        <sz val="14"/>
        <color theme="1"/>
        <rFont val="Times New Roman"/>
        <family val="1"/>
      </rPr>
      <t>Tables 2-23, 2-24 and 2-25 show the numbers of health facilities and the related manpower in other governmental sectors:</t>
    </r>
  </si>
  <si>
    <r>
      <t>·</t>
    </r>
    <r>
      <rPr>
        <sz val="7"/>
        <color theme="1"/>
        <rFont val="Times New Roman"/>
        <family val="1"/>
      </rPr>
      <t xml:space="preserve">        </t>
    </r>
    <r>
      <rPr>
        <sz val="14"/>
        <color theme="1"/>
        <rFont val="Times New Roman"/>
        <family val="1"/>
      </rPr>
      <t xml:space="preserve">The number of hospital beds was 11581. </t>
    </r>
  </si>
  <si>
    <r>
      <t>·</t>
    </r>
    <r>
      <rPr>
        <sz val="7"/>
        <color theme="1"/>
        <rFont val="Times New Roman"/>
        <family val="1"/>
      </rPr>
      <t xml:space="preserve">        </t>
    </r>
    <r>
      <rPr>
        <sz val="14"/>
        <color theme="1"/>
        <rFont val="Times New Roman"/>
        <family val="1"/>
      </rPr>
      <t>The total number of physicians (including the dentists) was 17206. Saudi constituted 8696 of that number (50.5%) of the total.</t>
    </r>
  </si>
  <si>
    <r>
      <t>·</t>
    </r>
    <r>
      <rPr>
        <sz val="7"/>
        <color theme="1"/>
        <rFont val="Times New Roman"/>
        <family val="1"/>
      </rPr>
      <t xml:space="preserve">        </t>
    </r>
    <r>
      <rPr>
        <sz val="14"/>
        <color theme="1"/>
        <rFont val="Times New Roman"/>
        <family val="1"/>
      </rPr>
      <t>The total number of dentists was 1327. Saudi total number was 956 (72%) of the total.</t>
    </r>
  </si>
  <si>
    <r>
      <t>·</t>
    </r>
    <r>
      <rPr>
        <sz val="7"/>
        <color theme="1"/>
        <rFont val="Times New Roman"/>
        <family val="1"/>
      </rPr>
      <t xml:space="preserve">        </t>
    </r>
    <r>
      <rPr>
        <sz val="14"/>
        <color theme="1"/>
        <rFont val="Times New Roman"/>
        <family val="1"/>
      </rPr>
      <t>The total number of pharmacists was 2285. Saudi mounted to 1488 (65.1%) of the total.</t>
    </r>
  </si>
  <si>
    <r>
      <t>·</t>
    </r>
    <r>
      <rPr>
        <sz val="7"/>
        <color theme="1"/>
        <rFont val="Times New Roman"/>
        <family val="1"/>
      </rPr>
      <t xml:space="preserve">        </t>
    </r>
    <r>
      <rPr>
        <sz val="14"/>
        <color theme="1"/>
        <rFont val="Times New Roman"/>
        <family val="1"/>
      </rPr>
      <t>The total number of nurses was 36927. Saudi formed 5518 of that total (14.9%).</t>
    </r>
  </si>
  <si>
    <r>
      <t>·</t>
    </r>
    <r>
      <rPr>
        <sz val="7"/>
        <color theme="1"/>
        <rFont val="Times New Roman"/>
        <family val="1"/>
      </rPr>
      <t xml:space="preserve">        </t>
    </r>
    <r>
      <rPr>
        <sz val="14"/>
        <color theme="1"/>
        <rFont val="Times New Roman"/>
        <family val="1"/>
      </rPr>
      <t>The total number of allied health personnel was 29871. Saudi numbers reached 20909 out of the total (70%).</t>
    </r>
  </si>
  <si>
    <r>
      <t>v</t>
    </r>
    <r>
      <rPr>
        <sz val="7"/>
        <color theme="1"/>
        <rFont val="Times New Roman"/>
        <family val="1"/>
      </rPr>
      <t xml:space="preserve">  </t>
    </r>
    <r>
      <rPr>
        <u/>
        <sz val="14"/>
        <color theme="1"/>
        <rFont val="Times New Roman"/>
        <family val="1"/>
      </rPr>
      <t>Health Resources in the Private Sector:</t>
    </r>
  </si>
  <si>
    <r>
      <t>-</t>
    </r>
    <r>
      <rPr>
        <sz val="7"/>
        <color theme="1"/>
        <rFont val="Times New Roman"/>
        <family val="1"/>
      </rPr>
      <t xml:space="preserve">         </t>
    </r>
    <r>
      <rPr>
        <sz val="14"/>
        <color theme="1"/>
        <rFont val="Times New Roman"/>
        <family val="1"/>
      </rPr>
      <t>Tables from 2-26 through 2-27 show numbers of the different health facilities in the private sector as well as the health manpower in that sector:</t>
    </r>
  </si>
  <si>
    <r>
      <t>·</t>
    </r>
    <r>
      <rPr>
        <sz val="7"/>
        <color theme="1"/>
        <rFont val="Times New Roman"/>
        <family val="1"/>
      </rPr>
      <t xml:space="preserve">        </t>
    </r>
    <r>
      <rPr>
        <sz val="14"/>
        <color theme="1"/>
        <rFont val="Times New Roman"/>
        <family val="1"/>
      </rPr>
      <t>The total number of private hospitals in 1437 H. was 152.</t>
    </r>
  </si>
  <si>
    <r>
      <t>·</t>
    </r>
    <r>
      <rPr>
        <sz val="7"/>
        <color theme="1"/>
        <rFont val="Times New Roman"/>
        <family val="1"/>
      </rPr>
      <t xml:space="preserve">        </t>
    </r>
    <r>
      <rPr>
        <sz val="14"/>
        <color theme="1"/>
        <rFont val="Times New Roman"/>
        <family val="1"/>
      </rPr>
      <t>The total number of hospital beds in this sector was 17428.</t>
    </r>
  </si>
  <si>
    <r>
      <t>·</t>
    </r>
    <r>
      <rPr>
        <sz val="7"/>
        <color theme="1"/>
        <rFont val="Times New Roman"/>
        <family val="1"/>
      </rPr>
      <t xml:space="preserve">        </t>
    </r>
    <r>
      <rPr>
        <sz val="14"/>
        <color theme="1"/>
        <rFont val="Times New Roman"/>
        <family val="1"/>
      </rPr>
      <t>The highest percentage 25% (38 hospitals) of private hospitals were present in Jeddah Region .This was followed by Riyadh Region where 24.3% of the total private hospitals were present (37 hospitals) In Riyadh Region there were 5004 private hospital beds constituting the highest percentage (28.7% of the total).This was followed by Jeddah Region where we found 20.2% of the hospital beds in the private sector.</t>
    </r>
  </si>
  <si>
    <r>
      <t>·</t>
    </r>
    <r>
      <rPr>
        <sz val="7"/>
        <color theme="1"/>
        <rFont val="Times New Roman"/>
        <family val="1"/>
      </rPr>
      <t xml:space="preserve">        </t>
    </r>
    <r>
      <rPr>
        <sz val="14"/>
        <color theme="1"/>
        <rFont val="Times New Roman"/>
        <family val="1"/>
      </rPr>
      <t>The total number of general and specialized private polyclinics was 2754, of these 1043 (37.9 %) were present in Riyadh Region, and 405 polyclinics (14.7%) were present in Jeddah Region. This means that about 53% of the total number of polyclinics in the Kingdom were present in these two regions.</t>
    </r>
  </si>
  <si>
    <r>
      <t>·</t>
    </r>
    <r>
      <rPr>
        <sz val="7"/>
        <color theme="1"/>
        <rFont val="Times New Roman"/>
        <family val="1"/>
      </rPr>
      <t xml:space="preserve">        </t>
    </r>
    <r>
      <rPr>
        <sz val="14"/>
        <color theme="1"/>
        <rFont val="Times New Roman"/>
        <family val="1"/>
      </rPr>
      <t xml:space="preserve">The total number of private clinics was 65. Out of these 20 (30.8%) were present in Riyadh Region ,while 30 clinics (46.2%) were present in Jeddah Region .i.e 77% of the total number private clinics in the Kingdom were present in Riyadh and Jeddah Regions. </t>
    </r>
  </si>
  <si>
    <r>
      <t>·</t>
    </r>
    <r>
      <rPr>
        <sz val="7"/>
        <color theme="1"/>
        <rFont val="Times New Roman"/>
        <family val="1"/>
      </rPr>
      <t xml:space="preserve">        </t>
    </r>
    <r>
      <rPr>
        <sz val="14"/>
        <color theme="1"/>
        <rFont val="Times New Roman"/>
        <family val="1"/>
      </rPr>
      <t>The total number of private pharmacies was 8114 with a rate of one pharmacy/ 3912 persons.</t>
    </r>
  </si>
  <si>
    <r>
      <t>-</t>
    </r>
    <r>
      <rPr>
        <sz val="7"/>
        <color theme="1"/>
        <rFont val="Times New Roman"/>
        <family val="1"/>
      </rPr>
      <t xml:space="preserve">         </t>
    </r>
    <r>
      <rPr>
        <sz val="14"/>
        <color theme="1"/>
        <rFont val="Times New Roman"/>
        <family val="1"/>
      </rPr>
      <t>Tables from 2-30 through 2-35 demonstrate the work force in the private sector.</t>
    </r>
  </si>
  <si>
    <r>
      <t>·</t>
    </r>
    <r>
      <rPr>
        <sz val="7"/>
        <color theme="1"/>
        <rFont val="Times New Roman"/>
        <family val="1"/>
      </rPr>
      <t xml:space="preserve">        </t>
    </r>
    <r>
      <rPr>
        <sz val="14"/>
        <color theme="1"/>
        <rFont val="Times New Roman"/>
        <family val="1"/>
      </rPr>
      <t>The total number of physicians (including dentists) working in the private sector was 29701.</t>
    </r>
  </si>
  <si>
    <r>
      <t>·</t>
    </r>
    <r>
      <rPr>
        <sz val="7"/>
        <color theme="1"/>
        <rFont val="Times New Roman"/>
        <family val="1"/>
      </rPr>
      <t xml:space="preserve">        </t>
    </r>
    <r>
      <rPr>
        <sz val="14"/>
        <color theme="1"/>
        <rFont val="Times New Roman"/>
        <family val="1"/>
      </rPr>
      <t>The number of dentists working in the private was 9020.</t>
    </r>
  </si>
  <si>
    <r>
      <t>·</t>
    </r>
    <r>
      <rPr>
        <sz val="7"/>
        <color theme="1"/>
        <rFont val="Times New Roman"/>
        <family val="1"/>
      </rPr>
      <t xml:space="preserve">        </t>
    </r>
    <r>
      <rPr>
        <sz val="14"/>
        <color theme="1"/>
        <rFont val="Times New Roman"/>
        <family val="1"/>
      </rPr>
      <t>The total number of pharmacists working in the private hospitals was 1599, while there were 46 pharmacists who were working in general and specialized private polyclinics. In addition, there were 14395 pharmacists in the private pharmacies. A total of 3269 pharmacists were working in other private establishments such as scientific offices, factories and drug stores .Thus the grand total number of pharmacists in the private sector was 19309.</t>
    </r>
  </si>
  <si>
    <r>
      <t>·</t>
    </r>
    <r>
      <rPr>
        <sz val="7"/>
        <color theme="1"/>
        <rFont val="Times New Roman"/>
        <family val="1"/>
      </rPr>
      <t xml:space="preserve">        </t>
    </r>
    <r>
      <rPr>
        <sz val="14"/>
        <color theme="1"/>
        <rFont val="Times New Roman"/>
        <family val="1"/>
      </rPr>
      <t>The total number of nurses in the private sector was 42638 nurses.</t>
    </r>
  </si>
  <si>
    <r>
      <t>·</t>
    </r>
    <r>
      <rPr>
        <sz val="7"/>
        <color theme="1"/>
        <rFont val="Times New Roman"/>
        <family val="1"/>
      </rPr>
      <t xml:space="preserve">        </t>
    </r>
    <r>
      <rPr>
        <sz val="14"/>
        <color theme="1"/>
        <rFont val="Times New Roman"/>
        <family val="1"/>
      </rPr>
      <t>The total number of allied health personnel was 19978.</t>
    </r>
  </si>
  <si>
    <r>
      <t>v</t>
    </r>
    <r>
      <rPr>
        <sz val="7"/>
        <color theme="1"/>
        <rFont val="Times New Roman"/>
        <family val="1"/>
      </rPr>
      <t xml:space="preserve">  </t>
    </r>
    <r>
      <rPr>
        <u/>
        <sz val="14"/>
        <color theme="1"/>
        <rFont val="Times New Roman"/>
        <family val="1"/>
      </rPr>
      <t>Health and Medical Education</t>
    </r>
  </si>
  <si>
    <t>Within the frame of government general strategy, KSA aims at upgrading the quality of Saudi human resources. MOH put in effect a plan to improve scientific efficiency of the national personnel and to encourage them to get specialized in the different health and medical fields.</t>
  </si>
  <si>
    <t xml:space="preserve"> There was a concentration on developing the training inputs, as well as continuous upgrading of the curricula and training methods. There was special emphasis on field and practical implementations. MOH also concentrated on further development of regulations governing training, local and abroad scholarships.</t>
  </si>
  <si>
    <r>
      <t>-</t>
    </r>
    <r>
      <rPr>
        <sz val="7"/>
        <color theme="1"/>
        <rFont val="Times New Roman"/>
        <family val="1"/>
      </rPr>
      <t xml:space="preserve">         </t>
    </r>
    <r>
      <rPr>
        <sz val="14"/>
        <color theme="1"/>
        <rFont val="Times New Roman"/>
        <family val="1"/>
      </rPr>
      <t>Tables from 2-38 and 2-39 show the following:</t>
    </r>
  </si>
  <si>
    <r>
      <t>·</t>
    </r>
    <r>
      <rPr>
        <sz val="7"/>
        <color theme="1"/>
        <rFont val="Times New Roman"/>
        <family val="1"/>
      </rPr>
      <t xml:space="preserve">        </t>
    </r>
    <r>
      <rPr>
        <sz val="14"/>
        <color theme="1"/>
        <rFont val="Times New Roman"/>
        <family val="1"/>
      </rPr>
      <t>The number of students attending the university medical and health colleges in 1437/1438 was 71775. The female students represented 53% of them.</t>
    </r>
  </si>
  <si>
    <r>
      <t>·</t>
    </r>
    <r>
      <rPr>
        <sz val="7"/>
        <color theme="1"/>
        <rFont val="Times New Roman"/>
        <family val="1"/>
      </rPr>
      <t xml:space="preserve">        </t>
    </r>
    <r>
      <rPr>
        <sz val="14"/>
        <color theme="1"/>
        <rFont val="Times New Roman"/>
        <family val="1"/>
      </rPr>
      <t>The number of graduates of university medical and health colleges was 10791. The female graduates represented 54.9% of them.</t>
    </r>
  </si>
  <si>
    <t>Training</t>
  </si>
  <si>
    <t xml:space="preserve">The Ministry of Health continued to give chances to its personnel with different specialties and professional categories to be trained locally and abroad in order to increase their level of efficiency and performance to cope with the most recent and updated levels of technical developments, methodologies, and modern systems. These efforts aim at empowering personnel with suitable knowledge and expertise in the different fields of specialties needed by MOH. </t>
  </si>
  <si>
    <r>
      <t>-</t>
    </r>
    <r>
      <rPr>
        <sz val="7"/>
        <color theme="1"/>
        <rFont val="Times New Roman"/>
        <family val="1"/>
      </rPr>
      <t xml:space="preserve">         </t>
    </r>
    <r>
      <rPr>
        <sz val="14"/>
        <color theme="1"/>
        <rFont val="Times New Roman"/>
        <family val="1"/>
      </rPr>
      <t>Tables 2-36 and 2-37 show the following:</t>
    </r>
  </si>
  <si>
    <r>
      <t>·</t>
    </r>
    <r>
      <rPr>
        <sz val="7"/>
        <color theme="1"/>
        <rFont val="Times New Roman"/>
        <family val="1"/>
      </rPr>
      <t xml:space="preserve">        </t>
    </r>
    <r>
      <rPr>
        <sz val="14"/>
        <color theme="1"/>
        <rFont val="Times New Roman"/>
        <family val="1"/>
      </rPr>
      <t xml:space="preserve">The total number of male and female doctors enrolled in local and abroad fellowship and postgraduate programs in 1437 H was 1027. </t>
    </r>
  </si>
  <si>
    <r>
      <t>·</t>
    </r>
    <r>
      <rPr>
        <sz val="7"/>
        <color theme="1"/>
        <rFont val="Times New Roman"/>
        <family val="1"/>
      </rPr>
      <t xml:space="preserve">        </t>
    </r>
    <r>
      <rPr>
        <sz val="14"/>
        <color theme="1"/>
        <rFont val="Times New Roman"/>
        <family val="1"/>
      </rPr>
      <t xml:space="preserve">The numbers of doctors who joined different programs were as fellow: 103 doctors joined the Internal Medicine Fellowship, 66 in Pediatrics, 226 in Family Medicine, 16 in Community Medicine, 36 in General Surgery, 13 in Ophthalmology, 20 in E.N.T, 105 in Dentistry, 113 in other specialties fellowships.        </t>
    </r>
  </si>
  <si>
    <r>
      <t>·</t>
    </r>
    <r>
      <rPr>
        <sz val="7"/>
        <color theme="1"/>
        <rFont val="Times New Roman"/>
        <family val="1"/>
      </rPr>
      <t xml:space="preserve">        </t>
    </r>
    <r>
      <rPr>
        <sz val="14"/>
        <color theme="1"/>
        <rFont val="Times New Roman"/>
        <family val="1"/>
      </rPr>
      <t>Number of Trainees in Technical Skills' Development Centers, 1437H was 44559.</t>
    </r>
  </si>
  <si>
    <t xml:space="preserve">ميزانية وزارة الصحة في السنوات  1433-1434هـ إلى 1437-1438هـ بالنسبة للميزانية العامة للدولة (بآلاف الريالات) </t>
  </si>
  <si>
    <t>Budget Appropriations for the MOH in relation to Government Budget (by 1,000 SR)1433/1434-1437/1438 H</t>
  </si>
  <si>
    <t>Table 2-1</t>
  </si>
  <si>
    <t>جدول 2-1</t>
  </si>
  <si>
    <t>الاعتمادات المالية لوزارة الصحة</t>
  </si>
  <si>
    <t>إجمالي ميزانية الدولة</t>
  </si>
  <si>
    <t>السنة الميلادية</t>
  </si>
  <si>
    <t>السنة الهجرية</t>
  </si>
  <si>
    <t>Financial Appropriations for MOH</t>
  </si>
  <si>
    <t xml:space="preserve">Government </t>
  </si>
  <si>
    <t>G. Year</t>
  </si>
  <si>
    <t>H. Year</t>
  </si>
  <si>
    <t>الباب الرابع</t>
  </si>
  <si>
    <t>الباب الثالث</t>
  </si>
  <si>
    <t>الباب الثاني</t>
  </si>
  <si>
    <t>الباب الأول</t>
  </si>
  <si>
    <t>* النسبة</t>
  </si>
  <si>
    <t>إجمالي الميزانية</t>
  </si>
  <si>
    <t>Budget</t>
  </si>
  <si>
    <t>Section 4</t>
  </si>
  <si>
    <t>Section 3</t>
  </si>
  <si>
    <t>Section 2</t>
  </si>
  <si>
    <t>Section 1</t>
  </si>
  <si>
    <t>%</t>
  </si>
  <si>
    <t>Total Budget</t>
  </si>
  <si>
    <t>1434/1433</t>
  </si>
  <si>
    <t>1435/1434</t>
  </si>
  <si>
    <t>1436/1435</t>
  </si>
  <si>
    <t>1437/1436</t>
  </si>
  <si>
    <t>1438/1437</t>
  </si>
  <si>
    <t>* As % of Total Government Budget</t>
  </si>
  <si>
    <t xml:space="preserve">*بالنسبة لإجمالي ميزانية الدولة </t>
  </si>
  <si>
    <t xml:space="preserve">إجمالي الوظائف بوزارة الصحة* للأعوام 1434/1433هـ - 1438/1437هـ </t>
  </si>
  <si>
    <t>Positions Appropriations For MOH 1433/1434 H - 1437/1438 H</t>
  </si>
  <si>
    <t>جدول 2-2</t>
  </si>
  <si>
    <t>Table 2-2</t>
  </si>
  <si>
    <t>السنة المالية</t>
  </si>
  <si>
    <t>المراتب المعتمدة</t>
  </si>
  <si>
    <t>الكادر الصحي</t>
  </si>
  <si>
    <t>العمال</t>
  </si>
  <si>
    <t>Budget Year</t>
  </si>
  <si>
    <t>Approved Positions</t>
  </si>
  <si>
    <t>Health Cadre</t>
  </si>
  <si>
    <t>Workers</t>
  </si>
  <si>
    <t>* الوظائف المشار إليها تخص وظائف الباب الأول ولا تشمل وظائف التشغيل الذاتي</t>
  </si>
  <si>
    <t>المستشفيات والأسرة بجميع القطاعات الصحية بالمملكة حسب الجهة ومعدل الأسرة لكل 10000 من السكان للأعوام  1433-1437هـ</t>
  </si>
  <si>
    <t>Hospitals and Beds in All Health Sectors and Rate of Beds / 10000 population, 1433 -1437 H</t>
  </si>
  <si>
    <t>جدول 2-3</t>
  </si>
  <si>
    <t>Table 2-3</t>
  </si>
  <si>
    <t>القطاعات</t>
  </si>
  <si>
    <t>السنة</t>
  </si>
  <si>
    <t>Year</t>
  </si>
  <si>
    <t>Sectors</t>
  </si>
  <si>
    <t>Hospitals</t>
  </si>
  <si>
    <t>المستشفيات</t>
  </si>
  <si>
    <t xml:space="preserve">  Beds</t>
  </si>
  <si>
    <t>الأسرة</t>
  </si>
  <si>
    <t xml:space="preserve">وزارة الصحة </t>
  </si>
  <si>
    <t>Ministry of Health</t>
  </si>
  <si>
    <t>الجهات الحكومية الاخرى</t>
  </si>
  <si>
    <t>Other governmental Sector</t>
  </si>
  <si>
    <t>القطاع الخاص</t>
  </si>
  <si>
    <t>Private  sector</t>
  </si>
  <si>
    <t>معدل الأسرة /10.000نسمة</t>
  </si>
  <si>
    <t>Rate of beds/10,000 population</t>
  </si>
  <si>
    <t>الأطباء * والعاملون بالتمريض والصيادلة والفئات الطبية المساعدة بالقطاعات الصحية بالمملكة للأعوام 1433-1437هـ</t>
  </si>
  <si>
    <t>Physicians*,Nurses, Pharmacists and Allied Health Personnel, KSA ,1433-1437 H</t>
  </si>
  <si>
    <t>جدول 2-4</t>
  </si>
  <si>
    <t>Table 2-4</t>
  </si>
  <si>
    <t>القطاع     Sector</t>
  </si>
  <si>
    <t>وزارة الصحة</t>
  </si>
  <si>
    <t>أطباء  Physicians</t>
  </si>
  <si>
    <t>تمريض  Nurses</t>
  </si>
  <si>
    <t>صيادلة  Pharmacists</t>
  </si>
  <si>
    <t>فئات طبية مساعدة  Allied health personnel</t>
  </si>
  <si>
    <t>الجهات الحكومية الأخرى</t>
  </si>
  <si>
    <t>Other governmental sector</t>
  </si>
  <si>
    <t>Private sector</t>
  </si>
  <si>
    <t xml:space="preserve">المجموع </t>
  </si>
  <si>
    <t xml:space="preserve">Total </t>
  </si>
  <si>
    <t xml:space="preserve">* يشمل أطباء الأسنان. </t>
  </si>
  <si>
    <t>*  Include dentists</t>
  </si>
  <si>
    <t>الأطباء وأطباء الأسنان بالقطاعات الصحية بالمملكة حسب التخصص والتصنيف الوظيفي والمنطقة عام 1437هـ</t>
  </si>
  <si>
    <t>Physicians and Dentists in KSA Health Sectors by Speciality, Professional Categories and Region, 1437H</t>
  </si>
  <si>
    <t xml:space="preserve"> جدول  2-5</t>
  </si>
  <si>
    <t xml:space="preserve"> Table 2-5</t>
  </si>
  <si>
    <t>التخصص                                      Specialty</t>
  </si>
  <si>
    <t>MOH</t>
  </si>
  <si>
    <t>Other Governmental Sector</t>
  </si>
  <si>
    <t>Private Sector</t>
  </si>
  <si>
    <t>إجمالي المملكة</t>
  </si>
  <si>
    <t>Total KSA</t>
  </si>
  <si>
    <t xml:space="preserve">مقيم   </t>
  </si>
  <si>
    <t>نائب</t>
  </si>
  <si>
    <t xml:space="preserve">استشاري </t>
  </si>
  <si>
    <t>Resident</t>
  </si>
  <si>
    <t>Registrar</t>
  </si>
  <si>
    <t>Consultant</t>
  </si>
  <si>
    <t>عام</t>
  </si>
  <si>
    <t>G. P.</t>
  </si>
  <si>
    <t>أسنان</t>
  </si>
  <si>
    <t>Dentistry</t>
  </si>
  <si>
    <t>باطني</t>
  </si>
  <si>
    <t>Internal medicine</t>
  </si>
  <si>
    <t>جراحة عامة</t>
  </si>
  <si>
    <t>Surgery</t>
  </si>
  <si>
    <t>عظام</t>
  </si>
  <si>
    <t>Orthopedics</t>
  </si>
  <si>
    <t>مسالك بولية</t>
  </si>
  <si>
    <t>Urology</t>
  </si>
  <si>
    <t>جراحة صدر وقلب</t>
  </si>
  <si>
    <t>Cardiothoracic surgery</t>
  </si>
  <si>
    <t>جراحة أعصاب</t>
  </si>
  <si>
    <t>Neurosurgery</t>
  </si>
  <si>
    <t>تجميل</t>
  </si>
  <si>
    <t>Plastic surgery</t>
  </si>
  <si>
    <t>أنف وأذن وحنجرة</t>
  </si>
  <si>
    <t>E.N.T.</t>
  </si>
  <si>
    <t>عيون</t>
  </si>
  <si>
    <t>Ophthalmology</t>
  </si>
  <si>
    <t>نساء وولادة</t>
  </si>
  <si>
    <t>OBS/GYN</t>
  </si>
  <si>
    <t>قلب وأوعية دموية</t>
  </si>
  <si>
    <t>Cardiology</t>
  </si>
  <si>
    <t>صدرية</t>
  </si>
  <si>
    <t>Chest diseases</t>
  </si>
  <si>
    <t>جلدية وتناسلية</t>
  </si>
  <si>
    <t>Skin &amp; venereology</t>
  </si>
  <si>
    <t>عصبية</t>
  </si>
  <si>
    <t>Neurology</t>
  </si>
  <si>
    <t>صحة عامة (طب مجتمع) وصحة مهنية</t>
  </si>
  <si>
    <t>Public Health</t>
  </si>
  <si>
    <t>طب مناطق حارة (أمراض معدية)</t>
  </si>
  <si>
    <t>Tropical Medicine</t>
  </si>
  <si>
    <t>أشعة</t>
  </si>
  <si>
    <t>Radiology</t>
  </si>
  <si>
    <t>مختبر</t>
  </si>
  <si>
    <t>Laboratory</t>
  </si>
  <si>
    <t>تخدير</t>
  </si>
  <si>
    <t>Anaesthesia</t>
  </si>
  <si>
    <t>طب طبيعي</t>
  </si>
  <si>
    <t>Physical medicine</t>
  </si>
  <si>
    <t>أطفال</t>
  </si>
  <si>
    <t>Paediatrics</t>
  </si>
  <si>
    <t>نفسية</t>
  </si>
  <si>
    <t>Psychiatry</t>
  </si>
  <si>
    <t>طب شرعي</t>
  </si>
  <si>
    <t>Forensic M.</t>
  </si>
  <si>
    <t>طب أسرة</t>
  </si>
  <si>
    <t>Family medicine</t>
  </si>
  <si>
    <t>طوارئ</t>
  </si>
  <si>
    <t>Emergency</t>
  </si>
  <si>
    <t>عناية مركزة</t>
  </si>
  <si>
    <t>Intensive care</t>
  </si>
  <si>
    <t>أمراض الكلى</t>
  </si>
  <si>
    <t>Nephrology</t>
  </si>
  <si>
    <t>جراحة أطفال</t>
  </si>
  <si>
    <t>Pediatric surgery</t>
  </si>
  <si>
    <t>أمراض الدم</t>
  </si>
  <si>
    <t>Blood diseases</t>
  </si>
  <si>
    <t>جهاز هضمي</t>
  </si>
  <si>
    <t>Gastroenterology</t>
  </si>
  <si>
    <t>غدد</t>
  </si>
  <si>
    <t>Endocrinology</t>
  </si>
  <si>
    <t>أورام</t>
  </si>
  <si>
    <t>Onchology</t>
  </si>
  <si>
    <t>جراحة أوعية دموية</t>
  </si>
  <si>
    <t>Vasular surgery</t>
  </si>
  <si>
    <t>آخرون</t>
  </si>
  <si>
    <t>Others</t>
  </si>
  <si>
    <t xml:space="preserve">مجمل المرافق بوزارة الصحة حسب المنطقة  1437 هـ </t>
  </si>
  <si>
    <t>Total Utilities in MOH by Region,1437 H</t>
  </si>
  <si>
    <t>جدول 2-6</t>
  </si>
  <si>
    <t>Table  2-6</t>
  </si>
  <si>
    <t>مركز رعاية</t>
  </si>
  <si>
    <t>مستشفى</t>
  </si>
  <si>
    <t>مركز قلب</t>
  </si>
  <si>
    <t>مركز أورام</t>
  </si>
  <si>
    <t>مركز سكري</t>
  </si>
  <si>
    <t>مركز غسيل كلوي</t>
  </si>
  <si>
    <t>مركز طب أسنان</t>
  </si>
  <si>
    <t>مركز تأهيل طبي</t>
  </si>
  <si>
    <t>مختبر مركزي/إقليمي</t>
  </si>
  <si>
    <t>مركز مراقبة صحية وقائية بالمنافذ (1)</t>
  </si>
  <si>
    <t>عيادة مكافحة التدخين</t>
  </si>
  <si>
    <t>مركز طب شرعي</t>
  </si>
  <si>
    <t>صحية أولية</t>
  </si>
  <si>
    <t>Hospital</t>
  </si>
  <si>
    <t>Cardiology Center</t>
  </si>
  <si>
    <t>Oncology Center</t>
  </si>
  <si>
    <t>Diabetes Center</t>
  </si>
  <si>
    <t>Dialysis Center</t>
  </si>
  <si>
    <t>Rehabilitation center</t>
  </si>
  <si>
    <t>Central Laboratory</t>
  </si>
  <si>
    <t>Anti-smoking clinic</t>
  </si>
  <si>
    <t xml:space="preserve">Forensic </t>
  </si>
  <si>
    <t>PHC</t>
  </si>
  <si>
    <t>Dental Center</t>
  </si>
  <si>
    <t>Medicine</t>
  </si>
  <si>
    <t>يوجد مختبر اقليمي  و2 مركز غسيل كلى بناء على خطاب عبد الرحمن البيشي</t>
  </si>
  <si>
    <t>مركز مراقبة وبائية 2 بناء على خطاب الكردي</t>
  </si>
  <si>
    <t>يوجد مركز عيون</t>
  </si>
  <si>
    <t>الإجمالى</t>
  </si>
  <si>
    <r>
      <t xml:space="preserve">(1)  Health Centers </t>
    </r>
    <r>
      <rPr>
        <sz val="10"/>
        <color indexed="10"/>
        <rFont val="Tahoma (Arabic)"/>
      </rPr>
      <t>Control</t>
    </r>
    <r>
      <rPr>
        <sz val="10"/>
        <color indexed="10"/>
        <rFont val="Tahoma (Arabic)"/>
        <family val="2"/>
        <charset val="178"/>
      </rPr>
      <t xml:space="preserve"> at entry points</t>
    </r>
  </si>
  <si>
    <t xml:space="preserve">إجمالي الأطباء والعاملين في التمريض والصيادلة والفئات الطبية المساعدة </t>
  </si>
  <si>
    <t xml:space="preserve"> بوزارة الصحة حسب الجنسية للأعوام 1433-1437هـ </t>
  </si>
  <si>
    <t xml:space="preserve">Total Physicians, Nurses, Pharmacists and Allied Health Personnel, </t>
  </si>
  <si>
    <t>MOH by Nationality, 1433-1437H</t>
  </si>
  <si>
    <t>جدول 2-8</t>
  </si>
  <si>
    <t>Table 2-8</t>
  </si>
  <si>
    <t>الفئـة</t>
  </si>
  <si>
    <t>الجنسية</t>
  </si>
  <si>
    <t>Category</t>
  </si>
  <si>
    <t>Nationality</t>
  </si>
  <si>
    <t>طبيب*</t>
  </si>
  <si>
    <t>سعودي  S</t>
  </si>
  <si>
    <t>غير سعودي  NS</t>
  </si>
  <si>
    <t>Physician*</t>
  </si>
  <si>
    <t>عاملون بالتمريض</t>
  </si>
  <si>
    <t>Pharmacist</t>
  </si>
  <si>
    <t>فئـة طبية مساعدة</t>
  </si>
  <si>
    <t>Allied health</t>
  </si>
  <si>
    <t>personnel</t>
  </si>
  <si>
    <t xml:space="preserve">* يشمل أطباء الأسنان </t>
  </si>
  <si>
    <t>* Include dentists</t>
  </si>
  <si>
    <t xml:space="preserve">الفئات الطبية المساعدة بوزارة الصحة حسب التخصص والجنسية والجنس عام 1437هـ </t>
  </si>
  <si>
    <t>Allied health personnel by speciality , nationality &amp; Sex,  1437 H</t>
  </si>
  <si>
    <t>جدول 2-9</t>
  </si>
  <si>
    <t>Table  2-9</t>
  </si>
  <si>
    <t>التخصص</t>
  </si>
  <si>
    <t>Speciality</t>
  </si>
  <si>
    <t xml:space="preserve">  S   سعودي</t>
  </si>
  <si>
    <t>NS  غير سعودي</t>
  </si>
  <si>
    <t xml:space="preserve">  M ذكور</t>
  </si>
  <si>
    <t xml:space="preserve">  F اناث</t>
  </si>
  <si>
    <t>صيدلة</t>
  </si>
  <si>
    <t>Pharmacy</t>
  </si>
  <si>
    <t>صحة عامة</t>
  </si>
  <si>
    <t>تأهيل</t>
  </si>
  <si>
    <t xml:space="preserve">Rehabilitation </t>
  </si>
  <si>
    <t>Dental</t>
  </si>
  <si>
    <t>إدارة خدمات صحية</t>
  </si>
  <si>
    <t>Health Services' Management</t>
  </si>
  <si>
    <t>معلوماتية صحية</t>
  </si>
  <si>
    <t>Health Informatics</t>
  </si>
  <si>
    <t>عمليات</t>
  </si>
  <si>
    <t>Surgical Operations</t>
  </si>
  <si>
    <t>خدمة اجتماعية</t>
  </si>
  <si>
    <t>Social Services</t>
  </si>
  <si>
    <t>Anesthesia</t>
  </si>
  <si>
    <t>تغذية</t>
  </si>
  <si>
    <t>Nutrition</t>
  </si>
  <si>
    <t>سكرتارية طبية</t>
  </si>
  <si>
    <t xml:space="preserve">Medical  Secretary </t>
  </si>
  <si>
    <t>علاج نفسي</t>
  </si>
  <si>
    <t>Psychotherapy</t>
  </si>
  <si>
    <t>إحصاء</t>
  </si>
  <si>
    <t xml:space="preserve">Statistics </t>
  </si>
  <si>
    <t>بصريات</t>
  </si>
  <si>
    <t xml:space="preserve">Optometry </t>
  </si>
  <si>
    <t>غسيل كلى</t>
  </si>
  <si>
    <t>Renal Dialysis</t>
  </si>
  <si>
    <t>تعقيم</t>
  </si>
  <si>
    <t>Sterilization</t>
  </si>
  <si>
    <t>تخطيط قلب ومخ</t>
  </si>
  <si>
    <t xml:space="preserve">ECG &amp; EEG </t>
  </si>
  <si>
    <t>سمع/معالجة نطق</t>
  </si>
  <si>
    <t xml:space="preserve">Hearing / Speech </t>
  </si>
  <si>
    <t>أخرى</t>
  </si>
  <si>
    <t xml:space="preserve">الإداريون والعمال بوزارة الصحة </t>
  </si>
  <si>
    <t>حسب الجنس والجنسية عام 1437هـ</t>
  </si>
  <si>
    <t xml:space="preserve"> Administrative and Workers in the Ministry of Health</t>
  </si>
  <si>
    <t xml:space="preserve"> by Sex and Nationality, 1437H. </t>
  </si>
  <si>
    <t>جدول 2-10</t>
  </si>
  <si>
    <t>Table 2-10</t>
  </si>
  <si>
    <t>مسمى الوظيفة</t>
  </si>
  <si>
    <t>سعودي
Saudi</t>
  </si>
  <si>
    <t>غير سعودي
Non-Saudi</t>
  </si>
  <si>
    <t>الإجمالي
Total</t>
  </si>
  <si>
    <t>ذكر
Male</t>
  </si>
  <si>
    <t>أنثى
Female</t>
  </si>
  <si>
    <t>الخدمة المدنية</t>
  </si>
  <si>
    <t>مستخدمون</t>
  </si>
  <si>
    <t>عمال</t>
  </si>
  <si>
    <t>إداريون</t>
  </si>
  <si>
    <t>إجمالي الخدمة المدنية</t>
  </si>
  <si>
    <t>التشغيل الذاتي</t>
  </si>
  <si>
    <t>الخدمات العامة</t>
  </si>
  <si>
    <t>إجمالي التشغيل الذاتي</t>
  </si>
  <si>
    <t>لا يشمل المدن الطبية</t>
  </si>
  <si>
    <t xml:space="preserve"> المستشفيات والأسرة بوزارة الصحة حسب المنطقة للأعوام 1433-1437 هـ</t>
  </si>
  <si>
    <t xml:space="preserve"> MOH Hospitals and Beds by Region,1433-1437 H</t>
  </si>
  <si>
    <t>جدول 2-12</t>
  </si>
  <si>
    <t>Table 2-12</t>
  </si>
  <si>
    <t>مستشفيات</t>
  </si>
  <si>
    <t>أسرة</t>
  </si>
  <si>
    <t>Beds</t>
  </si>
  <si>
    <t>تم إغلاق مستشفى الصدرية</t>
  </si>
  <si>
    <t xml:space="preserve"> بيشة</t>
  </si>
  <si>
    <t xml:space="preserve"> مستشفيات وزارة الصحة* وتخصصاتها وعدد الأسرة حسب المنطقة لعام 1437 هـ</t>
  </si>
  <si>
    <t>MOH Hospitals and Beds by Region &amp; Speciality,1437H</t>
  </si>
  <si>
    <t>جدول 2-13</t>
  </si>
  <si>
    <t>Table 2-13</t>
  </si>
  <si>
    <t>عامة</t>
  </si>
  <si>
    <t>نساء وولادة وأطفال</t>
  </si>
  <si>
    <t>نقاهة</t>
  </si>
  <si>
    <t>General</t>
  </si>
  <si>
    <t>OBS/Gyn&amp;pediatric</t>
  </si>
  <si>
    <t>Obs./Gyn.</t>
  </si>
  <si>
    <t>Pediatric</t>
  </si>
  <si>
    <t>Eye</t>
  </si>
  <si>
    <t>Psychiatric</t>
  </si>
  <si>
    <t>Chest</t>
  </si>
  <si>
    <t>Convalescence</t>
  </si>
  <si>
    <t>Rehabilitation</t>
  </si>
  <si>
    <t>مدينة الملك فهد الطبية</t>
  </si>
  <si>
    <t>KFMC</t>
  </si>
  <si>
    <t>م. الملك خالد للعيون</t>
  </si>
  <si>
    <t>KKEH</t>
  </si>
  <si>
    <t>مدينة الملك عبد الله الطبية</t>
  </si>
  <si>
    <t>KAMC</t>
  </si>
  <si>
    <t>م. الملك فهد التخصصي</t>
  </si>
  <si>
    <t>KFSH</t>
  </si>
  <si>
    <t>Al -Jouf</t>
  </si>
  <si>
    <t>القنـفـذة</t>
  </si>
  <si>
    <t>إجمالي المدن الطبية</t>
  </si>
  <si>
    <t>Total Medical Cities</t>
  </si>
  <si>
    <t>* تشمل المدن الطبية</t>
  </si>
  <si>
    <t>مستشفى النقاهة ببيشة تعتبر مستشفى نقاهة وصحة نفسية (50 سرير نقاهة + 50 سرير صحة نفسية)</t>
  </si>
  <si>
    <t>الأسرة بمستشفيات وزارة الصحة حسب المنطقة والتخصص لعام 1437هـ</t>
  </si>
  <si>
    <t xml:space="preserve">  Beds at MOH Hospitals By Region and Speciality, 1437 H</t>
  </si>
  <si>
    <t>جدول 2-14</t>
  </si>
  <si>
    <t>Table 2-14</t>
  </si>
  <si>
    <t>باطنية</t>
  </si>
  <si>
    <t>جراحة</t>
  </si>
  <si>
    <t>Faciodental</t>
  </si>
  <si>
    <t>فك وأسنان</t>
  </si>
  <si>
    <t>عناية مركزة وإنعاش</t>
  </si>
  <si>
    <t>E.N.T</t>
  </si>
  <si>
    <t>Chest &amp;fevers</t>
  </si>
  <si>
    <t>صدرية و حميات</t>
  </si>
  <si>
    <t>Skin &amp; venereal</t>
  </si>
  <si>
    <t>Burns&amp;plastic S.</t>
  </si>
  <si>
    <t>حروق وتجميل</t>
  </si>
  <si>
    <t>Psychiatry &amp; neurology</t>
  </si>
  <si>
    <t>نفسية وعصبية</t>
  </si>
  <si>
    <t>Isolation</t>
  </si>
  <si>
    <t>عزل</t>
  </si>
  <si>
    <t>اخرى</t>
  </si>
  <si>
    <t xml:space="preserve">الرياض              </t>
  </si>
  <si>
    <t xml:space="preserve">مكةالمكرمة          </t>
  </si>
  <si>
    <t xml:space="preserve">Makkah      </t>
  </si>
  <si>
    <t xml:space="preserve">جدة                 </t>
  </si>
  <si>
    <t xml:space="preserve">الطائف                      </t>
  </si>
  <si>
    <t xml:space="preserve">المدينة المنورة       </t>
  </si>
  <si>
    <t xml:space="preserve">القصيم              </t>
  </si>
  <si>
    <t xml:space="preserve">الشرقية              </t>
  </si>
  <si>
    <t xml:space="preserve">الأحساء             </t>
  </si>
  <si>
    <t>Al -Ahsa</t>
  </si>
  <si>
    <t xml:space="preserve">حفرالباطن     </t>
  </si>
  <si>
    <t xml:space="preserve">عسير               </t>
  </si>
  <si>
    <t xml:space="preserve">الحدودالشمالية      </t>
  </si>
  <si>
    <t xml:space="preserve">نجران                 </t>
  </si>
  <si>
    <t xml:space="preserve">الباحة               </t>
  </si>
  <si>
    <t xml:space="preserve">الجوف                </t>
  </si>
  <si>
    <t xml:space="preserve">القريات             </t>
  </si>
  <si>
    <t>عرعر المركزي</t>
  </si>
  <si>
    <t>مركز القلب</t>
  </si>
  <si>
    <t>رفحاء</t>
  </si>
  <si>
    <t>طريف</t>
  </si>
  <si>
    <t>عويقلية</t>
  </si>
  <si>
    <t>شعبة</t>
  </si>
  <si>
    <t>جلوي</t>
  </si>
  <si>
    <t>ولادة</t>
  </si>
  <si>
    <t>مجموع</t>
  </si>
  <si>
    <t>العام</t>
  </si>
  <si>
    <t>ثريبان</t>
  </si>
  <si>
    <t>جنوب</t>
  </si>
  <si>
    <t>نمرة</t>
  </si>
  <si>
    <t xml:space="preserve">القوى العاملة بمستشفيات وزارة الصحة حسب الجنسية أعوام  1433-1437هـ </t>
  </si>
  <si>
    <t xml:space="preserve"> Physicians,Nurses,Pharmacists and Allied Health Personnel, </t>
  </si>
  <si>
    <t>MOH Hospitals by Nationality,1433-1437H</t>
  </si>
  <si>
    <t>جدول 2-15</t>
  </si>
  <si>
    <t>Table 2-15</t>
  </si>
  <si>
    <t>الفئة</t>
  </si>
  <si>
    <t>Physician</t>
  </si>
  <si>
    <t>المعدل لكل عشرة آلاف نسمة
Rate/10000 population</t>
  </si>
  <si>
    <t>* Include Dentists</t>
  </si>
  <si>
    <t>الأطباء وأطباء الأسنان بمستشفيات وزارة الصحة حسب التخصص والدرجة والمنطقة عام 1437هـ</t>
  </si>
  <si>
    <t>Physicians and Dentists, MOH Hospitals  by Speciality, Grade and Region, 1437 H.</t>
  </si>
  <si>
    <t xml:space="preserve"> جدول  2-17</t>
  </si>
  <si>
    <t xml:space="preserve"> Table 2-17</t>
  </si>
  <si>
    <t>التخصص                                         Specialty</t>
  </si>
  <si>
    <t>الإجمالي</t>
  </si>
  <si>
    <t xml:space="preserve"> مراكز الرعاية الصحية الأولية بوزارة الصحة حسب المنطقة للأعوام 1433-1437هـ</t>
  </si>
  <si>
    <t>Primary Health Care Centers in MOH by Region, 1433-1437 H.</t>
  </si>
  <si>
    <t>Table 2-18</t>
  </si>
  <si>
    <t>جدول 2-18</t>
  </si>
  <si>
    <t xml:space="preserve">Bishah     </t>
  </si>
  <si>
    <t>الأطباء والعاملون بالتمريض والفئات الطبية المساعدة  ومعدلاتها لكل عشرة آلاف نسمة</t>
  </si>
  <si>
    <t>بالمراكز الصحية بوزارة الصحة للأعوام 1433-1437هـ</t>
  </si>
  <si>
    <t xml:space="preserve"> Physicians, Nurses and Allied Health Personnel &amp; the rate per 10,000 population</t>
  </si>
  <si>
    <t>in Health Centers, MOH, 1433-1437 H.</t>
  </si>
  <si>
    <t>جدول  2-19</t>
  </si>
  <si>
    <t>Table 2-19</t>
  </si>
  <si>
    <t>المعدل لكل 10000 نسمه</t>
  </si>
  <si>
    <t>Rate/10,000 Population</t>
  </si>
  <si>
    <t>الصيادلة</t>
  </si>
  <si>
    <t xml:space="preserve">فئـات طبية مساعدة </t>
  </si>
  <si>
    <t xml:space="preserve"> Allied health</t>
  </si>
  <si>
    <t xml:space="preserve">  personnel</t>
  </si>
  <si>
    <t>* يشمل اطباء الأسنان</t>
  </si>
  <si>
    <t>*Include dentists</t>
  </si>
  <si>
    <t xml:space="preserve">الأطباء وأطباء الأسنان بالمراكز  الصحية بوزارة الصحة </t>
  </si>
  <si>
    <t>حسب التخصص والجنسية للأعوام 1433-1437هـ</t>
  </si>
  <si>
    <t xml:space="preserve"> Physicians and Dentists in Health Centers, MOH </t>
  </si>
  <si>
    <t>by Speciality and Nationality, 1433-1437 H.</t>
  </si>
  <si>
    <t>جدول  2-20</t>
  </si>
  <si>
    <t>Table 2-20</t>
  </si>
  <si>
    <t>السنـة</t>
  </si>
  <si>
    <t>طـب عام</t>
  </si>
  <si>
    <t>G.P.</t>
  </si>
  <si>
    <t>طـب أسنان</t>
  </si>
  <si>
    <t>طـب أطفال</t>
  </si>
  <si>
    <t>Family Medicine</t>
  </si>
  <si>
    <t>الأطباء وأطباء الأسنان بالمراكز  الصحية بوزارة الصحة حسب التخصصات الرئيسية والجنسية والجنس والمنطقة عام 1437هـ</t>
  </si>
  <si>
    <t>Physicians and Dentists in Health Centers, MOH by Main Specialities, Nationality , Sex and Region, 1437 H</t>
  </si>
  <si>
    <t>Table 2-22</t>
  </si>
  <si>
    <t>جدول  2-22</t>
  </si>
  <si>
    <t>Continued table 2-23</t>
  </si>
  <si>
    <t>تابع جدول  2-22</t>
  </si>
  <si>
    <t>إناث</t>
  </si>
  <si>
    <t>ذكور</t>
  </si>
  <si>
    <t>F</t>
  </si>
  <si>
    <t>M</t>
  </si>
  <si>
    <t>سعودي   S</t>
  </si>
  <si>
    <t>Continued table 2-22</t>
  </si>
  <si>
    <t>الاحساء</t>
  </si>
  <si>
    <t>الأسرة بمستشفيات الجهات الحكومية الأخرى حسب التخصص 1437 هـ</t>
  </si>
  <si>
    <t>Hospital Beds in Other Governmental Sector by Speciality,1437 H</t>
  </si>
  <si>
    <t>جدول  2-23</t>
  </si>
  <si>
    <t>Table 2-23</t>
  </si>
  <si>
    <t>الجهة              Institution</t>
  </si>
  <si>
    <t>Intemal medicine</t>
  </si>
  <si>
    <t>عناية مركزة وانعاش</t>
  </si>
  <si>
    <t>Chest &amp; Fever</t>
  </si>
  <si>
    <t>صدرية وحميات</t>
  </si>
  <si>
    <t>Burns &amp; plastic</t>
  </si>
  <si>
    <t>عزل ***</t>
  </si>
  <si>
    <t>المدينة الطبية الجامعية - جامعة الملك سعود *</t>
  </si>
  <si>
    <t>-</t>
  </si>
  <si>
    <t>K.S.U.M.C</t>
  </si>
  <si>
    <t xml:space="preserve">مستشفى الملك عبدالعزيز الجامعي بجدة </t>
  </si>
  <si>
    <t>K.A.U.H.,J</t>
  </si>
  <si>
    <t xml:space="preserve">مستشفى الملك فهد الجامعي بالخبر </t>
  </si>
  <si>
    <t>K.F.U.H.,K</t>
  </si>
  <si>
    <t>مستشفيات القوات المسلحة **</t>
  </si>
  <si>
    <t>.A.F.Hs</t>
  </si>
  <si>
    <t xml:space="preserve">مستشفيات الحرس الوطني </t>
  </si>
  <si>
    <t>.N.G.Hs</t>
  </si>
  <si>
    <t xml:space="preserve">مستشفىيات قوى الأمن </t>
  </si>
  <si>
    <t>S.F.Hs.</t>
  </si>
  <si>
    <t xml:space="preserve">مستشفى الملك فيصل التخصصي ومركز الأبحاث بالرياض </t>
  </si>
  <si>
    <t>K.F.S.H.,R</t>
  </si>
  <si>
    <t xml:space="preserve">مستشفى الملك فيصل التخصصي ومركز الأبحاث بجدة </t>
  </si>
  <si>
    <t>K.F.S.H.,J</t>
  </si>
  <si>
    <t xml:space="preserve">مستشفيات الهيئه الملكية بالجبيل وينبع </t>
  </si>
  <si>
    <t>.R.C.Hs</t>
  </si>
  <si>
    <t>مستشفيات أرامكو</t>
  </si>
  <si>
    <t>.ARAMCO Hs</t>
  </si>
  <si>
    <t>مستشفى جامعة نجران</t>
  </si>
  <si>
    <t>N.U.H</t>
  </si>
  <si>
    <t xml:space="preserve">المجموع                         Total         </t>
  </si>
  <si>
    <t xml:space="preserve"> . المدينة الطبية الجامعية تشمل مستشفى الملك خالد الجامعي بالرياض ومستشفى الملك عبدالعزيز الجامعي بالرياض و مستشفى طب الاسنان  *</t>
  </si>
  <si>
    <t xml:space="preserve"> .البيانات تمثل عام 1436هـ لعدم توفر بيانات عام 1437هـ **</t>
  </si>
  <si>
    <t>. عدد أسرة العزل بمستشفى المللك فيصل التخصصي  بالرياض وجدة  مدمجة في أقسام التنويم وتستخدم حسب الوضع الطبي للمرضى***</t>
  </si>
  <si>
    <t>***No of isolation rooms in ((Riyadh and Jeddah)&amp;.R.C.Hs  are included with inpatients rooms</t>
  </si>
  <si>
    <t xml:space="preserve">القوى العاملة الصحية بالجهات الحكومية الأخرى حسب الفئــة والجنس والجنسية عام 1437هـ </t>
  </si>
  <si>
    <t>Health Manpower in Other Governmental Sector  by Category,Sex and Nationality, 1437 H.</t>
  </si>
  <si>
    <t>جدول2-24</t>
  </si>
  <si>
    <t>Table 2-24</t>
  </si>
  <si>
    <t>تابع جدول2-24</t>
  </si>
  <si>
    <t>Continued table 2-24</t>
  </si>
  <si>
    <t xml:space="preserve">م/الملك عبدالعزيز الجامعي بجدة </t>
  </si>
  <si>
    <t>م/الملك فهد الجامعي بالخبر</t>
  </si>
  <si>
    <t>الخدمات الطبية بالقوات المسلحة **</t>
  </si>
  <si>
    <t xml:space="preserve"> جامعة الإمام محمد بن سعود الإسلامية </t>
  </si>
  <si>
    <t xml:space="preserve">جامعة الملك خالد بأبها </t>
  </si>
  <si>
    <t xml:space="preserve">جامعة أم القرى بمكة المكرمة </t>
  </si>
  <si>
    <t xml:space="preserve">الخدمات الطبية بالخطوط الجوية السعودية </t>
  </si>
  <si>
    <t>الفـئـــة</t>
  </si>
  <si>
    <t>A.F.M.S.</t>
  </si>
  <si>
    <t>I.M.U.M.U.</t>
  </si>
  <si>
    <t>K.K.U (Abha)</t>
  </si>
  <si>
    <t>Omm Al0qurra U.</t>
  </si>
  <si>
    <t>M.S.S.A</t>
  </si>
  <si>
    <t>سعودي</t>
  </si>
  <si>
    <t>غير سعودي</t>
  </si>
  <si>
    <t>S</t>
  </si>
  <si>
    <t>NS</t>
  </si>
  <si>
    <t>طـبـيـب</t>
  </si>
  <si>
    <t xml:space="preserve"> M ذكور </t>
  </si>
  <si>
    <t>F إناث</t>
  </si>
  <si>
    <t xml:space="preserve"> المجموع Total</t>
  </si>
  <si>
    <t>عاملون  بالتمريض</t>
  </si>
  <si>
    <t>فئات طبية مساعدة</t>
  </si>
  <si>
    <t>. االبيانات تمثل عام 1436هـ لعدم توفر بيانات عام 1437هـ**</t>
  </si>
  <si>
    <t xml:space="preserve">الخدمات الطبية بالحرس الوطني </t>
  </si>
  <si>
    <t xml:space="preserve">الخدمات الطبية بوزارة الداخلية </t>
  </si>
  <si>
    <t xml:space="preserve">م/الملك فيصل التخصصي بالرياض </t>
  </si>
  <si>
    <t xml:space="preserve">م/الملك فيصل التخصصي بجدة </t>
  </si>
  <si>
    <t>معهد الادارة العامة بالرياض</t>
  </si>
  <si>
    <t>N.G.M.S.</t>
  </si>
  <si>
    <t>M.I.M.S.</t>
  </si>
  <si>
    <t>I.P.A.M.Cl.</t>
  </si>
  <si>
    <t>م/الملك عبدالله بن عبدالعزيز الجامعي
جامعة الأميرة نورة</t>
  </si>
  <si>
    <t xml:space="preserve">مستشفيات الهيئة الملكية  للجبيل وينبع </t>
  </si>
  <si>
    <t xml:space="preserve">أرامــكــو </t>
  </si>
  <si>
    <t>مستشفى جامعة سطام بن عبدالعزيز</t>
  </si>
  <si>
    <t>K.A.A.U.H
P.N.U</t>
  </si>
  <si>
    <t>R.C.Hs.</t>
  </si>
  <si>
    <t>ARAMCO</t>
  </si>
  <si>
    <t>P.S.A.H</t>
  </si>
  <si>
    <t xml:space="preserve">الوحدات الصحية المدرسية بوزارة التربية والتعليم </t>
  </si>
  <si>
    <t xml:space="preserve">الطب الرياضي بالرئاسة العامة لرعاية الشباب </t>
  </si>
  <si>
    <t>هيئة الهلال الأحمر السعودي</t>
  </si>
  <si>
    <t>S.H.U.(M.O.E.)</t>
  </si>
  <si>
    <t>Y.W.H.</t>
  </si>
  <si>
    <t>S.R.C.S.</t>
  </si>
  <si>
    <t>وحدات المؤسسة العامة لتحلية المياه</t>
  </si>
  <si>
    <t>جامعة الملك فهد للبترول والمعادن</t>
  </si>
  <si>
    <t>جامعة طيبة</t>
  </si>
  <si>
    <t xml:space="preserve">الجامعة الاسلامية بالمدينة </t>
  </si>
  <si>
    <t>S.W.C.C.M.U</t>
  </si>
  <si>
    <t>K.F.U.P.&amp;M.M.U.</t>
  </si>
  <si>
    <t>Taibah U .</t>
  </si>
  <si>
    <t>M.I.U.M.Cl.</t>
  </si>
  <si>
    <t>الأطباء وأطباء الأسنان بالجهات الحكومية الأخرى حسب التخصص والجنسية 1437هـ</t>
  </si>
  <si>
    <t>Physicians &amp; Dentists in Other Governmental Sector  by Speciality and Nationality, 1437 H.</t>
  </si>
  <si>
    <t>جدول2-25</t>
  </si>
  <si>
    <t>Table 2-25</t>
  </si>
  <si>
    <t>تابع جدول2-25</t>
  </si>
  <si>
    <t>Completed table 2-25</t>
  </si>
  <si>
    <t xml:space="preserve">جامعة الإمام محمد بن سعود الاسلامية </t>
  </si>
  <si>
    <t>K. K.U.( Abha)</t>
  </si>
  <si>
    <t>Omm Alqura U.</t>
  </si>
  <si>
    <t>***G. P.</t>
  </si>
  <si>
    <t>صحة عامة (طب مجتمع ) وصحة مهنية</t>
  </si>
  <si>
    <t>طب مناطق حارة ( أمراض معدية )</t>
  </si>
  <si>
    <t>Tropical medicine</t>
  </si>
  <si>
    <t>الإجـمـالي</t>
  </si>
  <si>
    <t>Continued table 2-25</t>
  </si>
  <si>
    <t xml:space="preserve">مستشفيات الهيئة الملكية للجبيل وينبع </t>
  </si>
  <si>
    <t>K.A.A.U.H
P.N.U.</t>
  </si>
  <si>
    <t>مستشفى جامعة الامير سطام بن عبدالعزيز</t>
  </si>
  <si>
    <t xml:space="preserve">وحدات الصحة المدرسية بوزارة التربية والتعليم </t>
  </si>
  <si>
    <t xml:space="preserve">م/ الطب الرياضي بالرئاسة العامة لرعاية الشباب </t>
  </si>
  <si>
    <t xml:space="preserve"> هيئة الهلال الأحمر السعودي</t>
  </si>
  <si>
    <t xml:space="preserve">S.R.C.S. </t>
  </si>
  <si>
    <t>S.W.C.C.M.U.</t>
  </si>
  <si>
    <t>K.F.U.P&amp;M.M.U.</t>
  </si>
  <si>
    <t>Taibah U.</t>
  </si>
  <si>
    <t xml:space="preserve">المستشفيات والأسرة والمجمعات والمرافق الصحية الأخرى بالقطاع الخاص حسب المنطقة عام 1437هـ </t>
  </si>
  <si>
    <t xml:space="preserve">Private Sector Hospitals, Polyclinics, Beds and Other Medical Facilities,by Region, 1437  H. </t>
  </si>
  <si>
    <t>جدول 2-26</t>
  </si>
  <si>
    <t>Table 2-26</t>
  </si>
  <si>
    <t>عدد المستشفيات     Hospitals</t>
  </si>
  <si>
    <t>عدد الأسرة      Beds</t>
  </si>
  <si>
    <t>عدد المجمعات  Polyclincs</t>
  </si>
  <si>
    <t>عيادات   خاصه     Private Clinics</t>
  </si>
  <si>
    <t>مختبرات    Laboratories</t>
  </si>
  <si>
    <t>مركز العلاج الطبيعي والتأهيل Physiotherapy / Rehabilitation Center</t>
  </si>
  <si>
    <t>محلات نظارات    Opticals</t>
  </si>
  <si>
    <t>مركبي اسنان   Dental Prosth</t>
  </si>
  <si>
    <t>صيدليات        Pharmacies</t>
  </si>
  <si>
    <t>العامة    General</t>
  </si>
  <si>
    <t>المتخصصة Specialized</t>
  </si>
  <si>
    <t xml:space="preserve">Makkah </t>
  </si>
  <si>
    <t xml:space="preserve">Jeddah </t>
  </si>
  <si>
    <t xml:space="preserve">Medinah </t>
  </si>
  <si>
    <t xml:space="preserve">Qaseem </t>
  </si>
  <si>
    <t xml:space="preserve">AL-Ahsa  </t>
  </si>
  <si>
    <t>Hafr-AlBaten</t>
  </si>
  <si>
    <t xml:space="preserve">Jazan   </t>
  </si>
  <si>
    <t xml:space="preserve">Najran   </t>
  </si>
  <si>
    <t>Al-Baha</t>
  </si>
  <si>
    <t xml:space="preserve">Al-jouf   </t>
  </si>
  <si>
    <t xml:space="preserve">Qurrayat  </t>
  </si>
  <si>
    <t xml:space="preserve">Total  </t>
  </si>
  <si>
    <t>المستشفيات والأسرة والمجمعات  بالقطاع الخاص  حسب المنطقة للأعوام 1433-1437هـ</t>
  </si>
  <si>
    <t>Private Sector Hospitals, Beds and polyclinics, by Region, 1433-1437 H.</t>
  </si>
  <si>
    <t>جدول 2-27</t>
  </si>
  <si>
    <t>Table 2-27</t>
  </si>
  <si>
    <t>المناطق    Region</t>
  </si>
  <si>
    <t xml:space="preserve"> المستشفيات             Hospitals</t>
  </si>
  <si>
    <t>أسرة                        Beds</t>
  </si>
  <si>
    <t xml:space="preserve"> المجمعات             Polyclinics</t>
  </si>
  <si>
    <t xml:space="preserve">Riyadh    </t>
  </si>
  <si>
    <t xml:space="preserve">Makkah  </t>
  </si>
  <si>
    <t xml:space="preserve">Jeddah  </t>
  </si>
  <si>
    <t xml:space="preserve">Ta'if   </t>
  </si>
  <si>
    <t xml:space="preserve">Bishah   </t>
  </si>
  <si>
    <t xml:space="preserve">Tabouk </t>
  </si>
  <si>
    <t xml:space="preserve">Ha'il   </t>
  </si>
  <si>
    <t xml:space="preserve">Al-Baha   </t>
  </si>
  <si>
    <t xml:space="preserve">Qunfudah  </t>
  </si>
  <si>
    <t xml:space="preserve"> Total  </t>
  </si>
  <si>
    <t>الأسرة بمستشفيات القطاع الخاص حسب المنطقة والتخصص عام 1437هـ</t>
  </si>
  <si>
    <t xml:space="preserve">  Beds at Private  Sector by Region and Speciality , 1437 H</t>
  </si>
  <si>
    <t>جدول 2-28</t>
  </si>
  <si>
    <t>Table 2-28</t>
  </si>
  <si>
    <t>Intenal medicine</t>
  </si>
  <si>
    <t>جـدة</t>
  </si>
  <si>
    <t>Hafr Al-baten</t>
  </si>
  <si>
    <t>العيادات بالقطاع الخاص حسب المنطقة والتخصص عام 1437هـ</t>
  </si>
  <si>
    <t>Clinics at Private Sector by Region and Speciality, 1437 H</t>
  </si>
  <si>
    <t>جدول 2-29</t>
  </si>
  <si>
    <t>Table 2-29</t>
  </si>
  <si>
    <t>General Medicine</t>
  </si>
  <si>
    <t>General surgery</t>
  </si>
  <si>
    <t>Heart &amp; chest</t>
  </si>
  <si>
    <t>قلب وصدر</t>
  </si>
  <si>
    <t>ENT</t>
  </si>
  <si>
    <t xml:space="preserve">الرياض </t>
  </si>
  <si>
    <t xml:space="preserve">مكة المكرمة </t>
  </si>
  <si>
    <t xml:space="preserve">جدة </t>
  </si>
  <si>
    <t xml:space="preserve">الطائف </t>
  </si>
  <si>
    <t xml:space="preserve">المدينة المنورة </t>
  </si>
  <si>
    <t xml:space="preserve">القصيم </t>
  </si>
  <si>
    <t xml:space="preserve"> Qaseem</t>
  </si>
  <si>
    <t xml:space="preserve">الشرقية </t>
  </si>
  <si>
    <t xml:space="preserve">الأحساء </t>
  </si>
  <si>
    <t xml:space="preserve">عسير </t>
  </si>
  <si>
    <t xml:space="preserve">تبوك </t>
  </si>
  <si>
    <t xml:space="preserve"> Ha`il</t>
  </si>
  <si>
    <t xml:space="preserve">الحدود الشمالية </t>
  </si>
  <si>
    <t xml:space="preserve">نجران </t>
  </si>
  <si>
    <t xml:space="preserve"> Najran</t>
  </si>
  <si>
    <t xml:space="preserve">الباحة </t>
  </si>
  <si>
    <t xml:space="preserve">القريات </t>
  </si>
  <si>
    <t xml:space="preserve"> الأطباء والعاملون بالتمريض والفئات الطبية المساعدة </t>
  </si>
  <si>
    <t>بالقطاع الخاص للأعوام 1434-1437 هـ</t>
  </si>
  <si>
    <t xml:space="preserve"> Physicians, Nurses and Allied Health Personnel </t>
  </si>
  <si>
    <t>at Private Sector, 1434-1437 H.</t>
  </si>
  <si>
    <t>جدول 2-30</t>
  </si>
  <si>
    <t>Table  2-30</t>
  </si>
  <si>
    <t>الأطباء</t>
  </si>
  <si>
    <t>سعودي    S</t>
  </si>
  <si>
    <t>*</t>
  </si>
  <si>
    <t xml:space="preserve">Physicians </t>
  </si>
  <si>
    <t>الفئات الطبية المساعدة</t>
  </si>
  <si>
    <t xml:space="preserve">      يشمل أطباء الأسنان.  </t>
  </si>
  <si>
    <t>إجمالي القوى العاملة بالقطاع الخاص حسب الفئة والجنس والجنسية والمنطقة عام 1437هـ</t>
  </si>
  <si>
    <t>Total Manpower in Private Sector by Category, Sex, Nationality and Region, 1437 H.</t>
  </si>
  <si>
    <t>جدول 2-31</t>
  </si>
  <si>
    <t>Table 2-31</t>
  </si>
  <si>
    <t xml:space="preserve"> تابع جدول 2-31</t>
  </si>
  <si>
    <t>Continued table  2-31</t>
  </si>
  <si>
    <t>الإجـمــالي</t>
  </si>
  <si>
    <t xml:space="preserve">  المجموع Total</t>
  </si>
  <si>
    <t xml:space="preserve">عاملون  </t>
  </si>
  <si>
    <t>بالتمريض</t>
  </si>
  <si>
    <t>تشمل اطباء الأسنان*</t>
  </si>
  <si>
    <t>Continued table 2-31</t>
  </si>
  <si>
    <t xml:space="preserve"> القوى العاملة بمستشفيات القطاع الخاص حسب الفئة والجنس والجنسية والمنطقة عام 1437 هـ</t>
  </si>
  <si>
    <t xml:space="preserve"> Manpower in Private Sector Hospitals by Category,Sex,Nationality and Region, 1437 H.</t>
  </si>
  <si>
    <t>جدول 2-32</t>
  </si>
  <si>
    <t>Table 2-32</t>
  </si>
  <si>
    <t>تابع جدول  2-32</t>
  </si>
  <si>
    <t>Continued table  2-32</t>
  </si>
  <si>
    <t xml:space="preserve"> تابع جدول 2-32</t>
  </si>
  <si>
    <t>Continued table 2-32</t>
  </si>
  <si>
    <t>القوى العاملة بمجمعات القطاع الخاص حسب الفئة والجنس والجنسية والمنطقة عام 1437هـ</t>
  </si>
  <si>
    <t xml:space="preserve"> Manpower in Private Sector  Polyclinics by Category,Sex,Nationality and Region, 1437 H.</t>
  </si>
  <si>
    <t>جدول 2-33</t>
  </si>
  <si>
    <t>Table 2-33</t>
  </si>
  <si>
    <t>تابع جدول  2-33</t>
  </si>
  <si>
    <t>Continued table  2-33</t>
  </si>
  <si>
    <t xml:space="preserve"> تابع جدول 2-33</t>
  </si>
  <si>
    <t>Continued table 2-33</t>
  </si>
  <si>
    <t>الأطباء وأطباء الأسنان بالقطاع الخاص حسب التخصص والتصنيف الوظيفي والمنطقة عام 1437هـ</t>
  </si>
  <si>
    <t>Physicians and Dentists in the Private Sector by Speciality, Professional Categories and Region, 1437H</t>
  </si>
  <si>
    <t xml:space="preserve"> جدول  2-34</t>
  </si>
  <si>
    <t xml:space="preserve"> Table 2-34</t>
  </si>
  <si>
    <t xml:space="preserve"> القوى العاملة بالقطاع الخاص حسب الفئة والجنس والجنسية ونوع المؤسسة 1437 هـ</t>
  </si>
  <si>
    <t xml:space="preserve"> Manpower in the Private Sector Institutions by Category,Sex and Nationality  1437 H.</t>
  </si>
  <si>
    <t>جدول 2-35</t>
  </si>
  <si>
    <t>Table 2-35</t>
  </si>
  <si>
    <t>مجمعات</t>
  </si>
  <si>
    <t>عيادات خاصة</t>
  </si>
  <si>
    <t>مختبرات</t>
  </si>
  <si>
    <t>مراكز علاج طبيعي</t>
  </si>
  <si>
    <t>محلات نظارات</t>
  </si>
  <si>
    <t>مركبي أسنان</t>
  </si>
  <si>
    <t>صيدليات</t>
  </si>
  <si>
    <t>مؤسسات أخرى**</t>
  </si>
  <si>
    <t>Dispensaries</t>
  </si>
  <si>
    <t>Private Clinics</t>
  </si>
  <si>
    <t>Laboratories</t>
  </si>
  <si>
    <t>Phsiotherapy Center</t>
  </si>
  <si>
    <t>Opticals</t>
  </si>
  <si>
    <t>Dental Prosthesis</t>
  </si>
  <si>
    <t>Pharmacies</t>
  </si>
  <si>
    <t>Other Institutions**</t>
  </si>
  <si>
    <t>* تشمل طبيب الأسنان</t>
  </si>
  <si>
    <t>** المصانع والمستودعات والمكاتب العلمية ومراكز التغذية والأشعة</t>
  </si>
  <si>
    <t>** Factories, drug stores, scientific offices,  nutrition centers and radiology centers</t>
  </si>
  <si>
    <t xml:space="preserve">الملتحقون والملتحقات الجدد من أطباء وزارة الصحة ببرامج الزمالات والدراسات العليا </t>
  </si>
  <si>
    <t>حسب التخصص عام   1437هـ</t>
  </si>
  <si>
    <t xml:space="preserve">Physicians  from MOH Newly Enrolled in Fellowship Programs &amp; High Studies </t>
  </si>
  <si>
    <t>by Speciality,1437H</t>
  </si>
  <si>
    <t>جدول 2-36</t>
  </si>
  <si>
    <t>Table 2-36</t>
  </si>
  <si>
    <t xml:space="preserve">بالداخلInside </t>
  </si>
  <si>
    <t>بالخارج Outside</t>
  </si>
  <si>
    <t>Total إجمالي</t>
  </si>
  <si>
    <t xml:space="preserve">ذكرMale </t>
  </si>
  <si>
    <t>أنثى Female</t>
  </si>
  <si>
    <t>أمراض باطنة</t>
  </si>
  <si>
    <t>طب الأطفال</t>
  </si>
  <si>
    <t>Intensive Care</t>
  </si>
  <si>
    <t>Dermatology&amp;Venereology</t>
  </si>
  <si>
    <t>طب مجتمع</t>
  </si>
  <si>
    <t>Community medicine</t>
  </si>
  <si>
    <t>أمراض عصبية</t>
  </si>
  <si>
    <t>Blood Diseases</t>
  </si>
  <si>
    <t>أمراض القلب</t>
  </si>
  <si>
    <t>علم الأمراض</t>
  </si>
  <si>
    <t>Pathology</t>
  </si>
  <si>
    <t>وبائيات</t>
  </si>
  <si>
    <t>Epidemiology</t>
  </si>
  <si>
    <t>جراحة عامـة</t>
  </si>
  <si>
    <t>أمراض نساء وولادة</t>
  </si>
  <si>
    <t>طب وجراحة عيون</t>
  </si>
  <si>
    <t>الأشعة</t>
  </si>
  <si>
    <t>جراحة عظام</t>
  </si>
  <si>
    <t>الأمراض الصدرية</t>
  </si>
  <si>
    <t>Chest Diseases</t>
  </si>
  <si>
    <t>جراحة صدر</t>
  </si>
  <si>
    <t>Thoracic Surgery</t>
  </si>
  <si>
    <t>جراحة المخ والأعصاب</t>
  </si>
  <si>
    <t>طب طوارئ</t>
  </si>
  <si>
    <t>Emergency medicine</t>
  </si>
  <si>
    <t>Forensic Medicine</t>
  </si>
  <si>
    <t>الجهاز الهضمي وأمراض الكبد</t>
  </si>
  <si>
    <t>GIT &amp; Liver Diseases</t>
  </si>
  <si>
    <t>جراحة الجهاز الهضمي</t>
  </si>
  <si>
    <t>Gastrointestinal Surgery</t>
  </si>
  <si>
    <t>التجميل والحروق</t>
  </si>
  <si>
    <t>Plastic Surgery</t>
  </si>
  <si>
    <t>الطب التأهيلي</t>
  </si>
  <si>
    <t>Rehabilitative Medicine</t>
  </si>
  <si>
    <t>طب وجراحة الأسنان</t>
  </si>
  <si>
    <t xml:space="preserve"> زمالات تخصصية أخرى</t>
  </si>
  <si>
    <t xml:space="preserve">Other specialist fellowship  </t>
  </si>
  <si>
    <t>تدريب</t>
  </si>
  <si>
    <t>أعداد  المتدربين بمراكز تطوير المهارات الفنية  لعام 1437 هـ</t>
  </si>
  <si>
    <t>Number of Trainees in Technical Skills' Development Centers  , 1437H.</t>
  </si>
  <si>
    <t xml:space="preserve"> جدول 2-37</t>
  </si>
  <si>
    <t>Table 2-37</t>
  </si>
  <si>
    <t>مسمى الدورة</t>
  </si>
  <si>
    <t>Course</t>
  </si>
  <si>
    <t>عدد المتدربين</t>
  </si>
  <si>
    <t>No. of Trainees</t>
  </si>
  <si>
    <t>الإسعافات الأولية</t>
  </si>
  <si>
    <t>First aid</t>
  </si>
  <si>
    <t>الإنعاش القلبي الرئوي الأساسي</t>
  </si>
  <si>
    <t>BCLS</t>
  </si>
  <si>
    <t>الإنعاش القلبي الرئوي المتقدم</t>
  </si>
  <si>
    <t>ACLS</t>
  </si>
  <si>
    <t>دعم الحياة المتقدم لحالات الإصابة</t>
  </si>
  <si>
    <t>ATLS</t>
  </si>
  <si>
    <t>إنعاش حديثي الولادة</t>
  </si>
  <si>
    <t>NRP</t>
  </si>
  <si>
    <t>ضربات الشمس</t>
  </si>
  <si>
    <t>Heat Stroke</t>
  </si>
  <si>
    <t>مهارات التواصل</t>
  </si>
  <si>
    <t>Communication Skills</t>
  </si>
  <si>
    <t>الإنعاش المتقدم للأطفال</t>
  </si>
  <si>
    <t>PALS</t>
  </si>
  <si>
    <t>فرق الاستجابة السريعة</t>
  </si>
  <si>
    <t>RRT</t>
  </si>
  <si>
    <t>التنفس الصناعي للأطفال وحديثي الولادة</t>
  </si>
  <si>
    <t>Neonatal &amp; Pediatric Mechanical Ventillation</t>
  </si>
  <si>
    <t>تخطيط القلب</t>
  </si>
  <si>
    <t>ECG</t>
  </si>
  <si>
    <t>المحاكاة الإكلينيكية</t>
  </si>
  <si>
    <t>Clinical Simulation</t>
  </si>
  <si>
    <t>دورات أخرى</t>
  </si>
  <si>
    <t>Other Courses</t>
  </si>
  <si>
    <t>الملتحقون بالكليات الطبية والصحية الجامعية للبنين والبنات حسب الكلية للعام الدراسي 1438/1437هـ</t>
  </si>
  <si>
    <t>Students in University Colleges of Medicine and Health, 1437/1438 H</t>
  </si>
  <si>
    <t>جدول  2-38</t>
  </si>
  <si>
    <t>Table  2-38</t>
  </si>
  <si>
    <t xml:space="preserve"> الجنسية والجنس </t>
  </si>
  <si>
    <t xml:space="preserve"> سعودي</t>
  </si>
  <si>
    <t xml:space="preserve"> Nationality</t>
  </si>
  <si>
    <t>N.S</t>
  </si>
  <si>
    <t xml:space="preserve">and Sex                                     </t>
  </si>
  <si>
    <t>ذكر</t>
  </si>
  <si>
    <t>أنثى</t>
  </si>
  <si>
    <t>الكلية</t>
  </si>
  <si>
    <t xml:space="preserve">             College</t>
  </si>
  <si>
    <t xml:space="preserve">الطب جامعة الملك سعود بالرياض </t>
  </si>
  <si>
    <t>Medicine,King Saud U.,Riyadh</t>
  </si>
  <si>
    <t xml:space="preserve">الطب جامعة الملك عبدالعزيز بجدة </t>
  </si>
  <si>
    <t>Medicine ,  King Abdul Aziz U.,J.</t>
  </si>
  <si>
    <t>الطب جامعة الامام عبدالرحمن بن فيصل بالدمام</t>
  </si>
  <si>
    <t>Medicine , I.A.F.U.D.</t>
  </si>
  <si>
    <t>الطب جامعة طيبة</t>
  </si>
  <si>
    <t>Medicine , Taibah U.</t>
  </si>
  <si>
    <t xml:space="preserve">الطب جامعة أم القرى </t>
  </si>
  <si>
    <t>Medicine , Umm Al-qura  U.</t>
  </si>
  <si>
    <t xml:space="preserve">الطب جامعة الملك خالد بأبها </t>
  </si>
  <si>
    <t>Medicine ,  King Khalied U.Abha</t>
  </si>
  <si>
    <t xml:space="preserve">الطب جامعة الامام محمد بن سعود الاسلامية </t>
  </si>
  <si>
    <t xml:space="preserve">Medicine , I.M.U.M.U.  
</t>
  </si>
  <si>
    <t>الطب جامعة الملك فيصل بالاحساء *</t>
  </si>
  <si>
    <t>Medicine,King Faisal U.Al-Ahsa</t>
  </si>
  <si>
    <t>الطب جامعة الملك عبدالعزيز بجدة ( رابغ )</t>
  </si>
  <si>
    <t>Medicine ,  King Abdul Aziz U.,J ( Rabegh ).</t>
  </si>
  <si>
    <t>الطب جامعة القصيم</t>
  </si>
  <si>
    <t>Medicine ,  Qassem U.</t>
  </si>
  <si>
    <t>الطب جامعة جازان</t>
  </si>
  <si>
    <t>Medicine , Jazan  U.</t>
  </si>
  <si>
    <t xml:space="preserve">الطب جامعة الملك سعود للعلوم </t>
  </si>
  <si>
    <t xml:space="preserve">Medicine , King Saud bin abdulaziz for </t>
  </si>
  <si>
    <t xml:space="preserve"> الصحية بالحرس الوطني</t>
  </si>
  <si>
    <t>Health Sciences National Guard</t>
  </si>
  <si>
    <t>الطب جامعة الاميرة نورة بنت عبدالرحمن</t>
  </si>
  <si>
    <t>Medicine ,Norah Bint Abdulrahman  U.</t>
  </si>
  <si>
    <t>الطب جامعة الأمير سطام  بن عبدالعزيز</t>
  </si>
  <si>
    <t>Medicine Sattam  bin Abdulaziz  U.</t>
  </si>
  <si>
    <t>الطب جامعة الطائف</t>
  </si>
  <si>
    <t>Medicine  Taif U.</t>
  </si>
  <si>
    <t xml:space="preserve">الطب جامعة تبوك </t>
  </si>
  <si>
    <t>Medicine  Tabouk U.</t>
  </si>
  <si>
    <t xml:space="preserve">الطب جامعة حائل </t>
  </si>
  <si>
    <t>Medicine  Hail  U.</t>
  </si>
  <si>
    <t>الطب جامعة الباحة *</t>
  </si>
  <si>
    <t>Medicine ,  Al-Bahah U.</t>
  </si>
  <si>
    <t>الطب جامعة نجران</t>
  </si>
  <si>
    <t>Medicine , Najran  U.</t>
  </si>
  <si>
    <t>الطب جامعة أم القرى ( القنفذة )</t>
  </si>
  <si>
    <t>Medicine , Umm Al-qura  U ( Qunfudah )</t>
  </si>
  <si>
    <t xml:space="preserve">الطب جامعة الحدود الشمالية </t>
  </si>
  <si>
    <t xml:space="preserve"> Medicine , Northern Border U.</t>
  </si>
  <si>
    <t>الطب جامعة المجمعة *</t>
  </si>
  <si>
    <t xml:space="preserve"> Medicine , Majmaah  U.</t>
  </si>
  <si>
    <t xml:space="preserve">الطب جامعة الجوف </t>
  </si>
  <si>
    <t xml:space="preserve"> Medicine , Al jouf  U.</t>
  </si>
  <si>
    <t xml:space="preserve">الطب جامعة شقراء </t>
  </si>
  <si>
    <t xml:space="preserve"> Medicine , Shaqra  U.</t>
  </si>
  <si>
    <t xml:space="preserve">Total                    </t>
  </si>
  <si>
    <t xml:space="preserve">طب الأسنان جامعة الملك سعود بالرياض </t>
  </si>
  <si>
    <t>Dentistry,King Saud U.,R.</t>
  </si>
  <si>
    <t xml:space="preserve">طب الأسنان جامعة الملك عبدالعزيز بجدة </t>
  </si>
  <si>
    <t>Dentistry ,  King Abdul Aziz U.J.</t>
  </si>
  <si>
    <t>طب الأسنان جامعة الامام عبدالرحمن بن فيصل بالدمام</t>
  </si>
  <si>
    <t>Dentistry ,  I.A.F.U.D.</t>
  </si>
  <si>
    <t xml:space="preserve">طب الأسنان جامعة أم القرى </t>
  </si>
  <si>
    <t>Dentistry ,   Umm Al-qura  U.</t>
  </si>
  <si>
    <t>طب الأسنان جامعة طيبة</t>
  </si>
  <si>
    <t xml:space="preserve">Dentistry , Taibah U. </t>
  </si>
  <si>
    <t>طب الأسنان جامعة الملك فيصل بالاحساء *</t>
  </si>
  <si>
    <t>Dentistry ,King Faisal U.Al-Ahsa .</t>
  </si>
  <si>
    <t xml:space="preserve">طب الأسنان جامعة الملك خالد بأبها </t>
  </si>
  <si>
    <t>Dentistry ,King Khalied U.Abha</t>
  </si>
  <si>
    <t xml:space="preserve">طب الأسنان جامعة الملك سعود للعلوم </t>
  </si>
  <si>
    <t xml:space="preserve">Dentistry , King Saud bin abdulaziz for </t>
  </si>
  <si>
    <t>طب الاسنان جامعة الاميرة نورة بنت عبدالرحمن</t>
  </si>
  <si>
    <t>Dentistry ,Norah Bint Abdulrahman  U.</t>
  </si>
  <si>
    <t xml:space="preserve">طب الأسنان جامعة سطام  بن عبدالعزيز </t>
  </si>
  <si>
    <t>Dentistry , Sattam  bin Abdulaziz  U.</t>
  </si>
  <si>
    <t>طب الأسنان جامعة القصيم</t>
  </si>
  <si>
    <t>Dentistry , Qassem U.</t>
  </si>
  <si>
    <t>طب الأسنان جامعة الطائف</t>
  </si>
  <si>
    <t>Dentistry , Taif U.</t>
  </si>
  <si>
    <t xml:space="preserve">طب الأسنان جامعة حائل </t>
  </si>
  <si>
    <t>Dentistry , Hail U.</t>
  </si>
  <si>
    <t>طب الأسنان بجامعة جازان</t>
  </si>
  <si>
    <t>Dentistry, Jazan  U.</t>
  </si>
  <si>
    <t>طب الأسنان بجامعة نجران</t>
  </si>
  <si>
    <t>Dentistry, Najran  U.</t>
  </si>
  <si>
    <t>طب الأسنان بجامعة المجمعة *</t>
  </si>
  <si>
    <t>Dentistry,Majmaah  U.</t>
  </si>
  <si>
    <t xml:space="preserve">طب الأسنان بجامعة الجوف </t>
  </si>
  <si>
    <t xml:space="preserve"> Dentistry, Al jouf  U.</t>
  </si>
  <si>
    <t xml:space="preserve">الصيدلة جامعة الملك سعود بالرياض </t>
  </si>
  <si>
    <t>Pharmacy,King Saud U.,R.</t>
  </si>
  <si>
    <t>الصيدلة جامعة الملك عبدالعزيز بجدة</t>
  </si>
  <si>
    <t>Pharmacy, King Abdul Aziz U..J.</t>
  </si>
  <si>
    <t>الصيدلة جامعة الامام عبدالرحمن بن فيصل بالدمام</t>
  </si>
  <si>
    <t>Pharmacy, I.A.F.U.D.</t>
  </si>
  <si>
    <t>الصيدلة جامعة الملك فيصل بالاحساء *</t>
  </si>
  <si>
    <t>Pharmacy,King Faisal U.Al-Ahsa.</t>
  </si>
  <si>
    <t xml:space="preserve">الصيدلة جامعة أم القرى </t>
  </si>
  <si>
    <t>Pharmacy, Umm Al-qura  U.</t>
  </si>
  <si>
    <t>الصيدلة جامعة طيبة</t>
  </si>
  <si>
    <t>Pharmacy,Taibah  U.</t>
  </si>
  <si>
    <t xml:space="preserve">الصيدلة جامعة الملك خالد بأبها </t>
  </si>
  <si>
    <t>Pharmacy,  King Khalied U.Abha</t>
  </si>
  <si>
    <t xml:space="preserve">الصيدلة جامعة الملك سعود للعلوم </t>
  </si>
  <si>
    <t xml:space="preserve">Pharmacy , King Saud bin abdulaziz for </t>
  </si>
  <si>
    <t xml:space="preserve">الصيدلة جامعة سطام  بن عبدالعزيز </t>
  </si>
  <si>
    <t>Pharmacy,  Sattam  bin Abdulaziz  U.</t>
  </si>
  <si>
    <t>الصيدلة جامعة الاميرة نورة بنت عبدالرحمن</t>
  </si>
  <si>
    <t>Pharmacy,Norah Bint Abdulrahman  U.</t>
  </si>
  <si>
    <t>الصيدلة جامعة القصيم</t>
  </si>
  <si>
    <t>Pharmacy,   Qassem U.</t>
  </si>
  <si>
    <t xml:space="preserve">الصيدلة جامعة تبوك </t>
  </si>
  <si>
    <t>Pharmacy,   Tabouk U.</t>
  </si>
  <si>
    <t xml:space="preserve">الصيدلة جامعة حائل </t>
  </si>
  <si>
    <t>Pharmacy,   Hail U.</t>
  </si>
  <si>
    <t>الصيدلة جامعة جازان</t>
  </si>
  <si>
    <t>Pharmacy, , Jazan  U.</t>
  </si>
  <si>
    <t>الصيدلة جامعة الطائف</t>
  </si>
  <si>
    <t>Pharmacy,  Taif U.</t>
  </si>
  <si>
    <t>الصيدلة جامعة الباحة *</t>
  </si>
  <si>
    <t>Pharmacy,    Al-Bahah U.</t>
  </si>
  <si>
    <t>الصيدلة جامعة نجران</t>
  </si>
  <si>
    <t>Pharmacy,  Najran  U.</t>
  </si>
  <si>
    <t>الصيدلة جامعة شقراء</t>
  </si>
  <si>
    <t>Pharmacy,   Shaqra  U.</t>
  </si>
  <si>
    <t xml:space="preserve">الصيدلة جامعة الحدود الشمالية </t>
  </si>
  <si>
    <t xml:space="preserve"> Pharmacy,   Northern Border   U.</t>
  </si>
  <si>
    <t xml:space="preserve">الصيدلة جامعة الجوف </t>
  </si>
  <si>
    <t xml:space="preserve"> Pharmacy,   Al jouf   U.</t>
  </si>
  <si>
    <t xml:space="preserve">العلوم التطبيقية جامعة الملك سعود بالرياض </t>
  </si>
  <si>
    <t>Applied Science,King Saud U.,R.</t>
  </si>
  <si>
    <t xml:space="preserve">العلوم التطبيقية جامعة الملك عبدالعزيز بجدة </t>
  </si>
  <si>
    <t>Applied Science,Abdul Aziz U..J.</t>
  </si>
  <si>
    <t>العلوم التطبيقية جامعة الامام عبدالرحمن بن فيصل بالدمام</t>
  </si>
  <si>
    <t>Applied Science, I.A.F.U.D.</t>
  </si>
  <si>
    <t xml:space="preserve">العلوم التطبيقية جامعة أم القرى </t>
  </si>
  <si>
    <t>Applied Science,Umm Al-Qura U.</t>
  </si>
  <si>
    <t>العلوم التطبيقية جامعة طيبة</t>
  </si>
  <si>
    <t>Applied Science,Taibah U.</t>
  </si>
  <si>
    <t xml:space="preserve">العلوم التطبيقية جامعة الملك خالد بأبها </t>
  </si>
  <si>
    <t>Applied Science,,King Khalied U.Abha</t>
  </si>
  <si>
    <t xml:space="preserve">العلوم التطبيقية جامعة الملك سعود  </t>
  </si>
  <si>
    <t xml:space="preserve">Applied , King Saud bin abdulaziz for </t>
  </si>
  <si>
    <t xml:space="preserve"> للعلوم الصحية بالحرس الوطني</t>
  </si>
  <si>
    <t>العلوم التطبيقية جامعة الملك فيصل بالاحساء *</t>
  </si>
  <si>
    <t>Applied Science,King Faisal U.Al-Ahsa</t>
  </si>
  <si>
    <t xml:space="preserve">العلوم التطبيقية جامعة سطام  بن عبدالعزيز </t>
  </si>
  <si>
    <t>Applied Science, Sattam  bin Abdulaziz  U.</t>
  </si>
  <si>
    <t>العلوم التطبيقية جامعة القصيم</t>
  </si>
  <si>
    <t>Applied Science,Qassem U.</t>
  </si>
  <si>
    <t>العلوم التطبيقية جامعة جازان</t>
  </si>
  <si>
    <t>Applied Science, Jazan U.</t>
  </si>
  <si>
    <t xml:space="preserve">العلوم التطبيقية جامعة الطائف </t>
  </si>
  <si>
    <t>Applied Science,  Taif U.</t>
  </si>
  <si>
    <t xml:space="preserve">العلوم التطبيقية جامعة تبوك </t>
  </si>
  <si>
    <t>Applied Science,  Tabouk U.</t>
  </si>
  <si>
    <t xml:space="preserve">العلوم التطبيقية جامعة حائل </t>
  </si>
  <si>
    <t>Applied Science,  Hail U.</t>
  </si>
  <si>
    <t>العلوم التطبيقية جامعة الباحة *</t>
  </si>
  <si>
    <t>Applied Science,  Al-Bahah U.</t>
  </si>
  <si>
    <t>العلوم التطبيقية جامعة نجران</t>
  </si>
  <si>
    <t>Applied Science,  Najran  U.</t>
  </si>
  <si>
    <t>العلوم التطبيقية جامعة شقراء</t>
  </si>
  <si>
    <t>Applied Science,  Shaqra  U.</t>
  </si>
  <si>
    <t>العلوم التطبيقية جامعة المجمعة *</t>
  </si>
  <si>
    <t>Applied Science, Majmaah  U.</t>
  </si>
  <si>
    <t xml:space="preserve">العلوم التطبيقية جامعة الحدود الشمالية </t>
  </si>
  <si>
    <t>Applied Science,  Northern Border U.</t>
  </si>
  <si>
    <t xml:space="preserve">العلوم التطبيقية جامعة الجوف </t>
  </si>
  <si>
    <t>Applied Science,  Al jouf  U.</t>
  </si>
  <si>
    <t xml:space="preserve">Total                     </t>
  </si>
  <si>
    <t>التمريض جامعة الملك سعود بالرياض</t>
  </si>
  <si>
    <t>Nurse,King Saud U.,R.</t>
  </si>
  <si>
    <t xml:space="preserve">التمريض جامعة الملك عبدالعزيز بجدة </t>
  </si>
  <si>
    <t>Nurse , Abdul Aziz U..J.</t>
  </si>
  <si>
    <t>التمريض جامعة الامام عبدالرحمن بن فيصل بالدمام</t>
  </si>
  <si>
    <t>Nurse ,  I.A.F.U.D.</t>
  </si>
  <si>
    <t xml:space="preserve">التمريض جامعة أم القرى </t>
  </si>
  <si>
    <t>Nurse ,  Umm Al-Qura  U.</t>
  </si>
  <si>
    <t xml:space="preserve">التمريض جامعة طيبة </t>
  </si>
  <si>
    <t>Nurse ,  Taibah  U.</t>
  </si>
  <si>
    <t>التمريض جامعة الملك خالد بأبها *</t>
  </si>
  <si>
    <t>Nurse , King Khalied U. Abha</t>
  </si>
  <si>
    <t xml:space="preserve">التمريض جامعة الملك سعود للعلوم </t>
  </si>
  <si>
    <t xml:space="preserve">Nurse , King Saud bin abdulaziz for </t>
  </si>
  <si>
    <t>التمريض جامعة الاميرة نورة بنت عبدالرحمن</t>
  </si>
  <si>
    <t xml:space="preserve"> Nurse ,Norah Bint Abdulrahman  U.</t>
  </si>
  <si>
    <t>التمريض جامعة القصيم</t>
  </si>
  <si>
    <t xml:space="preserve"> Nurse , Qassem U.</t>
  </si>
  <si>
    <t xml:space="preserve">التمريض جامعة حائل </t>
  </si>
  <si>
    <t xml:space="preserve"> Nurse , Hail U.</t>
  </si>
  <si>
    <t xml:space="preserve"> التمريض جامعة الحدود الشمالية </t>
  </si>
  <si>
    <t>Nurse,  Northern Border U.</t>
  </si>
  <si>
    <t>التمريض جامعة جازان</t>
  </si>
  <si>
    <t xml:space="preserve"> Nurse , Jazan  U.</t>
  </si>
  <si>
    <t xml:space="preserve">التمريض جامعة نجران </t>
  </si>
  <si>
    <t xml:space="preserve"> Nurse , Najran  U.</t>
  </si>
  <si>
    <t xml:space="preserve"> Total                    </t>
  </si>
  <si>
    <t xml:space="preserve">كلية الصحة العامة والمعلومات الصحية جامعة </t>
  </si>
  <si>
    <t>Public Health &amp;Health Informatics King Saud bin</t>
  </si>
  <si>
    <t>الملك سعود للعلوم الصحية بالحرس الوطني</t>
  </si>
  <si>
    <t>abdulaziz for Health Sciences National Guard</t>
  </si>
  <si>
    <t>كلية الصحة العامة والمعلومات الصحية جامعة أم القرى</t>
  </si>
  <si>
    <t>Public Health &amp;Health Informatics Umm Al-Qura  U.</t>
  </si>
  <si>
    <t>كلية الصحة العامة والمعلومات الصحية جامعة الامام عبدالرحمن بن فيصل بالدمام</t>
  </si>
  <si>
    <t>Public Health &amp;Health Informatics  I.A.F.U.D.</t>
  </si>
  <si>
    <t xml:space="preserve">كلية الصحة العامة والمعلومات الصحية جامعة بالقصيم </t>
  </si>
  <si>
    <t>Public Health &amp;Health Informatics  Qassem U.</t>
  </si>
  <si>
    <t>كلية الصحة العامة والمعلومات الصحية جامعة حائل **</t>
  </si>
  <si>
    <t>Public Health &amp;Health Informatics  Hail U.</t>
  </si>
  <si>
    <t>كلية الصحة العامة وطب المناطق الحارة جامعة جازان</t>
  </si>
  <si>
    <t>Public Health &amp; Tropical Medicine   Jazan  U.</t>
  </si>
  <si>
    <t>الصحة وعلوم التأهيل جامعة الاميرة نورة بنت عبدالرحمن</t>
  </si>
  <si>
    <t>Health and Rehabilitation Sciemces Norah Bint Abdulrahman  U.</t>
  </si>
  <si>
    <t>التأهيل الطبي جامعة طيبة</t>
  </si>
  <si>
    <t>Rehabilitation  Taibah  U.</t>
  </si>
  <si>
    <t>التأهيل الطبي جامعة القصيم</t>
  </si>
  <si>
    <t>Rehabilitation  Qassem U.</t>
  </si>
  <si>
    <t>المجموع الكلي</t>
  </si>
  <si>
    <t xml:space="preserve">G.Total             </t>
  </si>
  <si>
    <t xml:space="preserve"> . البيانات تمثل العام الدراسي 1437/1436هـ لعدم ورورد بيانات العام الدراسي 1438/1437هـ *</t>
  </si>
  <si>
    <t xml:space="preserve"> . البيانات تمثل العام الدراسي 1436/1435هـ لعدم ورورد بيانات العام الدراسي 1437/1436هـ والعام الدراسي 1438/1437هـ **</t>
  </si>
  <si>
    <t>خريجو الكليات الطبية والصحية الجامعية للعام الدراسي 1437/1436هـ</t>
  </si>
  <si>
    <t>Graduates in University Medical and Health Colleges (Male &amp; Female) by College,1436/1437 H</t>
  </si>
  <si>
    <t>جدول  2-39</t>
  </si>
  <si>
    <t>Table  2-39</t>
  </si>
  <si>
    <t xml:space="preserve"> Medicine,King Saud U.,Riyadh</t>
  </si>
  <si>
    <t xml:space="preserve"> Medicine ,  King Abdul Aziz U.,J.</t>
  </si>
  <si>
    <t xml:space="preserve"> Medicine ,  I.A.F.U.D.</t>
  </si>
  <si>
    <t xml:space="preserve"> Medicine ,  King Khalied U.Abha</t>
  </si>
  <si>
    <t xml:space="preserve"> Medicine , Taibah U.</t>
  </si>
  <si>
    <t xml:space="preserve"> Medicine,King Faisal U.Al-Ahsa.</t>
  </si>
  <si>
    <t xml:space="preserve">الطب بجامعة أم القرى </t>
  </si>
  <si>
    <t xml:space="preserve"> Medicine , Umm Al-qura  U.</t>
  </si>
  <si>
    <t xml:space="preserve"> Medicine , Jazan  U.</t>
  </si>
  <si>
    <t xml:space="preserve">الطب جامعة القصيم </t>
  </si>
  <si>
    <t xml:space="preserve"> Medicine ,  Qassem U.</t>
  </si>
  <si>
    <t xml:space="preserve"> Medicine ,  Tabouk U.</t>
  </si>
  <si>
    <t>الطب جامعة الحدود الشمالية *</t>
  </si>
  <si>
    <t xml:space="preserve"> Medicine ,   Al jouf U.</t>
  </si>
  <si>
    <t xml:space="preserve"> Dentistry,King Saud U.,R.</t>
  </si>
  <si>
    <t xml:space="preserve"> Dentistry ,  King Abdul Aziz U..J.</t>
  </si>
  <si>
    <t xml:space="preserve"> Dentistry ,  I.A.F.U.D.</t>
  </si>
  <si>
    <t xml:space="preserve"> Dentistry ,  Taibah  U.</t>
  </si>
  <si>
    <t xml:space="preserve">طب الاسنان جامعة الملك سعود للعلوم </t>
  </si>
  <si>
    <t xml:space="preserve"> Dentistry , King Khalied U.Abha</t>
  </si>
  <si>
    <t xml:space="preserve">طب الأسنان جامعة القصيم </t>
  </si>
  <si>
    <t xml:space="preserve">طب الأسنان جامعة سطام بن عبدالعزيز </t>
  </si>
  <si>
    <t>طب الأسنان جامعة جازان</t>
  </si>
  <si>
    <t>Dentistry , Jazan  U.</t>
  </si>
  <si>
    <t>طب الأسنان جامعة حائل</t>
  </si>
  <si>
    <t>Dentistry , Hail  U.</t>
  </si>
  <si>
    <t>ذ</t>
  </si>
  <si>
    <t xml:space="preserve"> Pharmacy,King Saud U.,R.</t>
  </si>
  <si>
    <t xml:space="preserve">الصيدلة جامعة الملك عبدالعزيز بجدة </t>
  </si>
  <si>
    <t xml:space="preserve"> Pharmacy, King Abdul Aziz U..J.</t>
  </si>
  <si>
    <t xml:space="preserve"> Pharmacy,Umm Al-Qura U.</t>
  </si>
  <si>
    <t>Pharmacy ,Taibah  U.</t>
  </si>
  <si>
    <t xml:space="preserve"> Pharmacy, King Khalied U.Abha</t>
  </si>
  <si>
    <t>Pharmacy, ,Norah Bint Abdulrahman  U.</t>
  </si>
  <si>
    <t xml:space="preserve"> Pharmacy, King Faisal U.Al-Ahsa.</t>
  </si>
  <si>
    <t xml:space="preserve">الصيدلة جامعة القصيم </t>
  </si>
  <si>
    <t>Pharmacy,  Qassem U.</t>
  </si>
  <si>
    <t>Pharmacy,  Najran U.</t>
  </si>
  <si>
    <t>الصيدلة جامعة جازان *</t>
  </si>
  <si>
    <t>Pharmacy,  Jazan  U.</t>
  </si>
  <si>
    <t>الصيدلة جامعة حائل *</t>
  </si>
  <si>
    <t>Pharmacy,  Hail  U.</t>
  </si>
  <si>
    <t>الصيدلة جامعة الحدود الشمالية *</t>
  </si>
  <si>
    <t>Pharmacy,  Al jouf U.</t>
  </si>
  <si>
    <t xml:space="preserve">العلوم الطبية التطبيقية جامعة الملك سعود بالرياض </t>
  </si>
  <si>
    <t xml:space="preserve"> Applied Science,King Saud U.,R.</t>
  </si>
  <si>
    <t xml:space="preserve">العلوم الطبية التطبيقية جامعة الملك عبدالعزيز بجدة  </t>
  </si>
  <si>
    <t xml:space="preserve"> Applied Science,Abdul Aziz U..J.</t>
  </si>
  <si>
    <t>العلوم الطبية التطبيقية جامعة الامام عبدالرحمن بن فيصل بالدمام</t>
  </si>
  <si>
    <t xml:space="preserve"> Applied Science, I.A.F.U.D.</t>
  </si>
  <si>
    <t xml:space="preserve">العلوم الطبية التطبيقية جامعة أم القرى </t>
  </si>
  <si>
    <t xml:space="preserve"> Applied Science,Umm Al-Qura U.</t>
  </si>
  <si>
    <t>العلوم الطبية التطبيقية جامعة طيبة</t>
  </si>
  <si>
    <t xml:space="preserve">العلوم الطبية التطبيقية جامعة الملك خالد بأبها </t>
  </si>
  <si>
    <t xml:space="preserve"> Applied Science,King Khalied U.Abha</t>
  </si>
  <si>
    <t xml:space="preserve">العلوم الطبية التطبيقية جامعة الملك سعود  </t>
  </si>
  <si>
    <t xml:space="preserve">العلوم الطبية التطبيقية جامعة سطام  بن عبدالعزيز </t>
  </si>
  <si>
    <t xml:space="preserve">العلوم الطبية التطبيقية جامعة الطائف </t>
  </si>
  <si>
    <t>العلوم الطبية التطبيقية جامعة جازان</t>
  </si>
  <si>
    <t>العلوم الطبية التطبيقية جامعة نجران</t>
  </si>
  <si>
    <t xml:space="preserve">العلوم الطبية التطبيقية جامعة الباحة </t>
  </si>
  <si>
    <t>العلوم الطبية التطبيقية جامعة حائل *</t>
  </si>
  <si>
    <t xml:space="preserve">العلوم الطبية التطبيقية جامعة القصيم </t>
  </si>
  <si>
    <t xml:space="preserve"> Applied Science,Qassem U.</t>
  </si>
  <si>
    <t xml:space="preserve">العلوم الطبية التطبيقية جامعة تبوك </t>
  </si>
  <si>
    <t xml:space="preserve"> Applied Science, Tabouk U.</t>
  </si>
  <si>
    <t>العلوم الطبية التطبيقية جامعة المجمعة *</t>
  </si>
  <si>
    <t xml:space="preserve"> Applied Science,Majmaah  U.</t>
  </si>
  <si>
    <t>العلوم الطبية التطبيقية جامعة شقراء</t>
  </si>
  <si>
    <t xml:space="preserve">العلوم الطبية التطبيقية جامعة الجوف </t>
  </si>
  <si>
    <t xml:space="preserve"> Applied Science, Al jouf  U.</t>
  </si>
  <si>
    <t>العلوم الطبية التطبيقية جامعة الحدود الشمالية *</t>
  </si>
  <si>
    <t xml:space="preserve"> Nurse,King Saud U.,R.</t>
  </si>
  <si>
    <t xml:space="preserve"> Nurse , Umm Al-Qura  U.</t>
  </si>
  <si>
    <t xml:space="preserve"> Nurse ,  I.A.F.U.D.</t>
  </si>
  <si>
    <t xml:space="preserve">التمريض جامعة الملك خالد بأبها </t>
  </si>
  <si>
    <t>Nurse ,Norah Bint Abdulrahman  U.</t>
  </si>
  <si>
    <t>التمريض جامعة حائل *</t>
  </si>
  <si>
    <t>Nurse , Jazan  U.</t>
  </si>
  <si>
    <t>التمريض جامعة الحدود الشمالية *</t>
  </si>
  <si>
    <t>Nurse , Northern Border U.</t>
  </si>
  <si>
    <t xml:space="preserve">كلية الصحة العامة والمعلومات الصحية بجامعة </t>
  </si>
  <si>
    <t>الصحة العامة والمعلومات الصحية بالقصيم</t>
  </si>
  <si>
    <t>التأهيل الطبي بجامعة طيبة</t>
  </si>
  <si>
    <t>التأهيل الطبي بجامعة القصيم</t>
  </si>
  <si>
    <t xml:space="preserve"> . البيانات تمثل العام الدراسي 1436/1435هـ لعدم ورورد بيانات العام الدراسي 1437/1436هـ *</t>
  </si>
  <si>
    <t>مستشفيات وزارة الصحة المعتمدة من المجلس المركزي لاعتماد المنشآت الصحية بنهاية عام 2016م</t>
  </si>
  <si>
    <t>CBAHI Accredited MoH Hospitals at the end of 2016 G.</t>
  </si>
  <si>
    <t xml:space="preserve"> جدول  2-40</t>
  </si>
  <si>
    <t>Table 2-40</t>
  </si>
  <si>
    <t>المنطقة
Region</t>
  </si>
  <si>
    <t>المستشفى</t>
  </si>
  <si>
    <t>Hospital Name</t>
  </si>
  <si>
    <t>تاريخ الاعتماد
Date of Accriditation</t>
  </si>
  <si>
    <t>الرياض
Riyadh</t>
  </si>
  <si>
    <t>King Fahad Medical City</t>
  </si>
  <si>
    <t>مستشفى اليمامة</t>
  </si>
  <si>
    <t>Al-Yamama Hospital</t>
  </si>
  <si>
    <t>مستشفى الإيمان العام</t>
  </si>
  <si>
    <t>Al-Eman General Hospital</t>
  </si>
  <si>
    <t>مستشفى الأمير سلمان</t>
  </si>
  <si>
    <t>Prince Salman Hospital</t>
  </si>
  <si>
    <t>مدينة الملك سعود الطبية</t>
  </si>
  <si>
    <t>King Saud Medical City</t>
  </si>
  <si>
    <t>مستشفى الملك خالد بالخرج</t>
  </si>
  <si>
    <t>King Khalid Hospital- Al Kharj</t>
  </si>
  <si>
    <t>مستشفى الأفلاج العام</t>
  </si>
  <si>
    <t>Al Aflaj General Hospital</t>
  </si>
  <si>
    <t>مستشفى وادي الدواسر العام</t>
  </si>
  <si>
    <t>Wadi Al Dawasir General Hospital</t>
  </si>
  <si>
    <t>مستشفى الدوادمي العام</t>
  </si>
  <si>
    <t>Al Dawadmi General Hospital</t>
  </si>
  <si>
    <t>مستشفى القويعية العام</t>
  </si>
  <si>
    <t>Al-Quayeeah General Hospital</t>
  </si>
  <si>
    <t>مستشفى الزلفي العام</t>
  </si>
  <si>
    <t>Azzulfi General Hospital</t>
  </si>
  <si>
    <t>مستشفى حوطة بني تميم</t>
  </si>
  <si>
    <t>Hotat Bani Tameem Hospital</t>
  </si>
  <si>
    <t>مستشفى الأمير محمد بن عبدالعزيز</t>
  </si>
  <si>
    <t>Prince Mohammad Bin Abdulaziz Hospital</t>
  </si>
  <si>
    <t>مكة المكرمة
Makkah</t>
  </si>
  <si>
    <t>مستشفى حراء العام</t>
  </si>
  <si>
    <t>Herra General Hospital</t>
  </si>
  <si>
    <t>مستشفى الملك عبد العزيز</t>
  </si>
  <si>
    <t>King Abdulaziz  Hospital</t>
  </si>
  <si>
    <t>مستشفى النور التخصصي</t>
  </si>
  <si>
    <t>Al-Noor  Specialized Hospital</t>
  </si>
  <si>
    <t>جدة
Jeddah</t>
  </si>
  <si>
    <t>مستشفى الملك عبد العزيز ومركز الأورام</t>
  </si>
  <si>
    <t>King Abdulaziz  Hospital &amp; Oncology Center</t>
  </si>
  <si>
    <t>مستشفى الملك فهد</t>
  </si>
  <si>
    <t>King Fahad  Hospital</t>
  </si>
  <si>
    <t>مستشفى الولادة والأطفال</t>
  </si>
  <si>
    <t>Maternity &amp; Children Hospital</t>
  </si>
  <si>
    <t>مستشفى رابغ العام</t>
  </si>
  <si>
    <t>Rabegh General Hospital</t>
  </si>
  <si>
    <t>مستشفى الثغر العام</t>
  </si>
  <si>
    <t>Al-Thager General Hospital</t>
  </si>
  <si>
    <t>الطائف
Ta'if</t>
  </si>
  <si>
    <t>مستشفى الملك عبد العزيز التخصصي</t>
  </si>
  <si>
    <t>King Abdulaziz  Specialized Hospital</t>
  </si>
  <si>
    <t>مستشفى الملك فيصل</t>
  </si>
  <si>
    <t>King Faisal Hospital</t>
  </si>
  <si>
    <t>المدينة المنورة
Madinah</t>
  </si>
  <si>
    <t>مستشفى أحد العام</t>
  </si>
  <si>
    <t xml:space="preserve"> Ohoud General Hospital</t>
  </si>
  <si>
    <t>مستشفى الأنصار</t>
  </si>
  <si>
    <t xml:space="preserve"> Al Ansar General Hospital</t>
  </si>
  <si>
    <t>مستشفى ينبع العام</t>
  </si>
  <si>
    <t xml:space="preserve"> Jubail General Hospital</t>
  </si>
  <si>
    <t>القصيم
Qaseem</t>
  </si>
  <si>
    <t>مستشفى الملك فهد التخصصي ببريدة</t>
  </si>
  <si>
    <t>King Fahad  Specialized Hospital</t>
  </si>
  <si>
    <t>مستشفى الملك سعود بعنيزة</t>
  </si>
  <si>
    <t>King Saud  Hospital</t>
  </si>
  <si>
    <t>مستشفى المذنب العام</t>
  </si>
  <si>
    <t>El-Meznab General Hospital</t>
  </si>
  <si>
    <t>مستشفى الولادة والأطفال ببريدة</t>
  </si>
  <si>
    <t>الشرقية
Eastern</t>
  </si>
  <si>
    <t>مستشفى الولادة والأطفال بالدمام</t>
  </si>
  <si>
    <t>مركز سعود البابطين للقلب بالدمام</t>
  </si>
  <si>
    <t>Saud Al Babtain Cardiac Center</t>
  </si>
  <si>
    <t>مستشفى الجبيل العام</t>
  </si>
  <si>
    <t>مستشفى القطيف العام</t>
  </si>
  <si>
    <t>Qateef  General Hospital</t>
  </si>
  <si>
    <t xml:space="preserve">مجمع الدمام الطبي </t>
  </si>
  <si>
    <t>Dammam Medical Complex</t>
  </si>
  <si>
    <t>مستشفى الخفجي العام</t>
  </si>
  <si>
    <t>Al Khafji General Hospital</t>
  </si>
  <si>
    <t>الأحساء
Al-Ahsa</t>
  </si>
  <si>
    <t>مستشفى الملك فهد بالهفوف</t>
  </si>
  <si>
    <t>مستشفى الأمير سعود بن جلوي</t>
  </si>
  <si>
    <t>Prince Saud Bin Jalawi Hospital</t>
  </si>
  <si>
    <t>حفر الباطن
Hafr Al-Baten</t>
  </si>
  <si>
    <t>مستشفى الملك خالد</t>
  </si>
  <si>
    <t>King Khalid  Hospital</t>
  </si>
  <si>
    <t>عسير
Aseer</t>
  </si>
  <si>
    <t>مستشفى عسير المركزي</t>
  </si>
  <si>
    <t>Aseer Central Hospital</t>
  </si>
  <si>
    <t>مستشفى خميس مشيط العام</t>
  </si>
  <si>
    <t>Khamis Mushayt General Hospital</t>
  </si>
  <si>
    <t>مستشفى أبها العام</t>
  </si>
  <si>
    <t>Abha General Hospital</t>
  </si>
  <si>
    <t>مستشفى بللسمر العام</t>
  </si>
  <si>
    <t>Billasmar General Hospital</t>
  </si>
  <si>
    <t>مستشفى سراة عبيدة</t>
  </si>
  <si>
    <t>Sarat Obaida General Hospital</t>
  </si>
  <si>
    <t>مستشفى النماص العام</t>
  </si>
  <si>
    <t>Al Namas General Hospital</t>
  </si>
  <si>
    <t>بيشة
Bishah</t>
  </si>
  <si>
    <t>مستشفى الملك عبد الله</t>
  </si>
  <si>
    <t>King Abdullah  Hospital</t>
  </si>
  <si>
    <t>تبوك
Tabuk</t>
  </si>
  <si>
    <t>مستشفى حقل العام</t>
  </si>
  <si>
    <t>Hakel General Hospital</t>
  </si>
  <si>
    <t>حائل
Ha'il</t>
  </si>
  <si>
    <t>الحدود الشمالية
Northern</t>
  </si>
  <si>
    <t>مستشفى عرعر المركزي</t>
  </si>
  <si>
    <t>Arar Central Hospital</t>
  </si>
  <si>
    <t>مستشفى الأمير عبد العزيز بن مساعد</t>
  </si>
  <si>
    <t>Prince Abdulaziz Bin Musaad Hospital</t>
  </si>
  <si>
    <t>مستشفى رفحاء العام</t>
  </si>
  <si>
    <t>Rafhaa General Hospital</t>
  </si>
  <si>
    <t>جازان
Jazan</t>
  </si>
  <si>
    <t>مستشفى الملك فهد المركزي</t>
  </si>
  <si>
    <t>نجران
Najran</t>
  </si>
  <si>
    <t>مستشفى شرورة العام</t>
  </si>
  <si>
    <t>Sharourah General Hospital</t>
  </si>
  <si>
    <t>الباحة
Al-Baha</t>
  </si>
  <si>
    <t>مستشفيات القطاع الخاص المعتمدة من المجلس المركزي لاعتماد المنشآت الصحية بنهاية عام 2016م</t>
  </si>
  <si>
    <t>CBAHI Accredited Private Hospitals at the end of 2016 G.</t>
  </si>
  <si>
    <t xml:space="preserve"> جدول  2-41</t>
  </si>
  <si>
    <t>Table 2-41</t>
  </si>
  <si>
    <t>المستشفى الوطني</t>
  </si>
  <si>
    <t>National Hospital</t>
  </si>
  <si>
    <t>مستشفى المملكة</t>
  </si>
  <si>
    <t>Kingdom Hospital</t>
  </si>
  <si>
    <t>مستشفى الدكتور عبد الرحمن المشاري</t>
  </si>
  <si>
    <t>Dr Abdulrahman Al Mashary Hospital</t>
  </si>
  <si>
    <t>مستشفى رعاية الرياض</t>
  </si>
  <si>
    <t>Riyadh Care Hospital</t>
  </si>
  <si>
    <t>مستشفى نجد الاستشاري</t>
  </si>
  <si>
    <t>Najd Consultation Hospital</t>
  </si>
  <si>
    <t>مستشفى الهلال الأخضر</t>
  </si>
  <si>
    <t>Green Crescent Hospital</t>
  </si>
  <si>
    <t>مستشفى الدكتور أحمد أبا نمي</t>
  </si>
  <si>
    <t>Dr Ahmad Aba-Namy Hospital</t>
  </si>
  <si>
    <t>مستشفى عبيد التخصصي</t>
  </si>
  <si>
    <t>Ebaid Specialized Hospital</t>
  </si>
  <si>
    <t>مستشفى الجزيرة</t>
  </si>
  <si>
    <t>Al Jazeera Hospital</t>
  </si>
  <si>
    <t>مستشفى سند الرحمة</t>
  </si>
  <si>
    <t>Sanad Al-Rahma Hospital</t>
  </si>
  <si>
    <t>مستشفى الحياة الوطني</t>
  </si>
  <si>
    <t>Al-Hayat Al-Watany Hospital</t>
  </si>
  <si>
    <t>مستشفى أدمة</t>
  </si>
  <si>
    <t>Adamah Hospital</t>
  </si>
  <si>
    <t>مستشفى الغرب التخصصي للرعاية الطبية</t>
  </si>
  <si>
    <t>Al-Gharb Specialized Hospital</t>
  </si>
  <si>
    <t>مستشفى سليمان الحبيب بالريان</t>
  </si>
  <si>
    <t>Soliaman Al-Habib Al-Rayan Hospital</t>
  </si>
  <si>
    <t>مستشفى الحمادي</t>
  </si>
  <si>
    <t>Al Hamadi Hospital</t>
  </si>
  <si>
    <t>مستشفى محمد صالح باشراحيل</t>
  </si>
  <si>
    <t>Mohammad Saleh Ba-Sharaheel Hospital</t>
  </si>
  <si>
    <t>مستشفى الرفيع</t>
  </si>
  <si>
    <t>Al Rafeea Hospital</t>
  </si>
  <si>
    <t>مستشفى مغربي</t>
  </si>
  <si>
    <t>Magrabi Hospital</t>
  </si>
  <si>
    <t>مستشفى حي الجامعة</t>
  </si>
  <si>
    <t>Hai Al-Jamea Hospital</t>
  </si>
  <si>
    <t>مستشفى عبد اللطيف جميل للتأهيل الطبي</t>
  </si>
  <si>
    <t>Abdullateef Jameel Rehabilitation Hospital</t>
  </si>
  <si>
    <t>مستشفى الدكتور خالد إدريس</t>
  </si>
  <si>
    <t>Dr Khalid Idrees Hospital</t>
  </si>
  <si>
    <t>مستشفى الدكتور عبد الرحمن طه بخش</t>
  </si>
  <si>
    <t>De Abdulrahman Taha Bakhsh Hospital</t>
  </si>
  <si>
    <t>مستشفى الحياة</t>
  </si>
  <si>
    <t>Al Hayat Hospital</t>
  </si>
  <si>
    <t>مستشفى بقشان</t>
  </si>
  <si>
    <t>Bugshan Hospital</t>
  </si>
  <si>
    <t>مستشفى عرفان وباقدو العام</t>
  </si>
  <si>
    <t>Erfan &amp; Bagedo General Hospital</t>
  </si>
  <si>
    <t>مستشفى د سليمان فقيه</t>
  </si>
  <si>
    <t>Dr Soliman Faqih Hospital</t>
  </si>
  <si>
    <t>المستشفى السعودي الألماني</t>
  </si>
  <si>
    <t>Saudi-German Hospital</t>
  </si>
  <si>
    <t>مستشفى د هالة عيسى بن لادن</t>
  </si>
  <si>
    <t>Dr Hala Essa Bin Laden Hospital</t>
  </si>
  <si>
    <t>المركز الدولي للرعاية الممتدة</t>
  </si>
  <si>
    <t>International Centre for  extended care</t>
  </si>
  <si>
    <t>مستشفى الأمين</t>
  </si>
  <si>
    <t>Al-Ameen Hospital</t>
  </si>
  <si>
    <t>مستشفى العدواني</t>
  </si>
  <si>
    <t>Al-Odwany Hospital</t>
  </si>
  <si>
    <t>مستشفى المواساة</t>
  </si>
  <si>
    <t>Mouwasat Hospital</t>
  </si>
  <si>
    <t>مستشفى حامد سليمان الأحمدي</t>
  </si>
  <si>
    <t>Hamed Soliman Al-Ahmadi Hospital</t>
  </si>
  <si>
    <t>مستشفى المدينة الوطني</t>
  </si>
  <si>
    <t>Madina National Hospital</t>
  </si>
  <si>
    <t>مستشفى الأنصاري التخصصي بينبع</t>
  </si>
  <si>
    <t>Al Ansary Specialized Hospital</t>
  </si>
  <si>
    <t>مستشفى الدار</t>
  </si>
  <si>
    <t>Al-Dar Hospital</t>
  </si>
  <si>
    <t>مستشفى سليمان الحبيب ببريدة</t>
  </si>
  <si>
    <t>Soliaman Al-Habib Hospital- Buriada</t>
  </si>
  <si>
    <t>مستشفى الوفاء</t>
  </si>
  <si>
    <t>Wafaa Hospital</t>
  </si>
  <si>
    <t>مستشفى اليوسف بالخبر</t>
  </si>
  <si>
    <t>Al Yousif Hospital - Al Khobar</t>
  </si>
  <si>
    <t>مستشفى أسطون</t>
  </si>
  <si>
    <t>Astoon Hospital</t>
  </si>
  <si>
    <t>مستشفى تداوي بالدمام</t>
  </si>
  <si>
    <t>Tadawi Hospital - Dammam</t>
  </si>
  <si>
    <t>مستشفي الصادق بسيهات</t>
  </si>
  <si>
    <t>Al-Sadek Hospital - Seehat</t>
  </si>
  <si>
    <t>مستشفى المواساة بالجبيل</t>
  </si>
  <si>
    <t>Mouwasat Hospital - AlJubail</t>
  </si>
  <si>
    <t>مستشفى المانع بالجبيل</t>
  </si>
  <si>
    <t>Al-Maneae Hospital - AlJubail</t>
  </si>
  <si>
    <t>مستشفى المواساة بالقطيف</t>
  </si>
  <si>
    <t>Mouwasat Hospital - Qateef</t>
  </si>
  <si>
    <t>مستشفى المواساة بالدمام</t>
  </si>
  <si>
    <t>Mouwasat Hospital - Dammam</t>
  </si>
  <si>
    <t>مستشفى الخفجي</t>
  </si>
  <si>
    <t>Al-Khafji Hospital</t>
  </si>
  <si>
    <t>مستشفى محمد الدوسري</t>
  </si>
  <si>
    <t>Mohammad Al-Dosari Hospital</t>
  </si>
  <si>
    <t>مستشفى جاما</t>
  </si>
  <si>
    <t>Gama Hospital</t>
  </si>
  <si>
    <t>مستشفى المانع بالخبر</t>
  </si>
  <si>
    <t>Al-Maneae Hospital - Al Khobar</t>
  </si>
  <si>
    <t>مستشفى الزهراء العام بالقطيف</t>
  </si>
  <si>
    <t>Al-Zahraa General Hospital - Qateef</t>
  </si>
  <si>
    <t>مستشفى المانع بالدمام</t>
  </si>
  <si>
    <t>Al-Maneae Hospital - Dammam</t>
  </si>
  <si>
    <t>مستشفى المانع</t>
  </si>
  <si>
    <t>Al-Maneae Hospital</t>
  </si>
  <si>
    <t>مستشفى الموسى</t>
  </si>
  <si>
    <t>Al-Mousa Hospital</t>
  </si>
  <si>
    <t>مستشفى أبها الأهلي</t>
  </si>
  <si>
    <t>Abha Private Hospital</t>
  </si>
  <si>
    <t>Al Hayat National Hospital</t>
  </si>
  <si>
    <t>مستشفى المغربي</t>
  </si>
  <si>
    <t>مستشفى محايل الأهلي</t>
  </si>
  <si>
    <t>Mahayel Hospital</t>
  </si>
  <si>
    <t>مستشفى الأمير فهد بن سلطان</t>
  </si>
  <si>
    <t>Prince Fahad Bin Soltan  Hospital</t>
  </si>
  <si>
    <t>مستشفى غدران العام</t>
  </si>
  <si>
    <t>Ghodran General Hospital</t>
  </si>
  <si>
    <t xml:space="preserve"> مجمل القوى العاملة بوزارة الصحة حسب الفئة والجنس والجنسية والمنطقة* 1437هـ</t>
  </si>
  <si>
    <r>
      <t xml:space="preserve">Total Manpower in MOH by </t>
    </r>
    <r>
      <rPr>
        <sz val="12"/>
        <color indexed="10"/>
        <rFont val="Times New Roman"/>
        <family val="1"/>
      </rPr>
      <t>Category, Sex, Nationality</t>
    </r>
    <r>
      <rPr>
        <sz val="12"/>
        <color indexed="10"/>
        <rFont val="Times New Roman"/>
        <family val="1"/>
        <charset val="178"/>
      </rPr>
      <t xml:space="preserve"> and Region* 1437 H.</t>
    </r>
  </si>
  <si>
    <t>Table 2-7</t>
  </si>
  <si>
    <t>جدول 2-7</t>
  </si>
  <si>
    <t>Continued table  2-7</t>
  </si>
  <si>
    <t xml:space="preserve"> تكملة جدول  2-7</t>
  </si>
  <si>
    <t>**</t>
  </si>
  <si>
    <t>ديوان الوزارة</t>
  </si>
  <si>
    <t xml:space="preserve">                                                                                                 </t>
  </si>
  <si>
    <t>***</t>
  </si>
  <si>
    <r>
      <t xml:space="preserve">* The region includes the directorate general of Health Services, hospitals and health </t>
    </r>
    <r>
      <rPr>
        <sz val="8"/>
        <rFont val="Times New Roman"/>
        <family val="1"/>
      </rPr>
      <t>centers</t>
    </r>
  </si>
  <si>
    <t>المنطقة تشمل ديوان المديرية بالمنطقة والمستشفيات والمراكز الصحية *</t>
  </si>
  <si>
    <t>** Headquarter of MOH</t>
  </si>
  <si>
    <t>*** Include Dentists</t>
  </si>
  <si>
    <t>تشمل اطباء الأسنان ***</t>
  </si>
  <si>
    <t>Continued table 2-7</t>
  </si>
  <si>
    <t xml:space="preserve"> تابع جدول 2-7</t>
  </si>
  <si>
    <t xml:space="preserve"> تابع جدول  2-7</t>
  </si>
  <si>
    <t xml:space="preserve">  القوى العاملة بديوان وزارة الصحة ومديريات الشئون الصحية حسب الفئة والجنس والجنسية والمنطقة 1437هـ</t>
  </si>
  <si>
    <t>Total Manpower in MOH Headquarter and Regional Health Directorates  by Category, Sex, Nationality and Region 1437 H.</t>
  </si>
  <si>
    <t>Table 2-11</t>
  </si>
  <si>
    <t>جدول 2-11</t>
  </si>
  <si>
    <t>Continued table  2-11</t>
  </si>
  <si>
    <t xml:space="preserve"> تكملة جدول  2-11</t>
  </si>
  <si>
    <t>ديوان الوزارة*</t>
  </si>
  <si>
    <t>فئات فنية غير طبية 
وإداريون</t>
  </si>
  <si>
    <t>Technical&amp;
 Administrative</t>
  </si>
  <si>
    <t>مستخدم</t>
  </si>
  <si>
    <t xml:space="preserve">  *مستخدم</t>
  </si>
  <si>
    <t>Worker</t>
  </si>
  <si>
    <t>* Headquarter of MOH</t>
  </si>
  <si>
    <t>** Include Dentists</t>
  </si>
  <si>
    <t>تشمل اطباء الأسنان **</t>
  </si>
  <si>
    <t>Continued table 2-11</t>
  </si>
  <si>
    <t xml:space="preserve"> تابع جدول 2-11</t>
  </si>
  <si>
    <t xml:space="preserve"> تابع جدول  2-11</t>
  </si>
  <si>
    <t>القوى العاملة بالمراكز الصحية بوزارة الصحة حسب المنطقة والفئة والجنس والجنسية لعام 1437هـ</t>
  </si>
  <si>
    <t>Manpower in MOH Health Centers by Region,Category,Sex and Nationality, 1437 H.</t>
  </si>
  <si>
    <t>Table  2-21</t>
  </si>
  <si>
    <t xml:space="preserve"> جدول  2-21</t>
  </si>
  <si>
    <t>Continued table  2-21</t>
  </si>
  <si>
    <t>تابع جدول  2-21</t>
  </si>
  <si>
    <t>نسبة السعوديين</t>
  </si>
  <si>
    <t xml:space="preserve">*تشمل أطباء الأسنان </t>
  </si>
  <si>
    <t xml:space="preserve"> تابع جدول  2-21</t>
  </si>
  <si>
    <t>Al Ahsa</t>
  </si>
  <si>
    <t>الإحساء</t>
  </si>
  <si>
    <t>Al Jouf</t>
  </si>
  <si>
    <t>Al Bahah</t>
  </si>
  <si>
    <t xml:space="preserve"> تابع جدول  2-16</t>
  </si>
  <si>
    <t>Continued table  2-16</t>
  </si>
  <si>
    <t>Al- Ahsa</t>
  </si>
  <si>
    <t xml:space="preserve"> تكملة جدول  2-16</t>
  </si>
  <si>
    <t xml:space="preserve"> جدول  2-16</t>
  </si>
  <si>
    <t>Table  2-16</t>
  </si>
  <si>
    <t>Manpower in MOH Hospitals by Region,Category,Sex and Nationality, 1437 H.</t>
  </si>
  <si>
    <t xml:space="preserve"> القوى العاملة بمستشفيات وزارة الصحة حسب المنطقة والفئة والجنس والجنسية عام 1437هـ</t>
  </si>
  <si>
    <t>التغطية التحصينية عام 2016م ومعدل حدوث الأمراض المستهدفة بالتحصين 
للأعوام الخمسة الأخيرة.</t>
  </si>
  <si>
    <t>Immunization Coverage in 2016 and the incidence of vaccination target diseases for the last five years.</t>
  </si>
  <si>
    <t>جدول 3-1</t>
  </si>
  <si>
    <t>Table 3-1</t>
  </si>
  <si>
    <t>المرض</t>
  </si>
  <si>
    <t>Disease</t>
  </si>
  <si>
    <t>معدل الإصابة لكل مائة ألف نسمة</t>
  </si>
  <si>
    <t>التغطية بالتحصينات بين الرضع %</t>
  </si>
  <si>
    <t>Incidence Rate / 100 000 population</t>
  </si>
  <si>
    <t>Vaccination Coverage among infants %</t>
  </si>
  <si>
    <t>الدفتيريا</t>
  </si>
  <si>
    <t>Diphtheria</t>
  </si>
  <si>
    <t>السعال الديكي</t>
  </si>
  <si>
    <t>Pertusis</t>
  </si>
  <si>
    <t>الكزاز الوليدي*</t>
  </si>
  <si>
    <t>Tetanus neonatorum*</t>
  </si>
  <si>
    <t>شلل الأطفال</t>
  </si>
  <si>
    <t>الحصبة</t>
  </si>
  <si>
    <t>النكاف</t>
  </si>
  <si>
    <t>Mumps</t>
  </si>
  <si>
    <t>الحصبة الألمانية</t>
  </si>
  <si>
    <t>Rubella</t>
  </si>
  <si>
    <t>الالتهاب الكبدي (ب)</t>
  </si>
  <si>
    <t>Hepatitis B</t>
  </si>
  <si>
    <t>معدل الإصابة بالكزاز الوليدي لكل 1000 مولود حي*</t>
  </si>
  <si>
    <t>* Incidence of tetanus neonatorum per 1000 live birth</t>
  </si>
  <si>
    <t>حالات الأمراض السارية ( المعدية )  المبلغة خلال 2016م حسب المنطقة بالمملكة العربية السعودية</t>
  </si>
  <si>
    <t>Reported Cases of  Notifiable Communicable Diseases by Region , KSA, 2016</t>
  </si>
  <si>
    <t>جدول 3-2</t>
  </si>
  <si>
    <t>Table3-2</t>
  </si>
  <si>
    <t>Whooping cough</t>
  </si>
  <si>
    <t>Tetanus neonatorum</t>
  </si>
  <si>
    <t>الكزاز الوليدي</t>
  </si>
  <si>
    <t>Tetanus, other types</t>
  </si>
  <si>
    <t>الكزاز ، انواع أخرى</t>
  </si>
  <si>
    <t>Chickenpox</t>
  </si>
  <si>
    <t>الجديري المائي</t>
  </si>
  <si>
    <t>Brucellosis</t>
  </si>
  <si>
    <t>الحمى المالطية (بروسيلا )</t>
  </si>
  <si>
    <t xml:space="preserve">التهاب السحايا          Meningitis  </t>
  </si>
  <si>
    <t>Cholera</t>
  </si>
  <si>
    <t>الكوليرا</t>
  </si>
  <si>
    <t>Meningococcal</t>
  </si>
  <si>
    <t>المكورات السحائية</t>
  </si>
  <si>
    <t>Pneumococcal</t>
  </si>
  <si>
    <t>المكورات الرئوية</t>
  </si>
  <si>
    <t>Haemophilus Infl.</t>
  </si>
  <si>
    <t>المستدمية النزلية</t>
  </si>
  <si>
    <t>Other causes</t>
  </si>
  <si>
    <t>أسباب أخرى</t>
  </si>
  <si>
    <t xml:space="preserve">حفر الباطن </t>
  </si>
  <si>
    <t xml:space="preserve">جازان </t>
  </si>
  <si>
    <t xml:space="preserve">الجوف </t>
  </si>
  <si>
    <t>يتبع</t>
  </si>
  <si>
    <t>Continued</t>
  </si>
  <si>
    <t>حالات الأمراض السارية ( المعدية )  المبلغة خلال 2016 م حسب المنطقة بالمملكة العربية السعودية</t>
  </si>
  <si>
    <t>Reported Cases of  Notifiable Communicable Diseases by Region , KSA,2016</t>
  </si>
  <si>
    <t>تكملة جدول 3-2</t>
  </si>
  <si>
    <t>Continued table3-2</t>
  </si>
  <si>
    <t xml:space="preserve">Hepatitis               التهاب كبدي  </t>
  </si>
  <si>
    <t>Typhoid &amp; paratyphoid</t>
  </si>
  <si>
    <t>تيفوئيد والباراتيفوئيد</t>
  </si>
  <si>
    <t>Amoebic dysentery</t>
  </si>
  <si>
    <t>الزحار الأميبي</t>
  </si>
  <si>
    <t>Bacillary dysentery (Shigellosis)</t>
  </si>
  <si>
    <t>الزحار العصوي</t>
  </si>
  <si>
    <t>Salmonella food poisoning</t>
  </si>
  <si>
    <t>التسمم الغذائي بالسالمونيلا  *</t>
  </si>
  <si>
    <t>Echinococcus hydatid disease</t>
  </si>
  <si>
    <t>داء المشوكات</t>
  </si>
  <si>
    <t>Rabies</t>
  </si>
  <si>
    <t>داء الكلب</t>
  </si>
  <si>
    <t>Yellow fever</t>
  </si>
  <si>
    <t>الحمى الصفراء</t>
  </si>
  <si>
    <t>Plague</t>
  </si>
  <si>
    <t>الطاعون</t>
  </si>
  <si>
    <t>Rift vally fever</t>
  </si>
  <si>
    <t>حمى الوادي المتصدع</t>
  </si>
  <si>
    <t>Khurma fever</t>
  </si>
  <si>
    <t>حمى الخرمة</t>
  </si>
  <si>
    <t>Hepatitis A</t>
  </si>
  <si>
    <t>التهاب كبدي أ</t>
  </si>
  <si>
    <t>التهاب كبدي ب</t>
  </si>
  <si>
    <t>Hepatitis C</t>
  </si>
  <si>
    <t>التهاب كبدي ج</t>
  </si>
  <si>
    <t>Other infectious hepatitis</t>
  </si>
  <si>
    <t>التهاب كبدي (عدوى غير محددة)</t>
  </si>
  <si>
    <t>Dengue fever</t>
  </si>
  <si>
    <t>حمى الضنك</t>
  </si>
  <si>
    <t>*تشمل الحالات المتفرقة فقط دون الفاشيات</t>
  </si>
  <si>
    <t>*Include sporadic cases only (not outbreaks)</t>
  </si>
  <si>
    <t>حالات الأمرض السارية ( المعدية )  المبلغة خلال عام 2016م حسب الشهر بالمملكة العربية السعودية</t>
  </si>
  <si>
    <t>Reported Cases of Notifiable Communicable Diseases  by Month, KSA,2016</t>
  </si>
  <si>
    <t>جدول 3-3</t>
  </si>
  <si>
    <t>Table 3-3</t>
  </si>
  <si>
    <t>يناير</t>
  </si>
  <si>
    <t>فبراير</t>
  </si>
  <si>
    <t>مارس</t>
  </si>
  <si>
    <t>ابريل</t>
  </si>
  <si>
    <t>مايو</t>
  </si>
  <si>
    <t>يونيه</t>
  </si>
  <si>
    <t>يوليو</t>
  </si>
  <si>
    <t>أغسطس</t>
  </si>
  <si>
    <t>سبتمبر</t>
  </si>
  <si>
    <t>اكتوبر</t>
  </si>
  <si>
    <t>نوفمبر</t>
  </si>
  <si>
    <t>ديسمبر</t>
  </si>
  <si>
    <t>Jan.</t>
  </si>
  <si>
    <t>Feb.</t>
  </si>
  <si>
    <t>Mar.</t>
  </si>
  <si>
    <t>Apr.</t>
  </si>
  <si>
    <t>May</t>
  </si>
  <si>
    <t>June</t>
  </si>
  <si>
    <t>July</t>
  </si>
  <si>
    <t>Aug.</t>
  </si>
  <si>
    <t>Sep.</t>
  </si>
  <si>
    <t>Oct.</t>
  </si>
  <si>
    <t>Nov.</t>
  </si>
  <si>
    <t>Dec.</t>
  </si>
  <si>
    <t>الكزار الوليدي</t>
  </si>
  <si>
    <t>الكزاز ، أنواع أخرى</t>
  </si>
  <si>
    <t>التهاب السحايا بالمكورات السحائية</t>
  </si>
  <si>
    <t>Meningococcal meningitis</t>
  </si>
  <si>
    <t>التهاب السحايا بالمكورات الرئوية</t>
  </si>
  <si>
    <t>Meningitis pneumococcal</t>
  </si>
  <si>
    <t>التهاب السحايا بالمستدمية النزلية</t>
  </si>
  <si>
    <t>Meningitis, haemophilus</t>
  </si>
  <si>
    <t>التهاب السحايا ( أسباب أخرى)</t>
  </si>
  <si>
    <t>Meningitis (other causes)</t>
  </si>
  <si>
    <t xml:space="preserve">التهاب كبدي ب </t>
  </si>
  <si>
    <t>التهاب كبدى ج</t>
  </si>
  <si>
    <t>التيفوئيد والباراتيفوئيد</t>
  </si>
  <si>
    <t>Typhoid &amp; Paratyphoid</t>
  </si>
  <si>
    <t>التسمم الغذائي بالسالمونيلا *</t>
  </si>
  <si>
    <t>Echinococcus hyadatid disease</t>
  </si>
  <si>
    <t>Rift Valley Fever</t>
  </si>
  <si>
    <t>حالات الأمراض السارية (المعدية) المبلغة خلال عام 2016م حسب فئة العمر بالمملكة العربية السعودية</t>
  </si>
  <si>
    <t>Reported Cases of Notifiable Communicable Diseases  by Age Group, KSA, 2016</t>
  </si>
  <si>
    <t>جدول 3-4</t>
  </si>
  <si>
    <t>Table 3-4</t>
  </si>
  <si>
    <t>Age group(years)               (فئة العمر (بالسنوات</t>
  </si>
  <si>
    <t xml:space="preserve">المرض </t>
  </si>
  <si>
    <t>&lt;1</t>
  </si>
  <si>
    <t>1 - &lt; 5</t>
  </si>
  <si>
    <t>5 - &lt; 15</t>
  </si>
  <si>
    <t>15 - &lt; 45</t>
  </si>
  <si>
    <r>
      <rPr>
        <b/>
        <sz val="12"/>
        <color rgb="FFFF0000"/>
        <rFont val="Calibri"/>
        <family val="2"/>
      </rPr>
      <t>≥</t>
    </r>
    <r>
      <rPr>
        <b/>
        <sz val="12"/>
        <color rgb="FFFF0000"/>
        <rFont val="Times New Roman"/>
        <family val="1"/>
      </rPr>
      <t xml:space="preserve"> 45</t>
    </r>
  </si>
  <si>
    <t>غير معروف</t>
  </si>
  <si>
    <t>Unknown</t>
  </si>
  <si>
    <t xml:space="preserve">حالات الأمراض السارية (المعدية)  المبلغة خلال عام 2016 حسب الجنسية والجنس  ومعدل الإصابة بالمملكة العربية السعودية </t>
  </si>
  <si>
    <t>Reported Cases of Notifiable  Communicable Diseases  by Nationality,  Sex &amp; Incidence rate , KSA, 2016</t>
  </si>
  <si>
    <t>جدول 3-5</t>
  </si>
  <si>
    <t>Table 3-5</t>
  </si>
  <si>
    <t>غير سعودي   NS</t>
  </si>
  <si>
    <t>انثى</t>
  </si>
  <si>
    <t>معدل الإصابة*</t>
  </si>
  <si>
    <t>الجمع عند حامد</t>
  </si>
  <si>
    <t>T</t>
  </si>
  <si>
    <t>الشهور</t>
  </si>
  <si>
    <t>العمر</t>
  </si>
  <si>
    <t>المناطق</t>
  </si>
  <si>
    <t>الكزار الوليدي **</t>
  </si>
  <si>
    <t>Tetanus neonatorum**</t>
  </si>
  <si>
    <t>التسمم الغذائي بالسالمونيلا ***</t>
  </si>
  <si>
    <t xml:space="preserve"> معدل الإصابة لكل 100000 من السكان *</t>
  </si>
  <si>
    <t>* Incidence rate / 100.000 population</t>
  </si>
  <si>
    <t xml:space="preserve"> معدل الإصابة للكزاز الوليدي لكل 1000 مولود حي **</t>
  </si>
  <si>
    <t>** Tetanus neonatorum incidence/1000 live birth</t>
  </si>
  <si>
    <t>***تشمل الحالات المتفرقة فقط دون الفاشيات</t>
  </si>
  <si>
    <t>***Include sporadic cases only (not outbreaks)</t>
  </si>
  <si>
    <t xml:space="preserve">    الحالات المبلغة ومعدل الإصابة من بعض الأمراض السارية في أعوام 2012-2016م  بالمملكة العربية السعودية</t>
  </si>
  <si>
    <t>Reported Cases and Incidence Rates of Certain NotifiableCommunicable  Diseases, KSA,  2012-2016</t>
  </si>
  <si>
    <t>جدول 3-6</t>
  </si>
  <si>
    <t>Table 3-6</t>
  </si>
  <si>
    <t>الحالات</t>
  </si>
  <si>
    <t>معدل  الإصابة</t>
  </si>
  <si>
    <t>Cases</t>
  </si>
  <si>
    <t>Diphtheria*</t>
  </si>
  <si>
    <t>Whooping cough*</t>
  </si>
  <si>
    <t>Poliomyelitis*</t>
  </si>
  <si>
    <t>Measles*</t>
  </si>
  <si>
    <t>Mumps*</t>
  </si>
  <si>
    <t>Rubella*</t>
  </si>
  <si>
    <t>التسمم الغذائي بالسالمونيلا **</t>
  </si>
  <si>
    <t>الدرن  الرئوي</t>
  </si>
  <si>
    <t>Pulmonary T.B.*</t>
  </si>
  <si>
    <t xml:space="preserve"> معدل  الإصابة لكل 100000 من السكان فيما عدا الكزاز الوليدي لكل 1000 مولود حي</t>
  </si>
  <si>
    <t>Incidence rate/100000 population except NNT/1000 live birth</t>
  </si>
  <si>
    <t>.الأمراض المستهدفة بالبرنامج الموسع للتحصين      *</t>
  </si>
  <si>
    <t xml:space="preserve">  *    EPI - Target diseases</t>
  </si>
  <si>
    <t>**تشمل الحالات المتفرقة فقط دون الفاشيات</t>
  </si>
  <si>
    <t>**Include sporadic cases only (not outbreaks)</t>
  </si>
  <si>
    <t>حالات الدرن الرئوي حسب المنطقة وفئة العمر 2016م بالمملكة العربية السعودية</t>
  </si>
  <si>
    <t>Pulmonary Tuberculosis by Region, Age Group 2016, KSA.</t>
  </si>
  <si>
    <t xml:space="preserve"> جدول 3-7</t>
  </si>
  <si>
    <t>Table 3-7</t>
  </si>
  <si>
    <t xml:space="preserve">معدل الإصابة لكل 100000 من السكان </t>
  </si>
  <si>
    <t>Age group (years)        (فئة العمر(بالسنوات</t>
  </si>
  <si>
    <t>سعودي      S</t>
  </si>
  <si>
    <t>غير سعودي    NS</t>
  </si>
  <si>
    <t>&lt;5</t>
  </si>
  <si>
    <t>15 - &lt; 25</t>
  </si>
  <si>
    <t>25 - &lt; 35</t>
  </si>
  <si>
    <t>35 - &lt; 45</t>
  </si>
  <si>
    <t>45 - &lt; 55</t>
  </si>
  <si>
    <t>55 - &lt; 65</t>
  </si>
  <si>
    <r>
      <rPr>
        <b/>
        <sz val="10"/>
        <color rgb="FFFF0000"/>
        <rFont val="Calibri"/>
        <family val="2"/>
      </rPr>
      <t>≥</t>
    </r>
    <r>
      <rPr>
        <b/>
        <sz val="10"/>
        <color rgb="FFFF0000"/>
        <rFont val="Times New Roman"/>
        <family val="1"/>
      </rPr>
      <t xml:space="preserve"> 65</t>
    </r>
  </si>
  <si>
    <t>cases</t>
  </si>
  <si>
    <t>حالات الدرن غير الرئوي حسب المنطقة وفئة العمر 2016م بالمملكة العربية السعودية</t>
  </si>
  <si>
    <t>Extrapulmonary Tuberculosis by Region, Age Group, 2016, KSA.</t>
  </si>
  <si>
    <t xml:space="preserve"> جدول 3-8</t>
  </si>
  <si>
    <t>Table 3-8</t>
  </si>
  <si>
    <t>حالات الجذام حسب المنطقة  للسنوات الخمس الأخيرة</t>
  </si>
  <si>
    <t>Leprosy Cases by Region for the last five years .</t>
  </si>
  <si>
    <t>جدول 3-9</t>
  </si>
  <si>
    <t>Table 3-9</t>
  </si>
  <si>
    <t>Incidence rate /100000 population</t>
  </si>
  <si>
    <t>حالات الملاريا المبلغة حسب المنطقة ونوع الطفيل عام 2016 م بالمملكة العربية السعودية</t>
  </si>
  <si>
    <t>Notified Malaria Cases by Region&amp; Type of Parasite , (2016), KSA</t>
  </si>
  <si>
    <t>جدول 3-10</t>
  </si>
  <si>
    <t>Table 3-10</t>
  </si>
  <si>
    <t>Table 1-18</t>
  </si>
  <si>
    <t>عدد</t>
  </si>
  <si>
    <t xml:space="preserve">الحالات </t>
  </si>
  <si>
    <t xml:space="preserve"> معدل شرائح الفحص </t>
  </si>
  <si>
    <t xml:space="preserve">نوع الطفيل </t>
  </si>
  <si>
    <t>Type of parasite</t>
  </si>
  <si>
    <t xml:space="preserve">التصنيف </t>
  </si>
  <si>
    <t>Classification</t>
  </si>
  <si>
    <t>المفحوصين</t>
  </si>
  <si>
    <t>الايجابية</t>
  </si>
  <si>
    <t>الايجابية %</t>
  </si>
  <si>
    <t>المتصورة المنجلية (الخبيثة)</t>
  </si>
  <si>
    <t>المتصورة النشيطة والبيضاوية (الثلاثية الحميدة)</t>
  </si>
  <si>
    <t>المتصورة الملاريية (الرباعية الحميدة)</t>
  </si>
  <si>
    <t>مختلطة</t>
  </si>
  <si>
    <t>محلية</t>
  </si>
  <si>
    <t>وافدة Imported</t>
  </si>
  <si>
    <t>انتكاسة</t>
  </si>
  <si>
    <t xml:space="preserve">                                     Region</t>
  </si>
  <si>
    <t>No. Examined</t>
  </si>
  <si>
    <t>Positive cases</t>
  </si>
  <si>
    <t>Slide positivity rate %</t>
  </si>
  <si>
    <t>P. falciparum (Malignant)</t>
  </si>
  <si>
    <t>P. vivax and P.ovale (Benign Tertiary)</t>
  </si>
  <si>
    <t>P. malariae (Benign Quartan)</t>
  </si>
  <si>
    <t>Mixed</t>
  </si>
  <si>
    <t>Local</t>
  </si>
  <si>
    <t>من الداخل Inside</t>
  </si>
  <si>
    <t>من الخارج Outside</t>
  </si>
  <si>
    <t>Relapse</t>
  </si>
  <si>
    <t>مكه المكرمة</t>
  </si>
  <si>
    <t>حالات الملاريا المبلغة بأماكن التوطن بالمملكة حسب فئة العمر عام 2016م  بالمملكة العربية السعودية</t>
  </si>
  <si>
    <t>Notified Malaria Cases in Endemic Zones , KSA , by Age Group (2016) , KSA</t>
  </si>
  <si>
    <t>جدول 3-11</t>
  </si>
  <si>
    <t>Table 3-11</t>
  </si>
  <si>
    <t>(فئة العمر(بالسنوات</t>
  </si>
  <si>
    <t>Age group(years)</t>
  </si>
  <si>
    <t>&lt; 1</t>
  </si>
  <si>
    <t>5 - &lt; 10</t>
  </si>
  <si>
    <t>10 - &lt; 15</t>
  </si>
  <si>
    <r>
      <rPr>
        <b/>
        <sz val="11"/>
        <color rgb="FFFF0000"/>
        <rFont val="Calibri"/>
        <family val="2"/>
      </rPr>
      <t>≥</t>
    </r>
    <r>
      <rPr>
        <b/>
        <sz val="11"/>
        <color rgb="FFFF0000"/>
        <rFont val="Times New Roman"/>
        <family val="1"/>
      </rPr>
      <t xml:space="preserve"> 15</t>
    </r>
  </si>
  <si>
    <t>العدد   .No</t>
  </si>
  <si>
    <t>حالات الملاريا المبلغة بأماكن التوطن بالمملكة حسب المنطقة و الشهور عام 2016 م  بالمملكة العربية السعودية</t>
  </si>
  <si>
    <t>Notified Malaria Cases in Endemic Zones , KSA , By Region and Months 2016 , KSA</t>
  </si>
  <si>
    <t>جدول 3-12</t>
  </si>
  <si>
    <t>Table 3-12</t>
  </si>
  <si>
    <t>يونيو</t>
  </si>
  <si>
    <t>اغسطس</t>
  </si>
  <si>
    <t xml:space="preserve"> حالات البلهارسيا المبلغة حسب المنطقة ونوع الإصابة والجنسية والجنس وفئة العمر 2016م بالمملكة العربية السعودية</t>
  </si>
  <si>
    <t>Reported Bilharzial Cases by Region, Type of Disease, Nationality, Sex and Age Group,2016 , KSA</t>
  </si>
  <si>
    <t>جدول 3-13</t>
  </si>
  <si>
    <t>Table 3-13</t>
  </si>
  <si>
    <t xml:space="preserve">نسبة </t>
  </si>
  <si>
    <t>نوع الحالة</t>
  </si>
  <si>
    <t>Type of disease</t>
  </si>
  <si>
    <t>الجنسية والجنس</t>
  </si>
  <si>
    <t>Nationality &amp; sex</t>
  </si>
  <si>
    <t>فئة العمر</t>
  </si>
  <si>
    <t xml:space="preserve"> Age group</t>
  </si>
  <si>
    <t>المصابين</t>
  </si>
  <si>
    <t>الإيجابي</t>
  </si>
  <si>
    <t>بولية</t>
  </si>
  <si>
    <t>معوية</t>
  </si>
  <si>
    <t>(بالسنوات)</t>
  </si>
  <si>
    <t>(years)</t>
  </si>
  <si>
    <t xml:space="preserve">No. of </t>
  </si>
  <si>
    <t>No. of</t>
  </si>
  <si>
    <t xml:space="preserve"> &lt;5</t>
  </si>
  <si>
    <t>15 - &lt; 40</t>
  </si>
  <si>
    <r>
      <rPr>
        <b/>
        <sz val="11"/>
        <color rgb="FFFF0000"/>
        <rFont val="Calibri"/>
        <family val="2"/>
      </rPr>
      <t>≥</t>
    </r>
    <r>
      <rPr>
        <b/>
        <sz val="11"/>
        <color rgb="FFFF0000"/>
        <rFont val="Times New Roman"/>
        <family val="1"/>
      </rPr>
      <t xml:space="preserve"> 40</t>
    </r>
  </si>
  <si>
    <t>examined</t>
  </si>
  <si>
    <t xml:space="preserve">Positive </t>
  </si>
  <si>
    <t>Urinary</t>
  </si>
  <si>
    <t>Intestinal</t>
  </si>
  <si>
    <t>حالات البلهارسيا المبلغة حسب نوع المرض والجنسية والجنس ومعدل الانتشار 2012- 2016م بالمملكة العربية السعودية</t>
  </si>
  <si>
    <t>Reported Bilharzial Cases According to Type of Disease, Nationality,</t>
  </si>
  <si>
    <t>Sex , and Prevalence Rate 2012 -2016 , KSA</t>
  </si>
  <si>
    <t>جدول 3-14</t>
  </si>
  <si>
    <t>Table 3-14</t>
  </si>
  <si>
    <t>البيان            Data</t>
  </si>
  <si>
    <t>عدد الحالات          No. of cases</t>
  </si>
  <si>
    <t xml:space="preserve">نوع المرض </t>
  </si>
  <si>
    <t xml:space="preserve">Urinary % البولية </t>
  </si>
  <si>
    <t>Intestinal % المعوية</t>
  </si>
  <si>
    <t>Mixed % المختلطة</t>
  </si>
  <si>
    <t>الجنس</t>
  </si>
  <si>
    <t>M % ذكور</t>
  </si>
  <si>
    <t>Sex</t>
  </si>
  <si>
    <t xml:space="preserve">F % أناث </t>
  </si>
  <si>
    <t xml:space="preserve">S % سعودي </t>
  </si>
  <si>
    <t>NS % غير سعودي</t>
  </si>
  <si>
    <t xml:space="preserve"> معدل الانتشار لكل 100000 من السكان     Prevalence rate/100000 population</t>
  </si>
  <si>
    <t xml:space="preserve">S سعودي </t>
  </si>
  <si>
    <t>Total الإجمالي</t>
  </si>
  <si>
    <t xml:space="preserve"> حالات الليشمانيا الجلدية المبلغة حسب المنطقة والجنسية والجنس والإقامة وفئة العمر 2016م بالمملكة العربية السعودية</t>
  </si>
  <si>
    <t>Reported Cases of  Cutaneous Leishmaniasis by Region, Nationality , Sex , Residence and Age Group, 2016, KSA</t>
  </si>
  <si>
    <t>جدول 3-15</t>
  </si>
  <si>
    <t>Table 3-15</t>
  </si>
  <si>
    <t>عدد الحالات</t>
  </si>
  <si>
    <t xml:space="preserve">الجنسية  Nationality </t>
  </si>
  <si>
    <t>الجنس     Sex</t>
  </si>
  <si>
    <t>الإقامة بالمنطقة    Residence</t>
  </si>
  <si>
    <t xml:space="preserve">        Age group (years)          (فئة العمر(بالسنوات</t>
  </si>
  <si>
    <t>اناث</t>
  </si>
  <si>
    <t>مقيم</t>
  </si>
  <si>
    <t>غير مقيم</t>
  </si>
  <si>
    <t xml:space="preserve"> &lt; 1</t>
  </si>
  <si>
    <r>
      <rPr>
        <b/>
        <sz val="11"/>
        <color rgb="FFFF0000"/>
        <rFont val="Calibri"/>
        <family val="2"/>
      </rPr>
      <t>≥</t>
    </r>
    <r>
      <rPr>
        <b/>
        <sz val="11"/>
        <color rgb="FFFF0000"/>
        <rFont val="Times New Roman"/>
        <family val="1"/>
      </rPr>
      <t xml:space="preserve"> 45</t>
    </r>
  </si>
  <si>
    <t xml:space="preserve">Non </t>
  </si>
  <si>
    <t>resident</t>
  </si>
  <si>
    <t>حفرالباطن</t>
  </si>
  <si>
    <t>AL jouf</t>
  </si>
  <si>
    <t xml:space="preserve"> حالات الليشمانيا الجلدية المبلغة حسب الشهر والجنسية والجنس والإقامة وفئة العمر، 2016م بالمملكة العربية السعودية</t>
  </si>
  <si>
    <t>Reported Cases of  Cutaneous Leishmaniasis by Month, Nationality, Sex, Residence and Age Group,2016, KSA</t>
  </si>
  <si>
    <t>جدول 3-16</t>
  </si>
  <si>
    <t>Table 3-16</t>
  </si>
  <si>
    <t>الشهر</t>
  </si>
  <si>
    <t>Month</t>
  </si>
  <si>
    <t>الجنسية  Nationality</t>
  </si>
  <si>
    <t>الإقامة بالمنطقة    Residency</t>
  </si>
  <si>
    <t xml:space="preserve"> Age group(years)               (فئة العمر(بالسنوات</t>
  </si>
  <si>
    <t>No. of cases</t>
  </si>
  <si>
    <t>Non resident</t>
  </si>
  <si>
    <t>10 -
 &lt; 15</t>
  </si>
  <si>
    <t>15 - 
&lt; 45</t>
  </si>
  <si>
    <t>≥ 45</t>
  </si>
  <si>
    <t xml:space="preserve">مايو </t>
  </si>
  <si>
    <t>حالات الليشمانيا الحشوية  المبلغة حسب المنطقة خلال السنوات الخمس الأخيرة بالمملكة العربية السعودية*</t>
  </si>
  <si>
    <t>Reported Cases of  Visceral Leishmaniasis by Region, in the last five years, KSA*</t>
  </si>
  <si>
    <t>جدول 3-17</t>
  </si>
  <si>
    <t>Table 3-17</t>
  </si>
  <si>
    <t xml:space="preserve"> لم تسجل حالات في باقي المناطق*</t>
  </si>
  <si>
    <t>*No reported cases from other regions</t>
  </si>
  <si>
    <t xml:space="preserve"> حالات الليشمانيا الجلدية والحشوية المبلغة حسب المنطقة والجنسية  2015-2016م بالمملكة العربية السعودية</t>
  </si>
  <si>
    <t>Reported Cases of Cutaneous and Visceral Leishmaniasis by Region and Nationality 2015-2016, KSA</t>
  </si>
  <si>
    <t>جدول 3-18</t>
  </si>
  <si>
    <t>Table 3-18</t>
  </si>
  <si>
    <t>جلدية</t>
  </si>
  <si>
    <t>Cutaneous</t>
  </si>
  <si>
    <t>حشوية</t>
  </si>
  <si>
    <t>Visceral</t>
  </si>
  <si>
    <t>الحدودالشمالية</t>
  </si>
  <si>
    <t>أنشطة صحة البيئة بوزارة الصحة خلال عام 1437هـ</t>
  </si>
  <si>
    <t>Environmental Health Activities,MOH 1437 H</t>
  </si>
  <si>
    <t>جدول 3-19</t>
  </si>
  <si>
    <t>Table 3-19</t>
  </si>
  <si>
    <t>عدد الزيارات Visits No</t>
  </si>
  <si>
    <t>عدد العينات Samples No</t>
  </si>
  <si>
    <t>كميات الأطعمة التي أتلفت Execution of Food Stuffs</t>
  </si>
  <si>
    <t>عدد العمال الذين تم فحص شهادتهم</t>
  </si>
  <si>
    <t>عدد مساكن العمال الصالحة للسكن التي تم زيارتها</t>
  </si>
  <si>
    <t>لمصادر المياه</t>
  </si>
  <si>
    <t>للأماكن العامة</t>
  </si>
  <si>
    <t>للمؤسسات الصحية</t>
  </si>
  <si>
    <t>المياه</t>
  </si>
  <si>
    <t>الأطعمة</t>
  </si>
  <si>
    <t>كيلو</t>
  </si>
  <si>
    <t>لتر</t>
  </si>
  <si>
    <t>No. of workers checked for certificates</t>
  </si>
  <si>
    <t xml:space="preserve">No of visited  healthy houses of company workers </t>
  </si>
  <si>
    <t>Sources of Water supply</t>
  </si>
  <si>
    <t>Public places</t>
  </si>
  <si>
    <t>Health Utilities</t>
  </si>
  <si>
    <t>Water</t>
  </si>
  <si>
    <t>Food</t>
  </si>
  <si>
    <t>In Kgm</t>
  </si>
  <si>
    <t>In Litre</t>
  </si>
  <si>
    <t>أنشطة صحة البيئة بوزارة الصحة 1433 - 1437 هـ</t>
  </si>
  <si>
    <t>Environmental Health Activities , MOH ,1433 - 1437 H</t>
  </si>
  <si>
    <t>جدول 3-20</t>
  </si>
  <si>
    <t>Table 3-20</t>
  </si>
  <si>
    <t>النشاط</t>
  </si>
  <si>
    <t>Activity</t>
  </si>
  <si>
    <t>مصادر مياة الشرب                Sources of water supply</t>
  </si>
  <si>
    <t>الزيارات</t>
  </si>
  <si>
    <t>المحلات العامة                                           Public places</t>
  </si>
  <si>
    <t>Visits</t>
  </si>
  <si>
    <t>المؤسسات الصحية                                          Health Utilities</t>
  </si>
  <si>
    <t>العينات</t>
  </si>
  <si>
    <t>المياه                                                                  Water</t>
  </si>
  <si>
    <t>Samples</t>
  </si>
  <si>
    <t xml:space="preserve">الأطعمة                                                                Food  </t>
  </si>
  <si>
    <t>مراجعة الشهادات الصحية للعاملين                                                 Check up of workers health certificates</t>
  </si>
  <si>
    <t xml:space="preserve">الأطعمة المبادة </t>
  </si>
  <si>
    <t>بالكيلوجرام                                                        In Kgm</t>
  </si>
  <si>
    <t>Destruction of food  stuffs</t>
  </si>
  <si>
    <t>باللتر                                                            In Litre</t>
  </si>
  <si>
    <t>معدل حدوث الأمراض المتعلقة بصحة البيئة للأعوام الخمسة الأخيرة.</t>
  </si>
  <si>
    <t>Incidence Rate of environmental health related diseases for the last five years.</t>
  </si>
  <si>
    <t>جدول 3-21</t>
  </si>
  <si>
    <t>Table 3-21</t>
  </si>
  <si>
    <t xml:space="preserve">التسمم الغذائي بالسالمونيلا* </t>
  </si>
  <si>
    <t>الالتهاب الكبدي (أ)</t>
  </si>
  <si>
    <t xml:space="preserve">أنشطة التوعية الصحية بوزارة الصحة 1435 هـ </t>
  </si>
  <si>
    <t>Health Education Activities, MOH, 1435 H</t>
  </si>
  <si>
    <t>جدول 3-22</t>
  </si>
  <si>
    <t>Table 3-22</t>
  </si>
  <si>
    <t>العدد</t>
  </si>
  <si>
    <t>محاضرات 
Lectures</t>
  </si>
  <si>
    <t>داخل المراكز الصحية والمستشفيات
Inside Health Centers &amp; Hospitals</t>
  </si>
  <si>
    <t>خارج المراكز الصحية والمستشفيات
Outside Health Centers&amp; Hospitals</t>
  </si>
  <si>
    <t>المجموع
  Total</t>
  </si>
  <si>
    <t>ندوات 
Meeting</t>
  </si>
  <si>
    <t>المطبوعات 
Prints</t>
  </si>
  <si>
    <t>كتيبات</t>
  </si>
  <si>
    <t>Booklet</t>
  </si>
  <si>
    <t>نشرات</t>
  </si>
  <si>
    <t>Announcements</t>
  </si>
  <si>
    <t>ملصقات</t>
  </si>
  <si>
    <t>Posters</t>
  </si>
  <si>
    <t>مطويات</t>
  </si>
  <si>
    <t>Leaflets</t>
  </si>
  <si>
    <t>دورات تدريبية وبرامج رفع الكفاءة 
Training Courses</t>
  </si>
  <si>
    <t>عدد الأنشطة المتعلقة بالحملات الوطنية 
Number of Activities in National Campaigns</t>
  </si>
  <si>
    <t>عدد الأنشطة المتعلقة بتفعيل المناسبات والأيام الدولية بالمناطق والمحافظات 
Activities  related to international days in regions and governorates</t>
  </si>
  <si>
    <t>فاشيات الأمراض المنقولة بالغذاء وعدد الحالات المصابة موزعة حسب مصدر الفاشية والجنس والجنسية والفئات العمرية والمنطقة لعام 2016م</t>
  </si>
  <si>
    <t>Food Borne Outbreaks by source of infection, sex, nationality,  age group and Region, 2016 G.</t>
  </si>
  <si>
    <t>جدول 3-23</t>
  </si>
  <si>
    <t>Table 3-23</t>
  </si>
  <si>
    <t>إجمالي عدد الفاشيات</t>
  </si>
  <si>
    <t>فاشيات من مصدر عام</t>
  </si>
  <si>
    <t>فاشيات منزلية</t>
  </si>
  <si>
    <t>إجمالي عدد الحالات</t>
  </si>
  <si>
    <t>عدد الحالات في الفاشيات من مصدر عام</t>
  </si>
  <si>
    <t>عدد الحالات في الفاشيات المنزلية</t>
  </si>
  <si>
    <t>الفئات العمرية بالسنوات</t>
  </si>
  <si>
    <t>Age group (years)</t>
  </si>
  <si>
    <t>Total FBDOs</t>
  </si>
  <si>
    <t>FBDOs from Public Source</t>
  </si>
  <si>
    <t>FBDOs from Home Source</t>
  </si>
  <si>
    <t>Total Cases of FBDOs</t>
  </si>
  <si>
    <t>Cases from Public Source</t>
  </si>
  <si>
    <t>Cases from Home Source</t>
  </si>
  <si>
    <t>1-4</t>
  </si>
  <si>
    <t>5-19</t>
  </si>
  <si>
    <t>20-49</t>
  </si>
  <si>
    <t>50+</t>
  </si>
  <si>
    <t>S.</t>
  </si>
  <si>
    <t>N.S.</t>
  </si>
  <si>
    <t>القنفدة</t>
  </si>
  <si>
    <t>حالات التسمم الكيميائي والدوائي موزعة حسب الجنس والجنسية والفئات العمرية والمنطقة لعام 2016م</t>
  </si>
  <si>
    <t>Chemical and Drug intoxication  by sex, nationality,  age group and Region, 2016 G.</t>
  </si>
  <si>
    <t>جدول 3-24</t>
  </si>
  <si>
    <t>Table 3-24</t>
  </si>
  <si>
    <t>التسمم الدوائي</t>
  </si>
  <si>
    <t>التسمم الكيميائي</t>
  </si>
  <si>
    <t>Total Cases</t>
  </si>
  <si>
    <t>Drug Intoxication</t>
  </si>
  <si>
    <t>Chemical Intoxication</t>
  </si>
  <si>
    <t>0-4</t>
  </si>
  <si>
    <t>5-14</t>
  </si>
  <si>
    <t>15-24</t>
  </si>
  <si>
    <t>25+</t>
  </si>
  <si>
    <t xml:space="preserve">إجمالي الفاشيات
Total FBDOs </t>
  </si>
  <si>
    <t>مصدر عام
Public Source</t>
  </si>
  <si>
    <t>فاشيات منزلية
Home Source</t>
  </si>
  <si>
    <t>2004G</t>
  </si>
  <si>
    <t>2005G</t>
  </si>
  <si>
    <t>2006G</t>
  </si>
  <si>
    <t>2007G</t>
  </si>
  <si>
    <t>2008G</t>
  </si>
  <si>
    <t>2009G</t>
  </si>
  <si>
    <t>2010G</t>
  </si>
  <si>
    <t>2011G</t>
  </si>
  <si>
    <t>2012G</t>
  </si>
  <si>
    <t>2013G</t>
  </si>
  <si>
    <t>2014G</t>
  </si>
  <si>
    <t>2015G</t>
  </si>
  <si>
    <t>2016G</t>
  </si>
  <si>
    <t xml:space="preserve">إجمالي الحالات
Total cases </t>
  </si>
  <si>
    <t xml:space="preserve">                           </t>
  </si>
  <si>
    <t>The Ministry of Health, Saudi Arabia, is continuously upgrading the surveillance system, prevention and control programs of infectious diseases aiming at eliminating these diseases.</t>
  </si>
  <si>
    <t>The continuous efforts during the previous years have resulted in elimination of many infectious diseases. The incidence of other diseases has been reduced, as they are under control and surveillance of the epidemiological control units spreaded all over the Kingdom.</t>
  </si>
  <si>
    <t>1.Epidemiological Features:</t>
  </si>
  <si>
    <t>The statistics of infectious diseases were processed according to the International Health Weeks in the year  2016G corresponding to the period from 21 Rabi-I 1437 to 2 Rabi-II 1438H.</t>
  </si>
  <si>
    <t>A)Vaccination- related diseases:</t>
  </si>
  <si>
    <t>The expanded program of immunization (EPI) is stepping forward. There is a drop in the incidence of some vaccination target diseases due to the high immunization coverage (more than 90%) achieved during this decade.</t>
  </si>
  <si>
    <t>Table 3-1 demonstrates the following points:</t>
  </si>
  <si>
    <r>
      <t>-</t>
    </r>
    <r>
      <rPr>
        <sz val="7"/>
        <color theme="1"/>
        <rFont val="Times New Roman"/>
        <family val="1"/>
      </rPr>
      <t xml:space="preserve">         </t>
    </r>
    <r>
      <rPr>
        <sz val="16"/>
        <color theme="1"/>
        <rFont val="Times New Roman"/>
        <family val="1"/>
      </rPr>
      <t>German Measles cases were decreased this year due to high vaccination coverage, in addition to the completion the first phase of the Comprehensive Vaccination Coverage Program for students in intermediate and secondary schools by (MMR) vaccine.</t>
    </r>
  </si>
  <si>
    <r>
      <t>-</t>
    </r>
    <r>
      <rPr>
        <sz val="7"/>
        <color theme="1"/>
        <rFont val="Times New Roman"/>
        <family val="1"/>
      </rPr>
      <t xml:space="preserve">         </t>
    </r>
    <r>
      <rPr>
        <sz val="16"/>
        <color theme="1"/>
        <rFont val="Times New Roman"/>
        <family val="1"/>
      </rPr>
      <t>No case of poliomyelitis has been recorded in this year.</t>
    </r>
  </si>
  <si>
    <r>
      <t>-</t>
    </r>
    <r>
      <rPr>
        <sz val="7"/>
        <color theme="1"/>
        <rFont val="Times New Roman"/>
        <family val="1"/>
      </rPr>
      <t xml:space="preserve">         </t>
    </r>
    <r>
      <rPr>
        <sz val="16"/>
        <color theme="1"/>
        <rFont val="Times New Roman"/>
        <family val="1"/>
      </rPr>
      <t>The immunization coverage rate of the complete three doses of DPT and oral poliomyelitis vaccine was 98.5% in 2016G.</t>
    </r>
  </si>
  <si>
    <t>2-Epidemiological Analysis</t>
  </si>
  <si>
    <r>
      <t>A-</t>
    </r>
    <r>
      <rPr>
        <b/>
        <sz val="7"/>
        <color theme="1"/>
        <rFont val="Times New Roman"/>
        <family val="1"/>
      </rPr>
      <t xml:space="preserve"> </t>
    </r>
    <r>
      <rPr>
        <b/>
        <sz val="16"/>
        <color theme="1"/>
        <rFont val="Times New Roman"/>
        <family val="1"/>
      </rPr>
      <t>Geographical Distribution:-</t>
    </r>
  </si>
  <si>
    <t>Table 3-2 showed that there was geographical variation concerning some notified diseases:</t>
  </si>
  <si>
    <r>
      <t>Riyadh</t>
    </r>
    <r>
      <rPr>
        <sz val="16"/>
        <color theme="1"/>
        <rFont val="Times New Roman"/>
        <family val="1"/>
      </rPr>
      <t>: Reported the highest percentage of Meningitis ( Others than meningococcal,pneumococcal , or H. influenze related meningitits )   (101 cases, 41.6% of all cases).</t>
    </r>
  </si>
  <si>
    <r>
      <t>Eastern Region</t>
    </r>
    <r>
      <rPr>
        <sz val="16"/>
        <color theme="1"/>
        <rFont val="Times New Roman"/>
        <family val="1"/>
      </rPr>
      <t>: This region notified the largest number of Chicken box (1150 cases,  25.4%)</t>
    </r>
  </si>
  <si>
    <r>
      <t>Qassim</t>
    </r>
    <r>
      <rPr>
        <sz val="16"/>
        <color theme="1"/>
        <rFont val="Times New Roman"/>
        <family val="1"/>
      </rPr>
      <t>:</t>
    </r>
    <r>
      <rPr>
        <b/>
        <sz val="16"/>
        <color theme="1"/>
        <rFont val="Times New Roman"/>
        <family val="1"/>
      </rPr>
      <t xml:space="preserve"> </t>
    </r>
    <r>
      <rPr>
        <sz val="16"/>
        <color theme="1"/>
        <rFont val="Times New Roman"/>
        <family val="1"/>
      </rPr>
      <t>This region notified the largest number of Brucellosis  (635 cases, 15.6%).</t>
    </r>
  </si>
  <si>
    <r>
      <t>Jeddah</t>
    </r>
    <r>
      <rPr>
        <sz val="16"/>
        <color theme="1"/>
        <rFont val="Times New Roman"/>
        <family val="1"/>
      </rPr>
      <t>: Reported the highest number of tetanus (other types) 85% of all cases. Also this region notified the largest number of Dengue fever (4323 cases, 79.6%  of all cases) .</t>
    </r>
  </si>
  <si>
    <r>
      <t>Najran</t>
    </r>
    <r>
      <rPr>
        <sz val="16"/>
        <color theme="1"/>
        <rFont val="Times New Roman"/>
        <family val="1"/>
      </rPr>
      <t>: Notified the largest number of Khurma fever (36 cases, 94.7% of all cses)</t>
    </r>
  </si>
  <si>
    <r>
      <t>B-</t>
    </r>
    <r>
      <rPr>
        <b/>
        <sz val="7"/>
        <color theme="1"/>
        <rFont val="Times New Roman"/>
        <family val="1"/>
      </rPr>
      <t xml:space="preserve">  </t>
    </r>
    <r>
      <rPr>
        <b/>
        <sz val="16"/>
        <color theme="1"/>
        <rFont val="Times New Roman"/>
        <family val="1"/>
      </rPr>
      <t>Seasonal variation:-</t>
    </r>
  </si>
  <si>
    <t>Table 3-3 shows that there was no seasonal variation in the incidence of most communicable diseases except Dengue fever showed an increase during April, May, June and July.</t>
  </si>
  <si>
    <r>
      <t>C-</t>
    </r>
    <r>
      <rPr>
        <b/>
        <sz val="7"/>
        <color theme="1"/>
        <rFont val="Times New Roman"/>
        <family val="1"/>
      </rPr>
      <t xml:space="preserve"> </t>
    </r>
    <r>
      <rPr>
        <b/>
        <sz val="16"/>
        <color theme="1"/>
        <rFont val="Times New Roman"/>
        <family val="1"/>
      </rPr>
      <t xml:space="preserve"> Distribution of cases according to different age groups:-</t>
    </r>
  </si>
  <si>
    <t>Table 3-4 demonstrates the distribution of cases according to different age groups. The most characteristic features are:</t>
  </si>
  <si>
    <r>
      <t>Measles</t>
    </r>
    <r>
      <rPr>
        <sz val="16"/>
        <color theme="1"/>
        <rFont val="Times New Roman"/>
        <family val="1"/>
      </rPr>
      <t>: 61 % of cases occurred among age group &lt; 5 years.</t>
    </r>
  </si>
  <si>
    <t xml:space="preserve"> The Kingdom is implementing a comprehensive program to eradicate measles through MMR vaccination of the students at intermediate and secondary school levels (above 14 years). The incidence of the disease decreased due to implementation of the second phase of the Comprehensive Vaccination campaign against measles, German measles and mumps.</t>
  </si>
  <si>
    <r>
      <t>Malta fever (Brucellosis):</t>
    </r>
    <r>
      <rPr>
        <sz val="16"/>
        <color theme="1"/>
        <rFont val="Times New Roman"/>
        <family val="1"/>
      </rPr>
      <t xml:space="preserve"> 89.5% of the cases occurred among the age group </t>
    </r>
    <r>
      <rPr>
        <sz val="16"/>
        <color theme="1"/>
        <rFont val="Arial"/>
        <family val="2"/>
      </rPr>
      <t>≥</t>
    </r>
    <r>
      <rPr>
        <sz val="16"/>
        <color theme="1"/>
        <rFont val="Times New Roman"/>
        <family val="1"/>
      </rPr>
      <t>15 years as many adults are working in close contact with animals</t>
    </r>
  </si>
  <si>
    <r>
      <t>Dengue fever:</t>
    </r>
    <r>
      <rPr>
        <sz val="16"/>
        <color theme="1"/>
        <rFont val="Times New Roman"/>
        <family val="1"/>
      </rPr>
      <t xml:space="preserve"> 75% of the cases occurred among the age group 15-&lt;45 years followed by 16% in the age group </t>
    </r>
    <r>
      <rPr>
        <sz val="16"/>
        <color theme="1"/>
        <rFont val="Arial"/>
        <family val="2"/>
      </rPr>
      <t>≥</t>
    </r>
    <r>
      <rPr>
        <sz val="16"/>
        <color theme="1"/>
        <rFont val="Times New Roman"/>
        <family val="1"/>
      </rPr>
      <t>45 years.</t>
    </r>
  </si>
  <si>
    <r>
      <t>D-</t>
    </r>
    <r>
      <rPr>
        <b/>
        <sz val="7"/>
        <color theme="1"/>
        <rFont val="Times New Roman"/>
        <family val="1"/>
      </rPr>
      <t xml:space="preserve"> </t>
    </r>
    <r>
      <rPr>
        <b/>
        <sz val="16"/>
        <color theme="1"/>
        <rFont val="Times New Roman"/>
        <family val="1"/>
      </rPr>
      <t>Distribution of cases of communicable diseases according to nationality:</t>
    </r>
  </si>
  <si>
    <t>Table 3-5 shows that the incidence of the communicable diseases is more or less the same between Saudi and Non-Saudi except for the following diseases as the rates among the Saudi are higher than those among Non-Saudi:</t>
  </si>
  <si>
    <r>
      <t>Chicken pox:</t>
    </r>
    <r>
      <rPr>
        <sz val="16"/>
        <color theme="1"/>
        <rFont val="Times New Roman"/>
        <family val="1"/>
      </rPr>
      <t xml:space="preserve"> The incidence among Saudi was 15.19/100,000 while it reached 12.64/100,000 among Non-Saudi. This difference may be due to the fact that most of the Non-Saudi living in the Kingdom are at adult age.</t>
    </r>
  </si>
  <si>
    <r>
      <t>Hepatitis B:</t>
    </r>
    <r>
      <rPr>
        <sz val="16"/>
        <color theme="1"/>
        <rFont val="Times New Roman"/>
        <family val="1"/>
      </rPr>
      <t xml:space="preserve"> The incidence among Saudi was 16.96/100,000 while it was 7.91/100,000 among Non-Saudi. This difference may be due to pre-employment medical checkup of expatriates.</t>
    </r>
  </si>
  <si>
    <t>Diseases that are of higher rates among Non-Saudi as compared to Saudi included:</t>
  </si>
  <si>
    <r>
      <t>Malta fever (Brucellosis):</t>
    </r>
    <r>
      <rPr>
        <sz val="16"/>
        <color theme="1"/>
        <rFont val="Times New Roman"/>
        <family val="1"/>
      </rPr>
      <t xml:space="preserve"> The incidence rate among Saudi was 11.53/100,000 while it was 14.97/100,000 among Non-Saudi, this difference is due to the fact that some of the Non-Saudi work as Shepherds responsible of animal breeding.</t>
    </r>
  </si>
  <si>
    <r>
      <t>Dengue fever:</t>
    </r>
    <r>
      <rPr>
        <sz val="16"/>
        <color theme="1"/>
        <rFont val="Times New Roman"/>
        <family val="1"/>
      </rPr>
      <t xml:space="preserve"> The incidence among Non-Saudi was 31.3/100,000 while reached 8.82/100,000 among Saudi.</t>
    </r>
  </si>
  <si>
    <t>3- Chest Diseases:</t>
  </si>
  <si>
    <t>The total number of new cases of pulmonary tuberculosis in 2016 was 2166 with an overall incidence rate of 6.82 cases/ 100,000 population; this reflects decrease compared to the figure reported in the previous year. It is important to point to the improvement in case reporting and notification as well as health education programs including the World Day of TB.</t>
  </si>
  <si>
    <t>Total cases of non-pulmonary tuberculosis reached 747 with an overall incidence rate of 2.35/100,000 of the population.</t>
  </si>
  <si>
    <t>Epidemiological Analysis of pulmonary TB</t>
  </si>
  <si>
    <t>Table 7-3 demonstrates the following:</t>
  </si>
  <si>
    <r>
      <t>1-</t>
    </r>
    <r>
      <rPr>
        <b/>
        <sz val="7"/>
        <color theme="1"/>
        <rFont val="Times New Roman"/>
        <family val="1"/>
      </rPr>
      <t xml:space="preserve">   </t>
    </r>
    <r>
      <rPr>
        <b/>
        <sz val="16"/>
        <color theme="1"/>
        <rFont val="Times New Roman"/>
        <family val="1"/>
      </rPr>
      <t>Distribution of the cases according to nationality and sex:-</t>
    </r>
  </si>
  <si>
    <r>
      <t>-</t>
    </r>
    <r>
      <rPr>
        <sz val="7"/>
        <color theme="1"/>
        <rFont val="Times New Roman"/>
        <family val="1"/>
      </rPr>
      <t xml:space="preserve">         </t>
    </r>
    <r>
      <rPr>
        <sz val="16"/>
        <color theme="1"/>
        <rFont val="Times New Roman"/>
        <family val="1"/>
      </rPr>
      <t>Saudis constituted 47% of reported TB cases in comparison to 53% for</t>
    </r>
    <r>
      <rPr>
        <b/>
        <sz val="16"/>
        <color theme="1"/>
        <rFont val="Times New Roman"/>
        <family val="1"/>
      </rPr>
      <t xml:space="preserve"> </t>
    </r>
    <r>
      <rPr>
        <sz val="16"/>
        <color theme="1"/>
        <rFont val="Times New Roman"/>
        <family val="1"/>
      </rPr>
      <t>Non-Saudis.</t>
    </r>
  </si>
  <si>
    <r>
      <t>-</t>
    </r>
    <r>
      <rPr>
        <sz val="7"/>
        <color theme="1"/>
        <rFont val="Times New Roman"/>
        <family val="1"/>
      </rPr>
      <t xml:space="preserve">         </t>
    </r>
    <r>
      <rPr>
        <sz val="16"/>
        <color theme="1"/>
        <rFont val="Times New Roman"/>
        <family val="1"/>
      </rPr>
      <t>Sixty-nine percentage of cases were reported among males in comparison to 31% among females.</t>
    </r>
  </si>
  <si>
    <r>
      <t>-</t>
    </r>
    <r>
      <rPr>
        <sz val="7"/>
        <color theme="1"/>
        <rFont val="Times New Roman"/>
        <family val="1"/>
      </rPr>
      <t xml:space="preserve">         </t>
    </r>
    <r>
      <rPr>
        <sz val="16"/>
        <color theme="1"/>
        <rFont val="Times New Roman"/>
        <family val="1"/>
      </rPr>
      <t xml:space="preserve"> The highest percentage of infection was reported among:</t>
    </r>
  </si>
  <si>
    <r>
      <t>o</t>
    </r>
    <r>
      <rPr>
        <sz val="7"/>
        <color theme="1"/>
        <rFont val="Times New Roman"/>
        <family val="1"/>
      </rPr>
      <t xml:space="preserve">   </t>
    </r>
    <r>
      <rPr>
        <sz val="16"/>
        <color theme="1"/>
        <rFont val="Times New Roman"/>
        <family val="1"/>
      </rPr>
      <t>Non Saudi males 37% of newly reported cases , then followed by:</t>
    </r>
  </si>
  <si>
    <r>
      <t>o</t>
    </r>
    <r>
      <rPr>
        <sz val="7"/>
        <color theme="1"/>
        <rFont val="Times New Roman"/>
        <family val="1"/>
      </rPr>
      <t xml:space="preserve">   </t>
    </r>
    <r>
      <rPr>
        <sz val="16"/>
        <color theme="1"/>
        <rFont val="Times New Roman"/>
        <family val="1"/>
      </rPr>
      <t>Saudi males:  32%, then</t>
    </r>
  </si>
  <si>
    <r>
      <t>o</t>
    </r>
    <r>
      <rPr>
        <sz val="7"/>
        <color theme="1"/>
        <rFont val="Times New Roman"/>
        <family val="1"/>
      </rPr>
      <t xml:space="preserve">   </t>
    </r>
    <r>
      <rPr>
        <sz val="16"/>
        <color theme="1"/>
        <rFont val="Times New Roman"/>
        <family val="1"/>
      </rPr>
      <t>Non Saudi females:  16%, then</t>
    </r>
  </si>
  <si>
    <r>
      <t>o</t>
    </r>
    <r>
      <rPr>
        <sz val="7"/>
        <color theme="1"/>
        <rFont val="Times New Roman"/>
        <family val="1"/>
      </rPr>
      <t xml:space="preserve">   </t>
    </r>
    <r>
      <rPr>
        <sz val="16"/>
        <color theme="1"/>
        <rFont val="Times New Roman"/>
        <family val="1"/>
      </rPr>
      <t>Saudi females 15%.</t>
    </r>
  </si>
  <si>
    <r>
      <t>2-</t>
    </r>
    <r>
      <rPr>
        <b/>
        <sz val="7"/>
        <color theme="1"/>
        <rFont val="Times New Roman"/>
        <family val="1"/>
      </rPr>
      <t xml:space="preserve">   </t>
    </r>
    <r>
      <rPr>
        <b/>
        <sz val="16"/>
        <color theme="1"/>
        <rFont val="Times New Roman"/>
        <family val="1"/>
      </rPr>
      <t>Distribution of the cases according to different age groups:</t>
    </r>
  </si>
  <si>
    <t>The highest percentage of pulmonary TB cases were discovered among the age group 15-&lt;45 years (66%) followed by the cases in the age group &gt; 45 years (32%).</t>
  </si>
  <si>
    <r>
      <t>3-</t>
    </r>
    <r>
      <rPr>
        <b/>
        <sz val="7"/>
        <color theme="1"/>
        <rFont val="Times New Roman"/>
        <family val="1"/>
      </rPr>
      <t xml:space="preserve">   </t>
    </r>
    <r>
      <rPr>
        <b/>
        <sz val="16"/>
        <color theme="1"/>
        <rFont val="Times New Roman"/>
        <family val="1"/>
      </rPr>
      <t>Distribution of the cases according to different health regions:</t>
    </r>
  </si>
  <si>
    <t>The highest incidence rate was reported from Jeddah region (13.07/100,000 of the population) followed by Jazan Region (11.41/100,000), then Makkah Region 8.42/100,000.</t>
  </si>
  <si>
    <t xml:space="preserve">Al-Jouf and Bishah regions reported the lowest incidence rates (1.81/100,000) and (0.26/100,000) respectively.  </t>
  </si>
  <si>
    <t>Epidemiological aspect of extra- pulmonary TB.</t>
  </si>
  <si>
    <t>The total number of reported cases of extra-pulmonary TB in 2016 was 747 corresponding to an overall incidence rate of 2.35/100,000 population, in comparison to 2.67/100,000 in 2015, this constitutes a decrease of 0.32/100,000 population.</t>
  </si>
  <si>
    <t>Table 3-8 shows the following:</t>
  </si>
  <si>
    <r>
      <t>-</t>
    </r>
    <r>
      <rPr>
        <sz val="7"/>
        <color theme="1"/>
        <rFont val="Times New Roman"/>
        <family val="1"/>
      </rPr>
      <t xml:space="preserve">         </t>
    </r>
    <r>
      <rPr>
        <sz val="16"/>
        <color theme="1"/>
        <rFont val="Times New Roman"/>
        <family val="1"/>
      </rPr>
      <t>Saudis contributed to 48% of the reported comparison to 52% for the Non Saudis.</t>
    </r>
  </si>
  <si>
    <r>
      <t>-</t>
    </r>
    <r>
      <rPr>
        <sz val="7"/>
        <color theme="1"/>
        <rFont val="Times New Roman"/>
        <family val="1"/>
      </rPr>
      <t xml:space="preserve">         </t>
    </r>
    <r>
      <rPr>
        <sz val="16"/>
        <color theme="1"/>
        <rFont val="Times New Roman"/>
        <family val="1"/>
      </rPr>
      <t>Females constituted 37% of cases, in comparison to 63% for males.</t>
    </r>
  </si>
  <si>
    <r>
      <t>-</t>
    </r>
    <r>
      <rPr>
        <sz val="7"/>
        <color theme="1"/>
        <rFont val="Times New Roman"/>
        <family val="1"/>
      </rPr>
      <t xml:space="preserve">         </t>
    </r>
    <r>
      <rPr>
        <sz val="16"/>
        <color theme="1"/>
        <rFont val="Times New Roman"/>
        <family val="1"/>
      </rPr>
      <t>The percentage for Non Saudi males was 33% of the total number of cases, followed by that for Saudi males (30%), then Non-Saudi females (19%) and lastly Saudi females (17%).</t>
    </r>
  </si>
  <si>
    <r>
      <t>-</t>
    </r>
    <r>
      <rPr>
        <sz val="7"/>
        <color theme="1"/>
        <rFont val="Times New Roman"/>
        <family val="1"/>
      </rPr>
      <t xml:space="preserve">         </t>
    </r>
    <r>
      <rPr>
        <sz val="16"/>
        <color theme="1"/>
        <rFont val="Times New Roman"/>
        <family val="1"/>
      </rPr>
      <t xml:space="preserve">The highest percentage of cases were reported among the age group 15-&lt;45 years which constituted 71% of all cases, followed by the age group of ≥45 years; 25%. </t>
    </r>
  </si>
  <si>
    <r>
      <t>3-</t>
    </r>
    <r>
      <rPr>
        <b/>
        <sz val="7"/>
        <color theme="1"/>
        <rFont val="Times New Roman"/>
        <family val="1"/>
      </rPr>
      <t xml:space="preserve">   </t>
    </r>
    <r>
      <rPr>
        <b/>
        <sz val="16"/>
        <color theme="1"/>
        <rFont val="Times New Roman"/>
        <family val="1"/>
      </rPr>
      <t>Distribution of the cases according to different geographical regions:</t>
    </r>
  </si>
  <si>
    <t>The highest incidence rate was reported from Jeddah Province (4.34/100,000 population), followed by Jazan Region with an incidence rate of (3.52/100,000), then Riyadh and Hafr-Albaten Region (2.97/100,000); for each. No case was recorded in Bishah region.</t>
  </si>
  <si>
    <t>Epidemiological aspect of leprosy.</t>
  </si>
  <si>
    <t>Table 3-9 shows the following:</t>
  </si>
  <si>
    <r>
      <t>-</t>
    </r>
    <r>
      <rPr>
        <sz val="7"/>
        <color theme="1"/>
        <rFont val="Times New Roman"/>
        <family val="1"/>
      </rPr>
      <t xml:space="preserve">         </t>
    </r>
    <r>
      <rPr>
        <sz val="16"/>
        <color theme="1"/>
        <rFont val="Times New Roman"/>
        <family val="1"/>
      </rPr>
      <t xml:space="preserve">There was a marked decrease in the reported cases of leprosy. The incidence rate was 3.27/100,000 in 1984 while that of 2016 decreased to 0.03/100,000 population. </t>
    </r>
  </si>
  <si>
    <r>
      <t>-</t>
    </r>
    <r>
      <rPr>
        <sz val="7"/>
        <color theme="1"/>
        <rFont val="Times New Roman"/>
        <family val="1"/>
      </rPr>
      <t xml:space="preserve">         </t>
    </r>
    <r>
      <rPr>
        <sz val="16"/>
        <color theme="1"/>
        <rFont val="Times New Roman"/>
        <family val="1"/>
      </rPr>
      <t xml:space="preserve">In 2016, the highest percentage (27%) of cases were reported from Qassim region. </t>
    </r>
  </si>
  <si>
    <t>4- Malaria</t>
  </si>
  <si>
    <t>Environmental conditions play an important role in malaria distribution. They affect mosquito species, life cycle, and density of mosquitoes. These effects also extend to the life span of the plasmodium inside the mosquitoes.</t>
  </si>
  <si>
    <t>The epidemiological aspect of malaria varies from one region in the Kingdom to another and even from one place to another in the same region. This difference is related to the variation in the environmental conditions caused by the vast area of the Kingdom. The epidemiological aspect varies also in the same place, from one year to another, and it is affected by the control measures taken against malaria as well.</t>
  </si>
  <si>
    <t>Malaria Combat  in the Kingdom:</t>
  </si>
  <si>
    <t>Anti-malaria measures started in 1948. Malaria transmission stopped in the northern and eastern regions. It stopped also in large spaces in the western regions especially in big cities.</t>
  </si>
  <si>
    <t xml:space="preserve">Malaria is endemic in Tehama coastal area and Jazan Region as the control program was applied recently in these regions. The control program faced some obstacles in these regions in the past due to absence of paved roads to these regions, communication methods and lack of trained work force. </t>
  </si>
  <si>
    <r>
      <t>1-</t>
    </r>
    <r>
      <rPr>
        <b/>
        <sz val="7"/>
        <color theme="1"/>
        <rFont val="Times New Roman"/>
        <family val="1"/>
      </rPr>
      <t xml:space="preserve">   </t>
    </r>
    <r>
      <rPr>
        <b/>
        <sz val="16"/>
        <color theme="1"/>
        <rFont val="Times New Roman"/>
        <family val="1"/>
      </rPr>
      <t>Epidemiological aspects:</t>
    </r>
  </si>
  <si>
    <t>Table 3-10 shows the following:</t>
  </si>
  <si>
    <r>
      <t>-</t>
    </r>
    <r>
      <rPr>
        <sz val="7"/>
        <color theme="1"/>
        <rFont val="Times New Roman"/>
        <family val="1"/>
      </rPr>
      <t xml:space="preserve">         </t>
    </r>
    <r>
      <rPr>
        <sz val="16"/>
        <color theme="1"/>
        <rFont val="Times New Roman"/>
        <family val="1"/>
      </rPr>
      <t>More than five thousand (5382) positive malaria cases were reported in this year.</t>
    </r>
  </si>
  <si>
    <r>
      <t>-</t>
    </r>
    <r>
      <rPr>
        <sz val="7"/>
        <color theme="1"/>
        <rFont val="Times New Roman"/>
        <family val="1"/>
      </rPr>
      <t xml:space="preserve">         </t>
    </r>
    <r>
      <rPr>
        <sz val="16"/>
        <color theme="1"/>
        <rFont val="Times New Roman"/>
        <family val="1"/>
      </rPr>
      <t>The highest number of positive cases (59 %) were reported in Jazan, followed by Eastern Region (11%).</t>
    </r>
  </si>
  <si>
    <r>
      <t>-</t>
    </r>
    <r>
      <rPr>
        <sz val="7"/>
        <color theme="1"/>
        <rFont val="Times New Roman"/>
        <family val="1"/>
      </rPr>
      <t xml:space="preserve">         </t>
    </r>
    <r>
      <rPr>
        <sz val="16"/>
        <color theme="1"/>
        <rFont val="Times New Roman"/>
        <family val="1"/>
      </rPr>
      <t xml:space="preserve">No Case has been reported from Bishah and Qurrayaat regions. </t>
    </r>
  </si>
  <si>
    <r>
      <t>-</t>
    </r>
    <r>
      <rPr>
        <sz val="7"/>
        <color theme="1"/>
        <rFont val="Times New Roman"/>
        <family val="1"/>
      </rPr>
      <t xml:space="preserve">         </t>
    </r>
    <r>
      <rPr>
        <sz val="16"/>
        <color theme="1"/>
        <rFont val="Times New Roman"/>
        <family val="1"/>
      </rPr>
      <t>Seventy-three percent of positive malaria cases were due to Plasmodium falciparum (causing malignant malaria); 26% of positive cases were infected by Plasmodium vivax &amp; Plasmodium ovale (Benign tertiary malaria), while 1% of positive cases were infected by Plasmodium malariae (Quartan benign malaria).</t>
    </r>
  </si>
  <si>
    <r>
      <t>2-</t>
    </r>
    <r>
      <rPr>
        <b/>
        <sz val="7"/>
        <color theme="1"/>
        <rFont val="Times New Roman"/>
        <family val="1"/>
      </rPr>
      <t xml:space="preserve">   </t>
    </r>
    <r>
      <rPr>
        <b/>
        <sz val="16"/>
        <color theme="1"/>
        <rFont val="Times New Roman"/>
        <family val="1"/>
      </rPr>
      <t>Distribution of cases of malaria according to different age groups in endemic zones:</t>
    </r>
  </si>
  <si>
    <r>
      <t>Tables 3-11 shows the following</t>
    </r>
    <r>
      <rPr>
        <sz val="16"/>
        <color theme="1"/>
        <rFont val="Arial"/>
        <family val="2"/>
      </rPr>
      <t>:</t>
    </r>
  </si>
  <si>
    <r>
      <t>More than ninety percent (95.81%) of cases were discovered among the age group 10 years and above, 4.19%</t>
    </r>
    <r>
      <rPr>
        <sz val="16"/>
        <color theme="1"/>
        <rFont val="Arial"/>
        <family val="2"/>
      </rPr>
      <t xml:space="preserve"> </t>
    </r>
    <r>
      <rPr>
        <sz val="16"/>
        <color theme="1"/>
        <rFont val="Times New Roman"/>
        <family val="1"/>
      </rPr>
      <t>of cases were discovered among the age group less than 10 years. They were distributed as follows</t>
    </r>
    <r>
      <rPr>
        <sz val="16"/>
        <color theme="1"/>
        <rFont val="Arial"/>
        <family val="2"/>
      </rPr>
      <t>:</t>
    </r>
    <r>
      <rPr>
        <sz val="16"/>
        <color theme="1"/>
        <rFont val="Times New Roman"/>
        <family val="1"/>
      </rPr>
      <t xml:space="preserve"> 1.64%</t>
    </r>
    <r>
      <rPr>
        <sz val="16"/>
        <color theme="1"/>
        <rFont val="Arial"/>
        <family val="2"/>
      </rPr>
      <t xml:space="preserve"> </t>
    </r>
    <r>
      <rPr>
        <sz val="16"/>
        <color theme="1"/>
        <rFont val="Times New Roman"/>
        <family val="1"/>
      </rPr>
      <t>of total cases were discovered among the age group 1-&lt;5 years, 2.55 % of total cases were discovered among the age group 5- &lt;10 years.</t>
    </r>
  </si>
  <si>
    <r>
      <t>3-</t>
    </r>
    <r>
      <rPr>
        <b/>
        <sz val="7"/>
        <color theme="1"/>
        <rFont val="Times New Roman"/>
        <family val="1"/>
      </rPr>
      <t xml:space="preserve">   </t>
    </r>
    <r>
      <rPr>
        <b/>
        <sz val="16"/>
        <color theme="1"/>
        <rFont val="Times New Roman"/>
        <family val="1"/>
      </rPr>
      <t>Distribution of the malaria cases according to different geographical regions and different months:</t>
    </r>
  </si>
  <si>
    <t>Tables 3-12 shows the following:</t>
  </si>
  <si>
    <r>
      <t>-</t>
    </r>
    <r>
      <rPr>
        <sz val="7"/>
        <color theme="1"/>
        <rFont val="Times New Roman"/>
        <family val="1"/>
      </rPr>
      <t xml:space="preserve">         </t>
    </r>
    <r>
      <rPr>
        <sz val="16"/>
        <color theme="1"/>
        <rFont val="Times New Roman"/>
        <family val="1"/>
      </rPr>
      <t>There was a marked increase in the the number of reported malaria cases in February 2016G.</t>
    </r>
  </si>
  <si>
    <r>
      <t>-</t>
    </r>
    <r>
      <rPr>
        <sz val="7"/>
        <color theme="1"/>
        <rFont val="Times New Roman"/>
        <family val="1"/>
      </rPr>
      <t xml:space="preserve">         </t>
    </r>
    <r>
      <rPr>
        <sz val="16"/>
        <color theme="1"/>
        <rFont val="Times New Roman"/>
        <family val="1"/>
      </rPr>
      <t xml:space="preserve">There was a drop in the number of cases starting from April and reaching the normal rates from May until the end of August. This variation was parallel with malaria transmission and rain fall season.  </t>
    </r>
  </si>
  <si>
    <t>5-Bilhariziasis:</t>
  </si>
  <si>
    <r>
      <t>v</t>
    </r>
    <r>
      <rPr>
        <sz val="7"/>
        <color theme="1"/>
        <rFont val="Times New Roman"/>
        <family val="1"/>
      </rPr>
      <t xml:space="preserve">    </t>
    </r>
    <r>
      <rPr>
        <b/>
        <sz val="16"/>
        <color theme="1"/>
        <rFont val="Times New Roman"/>
        <family val="1"/>
      </rPr>
      <t>Epidemiological aspect of Bilhariziasis:</t>
    </r>
  </si>
  <si>
    <t>Tables 3-13 and 3-14 show the following:</t>
  </si>
  <si>
    <r>
      <t>-</t>
    </r>
    <r>
      <rPr>
        <sz val="7"/>
        <color theme="1"/>
        <rFont val="Times New Roman"/>
        <family val="1"/>
      </rPr>
      <t xml:space="preserve">         </t>
    </r>
    <r>
      <rPr>
        <b/>
        <sz val="16"/>
        <color theme="1"/>
        <rFont val="Times New Roman"/>
        <family val="1"/>
      </rPr>
      <t>Positivity Rate:</t>
    </r>
    <r>
      <rPr>
        <sz val="16"/>
        <color theme="1"/>
        <rFont val="Times New Roman"/>
        <family val="1"/>
      </rPr>
      <t xml:space="preserve"> 726216 individuals were investigated all over the country for bilhariziasis, out of them 119 cases proved to be infected with rate of 0.016%. The percentage of urinary bilhariziasis was 27% of all positive cases while that of the intestinal bilhariziasis was 73% , and no discovered cases of mixed bilhariziasis.</t>
    </r>
  </si>
  <si>
    <r>
      <t>-</t>
    </r>
    <r>
      <rPr>
        <sz val="7"/>
        <color theme="1"/>
        <rFont val="Times New Roman"/>
        <family val="1"/>
      </rPr>
      <t xml:space="preserve">         </t>
    </r>
    <r>
      <rPr>
        <b/>
        <sz val="16"/>
        <color theme="1"/>
        <rFont val="Times New Roman"/>
        <family val="1"/>
      </rPr>
      <t>Prevalence Rate</t>
    </r>
    <r>
      <rPr>
        <sz val="16"/>
        <color theme="1"/>
        <rFont val="Times New Roman"/>
        <family val="1"/>
      </rPr>
      <t xml:space="preserve"> : in 2016 the prevalence rate of bilhariziasis in the Kingdom was 0.37/ 100,000 , It is less than the rate in the previous year as it was 0.50/100000 population.</t>
    </r>
  </si>
  <si>
    <r>
      <t>-</t>
    </r>
    <r>
      <rPr>
        <sz val="7"/>
        <color theme="1"/>
        <rFont val="Times New Roman"/>
        <family val="1"/>
      </rPr>
      <t xml:space="preserve">         </t>
    </r>
    <r>
      <rPr>
        <b/>
        <sz val="16"/>
        <color theme="1"/>
        <rFont val="Times New Roman"/>
        <family val="1"/>
      </rPr>
      <t>Distribution of cases according to nationality</t>
    </r>
    <r>
      <rPr>
        <sz val="16"/>
        <color theme="1"/>
        <rFont val="Times New Roman"/>
        <family val="1"/>
      </rPr>
      <t>: 23% of cases of bilhariziasis have been discovered                      among Saudi  in comparison to 77% among Non Saudi.</t>
    </r>
  </si>
  <si>
    <r>
      <t>-</t>
    </r>
    <r>
      <rPr>
        <sz val="7"/>
        <color theme="1"/>
        <rFont val="Times New Roman"/>
        <family val="1"/>
      </rPr>
      <t xml:space="preserve">         </t>
    </r>
    <r>
      <rPr>
        <b/>
        <sz val="16"/>
        <color theme="1"/>
        <rFont val="Times New Roman"/>
        <family val="1"/>
      </rPr>
      <t>Distribution of cases according to sex:</t>
    </r>
    <r>
      <rPr>
        <sz val="16"/>
        <color theme="1"/>
        <rFont val="Times New Roman"/>
        <family val="1"/>
      </rPr>
      <t xml:space="preserve"> 88% of cases of bilhariziasis have been discovered among males while 12% of cases of bilhariziasis have been discovered among females. This difference in sex distribution can be explained as males are more exposed to the source of infection during working in agriculture and during swimming. Most of the infected Non Saudi are males and they shared in increasing the number of male cases.</t>
    </r>
  </si>
  <si>
    <r>
      <t>-</t>
    </r>
    <r>
      <rPr>
        <sz val="7"/>
        <color theme="1"/>
        <rFont val="Times New Roman"/>
        <family val="1"/>
      </rPr>
      <t xml:space="preserve">         </t>
    </r>
    <r>
      <rPr>
        <b/>
        <sz val="16"/>
        <color theme="1"/>
        <rFont val="Times New Roman"/>
        <family val="1"/>
      </rPr>
      <t>Distribution of cases in endemic regions</t>
    </r>
    <r>
      <rPr>
        <sz val="16"/>
        <color theme="1"/>
        <rFont val="Times New Roman"/>
        <family val="1"/>
      </rPr>
      <t>: Taif, Jazan and Aseer are the areas with heights reported rates as the environmental predisposing factors are present in these areas.</t>
    </r>
  </si>
  <si>
    <r>
      <t>-</t>
    </r>
    <r>
      <rPr>
        <sz val="7"/>
        <color theme="1"/>
        <rFont val="Times New Roman"/>
        <family val="1"/>
      </rPr>
      <t xml:space="preserve">         </t>
    </r>
    <r>
      <rPr>
        <b/>
        <sz val="16"/>
        <color theme="1"/>
        <rFont val="Times New Roman"/>
        <family val="1"/>
      </rPr>
      <t xml:space="preserve">Distribution of cases according to different age groups: </t>
    </r>
    <r>
      <rPr>
        <sz val="16"/>
        <color theme="1"/>
        <rFont val="Times New Roman"/>
        <family val="1"/>
      </rPr>
      <t xml:space="preserve">The highest percentage of cases was found among the age group 15-&lt;40 years (78%), followed by the age group </t>
    </r>
    <r>
      <rPr>
        <sz val="16"/>
        <color theme="1"/>
        <rFont val="Arial"/>
        <family val="2"/>
      </rPr>
      <t>≤1</t>
    </r>
    <r>
      <rPr>
        <sz val="16"/>
        <color theme="1"/>
        <rFont val="Times New Roman"/>
        <family val="1"/>
      </rPr>
      <t>5years (13%). It is noticed that there is still ongoing transmission of infection in Ta’if, Aseer  and Jazan  as new cases are discovered among the young and middle-aged individuals.</t>
    </r>
  </si>
  <si>
    <t>6- Leishmaniasis</t>
  </si>
  <si>
    <r>
      <t>v</t>
    </r>
    <r>
      <rPr>
        <sz val="7"/>
        <color theme="1"/>
        <rFont val="Times New Roman"/>
        <family val="1"/>
      </rPr>
      <t xml:space="preserve"> </t>
    </r>
    <r>
      <rPr>
        <b/>
        <u/>
        <sz val="16"/>
        <color theme="1"/>
        <rFont val="Times New Roman"/>
        <family val="1"/>
      </rPr>
      <t>Cutaneous Leishmaniasis:</t>
    </r>
  </si>
  <si>
    <t>Cutaneous Leshmaniasis is spread all over The Kingdom but there is great variation in prevalence rates in different regions.</t>
  </si>
  <si>
    <t>Table 3-15 shows the following:</t>
  </si>
  <si>
    <r>
      <t>1-</t>
    </r>
    <r>
      <rPr>
        <b/>
        <sz val="7"/>
        <color theme="1"/>
        <rFont val="Times New Roman"/>
        <family val="1"/>
      </rPr>
      <t xml:space="preserve">   </t>
    </r>
    <r>
      <rPr>
        <b/>
        <sz val="16"/>
        <color theme="1"/>
        <rFont val="Times New Roman"/>
        <family val="1"/>
      </rPr>
      <t>Geographical distribution of cutaneous leishmaniasis:</t>
    </r>
  </si>
  <si>
    <r>
      <t>-</t>
    </r>
    <r>
      <rPr>
        <sz val="7"/>
        <color theme="1"/>
        <rFont val="Times New Roman"/>
        <family val="1"/>
      </rPr>
      <t xml:space="preserve">         </t>
    </r>
    <r>
      <rPr>
        <sz val="16"/>
        <color theme="1"/>
        <rFont val="Times New Roman"/>
        <family val="1"/>
      </rPr>
      <t>Madina Region presented the highest percentage of the total number of cases (28%), followed by Al-Ahsa (14%). No cases have been reported in Hafr Al-Baten, Qurayyat and Qunfudah .</t>
    </r>
  </si>
  <si>
    <r>
      <t>2-</t>
    </r>
    <r>
      <rPr>
        <b/>
        <sz val="7"/>
        <color theme="1"/>
        <rFont val="Times New Roman"/>
        <family val="1"/>
      </rPr>
      <t xml:space="preserve">   </t>
    </r>
    <r>
      <rPr>
        <b/>
        <sz val="16"/>
        <color theme="1"/>
        <rFont val="Times New Roman"/>
        <family val="1"/>
      </rPr>
      <t>Distribution of cutaneous leishmaniasis according to nationality and sex:</t>
    </r>
  </si>
  <si>
    <r>
      <t>-</t>
    </r>
    <r>
      <rPr>
        <sz val="7"/>
        <color theme="1"/>
        <rFont val="Times New Roman"/>
        <family val="1"/>
      </rPr>
      <t xml:space="preserve">         </t>
    </r>
    <r>
      <rPr>
        <sz val="16"/>
        <color theme="1"/>
        <rFont val="Times New Roman"/>
        <family val="1"/>
      </rPr>
      <t>Saudi constituted 46% of reported cases while the Non-Saudi constituted 54%.</t>
    </r>
  </si>
  <si>
    <r>
      <t>-</t>
    </r>
    <r>
      <rPr>
        <sz val="7"/>
        <color theme="1"/>
        <rFont val="Times New Roman"/>
        <family val="1"/>
      </rPr>
      <t xml:space="preserve">         </t>
    </r>
    <r>
      <rPr>
        <sz val="16"/>
        <color theme="1"/>
        <rFont val="Times New Roman"/>
        <family val="1"/>
      </rPr>
      <t>Males constituted 82% while females contributed to 18% of cases.</t>
    </r>
  </si>
  <si>
    <r>
      <t>3-</t>
    </r>
    <r>
      <rPr>
        <b/>
        <sz val="7"/>
        <color theme="1"/>
        <rFont val="Times New Roman"/>
        <family val="1"/>
      </rPr>
      <t xml:space="preserve">   </t>
    </r>
    <r>
      <rPr>
        <b/>
        <sz val="16"/>
        <color theme="1"/>
        <rFont val="Times New Roman"/>
        <family val="1"/>
      </rPr>
      <t>Distribution of the cases according to age groups:</t>
    </r>
  </si>
  <si>
    <r>
      <t>-</t>
    </r>
    <r>
      <rPr>
        <sz val="7"/>
        <color theme="1"/>
        <rFont val="Times New Roman"/>
        <family val="1"/>
      </rPr>
      <t xml:space="preserve">         </t>
    </r>
    <r>
      <rPr>
        <sz val="16"/>
        <color theme="1"/>
        <rFont val="Times New Roman"/>
        <family val="1"/>
      </rPr>
      <t xml:space="preserve">The age group 15-&lt;45 years presented the highest percentage of cutaneous leishmaniasis (67%) ,followed by the age group </t>
    </r>
    <r>
      <rPr>
        <sz val="16"/>
        <color theme="1"/>
        <rFont val="Arial"/>
        <family val="2"/>
      </rPr>
      <t>≥</t>
    </r>
    <r>
      <rPr>
        <sz val="16"/>
        <color theme="1"/>
        <rFont val="Times New Roman"/>
        <family val="1"/>
      </rPr>
      <t>45 years (14%), then the age 10-&lt;15  years (8% of cases). The infants (less than one year) presented the least percentage (1%).</t>
    </r>
  </si>
  <si>
    <r>
      <t>4-</t>
    </r>
    <r>
      <rPr>
        <b/>
        <sz val="7"/>
        <color theme="1"/>
        <rFont val="Times New Roman"/>
        <family val="1"/>
      </rPr>
      <t xml:space="preserve">   </t>
    </r>
    <r>
      <rPr>
        <b/>
        <sz val="16"/>
        <color theme="1"/>
        <rFont val="Times New Roman"/>
        <family val="1"/>
      </rPr>
      <t>Seasonal variation of cutaneous leishmaniasis:</t>
    </r>
  </si>
  <si>
    <r>
      <t>-</t>
    </r>
    <r>
      <rPr>
        <sz val="7"/>
        <color theme="1"/>
        <rFont val="Times New Roman"/>
        <family val="1"/>
      </rPr>
      <t xml:space="preserve">         </t>
    </r>
    <r>
      <rPr>
        <sz val="16"/>
        <color theme="1"/>
        <rFont val="Times New Roman"/>
        <family val="1"/>
      </rPr>
      <t>Table 3-16 demonstrates that the peak of cutaneous leishmaniasis was in January and February as the combined number of reported cases during these months constituted 27% of the total cases. The least number of cases was reported in June representing 5% of the total cases.</t>
    </r>
  </si>
  <si>
    <r>
      <t>v</t>
    </r>
    <r>
      <rPr>
        <sz val="7"/>
        <color theme="1"/>
        <rFont val="Times New Roman"/>
        <family val="1"/>
      </rPr>
      <t xml:space="preserve"> </t>
    </r>
    <r>
      <rPr>
        <b/>
        <u/>
        <sz val="16"/>
        <color theme="1"/>
        <rFont val="Times New Roman"/>
        <family val="1"/>
      </rPr>
      <t>Visceral leishmaniasis:</t>
    </r>
  </si>
  <si>
    <t>The total number of reported cases of visceral leishmaniasis in 2016 was 4 cases.</t>
  </si>
  <si>
    <r>
      <t>1-</t>
    </r>
    <r>
      <rPr>
        <b/>
        <sz val="7"/>
        <color theme="1"/>
        <rFont val="Times New Roman"/>
        <family val="1"/>
      </rPr>
      <t xml:space="preserve">   </t>
    </r>
    <r>
      <rPr>
        <b/>
        <sz val="16"/>
        <color theme="1"/>
        <rFont val="Times New Roman"/>
        <family val="1"/>
      </rPr>
      <t xml:space="preserve"> Geographical distribution of visceral leishmaniasis:-</t>
    </r>
  </si>
  <si>
    <t>Tables 3-17 and 3-18 show the following:-</t>
  </si>
  <si>
    <r>
      <t>-</t>
    </r>
    <r>
      <rPr>
        <sz val="7"/>
        <color theme="1"/>
        <rFont val="Times New Roman"/>
        <family val="1"/>
      </rPr>
      <t xml:space="preserve">         </t>
    </r>
    <r>
      <rPr>
        <sz val="16"/>
        <color theme="1"/>
        <rFont val="Times New Roman"/>
        <family val="1"/>
      </rPr>
      <t>The cases of visceral leishmaniasis  were reported only from Jazan Region.</t>
    </r>
  </si>
  <si>
    <r>
      <t>2-</t>
    </r>
    <r>
      <rPr>
        <b/>
        <sz val="7"/>
        <color theme="1"/>
        <rFont val="Times New Roman"/>
        <family val="1"/>
      </rPr>
      <t xml:space="preserve">   </t>
    </r>
    <r>
      <rPr>
        <b/>
        <sz val="16"/>
        <color theme="1"/>
        <rFont val="Times New Roman"/>
        <family val="1"/>
      </rPr>
      <t>Distribution of cases according to sex and nationality:-</t>
    </r>
  </si>
  <si>
    <r>
      <t>-</t>
    </r>
    <r>
      <rPr>
        <sz val="7"/>
        <color theme="1"/>
        <rFont val="Times New Roman"/>
        <family val="1"/>
      </rPr>
      <t xml:space="preserve">         </t>
    </r>
    <r>
      <rPr>
        <sz val="16"/>
        <color theme="1"/>
        <rFont val="Times New Roman"/>
        <family val="1"/>
      </rPr>
      <t>Saudi constituted 75% of reported cases, while non-Saudi constituted 25% .</t>
    </r>
  </si>
  <si>
    <t>7- Environmental Health Activities,MOH 2015G:</t>
  </si>
  <si>
    <r>
      <t>Tables 3-19 and 3-21 show that</t>
    </r>
    <r>
      <rPr>
        <sz val="18"/>
        <color theme="1"/>
        <rFont val="Times New Roman"/>
        <family val="1"/>
      </rPr>
      <t>:</t>
    </r>
  </si>
  <si>
    <r>
      <t>-</t>
    </r>
    <r>
      <rPr>
        <sz val="7"/>
        <color theme="1"/>
        <rFont val="Times New Roman"/>
        <family val="1"/>
      </rPr>
      <t xml:space="preserve">         </t>
    </r>
    <r>
      <rPr>
        <sz val="16"/>
        <color theme="1"/>
        <rFont val="Times New Roman"/>
        <family val="1"/>
      </rPr>
      <t>Visits to Sources of Water supply were 71038.</t>
    </r>
  </si>
  <si>
    <r>
      <t>-</t>
    </r>
    <r>
      <rPr>
        <sz val="7"/>
        <color theme="1"/>
        <rFont val="Times New Roman"/>
        <family val="1"/>
      </rPr>
      <t xml:space="preserve">         </t>
    </r>
    <r>
      <rPr>
        <sz val="16"/>
        <color theme="1"/>
        <rFont val="Times New Roman"/>
        <family val="1"/>
      </rPr>
      <t>Visits to Public places were 162309.</t>
    </r>
  </si>
  <si>
    <r>
      <t>-</t>
    </r>
    <r>
      <rPr>
        <sz val="7"/>
        <color theme="1"/>
        <rFont val="Times New Roman"/>
        <family val="1"/>
      </rPr>
      <t xml:space="preserve">         </t>
    </r>
    <r>
      <rPr>
        <sz val="16"/>
        <color theme="1"/>
        <rFont val="Times New Roman"/>
        <family val="1"/>
      </rPr>
      <t>Visits to Health facilities were 10586.</t>
    </r>
  </si>
  <si>
    <r>
      <t>-</t>
    </r>
    <r>
      <rPr>
        <sz val="7"/>
        <color theme="1"/>
        <rFont val="Times New Roman"/>
        <family val="1"/>
      </rPr>
      <t xml:space="preserve">         </t>
    </r>
    <r>
      <rPr>
        <sz val="16"/>
        <color theme="1"/>
        <rFont val="Times New Roman"/>
        <family val="1"/>
      </rPr>
      <t>29665 water sample and 30342 food sample were investigated during this year.</t>
    </r>
  </si>
  <si>
    <r>
      <t>-</t>
    </r>
    <r>
      <rPr>
        <sz val="7"/>
        <color theme="1"/>
        <rFont val="Times New Roman"/>
        <family val="1"/>
      </rPr>
      <t xml:space="preserve">         </t>
    </r>
    <r>
      <rPr>
        <sz val="16"/>
        <color theme="1"/>
        <rFont val="Times New Roman"/>
        <family val="1"/>
      </rPr>
      <t>143777 workers were checked.</t>
    </r>
  </si>
  <si>
    <r>
      <t>-</t>
    </r>
    <r>
      <rPr>
        <sz val="7"/>
        <color theme="1"/>
        <rFont val="Times New Roman"/>
        <family val="1"/>
      </rPr>
      <t xml:space="preserve">         </t>
    </r>
    <r>
      <rPr>
        <sz val="16"/>
        <color theme="1"/>
        <rFont val="Times New Roman"/>
        <family val="1"/>
      </rPr>
      <t>Incidence Rate of environmental health related diseases:</t>
    </r>
  </si>
  <si>
    <r>
      <t>o</t>
    </r>
    <r>
      <rPr>
        <sz val="7"/>
        <color theme="1"/>
        <rFont val="Times New Roman"/>
        <family val="1"/>
      </rPr>
      <t xml:space="preserve">  </t>
    </r>
    <r>
      <rPr>
        <sz val="16"/>
        <color theme="1"/>
        <rFont val="Times New Roman"/>
        <family val="1"/>
      </rPr>
      <t>Amoebic dysentery 7.36 / 100000 population</t>
    </r>
  </si>
  <si>
    <r>
      <t>o</t>
    </r>
    <r>
      <rPr>
        <sz val="7"/>
        <color theme="1"/>
        <rFont val="Times New Roman"/>
        <family val="1"/>
      </rPr>
      <t xml:space="preserve">  </t>
    </r>
    <r>
      <rPr>
        <sz val="16"/>
        <color theme="1"/>
        <rFont val="Times New Roman"/>
        <family val="1"/>
      </rPr>
      <t>Typhoid &amp; Paratyphoid 0.52/100000 population</t>
    </r>
  </si>
  <si>
    <r>
      <t>o</t>
    </r>
    <r>
      <rPr>
        <sz val="7"/>
        <color theme="1"/>
        <rFont val="Times New Roman"/>
        <family val="1"/>
      </rPr>
      <t xml:space="preserve">  </t>
    </r>
    <r>
      <rPr>
        <sz val="16"/>
        <color theme="1"/>
        <rFont val="Times New Roman"/>
        <family val="1"/>
      </rPr>
      <t>Bacillary dysentery (Shigellosis) 0.10 /100000 population.</t>
    </r>
  </si>
  <si>
    <r>
      <t>o</t>
    </r>
    <r>
      <rPr>
        <sz val="7"/>
        <color theme="1"/>
        <rFont val="Times New Roman"/>
        <family val="1"/>
      </rPr>
      <t xml:space="preserve">  </t>
    </r>
    <r>
      <rPr>
        <sz val="16"/>
        <color theme="1"/>
        <rFont val="Times New Roman"/>
        <family val="1"/>
      </rPr>
      <t>Salmonella food poisoning (Sporadic cases only) 2.34 /100000 population</t>
    </r>
    <r>
      <rPr>
        <sz val="16"/>
        <color theme="1"/>
        <rFont val="Arial"/>
        <family val="2"/>
      </rPr>
      <t>.</t>
    </r>
  </si>
  <si>
    <r>
      <t>o</t>
    </r>
    <r>
      <rPr>
        <sz val="7"/>
        <color theme="1"/>
        <rFont val="Times New Roman"/>
        <family val="1"/>
      </rPr>
      <t xml:space="preserve">  </t>
    </r>
    <r>
      <rPr>
        <sz val="16"/>
        <color theme="1"/>
        <rFont val="Times New Roman"/>
        <family val="1"/>
      </rPr>
      <t>Hepatitis (A) 0.32/100000 population.</t>
    </r>
  </si>
  <si>
    <t>8- Health Education, MOH, 1435 H:</t>
  </si>
  <si>
    <t>Table  3-22 shows that:</t>
  </si>
  <si>
    <r>
      <t>-</t>
    </r>
    <r>
      <rPr>
        <sz val="7"/>
        <color theme="1"/>
        <rFont val="Times New Roman"/>
        <family val="1"/>
      </rPr>
      <t xml:space="preserve">         </t>
    </r>
    <r>
      <rPr>
        <sz val="16"/>
        <color theme="1"/>
        <rFont val="Times New Roman"/>
        <family val="1"/>
      </rPr>
      <t>No. of Lectures Inside and outside Health Centers &amp; Hospitals was 274272.</t>
    </r>
  </si>
  <si>
    <r>
      <t>-</t>
    </r>
    <r>
      <rPr>
        <sz val="7"/>
        <color theme="1"/>
        <rFont val="Times New Roman"/>
        <family val="1"/>
      </rPr>
      <t xml:space="preserve">         </t>
    </r>
    <r>
      <rPr>
        <sz val="16"/>
        <color theme="1"/>
        <rFont val="Times New Roman"/>
        <family val="1"/>
      </rPr>
      <t>No. of seminars Inside and outside Health Centers &amp; Hospitals was 12483</t>
    </r>
    <r>
      <rPr>
        <sz val="16"/>
        <color theme="1"/>
        <rFont val="Arial"/>
        <family val="2"/>
      </rPr>
      <t>.</t>
    </r>
  </si>
  <si>
    <r>
      <t>-</t>
    </r>
    <r>
      <rPr>
        <sz val="7"/>
        <color theme="1"/>
        <rFont val="Times New Roman"/>
        <family val="1"/>
      </rPr>
      <t xml:space="preserve">         </t>
    </r>
    <r>
      <rPr>
        <sz val="16"/>
        <color theme="1"/>
        <rFont val="Times New Roman"/>
        <family val="1"/>
      </rPr>
      <t>No. of printed Booklets, Announcements, Posters and Leaflets during this year was 4.827.307.</t>
    </r>
  </si>
  <si>
    <r>
      <t>-</t>
    </r>
    <r>
      <rPr>
        <sz val="7"/>
        <color theme="1"/>
        <rFont val="Times New Roman"/>
        <family val="1"/>
      </rPr>
      <t xml:space="preserve">         </t>
    </r>
    <r>
      <rPr>
        <sz val="16"/>
        <color theme="1"/>
        <rFont val="Times New Roman"/>
        <family val="1"/>
      </rPr>
      <t>No. of implemented Training Courses was 109 course.</t>
    </r>
  </si>
  <si>
    <r>
      <t>-</t>
    </r>
    <r>
      <rPr>
        <sz val="7"/>
        <color theme="1"/>
        <rFont val="Times New Roman"/>
        <family val="1"/>
      </rPr>
      <t xml:space="preserve">         </t>
    </r>
    <r>
      <rPr>
        <sz val="16"/>
        <color theme="1"/>
        <rFont val="Times New Roman"/>
        <family val="1"/>
      </rPr>
      <t>No. of Activities related to International Health Days in regions and Provinces was 9456.</t>
    </r>
  </si>
  <si>
    <t xml:space="preserve">الحجاج من داخل المملكة وخارجها 1428-1437 هـ </t>
  </si>
  <si>
    <t>Pilgrims From Inside and Outside the Kingdom ,1428-1437 H</t>
  </si>
  <si>
    <t>جدول 5-1</t>
  </si>
  <si>
    <t>Table 5-1</t>
  </si>
  <si>
    <t>جملة الحجاج</t>
  </si>
  <si>
    <t>حجاج الداخل</t>
  </si>
  <si>
    <t>حجاج الخارج</t>
  </si>
  <si>
    <t>Total No. of Plgrims</t>
  </si>
  <si>
    <t xml:space="preserve"> Inside Pilgrims</t>
  </si>
  <si>
    <t xml:space="preserve"> Outside Pilgrims</t>
  </si>
  <si>
    <t>المصدر : الهيئة العامة للإحصاء .</t>
  </si>
  <si>
    <t>Source: General Authority for Statistics</t>
  </si>
  <si>
    <t>توزيع المرافق الصحية الدائمة والموسمية حسب المنطقة خلال موسم حج 1437 هـ</t>
  </si>
  <si>
    <t>Permanent and Seasonal Health Facilities by Region in Hajj Season  , 1437H</t>
  </si>
  <si>
    <t>جدول 5-2</t>
  </si>
  <si>
    <t>Table 5-2</t>
  </si>
  <si>
    <t xml:space="preserve">البيان </t>
  </si>
  <si>
    <t>المشاعر المقدسة
Sacred places</t>
  </si>
  <si>
    <t>Data</t>
  </si>
  <si>
    <t>منى
Mena</t>
  </si>
  <si>
    <t>عرفات ومزدلفة
 Arafat &amp; Muzdalefah</t>
  </si>
  <si>
    <t xml:space="preserve">مستشفيات دائمة </t>
  </si>
  <si>
    <t>Permanent hospitals</t>
  </si>
  <si>
    <t xml:space="preserve">مستشفيات موسمية </t>
  </si>
  <si>
    <t>Seasonal hospitals</t>
  </si>
  <si>
    <t xml:space="preserve">مراكز صحية دائمة </t>
  </si>
  <si>
    <t>Permanent HCs</t>
  </si>
  <si>
    <t>مراكز صحية موسمية</t>
  </si>
  <si>
    <t>Seasonal HCs</t>
  </si>
  <si>
    <t>أسرة مستشفيات</t>
  </si>
  <si>
    <t xml:space="preserve">  Hospital beds</t>
  </si>
  <si>
    <t xml:space="preserve">العاملون الصحيون بوزارة الصحة والمخصصون للعمل خلال موسم حج 1437هـ </t>
  </si>
  <si>
    <t xml:space="preserve"> MOH  Manpower Devoted to Hajj season ,1437H</t>
  </si>
  <si>
    <t>جدول 5-3</t>
  </si>
  <si>
    <t>Table 5-3</t>
  </si>
  <si>
    <t>تصنيف الوظيفة</t>
  </si>
  <si>
    <t>سعودي
 Saudi</t>
  </si>
  <si>
    <t>غير سعودي
Non Saudi</t>
  </si>
  <si>
    <t>Job Category</t>
  </si>
  <si>
    <t>طبيب استشاري</t>
  </si>
  <si>
    <t>Consultant Physician</t>
  </si>
  <si>
    <t>طبيب نائب</t>
  </si>
  <si>
    <t>Registrar Physician</t>
  </si>
  <si>
    <t>طبيب عام</t>
  </si>
  <si>
    <t>ممرض</t>
  </si>
  <si>
    <t>Nurse</t>
  </si>
  <si>
    <t>Allied Health Personnel</t>
  </si>
  <si>
    <t>إداري</t>
  </si>
  <si>
    <t>Administrative Personnel</t>
  </si>
  <si>
    <t>مهندس</t>
  </si>
  <si>
    <t>Engineer</t>
  </si>
  <si>
    <t>عامل / سائق</t>
  </si>
  <si>
    <t>Worker / Driver</t>
  </si>
  <si>
    <t>أنشطة  مراكز المراقبة الصحية الوقائية بمنافذ الدخول خلال موسم حج 1437هـ</t>
  </si>
  <si>
    <t>Activities of Health Centers Control at Entry Points ( Preventive Care ), 1437 H</t>
  </si>
  <si>
    <t>جدول 5-4</t>
  </si>
  <si>
    <t>Table 5-4</t>
  </si>
  <si>
    <t>محاجر صحية</t>
  </si>
  <si>
    <t>عدد الحجاج المسجلين</t>
  </si>
  <si>
    <t>العلاج الوقائي</t>
  </si>
  <si>
    <t>*تحصينات شلل الأطفال</t>
  </si>
  <si>
    <t>Health quarantines</t>
  </si>
  <si>
    <t>No. of Registered Pilgrims</t>
  </si>
  <si>
    <t>Prophylactic</t>
  </si>
  <si>
    <t>*Poliomyelitis vaccine</t>
  </si>
  <si>
    <t>المطارات</t>
  </si>
  <si>
    <t>Airports</t>
  </si>
  <si>
    <t>الموانئ البحرية</t>
  </si>
  <si>
    <t>Seaports</t>
  </si>
  <si>
    <t>المنافذ البرية</t>
  </si>
  <si>
    <t>Landports</t>
  </si>
  <si>
    <t>*يعطى للأطفال والبالغين القادمين من مناطق وبائية</t>
  </si>
  <si>
    <t>*Given to childen and pilgrims coming from endemic areas</t>
  </si>
  <si>
    <t>مراجعو المراكز الصحية حسب المنطقة والجنس والجنسية في موسم حج عام 1437هـ*</t>
  </si>
  <si>
    <t>Primary health care  visits by region, sex and nationality in Haj season 1437H*</t>
  </si>
  <si>
    <t>جدول 5-5</t>
  </si>
  <si>
    <t>Table 5-5</t>
  </si>
  <si>
    <t>طفل
Child</t>
  </si>
  <si>
    <t>Madinah</t>
  </si>
  <si>
    <t>منى</t>
  </si>
  <si>
    <t>Mena</t>
  </si>
  <si>
    <t xml:space="preserve">عرفات ومزدلفة </t>
  </si>
  <si>
    <t>Arafat and Mozdalifah</t>
  </si>
  <si>
    <t>* من بداية شهر ذي القعدة حتى نهاية شهر ذي الحجة</t>
  </si>
  <si>
    <t>* From 1st Dhual-Qadah to the end of Dhu Al-Hijjah</t>
  </si>
  <si>
    <t>مراجعو الطوارئ بالمستشفيات حسب المنطقة والجنس والجنسية في موسم حج عام 1437هـ*</t>
  </si>
  <si>
    <t>Hospital emergency visits by region, sex and nationality in Haj season 1437H*</t>
  </si>
  <si>
    <t>جدول 5-6</t>
  </si>
  <si>
    <t>Table 5-6</t>
  </si>
  <si>
    <t>مراجعو العيادات الخارجية بالمستشفيات حسب المنطقة والجنس والجنسية في موسم حج عام 1437هـ*</t>
  </si>
  <si>
    <t>Outpatient visits by region, sex and nationality in Haj season 1437H*</t>
  </si>
  <si>
    <t>جدول 5-7</t>
  </si>
  <si>
    <t>Table 5-7</t>
  </si>
  <si>
    <t>المنومون حسب الجنسية والجنس والمنطقة في موسم حج عام 1437هـ*</t>
  </si>
  <si>
    <t>Inpatients by nationality, sex and region  in Haj season 1437H*</t>
  </si>
  <si>
    <t>جدول 5-8</t>
  </si>
  <si>
    <t>Table 5-8</t>
  </si>
  <si>
    <t>حالات الإرهاق الحراري حسب المنطقة وسنة الحج*</t>
  </si>
  <si>
    <t>Heat exhaustion cases by region and year*</t>
  </si>
  <si>
    <t>جدول 5-9</t>
  </si>
  <si>
    <t>Table 5-9</t>
  </si>
  <si>
    <t>حالات ضربات الشمس حسب المنطقة وسنة الحج*</t>
  </si>
  <si>
    <t>Heat stroke cases by region and year*</t>
  </si>
  <si>
    <t>جدول 5-10</t>
  </si>
  <si>
    <t>Table 5-10</t>
  </si>
  <si>
    <t>احصائيات الخدمات الطبية الأخرى بمواسم حج 1435-1437هـ.*</t>
  </si>
  <si>
    <t>Statistics of other medical services in Hajj seasons,1435- 1437H.*</t>
  </si>
  <si>
    <t>جدول 5-11</t>
  </si>
  <si>
    <t>Table 5-11</t>
  </si>
  <si>
    <t xml:space="preserve">العام
Year     </t>
  </si>
  <si>
    <t>الخدمة</t>
  </si>
  <si>
    <r>
      <t>عرفات ومزدلفة</t>
    </r>
    <r>
      <rPr>
        <b/>
        <sz val="12"/>
        <rFont val="Calibri"/>
        <family val="2"/>
      </rPr>
      <t xml:space="preserve"> </t>
    </r>
  </si>
  <si>
    <t>Service</t>
  </si>
  <si>
    <r>
      <t xml:space="preserve">القسطرة القلبية 
</t>
    </r>
    <r>
      <rPr>
        <b/>
        <sz val="14"/>
        <rFont val="Calibri"/>
        <family val="2"/>
      </rPr>
      <t>Cardiac catheterization</t>
    </r>
  </si>
  <si>
    <r>
      <t xml:space="preserve">عمليات القلب المفتوح 
</t>
    </r>
    <r>
      <rPr>
        <b/>
        <sz val="14"/>
        <rFont val="Calibri"/>
        <family val="2"/>
      </rPr>
      <t>Open heart surgery</t>
    </r>
  </si>
  <si>
    <r>
      <t xml:space="preserve">الغسيل الكلوي
 </t>
    </r>
    <r>
      <rPr>
        <b/>
        <sz val="14"/>
        <rFont val="Calibri"/>
        <family val="2"/>
      </rPr>
      <t>Renal dialysis</t>
    </r>
  </si>
  <si>
    <r>
      <t xml:space="preserve">المناظير 
</t>
    </r>
    <r>
      <rPr>
        <b/>
        <sz val="14"/>
        <rFont val="Calibri"/>
        <family val="2"/>
      </rPr>
      <t>Endoscopies</t>
    </r>
  </si>
  <si>
    <r>
      <t xml:space="preserve">الولادات 
</t>
    </r>
    <r>
      <rPr>
        <b/>
        <sz val="14"/>
        <rFont val="Calibri"/>
        <family val="2"/>
      </rPr>
      <t>Deliveries</t>
    </r>
  </si>
  <si>
    <t>الوفيات حسب المنطقة وسنة الحج*</t>
  </si>
  <si>
    <t>Deaths by region and year of Hajj.*</t>
  </si>
  <si>
    <t>جدول 5-12</t>
  </si>
  <si>
    <t>Table 5-12</t>
  </si>
  <si>
    <t>الوفيات حسب الفئة العمرية ومكان الوفاة والجنس في موسم حج 1437هـ.*</t>
  </si>
  <si>
    <t>Deaths by age group, death place and sex in Hajj season 1437H.*</t>
  </si>
  <si>
    <t>جدول 5-13</t>
  </si>
  <si>
    <t>Table 5-13</t>
  </si>
  <si>
    <t>الفئة العمرية بالسنوات</t>
  </si>
  <si>
    <t>مكان الوفاة</t>
  </si>
  <si>
    <t>Death place</t>
  </si>
  <si>
    <t xml:space="preserve">الإجمالي
</t>
  </si>
  <si>
    <t>خارج المستشفى
Outside hospital</t>
  </si>
  <si>
    <t>داخل المستشفى
Inside hospital</t>
  </si>
  <si>
    <t>0-14</t>
  </si>
  <si>
    <t>25-44</t>
  </si>
  <si>
    <t>45-64</t>
  </si>
  <si>
    <t>65+</t>
  </si>
  <si>
    <t>غير معروف
Unknown</t>
  </si>
  <si>
    <t>الوفيات حسب الفئة العمرية ومصدر القدوم والجنس خلال موسم حج 1437هـ.*</t>
  </si>
  <si>
    <t>Deaths by age group, coming source and sex during Hajj season 1437H.*</t>
  </si>
  <si>
    <t>جدول 5-14</t>
  </si>
  <si>
    <t>Table 5-14</t>
  </si>
  <si>
    <t>مصدر القدوم</t>
  </si>
  <si>
    <t>Coming source</t>
  </si>
  <si>
    <t>من الخارج
From abroad</t>
  </si>
  <si>
    <t>من الداخل
From inside</t>
  </si>
  <si>
    <t>الوفيات حسب سبب الوفاة خلال موسم حج 1437هـ.*</t>
  </si>
  <si>
    <t>Deaths by cause of death during Hajj season 1437H.*</t>
  </si>
  <si>
    <t>جدول 5-15</t>
  </si>
  <si>
    <t>Table 5-15</t>
  </si>
  <si>
    <t xml:space="preserve">سبب الوفاة </t>
  </si>
  <si>
    <t>العدد
Number</t>
  </si>
  <si>
    <t>Cause of death</t>
  </si>
  <si>
    <t>قصور القلب</t>
  </si>
  <si>
    <t>Heart Failure</t>
  </si>
  <si>
    <t>احتشاء عضلة القلب</t>
  </si>
  <si>
    <t>Myocardial Infarction</t>
  </si>
  <si>
    <t>ارتفاع ضغــــط الدم</t>
  </si>
  <si>
    <t>Hypertension</t>
  </si>
  <si>
    <t>عدم انتظام ضربات القلب</t>
  </si>
  <si>
    <t>Arrhythmia</t>
  </si>
  <si>
    <t>اعتلال عضلة القلب</t>
  </si>
  <si>
    <t>Cardiomyopathy</t>
  </si>
  <si>
    <t>أمراض القلب والأوعية الدموية الأخرى</t>
  </si>
  <si>
    <t>Other Cardiovascular Diseases</t>
  </si>
  <si>
    <t>عدوى الجهاز التنفسي السفلي</t>
  </si>
  <si>
    <t>Lower Respiratory Tract Infection</t>
  </si>
  <si>
    <t>أمراض الرئتين الانسدادية المزمنة</t>
  </si>
  <si>
    <t>CHronic Obstructive Pulmonary Disease</t>
  </si>
  <si>
    <t>شيخوخة</t>
  </si>
  <si>
    <t>Senility</t>
  </si>
  <si>
    <t>القصور الكلوي ( الفشل )</t>
  </si>
  <si>
    <t>Renal failure</t>
  </si>
  <si>
    <t>تسمم الدم</t>
  </si>
  <si>
    <t>Septicemia</t>
  </si>
  <si>
    <t>كسور</t>
  </si>
  <si>
    <t>Fractures</t>
  </si>
  <si>
    <t>صدمة غير مصنفة</t>
  </si>
  <si>
    <t>Unclassified Shock</t>
  </si>
  <si>
    <t>حوادث المرور</t>
  </si>
  <si>
    <t>Road Traffic accidents</t>
  </si>
  <si>
    <t>ضربة الشمس</t>
  </si>
  <si>
    <t>Heat stroke</t>
  </si>
  <si>
    <t>موت مفاجئ</t>
  </si>
  <si>
    <t>Sudden Death</t>
  </si>
  <si>
    <t>أسباب وفاة غير معروفة</t>
  </si>
  <si>
    <t>Unknown Cause</t>
  </si>
  <si>
    <t>أسباب اخرى</t>
  </si>
  <si>
    <t>Health Services in Hajj Season 1437H</t>
  </si>
  <si>
    <t>Kingdom of Saudi Arabia honorably host millions of pilgrims each year and The M.o.H takes the responsibility of providing all the necessary preventive and curative health services to visitors of the Holy places .</t>
  </si>
  <si>
    <t>I: Number of Pilgrims in 1437H:</t>
  </si>
  <si>
    <t>Table 5-1 shows that the total number of pilgrims was 1862909. About 71% of them were coming from outside K.S.A with a decrease in the total number of pilgrims by 5% in comparison with the previous year.</t>
  </si>
  <si>
    <r>
      <t>II: Health facilities and beds</t>
    </r>
    <r>
      <rPr>
        <sz val="18"/>
        <color theme="1"/>
        <rFont val="Times New Roman"/>
        <family val="1"/>
      </rPr>
      <t>:</t>
    </r>
  </si>
  <si>
    <t>Table 5-2 shows the following:</t>
  </si>
  <si>
    <r>
      <t>·</t>
    </r>
    <r>
      <rPr>
        <sz val="7"/>
        <color theme="1"/>
        <rFont val="Times New Roman"/>
        <family val="1"/>
      </rPr>
      <t xml:space="preserve">       </t>
    </r>
    <r>
      <rPr>
        <sz val="16"/>
        <color theme="1"/>
        <rFont val="Times New Roman"/>
        <family val="1"/>
      </rPr>
      <t xml:space="preserve">The MOH established 25 hospitals, 8 of which were seasonal hospitals. There were also 154 health centers; 112 of which were seasonal. There were 5038 hospital beds with a rate of one bed/ 370 pilgrims. </t>
    </r>
  </si>
  <si>
    <r>
      <t>·</t>
    </r>
    <r>
      <rPr>
        <sz val="7"/>
        <color theme="1"/>
        <rFont val="Times New Roman"/>
        <family val="1"/>
      </rPr>
      <t xml:space="preserve">       </t>
    </r>
    <r>
      <rPr>
        <sz val="16"/>
        <color theme="1"/>
        <rFont val="Times New Roman"/>
        <family val="1"/>
      </rPr>
      <t>In average, each health center served 12097 pilgrims.</t>
    </r>
  </si>
  <si>
    <t>III: Manpower:</t>
  </si>
  <si>
    <t>Table 5-3 shows the number and distribution of manpower assigned to work in the Haj season of 1437 H:</t>
  </si>
  <si>
    <r>
      <t>·</t>
    </r>
    <r>
      <rPr>
        <sz val="7"/>
        <color theme="1"/>
        <rFont val="Times New Roman"/>
        <family val="1"/>
      </rPr>
      <t xml:space="preserve">       </t>
    </r>
    <r>
      <rPr>
        <sz val="16"/>
        <color theme="1"/>
        <rFont val="Times New Roman"/>
        <family val="1"/>
      </rPr>
      <t>The total number of personnel was 26421 ( Not including visiting health manpower ).</t>
    </r>
  </si>
  <si>
    <r>
      <t>·</t>
    </r>
    <r>
      <rPr>
        <sz val="7"/>
        <color theme="1"/>
        <rFont val="Times New Roman"/>
        <family val="1"/>
      </rPr>
      <t xml:space="preserve">       </t>
    </r>
    <r>
      <rPr>
        <sz val="16"/>
        <color theme="1"/>
        <rFont val="Times New Roman"/>
        <family val="1"/>
      </rPr>
      <t>physicians, nurses and allied health personnel constituted 76% of the assigned manpower.</t>
    </r>
  </si>
  <si>
    <r>
      <t>·</t>
    </r>
    <r>
      <rPr>
        <sz val="7"/>
        <color theme="1"/>
        <rFont val="Times New Roman"/>
        <family val="1"/>
      </rPr>
      <t xml:space="preserve">       </t>
    </r>
    <r>
      <rPr>
        <sz val="16"/>
        <color theme="1"/>
        <rFont val="Times New Roman"/>
        <family val="1"/>
      </rPr>
      <t>In average, a physician served 425 pilgrims .</t>
    </r>
  </si>
  <si>
    <r>
      <t>·</t>
    </r>
    <r>
      <rPr>
        <sz val="7"/>
        <color theme="1"/>
        <rFont val="Times New Roman"/>
        <family val="1"/>
      </rPr>
      <t xml:space="preserve">       </t>
    </r>
    <r>
      <rPr>
        <sz val="16"/>
        <color theme="1"/>
        <rFont val="Times New Roman"/>
        <family val="1"/>
      </rPr>
      <t>In average, a pharmacist served 1395 pilgrims .</t>
    </r>
  </si>
  <si>
    <r>
      <t>·</t>
    </r>
    <r>
      <rPr>
        <sz val="7"/>
        <color theme="1"/>
        <rFont val="Times New Roman"/>
        <family val="1"/>
      </rPr>
      <t xml:space="preserve">       </t>
    </r>
    <r>
      <rPr>
        <sz val="16"/>
        <color theme="1"/>
        <rFont val="Times New Roman"/>
        <family val="1"/>
      </rPr>
      <t>In average, a nurse served 227 pilgrims .</t>
    </r>
  </si>
  <si>
    <r>
      <t>·</t>
    </r>
    <r>
      <rPr>
        <sz val="7"/>
        <color theme="1"/>
        <rFont val="Times New Roman"/>
        <family val="1"/>
      </rPr>
      <t xml:space="preserve">       </t>
    </r>
    <r>
      <rPr>
        <sz val="16"/>
        <color theme="1"/>
        <rFont val="Times New Roman"/>
        <family val="1"/>
      </rPr>
      <t xml:space="preserve">In average, each one of the allied health personnel served 307 pilgrims. </t>
    </r>
  </si>
  <si>
    <r>
      <t>IV: Activities of Quarantines</t>
    </r>
    <r>
      <rPr>
        <sz val="18"/>
        <color theme="1"/>
        <rFont val="Times New Roman"/>
        <family val="1"/>
      </rPr>
      <t>.</t>
    </r>
  </si>
  <si>
    <t>Table 5-4 shows that the total number of pilgrims who received preventive services was 1312594;  294662 of the pilgrims were given chemoprophylaxis as preventive measures for some infectious diseases, while 333990 of them were vaccinated against poliomyelitis.</t>
  </si>
  <si>
    <r>
      <t xml:space="preserve">V: Outpatients Visits and Hospital Admissions </t>
    </r>
    <r>
      <rPr>
        <sz val="18"/>
        <color theme="1"/>
        <rFont val="Times New Roman"/>
        <family val="1"/>
      </rPr>
      <t>:</t>
    </r>
  </si>
  <si>
    <t>Tables (5-5) through (5-8) show the following:</t>
  </si>
  <si>
    <r>
      <t>·</t>
    </r>
    <r>
      <rPr>
        <sz val="7"/>
        <color theme="1"/>
        <rFont val="Times New Roman"/>
        <family val="1"/>
      </rPr>
      <t xml:space="preserve">       </t>
    </r>
    <r>
      <rPr>
        <sz val="16"/>
        <color theme="1"/>
        <rFont val="Times New Roman"/>
        <family val="1"/>
      </rPr>
      <t>The combined total number of outpatients visits to hospitals emergency and outpatient clinics ,and health centers in 1437 H  was 597684 cases.</t>
    </r>
  </si>
  <si>
    <r>
      <t>·</t>
    </r>
    <r>
      <rPr>
        <sz val="7"/>
        <color theme="1"/>
        <rFont val="Times New Roman"/>
        <family val="1"/>
      </rPr>
      <t xml:space="preserve">       </t>
    </r>
    <r>
      <rPr>
        <sz val="16"/>
        <color theme="1"/>
        <rFont val="Times New Roman"/>
        <family val="1"/>
      </rPr>
      <t>The rate of outpatients visits to health centers and hospitals in relation to pilgrims number was 32 visits/ 100 pilgrims.</t>
    </r>
  </si>
  <si>
    <r>
      <t>·</t>
    </r>
    <r>
      <rPr>
        <sz val="7"/>
        <color theme="1"/>
        <rFont val="Times New Roman"/>
        <family val="1"/>
      </rPr>
      <t xml:space="preserve">       </t>
    </r>
    <r>
      <rPr>
        <sz val="16"/>
        <color theme="1"/>
        <rFont val="Times New Roman"/>
        <family val="1"/>
      </rPr>
      <t>The total number of emergency cases in the year 1437 H was 18599; 50% of these cases were recorded in Makkah hospitals.</t>
    </r>
  </si>
  <si>
    <r>
      <t>·</t>
    </r>
    <r>
      <rPr>
        <sz val="7"/>
        <color theme="1"/>
        <rFont val="Times New Roman"/>
        <family val="1"/>
      </rPr>
      <t xml:space="preserve">       </t>
    </r>
    <r>
      <rPr>
        <sz val="16"/>
        <color theme="1"/>
        <rFont val="Times New Roman"/>
        <family val="1"/>
      </rPr>
      <t>In average, the rate of emergency cases /10,000  pilgrims was found to be 100 cases.</t>
    </r>
  </si>
  <si>
    <r>
      <t>·</t>
    </r>
    <r>
      <rPr>
        <sz val="7"/>
        <color theme="1"/>
        <rFont val="Times New Roman"/>
        <family val="1"/>
      </rPr>
      <t xml:space="preserve">       </t>
    </r>
    <r>
      <rPr>
        <sz val="16"/>
        <color theme="1"/>
        <rFont val="Times New Roman"/>
        <family val="1"/>
      </rPr>
      <t xml:space="preserve">The combined total number of admissions to M.o.H hospitals during 1437H season in Makkah, Holy Sites and Medinah, was 4214 cases . </t>
    </r>
  </si>
  <si>
    <r>
      <t>·</t>
    </r>
    <r>
      <rPr>
        <sz val="7"/>
        <color theme="1"/>
        <rFont val="Times New Roman"/>
        <family val="1"/>
      </rPr>
      <t xml:space="preserve">       </t>
    </r>
    <r>
      <rPr>
        <sz val="16"/>
        <color theme="1"/>
        <rFont val="Times New Roman"/>
        <family val="1"/>
      </rPr>
      <t>The rate of patient admissions /10,000 pilgrims in all M.o.H hospitals was 23/10,000 pilgrims.</t>
    </r>
  </si>
  <si>
    <t>VI: Heat Stroke and Heat Exhaustion:</t>
  </si>
  <si>
    <t>Tables 5-9 and 5-10 show the following:</t>
  </si>
  <si>
    <r>
      <t>·</t>
    </r>
    <r>
      <rPr>
        <sz val="7"/>
        <color theme="1"/>
        <rFont val="Times New Roman"/>
        <family val="1"/>
      </rPr>
      <t xml:space="preserve">       </t>
    </r>
    <r>
      <rPr>
        <sz val="16"/>
        <color theme="1"/>
        <rFont val="Times New Roman"/>
        <family val="1"/>
      </rPr>
      <t xml:space="preserve">Sixteen cases of heat stroke were recorded in Makkah, 78 cases in Holy Sites and three cases in Madinah. </t>
    </r>
  </si>
  <si>
    <r>
      <t>·</t>
    </r>
    <r>
      <rPr>
        <sz val="7"/>
        <color theme="1"/>
        <rFont val="Times New Roman"/>
        <family val="1"/>
      </rPr>
      <t xml:space="preserve">       </t>
    </r>
    <r>
      <rPr>
        <sz val="16"/>
        <color theme="1"/>
        <rFont val="Times New Roman"/>
        <family val="1"/>
      </rPr>
      <t xml:space="preserve">Twenty five cases of Heat Exhaustion were recorded in Makkah, 508 in Holy Sites and three cases in Madinah. </t>
    </r>
  </si>
  <si>
    <r>
      <t>·</t>
    </r>
    <r>
      <rPr>
        <sz val="7"/>
        <color theme="1"/>
        <rFont val="Times New Roman"/>
        <family val="1"/>
      </rPr>
      <t xml:space="preserve">       </t>
    </r>
    <r>
      <rPr>
        <sz val="16"/>
        <color theme="1"/>
        <rFont val="Times New Roman"/>
        <family val="1"/>
      </rPr>
      <t xml:space="preserve">The relatively high number of heat stroke cases was due to the concomitant  increased temperature during the specified period.  </t>
    </r>
  </si>
  <si>
    <t>VII: Deaths Among pilgrim:</t>
  </si>
  <si>
    <t>Tables 5-12 through 5-15 show the following:</t>
  </si>
  <si>
    <r>
      <t>·</t>
    </r>
    <r>
      <rPr>
        <sz val="7"/>
        <color theme="1"/>
        <rFont val="Times New Roman"/>
        <family val="1"/>
      </rPr>
      <t xml:space="preserve">       </t>
    </r>
    <r>
      <rPr>
        <sz val="16"/>
        <color theme="1"/>
        <rFont val="Times New Roman"/>
        <family val="1"/>
      </rPr>
      <t xml:space="preserve">The registered total number of deaths among pilgrims in M.o.H hospitals in Makkah, Holy Sites and in Medinah was 643 cases. </t>
    </r>
  </si>
  <si>
    <r>
      <t>·</t>
    </r>
    <r>
      <rPr>
        <sz val="7"/>
        <color theme="1"/>
        <rFont val="Times New Roman"/>
        <family val="1"/>
      </rPr>
      <t xml:space="preserve">       </t>
    </r>
    <r>
      <rPr>
        <sz val="16"/>
        <color theme="1"/>
        <rFont val="Times New Roman"/>
        <family val="1"/>
      </rPr>
      <t>The majority of cases (77%) (497 cases) of the total number of deaths among pilgrims was registered in Makkah and Holy Sites.</t>
    </r>
  </si>
  <si>
    <r>
      <t>·</t>
    </r>
    <r>
      <rPr>
        <sz val="7"/>
        <color theme="1"/>
        <rFont val="Times New Roman"/>
        <family val="1"/>
      </rPr>
      <t xml:space="preserve">       </t>
    </r>
    <r>
      <rPr>
        <sz val="16"/>
        <color theme="1"/>
        <rFont val="Times New Roman"/>
        <family val="1"/>
      </rPr>
      <t>Outside hospital deaths constituted 92% of all registered deaths among pilgrims.</t>
    </r>
  </si>
  <si>
    <r>
      <t>·</t>
    </r>
    <r>
      <rPr>
        <sz val="7"/>
        <color theme="1"/>
        <rFont val="Times New Roman"/>
        <family val="1"/>
      </rPr>
      <t xml:space="preserve">       </t>
    </r>
    <r>
      <rPr>
        <sz val="16"/>
        <color theme="1"/>
        <rFont val="Times New Roman"/>
        <family val="1"/>
      </rPr>
      <t xml:space="preserve">(Heart failure) was  the leading main cause of death among pilgrims constituting 18.4% of the total number of registered deaths. </t>
    </r>
  </si>
  <si>
    <t>القريات*</t>
  </si>
  <si>
    <t xml:space="preserve">الحدود الشمالية
</t>
  </si>
  <si>
    <t>معدل التغير</t>
  </si>
  <si>
    <t>غير</t>
  </si>
  <si>
    <t>Other clinics</t>
  </si>
  <si>
    <t>Well-baby clinic</t>
  </si>
  <si>
    <t>Antenatal clinic</t>
  </si>
  <si>
    <t xml:space="preserve">Dental clinic </t>
  </si>
  <si>
    <t>Chronic disease clinic</t>
  </si>
  <si>
    <t>General clinics</t>
  </si>
  <si>
    <t xml:space="preserve">عيادات أخرى </t>
  </si>
  <si>
    <t xml:space="preserve">عيادة الطفل السليم </t>
  </si>
  <si>
    <t xml:space="preserve">عيادة الحوامل </t>
  </si>
  <si>
    <t xml:space="preserve">عيادة الأسنان </t>
  </si>
  <si>
    <t>عيادة الأمراض المزمنة</t>
  </si>
  <si>
    <t>العيادات العامة</t>
  </si>
  <si>
    <t>Table 4-1</t>
  </si>
  <si>
    <t>زيارات مراجعي الطواري المرضية بمستشفيات وزارة الصحة حسب الجنس والجنسية والمنطقة 1437 هـ  (2016م)</t>
  </si>
  <si>
    <t>Medical Emergency Visits, MOH Hospitals by  Sex , Nationality  and Region, 1437H (2016)</t>
  </si>
  <si>
    <t>جدول 4-2</t>
  </si>
  <si>
    <t>Table 4-2</t>
  </si>
  <si>
    <t>مكة المكرمة *</t>
  </si>
  <si>
    <t>الشرقية *</t>
  </si>
  <si>
    <t>تبوك *</t>
  </si>
  <si>
    <t>Qurrayat</t>
  </si>
  <si>
    <t>القنفذة*</t>
  </si>
  <si>
    <t>* بيانات 1436 لعدم اكتمال بيانات 1437</t>
  </si>
  <si>
    <t>زيارات مراجعي الطواري الجراحية بمستشفيات وزارة الصحة حسب الجنس والجنسية والمنطقة 1437 هـ  (2016م)</t>
  </si>
  <si>
    <t>Surgical Emergency Visits, MOH Hospitals by  Sex , Nationality  and Region, 1437H (2016)</t>
  </si>
  <si>
    <t>جدول 4-3</t>
  </si>
  <si>
    <t>Table 4-3</t>
  </si>
  <si>
    <t>زيارات مراجعي العيادات بمستشفيات وزارة الصحة حسب الجنس والجنسية والمنطقة 1437 هـ (2016م)</t>
  </si>
  <si>
    <t xml:space="preserve"> Visits to  Outpatient Clinics , MOH Hospitals by  Sex , Nationality  and Region, 1437H (2016)</t>
  </si>
  <si>
    <t>جدول 4-4</t>
  </si>
  <si>
    <t>Table 4-4</t>
  </si>
  <si>
    <t xml:space="preserve">  *Health centers visits as % of total visits</t>
  </si>
  <si>
    <t xml:space="preserve"> Al-Bahah</t>
  </si>
  <si>
    <t>S%</t>
  </si>
  <si>
    <t xml:space="preserve"> عدد المراجعين </t>
  </si>
  <si>
    <t xml:space="preserve">غير سعودي </t>
  </si>
  <si>
    <t xml:space="preserve">سعودي </t>
  </si>
  <si>
    <t>%  سعودي</t>
  </si>
  <si>
    <t xml:space="preserve">Region </t>
  </si>
  <si>
    <t>الصحية الي مجموع</t>
  </si>
  <si>
    <t>OPD visits</t>
  </si>
  <si>
    <t xml:space="preserve">Health centers  visits </t>
  </si>
  <si>
    <t>نسبة مراجعى المراكز</t>
  </si>
  <si>
    <t>زيارات مراجعي العيادات الخارجية</t>
  </si>
  <si>
    <t xml:space="preserve">زيارات مراجعي المراكز الصحية </t>
  </si>
  <si>
    <t>Table 4-5</t>
  </si>
  <si>
    <t>جدول 4-5</t>
  </si>
  <si>
    <t>Health Centers Visits and Outpatients of MOH Hospitals by Region &amp; Nationality, 1437 H (2016)</t>
  </si>
  <si>
    <t>زيارات المراجعين للمراكز الصحية والعيادات الخارجية بمستشفيات وزارة الصحة حسب المنطقة والجنسية 1437  هـ  (2016م)</t>
  </si>
  <si>
    <t xml:space="preserve"> Average no. of visits / person / year</t>
  </si>
  <si>
    <t>متوسط عدد الزيارات لكل فرد من السكان في السنة</t>
  </si>
  <si>
    <t>Total visits</t>
  </si>
  <si>
    <t xml:space="preserve">إجمالي الزيارات  </t>
  </si>
  <si>
    <t xml:space="preserve">القنفذة </t>
  </si>
  <si>
    <t>OPD</t>
  </si>
  <si>
    <t>HCs</t>
  </si>
  <si>
    <t xml:space="preserve">خارجية </t>
  </si>
  <si>
    <t xml:space="preserve">صحية </t>
  </si>
  <si>
    <t xml:space="preserve">عيادات </t>
  </si>
  <si>
    <t>مراكز</t>
  </si>
  <si>
    <t>Table 4-6</t>
  </si>
  <si>
    <t>جدول 4-6</t>
  </si>
  <si>
    <t>Health Centers Visits  and Outpatients in MOH Hospitals by Region, 1433 - 1437 H (2012-2016)</t>
  </si>
  <si>
    <t>زيارات المراجعين للمراكز الصحية و العيادات الخارجية بمستشفيات وزارة الصحة حسب المنطقة 1433-1437هـ (2012-2016م)</t>
  </si>
  <si>
    <t>* Average of cases / Ambulance</t>
  </si>
  <si>
    <t xml:space="preserve"> Jazan</t>
  </si>
  <si>
    <t>No .of Ambulances</t>
  </si>
  <si>
    <t>Average Case N./center</t>
  </si>
  <si>
    <t>No. of   centers</t>
  </si>
  <si>
    <t xml:space="preserve"> متوسط عدد الحالات للسيارة</t>
  </si>
  <si>
    <t>عدد السيارت</t>
  </si>
  <si>
    <t>متوسط عدد الحالات للمركز</t>
  </si>
  <si>
    <t>عدد المراكز</t>
  </si>
  <si>
    <t>Cases offered first aid, carried to hospitals</t>
  </si>
  <si>
    <t>المنطقة الإدارية</t>
  </si>
  <si>
    <t xml:space="preserve">Ambulances </t>
  </si>
  <si>
    <t xml:space="preserve">First aid centers  </t>
  </si>
  <si>
    <t xml:space="preserve">سيارات الإسعاف  </t>
  </si>
  <si>
    <t xml:space="preserve">مراكزالإسعاف </t>
  </si>
  <si>
    <t>الحالات التي تم إسعافها ونقلها للمستشفيات</t>
  </si>
  <si>
    <t>Administrative Region</t>
  </si>
  <si>
    <t>Table 4-7</t>
  </si>
  <si>
    <t>جدول 4-7</t>
  </si>
  <si>
    <t>First Aid Centers and Ambulances of the Saudi Red Crescent Society  by Region , 1437 H</t>
  </si>
  <si>
    <t>مراكز الإسعاف والسيارات التابعة لجمعية الهلال الأحمر السعودي حسب المنطقة  1437 هـ</t>
  </si>
  <si>
    <t>Al -Bahah</t>
  </si>
  <si>
    <t xml:space="preserve"> عسير</t>
  </si>
  <si>
    <t>Diseases</t>
  </si>
  <si>
    <t>Other accidents</t>
  </si>
  <si>
    <t>Drowning</t>
  </si>
  <si>
    <t>Burns</t>
  </si>
  <si>
    <t>falls</t>
  </si>
  <si>
    <t>Altercation</t>
  </si>
  <si>
    <t>Road accidents</t>
  </si>
  <si>
    <t>الأمراض</t>
  </si>
  <si>
    <t>حوادث أخرى</t>
  </si>
  <si>
    <t>غرق</t>
  </si>
  <si>
    <t>حروق</t>
  </si>
  <si>
    <t>سقوط</t>
  </si>
  <si>
    <t>مشاجرة</t>
  </si>
  <si>
    <t>حوادث طرق</t>
  </si>
  <si>
    <t xml:space="preserve">  Type of case</t>
  </si>
  <si>
    <t xml:space="preserve">  نوع الحالة </t>
  </si>
  <si>
    <t>Administrative  Region</t>
  </si>
  <si>
    <t xml:space="preserve">  المنطقة الإدارية</t>
  </si>
  <si>
    <t>Table 4-8</t>
  </si>
  <si>
    <t xml:space="preserve">جدول 4-8 </t>
  </si>
  <si>
    <t>Patients and Casualties Offered First Aid and Carried by Saudi Red Crescent Ambulances by  Region and Type of Case  , 1437 H</t>
  </si>
  <si>
    <t xml:space="preserve">   المرضى والمصابون الذين تم إسعافهم ونقلهم إلى المستشفيات بواسطة جمعية الهلال الأحمر السعودي حسب المنطقة ونوع الحالة  1437 هـ </t>
  </si>
  <si>
    <t xml:space="preserve"> الباحة</t>
  </si>
  <si>
    <t>jazan</t>
  </si>
  <si>
    <t xml:space="preserve">Year </t>
  </si>
  <si>
    <t>Table  4-9</t>
  </si>
  <si>
    <t>جدول 4-9</t>
  </si>
  <si>
    <t>by Region , 1433 - 1437 H</t>
  </si>
  <si>
    <t xml:space="preserve">Cases Offered First Aid and Carried by Ambulances of Saudi Red Crescent Society </t>
  </si>
  <si>
    <t xml:space="preserve">الحالات الإسعافية المنقولة بواسطة جمعية الهلال الأحمر السعودي حسب المنطقة 1433 - 1437 هـ </t>
  </si>
  <si>
    <t xml:space="preserve"> . البيانات تمثل عام 1435لعدم ورورد بيانات  عامي 1436 و1437هـ ***</t>
  </si>
  <si>
    <t xml:space="preserve"> . البيانات تمثل عام 1436لعدم ورورد بيانات 1437هـ**</t>
  </si>
  <si>
    <t>...</t>
  </si>
  <si>
    <t>المجموع          Total</t>
  </si>
  <si>
    <t>Omm Al-Qura .Cl.</t>
  </si>
  <si>
    <t xml:space="preserve">عيادة الخدمات الطبيه بجامعة أم القرى </t>
  </si>
  <si>
    <t xml:space="preserve">الخدمات الطبية بجامعة الامام محمد بن سعود </t>
  </si>
  <si>
    <t xml:space="preserve">الخدمات الطبية بالخطوط السعودية </t>
  </si>
  <si>
    <t>K.K.M. Cl. Abha</t>
  </si>
  <si>
    <t>العيادة الطبية بجامعة الملك خالد بابها ***</t>
  </si>
  <si>
    <t xml:space="preserve">العيادة الطبية بالجامعة الاسلامية بالمدينة المنورة </t>
  </si>
  <si>
    <t>الخدمات الطبية بجامعة طيبة</t>
  </si>
  <si>
    <t>I.P.A.M. Cl.</t>
  </si>
  <si>
    <t>العيادة الطبية بمعهد الادارة العامة بالرياض</t>
  </si>
  <si>
    <t>K.Fd.U.P.&amp;M.M.U.</t>
  </si>
  <si>
    <t>الوحدات الطبية بجامعة الملك فهد للبترول والمعادن</t>
  </si>
  <si>
    <t xml:space="preserve">الوحدات الصحية بتحلية المياه </t>
  </si>
  <si>
    <t xml:space="preserve">مستشفى الرئاسة العامة لرعاية الشباب </t>
  </si>
  <si>
    <t>ARAMCO Hs.</t>
  </si>
  <si>
    <t>K.A.A.U.H</t>
  </si>
  <si>
    <t>م/الملك عبدالله بن عبدالعزيز الجامعي</t>
  </si>
  <si>
    <t>مستشفى الملك فيصل التخصصي ومركز الأبحاث بالرياض</t>
  </si>
  <si>
    <t>…</t>
  </si>
  <si>
    <t xml:space="preserve">مستشفىالملك فهد الجامعي بالخبر </t>
  </si>
  <si>
    <t xml:space="preserve">مستشفى الملك عبدالعزيز الجامعى بجدة </t>
  </si>
  <si>
    <t>S %</t>
  </si>
  <si>
    <t xml:space="preserve"> S</t>
  </si>
  <si>
    <t>% سعودي</t>
  </si>
  <si>
    <t xml:space="preserve">No. of visits </t>
  </si>
  <si>
    <t xml:space="preserve">الجهات الحكومية الأخرى </t>
  </si>
  <si>
    <t xml:space="preserve">عدد الزيارات </t>
  </si>
  <si>
    <t>Table 4-10</t>
  </si>
  <si>
    <t>جدول 4-10</t>
  </si>
  <si>
    <t xml:space="preserve">Visits to Clinics and Outpatient Departments in  Other Governmental Sector by Nationality, 1437 H </t>
  </si>
  <si>
    <r>
      <t>ز</t>
    </r>
    <r>
      <rPr>
        <sz val="13"/>
        <rFont val="Times New Roman"/>
        <family val="1"/>
        <charset val="178"/>
      </rPr>
      <t>يارات المراجعين للمستوصفات والعيادات الخارجية بمستشفيات الجهات الحكومية الأخرى  حسب الجنسية 1437 هـ</t>
    </r>
    <r>
      <rPr>
        <sz val="14"/>
        <rFont val="Times New Roman"/>
        <family val="1"/>
        <charset val="178"/>
      </rPr>
      <t xml:space="preserve">  </t>
    </r>
  </si>
  <si>
    <t>** بيانات 1436</t>
  </si>
  <si>
    <t>*بيانات 1435</t>
  </si>
  <si>
    <t>القريات *</t>
  </si>
  <si>
    <t>انخفاض عن 35 وتمت مهاتفة عايش وننتظر الرد</t>
  </si>
  <si>
    <t>تبوك **</t>
  </si>
  <si>
    <t>عسير **</t>
  </si>
  <si>
    <t>الشرقية**</t>
  </si>
  <si>
    <t>جدة **</t>
  </si>
  <si>
    <t>مكة المكرمة**</t>
  </si>
  <si>
    <t xml:space="preserve"> S  %</t>
  </si>
  <si>
    <t>No. of  visits</t>
  </si>
  <si>
    <t xml:space="preserve">عدد الزيارات  </t>
  </si>
  <si>
    <t>Table 4-11</t>
  </si>
  <si>
    <t>جدول 4-11</t>
  </si>
  <si>
    <t>Region and Nationality , 1437H</t>
  </si>
  <si>
    <t xml:space="preserve">Visits to Private Sector  Polyclinics and  Hospitals by </t>
  </si>
  <si>
    <t xml:space="preserve"> حسب المنطقة والجنسية 1437 هـ</t>
  </si>
  <si>
    <t>زيارات المراجعين للمجمعات والمستشفيات بالقطاع الخاص</t>
  </si>
  <si>
    <t xml:space="preserve">بيشة </t>
  </si>
  <si>
    <t>Table 4-12</t>
  </si>
  <si>
    <t>جدول  4-12</t>
  </si>
  <si>
    <t>Visits to Private Sector Polyclinics  and Hospitals by Region, 1433 - 1437 H</t>
  </si>
  <si>
    <r>
      <t xml:space="preserve">  </t>
    </r>
    <r>
      <rPr>
        <sz val="11"/>
        <rFont val="Tahoma (Arabic)"/>
        <family val="2"/>
        <charset val="178"/>
      </rPr>
      <t xml:space="preserve">  زيارات المراجعين لمجمعات ومستشفيات القطاع الخاص حسب المنطقة 1433-1437 هـ </t>
    </r>
  </si>
  <si>
    <t>متوسط عدد الزيارات لكل فرد من السكان في السنة  Average  no. of  visits per person / year</t>
  </si>
  <si>
    <t>النسبة                 %</t>
  </si>
  <si>
    <t xml:space="preserve">قطاع خاص        Private sector </t>
  </si>
  <si>
    <t>جهات حكومية أخرى Other governmental sector</t>
  </si>
  <si>
    <t>وزارة الصحة Ministry of Health</t>
  </si>
  <si>
    <t>Sector</t>
  </si>
  <si>
    <t>القطاع</t>
  </si>
  <si>
    <t>Table 4-13</t>
  </si>
  <si>
    <t>جدول 4-13</t>
  </si>
  <si>
    <t>Per Person, 1433 -1437 H</t>
  </si>
  <si>
    <t xml:space="preserve">Visits to Various Health Sectors &amp; Average No. of Visits </t>
  </si>
  <si>
    <t>لكل فرد من السكان 1433- 1437 هـ</t>
  </si>
  <si>
    <t xml:space="preserve">زيارات المراجعين للقطاعات الصحية بالمملكة ومتوسط عدد الزيارات </t>
  </si>
  <si>
    <t>* بيانات 1436 لعدم اكتمال بيانات 1437هـ</t>
  </si>
  <si>
    <t>لا يشمل المدن الطبية ولا مدينة الملك سعود الطبية</t>
  </si>
  <si>
    <t>جدة *</t>
  </si>
  <si>
    <t>Table 4-14</t>
  </si>
  <si>
    <t>جدول 4-14</t>
  </si>
  <si>
    <t xml:space="preserve"> Visits to  Diabetic  Clinics , MOH Hospitals by  Sex , Nationality  and Region  ,1437H (2016)</t>
  </si>
  <si>
    <t>زيارات المراجعين لعيادات السكرى بمستشفيات وزارة الصحة حسب الجنس والجنسية والمنطقة 1437 هـ (2016م)</t>
  </si>
  <si>
    <t>الحالات الناجمة عن مضاعفات الحمل والولادة  بمستشفيات وزارة الصحة 1437هـ (2016م)</t>
  </si>
  <si>
    <t>Cases Related to Complications of Pregnancy  and Childbirth, MOH Hospitals  1437 H (2016)</t>
  </si>
  <si>
    <t>جدول 4-15</t>
  </si>
  <si>
    <t>Table 4-15</t>
  </si>
  <si>
    <t>المضاعفات</t>
  </si>
  <si>
    <t>Complications</t>
  </si>
  <si>
    <t>سعودية</t>
  </si>
  <si>
    <t>غير سعودية</t>
  </si>
  <si>
    <t>Saudi</t>
  </si>
  <si>
    <t>Non-Saudi</t>
  </si>
  <si>
    <t>حالات النزف - قبل الولادة</t>
  </si>
  <si>
    <t>Vaginal Bleeding (Antepartum)</t>
  </si>
  <si>
    <t>حالات النزف - أثناء الولادة</t>
  </si>
  <si>
    <t>Vaginal Bleeding (Intrapartum)</t>
  </si>
  <si>
    <t>حالات النزف - بعد الولادة</t>
  </si>
  <si>
    <t>Vaginal Bleeding (Post Partum)</t>
  </si>
  <si>
    <t>ارتفاع ضغط الدم -  مشخص قبل الحمل</t>
  </si>
  <si>
    <t xml:space="preserve"> Hypertension (Diagnosed before Pregnancy)</t>
  </si>
  <si>
    <t>ارتفاع ضغط الدم - مع تسمم الحمل</t>
  </si>
  <si>
    <t>Gestational Hypertension (Pre-eclampsia)</t>
  </si>
  <si>
    <t>ارتفاع ضغط الدم - مع تسمم الحمل مصحوباً بتشنجات</t>
  </si>
  <si>
    <t>Gestational Hypertension (Eclampsia)</t>
  </si>
  <si>
    <t xml:space="preserve">داء السكري - مشخص قبل الحمل </t>
  </si>
  <si>
    <t>Diabetes Mellitus (Diagnosed before Pregnancy)</t>
  </si>
  <si>
    <t>داء السكري - سكر مصاحب للحمل</t>
  </si>
  <si>
    <t>Gestational Diabetes Mellitus</t>
  </si>
  <si>
    <t>أنيميا مصاحبة للحمل</t>
  </si>
  <si>
    <t xml:space="preserve"> Anemia With Pregnancy</t>
  </si>
  <si>
    <t xml:space="preserve">التهاب المسالك البولية المصاحب للحمل </t>
  </si>
  <si>
    <t xml:space="preserve"> Pregnancy with UTI </t>
  </si>
  <si>
    <t>حالات الربو المصاحب للحمل</t>
  </si>
  <si>
    <t xml:space="preserve"> Pregnancy with Bronchial Asthma</t>
  </si>
  <si>
    <t>أمراض القلب المصاحبة للحمل</t>
  </si>
  <si>
    <t xml:space="preserve"> Heart Disease with Pregnancy</t>
  </si>
  <si>
    <t>اضطرابات بالأوردة مصاحب للحمل</t>
  </si>
  <si>
    <t xml:space="preserve"> Venous Disorder with Pregnancy</t>
  </si>
  <si>
    <t>لا تشمل بيانات المدن الطبية ولا مدينة الملك سعود الطبية</t>
  </si>
  <si>
    <t>المصدر: الإدارة العامة للصحة النفسية والاجتماعية</t>
  </si>
  <si>
    <t>Unspecified mental disorders</t>
  </si>
  <si>
    <t>اضطرابات عقلية غير محددة</t>
  </si>
  <si>
    <t>F99</t>
  </si>
  <si>
    <t>Behavioural &amp; emotional disorders with onset usually occurring in childhood &amp;adolescence</t>
  </si>
  <si>
    <t>اضطرابات سلوكية وعاطفية بدايتها فى الطفولة والمراهقة</t>
  </si>
  <si>
    <t>F90-F98</t>
  </si>
  <si>
    <t>Disorders of psychological  development</t>
  </si>
  <si>
    <t>اضطرابات النماء النفسى</t>
  </si>
  <si>
    <t>F80-F89</t>
  </si>
  <si>
    <t>Mental retardation</t>
  </si>
  <si>
    <t>التخلف العقلي</t>
  </si>
  <si>
    <t>F70-F79</t>
  </si>
  <si>
    <t>Disorders of adult personality &amp; behaviour</t>
  </si>
  <si>
    <t>اضطرابات فى شخصية وسلوكيات البالغ</t>
  </si>
  <si>
    <t>F60-F69</t>
  </si>
  <si>
    <t>Behavioural syndromes associated with physiological disturbanances &amp; physical factors</t>
  </si>
  <si>
    <t>المتلازمات السلوكية المرتبطة باضطرابات في وظائف الأعضاء</t>
  </si>
  <si>
    <t>F50-F59</t>
  </si>
  <si>
    <t>Neurotic, stress-related &amp; somatoform disorders</t>
  </si>
  <si>
    <t>الاضطرابات العصابية والمرتبطة بالكرب</t>
  </si>
  <si>
    <t>F40-F48</t>
  </si>
  <si>
    <t>Mood (affective) disorders</t>
  </si>
  <si>
    <t>اضطرابات المزاج (الوجدانية )</t>
  </si>
  <si>
    <t>F30-F39</t>
  </si>
  <si>
    <t>Schizophrenia, schizotypal &amp; delusional disorders</t>
  </si>
  <si>
    <t xml:space="preserve">الفصام والاضطرابات فصامية النمط  </t>
  </si>
  <si>
    <t>F20-F29</t>
  </si>
  <si>
    <t>Mental &amp; behavioural disorders due to psychoactive substance abuse</t>
  </si>
  <si>
    <t>الاضطرابات العقلية والسلوكية نتيجة استخدام مواد مؤثرة نفسيا</t>
  </si>
  <si>
    <t>F10-F19</t>
  </si>
  <si>
    <t>Organic, including symptomatic, mental disorders</t>
  </si>
  <si>
    <t xml:space="preserve">الاضطرابات العقلية العضوية    </t>
  </si>
  <si>
    <t>F00-F09</t>
  </si>
  <si>
    <t>Code No.</t>
  </si>
  <si>
    <t>المجموع
Total</t>
  </si>
  <si>
    <t>متردد
Repeated</t>
  </si>
  <si>
    <t>جديد
New</t>
  </si>
  <si>
    <t>Inpatients</t>
  </si>
  <si>
    <t>المنومون</t>
  </si>
  <si>
    <t>Outpatients</t>
  </si>
  <si>
    <t xml:space="preserve">المراجعون </t>
  </si>
  <si>
    <t>الاضطرابات العقلية والسلوكية     Mental &amp; behavioural disorders</t>
  </si>
  <si>
    <t>الرقم الكودى</t>
  </si>
  <si>
    <t>Table 4-16</t>
  </si>
  <si>
    <t>جدول 4-16</t>
  </si>
  <si>
    <t xml:space="preserve"> Outpatients &amp; Inpatients in Mental Health Departments, MOH, According to Main Disease Groups of ICD-10,1437H      </t>
  </si>
  <si>
    <t>المراجعون   والمنومون في أقسام الصحة النفسية بوزارة الصحة حسب المجموعات المرضية للتصنيف الدولي(ICD-10 ) عام 1437  هــ</t>
  </si>
  <si>
    <t>Source: General Directorate for Dentistry</t>
  </si>
  <si>
    <t>المصدر: الإدارة العامة لطب الأسنان</t>
  </si>
  <si>
    <t>Do not include Medical Cities</t>
  </si>
  <si>
    <t xml:space="preserve">لا يشمل المدن الطبية </t>
  </si>
  <si>
    <t>Include dental clinics in the hospitals, dental centers and PHC</t>
  </si>
  <si>
    <t>يشمل عيادات الأسنان بالمستشفيات ومراكز طب الأسنان ومراكز الرعاية الصحية الأولية</t>
  </si>
  <si>
    <t>غيرسعودي
Non-Saudi</t>
  </si>
  <si>
    <t>ذكر 
Male</t>
  </si>
  <si>
    <t>No. of Visits</t>
  </si>
  <si>
    <t xml:space="preserve">Nationality     الجنسية </t>
  </si>
  <si>
    <t>الجنس Sex</t>
  </si>
  <si>
    <t>Table 4-17</t>
  </si>
  <si>
    <t>جدول 4-17</t>
  </si>
  <si>
    <t xml:space="preserve"> Visits to  Dental  Clinics , MOH  by  Sex , Nationality  and Region  ,1437H</t>
  </si>
  <si>
    <t xml:space="preserve">زيارات المراجعين لعيادات الأسنان بوزارة الصحة حسب الجنس والجنسية والمنطقة 1437 هـ </t>
  </si>
  <si>
    <t xml:space="preserve">هذه البيانات لا تشمل بيانات مستشفيات (50) سرير ومستشفيات الصحة النفسية 
 والامل والنقاهة والمدن الطبية
</t>
  </si>
  <si>
    <t>المصدر: برنامج إدارة الأسرة</t>
  </si>
  <si>
    <t>Qurrayyat</t>
  </si>
  <si>
    <t>Saudi %</t>
  </si>
  <si>
    <t>Total Inpatients</t>
  </si>
  <si>
    <t>Total NS</t>
  </si>
  <si>
    <t>NS (Illegible)</t>
  </si>
  <si>
    <t>NS (Legible)</t>
  </si>
  <si>
    <t>إجمالي المنومين</t>
  </si>
  <si>
    <t>إجمالي غير سعودي</t>
  </si>
  <si>
    <t>غير سعودي (ليس له أهلية العلاج)</t>
  </si>
  <si>
    <t>غير سعودي (له أهلية العلاج)</t>
  </si>
  <si>
    <t>Table 4-18</t>
  </si>
  <si>
    <t>جدول 4-18</t>
  </si>
  <si>
    <t>Inpatients of MOH Hospitals  by Region and Nationality, 2016G.</t>
  </si>
  <si>
    <t xml:space="preserve">المنومون بمستشفيات وزارة الصحة حسب المنطقة والجنسية عام 2016م </t>
  </si>
  <si>
    <t>% of LSPs out of active beds</t>
  </si>
  <si>
    <t>LSPs per 1000 of all Inpatients</t>
  </si>
  <si>
    <t>Long Stay Patients (LSPs)</t>
  </si>
  <si>
    <t>Active Beds</t>
  </si>
  <si>
    <t>نسبة مرضى الإقامة الطويلة من إجمالي الأسرة النشطة</t>
  </si>
  <si>
    <t>معدل مرضى الإقامة الطويلة لكل ألف من  المنومين</t>
  </si>
  <si>
    <t>مرضى الإقامة الطويلة</t>
  </si>
  <si>
    <t>عدد الأسرة النشطة</t>
  </si>
  <si>
    <t>عدد المرضى المنومين</t>
  </si>
  <si>
    <t>Table 4-19</t>
  </si>
  <si>
    <t>جدول 4-19</t>
  </si>
  <si>
    <t>Long Stay Patients  of MOH Hospitals  by Region , 2016G.</t>
  </si>
  <si>
    <t xml:space="preserve">مرضى الإقامة الطويلة بمستشفيات وزارة الصحة حسب المنطقة عام 2016م </t>
  </si>
  <si>
    <t>Source: Bed Management Program
*Medical Cities, Psychiatric, Convalescence and 50 beds capacity hospitals are not included</t>
  </si>
  <si>
    <t>المصدر: برنامج إدارة الأسرة
* لا يشمل المدن الطبية والنفسية والنقاهة والمستشفيات سعة 50 سرير</t>
  </si>
  <si>
    <t>ALOS (days)</t>
  </si>
  <si>
    <t>BTR / month</t>
  </si>
  <si>
    <t>العناية المركزة للكبار
ICU</t>
  </si>
  <si>
    <t>العناية المركزة للأطفال
PICU</t>
  </si>
  <si>
    <t>العناية المركزة لحديثي الولادة
NICU</t>
  </si>
  <si>
    <t>BOR</t>
  </si>
  <si>
    <t>متوسط مدة الإقامة باليوم</t>
  </si>
  <si>
    <t>معدل دوران السرير / الشهر</t>
  </si>
  <si>
    <t>معدل إشغال العنايات المركزة
BOR for ICUs</t>
  </si>
  <si>
    <t>معدل الإشغال</t>
  </si>
  <si>
    <t>Table 4-20</t>
  </si>
  <si>
    <t>جدول 4-20</t>
  </si>
  <si>
    <t>Some Selected Indicators of MOH Hospital Services by Region, 2016G.</t>
  </si>
  <si>
    <t xml:space="preserve">بعض المؤشرات المختارة عن خدمات مستشفيات وزارة الصحة حسب المنطقة عام 2016م </t>
  </si>
  <si>
    <t xml:space="preserve">المجموع      Total </t>
  </si>
  <si>
    <t>ARAMCO Hs</t>
  </si>
  <si>
    <t xml:space="preserve">مستشفيات أرامكو </t>
  </si>
  <si>
    <t>R.C.Hs</t>
  </si>
  <si>
    <t>N.G.Hs</t>
  </si>
  <si>
    <t>A.F.M.S</t>
  </si>
  <si>
    <t>No. of inpatients</t>
  </si>
  <si>
    <t xml:space="preserve">عدد حالات الدخول </t>
  </si>
  <si>
    <t>Table  4-21</t>
  </si>
  <si>
    <t>جدول  4- 21</t>
  </si>
  <si>
    <t xml:space="preserve">Inpatients in Other Governmental Sector Hospitals by Nationality , 1437 H </t>
  </si>
  <si>
    <t xml:space="preserve">  المنومون بمستشفيات الجهات الحكومية الأخرى حسب  الجنسية  1437  هـ </t>
  </si>
  <si>
    <t>* بيانات 1436</t>
  </si>
  <si>
    <t>المستشفى الوحيد مغلق</t>
  </si>
  <si>
    <t>تبوك*</t>
  </si>
  <si>
    <t>عسير*</t>
  </si>
  <si>
    <t xml:space="preserve"> Al-Ahsa</t>
  </si>
  <si>
    <t>الشرقية*</t>
  </si>
  <si>
    <t>تم ابلاغ المزيني</t>
  </si>
  <si>
    <t>انخفاض كبير</t>
  </si>
  <si>
    <t>عام 35</t>
  </si>
  <si>
    <t>الطائف *</t>
  </si>
  <si>
    <t>مكة المكرمة*</t>
  </si>
  <si>
    <t xml:space="preserve"> %</t>
  </si>
  <si>
    <t xml:space="preserve"> Region</t>
  </si>
  <si>
    <t xml:space="preserve"> No. of inpatients</t>
  </si>
  <si>
    <t>المرضى المنومون</t>
  </si>
  <si>
    <t>Table 4-22</t>
  </si>
  <si>
    <t>جدول 4-22</t>
  </si>
  <si>
    <t xml:space="preserve"> Inpatients in Private Sector Hospitals by Region and Nationality 1437  H</t>
  </si>
  <si>
    <t xml:space="preserve"> المنومون بمستشفيات القطاع الخاص حسب المنطقة  والجنسية 1437  هـ </t>
  </si>
  <si>
    <t xml:space="preserve">*بيانات المنومين بوزارة الصحة تمثل بيانات 1436 لعدم اكتمال بيانات 1437هـ
</t>
  </si>
  <si>
    <t xml:space="preserve">Average no. of admissions per 100 persons </t>
  </si>
  <si>
    <t xml:space="preserve">متوسط عدد حالات الدخول لكل 100 شخص </t>
  </si>
  <si>
    <t>العدد.No</t>
  </si>
  <si>
    <t xml:space="preserve">المجموع  Total </t>
  </si>
  <si>
    <t>النسبة  %</t>
  </si>
  <si>
    <t xml:space="preserve">Private sector </t>
  </si>
  <si>
    <t xml:space="preserve">القطاع الخاص </t>
  </si>
  <si>
    <t xml:space="preserve">Other governmental sector </t>
  </si>
  <si>
    <t>1437*</t>
  </si>
  <si>
    <t xml:space="preserve">القطاع </t>
  </si>
  <si>
    <t>Table 4-23</t>
  </si>
  <si>
    <t>جدول 4-23</t>
  </si>
  <si>
    <t>Inpatients in Various Health Sectors Hospitals , KSA ,1433 -1437 H</t>
  </si>
  <si>
    <t xml:space="preserve"> المنومون بمستشفيات القطاعات الصحية المختلفة بالمملكة 1433-1437 هـ </t>
  </si>
  <si>
    <t>النسبة لإجمالي الولادات            To total  deliveries %</t>
  </si>
  <si>
    <t>deliveries %</t>
  </si>
  <si>
    <t>deliveries</t>
  </si>
  <si>
    <t>Breech</t>
  </si>
  <si>
    <t>Abnormal</t>
  </si>
  <si>
    <t>C.S.</t>
  </si>
  <si>
    <t>Forceps</t>
  </si>
  <si>
    <t>بالمقعدة</t>
  </si>
  <si>
    <t>Ventouse</t>
  </si>
  <si>
    <t xml:space="preserve">Normal </t>
  </si>
  <si>
    <t xml:space="preserve">الطبيعية </t>
  </si>
  <si>
    <t xml:space="preserve">الولادات </t>
  </si>
  <si>
    <t xml:space="preserve">أخرى </t>
  </si>
  <si>
    <t>القيصرية</t>
  </si>
  <si>
    <t>الجفت</t>
  </si>
  <si>
    <t>تحويل</t>
  </si>
  <si>
    <t>الفنتوز</t>
  </si>
  <si>
    <t xml:space="preserve">طبيعية </t>
  </si>
  <si>
    <t>نسبة غير</t>
  </si>
  <si>
    <t xml:space="preserve">مجموع </t>
  </si>
  <si>
    <t>Abnormal deliveries</t>
  </si>
  <si>
    <t xml:space="preserve">ولادات غير طبيعية </t>
  </si>
  <si>
    <t xml:space="preserve">ولادات </t>
  </si>
  <si>
    <t>Table 4-24</t>
  </si>
  <si>
    <t>جدول 4-24</t>
  </si>
  <si>
    <t>Deliveries in MOH Hospitals by Type of Delivery and Region , 1437H (2016)</t>
  </si>
  <si>
    <t>الولادات بمستشفيات وزارة الصحة حسب المنطقة ونوع الولادة 1437 هـ (2016م)</t>
  </si>
  <si>
    <t xml:space="preserve">النسبة لاجمالي الولادات  to total deliveries %  </t>
  </si>
  <si>
    <t>المجموع    Total</t>
  </si>
  <si>
    <t>مستشفيات أرامكو **</t>
  </si>
  <si>
    <t xml:space="preserve">مستشفيات الهيئة الملكية بالجبيل وينبع </t>
  </si>
  <si>
    <t>مستشفى الملك فهد الجامعي بالخبر</t>
  </si>
  <si>
    <t xml:space="preserve">مستشفى الملك عبد العزيز الجامعي بجدة </t>
  </si>
  <si>
    <t>C.S</t>
  </si>
  <si>
    <t>Table 4-25</t>
  </si>
  <si>
    <t>جدول 4-25</t>
  </si>
  <si>
    <t>Deliveries in Other Governmental Sector Hospitals by Type of Delivery , 1437 H</t>
  </si>
  <si>
    <t xml:space="preserve">الولادات بمستشفيات الجهات الحكومية الأخرى حسب نوع الولادة  1437 هـ </t>
  </si>
  <si>
    <t>* بيانات 1436 لعدم ورود بيانات 1437هـ</t>
  </si>
  <si>
    <t>الحدود الشمالية *</t>
  </si>
  <si>
    <t>Table 4-26</t>
  </si>
  <si>
    <t>جدول 4-26</t>
  </si>
  <si>
    <t>Deliveries in the Private Sector by Type of Delivery and Region , 1437H</t>
  </si>
  <si>
    <t>الولادات بالقطاع الخاص حسب المنطقة ونوع الولادة 1437  هـ</t>
  </si>
  <si>
    <t>مجموع المواليد  Total  births</t>
  </si>
  <si>
    <t xml:space="preserve">نسبة المواليد موتى لكل 1000 مولود حي    Still birth ratio/1000 live births </t>
  </si>
  <si>
    <t>مولود ميت  Still birth</t>
  </si>
  <si>
    <t>نسبة الولادات قبل الأوان  Pre-term %</t>
  </si>
  <si>
    <t xml:space="preserve"> مولود قبل الأوان  Pre-term</t>
  </si>
  <si>
    <t>مولود حي  Live birth</t>
  </si>
  <si>
    <t>KFMC1433</t>
  </si>
  <si>
    <t>Birth status</t>
  </si>
  <si>
    <t>حالة المولود</t>
  </si>
  <si>
    <t>Table 4-27</t>
  </si>
  <si>
    <t>جدول  4-27</t>
  </si>
  <si>
    <t>Births at MOH Hospitals by Birth Status , 1433-1437 H</t>
  </si>
  <si>
    <t xml:space="preserve">المواليد بمستشفيات وزارة الصحة حسب حالة المولود 1433-1437 هـ </t>
  </si>
  <si>
    <t xml:space="preserve">المجمـــــــوع      Total </t>
  </si>
  <si>
    <t>N.G.Hs.</t>
  </si>
  <si>
    <t xml:space="preserve">مستشفى الملك عبدالعزيزالجامعي بجدة  </t>
  </si>
  <si>
    <t>No of Neo-natal deaths during 1st week</t>
  </si>
  <si>
    <t>Low birth weight1000 live birth</t>
  </si>
  <si>
    <t>Low birthweight</t>
  </si>
  <si>
    <t>Still birth     ratio /1000  live births</t>
  </si>
  <si>
    <t>Total  births</t>
  </si>
  <si>
    <t>Still  birth</t>
  </si>
  <si>
    <t xml:space="preserve"> سعودي      S</t>
  </si>
  <si>
    <t>عدد المتوفين من المواليد الأحياء خلال الأسبوع الأول</t>
  </si>
  <si>
    <t xml:space="preserve"> ناقصى الوزن لكل 1000مولود حى</t>
  </si>
  <si>
    <t>مولود ناقص الوزن</t>
  </si>
  <si>
    <t>نسبة المواليد موتى لكل 1000 مولود حي</t>
  </si>
  <si>
    <t>مجموع المواليد</t>
  </si>
  <si>
    <t>مولود ميت</t>
  </si>
  <si>
    <t xml:space="preserve"> Live  birth</t>
  </si>
  <si>
    <t xml:space="preserve"> مولود حي</t>
  </si>
  <si>
    <t>Table 4-28</t>
  </si>
  <si>
    <t>جدول 4-28</t>
  </si>
  <si>
    <t>Births in  Other Governmental Sector Hospitals by Birth Status  , 1437 H</t>
  </si>
  <si>
    <t xml:space="preserve">المواليد بمستشفيات الجهات الحكومية الأخرى حسب حالة المولود 1437هـ </t>
  </si>
  <si>
    <t>عسير *</t>
  </si>
  <si>
    <t>القصيم *</t>
  </si>
  <si>
    <t>مولود قبل الأوان
Pre-term</t>
  </si>
  <si>
    <t>مجموع المواليد
Total Birth</t>
  </si>
  <si>
    <t>مولود ميت
Still Birth</t>
  </si>
  <si>
    <t>مولود حي
Live Birth</t>
  </si>
  <si>
    <t>Table 4-29</t>
  </si>
  <si>
    <t>جدول 4-29</t>
  </si>
  <si>
    <t>Births in  the Private Sector  by Birth Status  , 1437 H</t>
  </si>
  <si>
    <t xml:space="preserve">المواليد بالقطاع الخاص حسب حالة المولود عام 1437 هـ </t>
  </si>
  <si>
    <t>التدخلات الجراحية بأقسام مستشفيات وزارة الصحة حسب المنطقة  لعام 1437 (2016م)</t>
  </si>
  <si>
    <t>Surgical Interventions in MOH Hospitals by Region &amp; Hospital Sections,1437 H (2016 G).</t>
  </si>
  <si>
    <t>جدول 4-30</t>
  </si>
  <si>
    <t>Table 4-30</t>
  </si>
  <si>
    <t xml:space="preserve">القسم                                             Section                                                                </t>
  </si>
  <si>
    <t>قلب وصدر وأوعية دموية</t>
  </si>
  <si>
    <t>مسالك</t>
  </si>
  <si>
    <t>أنف وأذن</t>
  </si>
  <si>
    <t>نساء</t>
  </si>
  <si>
    <t>مخ وأعصاب</t>
  </si>
  <si>
    <t>Cardiac, chest &amp; vascular</t>
  </si>
  <si>
    <t>وحنجرة</t>
  </si>
  <si>
    <t>وولادة</t>
  </si>
  <si>
    <t>Plastic</t>
  </si>
  <si>
    <t>Pediatrics</t>
  </si>
  <si>
    <t xml:space="preserve">حفر الباطن* </t>
  </si>
  <si>
    <t>بيشة*</t>
  </si>
  <si>
    <t xml:space="preserve">الحدود الشمالية* </t>
  </si>
  <si>
    <t>الجوف *</t>
  </si>
  <si>
    <t>kfmc</t>
  </si>
  <si>
    <t>kkeh</t>
  </si>
  <si>
    <t>kamc</t>
  </si>
  <si>
    <t>2 - Ophthalmology</t>
  </si>
  <si>
    <t>4 - Neurosurgery</t>
  </si>
  <si>
    <t xml:space="preserve"> . تشمل جراحة القلب والصدر والأوعية الدموية ***</t>
  </si>
  <si>
    <t xml:space="preserve"> . البيانات تمثل عام 1436لعدم ورورد بيانات  عام 1437هـ **</t>
  </si>
  <si>
    <t>1- Genral surgery</t>
  </si>
  <si>
    <t>3 - Plastic surgery</t>
  </si>
  <si>
    <t>Peadiatrics</t>
  </si>
  <si>
    <t>(4)</t>
  </si>
  <si>
    <t>(3)</t>
  </si>
  <si>
    <t>(2)</t>
  </si>
  <si>
    <t>(1)</t>
  </si>
  <si>
    <t>وأعصاب</t>
  </si>
  <si>
    <t>مخ</t>
  </si>
  <si>
    <t>صدر***</t>
  </si>
  <si>
    <t>Section</t>
  </si>
  <si>
    <t>القسم</t>
  </si>
  <si>
    <t>Table 4-31</t>
  </si>
  <si>
    <t>جدول4-31</t>
  </si>
  <si>
    <t>Operations in Other Governmental Sector Hospitals by Section 1437H</t>
  </si>
  <si>
    <t xml:space="preserve">العمليات الجراحية بأقسام مستشفيات الجهات الحكومية الأخرى 1437 هـ </t>
  </si>
  <si>
    <t>** المستشفى الوحيد مغلق</t>
  </si>
  <si>
    <t>القنفذة**</t>
  </si>
  <si>
    <t>عام 1435 وتمت مراجعة فهد الجهني وافاد بان الرقم صحيح</t>
  </si>
  <si>
    <t>Ophthal.</t>
  </si>
  <si>
    <t>Cardiac, chest &amp;vascular</t>
  </si>
  <si>
    <t>Table 4-32</t>
  </si>
  <si>
    <t>جدول 4-32</t>
  </si>
  <si>
    <t>Operations in Private Hospitals by Region &amp; Hospital Sections,1437H</t>
  </si>
  <si>
    <t xml:space="preserve">العمليات الجراحية بأقسام مستشفيات القطاع الخاص حسب المنطقة  1437 هـ </t>
  </si>
  <si>
    <t>جراحات وإجراءات اليوم الواحد  بوزارة الصحة* حسب المنطقة  لعام 2016م</t>
  </si>
  <si>
    <t>Day Surgery &amp; Day Care Procedures  by Region  , MoH* , 2016G</t>
  </si>
  <si>
    <t xml:space="preserve"> جدول 4-33</t>
  </si>
  <si>
    <t>Table 4-33</t>
  </si>
  <si>
    <t>جراحات اليوم الواحد</t>
  </si>
  <si>
    <t>إجراءات اليوم الواحد</t>
  </si>
  <si>
    <t>Day Surgery</t>
  </si>
  <si>
    <t>Day Procedures</t>
  </si>
  <si>
    <t>المصدر: برنامج إدارة الأسرة
* لا يشمل المدن الطبية ولا المستشفيات سعة 50 سرير</t>
  </si>
  <si>
    <t>Source: Bed Management Program
*Medical Cities &amp; 50 beds hospitals are not included</t>
  </si>
  <si>
    <t>لا تشمل المدن الطبية</t>
  </si>
  <si>
    <t>ovarian tumours</t>
  </si>
  <si>
    <t>prolapse</t>
  </si>
  <si>
    <t xml:space="preserve">Evacuation </t>
  </si>
  <si>
    <t xml:space="preserve">D&amp;C </t>
  </si>
  <si>
    <t>Anal fistulae</t>
  </si>
  <si>
    <t>Urinary fistulae</t>
  </si>
  <si>
    <t xml:space="preserve">Removal of </t>
  </si>
  <si>
    <t>Correction of</t>
  </si>
  <si>
    <t>Hysterectomy</t>
  </si>
  <si>
    <t xml:space="preserve">وتوسيع </t>
  </si>
  <si>
    <t xml:space="preserve">شرجي </t>
  </si>
  <si>
    <t xml:space="preserve">بولي </t>
  </si>
  <si>
    <t>من المبيض</t>
  </si>
  <si>
    <t xml:space="preserve">سقوط </t>
  </si>
  <si>
    <t>استئصال الرحم</t>
  </si>
  <si>
    <t xml:space="preserve">تفريغ </t>
  </si>
  <si>
    <t>كحت</t>
  </si>
  <si>
    <t xml:space="preserve">ناسور </t>
  </si>
  <si>
    <t>ناسور</t>
  </si>
  <si>
    <t>استئصال أورام</t>
  </si>
  <si>
    <t xml:space="preserve">تصليح </t>
  </si>
  <si>
    <t>Type of operation</t>
  </si>
  <si>
    <t xml:space="preserve">نوع العملية </t>
  </si>
  <si>
    <t>Table 4-34</t>
  </si>
  <si>
    <t>جدول  4-34</t>
  </si>
  <si>
    <t>Some GYN Operations in MOH Hospitals by Type of Operation and Region , 1437 H (2016)</t>
  </si>
  <si>
    <t>بعض العمليات الجراحية  لأمراض النساء بمستشفيات وزارة الصحة حسب نوع العملية والمنطقة  1437هـ (2016م)</t>
  </si>
  <si>
    <t>العمليات الجراحية للفك والأسنان وحالات الخلع بوزارة الصحة حسب المنطقة 1437هـ</t>
  </si>
  <si>
    <t xml:space="preserve"> Oral Surgery and teeth extraction in  MOH  by Region ,1437 H</t>
  </si>
  <si>
    <t>جدول 4-35</t>
  </si>
  <si>
    <t>Table 4-35</t>
  </si>
  <si>
    <t>خلع الأسنان اللبنية</t>
  </si>
  <si>
    <t>خلع الأسنان الدائمة</t>
  </si>
  <si>
    <t>إجمالي حالات خلع الأسنان</t>
  </si>
  <si>
    <t>جراحة الفك والأسنان</t>
  </si>
  <si>
    <t>Decidious teeth extraction</t>
  </si>
  <si>
    <t>Permanent teeth extraction</t>
  </si>
  <si>
    <t>Total teeth extraction cases</t>
  </si>
  <si>
    <t>Oral Surgery</t>
  </si>
  <si>
    <t>يشمل عيادات وأقسام الأسنان بالمستشفيات ومراكز طب الأسنان ومراكز الرعاية الصحية الأولية</t>
  </si>
  <si>
    <t>Include dental clinics &amp; departments in the hospitals, dental centers and PHC</t>
  </si>
  <si>
    <t xml:space="preserve">   Waiting list قائمة الانتظار</t>
  </si>
  <si>
    <t>Eye Bank</t>
  </si>
  <si>
    <t>عدد الجراحات Surgeries</t>
  </si>
  <si>
    <t>بنك العيون</t>
  </si>
  <si>
    <t xml:space="preserve"> Ophthalmic photography    التصوير العيني </t>
  </si>
  <si>
    <t>اختبارات الجهاز التنفسي Respiratory therapy procedures</t>
  </si>
  <si>
    <t>Investigations</t>
  </si>
  <si>
    <t>الفحوص الشعاعية   Radiology procedures</t>
  </si>
  <si>
    <t>الفحوص</t>
  </si>
  <si>
    <t>الفحوص المخبرية  Laboratory tests</t>
  </si>
  <si>
    <t>عدد الحالات الجراحية   Surgery cases</t>
  </si>
  <si>
    <t>عدد الاجراءات الجراحية  Surgery procedures</t>
  </si>
  <si>
    <t>العمليات الجراحية</t>
  </si>
  <si>
    <t>متوسط مدة الاقامة Average length of stay</t>
  </si>
  <si>
    <t>Inpatient</t>
  </si>
  <si>
    <t>عدد الحالات  Admissions</t>
  </si>
  <si>
    <t xml:space="preserve">المجموع    Total </t>
  </si>
  <si>
    <t>حالات أخرى    Others</t>
  </si>
  <si>
    <t>حالات منومين   Inpatient</t>
  </si>
  <si>
    <t>حالات متابعة  Follow-up</t>
  </si>
  <si>
    <t>الطوارئ</t>
  </si>
  <si>
    <t>حالات من عيادة الفحص الأولي Cases from screening clinic</t>
  </si>
  <si>
    <t>عدد زيارات عيادة الفحص الشامل  Screening clinic visits</t>
  </si>
  <si>
    <t>Outpatient</t>
  </si>
  <si>
    <t>الخدمات الفنية المساعدة    Technical Ancillary Services</t>
  </si>
  <si>
    <t>عدد زيارات المتابعة   Follow-up visits</t>
  </si>
  <si>
    <t>العيادات الخارجية</t>
  </si>
  <si>
    <t>عدد الزيارات الأولية   Initial visits</t>
  </si>
  <si>
    <t>Item</t>
  </si>
  <si>
    <t>البيان</t>
  </si>
  <si>
    <t>Table 4-36</t>
  </si>
  <si>
    <t>جدول 4-36</t>
  </si>
  <si>
    <t>Main Activities and Services at King Khaled Eye Specialist Hospital 1433-1437 H</t>
  </si>
  <si>
    <t>الأنشطة والخدمات الرئيسية بمستشفى الملك خالد التخصصي للعيون بالرياض 1433هـ-1437هـ</t>
  </si>
  <si>
    <t>Source : King Faisal Specialist Hospital and Research Center (Riyadh and Jeddah)</t>
  </si>
  <si>
    <t>المصدر : مستشفى الملك فيصل التخصصي  ومركز الأبحاث بالرياض وجدة</t>
  </si>
  <si>
    <t>Hodgkin`s</t>
  </si>
  <si>
    <t>سرطان هود جنكنز</t>
  </si>
  <si>
    <t>Soft tissue</t>
  </si>
  <si>
    <t>الأنسجة الرقيقة</t>
  </si>
  <si>
    <t>Bladder</t>
  </si>
  <si>
    <t>المثانة</t>
  </si>
  <si>
    <t>Brain &amp; C.N.S</t>
  </si>
  <si>
    <t>الدماغ والجهاز العصبي المركزي</t>
  </si>
  <si>
    <t>Nasopharynx</t>
  </si>
  <si>
    <t>البلعوم الأنفي</t>
  </si>
  <si>
    <t>Oesophagus</t>
  </si>
  <si>
    <t>المرئ</t>
  </si>
  <si>
    <t>Ovary</t>
  </si>
  <si>
    <t xml:space="preserve">المبيض </t>
  </si>
  <si>
    <t>Liver</t>
  </si>
  <si>
    <t>الكبد</t>
  </si>
  <si>
    <t>Oral cavity</t>
  </si>
  <si>
    <t xml:space="preserve">الفم </t>
  </si>
  <si>
    <t>Lung</t>
  </si>
  <si>
    <t>الرئة</t>
  </si>
  <si>
    <t>Leukaemia</t>
  </si>
  <si>
    <t>سرطان الدم</t>
  </si>
  <si>
    <t>NHL-lymph</t>
  </si>
  <si>
    <t>لمفوم غيرهود جكنز</t>
  </si>
  <si>
    <t>Thyroid gland</t>
  </si>
  <si>
    <t>الغدة الدرقية</t>
  </si>
  <si>
    <t>Breast</t>
  </si>
  <si>
    <t>ثدى</t>
  </si>
  <si>
    <t>العدد .No</t>
  </si>
  <si>
    <t xml:space="preserve">عدد الحالات </t>
  </si>
  <si>
    <t>Site</t>
  </si>
  <si>
    <t>موضع الورم</t>
  </si>
  <si>
    <t>جدة                                                            Jeddah</t>
  </si>
  <si>
    <t xml:space="preserve">        الرياض                                             Riyadh       </t>
  </si>
  <si>
    <t>Table 4-37</t>
  </si>
  <si>
    <t>جدول 4-37</t>
  </si>
  <si>
    <t>and Research Center ( Riyadh and Jeddah)  by Site and Sex, 2016</t>
  </si>
  <si>
    <t>Cases of Malignant Tumours Registered in King Faisal Specialist Hospital</t>
  </si>
  <si>
    <t>بالرياض وجدة حسب موضع الورم والجنس  2016م</t>
  </si>
  <si>
    <t xml:space="preserve">حالات الأورام الخبيثة التي سجلت بمستشفى الملك فيصل التخصصي ومركز الأبحاث </t>
  </si>
  <si>
    <t xml:space="preserve"> Source : King Faisal Specialist Hospital and Research Center (Riyadh and Jeddah)</t>
  </si>
  <si>
    <t xml:space="preserve">المصدر : مستشفى الملك فيصل التخصصي  ومركز الابحاث بالرياض وجدة </t>
  </si>
  <si>
    <t xml:space="preserve">البلعوم الأنفي </t>
  </si>
  <si>
    <t>Kidney</t>
  </si>
  <si>
    <t>الكلى</t>
  </si>
  <si>
    <t>Bone&amp; Cartilage</t>
  </si>
  <si>
    <t>العظام والغضروف</t>
  </si>
  <si>
    <t xml:space="preserve">العين </t>
  </si>
  <si>
    <t>Brain</t>
  </si>
  <si>
    <t>الدماغ</t>
  </si>
  <si>
    <t>Lymph nodes</t>
  </si>
  <si>
    <t>الغدد الليمفاوية</t>
  </si>
  <si>
    <t>Thyroid glands</t>
  </si>
  <si>
    <t xml:space="preserve">سرطان الدم </t>
  </si>
  <si>
    <t xml:space="preserve">النسبة  % </t>
  </si>
  <si>
    <t xml:space="preserve">العدد  .No </t>
  </si>
  <si>
    <t xml:space="preserve">جدة  </t>
  </si>
  <si>
    <t xml:space="preserve">موضع الورم </t>
  </si>
  <si>
    <t>Table 4-38</t>
  </si>
  <si>
    <t>جدول  4-38</t>
  </si>
  <si>
    <t>Specialist Hospital ( Riyadh and Jeddah)  by Site, 2016</t>
  </si>
  <si>
    <t xml:space="preserve"> Cases of Tumours among Children Referred to King Faisal</t>
  </si>
  <si>
    <t>التخصصي ومركز الأبحاث بالرياض وجدة حسب موضع الورم  2016م</t>
  </si>
  <si>
    <t xml:space="preserve">مجموع حالات الأطفال بتشخيص الأورام المحولين الي مستشفى الملك فيصل </t>
  </si>
  <si>
    <t xml:space="preserve"> No. of peritoneodialysis patients عدد  مرضى التنقية البريتونية </t>
  </si>
  <si>
    <t>عدد مرضى التنقية الدموية          No. of  haemodialysis patients</t>
  </si>
  <si>
    <t>عدد أجهزة الغسيل الكلوي          No. of haemodialysis machines</t>
  </si>
  <si>
    <t xml:space="preserve">عدد مراكز الكلي الصناعية        No. of artificial kidney centers  </t>
  </si>
  <si>
    <t>Other governmental S.</t>
  </si>
  <si>
    <t>M.O.H</t>
  </si>
  <si>
    <t>قطاع خاص</t>
  </si>
  <si>
    <t xml:space="preserve">جهات حكومية أخرى  </t>
  </si>
  <si>
    <t>Table 4-39</t>
  </si>
  <si>
    <t>جدول 4-39</t>
  </si>
  <si>
    <t>Artificial Kidney Centers and Haemodialysis Patients by Health Sectors  2016</t>
  </si>
  <si>
    <t>مراكز الكلى الصناعية ومرضى التنقية الدموية حسب القطاعات الصحية 2016م</t>
  </si>
  <si>
    <t>*No. of followup patients in kidney transplant clinic</t>
  </si>
  <si>
    <t>المجموع                                                                          Total</t>
  </si>
  <si>
    <t>مستشفيات القطاع الخاص                                 Private hospitals</t>
  </si>
  <si>
    <t>مستشفيات الجهات الحكومية الأخرى Other governmental hospitals</t>
  </si>
  <si>
    <t>مستشفيات وزارة الصحة                                                  M.O.H</t>
  </si>
  <si>
    <t xml:space="preserve">غير سعودي  NS </t>
  </si>
  <si>
    <t>اناث F</t>
  </si>
  <si>
    <t>ذكور   M</t>
  </si>
  <si>
    <t>المتابعين في عيادة زرع الكلى*</t>
  </si>
  <si>
    <t xml:space="preserve">عدد الحالات No. of cases </t>
  </si>
  <si>
    <t>القطاع                                                            Sector</t>
  </si>
  <si>
    <t>عدد المرضى</t>
  </si>
  <si>
    <t xml:space="preserve"> الجنسية   Nationality  </t>
  </si>
  <si>
    <t xml:space="preserve"> الجنس  Sex         </t>
  </si>
  <si>
    <t>Table  4-40</t>
  </si>
  <si>
    <t>جدول 4-40</t>
  </si>
  <si>
    <t xml:space="preserve"> Haemodialysis Patients by Health Sector  , Sex and Nationality, 2016</t>
  </si>
  <si>
    <t>مرضى التنقية الدموية (الغسيل الكلوي ) حسب القطاعات الصحية والجنسية والجنس، 2016م</t>
  </si>
  <si>
    <t>الحالات التى ترددت على مراكز و أقسام التأهيل الطبي بوزارة الصحة 1437 هـ (2016م)</t>
  </si>
  <si>
    <t>Medical Rehabilitation Centers Cases , MOH ,1437H (2016G)</t>
  </si>
  <si>
    <t>جدول 4-41</t>
  </si>
  <si>
    <t>Table 4-41</t>
  </si>
  <si>
    <t>علاج طبيعي</t>
  </si>
  <si>
    <t>علاج وظيفي</t>
  </si>
  <si>
    <t xml:space="preserve">علل تخاطب وسمع </t>
  </si>
  <si>
    <t>أطراف إصطناعية وأجهزة تعويضية</t>
  </si>
  <si>
    <t>Physiotherapy</t>
  </si>
  <si>
    <t>Occupational</t>
  </si>
  <si>
    <t>Speech-hearing</t>
  </si>
  <si>
    <t xml:space="preserve">Orthotics and </t>
  </si>
  <si>
    <t>Therapy</t>
  </si>
  <si>
    <t>therapy</t>
  </si>
  <si>
    <t>Prosthetic</t>
  </si>
  <si>
    <t xml:space="preserve">الرياض      </t>
  </si>
  <si>
    <t xml:space="preserve">مكة المكرمة                       </t>
  </si>
  <si>
    <t xml:space="preserve">جدة                              </t>
  </si>
  <si>
    <t>Al-Ta'yif</t>
  </si>
  <si>
    <t xml:space="preserve">المدينة المنورة          </t>
  </si>
  <si>
    <t xml:space="preserve"> Al-Ahsa </t>
  </si>
  <si>
    <t>Hafr Al-Batin</t>
  </si>
  <si>
    <t xml:space="preserve">بيشة                      </t>
  </si>
  <si>
    <t>Tabok</t>
  </si>
  <si>
    <t>Northern Border</t>
  </si>
  <si>
    <t>Jouf</t>
  </si>
  <si>
    <t>Al-Qurayat</t>
  </si>
  <si>
    <t xml:space="preserve">المجموع                     </t>
  </si>
  <si>
    <t>لا تشمل بيانات المدن الطبية</t>
  </si>
  <si>
    <t>حالات البتر المترددة على مراكز وأقسام التأهيل الطبي بوزارة الصحة حسب الجنس والجنسية وسبب الإصابة لعام 1437 هـ (2016م)</t>
  </si>
  <si>
    <t>Amputation Cases in Medical Rehabilitation Centers&amp; Departments, MOH bysex, nationality and cause of Injury, 1437H. (2016G)</t>
  </si>
  <si>
    <t>سبب الإصابة</t>
  </si>
  <si>
    <t>Cause of Injury</t>
  </si>
  <si>
    <t>الحوادث المرورية</t>
  </si>
  <si>
    <t>Road Traffic Accidents</t>
  </si>
  <si>
    <t>الحوادث الأخرى</t>
  </si>
  <si>
    <t>Other Accidents</t>
  </si>
  <si>
    <t>داء السكري</t>
  </si>
  <si>
    <t>Diabetes Mellitus</t>
  </si>
  <si>
    <t>الغرغرينا (غير داء السكري)</t>
  </si>
  <si>
    <t>Gangrene other than D.M.</t>
  </si>
  <si>
    <t>الأورام السرطانية</t>
  </si>
  <si>
    <t>Cancer</t>
  </si>
  <si>
    <t>Table 4-42</t>
  </si>
  <si>
    <t>جدول 4-42</t>
  </si>
  <si>
    <t xml:space="preserve"> . البيانات تمثل عام 1436لعدم ورورد بيانات 1437هـ *</t>
  </si>
  <si>
    <t>المجموع                    Total</t>
  </si>
  <si>
    <t>P.F.S.M.H</t>
  </si>
  <si>
    <t xml:space="preserve">مستشفى الامير فيصل بن فهد للطب الرياضي </t>
  </si>
  <si>
    <t>K.A.U.H.,Jeddah</t>
  </si>
  <si>
    <t>Repair</t>
  </si>
  <si>
    <t>New cases</t>
  </si>
  <si>
    <t>تخاطب وسمع</t>
  </si>
  <si>
    <t>إصلاح</t>
  </si>
  <si>
    <t>تشغيل جديدة</t>
  </si>
  <si>
    <t>Table 4-43</t>
  </si>
  <si>
    <t>جدول 4-43</t>
  </si>
  <si>
    <t>Medical Rehabilitation Centers Cases , Other Governmental Sector 1437</t>
  </si>
  <si>
    <t>الحالات التى ترددت على مراكز التأهيل الطبي بالجهات الحكومية الأخرى 1437 هـ</t>
  </si>
  <si>
    <t>Source: Saudi Society of Caring Handicapped Children</t>
  </si>
  <si>
    <t>* Average  sessions / child.</t>
  </si>
  <si>
    <t xml:space="preserve">المصدر : الجمعية السعودية الخيرية لرعاية الأطفال المعوقين </t>
  </si>
  <si>
    <t>12فاكثر</t>
  </si>
  <si>
    <t>11-</t>
  </si>
  <si>
    <t>10-</t>
  </si>
  <si>
    <t>9-</t>
  </si>
  <si>
    <t>8-</t>
  </si>
  <si>
    <t>7-</t>
  </si>
  <si>
    <t>6-</t>
  </si>
  <si>
    <t>5-</t>
  </si>
  <si>
    <t>4-</t>
  </si>
  <si>
    <t>3-</t>
  </si>
  <si>
    <t>2-</t>
  </si>
  <si>
    <t>1-</t>
  </si>
  <si>
    <t>الجلسات لكل طفل *</t>
  </si>
  <si>
    <t>Social services</t>
  </si>
  <si>
    <t>Houses</t>
  </si>
  <si>
    <t>Orthotics</t>
  </si>
  <si>
    <t>Psychologist</t>
  </si>
  <si>
    <t>School</t>
  </si>
  <si>
    <t>Dental cl.</t>
  </si>
  <si>
    <t>Speach therapy</t>
  </si>
  <si>
    <t>Occupational  therapy</t>
  </si>
  <si>
    <t>Clinics</t>
  </si>
  <si>
    <t>No. of children</t>
  </si>
  <si>
    <t>Age group (year)</t>
  </si>
  <si>
    <t xml:space="preserve">متوسط عدد </t>
  </si>
  <si>
    <t>الخدمة الاجتماعية</t>
  </si>
  <si>
    <t>بالمساكن</t>
  </si>
  <si>
    <t>العظام</t>
  </si>
  <si>
    <t>الورشة الطبية</t>
  </si>
  <si>
    <t>النفسية</t>
  </si>
  <si>
    <t>بالمدرسة</t>
  </si>
  <si>
    <t>بعيادة الأسنان</t>
  </si>
  <si>
    <t>النطق</t>
  </si>
  <si>
    <t>بالعلاج الوظيفي</t>
  </si>
  <si>
    <t>بالعلاج الطبيعي</t>
  </si>
  <si>
    <t>بالعيادات</t>
  </si>
  <si>
    <t>عدد الأطفال</t>
  </si>
  <si>
    <t>فئة العمر (بالسنة)</t>
  </si>
  <si>
    <t>Sessions of treatment</t>
  </si>
  <si>
    <t>جلسات العلاج</t>
  </si>
  <si>
    <t>Table 4-44</t>
  </si>
  <si>
    <t>جدول 4-44</t>
  </si>
  <si>
    <t>Services of Rehabilitation Center for Disabled Children by Age , 1437 H</t>
  </si>
  <si>
    <t>خدمات مركز رعاية وتأهيل الأطفال المعاقين حسب العمر خلال عام 1437 هـ</t>
  </si>
  <si>
    <t>الحدود الشمالية*</t>
  </si>
  <si>
    <t>total</t>
  </si>
  <si>
    <t>ns</t>
  </si>
  <si>
    <t>saudi</t>
  </si>
  <si>
    <t>x-ray films</t>
  </si>
  <si>
    <t>x-ray patients</t>
  </si>
  <si>
    <t>lab</t>
  </si>
  <si>
    <t xml:space="preserve"> Radiology
No. of patients</t>
  </si>
  <si>
    <t>Laboratory investigations</t>
  </si>
  <si>
    <t>عددالمرضى</t>
  </si>
  <si>
    <t>الفحوص المخبرية</t>
  </si>
  <si>
    <t xml:space="preserve">الأشعة </t>
  </si>
  <si>
    <t>Table 4-45</t>
  </si>
  <si>
    <t xml:space="preserve"> جدول 4-45</t>
  </si>
  <si>
    <t>Laboratory  and Radiology Investigations in Health Centers, MOH by Region ,1437H</t>
  </si>
  <si>
    <t>الفحوص المخبرية والشعاعية بالمراكز الصحية بوزارة الصحة حسب المنطقة  1437هـ</t>
  </si>
  <si>
    <t>** لا تشمل مستشفى الملك فهد التخصصي بالدمام</t>
  </si>
  <si>
    <t>* بيانات 1436 لعدم اكتمال بيانات 1437هـ (الفحوص المخبرية)</t>
  </si>
  <si>
    <t>الشرقية **</t>
  </si>
  <si>
    <t>Patient</t>
  </si>
  <si>
    <t xml:space="preserve"> Films</t>
  </si>
  <si>
    <t xml:space="preserve"> Patients</t>
  </si>
  <si>
    <t xml:space="preserve">Average/ </t>
  </si>
  <si>
    <t xml:space="preserve">الأفلام </t>
  </si>
  <si>
    <t xml:space="preserve">المرضى </t>
  </si>
  <si>
    <t xml:space="preserve"> investigations </t>
  </si>
  <si>
    <t>المتوسط</t>
  </si>
  <si>
    <t xml:space="preserve"> عدد</t>
  </si>
  <si>
    <t xml:space="preserve">Laboratory  </t>
  </si>
  <si>
    <t>Radiography</t>
  </si>
  <si>
    <t>المخبرية</t>
  </si>
  <si>
    <t xml:space="preserve">التصوير الشعاعي </t>
  </si>
  <si>
    <t>Table 4-46</t>
  </si>
  <si>
    <t>جدول 4-46</t>
  </si>
  <si>
    <t>Laboratory and Radiology Investigations, MOH Hospitals by Region1437 H (2016G)</t>
  </si>
  <si>
    <t>الفحوص المخبرية والشعاعية  بمستشفيات وزارة الصحة حسب المنطقة 1437هـ (2016م)</t>
  </si>
  <si>
    <t>خالد للعيون</t>
  </si>
  <si>
    <t>مدينة الملك فهد</t>
  </si>
  <si>
    <t>مدينة الملك سعود</t>
  </si>
  <si>
    <t>المختبر المركزي</t>
  </si>
  <si>
    <t>* بيانات 1436 لعدم منطقية بيانات 1437هـ</t>
  </si>
  <si>
    <t>central lab</t>
  </si>
  <si>
    <t>أخرى 
Others</t>
  </si>
  <si>
    <t>فحوصات خدمات نقل الدم
Blood Bank Service Tests</t>
  </si>
  <si>
    <t>الدرن
TB</t>
  </si>
  <si>
    <t>الجزيئات الحيوية
Molecular Biology</t>
  </si>
  <si>
    <t>أمراض الدم 
Hematology</t>
  </si>
  <si>
    <t>اللشريح النسيجي
Histopathology</t>
  </si>
  <si>
    <t>الوراثة 
Genetics</t>
  </si>
  <si>
    <t>المصل 
Serology</t>
  </si>
  <si>
    <t>السموم 
Toxicology</t>
  </si>
  <si>
    <t>الكيمياء الحيوية 
Biochemistry</t>
  </si>
  <si>
    <t>الهرمونات 
Hormones</t>
  </si>
  <si>
    <t>البكتيريا 
Bacteriology</t>
  </si>
  <si>
    <t>البول 
Urine</t>
  </si>
  <si>
    <t>الطفيليات 
Parasitology</t>
  </si>
  <si>
    <t xml:space="preserve">الفيروسات بنك الدم
Virology for bl. Don.. </t>
  </si>
  <si>
    <t xml:space="preserve">فيروسات المرضىPatients virology  </t>
  </si>
  <si>
    <t>المناعة 
Immunology</t>
  </si>
  <si>
    <t>Table 4-47</t>
  </si>
  <si>
    <t>جدول 4-47</t>
  </si>
  <si>
    <t>Laboratory investigations in MOH Hospitals by Region and Type of investigations, 1437H (2016G).</t>
  </si>
  <si>
    <t>الفحوص المخبرية بمستشفيات وزارة الصحة حسب المنطقة ونوع الفحص لعام 1437هـ. (2016م)</t>
  </si>
  <si>
    <t>Medical Rehabilitation</t>
  </si>
  <si>
    <t>عدد المرضى Patients N</t>
  </si>
  <si>
    <t>التأهيل الطبي</t>
  </si>
  <si>
    <t>عدد الأفلام    Films N</t>
  </si>
  <si>
    <t xml:space="preserve">Radiography </t>
  </si>
  <si>
    <t>عددالمرضى  Patients N</t>
  </si>
  <si>
    <t>Hospitals &amp;Central laboratories</t>
  </si>
  <si>
    <t>المستشفيات  
والمخترات المركزية</t>
  </si>
  <si>
    <t>Health centers</t>
  </si>
  <si>
    <t xml:space="preserve">المراكز الصحية </t>
  </si>
  <si>
    <t>الفحوص المخبرية
. Lab.inv.</t>
  </si>
  <si>
    <t xml:space="preserve">Activity </t>
  </si>
  <si>
    <t xml:space="preserve">النشاط </t>
  </si>
  <si>
    <t>Table  4-48</t>
  </si>
  <si>
    <t>جدول 4-48</t>
  </si>
  <si>
    <t>Laboratory and  Radiology Investigations and Physiotherapy in MOH ,1433-1437 H (2012-2016G)</t>
  </si>
  <si>
    <t>الفحوص المخبرية والشعاعية والعلاج الطبيعي بوزارة الصحة 1433-1437هـ  (2012-2016م)</t>
  </si>
  <si>
    <t xml:space="preserve"> . البيانات تمثل عام 1436لعدم ورورد بيانات 1437هـ **</t>
  </si>
  <si>
    <t xml:space="preserve">المجموع        Total </t>
  </si>
  <si>
    <t>Omm Al-Qurra U.</t>
  </si>
  <si>
    <t>الخدمات الطبيه بجامعه أم القرى</t>
  </si>
  <si>
    <t>K.Fd.U.P.&amp; M.M.U.</t>
  </si>
  <si>
    <t>العيادة الطبية بجامعة الملك خالد بابها</t>
  </si>
  <si>
    <t xml:space="preserve">العيادة الطبية بالجامعة الاسلامية </t>
  </si>
  <si>
    <t>الوحدات الصحية بتحلية المياه</t>
  </si>
  <si>
    <t>وحدات الصحة المدرسية بوزارة التربية والتعليم</t>
  </si>
  <si>
    <t xml:space="preserve">مستشفى جامعة الامير سطام بن عبدالعزيز </t>
  </si>
  <si>
    <t>patients</t>
  </si>
  <si>
    <t>investigations</t>
  </si>
  <si>
    <t xml:space="preserve">المخبرية </t>
  </si>
  <si>
    <t>Table 4-49</t>
  </si>
  <si>
    <t>جدول 4-49</t>
  </si>
  <si>
    <t>Laboratory  and Radiology Investigations in Other Governmental Sector 1437 H</t>
  </si>
  <si>
    <t xml:space="preserve">الفحوص المخبرية والشعاعية بالجهات الحكومية الأخرى 1437هـ </t>
  </si>
  <si>
    <t>الفحوص المخبرية والأشعة  بمجمعات ومستشفيات القطاع الخاص حسب المنطقة 1437 هـ</t>
  </si>
  <si>
    <t>Laboratory  and Radiology Investigations in 
Private Polyclinics and Hospitals by Region ,1437 H</t>
  </si>
  <si>
    <t xml:space="preserve"> جدول 4-50</t>
  </si>
  <si>
    <t>Table  4-50</t>
  </si>
  <si>
    <t>الطائف **</t>
  </si>
  <si>
    <t>* بيانات 1435</t>
  </si>
  <si>
    <t>أعداد العينات والاختبارات التي أجريت بمراكز مراقبة السموم والكيمياء الطبية الشرعية بوزارة الصحة  حسب المنطقة لعام 1437 هـ</t>
  </si>
  <si>
    <t>Number of Samples and Tests Conducted at MoH Poison Control and Forensic Chemistry Centers, by Region  , 1437H.</t>
  </si>
  <si>
    <t xml:space="preserve"> جدول  4-51</t>
  </si>
  <si>
    <t>Table 4-51</t>
  </si>
  <si>
    <t>عدد العينات البيولوجية</t>
  </si>
  <si>
    <t>عدد عينات المضبوطات</t>
  </si>
  <si>
    <t>إجمالي عدد العينات</t>
  </si>
  <si>
    <t>عدد الاختبارات</t>
  </si>
  <si>
    <t>No. of Centers</t>
  </si>
  <si>
    <t>No. of Biological Samples</t>
  </si>
  <si>
    <t xml:space="preserve">No. of Samples of seized items </t>
  </si>
  <si>
    <t>Total No. of Samples</t>
  </si>
  <si>
    <t>No. of Tests</t>
  </si>
  <si>
    <t>blood units</t>
  </si>
  <si>
    <t>diseases</t>
  </si>
  <si>
    <t>transfused</t>
  </si>
  <si>
    <t>collected</t>
  </si>
  <si>
    <t xml:space="preserve"> investigations</t>
  </si>
  <si>
    <t xml:space="preserve">for infectious </t>
  </si>
  <si>
    <t>for bl. Trans.</t>
  </si>
  <si>
    <t xml:space="preserve">  investigations </t>
  </si>
  <si>
    <t xml:space="preserve">  investigations</t>
  </si>
  <si>
    <t>للمرضى</t>
  </si>
  <si>
    <t>تجميعها</t>
  </si>
  <si>
    <t>الدم المنقولة</t>
  </si>
  <si>
    <t>الدم التي تم</t>
  </si>
  <si>
    <t xml:space="preserve">إجمالي </t>
  </si>
  <si>
    <t>الأمراض المعدية</t>
  </si>
  <si>
    <t>لنقل الدم</t>
  </si>
  <si>
    <t xml:space="preserve">عدد وحدات </t>
  </si>
  <si>
    <t xml:space="preserve">عدد فحوصات  </t>
  </si>
  <si>
    <t xml:space="preserve">عدد الفحوصات </t>
  </si>
  <si>
    <t>Table 4-52</t>
  </si>
  <si>
    <t>جدول 4-52</t>
  </si>
  <si>
    <t>Activities of Blood Banks in MOH  by Region,1437 H (2016)</t>
  </si>
  <si>
    <t>أنشطة بنوك الدم بوزارة الصحة حسب المنطقة 1437 هــ (2016م)</t>
  </si>
  <si>
    <t>* لا يشمل المدن الطبية</t>
  </si>
  <si>
    <t>عدد وحدات الدم المنقولة للمرضى
 No. of transfused blood units</t>
  </si>
  <si>
    <t>عدد الوحدات التي تم تجميعها
No. of  collected blood units</t>
  </si>
  <si>
    <t>عدد الفحوص
 No. of  investigations</t>
  </si>
  <si>
    <t xml:space="preserve"> السنة</t>
  </si>
  <si>
    <t>Table 4-53</t>
  </si>
  <si>
    <t>جدول 4-53</t>
  </si>
  <si>
    <t>Activities of Blood Banks  at MOH , 1432 -1436 H (2012-2016G)</t>
  </si>
  <si>
    <t>أنشطة بنوك الدم بوزارة الصحة 1433-1437 هـ  (2012-2016م)</t>
  </si>
  <si>
    <t xml:space="preserve"> . المدينة الطبية الجامعية تشمل مستشفى الملك خالد الجامعي بالرياض ومستشفى الملك عبدالعزيز الجامعي بالرياض و مستشفى طب الاسنان*</t>
  </si>
  <si>
    <t xml:space="preserve"> requests</t>
  </si>
  <si>
    <t>donors</t>
  </si>
  <si>
    <t>banks</t>
  </si>
  <si>
    <t>No. of transfusion</t>
  </si>
  <si>
    <t xml:space="preserve">No. of blood </t>
  </si>
  <si>
    <t>No. of blood</t>
  </si>
  <si>
    <t xml:space="preserve">عدد طلبات نقل الدم </t>
  </si>
  <si>
    <t xml:space="preserve">عدد المتبرعين </t>
  </si>
  <si>
    <t xml:space="preserve">عدد الفحوص </t>
  </si>
  <si>
    <t>عدد بنوك الدم</t>
  </si>
  <si>
    <t>Table  4-54</t>
  </si>
  <si>
    <t>جدول 4-54</t>
  </si>
  <si>
    <t xml:space="preserve"> Activities of Blood Banks in Other Governmental Sector  , 1437 H</t>
  </si>
  <si>
    <t xml:space="preserve">أنشطة بنوك الدم بالجهات الحكومية الأخرى 1437 هـ </t>
  </si>
  <si>
    <t>Grand Total</t>
  </si>
  <si>
    <t>Expert Opinion</t>
  </si>
  <si>
    <t>Living Cases</t>
  </si>
  <si>
    <t>Autopsy</t>
  </si>
  <si>
    <t>External Examination</t>
  </si>
  <si>
    <t>تشريح جثة</t>
  </si>
  <si>
    <t>كشف ظاهري</t>
  </si>
  <si>
    <t>إبداء الرأي الفني</t>
  </si>
  <si>
    <t>حالات الأحياء</t>
  </si>
  <si>
    <t>Dead Cases</t>
  </si>
  <si>
    <t>فحص وفيات</t>
  </si>
  <si>
    <t>Table 4-55</t>
  </si>
  <si>
    <t>جدول 4-55</t>
  </si>
  <si>
    <t>Cases of Forensic Medicine Centers, MOH - KSA , by Region, and Different Examinations, 1437 H.</t>
  </si>
  <si>
    <t>الحالات المعروضة على مراكز الطب الشرعي في المملكة العربية السعودية حسب المنطقة وطبيعة الفحص الطبي الشرعي لعام 1437هـ</t>
  </si>
  <si>
    <t>عدد الهيئات             No</t>
  </si>
  <si>
    <t>Table 4-56</t>
  </si>
  <si>
    <t>جدول 4-56</t>
  </si>
  <si>
    <t>Distribution of Medical Legal Committees in KSA, 1437 H</t>
  </si>
  <si>
    <t>توزيع الهيئات الصحية الشرعية بالمملكة العربية السعودية لعام 1437 هـ.</t>
  </si>
  <si>
    <t>م الملك خال للعيون</t>
  </si>
  <si>
    <t>Sessions/ Resolution</t>
  </si>
  <si>
    <t>No. of Sessions</t>
  </si>
  <si>
    <t>No. of Resolutions</t>
  </si>
  <si>
    <t>New Cases</t>
  </si>
  <si>
    <t>Rounded Cases</t>
  </si>
  <si>
    <t>قضايا واردة</t>
  </si>
  <si>
    <t>قضايا مرحلة</t>
  </si>
  <si>
    <t>معدل الجلسات لكل قرار</t>
  </si>
  <si>
    <t>عدد الجلسات</t>
  </si>
  <si>
    <t>عدد القرارات الصادرة</t>
  </si>
  <si>
    <t>Referred Cases</t>
  </si>
  <si>
    <t>القضايا المعروضة على الهيئات</t>
  </si>
  <si>
    <t>Table 4-57</t>
  </si>
  <si>
    <t>جدول 4-57</t>
  </si>
  <si>
    <t>Medical Malpractice Cases Referred to Medical Legal Committees in  1437 H.</t>
  </si>
  <si>
    <t>قضايا الأخطاء الطبية المعروضة على الهيئات الصحية الشرعية لعام 1437 هـ</t>
  </si>
  <si>
    <t>Total of Dead Cases Resolutions</t>
  </si>
  <si>
    <t>No.</t>
  </si>
  <si>
    <t>مجموع القرارات المتعلقة بوفيات الأخطاء الطبية</t>
  </si>
  <si>
    <t>Resolutions without Convictions</t>
  </si>
  <si>
    <t>قرارات عدم الإدانة</t>
  </si>
  <si>
    <t>Resolutions with Convictions</t>
  </si>
  <si>
    <t>قرارات الإدانة</t>
  </si>
  <si>
    <t>Table 4-58</t>
  </si>
  <si>
    <t>جدول 4-58</t>
  </si>
  <si>
    <t>Distribution of Resolutions of Medical Malpractice Death Cases Issued by the Medical Legal Committees according to Convictions, 1437 H.</t>
  </si>
  <si>
    <t>قضايا الوفيات الناتجة عن الأخطاء الطبية الصادرة عن الهيئات الصحية الشرعية تبعا للإدانة من عدمها عام 1437هـ.</t>
  </si>
  <si>
    <t>Vascular Surgery</t>
  </si>
  <si>
    <t>Heart and lung transplantation</t>
  </si>
  <si>
    <t>Bone marrow transplantation</t>
  </si>
  <si>
    <t>Liver transplantation</t>
  </si>
  <si>
    <t>Kidney transplantation</t>
  </si>
  <si>
    <t>General Surgery</t>
  </si>
  <si>
    <t>Medicine/ Pediatrics</t>
  </si>
  <si>
    <t>Blood tumors</t>
  </si>
  <si>
    <t>Solid tumors</t>
  </si>
  <si>
    <t>Gyn./Obs</t>
  </si>
  <si>
    <t>Cardiac</t>
  </si>
  <si>
    <t>زراعة قلب ورئة</t>
  </si>
  <si>
    <t>زراعة نخاع</t>
  </si>
  <si>
    <t>زراعة كبد</t>
  </si>
  <si>
    <t>زراعة كلى</t>
  </si>
  <si>
    <t>تأهيل طبي</t>
  </si>
  <si>
    <t>جراحة تجميل</t>
  </si>
  <si>
    <t>باطنة وأطفال</t>
  </si>
  <si>
    <t>أورام دم</t>
  </si>
  <si>
    <t>أورام صلبة</t>
  </si>
  <si>
    <t>أمراض دم</t>
  </si>
  <si>
    <t>نساء وتوليد</t>
  </si>
  <si>
    <t>أنف وأنف وحنجرة</t>
  </si>
  <si>
    <t>قلب</t>
  </si>
  <si>
    <t>No. of cases according to diagnosis</t>
  </si>
  <si>
    <t>عدد الحالات حسب التشخيص</t>
  </si>
  <si>
    <t>Table 4-59</t>
  </si>
  <si>
    <t>جدول 4-59</t>
  </si>
  <si>
    <t>Cases Referred by Medical Commissions to  Governmental General or Specialist Hospitals by Region and Medical Case  1437H</t>
  </si>
  <si>
    <t>الحالات التي حولتها الهيئات الطبية إلى المستشفيات الحكومية العامة أو التخصصية حسب المنطقة و الحالة الطبية  1437 هـ</t>
  </si>
  <si>
    <t>Table 4-60</t>
  </si>
  <si>
    <t>جدول 4-60</t>
  </si>
  <si>
    <t xml:space="preserve">Cases Sent  Abroad for Treatment by  Medical Case and Region , 1437H </t>
  </si>
  <si>
    <t>الحالات التي أرسلت للعلاج بالخارج من قبل الهيئات الطبية حسب المنطقة والحالة الطبية 1437 هـ</t>
  </si>
  <si>
    <t xml:space="preserve"> Other Causes  </t>
  </si>
  <si>
    <t xml:space="preserve">Sociopsychological Causes Related to the Disease </t>
  </si>
  <si>
    <t>أسباب نفسية وإجتماعية مرتبطة بالمرض</t>
  </si>
  <si>
    <t xml:space="preserve"> Self harm Attempts                   </t>
  </si>
  <si>
    <t xml:space="preserve">محاولات إيذاء النفس      </t>
  </si>
  <si>
    <t xml:space="preserve">Persons with Special Needs                        </t>
  </si>
  <si>
    <t>ذوي الإحتياجات الخاصة</t>
  </si>
  <si>
    <t xml:space="preserve">Long Staying Patients             </t>
  </si>
  <si>
    <t xml:space="preserve">Financial causes                                  </t>
  </si>
  <si>
    <t xml:space="preserve">أسباب مادية                  </t>
  </si>
  <si>
    <t>Discharge Against medical Advice</t>
  </si>
  <si>
    <t>خروج ضد النصيحة الطبية</t>
  </si>
  <si>
    <t xml:space="preserve"> Assaults &amp; Violence</t>
  </si>
  <si>
    <t>الاعتداء والعنف</t>
  </si>
  <si>
    <t>Female</t>
  </si>
  <si>
    <t>Male</t>
  </si>
  <si>
    <t>Cause of Social Investigation</t>
  </si>
  <si>
    <t>أسباب البحث الاجتماعي</t>
  </si>
  <si>
    <t>Table 4-61</t>
  </si>
  <si>
    <t>جدول 4-61</t>
  </si>
  <si>
    <t>Cases Referred from Social Service Departement ,  MOH Hospitals , According to Cause of Social Investigation and Sex, 1437H (2016)</t>
  </si>
  <si>
    <t>المرضى المحوّلون من قسم الخدمة الاجتماعية بمستشفيات وزارة الصحة حسب أسباب البحث الاجتماعي والجنس عام 1437هـ (2016م)</t>
  </si>
  <si>
    <t xml:space="preserve"> Average  patient      meals /  bed in year</t>
  </si>
  <si>
    <t xml:space="preserve"> Percent of  patient  meals / total meals </t>
  </si>
  <si>
    <t>Daily average patient meals</t>
  </si>
  <si>
    <t>Total no. of meals</t>
  </si>
  <si>
    <t>Accompanies meals</t>
  </si>
  <si>
    <t>Nurses &amp; on duties meals</t>
  </si>
  <si>
    <t>Patients meals</t>
  </si>
  <si>
    <t>No. of beds</t>
  </si>
  <si>
    <t>متوسط وجبات المرضى لكل سرير في السنة</t>
  </si>
  <si>
    <t xml:space="preserve"> نسبة وجبات المرضى للمجموع</t>
  </si>
  <si>
    <t xml:space="preserve">المتوسط اليومي لوجبات المرضى </t>
  </si>
  <si>
    <t>مجموع الوجبات</t>
  </si>
  <si>
    <t>وجبات المرافقين</t>
  </si>
  <si>
    <t>وجبات للممرضات والمناوبين</t>
  </si>
  <si>
    <t>وجبات المرضى</t>
  </si>
  <si>
    <t>عدد الأسرة</t>
  </si>
  <si>
    <t>Table 4-62</t>
  </si>
  <si>
    <t>جدول 4-62</t>
  </si>
  <si>
    <t>Approximate No. of Meals Served in MOH Hospitals by Region , 2016G.</t>
  </si>
  <si>
    <t>الوجبات التقريبية لمستحقي التغذية في مستشفيات وزارة الصحة حسب المنطقة 2016م.</t>
  </si>
  <si>
    <t>عدد المستشفيات المطبقة لبرنامج الرعاية الصحية المنزلية بوزارة الصحة والعاملين والعدد التراكمي المستفيدين حسب المنطقة لعام 1437 هـ</t>
  </si>
  <si>
    <t>Number of MoH Hospitals Implementing Home Health Care Program, Manpower &amp; Beneficiaries by Region  , 1437H.</t>
  </si>
  <si>
    <t xml:space="preserve"> جدول  4-63</t>
  </si>
  <si>
    <t>Table 4-63</t>
  </si>
  <si>
    <t>عدد المستشفيات</t>
  </si>
  <si>
    <t>مركز طب منزلي</t>
  </si>
  <si>
    <t>عدد العاملين</t>
  </si>
  <si>
    <t>عدد الحالات تحت الخدمة نهاية 1437هـ</t>
  </si>
  <si>
    <t>عدد المستفيدين منذ بداية البرنامج</t>
  </si>
  <si>
    <t>No. of Hospitals</t>
  </si>
  <si>
    <t>Home Health Care Center</t>
  </si>
  <si>
    <t>No. of Manpower</t>
  </si>
  <si>
    <t>Number of cases under service (end of 1437H)</t>
  </si>
  <si>
    <t>No. of Beneficiaries (Cumulative)</t>
  </si>
  <si>
    <t xml:space="preserve"> Number of Advocacy Exhibitions</t>
  </si>
  <si>
    <t>عدد المعارض الدعوية</t>
  </si>
  <si>
    <t>Books Carrying Racks</t>
  </si>
  <si>
    <t>عدد حاملات الكتب</t>
  </si>
  <si>
    <t>Number of Gifts to patients and Workers</t>
  </si>
  <si>
    <t>عدد هدايا المرضى والعاملين</t>
  </si>
  <si>
    <t>Number of Lectures</t>
  </si>
  <si>
    <t>عدد المحاضرات</t>
  </si>
  <si>
    <t>Number of Audio Publications</t>
  </si>
  <si>
    <t>عدد المطبوعات السمعية</t>
  </si>
  <si>
    <t>Leaflets in Foreign Languages ( other than Arabic)</t>
  </si>
  <si>
    <t>عدد المطبوعات باللغات الأخرى (غير العربية)</t>
  </si>
  <si>
    <t>Leaflets in Arabic Language</t>
  </si>
  <si>
    <t>عدد المطبوعات باللغة العربية</t>
  </si>
  <si>
    <t>Number of Dispensed "Tayammum Boxes" .</t>
  </si>
  <si>
    <t>عدد علب التيمم الموزعة</t>
  </si>
  <si>
    <t xml:space="preserve"> Number of Dispensed Mus'hafs " Holy Quran"</t>
  </si>
  <si>
    <t xml:space="preserve">عدد المصاحف الموزعة </t>
  </si>
  <si>
    <t>Number of Visits to Patients</t>
  </si>
  <si>
    <t>عدد زيارات للمرضى</t>
  </si>
  <si>
    <t>العدد
No</t>
  </si>
  <si>
    <t>Table 4-64</t>
  </si>
  <si>
    <t>جدول 4-64</t>
  </si>
  <si>
    <t xml:space="preserve"> Achievements  of Religious Awareness Department, 1437H</t>
  </si>
  <si>
    <t>إنجازات إدارة التوعية الدينية خلال عام 1437هـ</t>
  </si>
  <si>
    <t xml:space="preserve">Total                                       </t>
  </si>
  <si>
    <t>الاجمالي</t>
  </si>
  <si>
    <t>Symptoms, signs and abnormal clinical and laboratory findings, not elsewhere classified</t>
  </si>
  <si>
    <t xml:space="preserve">الأعراض والعلامات والنتائج السريرية غير الطبيعية التي لم تصنف في مكان آخر     </t>
  </si>
  <si>
    <t>Mental and behavioural disorders</t>
  </si>
  <si>
    <t>الاضطرابات العقلية والسلوكية</t>
  </si>
  <si>
    <t>Pregnancy, childbirth and the puerperium</t>
  </si>
  <si>
    <t xml:space="preserve"> الحمل والولادة والنفاس                                                    </t>
  </si>
  <si>
    <t>Diseases of the musculoskeletal system and connective tissue</t>
  </si>
  <si>
    <t xml:space="preserve">أمراض الجهاز العضلي الهيكلي والنسيج  الضام         </t>
  </si>
  <si>
    <t>Diseases of the skin and subcutaneous tissue</t>
  </si>
  <si>
    <t xml:space="preserve">أمراض الجلد والنسيج الخلوي تحت الجلد            </t>
  </si>
  <si>
    <t>Diseases of the blood and blood-forming organs and certain disorders involving the immune mechanism</t>
  </si>
  <si>
    <t xml:space="preserve">أمراض الدم واعضاء تكوين الدم واضطرابات معينة تتضمن أجهزة المناعة           </t>
  </si>
  <si>
    <t>Diseases of the nervous system</t>
  </si>
  <si>
    <t xml:space="preserve">أمراض  الجهاز العصبي                              </t>
  </si>
  <si>
    <t>Diseases of the digestive system</t>
  </si>
  <si>
    <t xml:space="preserve">أمراض الجهاز الهضمي                                    </t>
  </si>
  <si>
    <t>Endocrine, nutritional and metabolic diseases</t>
  </si>
  <si>
    <t xml:space="preserve">أمراض الغدد الصماء والتغذية والاستقلاب     </t>
  </si>
  <si>
    <t>Congenital malformations, deformations and chromosomal abnormalities</t>
  </si>
  <si>
    <t xml:space="preserve">التشوهات والعاهات والشذوذات  الصبغوية                    </t>
  </si>
  <si>
    <t>Certain infectious and parasitic diseases</t>
  </si>
  <si>
    <t xml:space="preserve">أمراض معدية وطفيلية معينة                               </t>
  </si>
  <si>
    <t>Diseases of the genitourinary system</t>
  </si>
  <si>
    <t xml:space="preserve">امراض الجهاز التناسلي البولي                  </t>
  </si>
  <si>
    <t>Neoplasms</t>
  </si>
  <si>
    <t xml:space="preserve">الأورام                                                                </t>
  </si>
  <si>
    <t>Diseases of the respiratory system</t>
  </si>
  <si>
    <t xml:space="preserve">أمراض الجهاز التنفسي                                </t>
  </si>
  <si>
    <t>Certain conditions originating in the perinatal period</t>
  </si>
  <si>
    <t xml:space="preserve">حالات معينة تنشأ في الفترة حوالي الولادة    </t>
  </si>
  <si>
    <t>Diseases of the circulatory system</t>
  </si>
  <si>
    <t xml:space="preserve">                  .أمراض الجهاز الدوري </t>
  </si>
  <si>
    <t>Injury, poisoning and certain other consequences of external causes</t>
  </si>
  <si>
    <t>الإصابات والتسممات وعواقب أخرى غير معينة للأسباب الخارجية</t>
  </si>
  <si>
    <t xml:space="preserve">Total   إجمالي </t>
  </si>
  <si>
    <t>Non-Saudi   غير سعودي</t>
  </si>
  <si>
    <t>Saudi     سعودي</t>
  </si>
  <si>
    <t>Disease group</t>
  </si>
  <si>
    <t xml:space="preserve">المجموعة المرضية   </t>
  </si>
  <si>
    <t>Table 4-65</t>
  </si>
  <si>
    <t>جدول 4-65</t>
  </si>
  <si>
    <t xml:space="preserve"> Deaths Reported to MOH Hospitals by Disease Groups, Nationality and Sex, 1434H (2014G) </t>
  </si>
  <si>
    <t xml:space="preserve">الوفيات التي سجلت بمستشفيات وزارة الصحة حسب سبب الوفاة والجنسية والجنس 1435هـ (2014م)  </t>
  </si>
  <si>
    <t>I: Outpatient visits</t>
  </si>
  <si>
    <t>Tables 4-1 through 4-6 show the following:</t>
  </si>
  <si>
    <r>
      <t>·</t>
    </r>
    <r>
      <rPr>
        <sz val="7"/>
        <color theme="1"/>
        <rFont val="Times New Roman"/>
        <family val="1"/>
      </rPr>
      <t xml:space="preserve">        </t>
    </r>
    <r>
      <rPr>
        <sz val="14"/>
        <color theme="1"/>
        <rFont val="Times New Roman"/>
        <family val="1"/>
      </rPr>
      <t>The total number of visits to the primary health care centers in 1437H was 49.8 million visits. Visits by Saudi constituted 88.2% of the total number.</t>
    </r>
  </si>
  <si>
    <r>
      <t>·</t>
    </r>
    <r>
      <rPr>
        <sz val="7"/>
        <color theme="1"/>
        <rFont val="Times New Roman"/>
        <family val="1"/>
      </rPr>
      <t xml:space="preserve">        </t>
    </r>
    <r>
      <rPr>
        <sz val="14"/>
        <color theme="1"/>
        <rFont val="Times New Roman"/>
        <family val="1"/>
      </rPr>
      <t>The total number of visits to primary care centers and hospital outpatient departments was approximately 64 million visits.</t>
    </r>
  </si>
  <si>
    <r>
      <t>·</t>
    </r>
    <r>
      <rPr>
        <sz val="7"/>
        <color theme="1"/>
        <rFont val="Times New Roman"/>
        <family val="1"/>
      </rPr>
      <t xml:space="preserve">        </t>
    </r>
    <r>
      <rPr>
        <sz val="14"/>
        <color theme="1"/>
        <rFont val="Times New Roman"/>
        <family val="1"/>
      </rPr>
      <t>The average annual number of visits to M.o.H primary care centers and hospitals was 2.1 visits for each single person of the population.</t>
    </r>
  </si>
  <si>
    <t xml:space="preserve">Table 4-13 shows: </t>
  </si>
  <si>
    <r>
      <t>·</t>
    </r>
    <r>
      <rPr>
        <sz val="7"/>
        <color theme="1"/>
        <rFont val="Times New Roman"/>
        <family val="1"/>
      </rPr>
      <t xml:space="preserve">        </t>
    </r>
    <r>
      <rPr>
        <sz val="14"/>
        <color theme="1"/>
        <rFont val="Times New Roman"/>
        <family val="1"/>
      </rPr>
      <t>In 1437 H, the grand total number of patients visits to health centers, private general and specialized polyclinics, and hospitals in all health sectors was nearly 138 million visits.</t>
    </r>
  </si>
  <si>
    <r>
      <t>·</t>
    </r>
    <r>
      <rPr>
        <sz val="7"/>
        <color theme="1"/>
        <rFont val="Times New Roman"/>
        <family val="1"/>
      </rPr>
      <t xml:space="preserve">        </t>
    </r>
    <r>
      <rPr>
        <sz val="14"/>
        <color theme="1"/>
        <rFont val="Times New Roman"/>
        <family val="1"/>
      </rPr>
      <t xml:space="preserve">The percentage of visits to M.o.H primary care centers and hospitals formed 46.6% of all visits , while visits to facilities in other governmental health sectors constituted 16.7% , and visits to private sector health facilities contributed to 36.7% </t>
    </r>
  </si>
  <si>
    <r>
      <t>·</t>
    </r>
    <r>
      <rPr>
        <sz val="7"/>
        <color theme="1"/>
        <rFont val="Times New Roman"/>
        <family val="1"/>
      </rPr>
      <t xml:space="preserve">        </t>
    </r>
    <r>
      <rPr>
        <sz val="14"/>
        <color theme="1"/>
        <rFont val="Times New Roman"/>
        <family val="1"/>
      </rPr>
      <t xml:space="preserve">The annual average number of visits to health facilities in all health sectors was 4.4 visit for each person of K.S.A population.   </t>
    </r>
  </si>
  <si>
    <t>II: Inpatients (Admissions to Hospitals):</t>
  </si>
  <si>
    <t>Tables 4-18 through 4-23 show the hospital inpatient statistics for 1437 H. The following points were noticed:</t>
  </si>
  <si>
    <r>
      <t>·</t>
    </r>
    <r>
      <rPr>
        <sz val="7"/>
        <color theme="1"/>
        <rFont val="Times New Roman"/>
        <family val="1"/>
      </rPr>
      <t xml:space="preserve">        </t>
    </r>
    <r>
      <rPr>
        <sz val="14"/>
        <color theme="1"/>
        <rFont val="Times New Roman"/>
        <family val="1"/>
      </rPr>
      <t>The total number of inpatients in the M.o.H hospitals was about 1.7 million cases. Saudi patients constituted 86.9% of the total number (Data of 1436H).</t>
    </r>
  </si>
  <si>
    <r>
      <t>·</t>
    </r>
    <r>
      <rPr>
        <sz val="7"/>
        <color theme="1"/>
        <rFont val="Times New Roman"/>
        <family val="1"/>
      </rPr>
      <t xml:space="preserve">        </t>
    </r>
    <r>
      <rPr>
        <sz val="14"/>
        <color theme="1"/>
        <rFont val="Times New Roman"/>
        <family val="1"/>
      </rPr>
      <t>The average bed turnover rate was 4.3 turns/month.</t>
    </r>
  </si>
  <si>
    <r>
      <t>·</t>
    </r>
    <r>
      <rPr>
        <sz val="7"/>
        <color theme="1"/>
        <rFont val="Times New Roman"/>
        <family val="1"/>
      </rPr>
      <t xml:space="preserve">        </t>
    </r>
    <r>
      <rPr>
        <sz val="14"/>
        <color theme="1"/>
        <rFont val="Times New Roman"/>
        <family val="1"/>
      </rPr>
      <t xml:space="preserve">The average length of stay was approximately 4.4 days. </t>
    </r>
  </si>
  <si>
    <r>
      <t>·</t>
    </r>
    <r>
      <rPr>
        <sz val="7"/>
        <color theme="1"/>
        <rFont val="Times New Roman"/>
        <family val="1"/>
      </rPr>
      <t xml:space="preserve">        </t>
    </r>
    <r>
      <rPr>
        <sz val="14"/>
        <color theme="1"/>
        <rFont val="Times New Roman"/>
        <family val="1"/>
      </rPr>
      <t>The average bed occupancy rate was 63.3%. It was 81.8% in NICU beds, 77.2% in PICU beds and 72.5% in adult ICU beds.</t>
    </r>
  </si>
  <si>
    <r>
      <t>·</t>
    </r>
    <r>
      <rPr>
        <sz val="7"/>
        <color theme="1"/>
        <rFont val="Times New Roman"/>
        <family val="1"/>
      </rPr>
      <t xml:space="preserve">        </t>
    </r>
    <r>
      <rPr>
        <sz val="14"/>
        <color theme="1"/>
        <rFont val="Times New Roman"/>
        <family val="1"/>
      </rPr>
      <t>The total number of inpatients in other governmental hospitals was about 0.5 million cases.</t>
    </r>
  </si>
  <si>
    <r>
      <t>·</t>
    </r>
    <r>
      <rPr>
        <sz val="7"/>
        <color theme="1"/>
        <rFont val="Times New Roman"/>
        <family val="1"/>
      </rPr>
      <t xml:space="preserve">        </t>
    </r>
    <r>
      <rPr>
        <sz val="14"/>
        <color theme="1"/>
        <rFont val="Times New Roman"/>
        <family val="1"/>
      </rPr>
      <t>The total number of inpatients in private sectors was about 1.2 million cases.</t>
    </r>
  </si>
  <si>
    <r>
      <t>·</t>
    </r>
    <r>
      <rPr>
        <sz val="7"/>
        <color theme="1"/>
        <rFont val="Times New Roman"/>
        <family val="1"/>
      </rPr>
      <t xml:space="preserve">        </t>
    </r>
    <r>
      <rPr>
        <sz val="14"/>
        <color theme="1"/>
        <rFont val="Times New Roman"/>
        <family val="1"/>
      </rPr>
      <t>The total number of inpatients in the hospitals of all health sectors in the K.S.A was about 3.5 million cases:  49.4% of them were in the M.o.H hospitals, 15.1% of them in other governmental hospitals, and 35.5% of them in the private sector hospitals.</t>
    </r>
  </si>
  <si>
    <r>
      <t>·</t>
    </r>
    <r>
      <rPr>
        <sz val="7"/>
        <color theme="1"/>
        <rFont val="Times New Roman"/>
        <family val="1"/>
      </rPr>
      <t xml:space="preserve">        </t>
    </r>
    <r>
      <rPr>
        <sz val="14"/>
        <color theme="1"/>
        <rFont val="Times New Roman"/>
        <family val="1"/>
      </rPr>
      <t>In 1437H, the average number of inpatients/100 K.S.A population was 10.8</t>
    </r>
  </si>
  <si>
    <t>III: Deliveries and Births:</t>
  </si>
  <si>
    <t>A: Deliveries:</t>
  </si>
  <si>
    <t>Tables 4-24 through 4-27 show the following:</t>
  </si>
  <si>
    <r>
      <t>·</t>
    </r>
    <r>
      <rPr>
        <sz val="7"/>
        <color theme="1"/>
        <rFont val="Times New Roman"/>
        <family val="1"/>
      </rPr>
      <t xml:space="preserve">        </t>
    </r>
    <r>
      <rPr>
        <sz val="14"/>
        <color theme="1"/>
        <rFont val="Times New Roman"/>
        <family val="1"/>
      </rPr>
      <t>The total number of deliveries in the M.o.H hospitals in 1437H was 259180 deliveries.</t>
    </r>
  </si>
  <si>
    <r>
      <t>·</t>
    </r>
    <r>
      <rPr>
        <sz val="7"/>
        <color theme="1"/>
        <rFont val="Times New Roman"/>
        <family val="1"/>
      </rPr>
      <t xml:space="preserve">        </t>
    </r>
    <r>
      <rPr>
        <sz val="14"/>
        <color theme="1"/>
        <rFont val="Times New Roman"/>
        <family val="1"/>
      </rPr>
      <t>Normal deliveries constituted 70.4% of the total number of deliveries in the M.o.H hospitals.</t>
    </r>
  </si>
  <si>
    <r>
      <t>·</t>
    </r>
    <r>
      <rPr>
        <sz val="7"/>
        <color theme="1"/>
        <rFont val="Times New Roman"/>
        <family val="1"/>
      </rPr>
      <t xml:space="preserve">        </t>
    </r>
    <r>
      <rPr>
        <sz val="14"/>
        <color theme="1"/>
        <rFont val="Times New Roman"/>
        <family val="1"/>
      </rPr>
      <t>The percentage of abnormal deliveries out of the total number was 29.6%, while deliveries by Cesarean sections constituted 26.9% of the total deliveries.</t>
    </r>
  </si>
  <si>
    <r>
      <t>·</t>
    </r>
    <r>
      <rPr>
        <sz val="7"/>
        <color theme="1"/>
        <rFont val="Times New Roman"/>
        <family val="1"/>
      </rPr>
      <t xml:space="preserve">        </t>
    </r>
    <r>
      <rPr>
        <sz val="14"/>
        <color theme="1"/>
        <rFont val="Times New Roman"/>
        <family val="1"/>
      </rPr>
      <t>Normal deliveries in other governmental hospitals constituted 66.5% of the total number of deliveries in these hospitals. Cesarean section constituted 29% of the total deliveries occurred in these hospitals.</t>
    </r>
  </si>
  <si>
    <t>B: Births:</t>
  </si>
  <si>
    <t>Table 4-26 shows the following:-</t>
  </si>
  <si>
    <r>
      <t>·</t>
    </r>
    <r>
      <rPr>
        <sz val="7"/>
        <color theme="1"/>
        <rFont val="Times New Roman"/>
        <family val="1"/>
      </rPr>
      <t xml:space="preserve">        </t>
    </r>
    <r>
      <rPr>
        <sz val="14"/>
        <color theme="1"/>
        <rFont val="Times New Roman"/>
        <family val="1"/>
      </rPr>
      <t>The number of births registered in the M.o.H hospitals in 1437 increased by 4.2% in comparison with the previous year.</t>
    </r>
  </si>
  <si>
    <r>
      <t>·</t>
    </r>
    <r>
      <rPr>
        <sz val="7"/>
        <color theme="1"/>
        <rFont val="Times New Roman"/>
        <family val="1"/>
      </rPr>
      <t xml:space="preserve">        </t>
    </r>
    <r>
      <rPr>
        <sz val="14"/>
        <color theme="1"/>
        <rFont val="Times New Roman"/>
        <family val="1"/>
      </rPr>
      <t>The stillbirth rate recorded in the MOH hospitals was 12.7 stillbirth / 1000 live birth.</t>
    </r>
  </si>
  <si>
    <r>
      <t>·</t>
    </r>
    <r>
      <rPr>
        <sz val="7"/>
        <color theme="1"/>
        <rFont val="Times New Roman"/>
        <family val="1"/>
      </rPr>
      <t xml:space="preserve">        </t>
    </r>
    <r>
      <rPr>
        <sz val="14"/>
        <color theme="1"/>
        <rFont val="Times New Roman"/>
        <family val="1"/>
      </rPr>
      <t xml:space="preserve">The pre- terms constituted 3.8% of the total live births. </t>
    </r>
  </si>
  <si>
    <t>IV: Surgical Operations:</t>
  </si>
  <si>
    <t>Tables 4-30 through 4-35 show the following:-</t>
  </si>
  <si>
    <r>
      <t>·</t>
    </r>
    <r>
      <rPr>
        <sz val="7"/>
        <color theme="1"/>
        <rFont val="Times New Roman"/>
        <family val="1"/>
      </rPr>
      <t xml:space="preserve">        </t>
    </r>
    <r>
      <rPr>
        <sz val="14"/>
        <color theme="1"/>
        <rFont val="Times New Roman"/>
        <family val="1"/>
      </rPr>
      <t>The total number of operations performed in the M.o.H hospitals in 1437H was 448453 surgical operation.</t>
    </r>
  </si>
  <si>
    <r>
      <t>·</t>
    </r>
    <r>
      <rPr>
        <sz val="7"/>
        <color theme="1"/>
        <rFont val="Times New Roman"/>
        <family val="1"/>
      </rPr>
      <t xml:space="preserve">        </t>
    </r>
    <r>
      <rPr>
        <sz val="14"/>
        <color theme="1"/>
        <rFont val="Times New Roman"/>
        <family val="1"/>
      </rPr>
      <t>The operations of general surgery constituted the highest percentage (26.3%) of the total number of operations, followed by gynecology and obstetrics operations (25.6%), then ophthalmology operations (10.9%).</t>
    </r>
  </si>
  <si>
    <r>
      <t>·</t>
    </r>
    <r>
      <rPr>
        <sz val="7"/>
        <color theme="1"/>
        <rFont val="Times New Roman"/>
        <family val="1"/>
      </rPr>
      <t xml:space="preserve">        </t>
    </r>
    <r>
      <rPr>
        <sz val="14"/>
        <color theme="1"/>
        <rFont val="Times New Roman"/>
        <family val="1"/>
      </rPr>
      <t>The total number of operations done in other governmental hospitals was 216938.</t>
    </r>
  </si>
  <si>
    <r>
      <t>·</t>
    </r>
    <r>
      <rPr>
        <sz val="7"/>
        <color theme="1"/>
        <rFont val="Times New Roman"/>
        <family val="1"/>
      </rPr>
      <t xml:space="preserve">       </t>
    </r>
    <r>
      <rPr>
        <sz val="14"/>
        <color theme="1"/>
        <rFont val="Times New Roman"/>
        <family val="1"/>
      </rPr>
      <t>The total number of operations reported from the private sector hospitals was 427849.</t>
    </r>
  </si>
  <si>
    <t>V: Ophthalmology:</t>
  </si>
  <si>
    <t>Preventive and curative services are provided through ophthalmology departments in most general hospitals as well as through ophthalmology specialized hospitals (King Khalid Eye Specialized Hospital in Riyadh and Eye Specialist Hospital in Jeddah).</t>
  </si>
  <si>
    <t>Table 4-36 shows the reported activities occurred in King Khaled Eye Specialist Hospital from 1433- 1437H. The points following need to be noticed:</t>
  </si>
  <si>
    <r>
      <t>·</t>
    </r>
    <r>
      <rPr>
        <sz val="7"/>
        <color theme="1"/>
        <rFont val="Times New Roman"/>
        <family val="1"/>
      </rPr>
      <t xml:space="preserve">        </t>
    </r>
    <r>
      <rPr>
        <sz val="14"/>
        <color theme="1"/>
        <rFont val="Times New Roman"/>
        <family val="1"/>
      </rPr>
      <t xml:space="preserve">The total number of outpatient visits to the hospital during this year was 212288 visits. </t>
    </r>
  </si>
  <si>
    <r>
      <t>·</t>
    </r>
    <r>
      <rPr>
        <sz val="7"/>
        <color theme="1"/>
        <rFont val="Times New Roman"/>
        <family val="1"/>
      </rPr>
      <t xml:space="preserve">        </t>
    </r>
    <r>
      <rPr>
        <sz val="14"/>
        <color theme="1"/>
        <rFont val="Times New Roman"/>
        <family val="1"/>
      </rPr>
      <t>The total number of cases seen at emergency department was 36688 cases.</t>
    </r>
  </si>
  <si>
    <r>
      <t>·</t>
    </r>
    <r>
      <rPr>
        <sz val="7"/>
        <color theme="1"/>
        <rFont val="Times New Roman"/>
        <family val="1"/>
      </rPr>
      <t xml:space="preserve">        </t>
    </r>
    <r>
      <rPr>
        <sz val="14"/>
        <color theme="1"/>
        <rFont val="Times New Roman"/>
        <family val="1"/>
      </rPr>
      <t>The total number of inpatients was 12216 cases.</t>
    </r>
  </si>
  <si>
    <r>
      <t>·</t>
    </r>
    <r>
      <rPr>
        <sz val="7"/>
        <color theme="1"/>
        <rFont val="Times New Roman"/>
        <family val="1"/>
      </rPr>
      <t xml:space="preserve">        </t>
    </r>
    <r>
      <rPr>
        <sz val="14"/>
        <color theme="1"/>
        <rFont val="Times New Roman"/>
        <family val="1"/>
      </rPr>
      <t>The cornea bank in this hospital was the source for cornea transplantation done in the same hospital, as well as other hospitals. During in 1437H, 810 cornea transplantations had been done in King Khalid Eye Specialized Hospital.</t>
    </r>
  </si>
  <si>
    <t>VI: Psychiatry and Social Health:</t>
  </si>
  <si>
    <t>Table 4-16 demonstrates the activities and services delivered in 1437H in M.o.H facilities in the field of psychiatry and social health.</t>
  </si>
  <si>
    <r>
      <t>·</t>
    </r>
    <r>
      <rPr>
        <sz val="7"/>
        <color theme="1"/>
        <rFont val="Times New Roman"/>
        <family val="1"/>
      </rPr>
      <t xml:space="preserve">        </t>
    </r>
    <r>
      <rPr>
        <sz val="14"/>
        <color theme="1"/>
        <rFont val="Times New Roman"/>
        <family val="1"/>
      </rPr>
      <t>The total number of new and recurrently attending patients to outpatient clinics at psychiatric hospitals and psychiatric departments of other hospitals was 462282 cases.</t>
    </r>
  </si>
  <si>
    <r>
      <t>·</t>
    </r>
    <r>
      <rPr>
        <sz val="7"/>
        <color theme="1"/>
        <rFont val="Times New Roman"/>
        <family val="1"/>
      </rPr>
      <t xml:space="preserve">        </t>
    </r>
    <r>
      <rPr>
        <sz val="14"/>
        <color theme="1"/>
        <rFont val="Times New Roman"/>
        <family val="1"/>
      </rPr>
      <t>The total number of new and recurrently admitted  patients to inpatients departments at psychiatric hospitals and psychiatric departments of other hospital was 24712 cases.</t>
    </r>
  </si>
  <si>
    <t>VII: Hemodialysis and Organ Transplantations:</t>
  </si>
  <si>
    <t>The Saudi Center for Organ Transplantation plays an essential role in the coordination between different hospitals in the K.S,A in the field of organ transplantation.</t>
  </si>
  <si>
    <t>Tables 4-39 and 4-40 show the following:</t>
  </si>
  <si>
    <r>
      <t>·</t>
    </r>
    <r>
      <rPr>
        <sz val="7"/>
        <color theme="1"/>
        <rFont val="Times New Roman"/>
        <family val="1"/>
      </rPr>
      <t xml:space="preserve">        </t>
    </r>
    <r>
      <rPr>
        <sz val="14"/>
        <color theme="1"/>
        <rFont val="Times New Roman"/>
        <family val="1"/>
      </rPr>
      <t>The number of hemodialysis patients in M.o.H hospitals during 2016 was 10083. This represented (62%) of the total number of cases reported from all facilities at different health sectors in K.S.A.</t>
    </r>
  </si>
  <si>
    <r>
      <t>·</t>
    </r>
    <r>
      <rPr>
        <sz val="7"/>
        <color theme="1"/>
        <rFont val="Times New Roman"/>
        <family val="1"/>
      </rPr>
      <t xml:space="preserve">         </t>
    </r>
    <r>
      <rPr>
        <sz val="14"/>
        <color theme="1"/>
        <rFont val="Times New Roman"/>
        <family val="1"/>
      </rPr>
      <t xml:space="preserve">M.o.H contributed to </t>
    </r>
    <r>
      <rPr>
        <sz val="16"/>
        <color theme="1"/>
        <rFont val="Times New Roman"/>
        <family val="1"/>
      </rPr>
      <t xml:space="preserve">hemodialysis </t>
    </r>
    <r>
      <rPr>
        <sz val="14"/>
        <color theme="1"/>
        <rFont val="Times New Roman"/>
        <family val="1"/>
      </rPr>
      <t xml:space="preserve">service with 165 centers counting to 68% of all </t>
    </r>
    <r>
      <rPr>
        <sz val="16"/>
        <color theme="1"/>
        <rFont val="Times New Roman"/>
        <family val="1"/>
      </rPr>
      <t xml:space="preserve">hemodialysis </t>
    </r>
    <r>
      <rPr>
        <sz val="14"/>
        <color theme="1"/>
        <rFont val="Times New Roman"/>
        <family val="1"/>
      </rPr>
      <t xml:space="preserve">centers in K.S.A. M.o.H </t>
    </r>
    <r>
      <rPr>
        <sz val="16"/>
        <color theme="1"/>
        <rFont val="Times New Roman"/>
        <family val="1"/>
      </rPr>
      <t xml:space="preserve">hemodialysis </t>
    </r>
    <r>
      <rPr>
        <sz val="14"/>
        <color theme="1"/>
        <rFont val="Times New Roman"/>
        <family val="1"/>
      </rPr>
      <t>centers contained 4742 dialysis machines ,this figure constitutes 66% of the total number of machines in the hospitals of different health sectors in the K.S.A.</t>
    </r>
  </si>
  <si>
    <t xml:space="preserve">VIII: Laboratory and Radiology Investigations </t>
  </si>
  <si>
    <t>&amp; Blood Banks:</t>
  </si>
  <si>
    <t>A: Laboratory and Radiology Investigations in the MOH:</t>
  </si>
  <si>
    <t>Tables 4-45 through 4-48 show the following:</t>
  </si>
  <si>
    <r>
      <t>·</t>
    </r>
    <r>
      <rPr>
        <sz val="7"/>
        <color theme="1"/>
        <rFont val="Times New Roman"/>
        <family val="1"/>
      </rPr>
      <t xml:space="preserve">                    </t>
    </r>
    <r>
      <rPr>
        <sz val="14"/>
        <color theme="1"/>
        <rFont val="Times New Roman"/>
        <family val="1"/>
      </rPr>
      <t>The total number of the laboratory investigations conducted in M.o.H primary care health centers in 1437H. was about five million.</t>
    </r>
  </si>
  <si>
    <r>
      <t>·</t>
    </r>
    <r>
      <rPr>
        <sz val="7"/>
        <color theme="1"/>
        <rFont val="Times New Roman"/>
        <family val="1"/>
      </rPr>
      <t xml:space="preserve">                    </t>
    </r>
    <r>
      <rPr>
        <sz val="14"/>
        <color theme="1"/>
        <rFont val="Times New Roman"/>
        <family val="1"/>
      </rPr>
      <t>The total number of laboratory investigations done in the M.o.H hospitals labs was about 145 million.</t>
    </r>
  </si>
  <si>
    <r>
      <t>·</t>
    </r>
    <r>
      <rPr>
        <sz val="7"/>
        <color theme="1"/>
        <rFont val="Times New Roman"/>
        <family val="1"/>
      </rPr>
      <t xml:space="preserve">                    </t>
    </r>
    <r>
      <rPr>
        <sz val="14"/>
        <color theme="1"/>
        <rFont val="Times New Roman"/>
        <family val="1"/>
      </rPr>
      <t>The total number of laboratory investigations done in all M.o.H facilities during 1437 H. was about 150 millions investigations.</t>
    </r>
  </si>
  <si>
    <t xml:space="preserve">B: The laboratory and Radiological Investigations in Other Governmental Health Sectors: </t>
  </si>
  <si>
    <t>Table 4-49 shows:</t>
  </si>
  <si>
    <r>
      <t>·</t>
    </r>
    <r>
      <rPr>
        <sz val="7"/>
        <color theme="1"/>
        <rFont val="Times New Roman"/>
        <family val="1"/>
      </rPr>
      <t xml:space="preserve">                    </t>
    </r>
    <r>
      <rPr>
        <sz val="14"/>
        <color theme="1"/>
        <rFont val="Times New Roman"/>
        <family val="1"/>
      </rPr>
      <t>About 127 millions laboratory investigations have been done in other governmental health facilities.</t>
    </r>
  </si>
  <si>
    <r>
      <t>·</t>
    </r>
    <r>
      <rPr>
        <sz val="7"/>
        <color theme="1"/>
        <rFont val="Times New Roman"/>
        <family val="1"/>
      </rPr>
      <t xml:space="preserve">                    </t>
    </r>
    <r>
      <rPr>
        <sz val="14"/>
        <color theme="1"/>
        <rFont val="Times New Roman"/>
        <family val="1"/>
      </rPr>
      <t>According to the available data, 3.7 million patients were investigated by radiology in all governmental hospitals other than M.o.H.</t>
    </r>
  </si>
  <si>
    <t>C: The laboratory and Radiological Investigations in Private Sector:</t>
  </si>
  <si>
    <t>Table 4-50 shows the following:</t>
  </si>
  <si>
    <r>
      <t>·</t>
    </r>
    <r>
      <rPr>
        <sz val="7"/>
        <color theme="1"/>
        <rFont val="Times New Roman"/>
        <family val="1"/>
      </rPr>
      <t xml:space="preserve">        </t>
    </r>
    <r>
      <rPr>
        <sz val="14"/>
        <color theme="1"/>
        <rFont val="Times New Roman"/>
        <family val="1"/>
      </rPr>
      <t>About 47 million laboratory investigations have been done in the health facilities of private sector.</t>
    </r>
  </si>
  <si>
    <t>D: The Blood Banks:</t>
  </si>
  <si>
    <t>Tables 4-52 and 4-53 show the following:</t>
  </si>
  <si>
    <r>
      <t>·</t>
    </r>
    <r>
      <rPr>
        <sz val="7"/>
        <color theme="1"/>
        <rFont val="Times New Roman"/>
        <family val="1"/>
      </rPr>
      <t xml:space="preserve">       </t>
    </r>
    <r>
      <rPr>
        <sz val="16"/>
        <color theme="1"/>
        <rFont val="Times New Roman"/>
        <family val="1"/>
      </rPr>
      <t>About 5 million investigations for blood specimens have been done in the M.o.H facilities during 1437H.</t>
    </r>
  </si>
  <si>
    <r>
      <t>·</t>
    </r>
    <r>
      <rPr>
        <sz val="7"/>
        <color theme="1"/>
        <rFont val="Times New Roman"/>
        <family val="1"/>
      </rPr>
      <t xml:space="preserve">       </t>
    </r>
    <r>
      <rPr>
        <sz val="16"/>
        <color theme="1"/>
        <rFont val="Times New Roman"/>
        <family val="1"/>
      </rPr>
      <t>The total number of collected blood units was 249 million unit</t>
    </r>
  </si>
  <si>
    <t>Table 4-54 shows the blood bank activities in other governmental facilities:</t>
  </si>
  <si>
    <r>
      <t>·</t>
    </r>
    <r>
      <rPr>
        <sz val="7"/>
        <color theme="1"/>
        <rFont val="Times New Roman"/>
        <family val="1"/>
      </rPr>
      <t xml:space="preserve">       </t>
    </r>
    <r>
      <rPr>
        <sz val="16"/>
        <color theme="1"/>
        <rFont val="Times New Roman"/>
        <family val="1"/>
      </rPr>
      <t>About 18 million investigations for blood specimens have been done in 34 blood banks.</t>
    </r>
  </si>
  <si>
    <r>
      <t>·</t>
    </r>
    <r>
      <rPr>
        <sz val="7"/>
        <color theme="1"/>
        <rFont val="Times New Roman"/>
        <family val="1"/>
      </rPr>
      <t xml:space="preserve">       </t>
    </r>
    <r>
      <rPr>
        <sz val="16"/>
        <color theme="1"/>
        <rFont val="Times New Roman"/>
        <family val="1"/>
      </rPr>
      <t>The total number of blood donors was 295 thousand donor</t>
    </r>
  </si>
  <si>
    <t>IX: Medical Rehabilitation</t>
  </si>
  <si>
    <r>
      <t>Specialized M.o.H, other governmental health sector, and private sector rehabilitation centers take the responsibility of rehabilitating the victims of accidents or diseases</t>
    </r>
    <r>
      <rPr>
        <b/>
        <sz val="14"/>
        <color theme="1"/>
        <rFont val="Times New Roman"/>
        <family val="1"/>
      </rPr>
      <t>.</t>
    </r>
  </si>
  <si>
    <r>
      <t>Table 4-41 shows</t>
    </r>
    <r>
      <rPr>
        <b/>
        <sz val="14"/>
        <color theme="1"/>
        <rFont val="Times New Roman"/>
        <family val="1"/>
      </rPr>
      <t>:</t>
    </r>
  </si>
  <si>
    <t>The total number of cases who attended the rehabilitation centers in  M.o.H facilities was about 877 thousand cases , the majority of them (86%) attended these centers for physiotherapy services .</t>
  </si>
  <si>
    <t xml:space="preserve">Table 4-43 shows that: </t>
  </si>
  <si>
    <r>
      <t>·</t>
    </r>
    <r>
      <rPr>
        <sz val="7"/>
        <color theme="1"/>
        <rFont val="Times New Roman"/>
        <family val="1"/>
      </rPr>
      <t xml:space="preserve">        </t>
    </r>
    <r>
      <rPr>
        <sz val="14"/>
        <color theme="1"/>
        <rFont val="Times New Roman"/>
        <family val="1"/>
      </rPr>
      <t>The majority of all rehabilitation cases (85%) registered in centers belonging to governmental sectors other than M.o.H were referred for physiotherapy services.</t>
    </r>
  </si>
  <si>
    <t>X: Medical Commissions</t>
  </si>
  <si>
    <t>Recently, the number of patients sent abroad for medical treatment has decreased as a result of local availability and accessibility of organ transplantation services, cardiovascular surgery, as well as treatment of many other cases needing rare specialties.</t>
  </si>
  <si>
    <t>Table 4-59 shows:</t>
  </si>
  <si>
    <r>
      <t>·</t>
    </r>
    <r>
      <rPr>
        <sz val="7"/>
        <color theme="1"/>
        <rFont val="Times New Roman"/>
        <family val="1"/>
      </rPr>
      <t xml:space="preserve">              </t>
    </r>
    <r>
      <rPr>
        <sz val="14"/>
        <color theme="1"/>
        <rFont val="Times New Roman"/>
        <family val="1"/>
      </rPr>
      <t>The total number of cases referred by the medical commissions to governmental and specialized hospitals during 1437H. was about 70 thousand cases  . Ophthalmology cases constituted 15% of the total number, while cardiac cases formed 7.5% of the total cases.</t>
    </r>
  </si>
  <si>
    <t>Table 4-60 shows:</t>
  </si>
  <si>
    <r>
      <t>·</t>
    </r>
    <r>
      <rPr>
        <sz val="7"/>
        <color theme="1"/>
        <rFont val="Times New Roman"/>
        <family val="1"/>
      </rPr>
      <t xml:space="preserve">              </t>
    </r>
    <r>
      <rPr>
        <sz val="14"/>
        <color theme="1"/>
        <rFont val="Times New Roman"/>
        <family val="1"/>
      </rPr>
      <t xml:space="preserve">The total number of patients sent abroad for treatment in 1437H. was 1721 cases . </t>
    </r>
  </si>
  <si>
    <t>XI: Nutrition</t>
  </si>
  <si>
    <t xml:space="preserve">Table 4-62 shows that: </t>
  </si>
  <si>
    <r>
      <t>·</t>
    </r>
    <r>
      <rPr>
        <sz val="7"/>
        <color theme="1"/>
        <rFont val="Times New Roman"/>
        <family val="1"/>
      </rPr>
      <t xml:space="preserve">        </t>
    </r>
    <r>
      <rPr>
        <sz val="14"/>
        <color theme="1"/>
        <rFont val="Times New Roman"/>
        <family val="1"/>
      </rPr>
      <t>The total number of meals served in the M.o.H hospitals was around 71 million meals.</t>
    </r>
  </si>
  <si>
    <r>
      <t>·</t>
    </r>
    <r>
      <rPr>
        <sz val="7"/>
        <color theme="1"/>
        <rFont val="Times New Roman"/>
        <family val="1"/>
      </rPr>
      <t xml:space="preserve">        </t>
    </r>
    <r>
      <rPr>
        <sz val="14"/>
        <color theme="1"/>
        <rFont val="Times New Roman"/>
        <family val="1"/>
      </rPr>
      <t>The total number of meals served to patients was about 25 million meals. This figure constituted 34% of all meals number.</t>
    </r>
  </si>
  <si>
    <r>
      <t>·</t>
    </r>
    <r>
      <rPr>
        <sz val="7"/>
        <color theme="1"/>
        <rFont val="Times New Roman"/>
        <family val="1"/>
      </rPr>
      <t xml:space="preserve">        </t>
    </r>
    <r>
      <rPr>
        <sz val="14"/>
        <color theme="1"/>
        <rFont val="Times New Roman"/>
        <family val="1"/>
      </rPr>
      <t>The total number of meals served to nurses and on duty personnel was 38 million meals. This figure constituted 52% of the total number of all meals.</t>
    </r>
  </si>
  <si>
    <r>
      <t>·</t>
    </r>
    <r>
      <rPr>
        <sz val="7"/>
        <color theme="1"/>
        <rFont val="Times New Roman"/>
        <family val="1"/>
      </rPr>
      <t xml:space="preserve">         </t>
    </r>
    <r>
      <rPr>
        <sz val="14"/>
        <color theme="1"/>
        <rFont val="Times New Roman"/>
        <family val="1"/>
      </rPr>
      <t>The total number of meals served to the patient attendants was 10 million meals. This figure constituted 14% of the total meal number</t>
    </r>
    <r>
      <rPr>
        <sz val="11"/>
        <color theme="1"/>
        <rFont val="Times New Roman"/>
        <family val="1"/>
      </rPr>
      <t>.</t>
    </r>
  </si>
  <si>
    <t>XII: Other activities</t>
  </si>
  <si>
    <t>A: Saudi Red Crescent Authority:</t>
  </si>
  <si>
    <t>Table 4-7 shows:</t>
  </si>
  <si>
    <r>
      <t>·</t>
    </r>
    <r>
      <rPr>
        <sz val="7"/>
        <color theme="1"/>
        <rFont val="Times New Roman"/>
        <family val="1"/>
      </rPr>
      <t xml:space="preserve">                   </t>
    </r>
    <r>
      <rPr>
        <sz val="14"/>
        <color theme="1"/>
        <rFont val="Times New Roman"/>
        <family val="1"/>
      </rPr>
      <t>The Authority offered its humanitarian activities in 1437H.  through 387  Ambulance stations distributed all over K,S.A containing  1352 ambulance cars</t>
    </r>
  </si>
  <si>
    <r>
      <t>·</t>
    </r>
    <r>
      <rPr>
        <sz val="7"/>
        <color theme="1"/>
        <rFont val="Times New Roman"/>
        <family val="1"/>
      </rPr>
      <t xml:space="preserve">                   </t>
    </r>
    <r>
      <rPr>
        <sz val="14"/>
        <color theme="1"/>
        <rFont val="Times New Roman"/>
        <family val="1"/>
      </rPr>
      <t>The average number of cases served per each ambulance station was 783 cases, and reached 224 cases/ambulance car during the same year.</t>
    </r>
  </si>
  <si>
    <t>Table 4-8 shows:</t>
  </si>
  <si>
    <r>
      <t>·</t>
    </r>
    <r>
      <rPr>
        <sz val="7"/>
        <color theme="1"/>
        <rFont val="Times New Roman"/>
        <family val="1"/>
      </rPr>
      <t xml:space="preserve">                   </t>
    </r>
    <r>
      <rPr>
        <sz val="14"/>
        <color theme="1"/>
        <rFont val="Times New Roman"/>
        <family val="1"/>
      </rPr>
      <t>During 1437H. Disease-related emergency cases constituted 58% of the total number of cases served by Saudi Red Crescent Authority, while car and road accident related cases reached 31%.</t>
    </r>
  </si>
  <si>
    <t>B: The Center of Rehabilitation and Caring for Disabled Children in Riyadh:</t>
  </si>
  <si>
    <t>This center provide health and social rehabilitation services to children with disability in order to enable them to have near normal life.</t>
  </si>
  <si>
    <t>Table 4-42 shows:</t>
  </si>
  <si>
    <r>
      <t>·</t>
    </r>
    <r>
      <rPr>
        <sz val="7"/>
        <color theme="1"/>
        <rFont val="Times New Roman"/>
        <family val="1"/>
      </rPr>
      <t xml:space="preserve">                   </t>
    </r>
    <r>
      <rPr>
        <sz val="14"/>
        <color theme="1"/>
        <rFont val="Times New Roman"/>
        <family val="1"/>
      </rPr>
      <t>The total number children cared for in these centers in 1437 H. was 5290 cases.</t>
    </r>
  </si>
  <si>
    <r>
      <t>·</t>
    </r>
    <r>
      <rPr>
        <sz val="7"/>
        <color theme="1"/>
        <rFont val="Times New Roman"/>
        <family val="1"/>
      </rPr>
      <t xml:space="preserve">                   </t>
    </r>
    <r>
      <rPr>
        <sz val="14"/>
        <color theme="1"/>
        <rFont val="Times New Roman"/>
        <family val="1"/>
      </rPr>
      <t>The total number of physiotherapy sessions was about 394 thousand sessions , with an average of 75 sessions / child ,  peering in mind that some children need more than one session/ day.</t>
    </r>
  </si>
  <si>
    <r>
      <t>·</t>
    </r>
    <r>
      <rPr>
        <sz val="7"/>
        <color theme="1"/>
        <rFont val="Times New Roman"/>
        <family val="1"/>
      </rPr>
      <t xml:space="preserve">                   </t>
    </r>
    <r>
      <rPr>
        <sz val="14"/>
        <color theme="1"/>
        <rFont val="Times New Roman"/>
        <family val="1"/>
      </rPr>
      <t>Children aged less than 5 years constituted 34% of the total number of served children.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</si>
</sst>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8" formatCode="0.0"/>
    <numFmt numFmtId="169" formatCode="#,##0.000"/>
    <numFmt numFmtId="170" formatCode="#,##0.0000000"/>
    <numFmt numFmtId="171" formatCode="_-&quot;ر.س.‏&quot;\ * #,##0.00_-;_-&quot;ر.س.‏&quot;\ * #,##0.00\-;_-&quot;ر.س.‏&quot;\ * &quot;-&quot;??_-;_-@_-"/>
    <numFmt numFmtId="172" formatCode="0.000"/>
    <numFmt numFmtId="173" formatCode="0.0%"/>
    <numFmt numFmtId="174" formatCode="0;0;\-"/>
    <numFmt numFmtId="175" formatCode="#,##0.000_);[Red]\(#,##0.000\)"/>
    <numFmt numFmtId="176" formatCode="\d\-\m\m\m"/>
    <numFmt numFmtId="177" formatCode="#,##0.0"/>
  </numFmts>
  <fonts count="363">
    <font>
      <sz val="11"/>
      <color theme="1"/>
      <name val="Calibri"/>
      <family val="2"/>
      <scheme val="minor"/>
    </font>
    <font>
      <sz val="11"/>
      <color theme="1"/>
      <name val="Calibri"/>
      <family val="2"/>
      <scheme val="minor"/>
    </font>
    <font>
      <sz val="11"/>
      <color rgb="FFFF0000"/>
      <name val="Calibri"/>
      <family val="2"/>
      <scheme val="minor"/>
    </font>
    <font>
      <sz val="11"/>
      <color theme="1"/>
      <name val="Times New Roman"/>
      <family val="1"/>
    </font>
    <font>
      <sz val="18"/>
      <color theme="1"/>
      <name val="Times New Roman"/>
      <family val="1"/>
    </font>
    <font>
      <sz val="12"/>
      <name val="Times New Roman"/>
      <family val="1"/>
    </font>
    <font>
      <b/>
      <sz val="11"/>
      <name val="Times New Roman"/>
      <family val="1"/>
    </font>
    <font>
      <sz val="11"/>
      <name val="Times New Roman"/>
      <family val="1"/>
    </font>
    <font>
      <sz val="11"/>
      <color theme="1"/>
      <name val="Symbol"/>
      <family val="1"/>
      <charset val="2"/>
    </font>
    <font>
      <sz val="7"/>
      <color theme="1"/>
      <name val="Times New Roman"/>
      <family val="1"/>
    </font>
    <font>
      <b/>
      <sz val="11.5"/>
      <name val="Times New Roman"/>
      <family val="1"/>
    </font>
    <font>
      <sz val="10"/>
      <name val="Arial"/>
      <family val="2"/>
    </font>
    <font>
      <sz val="16"/>
      <name val="Arial (Arabic)"/>
      <family val="2"/>
      <charset val="178"/>
    </font>
    <font>
      <sz val="11"/>
      <name val="Calibri"/>
      <family val="2"/>
      <scheme val="minor"/>
    </font>
    <font>
      <sz val="12"/>
      <name val="Arial (Arabic)"/>
      <family val="2"/>
      <charset val="178"/>
    </font>
    <font>
      <sz val="14"/>
      <name val="Arial (Arabic)"/>
      <family val="2"/>
      <charset val="178"/>
    </font>
    <font>
      <sz val="10"/>
      <name val="Arial (Arabic)"/>
      <family val="2"/>
      <charset val="178"/>
    </font>
    <font>
      <sz val="11"/>
      <name val="Arial (Arabic)"/>
      <family val="2"/>
      <charset val="178"/>
    </font>
    <font>
      <b/>
      <sz val="10"/>
      <name val="Arial"/>
      <family val="2"/>
      <charset val="178"/>
    </font>
    <font>
      <sz val="12"/>
      <name val="Tahoma (Arabic)"/>
      <family val="2"/>
      <charset val="178"/>
    </font>
    <font>
      <sz val="11"/>
      <name val="Arial"/>
      <family val="2"/>
    </font>
    <font>
      <b/>
      <sz val="16"/>
      <name val="Tahoma (Arabic)"/>
      <family val="2"/>
      <charset val="178"/>
    </font>
    <font>
      <b/>
      <sz val="16"/>
      <name val="Calibri"/>
      <family val="2"/>
      <scheme val="minor"/>
    </font>
    <font>
      <b/>
      <sz val="12"/>
      <name val="Tahoma (Arabic)"/>
      <family val="2"/>
      <charset val="178"/>
    </font>
    <font>
      <b/>
      <sz val="11"/>
      <name val="Tahoma (Arabic)"/>
      <family val="2"/>
      <charset val="178"/>
    </font>
    <font>
      <b/>
      <sz val="10"/>
      <name val="Tahoma (Arabic)"/>
      <family val="2"/>
      <charset val="178"/>
    </font>
    <font>
      <b/>
      <sz val="12"/>
      <name val="Calibri"/>
      <family val="2"/>
      <scheme val="minor"/>
    </font>
    <font>
      <sz val="14"/>
      <color rgb="FFFF0000"/>
      <name val="Arial (Arabic)"/>
      <charset val="178"/>
    </font>
    <font>
      <sz val="10"/>
      <color rgb="FFFF0000"/>
      <name val="Arial"/>
      <family val="2"/>
    </font>
    <font>
      <sz val="12"/>
      <color rgb="FFFF0000"/>
      <name val="Arial (Arabic)"/>
      <charset val="178"/>
    </font>
    <font>
      <sz val="10"/>
      <color rgb="FFFF0000"/>
      <name val="Arial (Arabic)"/>
      <charset val="178"/>
    </font>
    <font>
      <sz val="12"/>
      <color rgb="FFFF0000"/>
      <name val="Arial (Arabic)"/>
      <family val="2"/>
      <charset val="178"/>
    </font>
    <font>
      <sz val="10"/>
      <color rgb="FFFF0000"/>
      <name val="Arial (Arabic)"/>
      <family val="2"/>
      <charset val="178"/>
    </font>
    <font>
      <sz val="12"/>
      <color rgb="FFFF0000"/>
      <name val="Arial"/>
      <family val="2"/>
    </font>
    <font>
      <sz val="16"/>
      <color rgb="FFFF0000"/>
      <name val="Tahoma (Arabic)"/>
      <family val="2"/>
      <charset val="178"/>
    </font>
    <font>
      <sz val="12"/>
      <color rgb="FFFF0000"/>
      <name val="Tahoma (Arabic)"/>
      <family val="2"/>
      <charset val="178"/>
    </font>
    <font>
      <sz val="14"/>
      <color rgb="FFFF0000"/>
      <name val="Tahoma (Arabic)"/>
      <family val="2"/>
      <charset val="178"/>
    </font>
    <font>
      <sz val="11"/>
      <color rgb="FFFF0000"/>
      <name val="Tahoma (Arabic)"/>
      <family val="2"/>
      <charset val="178"/>
    </font>
    <font>
      <sz val="11"/>
      <color rgb="FFFF0000"/>
      <name val="Tahoma (Arabic)"/>
      <charset val="178"/>
    </font>
    <font>
      <sz val="10"/>
      <color rgb="FFFF0000"/>
      <name val="Tahoma (Arabic)"/>
      <family val="2"/>
      <charset val="178"/>
    </font>
    <font>
      <sz val="11"/>
      <color rgb="FFFF0000"/>
      <name val="Arial (Arabic)"/>
      <charset val="178"/>
    </font>
    <font>
      <sz val="10"/>
      <name val="MS Sans Serif"/>
      <family val="2"/>
      <charset val="178"/>
    </font>
    <font>
      <sz val="11"/>
      <color rgb="FFFF0000"/>
      <name val="Times New Roman"/>
      <family val="1"/>
      <charset val="178"/>
    </font>
    <font>
      <sz val="16"/>
      <color theme="1"/>
      <name val="Times New Roman"/>
      <family val="1"/>
    </font>
    <font>
      <sz val="14"/>
      <color theme="1"/>
      <name val="Times New Roman"/>
      <family val="1"/>
    </font>
    <font>
      <sz val="14"/>
      <color theme="1"/>
      <name val="Wingdings"/>
      <charset val="2"/>
    </font>
    <font>
      <u/>
      <sz val="14"/>
      <color theme="1"/>
      <name val="Times New Roman"/>
      <family val="1"/>
    </font>
    <font>
      <sz val="14"/>
      <color theme="1"/>
      <name val="Symbol"/>
      <family val="1"/>
      <charset val="2"/>
    </font>
    <font>
      <u/>
      <sz val="18"/>
      <color theme="1"/>
      <name val="Times New Roman"/>
      <family val="1"/>
    </font>
    <font>
      <sz val="14"/>
      <name val="Simplified Arabic"/>
      <family val="1"/>
    </font>
    <font>
      <sz val="10"/>
      <name val="MS Sans Serif"/>
      <charset val="178"/>
    </font>
    <font>
      <sz val="12"/>
      <name val="Tahoma (Arabic)"/>
      <charset val="178"/>
    </font>
    <font>
      <sz val="10"/>
      <name val="Tahoma (Arabic)"/>
      <charset val="178"/>
    </font>
    <font>
      <sz val="10"/>
      <name val="Arabic Transparent"/>
      <charset val="178"/>
    </font>
    <font>
      <b/>
      <sz val="12"/>
      <name val="Tahoma (Arabic)"/>
      <charset val="178"/>
    </font>
    <font>
      <b/>
      <sz val="11"/>
      <name val="S"/>
      <charset val="178"/>
    </font>
    <font>
      <b/>
      <sz val="11"/>
      <name val="Simplified Arabic"/>
      <family val="1"/>
    </font>
    <font>
      <b/>
      <sz val="11"/>
      <name val="Tahoma (Arabic)"/>
      <charset val="178"/>
    </font>
    <font>
      <b/>
      <sz val="10"/>
      <name val="Tahoma (Arabic)"/>
      <charset val="178"/>
    </font>
    <font>
      <sz val="10"/>
      <name val="Tahoma (Arabic)"/>
      <family val="2"/>
      <charset val="178"/>
    </font>
    <font>
      <sz val="14"/>
      <color rgb="FFFF0000"/>
      <name val="Times New Roman"/>
      <family val="1"/>
    </font>
    <font>
      <sz val="12"/>
      <color rgb="FFFF0000"/>
      <name val="Times New Roman"/>
      <family val="1"/>
      <charset val="178"/>
    </font>
    <font>
      <sz val="12"/>
      <color rgb="FFFF0000"/>
      <name val="Times New Roman"/>
      <family val="1"/>
    </font>
    <font>
      <b/>
      <sz val="12"/>
      <color rgb="FFFF0000"/>
      <name val="Simplified Arabic"/>
      <family val="1"/>
    </font>
    <font>
      <sz val="14"/>
      <name val="Tahoma (Arabic)"/>
      <family val="2"/>
      <charset val="178"/>
    </font>
    <font>
      <sz val="10"/>
      <name val="Times New Roman"/>
      <family val="1"/>
    </font>
    <font>
      <sz val="9"/>
      <name val="Tahoma (Arabic)"/>
      <charset val="178"/>
    </font>
    <font>
      <sz val="11"/>
      <name val="Simplified Arabic"/>
      <family val="1"/>
    </font>
    <font>
      <sz val="10"/>
      <name val="Times New Roman"/>
      <family val="1"/>
      <charset val="178"/>
    </font>
    <font>
      <sz val="11"/>
      <name val="Tahoma (Arabic)"/>
      <family val="2"/>
      <charset val="178"/>
    </font>
    <font>
      <b/>
      <sz val="14"/>
      <color rgb="FFFF0000"/>
      <name val="Tahoma (Arabic)"/>
      <charset val="178"/>
    </font>
    <font>
      <b/>
      <sz val="13"/>
      <color rgb="FFFF0000"/>
      <name val="Tahoma (Arabic)"/>
      <charset val="178"/>
    </font>
    <font>
      <b/>
      <sz val="12"/>
      <color rgb="FFFF0000"/>
      <name val="Tahoma (Arabic)"/>
      <charset val="178"/>
    </font>
    <font>
      <sz val="20"/>
      <color rgb="FFFF0000"/>
      <name val="Tahoma (Arabic)"/>
      <family val="2"/>
      <charset val="178"/>
    </font>
    <font>
      <sz val="12"/>
      <color rgb="FFFF0000"/>
      <name val="Tahoma (Arabic)"/>
      <charset val="178"/>
    </font>
    <font>
      <sz val="10"/>
      <color rgb="FFFF0000"/>
      <name val="Tahoma (Arabic)"/>
      <charset val="178"/>
    </font>
    <font>
      <sz val="9"/>
      <color rgb="FFFF0000"/>
      <name val="Tahoma (Arabic)"/>
      <charset val="178"/>
    </font>
    <font>
      <sz val="18"/>
      <color rgb="FFFF0000"/>
      <name val="Tahoma (Arabic)"/>
      <charset val="178"/>
    </font>
    <font>
      <sz val="10"/>
      <color rgb="FFFF0000"/>
      <name val="MS Sans Serif"/>
      <family val="2"/>
      <charset val="178"/>
    </font>
    <font>
      <sz val="14"/>
      <color rgb="FFFF0000"/>
      <name val="Simplified Arabic"/>
      <family val="1"/>
    </font>
    <font>
      <b/>
      <sz val="10"/>
      <color rgb="FFFF0000"/>
      <name val="Simplified Arabic"/>
      <family val="1"/>
    </font>
    <font>
      <b/>
      <sz val="9"/>
      <color rgb="FFFF0000"/>
      <name val="Simplified Arabic"/>
      <family val="1"/>
    </font>
    <font>
      <b/>
      <sz val="8"/>
      <color rgb="FFFF0000"/>
      <name val="Simplified Arabic"/>
      <family val="1"/>
    </font>
    <font>
      <b/>
      <sz val="10"/>
      <name val="Simplified Arabic"/>
      <family val="1"/>
    </font>
    <font>
      <sz val="11"/>
      <color rgb="FFFF0000"/>
      <name val="Simplified Arabic"/>
      <family val="1"/>
    </font>
    <font>
      <sz val="12"/>
      <color rgb="FFFF0000"/>
      <name val="Simplified Arabic"/>
      <family val="1"/>
    </font>
    <font>
      <sz val="10"/>
      <name val="Simplified Arabic"/>
      <family val="1"/>
    </font>
    <font>
      <sz val="11"/>
      <color rgb="FFFF0000"/>
      <name val="MS Sans Serif"/>
      <family val="2"/>
      <charset val="178"/>
    </font>
    <font>
      <sz val="10"/>
      <color indexed="10"/>
      <name val="Tahoma (Arabic)"/>
    </font>
    <font>
      <sz val="10"/>
      <color indexed="10"/>
      <name val="Tahoma (Arabic)"/>
      <family val="2"/>
      <charset val="178"/>
    </font>
    <font>
      <sz val="11"/>
      <name val="MS Sans Serif"/>
      <family val="2"/>
      <charset val="178"/>
    </font>
    <font>
      <sz val="9"/>
      <color rgb="FFFF0000"/>
      <name val="Tahoma (Arabic)"/>
      <family val="2"/>
      <charset val="178"/>
    </font>
    <font>
      <sz val="12"/>
      <name val="Calibri Light"/>
      <family val="1"/>
      <scheme val="major"/>
    </font>
    <font>
      <sz val="10"/>
      <name val="Calibri Light"/>
      <family val="1"/>
      <scheme val="major"/>
    </font>
    <font>
      <sz val="11"/>
      <name val="Calibri Light"/>
      <family val="1"/>
      <scheme val="major"/>
    </font>
    <font>
      <sz val="14"/>
      <color rgb="FFFF0000"/>
      <name val="Times New Roman"/>
      <family val="1"/>
      <charset val="178"/>
    </font>
    <font>
      <sz val="10"/>
      <color rgb="FFFF0000"/>
      <name val="Times New Roman"/>
      <family val="1"/>
      <charset val="178"/>
    </font>
    <font>
      <sz val="14"/>
      <name val="Times New Roman"/>
      <family val="1"/>
      <charset val="178"/>
    </font>
    <font>
      <sz val="11"/>
      <name val="Times New Roman"/>
      <family val="1"/>
      <charset val="178"/>
    </font>
    <font>
      <sz val="14"/>
      <color rgb="FFFF0000"/>
      <name val="Calibri"/>
      <family val="2"/>
      <scheme val="minor"/>
    </font>
    <font>
      <sz val="12"/>
      <color rgb="FFFF0000"/>
      <name val="Calibri"/>
      <family val="2"/>
      <scheme val="minor"/>
    </font>
    <font>
      <b/>
      <sz val="10"/>
      <name val="Arabic Transparent"/>
      <charset val="178"/>
    </font>
    <font>
      <sz val="18"/>
      <name val="Tahoma (Arabic)"/>
      <family val="2"/>
      <charset val="178"/>
    </font>
    <font>
      <b/>
      <sz val="10"/>
      <name val="MS Sans Serif"/>
      <family val="2"/>
      <charset val="178"/>
    </font>
    <font>
      <sz val="13"/>
      <name val="Tahoma (Arabic)"/>
      <family val="2"/>
      <charset val="178"/>
    </font>
    <font>
      <sz val="14"/>
      <name val="Arial"/>
      <family val="2"/>
      <charset val="178"/>
    </font>
    <font>
      <sz val="16"/>
      <name val="Times New Roman"/>
      <family val="1"/>
      <charset val="178"/>
    </font>
    <font>
      <sz val="16"/>
      <name val="Times New Roman"/>
      <family val="1"/>
    </font>
    <font>
      <sz val="16"/>
      <name val="MS Sans Serif"/>
      <family val="2"/>
      <charset val="178"/>
    </font>
    <font>
      <sz val="18"/>
      <color rgb="FFFF0000"/>
      <name val="Times New Roman"/>
      <family val="1"/>
    </font>
    <font>
      <sz val="10"/>
      <color rgb="FFFF0000"/>
      <name val="Times New Roman"/>
      <family val="1"/>
    </font>
    <font>
      <sz val="16"/>
      <color rgb="FFFF0000"/>
      <name val="Times New Roman"/>
      <family val="1"/>
    </font>
    <font>
      <sz val="13"/>
      <color rgb="FFFF0000"/>
      <name val="Times New Roman"/>
      <family val="1"/>
    </font>
    <font>
      <sz val="11"/>
      <color rgb="FFFF0000"/>
      <name val="Times New Roman"/>
      <family val="1"/>
    </font>
    <font>
      <sz val="8"/>
      <color rgb="FFFF0000"/>
      <name val="Times New Roman"/>
      <family val="1"/>
    </font>
    <font>
      <b/>
      <sz val="11"/>
      <color rgb="FFFF0000"/>
      <name val="Times New Roman"/>
      <family val="1"/>
    </font>
    <font>
      <b/>
      <sz val="12"/>
      <color rgb="FFFF0000"/>
      <name val="Times New Roman"/>
      <family val="1"/>
    </font>
    <font>
      <b/>
      <sz val="10"/>
      <color rgb="FFFF0000"/>
      <name val="Times New Roman"/>
      <family val="1"/>
    </font>
    <font>
      <b/>
      <sz val="9"/>
      <color indexed="81"/>
      <name val="Tahoma"/>
      <family val="2"/>
    </font>
    <font>
      <sz val="9"/>
      <color indexed="81"/>
      <name val="Tahoma"/>
      <family val="2"/>
    </font>
    <font>
      <sz val="12"/>
      <name val="Times New Roman"/>
      <family val="1"/>
      <charset val="178"/>
    </font>
    <font>
      <sz val="9"/>
      <name val="Tahoma (Arabic)"/>
      <family val="2"/>
      <charset val="178"/>
    </font>
    <font>
      <sz val="10"/>
      <name val="Arial"/>
      <family val="2"/>
      <charset val="178"/>
    </font>
    <font>
      <sz val="10"/>
      <color rgb="FFFF0000"/>
      <name val="Arial"/>
      <family val="2"/>
      <charset val="178"/>
    </font>
    <font>
      <sz val="14"/>
      <color rgb="FFFF0000"/>
      <name val="Tahoma (Arabic)"/>
      <charset val="178"/>
    </font>
    <font>
      <sz val="14"/>
      <name val="Tahoma (Arabic)"/>
      <charset val="178"/>
    </font>
    <font>
      <sz val="12"/>
      <name val="Tahoma (Arabic)"/>
    </font>
    <font>
      <sz val="11"/>
      <name val="Tahoma (Arabic)"/>
    </font>
    <font>
      <sz val="20"/>
      <name val="Tahoma (Arabic)"/>
      <family val="2"/>
      <charset val="178"/>
    </font>
    <font>
      <sz val="8"/>
      <name val="Tahoma (Arabic)"/>
    </font>
    <font>
      <sz val="10"/>
      <name val="Tahoma (Arabic)"/>
    </font>
    <font>
      <sz val="8"/>
      <name val="Tahoma (Arabic)"/>
      <charset val="178"/>
    </font>
    <font>
      <sz val="12"/>
      <name val="Arial"/>
      <family val="2"/>
      <charset val="178"/>
    </font>
    <font>
      <sz val="11"/>
      <name val="Tahoma (Arabic)"/>
      <charset val="178"/>
    </font>
    <font>
      <sz val="12"/>
      <name val="MS Sans Serif"/>
      <family val="2"/>
    </font>
    <font>
      <sz val="14"/>
      <color rgb="FFFF0000"/>
      <name val="Arial (Arabic)"/>
      <family val="2"/>
      <charset val="178"/>
    </font>
    <font>
      <sz val="8"/>
      <color rgb="FFFF0000"/>
      <name val="Tahoma (Arabic)"/>
      <family val="2"/>
      <charset val="178"/>
    </font>
    <font>
      <sz val="16"/>
      <name val="Simplified Arabic"/>
      <family val="1"/>
    </font>
    <font>
      <sz val="14"/>
      <name val="Times New Roman"/>
      <family val="1"/>
    </font>
    <font>
      <sz val="14"/>
      <color rgb="FFFF0000"/>
      <name val="Calibri Light"/>
      <family val="1"/>
      <scheme val="major"/>
    </font>
    <font>
      <sz val="14"/>
      <name val="Calibri Light"/>
      <family val="1"/>
      <scheme val="major"/>
    </font>
    <font>
      <sz val="10.5"/>
      <name val="Times New Roman"/>
      <family val="1"/>
      <charset val="178"/>
    </font>
    <font>
      <b/>
      <sz val="11"/>
      <name val="Times New Roman"/>
      <family val="1"/>
      <charset val="178"/>
    </font>
    <font>
      <b/>
      <sz val="11"/>
      <color rgb="FFFF0000"/>
      <name val="Times New Roman"/>
      <family val="1"/>
      <charset val="178"/>
    </font>
    <font>
      <sz val="10.5"/>
      <color rgb="FFFF0000"/>
      <name val="Times New Roman"/>
      <family val="1"/>
      <charset val="178"/>
    </font>
    <font>
      <sz val="8"/>
      <name val="Times New Roman"/>
      <family val="1"/>
      <charset val="178"/>
    </font>
    <font>
      <b/>
      <sz val="6"/>
      <name val="Times New Roman"/>
      <family val="1"/>
      <charset val="178"/>
    </font>
    <font>
      <sz val="9"/>
      <name val="Calibri Light"/>
      <family val="1"/>
      <charset val="178"/>
      <scheme val="major"/>
    </font>
    <font>
      <b/>
      <sz val="16"/>
      <name val="Times New Roman"/>
      <family val="1"/>
    </font>
    <font>
      <sz val="12"/>
      <color rgb="FF0070C0"/>
      <name val="Times New Roman"/>
      <family val="1"/>
      <charset val="178"/>
    </font>
    <font>
      <sz val="9"/>
      <color rgb="FFFF0000"/>
      <name val="Times New Roman"/>
      <family val="1"/>
      <charset val="178"/>
    </font>
    <font>
      <b/>
      <sz val="13"/>
      <color rgb="FFFF0000"/>
      <name val="Simplified Arabic"/>
      <family val="1"/>
    </font>
    <font>
      <b/>
      <sz val="11"/>
      <color rgb="FFFF0000"/>
      <name val="Simplified Arabic"/>
      <family val="1"/>
    </font>
    <font>
      <sz val="13"/>
      <color rgb="FFFF0000"/>
      <name val="Arial"/>
      <family val="2"/>
    </font>
    <font>
      <sz val="8"/>
      <color rgb="FFFF0000"/>
      <name val="Arial"/>
      <family val="2"/>
    </font>
    <font>
      <sz val="11"/>
      <color rgb="FFFF0000"/>
      <name val="Arial"/>
      <family val="2"/>
    </font>
    <font>
      <sz val="9"/>
      <color rgb="FFFF0000"/>
      <name val="Arial"/>
      <family val="2"/>
    </font>
    <font>
      <sz val="7"/>
      <color rgb="FFFF0000"/>
      <name val="Arial"/>
      <family val="2"/>
    </font>
    <font>
      <sz val="9"/>
      <color rgb="FFFF0000"/>
      <name val="Simplified Arabic"/>
      <family val="1"/>
    </font>
    <font>
      <sz val="10"/>
      <color rgb="FFFF0000"/>
      <name val="Simplified Arabic"/>
      <family val="1"/>
    </font>
    <font>
      <sz val="8"/>
      <color rgb="FFFF0000"/>
      <name val="Simplified Arabic"/>
      <family val="1"/>
    </font>
    <font>
      <sz val="12"/>
      <name val="Simplified Arabic"/>
      <family val="1"/>
    </font>
    <font>
      <sz val="18"/>
      <color rgb="FFFF0000"/>
      <name val="Simplified Arabic"/>
      <family val="1"/>
    </font>
    <font>
      <sz val="13"/>
      <color rgb="FFFF0000"/>
      <name val="Simplified Arabic"/>
      <family val="1"/>
    </font>
    <font>
      <sz val="12"/>
      <color rgb="FFFF0000"/>
      <name val="Arial"/>
      <family val="2"/>
      <charset val="178"/>
    </font>
    <font>
      <sz val="12"/>
      <name val="Symbol"/>
      <family val="1"/>
      <charset val="2"/>
    </font>
    <font>
      <b/>
      <sz val="10"/>
      <color rgb="FFFF0000"/>
      <name val="Tahoma (Arabic)"/>
      <family val="2"/>
      <charset val="178"/>
    </font>
    <font>
      <b/>
      <sz val="10"/>
      <color rgb="FFFF0000"/>
      <name val="Times New Roman"/>
      <family val="1"/>
      <charset val="178"/>
    </font>
    <font>
      <b/>
      <sz val="10"/>
      <color rgb="FFFF0000"/>
      <name val="Tahoma (Arabic)"/>
      <charset val="178"/>
    </font>
    <font>
      <b/>
      <sz val="12"/>
      <color rgb="FFFF0000"/>
      <name val="Tahoma (Arabic)"/>
    </font>
    <font>
      <sz val="10"/>
      <color rgb="FFFF0000"/>
      <name val="Symbol"/>
      <family val="1"/>
      <charset val="2"/>
    </font>
    <font>
      <sz val="8"/>
      <color rgb="FFFF0000"/>
      <name val="MS Sans Serif"/>
      <family val="2"/>
      <charset val="178"/>
    </font>
    <font>
      <sz val="8"/>
      <color rgb="FFFF0000"/>
      <name val="Times New Roman"/>
      <family val="1"/>
      <charset val="178"/>
    </font>
    <font>
      <sz val="10"/>
      <color rgb="FFFF0000"/>
      <name val="Times New Roman (Arabic)"/>
      <family val="1"/>
      <charset val="178"/>
    </font>
    <font>
      <sz val="12"/>
      <color rgb="FFFF0000"/>
      <name val="Tahoma (Arabic)"/>
    </font>
    <font>
      <sz val="11"/>
      <color rgb="FFFF0000"/>
      <name val="Tahoma (Arabic)"/>
    </font>
    <font>
      <sz val="10"/>
      <color rgb="FFFF0000"/>
      <name val="Tahoma (Arabic)"/>
    </font>
    <font>
      <sz val="8"/>
      <color rgb="FFFF0000"/>
      <name val="Tahoma (Arabic)"/>
    </font>
    <font>
      <sz val="8"/>
      <color rgb="FFFF0000"/>
      <name val="Tahoma (Arabic)"/>
      <charset val="178"/>
    </font>
    <font>
      <sz val="16"/>
      <color rgb="FFFF0000"/>
      <name val="Times New Roman"/>
      <family val="1"/>
      <charset val="178"/>
    </font>
    <font>
      <sz val="18"/>
      <color rgb="FFFF0000"/>
      <name val="Tahoma (Arabic)"/>
      <family val="2"/>
      <charset val="178"/>
    </font>
    <font>
      <sz val="12"/>
      <color rgb="FFFF0000"/>
      <name val="MS Sans Serif"/>
      <family val="2"/>
      <charset val="178"/>
    </font>
    <font>
      <b/>
      <sz val="20"/>
      <color rgb="FFFF0000"/>
      <name val="Simplified Arabic"/>
      <family val="1"/>
    </font>
    <font>
      <b/>
      <sz val="18"/>
      <color rgb="FFFF0000"/>
      <name val="Simplified Arabic"/>
      <family val="1"/>
    </font>
    <font>
      <b/>
      <sz val="14"/>
      <color rgb="FFFF0000"/>
      <name val="Simplified Arabic"/>
      <family val="1"/>
    </font>
    <font>
      <sz val="16"/>
      <name val="Tahoma (Arabic)"/>
      <charset val="178"/>
    </font>
    <font>
      <sz val="14"/>
      <name val="Arial"/>
      <family val="2"/>
    </font>
    <font>
      <sz val="13"/>
      <color rgb="FFFF0000"/>
      <name val="Tahoma (Arabic)"/>
      <charset val="178"/>
    </font>
    <font>
      <sz val="14"/>
      <color rgb="FFFF0000"/>
      <name val="MS Sans Serif"/>
      <family val="2"/>
      <charset val="178"/>
    </font>
    <font>
      <sz val="13"/>
      <name val="Tahoma (Arabic)"/>
      <charset val="178"/>
    </font>
    <font>
      <sz val="14"/>
      <name val="MS Sans Serif"/>
      <family val="2"/>
      <charset val="178"/>
    </font>
    <font>
      <sz val="13"/>
      <color rgb="FFFF0000"/>
      <name val="Tahoma (Arabic)"/>
      <family val="2"/>
      <charset val="178"/>
    </font>
    <font>
      <b/>
      <sz val="13"/>
      <name val="Tahoma (Arabic)"/>
      <charset val="178"/>
    </font>
    <font>
      <b/>
      <sz val="14"/>
      <name val="MS Sans Serif"/>
      <family val="2"/>
      <charset val="178"/>
    </font>
    <font>
      <b/>
      <sz val="10"/>
      <name val="Arial"/>
      <family val="2"/>
    </font>
    <font>
      <b/>
      <sz val="13"/>
      <name val="Tahoma (Arabic)"/>
      <family val="2"/>
      <charset val="178"/>
    </font>
    <font>
      <b/>
      <sz val="13"/>
      <name val="Arial"/>
      <family val="2"/>
    </font>
    <font>
      <sz val="22"/>
      <name val="Arial"/>
      <family val="2"/>
    </font>
    <font>
      <b/>
      <sz val="22"/>
      <color rgb="FFFF0000"/>
      <name val="Arial"/>
      <family val="2"/>
    </font>
    <font>
      <sz val="20"/>
      <color rgb="FFFF0000"/>
      <name val="Arial"/>
      <family val="2"/>
    </font>
    <font>
      <b/>
      <sz val="13"/>
      <color rgb="FFFF0000"/>
      <name val="Tahoma (Arabic)"/>
      <family val="2"/>
      <charset val="178"/>
    </font>
    <font>
      <b/>
      <sz val="10"/>
      <color rgb="FFFF0000"/>
      <name val="Arial"/>
      <family val="2"/>
    </font>
    <font>
      <sz val="16"/>
      <name val="Tahoma (Arabic)"/>
      <family val="2"/>
      <charset val="178"/>
    </font>
    <font>
      <sz val="14"/>
      <color rgb="FFFF0000"/>
      <name val="Arial"/>
      <family val="2"/>
    </font>
    <font>
      <b/>
      <sz val="14"/>
      <name val="Tahoma (Arabic)"/>
      <charset val="178"/>
    </font>
    <font>
      <b/>
      <sz val="14"/>
      <name val="Arial"/>
      <family val="2"/>
    </font>
    <font>
      <b/>
      <sz val="14"/>
      <name val="Tahoma (Arabic)"/>
      <family val="2"/>
      <charset val="178"/>
    </font>
    <font>
      <sz val="14"/>
      <color rgb="FF0070C0"/>
      <name val="Tahoma (Arabic)"/>
      <family val="2"/>
      <charset val="178"/>
    </font>
    <font>
      <sz val="14"/>
      <color rgb="FF0070C0"/>
      <name val="MS Sans Serif"/>
      <family val="2"/>
      <charset val="178"/>
    </font>
    <font>
      <sz val="14"/>
      <color rgb="FF0070C0"/>
      <name val="Arial"/>
      <family val="2"/>
    </font>
    <font>
      <sz val="13"/>
      <color rgb="FFFF0000"/>
      <name val="MS Sans Serif"/>
      <family val="2"/>
      <charset val="178"/>
    </font>
    <font>
      <b/>
      <sz val="13"/>
      <name val="MS Sans Serif"/>
      <family val="2"/>
      <charset val="178"/>
    </font>
    <font>
      <sz val="13"/>
      <name val="MS Sans Serif"/>
      <family val="2"/>
      <charset val="178"/>
    </font>
    <font>
      <sz val="12"/>
      <color indexed="10"/>
      <name val="Times New Roman"/>
      <family val="1"/>
    </font>
    <font>
      <sz val="12"/>
      <color indexed="10"/>
      <name val="Times New Roman"/>
      <family val="1"/>
      <charset val="178"/>
    </font>
    <font>
      <sz val="10"/>
      <name val="Symbol"/>
      <family val="1"/>
      <charset val="2"/>
    </font>
    <font>
      <sz val="10"/>
      <name val="Times New Roman (Arabic)"/>
      <family val="1"/>
      <charset val="178"/>
    </font>
    <font>
      <sz val="13.5"/>
      <name val="MS Sans Serif"/>
      <family val="2"/>
      <charset val="178"/>
    </font>
    <font>
      <sz val="8"/>
      <name val="Times New Roman"/>
      <family val="1"/>
    </font>
    <font>
      <sz val="8"/>
      <name val="MS Sans Serif"/>
      <family val="2"/>
      <charset val="178"/>
    </font>
    <font>
      <sz val="8"/>
      <name val="Simplified Arabic"/>
      <family val="1"/>
    </font>
    <font>
      <sz val="11"/>
      <color theme="1"/>
      <name val="Calibri"/>
      <family val="2"/>
      <charset val="178"/>
      <scheme val="minor"/>
    </font>
    <font>
      <b/>
      <sz val="14"/>
      <color rgb="FFFF0000"/>
      <name val="Calibri Light"/>
      <family val="1"/>
      <scheme val="major"/>
    </font>
    <font>
      <sz val="13"/>
      <color rgb="FFFF0000"/>
      <name val="Calibri"/>
      <family val="2"/>
      <charset val="178"/>
      <scheme val="minor"/>
    </font>
    <font>
      <b/>
      <sz val="12"/>
      <color rgb="FFFF0000"/>
      <name val="Calibri"/>
      <family val="2"/>
      <scheme val="minor"/>
    </font>
    <font>
      <b/>
      <sz val="13"/>
      <color rgb="FFFF0000"/>
      <name val="Calibri"/>
      <family val="2"/>
      <scheme val="minor"/>
    </font>
    <font>
      <b/>
      <sz val="14"/>
      <color rgb="FFFF0000"/>
      <name val="Calibri"/>
      <family val="2"/>
      <scheme val="minor"/>
    </font>
    <font>
      <b/>
      <sz val="14"/>
      <name val="Simplified Arabic"/>
      <family val="1"/>
    </font>
    <font>
      <b/>
      <sz val="12"/>
      <name val="Times New Roman"/>
      <family val="1"/>
    </font>
    <font>
      <b/>
      <sz val="12"/>
      <name val="Simplified Arabic"/>
      <family val="1"/>
    </font>
    <font>
      <b/>
      <sz val="9"/>
      <color rgb="FFFF0000"/>
      <name val="Times New Roman"/>
      <family val="1"/>
    </font>
    <font>
      <b/>
      <sz val="10"/>
      <name val="Times New Roman"/>
      <family val="1"/>
    </font>
    <font>
      <b/>
      <sz val="16"/>
      <color rgb="FFFF0000"/>
      <name val="Simplified Arabic"/>
      <family val="1"/>
    </font>
    <font>
      <b/>
      <sz val="16"/>
      <color rgb="FFFF0000"/>
      <name val="Times New Roman"/>
      <family val="1"/>
    </font>
    <font>
      <b/>
      <sz val="16"/>
      <color rgb="FFFF0000"/>
      <name val="MS Sans Serif"/>
      <family val="2"/>
      <charset val="178"/>
    </font>
    <font>
      <b/>
      <sz val="10"/>
      <color rgb="FFFF0000"/>
      <name val="MS Sans Serif"/>
      <family val="2"/>
      <charset val="178"/>
    </font>
    <font>
      <sz val="10"/>
      <name val="Geneva"/>
      <charset val="178"/>
    </font>
    <font>
      <b/>
      <sz val="12"/>
      <color rgb="FFFF0000"/>
      <name val="Times New Roman"/>
      <family val="1"/>
      <charset val="178"/>
    </font>
    <font>
      <b/>
      <sz val="14"/>
      <color rgb="FFFF0000"/>
      <name val="Times New Roman"/>
      <family val="1"/>
    </font>
    <font>
      <b/>
      <sz val="12"/>
      <color rgb="FFFF0000"/>
      <name val="Calibri"/>
      <family val="2"/>
    </font>
    <font>
      <b/>
      <sz val="11"/>
      <color rgb="FFFF0000"/>
      <name val="Tahoma (Arabic)"/>
      <charset val="178"/>
    </font>
    <font>
      <b/>
      <sz val="8"/>
      <color rgb="FFFF0000"/>
      <name val="Times New Roman"/>
      <family val="1"/>
    </font>
    <font>
      <b/>
      <sz val="10"/>
      <color rgb="FFFF0000"/>
      <name val="Calibri"/>
      <family val="2"/>
    </font>
    <font>
      <b/>
      <sz val="18"/>
      <name val="Arial"/>
      <family val="2"/>
    </font>
    <font>
      <sz val="12"/>
      <name val="Arial"/>
      <family val="2"/>
    </font>
    <font>
      <b/>
      <sz val="10"/>
      <color rgb="FFFF0000"/>
      <name val="Geneva"/>
      <charset val="178"/>
    </font>
    <font>
      <sz val="12"/>
      <name val="جêزة"/>
      <charset val="178"/>
    </font>
    <font>
      <sz val="9"/>
      <color rgb="FFFF0000"/>
      <name val="Times New Roman"/>
      <family val="1"/>
    </font>
    <font>
      <b/>
      <sz val="11"/>
      <color rgb="FFFF0000"/>
      <name val="Calibri"/>
      <family val="2"/>
    </font>
    <font>
      <b/>
      <sz val="11"/>
      <color rgb="FFFF0000"/>
      <name val="Symbol"/>
      <family val="1"/>
      <charset val="2"/>
    </font>
    <font>
      <b/>
      <sz val="9"/>
      <color rgb="FFFF0000"/>
      <name val="Symbol"/>
      <family val="1"/>
      <charset val="2"/>
    </font>
    <font>
      <b/>
      <sz val="8"/>
      <color rgb="FFFF0000"/>
      <name val="Symbol"/>
      <family val="1"/>
      <charset val="2"/>
    </font>
    <font>
      <sz val="11"/>
      <color rgb="FFFF0000"/>
      <name val="Symbol"/>
      <family val="1"/>
      <charset val="2"/>
    </font>
    <font>
      <sz val="10"/>
      <color rgb="FFFF0000"/>
      <name val="Geneva"/>
      <charset val="178"/>
    </font>
    <font>
      <b/>
      <sz val="14"/>
      <color rgb="FFFF0000"/>
      <name val="Tahoma (Arabic)"/>
      <family val="2"/>
      <charset val="178"/>
    </font>
    <font>
      <b/>
      <sz val="12"/>
      <color rgb="FFFF0000"/>
      <name val="Tahoma (Arabic)"/>
      <family val="2"/>
      <charset val="178"/>
    </font>
    <font>
      <sz val="13"/>
      <color theme="1"/>
      <name val="Calibri"/>
      <family val="2"/>
      <charset val="178"/>
      <scheme val="minor"/>
    </font>
    <font>
      <b/>
      <sz val="14"/>
      <name val="Times New Roman"/>
      <family val="1"/>
    </font>
    <font>
      <b/>
      <sz val="14"/>
      <name val="Times New Roman"/>
      <family val="1"/>
      <charset val="178"/>
    </font>
    <font>
      <b/>
      <sz val="13"/>
      <name val="Times New Roman"/>
      <family val="1"/>
    </font>
    <font>
      <sz val="13"/>
      <name val="Times New Roman"/>
      <family val="1"/>
    </font>
    <font>
      <sz val="11"/>
      <color theme="1"/>
      <name val="Calibri Light"/>
      <family val="1"/>
      <scheme val="major"/>
    </font>
    <font>
      <sz val="11"/>
      <color rgb="FFFF0000"/>
      <name val="Calibri Light"/>
      <family val="1"/>
      <scheme val="major"/>
    </font>
    <font>
      <sz val="9"/>
      <color rgb="FFFF0000"/>
      <name val="Calibri Light"/>
      <family val="1"/>
      <scheme val="major"/>
    </font>
    <font>
      <sz val="24"/>
      <color theme="1"/>
      <name val="Times New Roman"/>
      <family val="1"/>
    </font>
    <font>
      <sz val="12"/>
      <color theme="1"/>
      <name val="Times New Roman"/>
      <family val="1"/>
    </font>
    <font>
      <b/>
      <sz val="20"/>
      <color theme="1"/>
      <name val="Times New Roman"/>
      <family val="1"/>
    </font>
    <font>
      <b/>
      <u/>
      <sz val="18"/>
      <color theme="1"/>
      <name val="Times New Roman"/>
      <family val="1"/>
    </font>
    <font>
      <b/>
      <sz val="18"/>
      <color theme="1"/>
      <name val="Times New Roman"/>
      <family val="1"/>
    </font>
    <font>
      <b/>
      <sz val="16"/>
      <color theme="1"/>
      <name val="Times New Roman"/>
      <family val="1"/>
    </font>
    <font>
      <b/>
      <sz val="7"/>
      <color theme="1"/>
      <name val="Times New Roman"/>
      <family val="1"/>
    </font>
    <font>
      <sz val="16"/>
      <color theme="1"/>
      <name val="Arial"/>
      <family val="2"/>
    </font>
    <font>
      <sz val="16"/>
      <color theme="1"/>
      <name val="Courier New"/>
      <family val="3"/>
    </font>
    <font>
      <b/>
      <sz val="12"/>
      <color theme="1"/>
      <name val="Times New Roman"/>
      <family val="1"/>
    </font>
    <font>
      <b/>
      <u/>
      <sz val="16"/>
      <color theme="1"/>
      <name val="Times New Roman"/>
      <family val="1"/>
    </font>
    <font>
      <sz val="16"/>
      <color theme="1"/>
      <name val="Wingdings"/>
      <charset val="2"/>
    </font>
    <font>
      <sz val="9"/>
      <name val="Times New Roman"/>
      <family val="1"/>
    </font>
    <font>
      <sz val="9"/>
      <name val="Times New Roman"/>
      <family val="1"/>
      <charset val="178"/>
    </font>
    <font>
      <sz val="8"/>
      <name val="Al-Kharashi 40"/>
      <charset val="178"/>
    </font>
    <font>
      <sz val="14"/>
      <name val="System"/>
      <family val="2"/>
      <charset val="178"/>
    </font>
    <font>
      <sz val="14"/>
      <name val="جêزة"/>
      <charset val="178"/>
    </font>
    <font>
      <sz val="13"/>
      <name val="جêزة"/>
      <charset val="178"/>
    </font>
    <font>
      <b/>
      <sz val="12"/>
      <name val="Calibri Light"/>
      <family val="1"/>
      <scheme val="major"/>
    </font>
    <font>
      <sz val="11"/>
      <name val="جêزة"/>
      <charset val="178"/>
    </font>
    <font>
      <b/>
      <sz val="12"/>
      <name val="جêزة"/>
      <charset val="178"/>
    </font>
    <font>
      <sz val="16"/>
      <name val="جêزة"/>
      <charset val="178"/>
    </font>
    <font>
      <b/>
      <sz val="11"/>
      <name val="Calibri Light"/>
      <family val="1"/>
      <scheme val="major"/>
    </font>
    <font>
      <b/>
      <sz val="9"/>
      <name val="جêزة"/>
      <charset val="178"/>
    </font>
    <font>
      <b/>
      <sz val="12"/>
      <name val="Arial"/>
      <family val="2"/>
    </font>
    <font>
      <b/>
      <sz val="12"/>
      <name val="Calibri"/>
      <family val="2"/>
    </font>
    <font>
      <b/>
      <sz val="10"/>
      <name val="Calibri"/>
      <family val="2"/>
    </font>
    <font>
      <b/>
      <sz val="14"/>
      <name val="Calibri"/>
      <family val="2"/>
    </font>
    <font>
      <b/>
      <sz val="16"/>
      <name val="جêزة"/>
      <charset val="178"/>
    </font>
    <font>
      <sz val="18"/>
      <name val="جêزة"/>
      <charset val="178"/>
    </font>
    <font>
      <b/>
      <sz val="14"/>
      <name val="جêزة"/>
      <charset val="178"/>
    </font>
    <font>
      <b/>
      <u/>
      <sz val="24"/>
      <color theme="1"/>
      <name val="Times New Roman"/>
      <family val="1"/>
    </font>
    <font>
      <sz val="16"/>
      <color theme="1"/>
      <name val="Symbol"/>
      <family val="1"/>
      <charset val="2"/>
    </font>
    <font>
      <b/>
      <sz val="8"/>
      <name val="MS Sans Serif"/>
      <family val="2"/>
      <charset val="178"/>
    </font>
    <font>
      <b/>
      <sz val="10"/>
      <name val="Symbol"/>
      <family val="1"/>
      <charset val="178"/>
    </font>
    <font>
      <b/>
      <sz val="20"/>
      <name val="Times New Roman"/>
      <family val="1"/>
    </font>
    <font>
      <b/>
      <sz val="26"/>
      <name val="Simplified Arabic"/>
      <family val="1"/>
    </font>
    <font>
      <sz val="11"/>
      <color rgb="FFFF0000"/>
      <name val="Calibri"/>
      <family val="2"/>
      <charset val="178"/>
      <scheme val="minor"/>
    </font>
    <font>
      <sz val="11"/>
      <name val="Calibri"/>
      <family val="2"/>
      <charset val="178"/>
      <scheme val="minor"/>
    </font>
    <font>
      <sz val="11"/>
      <name val="Arial (Arabic)"/>
      <charset val="178"/>
    </font>
    <font>
      <sz val="12"/>
      <name val="Arabic Transparent"/>
      <charset val="178"/>
    </font>
    <font>
      <sz val="12"/>
      <name val="Arabic Transparent"/>
    </font>
    <font>
      <sz val="12"/>
      <name val="Arial (Arabic)"/>
      <charset val="178"/>
    </font>
    <font>
      <sz val="13.5"/>
      <name val="Calibri Light"/>
      <family val="1"/>
      <scheme val="major"/>
    </font>
    <font>
      <sz val="9"/>
      <color rgb="FFFF0000"/>
      <name val="Simplified Arabic Fixed"/>
      <family val="3"/>
      <charset val="178"/>
    </font>
    <font>
      <sz val="10"/>
      <name val="Letter Gothic"/>
      <family val="3"/>
      <charset val="178"/>
    </font>
    <font>
      <sz val="14"/>
      <color rgb="FFFF0000"/>
      <name val="Calibri Light"/>
      <family val="1"/>
      <charset val="178"/>
      <scheme val="major"/>
    </font>
    <font>
      <sz val="10"/>
      <name val="Simplified Arabic Fixed"/>
      <family val="3"/>
      <charset val="178"/>
    </font>
    <font>
      <sz val="13"/>
      <name val="Times New Roman"/>
      <family val="1"/>
      <charset val="178"/>
    </font>
    <font>
      <sz val="11"/>
      <name val="Tahoma"/>
      <family val="2"/>
    </font>
    <font>
      <sz val="11"/>
      <name val="Symbol"/>
      <family val="1"/>
      <charset val="2"/>
    </font>
    <font>
      <b/>
      <sz val="10"/>
      <color indexed="8"/>
      <name val="Arial"/>
      <family val="2"/>
    </font>
    <font>
      <sz val="16"/>
      <name val="Arial"/>
      <family val="2"/>
    </font>
    <font>
      <b/>
      <sz val="16"/>
      <name val="Arial"/>
      <family val="2"/>
    </font>
    <font>
      <sz val="11"/>
      <color rgb="FFFF0000"/>
      <name val="Arial"/>
      <family val="2"/>
      <charset val="178"/>
    </font>
    <font>
      <sz val="11"/>
      <color rgb="FFFF0000"/>
      <name val="Tahoma"/>
      <family val="2"/>
    </font>
    <font>
      <sz val="11"/>
      <name val="Arial"/>
      <family val="2"/>
      <charset val="178"/>
    </font>
    <font>
      <sz val="20"/>
      <color rgb="FFFF0000"/>
      <name val="Times New Roman"/>
      <family val="1"/>
      <charset val="178"/>
    </font>
    <font>
      <sz val="12"/>
      <name val="MS Sans Serif"/>
      <family val="2"/>
      <charset val="178"/>
    </font>
    <font>
      <sz val="14"/>
      <name val="Calibri Light"/>
      <family val="1"/>
      <charset val="178"/>
      <scheme val="major"/>
    </font>
    <font>
      <sz val="8"/>
      <name val="MS Sans Serif"/>
      <charset val="178"/>
    </font>
    <font>
      <sz val="12"/>
      <color rgb="FFFF0000"/>
      <name val="Calibri Light"/>
      <family val="1"/>
      <scheme val="major"/>
    </font>
    <font>
      <sz val="16"/>
      <color rgb="FFFF0000"/>
      <name val="Tahoma (Arabic)"/>
      <charset val="178"/>
    </font>
    <font>
      <sz val="16"/>
      <color rgb="FFFF0000"/>
      <name val="Tahoma (Arabic)"/>
    </font>
    <font>
      <sz val="14"/>
      <color rgb="FFFF0000"/>
      <name val="Tahoma (Arabic)"/>
    </font>
    <font>
      <sz val="10"/>
      <name val="Calibri"/>
      <family val="2"/>
      <charset val="178"/>
      <scheme val="minor"/>
    </font>
    <font>
      <sz val="14"/>
      <color rgb="FFFF0000"/>
      <name val="Symbol"/>
      <family val="1"/>
      <charset val="2"/>
    </font>
    <font>
      <sz val="26"/>
      <color rgb="FFFF0000"/>
      <name val="Times New Roman"/>
      <family val="1"/>
    </font>
    <font>
      <sz val="14"/>
      <name val="Symbol"/>
      <family val="1"/>
      <charset val="2"/>
    </font>
    <font>
      <sz val="11"/>
      <name val="Simple Bold Jut Out"/>
      <charset val="178"/>
    </font>
    <font>
      <sz val="18"/>
      <name val="Times New Roman"/>
      <family val="1"/>
    </font>
    <font>
      <b/>
      <sz val="11"/>
      <color rgb="FFFF0000"/>
      <name val="Calibri"/>
      <family val="2"/>
      <scheme val="minor"/>
    </font>
    <font>
      <sz val="12"/>
      <color rgb="FFFF0000"/>
      <name val="Calibri Light"/>
      <family val="1"/>
      <charset val="178"/>
      <scheme val="major"/>
    </font>
    <font>
      <sz val="9"/>
      <color rgb="FFFF0000"/>
      <name val="MS Sans Serif"/>
      <family val="2"/>
      <charset val="178"/>
    </font>
    <font>
      <sz val="11"/>
      <color rgb="FFFF0000"/>
      <name val="Arial (Arabic)"/>
      <family val="2"/>
      <charset val="178"/>
    </font>
    <font>
      <sz val="9"/>
      <color rgb="FFFF0000"/>
      <name val="Arial (Arabic)"/>
      <family val="2"/>
      <charset val="178"/>
    </font>
    <font>
      <sz val="16"/>
      <color rgb="FFFF0000"/>
      <name val="Arial (Arabic)"/>
      <charset val="178"/>
    </font>
    <font>
      <sz val="16"/>
      <color rgb="FFFF0000"/>
      <name val="Calibri Light"/>
      <family val="1"/>
      <scheme val="major"/>
    </font>
    <font>
      <b/>
      <sz val="16"/>
      <color rgb="FFFF0000"/>
      <name val="Tahoma (Arabic)"/>
      <charset val="178"/>
    </font>
    <font>
      <b/>
      <sz val="16"/>
      <color rgb="FFFF0000"/>
      <name val="Tahoma (Arabic)"/>
      <family val="2"/>
      <charset val="178"/>
    </font>
    <font>
      <b/>
      <sz val="16"/>
      <color rgb="FFFF0000"/>
      <name val="Arial"/>
      <family val="2"/>
    </font>
    <font>
      <sz val="12"/>
      <name val="Times New Roman Baltic"/>
      <family val="1"/>
      <charset val="186"/>
    </font>
    <font>
      <sz val="18"/>
      <name val="Symbol"/>
      <family val="1"/>
      <charset val="2"/>
    </font>
    <font>
      <sz val="14"/>
      <color indexed="8"/>
      <name val="Calibri Light"/>
      <family val="1"/>
      <scheme val="major"/>
    </font>
    <font>
      <b/>
      <sz val="14"/>
      <name val="Calibri Light"/>
      <family val="1"/>
      <scheme val="major"/>
    </font>
    <font>
      <sz val="14"/>
      <name val="Tahoma (Arabic)"/>
    </font>
    <font>
      <sz val="14"/>
      <color theme="1"/>
      <name val="Calibri"/>
      <family val="2"/>
      <charset val="178"/>
      <scheme val="minor"/>
    </font>
    <font>
      <sz val="12"/>
      <color rgb="FF222222"/>
      <name val="Calibri"/>
      <family val="2"/>
      <scheme val="minor"/>
    </font>
    <font>
      <sz val="12"/>
      <color theme="1"/>
      <name val="Calibri"/>
      <family val="2"/>
      <charset val="178"/>
      <scheme val="minor"/>
    </font>
    <font>
      <b/>
      <sz val="16"/>
      <color rgb="FF222222"/>
      <name val="Calibri"/>
      <family val="2"/>
      <scheme val="minor"/>
    </font>
    <font>
      <b/>
      <sz val="14"/>
      <color theme="1"/>
      <name val="Calibri"/>
      <family val="2"/>
      <scheme val="minor"/>
    </font>
    <font>
      <b/>
      <sz val="18"/>
      <color theme="1"/>
      <name val="Calibri"/>
      <family val="2"/>
      <scheme val="minor"/>
    </font>
    <font>
      <b/>
      <sz val="10"/>
      <name val="Arial (Arabic)"/>
      <charset val="178"/>
    </font>
    <font>
      <b/>
      <sz val="11"/>
      <name val="Arial (Arabic)"/>
      <charset val="178"/>
    </font>
    <font>
      <b/>
      <sz val="10"/>
      <name val="Arial (Arabic)"/>
    </font>
    <font>
      <b/>
      <sz val="12"/>
      <name val="Arial (Arabic)"/>
    </font>
    <font>
      <b/>
      <sz val="14"/>
      <name val="Arial (Arabic)"/>
    </font>
    <font>
      <b/>
      <sz val="14"/>
      <color theme="1"/>
      <name val="Times New Roman"/>
      <family val="1"/>
    </font>
    <font>
      <u/>
      <sz val="11"/>
      <color theme="1"/>
      <name val="Times New Roman"/>
      <family val="1"/>
    </font>
  </fonts>
  <fills count="12">
    <fill>
      <patternFill patternType="none"/>
    </fill>
    <fill>
      <patternFill patternType="gray125"/>
    </fill>
    <fill>
      <patternFill patternType="solid">
        <fgColor theme="0"/>
        <bgColor indexed="64"/>
      </patternFill>
    </fill>
    <fill>
      <patternFill patternType="mediumGray">
        <fgColor indexed="22"/>
      </patternFill>
    </fill>
    <fill>
      <patternFill patternType="solid">
        <fgColor theme="0" tint="-0.14999847407452621"/>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55"/>
        <bgColor indexed="64"/>
      </patternFill>
    </fill>
    <fill>
      <patternFill patternType="lightGray"/>
    </fill>
    <fill>
      <patternFill patternType="solid">
        <fgColor theme="0"/>
        <bgColor indexed="0"/>
      </patternFill>
    </fill>
    <fill>
      <patternFill patternType="solid">
        <fgColor indexed="47"/>
        <bgColor indexed="64"/>
      </patternFill>
    </fill>
    <fill>
      <patternFill patternType="solid">
        <fgColor indexed="22"/>
        <bgColor indexed="64"/>
      </patternFill>
    </fill>
  </fills>
  <borders count="187">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medium">
        <color indexed="64"/>
      </left>
      <right/>
      <top style="hair">
        <color indexed="64"/>
      </top>
      <bottom/>
      <diagonal/>
    </border>
    <border>
      <left style="medium">
        <color indexed="64"/>
      </left>
      <right style="thin">
        <color indexed="64"/>
      </right>
      <top style="hair">
        <color indexed="64"/>
      </top>
      <bottom/>
      <diagonal/>
    </border>
    <border>
      <left/>
      <right/>
      <top style="hair">
        <color indexed="64"/>
      </top>
      <bottom/>
      <diagonal/>
    </border>
    <border>
      <left style="medium">
        <color indexed="64"/>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hair">
        <color indexed="64"/>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hair">
        <color indexed="64"/>
      </right>
      <top/>
      <bottom style="hair">
        <color indexed="64"/>
      </bottom>
      <diagonal/>
    </border>
    <border>
      <left/>
      <right/>
      <top/>
      <bottom style="hair">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hair">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hair">
        <color indexed="64"/>
      </top>
      <bottom style="dashed">
        <color indexed="64"/>
      </bottom>
      <diagonal/>
    </border>
    <border>
      <left/>
      <right style="thin">
        <color indexed="64"/>
      </right>
      <top style="hair">
        <color indexed="64"/>
      </top>
      <bottom style="dashed">
        <color indexed="64"/>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bottom/>
      <diagonal/>
    </border>
    <border>
      <left style="medium">
        <color indexed="64"/>
      </left>
      <right style="hair">
        <color indexed="64"/>
      </right>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top style="hair">
        <color indexed="64"/>
      </top>
      <bottom style="medium">
        <color indexed="64"/>
      </bottom>
      <diagonal/>
    </border>
    <border>
      <left style="double">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bottom/>
      <diagonal/>
    </border>
    <border>
      <left style="thin">
        <color indexed="64"/>
      </left>
      <right style="double">
        <color indexed="64"/>
      </right>
      <top/>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bottom style="hair">
        <color indexed="64"/>
      </bottom>
      <diagonal/>
    </border>
    <border>
      <left/>
      <right style="double">
        <color indexed="64"/>
      </right>
      <top/>
      <bottom style="hair">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medium">
        <color rgb="FFA8D08D"/>
      </left>
      <right/>
      <top/>
      <bottom/>
      <diagonal/>
    </border>
    <border>
      <left style="thin">
        <color indexed="64"/>
      </left>
      <right style="thin">
        <color indexed="64"/>
      </right>
      <top style="thin">
        <color indexed="64"/>
      </top>
      <bottom style="dashed">
        <color indexed="64"/>
      </bottom>
      <diagonal/>
    </border>
    <border>
      <left/>
      <right style="hair">
        <color indexed="64"/>
      </right>
      <top style="hair">
        <color indexed="64"/>
      </top>
      <bottom style="hair">
        <color indexed="64"/>
      </bottom>
      <diagonal/>
    </border>
    <border>
      <left style="thin">
        <color indexed="64"/>
      </left>
      <right style="thick">
        <color indexed="64"/>
      </right>
      <top style="thin">
        <color indexed="64"/>
      </top>
      <bottom style="thin">
        <color indexed="64"/>
      </bottom>
      <diagonal/>
    </border>
  </borders>
  <cellStyleXfs count="27">
    <xf numFmtId="0" fontId="0" fillId="0" borderId="0"/>
    <xf numFmtId="0" fontId="11" fillId="0" borderId="0"/>
    <xf numFmtId="0" fontId="11" fillId="0" borderId="0"/>
    <xf numFmtId="0" fontId="11"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41" fillId="0" borderId="0"/>
    <xf numFmtId="0" fontId="41" fillId="0" borderId="61" applyNumberFormat="0">
      <alignment horizontal="left"/>
    </xf>
    <xf numFmtId="0" fontId="50" fillId="0" borderId="0"/>
    <xf numFmtId="0" fontId="53" fillId="0" borderId="61" applyNumberFormat="0">
      <alignment horizontal="right"/>
    </xf>
    <xf numFmtId="175" fontId="41" fillId="0" borderId="61" applyNumberFormat="0" applyFill="0" applyBorder="0" applyProtection="0">
      <alignment horizontal="right" vertical="center"/>
    </xf>
    <xf numFmtId="0" fontId="41" fillId="0" borderId="0"/>
    <xf numFmtId="0" fontId="101" fillId="0" borderId="0" applyNumberFormat="0">
      <alignment horizontal="right"/>
    </xf>
    <xf numFmtId="0" fontId="103" fillId="0" borderId="0" applyNumberFormat="0">
      <alignment horizontal="left"/>
    </xf>
    <xf numFmtId="0" fontId="41" fillId="0" borderId="0"/>
    <xf numFmtId="0" fontId="221" fillId="0" borderId="0"/>
    <xf numFmtId="0" fontId="236" fillId="0" borderId="0"/>
    <xf numFmtId="0" fontId="236" fillId="0" borderId="0"/>
    <xf numFmtId="0" fontId="246" fillId="0" borderId="0"/>
    <xf numFmtId="0" fontId="1" fillId="0" borderId="0"/>
    <xf numFmtId="9" fontId="41" fillId="0" borderId="0" applyFont="0" applyFill="0" applyBorder="0" applyAlignment="0" applyProtection="0"/>
    <xf numFmtId="40" fontId="41" fillId="0" borderId="0" applyFont="0" applyFill="0" applyBorder="0" applyAlignment="0" applyProtection="0"/>
    <xf numFmtId="9" fontId="11" fillId="0" borderId="0" applyFont="0" applyFill="0" applyBorder="0" applyAlignment="0" applyProtection="0"/>
    <xf numFmtId="0" fontId="11" fillId="0" borderId="0" applyNumberFormat="0" applyFill="0" applyBorder="0" applyAlignment="0" applyProtection="0"/>
  </cellStyleXfs>
  <cellXfs count="5630">
    <xf numFmtId="0" fontId="0" fillId="0" borderId="0" xfId="0"/>
    <xf numFmtId="0" fontId="3" fillId="0" borderId="0" xfId="0" applyFont="1" applyAlignment="1">
      <alignment horizontal="justify" vertical="center" readingOrder="1"/>
    </xf>
    <xf numFmtId="0" fontId="5" fillId="0" borderId="0" xfId="0" applyFont="1" applyAlignment="1">
      <alignment vertical="center"/>
    </xf>
    <xf numFmtId="0" fontId="6" fillId="0" borderId="0" xfId="0" applyFont="1" applyAlignment="1">
      <alignment vertical="center"/>
    </xf>
    <xf numFmtId="0" fontId="8" fillId="0" borderId="0" xfId="0" applyFont="1" applyAlignment="1">
      <alignment horizontal="justify" vertical="center" readingOrder="1"/>
    </xf>
    <xf numFmtId="0" fontId="10" fillId="0" borderId="0" xfId="0" applyFont="1" applyAlignment="1">
      <alignment vertical="center"/>
    </xf>
    <xf numFmtId="0" fontId="12" fillId="2" borderId="0" xfId="1" applyFont="1" applyFill="1" applyAlignment="1">
      <alignment horizontal="center"/>
    </xf>
    <xf numFmtId="0" fontId="13" fillId="0" borderId="0" xfId="0" applyFont="1"/>
    <xf numFmtId="0" fontId="14" fillId="2" borderId="0" xfId="1" applyFont="1" applyFill="1" applyBorder="1" applyAlignment="1">
      <alignment horizontal="center" vertical="center"/>
    </xf>
    <xf numFmtId="0" fontId="14" fillId="2" borderId="1" xfId="1" applyFont="1" applyFill="1" applyBorder="1" applyAlignment="1">
      <alignment horizontal="right" vertical="center"/>
    </xf>
    <xf numFmtId="0" fontId="14" fillId="2" borderId="1" xfId="1" applyFont="1" applyFill="1" applyBorder="1" applyAlignment="1">
      <alignment horizontal="center" vertical="center"/>
    </xf>
    <xf numFmtId="0" fontId="14" fillId="2" borderId="1" xfId="1" applyFont="1" applyFill="1" applyBorder="1" applyAlignment="1">
      <alignment horizontal="left" vertical="center"/>
    </xf>
    <xf numFmtId="3" fontId="13" fillId="0" borderId="0" xfId="0" applyNumberFormat="1" applyFont="1"/>
    <xf numFmtId="0" fontId="15" fillId="2" borderId="2" xfId="1" applyFont="1" applyFill="1" applyBorder="1" applyAlignment="1">
      <alignment horizontal="center" vertical="center"/>
    </xf>
    <xf numFmtId="0" fontId="15" fillId="2" borderId="3" xfId="1" applyFont="1" applyFill="1" applyBorder="1" applyAlignment="1">
      <alignment horizontal="center" vertical="center"/>
    </xf>
    <xf numFmtId="0" fontId="14" fillId="2" borderId="4" xfId="1" applyFont="1" applyFill="1" applyBorder="1" applyAlignment="1">
      <alignment horizontal="center" vertical="center"/>
    </xf>
    <xf numFmtId="0" fontId="14" fillId="2" borderId="5" xfId="1" applyFont="1" applyFill="1" applyBorder="1" applyAlignment="1">
      <alignment wrapText="1" shrinkToFit="1"/>
    </xf>
    <xf numFmtId="3" fontId="14" fillId="2" borderId="6" xfId="1" applyNumberFormat="1" applyFont="1" applyFill="1" applyBorder="1" applyAlignment="1">
      <alignment horizontal="center" vertical="center"/>
    </xf>
    <xf numFmtId="0" fontId="14" fillId="2" borderId="7" xfId="1" applyFont="1" applyFill="1" applyBorder="1" applyAlignment="1">
      <alignment horizontal="center" vertical="center" readingOrder="1"/>
    </xf>
    <xf numFmtId="0" fontId="16" fillId="2" borderId="8" xfId="1" applyFont="1" applyFill="1" applyBorder="1" applyAlignment="1">
      <alignment wrapText="1" shrinkToFit="1"/>
    </xf>
    <xf numFmtId="3" fontId="14" fillId="2" borderId="9" xfId="1" applyNumberFormat="1" applyFont="1" applyFill="1" applyBorder="1" applyAlignment="1">
      <alignment horizontal="center" vertical="center"/>
    </xf>
    <xf numFmtId="0" fontId="14" fillId="2" borderId="10" xfId="1" applyFont="1" applyFill="1" applyBorder="1" applyAlignment="1">
      <alignment horizontal="center" vertical="center" readingOrder="1"/>
    </xf>
    <xf numFmtId="0" fontId="14" fillId="2" borderId="11" xfId="1" applyFont="1" applyFill="1" applyBorder="1" applyAlignment="1">
      <alignment horizontal="right" vertical="center" wrapText="1" shrinkToFit="1"/>
    </xf>
    <xf numFmtId="0" fontId="16" fillId="2" borderId="11" xfId="1" applyFont="1" applyFill="1" applyBorder="1" applyAlignment="1">
      <alignment wrapText="1" shrinkToFit="1"/>
    </xf>
    <xf numFmtId="0" fontId="14" fillId="2" borderId="5" xfId="1" applyFont="1" applyFill="1" applyBorder="1" applyAlignment="1">
      <alignment wrapText="1"/>
    </xf>
    <xf numFmtId="2" fontId="14" fillId="2" borderId="6" xfId="1" applyNumberFormat="1" applyFont="1" applyFill="1" applyBorder="1" applyAlignment="1">
      <alignment horizontal="center" vertical="center"/>
    </xf>
    <xf numFmtId="0" fontId="16" fillId="2" borderId="8" xfId="1" applyFont="1" applyFill="1" applyBorder="1" applyAlignment="1">
      <alignment wrapText="1"/>
    </xf>
    <xf numFmtId="2" fontId="14" fillId="2" borderId="9" xfId="1" applyNumberFormat="1" applyFont="1" applyFill="1" applyBorder="1" applyAlignment="1">
      <alignment horizontal="center" vertical="center"/>
    </xf>
    <xf numFmtId="0" fontId="14" fillId="2" borderId="5" xfId="1" applyFont="1" applyFill="1" applyBorder="1"/>
    <xf numFmtId="0" fontId="14" fillId="2" borderId="12" xfId="1" applyFont="1" applyFill="1" applyBorder="1" applyAlignment="1">
      <alignment horizontal="center" vertical="center" wrapText="1"/>
    </xf>
    <xf numFmtId="0" fontId="17" fillId="2" borderId="8" xfId="1" applyFont="1" applyFill="1" applyBorder="1" applyAlignment="1">
      <alignment horizontal="left" vertical="center" wrapText="1"/>
    </xf>
    <xf numFmtId="0" fontId="14" fillId="2" borderId="13" xfId="1" applyFont="1" applyFill="1" applyBorder="1" applyAlignment="1">
      <alignment horizontal="center" vertical="center" readingOrder="1"/>
    </xf>
    <xf numFmtId="0" fontId="14" fillId="2" borderId="14" xfId="1" applyFont="1" applyFill="1" applyBorder="1" applyAlignment="1">
      <alignment horizontal="center" vertical="center" wrapText="1"/>
    </xf>
    <xf numFmtId="0" fontId="14" fillId="2" borderId="9" xfId="1" applyFont="1" applyFill="1" applyBorder="1" applyAlignment="1">
      <alignment horizontal="center" vertical="center" wrapText="1"/>
    </xf>
    <xf numFmtId="168" fontId="14" fillId="2" borderId="6" xfId="1" applyNumberFormat="1" applyFont="1" applyFill="1" applyBorder="1" applyAlignment="1">
      <alignment horizontal="center" vertical="center"/>
    </xf>
    <xf numFmtId="168" fontId="14" fillId="2" borderId="9" xfId="1" applyNumberFormat="1" applyFont="1" applyFill="1" applyBorder="1" applyAlignment="1">
      <alignment horizontal="center" vertical="center"/>
    </xf>
    <xf numFmtId="0" fontId="14" fillId="2" borderId="6" xfId="1" applyFont="1" applyFill="1" applyBorder="1" applyAlignment="1">
      <alignment horizontal="center" vertical="center"/>
    </xf>
    <xf numFmtId="0" fontId="14" fillId="2" borderId="9" xfId="1" applyFont="1" applyFill="1" applyBorder="1" applyAlignment="1">
      <alignment horizontal="center" vertical="center"/>
    </xf>
    <xf numFmtId="0" fontId="16" fillId="2" borderId="8" xfId="1" applyFont="1" applyFill="1" applyBorder="1" applyAlignment="1">
      <alignment horizontal="left" wrapText="1"/>
    </xf>
    <xf numFmtId="0" fontId="17" fillId="2" borderId="6" xfId="1" applyFont="1" applyFill="1" applyBorder="1" applyAlignment="1">
      <alignment horizontal="right" readingOrder="2"/>
    </xf>
    <xf numFmtId="0" fontId="16" fillId="2" borderId="9" xfId="1" applyFont="1" applyFill="1" applyBorder="1" applyAlignment="1">
      <alignment horizontal="left" readingOrder="2"/>
    </xf>
    <xf numFmtId="0" fontId="14" fillId="2" borderId="5" xfId="1" applyFont="1" applyFill="1" applyBorder="1" applyAlignment="1">
      <alignment readingOrder="2"/>
    </xf>
    <xf numFmtId="0" fontId="14" fillId="2" borderId="14" xfId="1" applyFont="1" applyFill="1" applyBorder="1" applyAlignment="1">
      <alignment horizontal="center" vertical="center"/>
    </xf>
    <xf numFmtId="0" fontId="13" fillId="2" borderId="0" xfId="0" applyFont="1" applyFill="1"/>
    <xf numFmtId="0" fontId="14" fillId="2" borderId="11" xfId="1" applyFont="1" applyFill="1" applyBorder="1" applyAlignment="1">
      <alignment horizontal="left" wrapText="1"/>
    </xf>
    <xf numFmtId="0" fontId="14" fillId="2" borderId="11" xfId="1" applyFont="1" applyFill="1" applyBorder="1" applyAlignment="1">
      <alignment horizontal="left" readingOrder="2"/>
    </xf>
    <xf numFmtId="0" fontId="14" fillId="2" borderId="15" xfId="1" applyFont="1" applyFill="1" applyBorder="1" applyAlignment="1">
      <alignment horizontal="left" wrapText="1"/>
    </xf>
    <xf numFmtId="0" fontId="14" fillId="2" borderId="16" xfId="1" applyFont="1" applyFill="1" applyBorder="1" applyAlignment="1">
      <alignment horizontal="center" vertical="center"/>
    </xf>
    <xf numFmtId="0" fontId="14" fillId="2" borderId="17" xfId="1" applyFont="1" applyFill="1" applyBorder="1" applyAlignment="1">
      <alignment horizontal="center" vertical="center" readingOrder="1"/>
    </xf>
    <xf numFmtId="0" fontId="19" fillId="2" borderId="11" xfId="1" applyFont="1" applyFill="1" applyBorder="1" applyAlignment="1">
      <alignment horizontal="right"/>
    </xf>
    <xf numFmtId="0" fontId="19" fillId="2" borderId="6" xfId="1" applyFont="1" applyFill="1" applyBorder="1" applyAlignment="1">
      <alignment horizontal="center" vertical="center"/>
    </xf>
    <xf numFmtId="0" fontId="19" fillId="2" borderId="7" xfId="1" applyFont="1" applyFill="1" applyBorder="1" applyAlignment="1">
      <alignment horizontal="center" vertical="center"/>
    </xf>
    <xf numFmtId="0" fontId="19" fillId="2" borderId="8" xfId="1" applyFont="1" applyFill="1" applyBorder="1" applyAlignment="1">
      <alignment horizontal="left"/>
    </xf>
    <xf numFmtId="0" fontId="19" fillId="2" borderId="9" xfId="1" applyFont="1" applyFill="1" applyBorder="1" applyAlignment="1">
      <alignment horizontal="center" vertical="center"/>
    </xf>
    <xf numFmtId="0" fontId="19" fillId="2" borderId="10" xfId="1" applyFont="1" applyFill="1" applyBorder="1" applyAlignment="1">
      <alignment horizontal="center" vertical="center"/>
    </xf>
    <xf numFmtId="0" fontId="14" fillId="2" borderId="0" xfId="1" applyFont="1" applyFill="1" applyBorder="1"/>
    <xf numFmtId="0" fontId="16" fillId="2" borderId="0" xfId="1" applyFont="1" applyFill="1" applyAlignment="1">
      <alignment horizontal="center" vertical="center"/>
    </xf>
    <xf numFmtId="0" fontId="20" fillId="2" borderId="0" xfId="1" applyFont="1" applyFill="1" applyAlignment="1">
      <alignment horizontal="left" vertical="center"/>
    </xf>
    <xf numFmtId="0" fontId="13" fillId="0" borderId="0" xfId="0" applyFont="1" applyAlignment="1">
      <alignment vertical="center"/>
    </xf>
    <xf numFmtId="0" fontId="21" fillId="2" borderId="0" xfId="1" applyFont="1" applyFill="1" applyAlignment="1">
      <alignment horizontal="center" vertical="center"/>
    </xf>
    <xf numFmtId="0" fontId="22" fillId="0" borderId="0" xfId="0" applyFont="1"/>
    <xf numFmtId="0" fontId="23" fillId="2" borderId="0" xfId="1" applyFont="1" applyFill="1" applyBorder="1" applyAlignment="1">
      <alignment horizontal="center" vertical="center"/>
    </xf>
    <xf numFmtId="0" fontId="23" fillId="2" borderId="1" xfId="1" applyFont="1" applyFill="1" applyBorder="1" applyAlignment="1">
      <alignment horizontal="right" vertical="center"/>
    </xf>
    <xf numFmtId="0" fontId="23" fillId="2" borderId="1" xfId="1" applyFont="1" applyFill="1" applyBorder="1" applyAlignment="1">
      <alignment horizontal="center" vertical="center"/>
    </xf>
    <xf numFmtId="0" fontId="23" fillId="2" borderId="1" xfId="1" applyFont="1" applyFill="1" applyBorder="1" applyAlignment="1">
      <alignment horizontal="left" vertical="center"/>
    </xf>
    <xf numFmtId="0" fontId="23" fillId="2" borderId="2" xfId="1" applyFont="1" applyFill="1" applyBorder="1" applyAlignment="1">
      <alignment horizontal="center" vertical="center"/>
    </xf>
    <xf numFmtId="0" fontId="23" fillId="2" borderId="3" xfId="1" applyFont="1" applyFill="1" applyBorder="1" applyAlignment="1">
      <alignment horizontal="center" vertical="center"/>
    </xf>
    <xf numFmtId="0" fontId="23" fillId="2" borderId="4" xfId="1" applyFont="1" applyFill="1" applyBorder="1" applyAlignment="1">
      <alignment horizontal="center" vertical="center"/>
    </xf>
    <xf numFmtId="0" fontId="23" fillId="2" borderId="18" xfId="1" applyFont="1" applyFill="1" applyBorder="1"/>
    <xf numFmtId="0" fontId="23" fillId="2" borderId="19" xfId="1" applyFont="1" applyFill="1" applyBorder="1" applyAlignment="1">
      <alignment horizontal="center" vertical="center"/>
    </xf>
    <xf numFmtId="0" fontId="23" fillId="2" borderId="20" xfId="1" applyFont="1" applyFill="1" applyBorder="1" applyAlignment="1">
      <alignment horizontal="center" vertical="center"/>
    </xf>
    <xf numFmtId="0" fontId="24" fillId="2" borderId="11" xfId="1" applyFont="1" applyFill="1" applyBorder="1" applyAlignment="1">
      <alignment wrapText="1"/>
    </xf>
    <xf numFmtId="0" fontId="23" fillId="2" borderId="9" xfId="1" applyFont="1" applyFill="1" applyBorder="1" applyAlignment="1">
      <alignment horizontal="center" vertical="center"/>
    </xf>
    <xf numFmtId="0" fontId="23" fillId="2" borderId="10" xfId="1" applyFont="1" applyFill="1" applyBorder="1" applyAlignment="1">
      <alignment horizontal="center" vertical="center"/>
    </xf>
    <xf numFmtId="0" fontId="23" fillId="2" borderId="6" xfId="1" applyFont="1" applyFill="1" applyBorder="1" applyAlignment="1">
      <alignment horizontal="center" vertical="center"/>
    </xf>
    <xf numFmtId="0" fontId="23" fillId="2" borderId="7" xfId="1" applyFont="1" applyFill="1" applyBorder="1" applyAlignment="1">
      <alignment horizontal="center" vertical="center"/>
    </xf>
    <xf numFmtId="0" fontId="13" fillId="0" borderId="0" xfId="0" applyFont="1" applyAlignment="1">
      <alignment horizontal="center"/>
    </xf>
    <xf numFmtId="0" fontId="25" fillId="2" borderId="11" xfId="1" applyFont="1" applyFill="1" applyBorder="1"/>
    <xf numFmtId="0" fontId="24" fillId="2" borderId="11" xfId="1" applyFont="1" applyFill="1" applyBorder="1"/>
    <xf numFmtId="0" fontId="26" fillId="0" borderId="0" xfId="0" applyFont="1" applyAlignment="1">
      <alignment horizontal="center" vertical="center" wrapText="1"/>
    </xf>
    <xf numFmtId="0" fontId="26" fillId="0" borderId="0" xfId="0" applyFont="1" applyAlignment="1">
      <alignment horizontal="center" vertical="center"/>
    </xf>
    <xf numFmtId="0" fontId="25" fillId="2" borderId="15" xfId="1" applyFont="1" applyFill="1" applyBorder="1"/>
    <xf numFmtId="0" fontId="23" fillId="2" borderId="16" xfId="1" applyFont="1" applyFill="1" applyBorder="1" applyAlignment="1">
      <alignment horizontal="center" vertical="center"/>
    </xf>
    <xf numFmtId="0" fontId="23" fillId="2" borderId="17" xfId="1" applyFont="1" applyFill="1" applyBorder="1" applyAlignment="1">
      <alignment horizontal="center" vertical="center"/>
    </xf>
    <xf numFmtId="0" fontId="27" fillId="0" borderId="0" xfId="2" applyFont="1" applyAlignment="1">
      <alignment horizontal="center" vertical="center"/>
    </xf>
    <xf numFmtId="0" fontId="28" fillId="0" borderId="0" xfId="2" applyFont="1" applyAlignment="1">
      <alignment vertical="center"/>
    </xf>
    <xf numFmtId="0" fontId="29" fillId="0" borderId="0" xfId="2" applyFont="1" applyBorder="1" applyAlignment="1">
      <alignment horizontal="center" vertical="center"/>
    </xf>
    <xf numFmtId="0" fontId="29" fillId="0" borderId="0" xfId="2" applyFont="1" applyBorder="1" applyAlignment="1">
      <alignment horizontal="right" vertical="center"/>
    </xf>
    <xf numFmtId="0" fontId="29" fillId="0" borderId="0" xfId="2" applyFont="1" applyBorder="1" applyAlignment="1">
      <alignment horizontal="center" vertical="center"/>
    </xf>
    <xf numFmtId="0" fontId="29" fillId="0" borderId="0" xfId="2" applyFont="1" applyBorder="1" applyAlignment="1">
      <alignment horizontal="left" vertical="center"/>
    </xf>
    <xf numFmtId="0" fontId="29" fillId="0" borderId="21" xfId="2" applyFont="1" applyBorder="1" applyAlignment="1">
      <alignment horizontal="center" vertical="center"/>
    </xf>
    <xf numFmtId="0" fontId="29" fillId="0" borderId="22" xfId="2" applyFont="1" applyBorder="1" applyAlignment="1">
      <alignment horizontal="center" vertical="center"/>
    </xf>
    <xf numFmtId="0" fontId="30" fillId="0" borderId="23" xfId="2" applyFont="1" applyBorder="1" applyAlignment="1">
      <alignment horizontal="center" vertical="center" shrinkToFit="1"/>
    </xf>
    <xf numFmtId="0" fontId="30" fillId="0" borderId="4" xfId="2" applyFont="1" applyBorder="1" applyAlignment="1">
      <alignment horizontal="center" vertical="center" shrinkToFit="1"/>
    </xf>
    <xf numFmtId="0" fontId="29" fillId="0" borderId="24" xfId="2" applyFont="1" applyBorder="1" applyAlignment="1">
      <alignment horizontal="center" vertical="center"/>
    </xf>
    <xf numFmtId="0" fontId="29" fillId="0" borderId="25" xfId="2" applyFont="1" applyBorder="1" applyAlignment="1">
      <alignment horizontal="center" vertical="center"/>
    </xf>
    <xf numFmtId="0" fontId="30" fillId="0" borderId="12" xfId="2" applyFont="1" applyBorder="1" applyAlignment="1">
      <alignment horizontal="center" vertical="center" shrinkToFit="1"/>
    </xf>
    <xf numFmtId="0" fontId="30" fillId="0" borderId="26" xfId="2" applyFont="1" applyBorder="1" applyAlignment="1">
      <alignment horizontal="center" vertical="center" shrinkToFit="1"/>
    </xf>
    <xf numFmtId="0" fontId="29" fillId="0" borderId="27" xfId="2" applyFont="1" applyBorder="1" applyAlignment="1">
      <alignment vertical="center"/>
    </xf>
    <xf numFmtId="0" fontId="29" fillId="0" borderId="28" xfId="2" applyFont="1" applyBorder="1" applyAlignment="1">
      <alignment vertical="center"/>
    </xf>
    <xf numFmtId="3" fontId="30" fillId="0" borderId="29" xfId="2" applyNumberFormat="1" applyFont="1" applyBorder="1" applyAlignment="1">
      <alignment horizontal="center" vertical="center"/>
    </xf>
    <xf numFmtId="3" fontId="30" fillId="0" borderId="30" xfId="2" applyNumberFormat="1" applyFont="1" applyBorder="1" applyAlignment="1">
      <alignment horizontal="center" vertical="center"/>
    </xf>
    <xf numFmtId="3" fontId="28" fillId="0" borderId="0" xfId="2" applyNumberFormat="1" applyFont="1" applyAlignment="1">
      <alignment vertical="center"/>
    </xf>
    <xf numFmtId="4" fontId="28" fillId="0" borderId="0" xfId="2" applyNumberFormat="1" applyFont="1" applyAlignment="1">
      <alignment vertical="center"/>
    </xf>
    <xf numFmtId="3" fontId="28" fillId="0" borderId="0" xfId="3" applyNumberFormat="1" applyFont="1" applyAlignment="1">
      <alignment vertical="center"/>
    </xf>
    <xf numFmtId="169" fontId="28" fillId="0" borderId="0" xfId="2" applyNumberFormat="1" applyFont="1" applyAlignment="1">
      <alignment vertical="center"/>
    </xf>
    <xf numFmtId="170" fontId="28" fillId="0" borderId="0" xfId="2" applyNumberFormat="1" applyFont="1" applyAlignment="1">
      <alignment vertical="center"/>
    </xf>
    <xf numFmtId="1" fontId="28" fillId="0" borderId="0" xfId="2" applyNumberFormat="1" applyFont="1" applyAlignment="1">
      <alignment vertical="center"/>
    </xf>
    <xf numFmtId="3" fontId="28" fillId="0" borderId="0" xfId="4" applyNumberFormat="1" applyFont="1" applyAlignment="1">
      <alignment vertical="center"/>
    </xf>
    <xf numFmtId="0" fontId="29" fillId="0" borderId="31" xfId="2" applyFont="1" applyBorder="1" applyAlignment="1">
      <alignment vertical="center"/>
    </xf>
    <xf numFmtId="0" fontId="29" fillId="0" borderId="32" xfId="2" applyFont="1" applyBorder="1" applyAlignment="1">
      <alignment vertical="center"/>
    </xf>
    <xf numFmtId="3" fontId="30" fillId="0" borderId="33" xfId="2" applyNumberFormat="1" applyFont="1" applyBorder="1" applyAlignment="1">
      <alignment horizontal="center" vertical="center"/>
    </xf>
    <xf numFmtId="3" fontId="30" fillId="0" borderId="34" xfId="2" applyNumberFormat="1" applyFont="1" applyBorder="1" applyAlignment="1">
      <alignment horizontal="center" vertical="center"/>
    </xf>
    <xf numFmtId="0" fontId="31" fillId="2" borderId="0" xfId="1" applyFont="1" applyFill="1" applyBorder="1"/>
    <xf numFmtId="0" fontId="32" fillId="2" borderId="0" xfId="1" applyFont="1" applyFill="1" applyAlignment="1">
      <alignment horizontal="center" vertical="center"/>
    </xf>
    <xf numFmtId="0" fontId="33" fillId="2" borderId="0" xfId="1" applyFont="1" applyFill="1" applyAlignment="1">
      <alignment horizontal="center" vertical="center"/>
    </xf>
    <xf numFmtId="0" fontId="28" fillId="2" borderId="35" xfId="1" applyFont="1" applyFill="1" applyBorder="1" applyAlignment="1">
      <alignment horizontal="center" vertical="center" wrapText="1"/>
    </xf>
    <xf numFmtId="0" fontId="33" fillId="0" borderId="0" xfId="2" applyFont="1" applyAlignment="1">
      <alignment vertical="center"/>
    </xf>
    <xf numFmtId="3" fontId="33" fillId="0" borderId="0" xfId="2" applyNumberFormat="1" applyFont="1" applyAlignment="1">
      <alignment vertical="center"/>
    </xf>
    <xf numFmtId="0" fontId="28" fillId="0" borderId="0" xfId="2" applyFont="1" applyAlignment="1">
      <alignment horizontal="right" vertical="center"/>
    </xf>
    <xf numFmtId="0" fontId="28" fillId="2" borderId="0" xfId="1" applyFont="1" applyFill="1" applyAlignment="1">
      <alignment horizontal="center" vertical="center" wrapText="1"/>
    </xf>
    <xf numFmtId="171" fontId="31" fillId="0" borderId="0" xfId="5" applyFont="1" applyFill="1" applyBorder="1" applyAlignment="1">
      <alignment vertical="center"/>
    </xf>
    <xf numFmtId="0" fontId="31" fillId="0" borderId="0" xfId="2" applyFont="1" applyFill="1" applyBorder="1" applyAlignment="1">
      <alignment vertical="center"/>
    </xf>
    <xf numFmtId="0" fontId="32" fillId="0" borderId="0" xfId="2" applyFont="1" applyBorder="1" applyAlignment="1">
      <alignment vertical="center"/>
    </xf>
    <xf numFmtId="172" fontId="28" fillId="0" borderId="0" xfId="2" applyNumberFormat="1" applyFont="1" applyAlignment="1">
      <alignment vertical="center"/>
    </xf>
    <xf numFmtId="0" fontId="34" fillId="2" borderId="0" xfId="1" applyFont="1" applyFill="1" applyAlignment="1">
      <alignment horizontal="center" vertical="center"/>
    </xf>
    <xf numFmtId="0" fontId="2" fillId="0" borderId="0" xfId="0" applyFont="1"/>
    <xf numFmtId="0" fontId="35" fillId="2" borderId="0" xfId="1" applyFont="1" applyFill="1" applyBorder="1" applyAlignment="1">
      <alignment horizontal="center" vertical="center"/>
    </xf>
    <xf numFmtId="0" fontId="35" fillId="2" borderId="1" xfId="1" applyFont="1" applyFill="1" applyBorder="1" applyAlignment="1">
      <alignment horizontal="right" vertical="center"/>
    </xf>
    <xf numFmtId="0" fontId="35" fillId="2" borderId="1" xfId="1" applyFont="1" applyFill="1" applyBorder="1" applyAlignment="1">
      <alignment horizontal="center" vertical="center"/>
    </xf>
    <xf numFmtId="0" fontId="35" fillId="2" borderId="1" xfId="1" applyFont="1" applyFill="1" applyBorder="1" applyAlignment="1">
      <alignment horizontal="left" vertical="center"/>
    </xf>
    <xf numFmtId="0" fontId="36" fillId="2" borderId="2" xfId="1" applyFont="1" applyFill="1" applyBorder="1" applyAlignment="1">
      <alignment horizontal="center" vertical="center"/>
    </xf>
    <xf numFmtId="0" fontId="36" fillId="2" borderId="3" xfId="1" applyFont="1" applyFill="1" applyBorder="1" applyAlignment="1">
      <alignment horizontal="center" vertical="center"/>
    </xf>
    <xf numFmtId="0" fontId="35" fillId="2" borderId="4" xfId="1" applyFont="1" applyFill="1" applyBorder="1" applyAlignment="1">
      <alignment horizontal="center" vertical="center"/>
    </xf>
    <xf numFmtId="0" fontId="35" fillId="2" borderId="5" xfId="1" applyFont="1" applyFill="1" applyBorder="1"/>
    <xf numFmtId="0" fontId="35" fillId="2" borderId="6" xfId="1" applyFont="1" applyFill="1" applyBorder="1" applyAlignment="1">
      <alignment horizontal="center" vertical="center"/>
    </xf>
    <xf numFmtId="0" fontId="31" fillId="2" borderId="7" xfId="1" applyFont="1" applyFill="1" applyBorder="1" applyAlignment="1">
      <alignment horizontal="center" vertical="center" readingOrder="1"/>
    </xf>
    <xf numFmtId="0" fontId="2" fillId="2" borderId="0" xfId="0" applyFont="1" applyFill="1"/>
    <xf numFmtId="0" fontId="35" fillId="2" borderId="8" xfId="1" applyFont="1" applyFill="1" applyBorder="1"/>
    <xf numFmtId="0" fontId="35" fillId="2" borderId="9" xfId="1" applyFont="1" applyFill="1" applyBorder="1" applyAlignment="1">
      <alignment horizontal="center" vertical="center"/>
    </xf>
    <xf numFmtId="0" fontId="31" fillId="2" borderId="10" xfId="1" applyFont="1" applyFill="1" applyBorder="1" applyAlignment="1">
      <alignment horizontal="center" vertical="center" readingOrder="1"/>
    </xf>
    <xf numFmtId="0" fontId="35" fillId="2" borderId="5" xfId="1" applyFont="1" applyFill="1" applyBorder="1" applyAlignment="1">
      <alignment vertical="center" wrapText="1"/>
    </xf>
    <xf numFmtId="10" fontId="36" fillId="2" borderId="6" xfId="1" applyNumberFormat="1" applyFont="1" applyFill="1" applyBorder="1" applyAlignment="1">
      <alignment horizontal="center" vertical="center"/>
    </xf>
    <xf numFmtId="0" fontId="37" fillId="2" borderId="15" xfId="1" applyFont="1" applyFill="1" applyBorder="1" applyAlignment="1">
      <alignment vertical="center"/>
    </xf>
    <xf numFmtId="10" fontId="36" fillId="2" borderId="16" xfId="1" applyNumberFormat="1" applyFont="1" applyFill="1" applyBorder="1" applyAlignment="1">
      <alignment horizontal="center" vertical="center"/>
    </xf>
    <xf numFmtId="0" fontId="31" fillId="2" borderId="17" xfId="1" applyFont="1" applyFill="1" applyBorder="1" applyAlignment="1">
      <alignment horizontal="center" vertical="center" readingOrder="1"/>
    </xf>
    <xf numFmtId="0" fontId="2" fillId="0" borderId="0" xfId="0" applyFont="1" applyAlignment="1">
      <alignment horizontal="right" vertical="center" readingOrder="2"/>
    </xf>
    <xf numFmtId="0" fontId="2" fillId="0" borderId="0" xfId="0" applyFont="1" applyAlignment="1">
      <alignment vertical="center"/>
    </xf>
    <xf numFmtId="0" fontId="38" fillId="2" borderId="0" xfId="1" applyFont="1" applyFill="1" applyAlignment="1">
      <alignment horizontal="center"/>
    </xf>
    <xf numFmtId="0" fontId="39" fillId="2" borderId="0" xfId="1" applyFont="1" applyFill="1" applyAlignment="1">
      <alignment horizontal="center" vertical="center"/>
    </xf>
    <xf numFmtId="0" fontId="36" fillId="2" borderId="0" xfId="1" applyFont="1" applyFill="1" applyAlignment="1">
      <alignment horizontal="center"/>
    </xf>
    <xf numFmtId="0" fontId="35" fillId="2" borderId="2" xfId="1" applyFont="1" applyFill="1" applyBorder="1" applyAlignment="1">
      <alignment horizontal="center" vertical="center"/>
    </xf>
    <xf numFmtId="0" fontId="35" fillId="2" borderId="3" xfId="1" applyFont="1" applyFill="1" applyBorder="1" applyAlignment="1">
      <alignment horizontal="center" vertical="center"/>
    </xf>
    <xf numFmtId="0" fontId="35" fillId="2" borderId="36" xfId="1" applyFont="1" applyFill="1" applyBorder="1" applyAlignment="1">
      <alignment horizontal="center" vertical="center"/>
    </xf>
    <xf numFmtId="0" fontId="35" fillId="2" borderId="37" xfId="1" applyFont="1" applyFill="1" applyBorder="1" applyAlignment="1">
      <alignment horizontal="left" vertical="center"/>
    </xf>
    <xf numFmtId="0" fontId="35" fillId="2" borderId="38" xfId="1" applyFont="1" applyFill="1" applyBorder="1" applyAlignment="1">
      <alignment horizontal="left" vertical="center"/>
    </xf>
    <xf numFmtId="0" fontId="35" fillId="2" borderId="5" xfId="1" applyFont="1" applyFill="1" applyBorder="1" applyAlignment="1">
      <alignment horizontal="right"/>
    </xf>
    <xf numFmtId="0" fontId="35" fillId="2" borderId="7" xfId="1" applyFont="1" applyFill="1" applyBorder="1" applyAlignment="1">
      <alignment horizontal="center" vertical="center" readingOrder="1"/>
    </xf>
    <xf numFmtId="173" fontId="2" fillId="0" borderId="0" xfId="0" applyNumberFormat="1" applyFont="1"/>
    <xf numFmtId="0" fontId="35" fillId="2" borderId="8" xfId="1" applyFont="1" applyFill="1" applyBorder="1" applyAlignment="1">
      <alignment horizontal="left"/>
    </xf>
    <xf numFmtId="0" fontId="35" fillId="2" borderId="10" xfId="1" applyFont="1" applyFill="1" applyBorder="1" applyAlignment="1">
      <alignment horizontal="center" vertical="center" readingOrder="1"/>
    </xf>
    <xf numFmtId="174" fontId="28" fillId="0" borderId="0" xfId="0" applyNumberFormat="1" applyFont="1" applyAlignment="1">
      <alignment wrapText="1"/>
    </xf>
    <xf numFmtId="174" fontId="2" fillId="0" borderId="0" xfId="0" applyNumberFormat="1" applyFont="1"/>
    <xf numFmtId="168" fontId="35" fillId="2" borderId="6" xfId="1" applyNumberFormat="1" applyFont="1" applyFill="1" applyBorder="1" applyAlignment="1">
      <alignment horizontal="center" vertical="center"/>
    </xf>
    <xf numFmtId="168" fontId="35" fillId="2" borderId="9" xfId="1" applyNumberFormat="1" applyFont="1" applyFill="1" applyBorder="1" applyAlignment="1">
      <alignment horizontal="center" vertical="center"/>
    </xf>
    <xf numFmtId="0" fontId="37" fillId="2" borderId="8" xfId="1" applyFont="1" applyFill="1" applyBorder="1" applyAlignment="1">
      <alignment horizontal="left"/>
    </xf>
    <xf numFmtId="0" fontId="37" fillId="2" borderId="5" xfId="1" applyFont="1" applyFill="1" applyBorder="1" applyAlignment="1">
      <alignment horizontal="right"/>
    </xf>
    <xf numFmtId="0" fontId="37" fillId="2" borderId="11" xfId="1" applyFont="1" applyFill="1" applyBorder="1" applyAlignment="1">
      <alignment horizontal="left"/>
    </xf>
    <xf numFmtId="0" fontId="35" fillId="2" borderId="15" xfId="1" applyFont="1" applyFill="1" applyBorder="1" applyAlignment="1">
      <alignment horizontal="left"/>
    </xf>
    <xf numFmtId="0" fontId="35" fillId="2" borderId="16" xfId="1" applyFont="1" applyFill="1" applyBorder="1" applyAlignment="1">
      <alignment horizontal="center" vertical="center"/>
    </xf>
    <xf numFmtId="0" fontId="2" fillId="0" borderId="0" xfId="0" applyFont="1" applyAlignment="1">
      <alignment horizontal="center"/>
    </xf>
    <xf numFmtId="0" fontId="40" fillId="0" borderId="0" xfId="2" applyFont="1" applyAlignment="1">
      <alignment horizontal="center" vertical="center"/>
    </xf>
    <xf numFmtId="0" fontId="40" fillId="0" borderId="0" xfId="2" applyFont="1" applyBorder="1" applyAlignment="1">
      <alignment horizontal="center" vertical="center"/>
    </xf>
    <xf numFmtId="0" fontId="40" fillId="0" borderId="0" xfId="2" applyFont="1" applyBorder="1" applyAlignment="1">
      <alignment horizontal="right" vertical="center"/>
    </xf>
    <xf numFmtId="0" fontId="40" fillId="0" borderId="0" xfId="2" applyFont="1" applyBorder="1" applyAlignment="1">
      <alignment horizontal="center" vertical="center"/>
    </xf>
    <xf numFmtId="0" fontId="40" fillId="0" borderId="0" xfId="2" applyFont="1" applyBorder="1" applyAlignment="1">
      <alignment horizontal="left" vertical="center"/>
    </xf>
    <xf numFmtId="0" fontId="30" fillId="0" borderId="23" xfId="2" applyFont="1" applyBorder="1" applyAlignment="1">
      <alignment horizontal="center" vertical="center" wrapText="1" shrinkToFit="1"/>
    </xf>
    <xf numFmtId="0" fontId="30" fillId="0" borderId="4" xfId="2" applyFont="1" applyBorder="1" applyAlignment="1">
      <alignment horizontal="center" vertical="center" wrapText="1" shrinkToFit="1"/>
    </xf>
    <xf numFmtId="168" fontId="30" fillId="0" borderId="30" xfId="2" applyNumberFormat="1" applyFont="1" applyBorder="1" applyAlignment="1">
      <alignment horizontal="center" vertical="center"/>
    </xf>
    <xf numFmtId="0" fontId="28" fillId="0" borderId="0" xfId="6" applyFont="1" applyAlignment="1">
      <alignment vertical="center"/>
    </xf>
    <xf numFmtId="0" fontId="28" fillId="0" borderId="0" xfId="7" applyFont="1" applyAlignment="1">
      <alignment vertical="center"/>
    </xf>
    <xf numFmtId="0" fontId="28" fillId="0" borderId="0" xfId="3" applyFont="1" applyAlignment="1">
      <alignment vertical="center"/>
    </xf>
    <xf numFmtId="0" fontId="28" fillId="0" borderId="0" xfId="8" applyFont="1" applyAlignment="1">
      <alignment vertical="center"/>
    </xf>
    <xf numFmtId="0" fontId="29" fillId="0" borderId="39" xfId="2" applyFont="1" applyBorder="1" applyAlignment="1">
      <alignment vertical="center"/>
    </xf>
    <xf numFmtId="0" fontId="29" fillId="0" borderId="40" xfId="2" applyFont="1" applyBorder="1" applyAlignment="1">
      <alignment vertical="center"/>
    </xf>
    <xf numFmtId="3" fontId="30" fillId="0" borderId="14" xfId="2" applyNumberFormat="1" applyFont="1" applyBorder="1" applyAlignment="1">
      <alignment horizontal="center" vertical="center"/>
    </xf>
    <xf numFmtId="168" fontId="30" fillId="0" borderId="13" xfId="2" applyNumberFormat="1" applyFont="1" applyBorder="1" applyAlignment="1">
      <alignment horizontal="center" vertical="center"/>
    </xf>
    <xf numFmtId="0" fontId="28" fillId="0" borderId="0" xfId="4" applyFont="1" applyAlignment="1">
      <alignment vertical="center"/>
    </xf>
    <xf numFmtId="168" fontId="30" fillId="0" borderId="34" xfId="2" applyNumberFormat="1" applyFont="1" applyBorder="1" applyAlignment="1">
      <alignment horizontal="center" vertical="center"/>
    </xf>
    <xf numFmtId="0" fontId="37" fillId="0" borderId="0" xfId="9" applyFont="1" applyAlignment="1">
      <alignment horizontal="center"/>
    </xf>
    <xf numFmtId="0" fontId="42" fillId="0" borderId="0" xfId="9" applyFont="1"/>
    <xf numFmtId="0" fontId="37" fillId="0" borderId="0" xfId="9" applyFont="1"/>
    <xf numFmtId="0" fontId="37" fillId="0" borderId="0" xfId="9" applyFont="1" applyBorder="1" applyAlignment="1">
      <alignment horizontal="left"/>
    </xf>
    <xf numFmtId="0" fontId="37" fillId="0" borderId="2" xfId="9" applyFont="1" applyBorder="1" applyAlignment="1">
      <alignment horizontal="right" vertical="center"/>
    </xf>
    <xf numFmtId="0" fontId="37" fillId="0" borderId="3" xfId="9" applyFont="1" applyBorder="1" applyAlignment="1">
      <alignment horizontal="left" vertical="center"/>
    </xf>
    <xf numFmtId="0" fontId="37" fillId="0" borderId="3" xfId="9" applyFont="1" applyBorder="1" applyAlignment="1">
      <alignment horizontal="left" vertical="center" textRotation="90" wrapText="1"/>
    </xf>
    <xf numFmtId="0" fontId="37" fillId="0" borderId="41" xfId="9" applyFont="1" applyBorder="1" applyAlignment="1">
      <alignment horizontal="center" vertical="center" textRotation="90"/>
    </xf>
    <xf numFmtId="0" fontId="37" fillId="0" borderId="41" xfId="9" applyFont="1" applyBorder="1" applyAlignment="1">
      <alignment horizontal="left" vertical="center" textRotation="90"/>
    </xf>
    <xf numFmtId="0" fontId="37" fillId="0" borderId="42" xfId="9" applyFont="1" applyBorder="1" applyAlignment="1">
      <alignment horizontal="center" vertical="center" textRotation="90"/>
    </xf>
    <xf numFmtId="0" fontId="37" fillId="0" borderId="3" xfId="9" applyFont="1" applyBorder="1" applyAlignment="1">
      <alignment horizontal="left" vertical="center" textRotation="90"/>
    </xf>
    <xf numFmtId="0" fontId="37" fillId="0" borderId="43" xfId="9" applyFont="1" applyBorder="1" applyAlignment="1">
      <alignment horizontal="left" vertical="center" textRotation="90"/>
    </xf>
    <xf numFmtId="0" fontId="37" fillId="0" borderId="44" xfId="9" applyFont="1" applyBorder="1" applyAlignment="1">
      <alignment vertical="center"/>
    </xf>
    <xf numFmtId="0" fontId="37" fillId="0" borderId="45" xfId="9" applyFont="1" applyBorder="1" applyAlignment="1">
      <alignment horizontal="left" vertical="center"/>
    </xf>
    <xf numFmtId="0" fontId="37" fillId="0" borderId="46" xfId="9" applyFont="1" applyBorder="1" applyAlignment="1">
      <alignment horizontal="center" vertical="center"/>
    </xf>
    <xf numFmtId="0" fontId="37" fillId="0" borderId="46" xfId="9" applyFont="1" applyBorder="1" applyAlignment="1">
      <alignment horizontal="center" vertical="center"/>
    </xf>
    <xf numFmtId="0" fontId="37" fillId="0" borderId="45" xfId="9" applyFont="1" applyBorder="1" applyAlignment="1">
      <alignment horizontal="center" vertical="center"/>
    </xf>
    <xf numFmtId="168" fontId="37" fillId="0" borderId="46" xfId="9" applyNumberFormat="1" applyFont="1" applyBorder="1" applyAlignment="1">
      <alignment horizontal="center" vertical="center"/>
    </xf>
    <xf numFmtId="168" fontId="37" fillId="0" borderId="45" xfId="9" applyNumberFormat="1" applyFont="1" applyBorder="1" applyAlignment="1">
      <alignment horizontal="center" vertical="center"/>
    </xf>
    <xf numFmtId="168" fontId="37" fillId="0" borderId="47" xfId="9" applyNumberFormat="1" applyFont="1" applyBorder="1" applyAlignment="1">
      <alignment horizontal="center" vertical="center"/>
    </xf>
    <xf numFmtId="0" fontId="37" fillId="0" borderId="48" xfId="9" applyFont="1" applyBorder="1" applyAlignment="1">
      <alignment vertical="center"/>
    </xf>
    <xf numFmtId="0" fontId="37" fillId="0" borderId="49" xfId="9" applyFont="1" applyBorder="1" applyAlignment="1">
      <alignment horizontal="left" vertical="center"/>
    </xf>
    <xf numFmtId="0" fontId="37" fillId="0" borderId="50" xfId="9" applyFont="1" applyBorder="1" applyAlignment="1">
      <alignment horizontal="center" vertical="center"/>
    </xf>
    <xf numFmtId="0" fontId="37" fillId="0" borderId="50" xfId="9" applyFont="1" applyBorder="1" applyAlignment="1">
      <alignment horizontal="center" vertical="center"/>
    </xf>
    <xf numFmtId="0" fontId="37" fillId="0" borderId="49" xfId="9" applyFont="1" applyBorder="1" applyAlignment="1">
      <alignment horizontal="center"/>
    </xf>
    <xf numFmtId="168" fontId="37" fillId="0" borderId="50" xfId="9" applyNumberFormat="1" applyFont="1" applyBorder="1" applyAlignment="1">
      <alignment horizontal="center" vertical="center"/>
    </xf>
    <xf numFmtId="168" fontId="37" fillId="0" borderId="49" xfId="9" applyNumberFormat="1" applyFont="1" applyBorder="1" applyAlignment="1">
      <alignment horizontal="center" vertical="center"/>
    </xf>
    <xf numFmtId="168" fontId="37" fillId="0" borderId="51" xfId="9" applyNumberFormat="1" applyFont="1" applyBorder="1" applyAlignment="1">
      <alignment horizontal="center" vertical="center"/>
    </xf>
    <xf numFmtId="0" fontId="37" fillId="0" borderId="52" xfId="9" applyFont="1" applyBorder="1" applyAlignment="1">
      <alignment vertical="center"/>
    </xf>
    <xf numFmtId="0" fontId="37" fillId="0" borderId="53" xfId="9" applyFont="1" applyBorder="1" applyAlignment="1">
      <alignment horizontal="left" vertical="center"/>
    </xf>
    <xf numFmtId="0" fontId="37" fillId="0" borderId="54" xfId="9" applyFont="1" applyBorder="1" applyAlignment="1">
      <alignment horizontal="center" vertical="center"/>
    </xf>
    <xf numFmtId="0" fontId="37" fillId="0" borderId="54" xfId="9" applyFont="1" applyBorder="1" applyAlignment="1">
      <alignment horizontal="center" vertical="center"/>
    </xf>
    <xf numFmtId="0" fontId="37" fillId="0" borderId="53" xfId="9" applyFont="1" applyBorder="1" applyAlignment="1">
      <alignment horizontal="center"/>
    </xf>
    <xf numFmtId="168" fontId="37" fillId="0" borderId="54" xfId="9" applyNumberFormat="1" applyFont="1" applyBorder="1" applyAlignment="1">
      <alignment horizontal="center" vertical="center"/>
    </xf>
    <xf numFmtId="168" fontId="37" fillId="0" borderId="53" xfId="9" applyNumberFormat="1" applyFont="1" applyBorder="1" applyAlignment="1">
      <alignment horizontal="center" vertical="center"/>
    </xf>
    <xf numFmtId="168" fontId="37" fillId="0" borderId="55" xfId="9" applyNumberFormat="1" applyFont="1" applyBorder="1" applyAlignment="1">
      <alignment horizontal="center" vertical="center"/>
    </xf>
    <xf numFmtId="0" fontId="37" fillId="0" borderId="31" xfId="9" applyFont="1" applyBorder="1" applyAlignment="1">
      <alignment vertical="center"/>
    </xf>
    <xf numFmtId="0" fontId="37" fillId="0" borderId="32" xfId="9" applyFont="1" applyBorder="1" applyAlignment="1">
      <alignment horizontal="left" vertical="center"/>
    </xf>
    <xf numFmtId="0" fontId="37" fillId="0" borderId="56" xfId="9" applyFont="1" applyBorder="1" applyAlignment="1">
      <alignment horizontal="center" vertical="center"/>
    </xf>
    <xf numFmtId="0" fontId="37" fillId="0" borderId="56" xfId="9" applyFont="1" applyBorder="1" applyAlignment="1">
      <alignment horizontal="center" vertical="center"/>
    </xf>
    <xf numFmtId="0" fontId="37" fillId="0" borderId="32" xfId="9" applyFont="1" applyBorder="1" applyAlignment="1">
      <alignment horizontal="center" vertical="center"/>
    </xf>
    <xf numFmtId="168" fontId="37" fillId="0" borderId="56" xfId="9" applyNumberFormat="1" applyFont="1" applyBorder="1" applyAlignment="1">
      <alignment horizontal="center" vertical="center"/>
    </xf>
    <xf numFmtId="168" fontId="37" fillId="0" borderId="32" xfId="9" applyNumberFormat="1" applyFont="1" applyBorder="1" applyAlignment="1">
      <alignment horizontal="center" vertical="center"/>
    </xf>
    <xf numFmtId="168" fontId="37" fillId="0" borderId="57" xfId="9" applyNumberFormat="1" applyFont="1" applyBorder="1" applyAlignment="1">
      <alignment horizontal="center" vertical="center"/>
    </xf>
    <xf numFmtId="0" fontId="37" fillId="0" borderId="0" xfId="9" applyFont="1" applyAlignment="1">
      <alignment horizontal="left"/>
    </xf>
    <xf numFmtId="0" fontId="36" fillId="2" borderId="0" xfId="1" applyFont="1" applyFill="1" applyAlignment="1">
      <alignment horizontal="center" vertical="center"/>
    </xf>
    <xf numFmtId="0" fontId="35" fillId="2" borderId="5" xfId="1" applyFont="1" applyFill="1" applyBorder="1" applyAlignment="1">
      <alignment vertical="center"/>
    </xf>
    <xf numFmtId="0" fontId="35" fillId="2" borderId="7" xfId="1" applyFont="1" applyFill="1" applyBorder="1" applyAlignment="1">
      <alignment horizontal="center" vertical="center"/>
    </xf>
    <xf numFmtId="0" fontId="35" fillId="2" borderId="8" xfId="1" applyFont="1" applyFill="1" applyBorder="1" applyAlignment="1">
      <alignment vertical="center"/>
    </xf>
    <xf numFmtId="0" fontId="35" fillId="2" borderId="10" xfId="1" applyFont="1" applyFill="1" applyBorder="1" applyAlignment="1">
      <alignment horizontal="center" vertical="center"/>
    </xf>
    <xf numFmtId="0" fontId="37" fillId="2" borderId="15" xfId="1" applyFont="1" applyFill="1" applyBorder="1"/>
    <xf numFmtId="168" fontId="35" fillId="2" borderId="16" xfId="1" applyNumberFormat="1" applyFont="1" applyFill="1" applyBorder="1" applyAlignment="1">
      <alignment horizontal="center" vertical="center"/>
    </xf>
    <xf numFmtId="0" fontId="35" fillId="2" borderId="17" xfId="1" applyFont="1" applyFill="1" applyBorder="1" applyAlignment="1">
      <alignment horizontal="center" vertical="center"/>
    </xf>
    <xf numFmtId="0" fontId="37" fillId="2" borderId="0" xfId="1" applyFont="1" applyFill="1" applyBorder="1" applyAlignment="1">
      <alignment horizontal="right" wrapText="1" readingOrder="2"/>
    </xf>
    <xf numFmtId="0" fontId="39" fillId="2" borderId="0" xfId="1" applyFont="1" applyFill="1" applyBorder="1" applyAlignment="1">
      <alignment horizontal="left" wrapText="1" readingOrder="1"/>
    </xf>
    <xf numFmtId="0" fontId="36" fillId="2" borderId="0" xfId="1" applyFont="1" applyFill="1" applyBorder="1" applyAlignment="1">
      <alignment horizontal="center"/>
    </xf>
    <xf numFmtId="0" fontId="36" fillId="2" borderId="0" xfId="1" applyFont="1" applyFill="1" applyBorder="1"/>
    <xf numFmtId="0" fontId="39" fillId="2" borderId="0" xfId="1" applyFont="1" applyFill="1" applyBorder="1" applyAlignment="1">
      <alignment horizontal="center" vertical="center"/>
    </xf>
    <xf numFmtId="0" fontId="36" fillId="2" borderId="0" xfId="1" applyFont="1" applyFill="1" applyBorder="1" applyAlignment="1">
      <alignment horizontal="left" vertical="center"/>
    </xf>
    <xf numFmtId="0" fontId="35" fillId="2" borderId="58" xfId="1" applyFont="1" applyFill="1" applyBorder="1" applyAlignment="1">
      <alignment horizontal="right"/>
    </xf>
    <xf numFmtId="0" fontId="35" fillId="2" borderId="59" xfId="1" applyFont="1" applyFill="1" applyBorder="1" applyAlignment="1">
      <alignment horizontal="center" vertical="center"/>
    </xf>
    <xf numFmtId="0" fontId="39" fillId="2" borderId="60" xfId="1" applyFont="1" applyFill="1" applyBorder="1" applyAlignment="1">
      <alignment horizontal="left" vertical="center"/>
    </xf>
    <xf numFmtId="2" fontId="35" fillId="2" borderId="6" xfId="1" applyNumberFormat="1" applyFont="1" applyFill="1" applyBorder="1" applyAlignment="1">
      <alignment horizontal="center" vertical="center"/>
    </xf>
    <xf numFmtId="2" fontId="35" fillId="2" borderId="9" xfId="1" applyNumberFormat="1" applyFont="1" applyFill="1" applyBorder="1" applyAlignment="1">
      <alignment horizontal="center" vertical="center"/>
    </xf>
    <xf numFmtId="0" fontId="35" fillId="2" borderId="5" xfId="1" applyFont="1" applyFill="1" applyBorder="1" applyAlignment="1">
      <alignment horizontal="right" readingOrder="2"/>
    </xf>
    <xf numFmtId="0" fontId="35" fillId="2" borderId="11" xfId="1" applyFont="1" applyFill="1" applyBorder="1" applyAlignment="1">
      <alignment horizontal="left"/>
    </xf>
    <xf numFmtId="2" fontId="35" fillId="2" borderId="16" xfId="1" applyNumberFormat="1" applyFont="1" applyFill="1" applyBorder="1" applyAlignment="1">
      <alignment horizontal="center" vertical="center"/>
    </xf>
    <xf numFmtId="0" fontId="44" fillId="0" borderId="0" xfId="0" applyFont="1" applyAlignment="1">
      <alignment horizontal="center" vertical="center"/>
    </xf>
    <xf numFmtId="0" fontId="45" fillId="0" borderId="0" xfId="0" applyFont="1" applyAlignment="1">
      <alignment horizontal="justify" vertical="center"/>
    </xf>
    <xf numFmtId="0" fontId="46" fillId="0" borderId="0" xfId="0" applyFont="1" applyAlignment="1">
      <alignment horizontal="justify" vertical="center"/>
    </xf>
    <xf numFmtId="0" fontId="47" fillId="0" borderId="0" xfId="0" applyFont="1" applyAlignment="1">
      <alignment horizontal="justify" vertical="center"/>
    </xf>
    <xf numFmtId="0" fontId="43" fillId="0" borderId="0" xfId="0" applyFont="1" applyAlignment="1">
      <alignment horizontal="justify" vertical="center"/>
    </xf>
    <xf numFmtId="0" fontId="44" fillId="0" borderId="0" xfId="0" applyFont="1" applyAlignment="1">
      <alignment horizontal="justify" vertical="center"/>
    </xf>
    <xf numFmtId="0" fontId="44" fillId="0" borderId="0" xfId="0" applyFont="1" applyAlignment="1">
      <alignment horizontal="left" vertical="center" indent="8"/>
    </xf>
    <xf numFmtId="0" fontId="48" fillId="0" borderId="0" xfId="0" applyFont="1" applyAlignment="1">
      <alignment horizontal="center" vertical="center"/>
    </xf>
    <xf numFmtId="0" fontId="49" fillId="0" borderId="0" xfId="10" applyFont="1" applyBorder="1" applyAlignment="1">
      <alignment horizontal="center" vertical="center"/>
    </xf>
    <xf numFmtId="0" fontId="41" fillId="0" borderId="0" xfId="11" applyFont="1"/>
    <xf numFmtId="0" fontId="51" fillId="0" borderId="0" xfId="10" applyFont="1" applyBorder="1" applyAlignment="1">
      <alignment horizontal="center" vertical="center"/>
    </xf>
    <xf numFmtId="0" fontId="51" fillId="0" borderId="0" xfId="10" applyFont="1" applyBorder="1" applyAlignment="1">
      <alignment horizontal="left" vertical="center"/>
    </xf>
    <xf numFmtId="0" fontId="52" fillId="0" borderId="0" xfId="11" applyFont="1" applyAlignment="1">
      <alignment horizontal="centerContinuous" vertical="center"/>
    </xf>
    <xf numFmtId="0" fontId="41" fillId="0" borderId="0" xfId="11" applyFont="1" applyAlignment="1">
      <alignment vertical="center"/>
    </xf>
    <xf numFmtId="0" fontId="51" fillId="0" borderId="0" xfId="11" applyFont="1" applyAlignment="1">
      <alignment horizontal="right" vertical="center"/>
    </xf>
    <xf numFmtId="0" fontId="54" fillId="0" borderId="21" xfId="12" applyFont="1" applyBorder="1" applyAlignment="1">
      <alignment horizontal="center" vertical="center"/>
    </xf>
    <xf numFmtId="0" fontId="54" fillId="0" borderId="35" xfId="12" applyFont="1" applyBorder="1" applyAlignment="1">
      <alignment horizontal="center" vertical="center"/>
    </xf>
    <xf numFmtId="0" fontId="54" fillId="0" borderId="22" xfId="12" applyFont="1" applyBorder="1" applyAlignment="1">
      <alignment horizontal="center" vertical="center"/>
    </xf>
    <xf numFmtId="0" fontId="55" fillId="0" borderId="19" xfId="12" applyFont="1" applyBorder="1" applyAlignment="1">
      <alignment horizontal="center" vertical="center" wrapText="1"/>
    </xf>
    <xf numFmtId="0" fontId="56" fillId="0" borderId="19" xfId="12" applyFont="1" applyBorder="1" applyAlignment="1">
      <alignment horizontal="center" vertical="center" wrapText="1"/>
    </xf>
    <xf numFmtId="0" fontId="57" fillId="0" borderId="20" xfId="12" applyFont="1" applyBorder="1" applyAlignment="1">
      <alignment horizontal="center" vertical="center"/>
    </xf>
    <xf numFmtId="0" fontId="54" fillId="0" borderId="24" xfId="10" applyFont="1" applyBorder="1" applyAlignment="1">
      <alignment horizontal="centerContinuous" vertical="center"/>
    </xf>
    <xf numFmtId="0" fontId="54" fillId="0" borderId="62" xfId="11" applyFont="1" applyBorder="1" applyAlignment="1">
      <alignment horizontal="centerContinuous" vertical="center"/>
    </xf>
    <xf numFmtId="0" fontId="54" fillId="0" borderId="25" xfId="11" applyFont="1" applyBorder="1" applyAlignment="1">
      <alignment horizontal="centerContinuous" vertical="center"/>
    </xf>
    <xf numFmtId="0" fontId="58" fillId="0" borderId="14" xfId="10" applyFont="1" applyBorder="1" applyAlignment="1">
      <alignment horizontal="center" vertical="center"/>
    </xf>
    <xf numFmtId="0" fontId="58" fillId="0" borderId="14" xfId="10" applyFont="1" applyBorder="1" applyAlignment="1">
      <alignment horizontal="centerContinuous" vertical="center"/>
    </xf>
    <xf numFmtId="0" fontId="58" fillId="0" borderId="13" xfId="10" applyFont="1" applyBorder="1" applyAlignment="1">
      <alignment horizontal="center" vertical="center"/>
    </xf>
    <xf numFmtId="0" fontId="58" fillId="0" borderId="11" xfId="11" applyFont="1" applyBorder="1" applyAlignment="1">
      <alignment horizontal="center" vertical="center"/>
    </xf>
    <xf numFmtId="0" fontId="57" fillId="0" borderId="14" xfId="11" applyFont="1" applyBorder="1" applyAlignment="1">
      <alignment horizontal="center" vertical="center"/>
    </xf>
    <xf numFmtId="0" fontId="58" fillId="0" borderId="14" xfId="11" applyFont="1" applyBorder="1" applyAlignment="1">
      <alignment horizontal="center" vertical="center"/>
    </xf>
    <xf numFmtId="0" fontId="58" fillId="0" borderId="40" xfId="11" applyFont="1" applyBorder="1" applyAlignment="1">
      <alignment horizontal="centerContinuous" vertical="center"/>
    </xf>
    <xf numFmtId="0" fontId="58" fillId="0" borderId="63" xfId="11" applyFont="1" applyBorder="1" applyAlignment="1">
      <alignment vertical="center"/>
    </xf>
    <xf numFmtId="0" fontId="58" fillId="0" borderId="8" xfId="11" applyFont="1" applyBorder="1" applyAlignment="1">
      <alignment horizontal="center" vertical="center"/>
    </xf>
    <xf numFmtId="0" fontId="58" fillId="0" borderId="9" xfId="11" applyFont="1" applyBorder="1" applyAlignment="1">
      <alignment horizontal="center" vertical="center"/>
    </xf>
    <xf numFmtId="0" fontId="58" fillId="0" borderId="9" xfId="11" applyFont="1" applyBorder="1" applyAlignment="1">
      <alignment vertical="center"/>
    </xf>
    <xf numFmtId="0" fontId="58" fillId="0" borderId="25" xfId="11" applyFont="1" applyBorder="1" applyAlignment="1">
      <alignment vertical="center"/>
    </xf>
    <xf numFmtId="0" fontId="58" fillId="0" borderId="64" xfId="11" applyFont="1" applyBorder="1" applyAlignment="1">
      <alignment vertical="center"/>
    </xf>
    <xf numFmtId="3" fontId="52" fillId="0" borderId="12" xfId="13" applyNumberFormat="1" applyFont="1" applyBorder="1" applyAlignment="1">
      <alignment horizontal="center" vertical="center"/>
    </xf>
    <xf numFmtId="38" fontId="52" fillId="0" borderId="12" xfId="13" applyNumberFormat="1" applyFont="1" applyBorder="1" applyAlignment="1">
      <alignment horizontal="center" vertical="center"/>
    </xf>
    <xf numFmtId="10" fontId="52" fillId="0" borderId="12" xfId="11" applyNumberFormat="1" applyFont="1" applyBorder="1" applyAlignment="1">
      <alignment horizontal="center" vertical="center"/>
    </xf>
    <xf numFmtId="1" fontId="52" fillId="0" borderId="12" xfId="13" applyNumberFormat="1" applyFont="1" applyBorder="1" applyAlignment="1">
      <alignment horizontal="center" vertical="center"/>
    </xf>
    <xf numFmtId="0" fontId="52" fillId="0" borderId="12" xfId="11" applyFont="1" applyBorder="1" applyAlignment="1">
      <alignment horizontal="center" vertical="center"/>
    </xf>
    <xf numFmtId="38" fontId="41" fillId="0" borderId="0" xfId="11" applyNumberFormat="1" applyFont="1"/>
    <xf numFmtId="0" fontId="52" fillId="0" borderId="0" xfId="11" applyFont="1" applyAlignment="1">
      <alignment vertical="center"/>
    </xf>
    <xf numFmtId="0" fontId="52" fillId="0" borderId="0" xfId="11" applyFont="1" applyBorder="1" applyAlignment="1">
      <alignment horizontal="right" vertical="center" readingOrder="2"/>
    </xf>
    <xf numFmtId="0" fontId="59" fillId="0" borderId="0" xfId="11" applyFont="1"/>
    <xf numFmtId="38" fontId="59" fillId="0" borderId="0" xfId="11" applyNumberFormat="1" applyFont="1"/>
    <xf numFmtId="3" fontId="41" fillId="0" borderId="0" xfId="11" applyNumberFormat="1" applyFont="1"/>
    <xf numFmtId="0" fontId="60" fillId="0" borderId="0" xfId="2" applyFont="1" applyAlignment="1">
      <alignment horizontal="center" vertical="center"/>
    </xf>
    <xf numFmtId="0" fontId="61" fillId="0" borderId="0" xfId="2" applyFont="1" applyAlignment="1">
      <alignment horizontal="center" vertical="center"/>
    </xf>
    <xf numFmtId="0" fontId="62" fillId="0" borderId="0" xfId="2" applyFont="1" applyAlignment="1">
      <alignment horizontal="center" vertical="center"/>
    </xf>
    <xf numFmtId="0" fontId="62" fillId="0" borderId="0" xfId="2" applyFont="1" applyAlignment="1">
      <alignment horizontal="center" vertical="center"/>
    </xf>
    <xf numFmtId="0" fontId="62" fillId="0" borderId="0" xfId="2" applyFont="1" applyAlignment="1">
      <alignment horizontal="right" vertical="center"/>
    </xf>
    <xf numFmtId="0" fontId="62" fillId="0" borderId="0" xfId="2" applyFont="1" applyAlignment="1">
      <alignment horizontal="left" vertical="center"/>
    </xf>
    <xf numFmtId="0" fontId="63" fillId="0" borderId="6" xfId="2" applyFont="1" applyBorder="1" applyAlignment="1">
      <alignment horizontal="center" vertical="center"/>
    </xf>
    <xf numFmtId="0" fontId="63" fillId="0" borderId="9" xfId="2" applyFont="1" applyBorder="1" applyAlignment="1">
      <alignment horizontal="center" vertical="center"/>
    </xf>
    <xf numFmtId="0" fontId="63" fillId="0" borderId="9" xfId="2" applyFont="1" applyBorder="1" applyAlignment="1">
      <alignment horizontal="center" vertical="center" wrapText="1"/>
    </xf>
    <xf numFmtId="0" fontId="62" fillId="0" borderId="65" xfId="2" applyFont="1" applyBorder="1" applyAlignment="1">
      <alignment horizontal="center" vertical="center"/>
    </xf>
    <xf numFmtId="3" fontId="62" fillId="0" borderId="65" xfId="2" applyNumberFormat="1" applyFont="1" applyBorder="1" applyAlignment="1">
      <alignment horizontal="center" vertical="center"/>
    </xf>
    <xf numFmtId="0" fontId="61" fillId="0" borderId="0" xfId="2" applyFont="1" applyAlignment="1">
      <alignment horizontal="right" vertical="center" readingOrder="2"/>
    </xf>
    <xf numFmtId="0" fontId="64" fillId="0" borderId="0" xfId="11" applyFont="1" applyAlignment="1">
      <alignment horizontal="centerContinuous"/>
    </xf>
    <xf numFmtId="0" fontId="59" fillId="0" borderId="0" xfId="11" applyFont="1" applyAlignment="1">
      <alignment horizontal="centerContinuous"/>
    </xf>
    <xf numFmtId="0" fontId="65" fillId="0" borderId="0" xfId="11" applyFont="1"/>
    <xf numFmtId="0" fontId="59" fillId="0" borderId="0" xfId="11" applyFont="1" applyAlignment="1">
      <alignment horizontal="centerContinuous" vertical="center"/>
    </xf>
    <xf numFmtId="0" fontId="19" fillId="0" borderId="0" xfId="11" applyFont="1"/>
    <xf numFmtId="0" fontId="19" fillId="0" borderId="0" xfId="11" applyFont="1" applyAlignment="1">
      <alignment horizontal="left"/>
    </xf>
    <xf numFmtId="0" fontId="19" fillId="0" borderId="62" xfId="11" applyFont="1" applyBorder="1" applyAlignment="1">
      <alignment horizontal="left"/>
    </xf>
    <xf numFmtId="0" fontId="5" fillId="0" borderId="0" xfId="11" applyFont="1" applyAlignment="1">
      <alignment horizontal="left"/>
    </xf>
    <xf numFmtId="0" fontId="19" fillId="0" borderId="66" xfId="11" applyFont="1" applyBorder="1" applyAlignment="1">
      <alignment horizontal="centerContinuous" vertical="center"/>
    </xf>
    <xf numFmtId="0" fontId="59" fillId="0" borderId="67" xfId="11" applyFont="1" applyBorder="1" applyAlignment="1">
      <alignment horizontal="centerContinuous"/>
    </xf>
    <xf numFmtId="0" fontId="19" fillId="0" borderId="37" xfId="11" applyFont="1" applyBorder="1" applyAlignment="1">
      <alignment horizontal="right" vertical="center"/>
    </xf>
    <xf numFmtId="0" fontId="19" fillId="0" borderId="37" xfId="11" applyFont="1" applyBorder="1" applyAlignment="1">
      <alignment vertical="center"/>
    </xf>
    <xf numFmtId="0" fontId="19" fillId="0" borderId="37" xfId="11" applyFont="1" applyBorder="1" applyAlignment="1"/>
    <xf numFmtId="0" fontId="19" fillId="0" borderId="37" xfId="11" quotePrefix="1" applyFont="1" applyBorder="1" applyAlignment="1"/>
    <xf numFmtId="0" fontId="19" fillId="0" borderId="68" xfId="11" applyFont="1" applyBorder="1" applyAlignment="1">
      <alignment horizontal="left"/>
    </xf>
    <xf numFmtId="0" fontId="19" fillId="0" borderId="69" xfId="11" applyFont="1" applyBorder="1" applyAlignment="1">
      <alignment horizontal="centerContinuous" vertical="center"/>
    </xf>
    <xf numFmtId="0" fontId="59" fillId="0" borderId="40" xfId="11" applyFont="1" applyBorder="1" applyAlignment="1">
      <alignment horizontal="centerContinuous"/>
    </xf>
    <xf numFmtId="0" fontId="19" fillId="0" borderId="70" xfId="11" quotePrefix="1" applyFont="1" applyBorder="1" applyAlignment="1">
      <alignment horizontal="center"/>
    </xf>
    <xf numFmtId="0" fontId="19" fillId="0" borderId="37" xfId="11" quotePrefix="1" applyFont="1" applyBorder="1" applyAlignment="1">
      <alignment horizontal="center"/>
    </xf>
    <xf numFmtId="0" fontId="19" fillId="0" borderId="68" xfId="11" quotePrefix="1" applyFont="1" applyBorder="1" applyAlignment="1">
      <alignment horizontal="center"/>
    </xf>
    <xf numFmtId="0" fontId="41" fillId="0" borderId="37" xfId="11" applyFont="1" applyBorder="1" applyAlignment="1">
      <alignment horizontal="center"/>
    </xf>
    <xf numFmtId="0" fontId="41" fillId="0" borderId="68" xfId="11" applyFont="1" applyBorder="1" applyAlignment="1">
      <alignment horizontal="center"/>
    </xf>
    <xf numFmtId="0" fontId="19" fillId="0" borderId="40" xfId="11" applyFont="1" applyBorder="1" applyAlignment="1">
      <alignment horizontal="centerContinuous" vertical="center"/>
    </xf>
    <xf numFmtId="0" fontId="59" fillId="0" borderId="70" xfId="11" applyFont="1" applyBorder="1" applyAlignment="1">
      <alignment horizontal="center" vertical="center" textRotation="90"/>
    </xf>
    <xf numFmtId="0" fontId="19" fillId="0" borderId="68" xfId="11" applyFont="1" applyBorder="1" applyAlignment="1">
      <alignment horizontal="center" vertical="center" textRotation="90"/>
    </xf>
    <xf numFmtId="0" fontId="19" fillId="0" borderId="66" xfId="11" applyFont="1" applyBorder="1" applyAlignment="1">
      <alignment vertical="center"/>
    </xf>
    <xf numFmtId="0" fontId="59" fillId="0" borderId="67" xfId="11" applyFont="1" applyBorder="1" applyAlignment="1">
      <alignment horizontal="left" vertical="center"/>
    </xf>
    <xf numFmtId="0" fontId="19" fillId="0" borderId="70" xfId="11" applyFont="1" applyBorder="1" applyAlignment="1">
      <alignment horizontal="center" vertical="center"/>
    </xf>
    <xf numFmtId="0" fontId="19" fillId="0" borderId="68" xfId="11" applyFont="1" applyBorder="1" applyAlignment="1">
      <alignment horizontal="center" vertical="center"/>
    </xf>
    <xf numFmtId="168" fontId="65" fillId="0" borderId="0" xfId="11" applyNumberFormat="1" applyFont="1"/>
    <xf numFmtId="0" fontId="19" fillId="0" borderId="70" xfId="11" applyFont="1" applyBorder="1" applyAlignment="1">
      <alignment vertical="center"/>
    </xf>
    <xf numFmtId="0" fontId="66" fillId="0" borderId="68" xfId="11" applyFont="1" applyBorder="1" applyAlignment="1">
      <alignment horizontal="left" vertical="center"/>
    </xf>
    <xf numFmtId="2" fontId="19" fillId="3" borderId="70" xfId="11" applyNumberFormat="1" applyFont="1" applyFill="1" applyBorder="1" applyAlignment="1">
      <alignment horizontal="center" vertical="center"/>
    </xf>
    <xf numFmtId="2" fontId="19" fillId="3" borderId="68" xfId="11" applyNumberFormat="1" applyFont="1" applyFill="1" applyBorder="1" applyAlignment="1">
      <alignment horizontal="center" vertical="center"/>
    </xf>
    <xf numFmtId="2" fontId="19" fillId="0" borderId="70" xfId="11" applyNumberFormat="1" applyFont="1" applyBorder="1" applyAlignment="1">
      <alignment horizontal="center" vertical="center"/>
    </xf>
    <xf numFmtId="2" fontId="19" fillId="0" borderId="68" xfId="11" applyNumberFormat="1" applyFont="1" applyBorder="1" applyAlignment="1">
      <alignment horizontal="center" vertical="center"/>
    </xf>
    <xf numFmtId="168" fontId="19" fillId="0" borderId="70" xfId="11" applyNumberFormat="1" applyFont="1" applyBorder="1" applyAlignment="1">
      <alignment horizontal="center" vertical="center"/>
    </xf>
    <xf numFmtId="168" fontId="19" fillId="0" borderId="68" xfId="11" applyNumberFormat="1" applyFont="1" applyBorder="1" applyAlignment="1">
      <alignment horizontal="center" vertical="center"/>
    </xf>
    <xf numFmtId="0" fontId="67" fillId="0" borderId="0" xfId="11" applyFont="1" applyBorder="1" applyAlignment="1">
      <alignment readingOrder="1"/>
    </xf>
    <xf numFmtId="0" fontId="65" fillId="0" borderId="0" xfId="11" applyFont="1" applyAlignment="1">
      <alignment readingOrder="1"/>
    </xf>
    <xf numFmtId="0" fontId="5" fillId="0" borderId="0" xfId="11" applyFont="1" applyBorder="1"/>
    <xf numFmtId="0" fontId="65" fillId="0" borderId="0" xfId="11" applyFont="1" applyBorder="1"/>
    <xf numFmtId="0" fontId="64" fillId="0" borderId="0" xfId="11" applyFont="1" applyAlignment="1">
      <alignment horizontal="center" vertical="center"/>
    </xf>
    <xf numFmtId="0" fontId="68" fillId="0" borderId="0" xfId="11" applyFont="1" applyAlignment="1">
      <alignment horizontal="center" vertical="center"/>
    </xf>
    <xf numFmtId="0" fontId="19" fillId="0" borderId="0" xfId="11" applyFont="1" applyAlignment="1">
      <alignment horizontal="center" vertical="center"/>
    </xf>
    <xf numFmtId="0" fontId="19" fillId="0" borderId="0" xfId="11" applyFont="1" applyAlignment="1">
      <alignment horizontal="right" vertical="center"/>
    </xf>
    <xf numFmtId="0" fontId="59" fillId="0" borderId="0" xfId="11" applyFont="1" applyAlignment="1">
      <alignment horizontal="center" vertical="center"/>
    </xf>
    <xf numFmtId="0" fontId="19" fillId="0" borderId="0" xfId="11" applyFont="1" applyAlignment="1">
      <alignment horizontal="left" vertical="center"/>
    </xf>
    <xf numFmtId="0" fontId="19" fillId="0" borderId="66" xfId="11" applyFont="1" applyBorder="1" applyAlignment="1">
      <alignment horizontal="center" vertical="center"/>
    </xf>
    <xf numFmtId="0" fontId="19" fillId="0" borderId="59" xfId="11" applyFont="1" applyBorder="1" applyAlignment="1">
      <alignment horizontal="center" vertical="center"/>
    </xf>
    <xf numFmtId="0" fontId="19" fillId="0" borderId="67" xfId="11" applyFont="1" applyBorder="1" applyAlignment="1">
      <alignment horizontal="center" vertical="center"/>
    </xf>
    <xf numFmtId="0" fontId="54" fillId="0" borderId="70" xfId="11" applyFont="1" applyBorder="1" applyAlignment="1">
      <alignment horizontal="center" vertical="center"/>
    </xf>
    <xf numFmtId="0" fontId="54" fillId="0" borderId="68" xfId="11" applyFont="1" applyBorder="1" applyAlignment="1">
      <alignment horizontal="center" vertical="center"/>
    </xf>
    <xf numFmtId="0" fontId="19" fillId="0" borderId="71" xfId="11" applyFont="1" applyBorder="1" applyAlignment="1">
      <alignment horizontal="center" vertical="center"/>
    </xf>
    <xf numFmtId="0" fontId="19" fillId="0" borderId="62" xfId="11" applyFont="1" applyBorder="1" applyAlignment="1">
      <alignment horizontal="center" vertical="center"/>
    </xf>
    <xf numFmtId="0" fontId="19" fillId="0" borderId="25" xfId="11" applyFont="1" applyBorder="1" applyAlignment="1">
      <alignment horizontal="center" vertical="center"/>
    </xf>
    <xf numFmtId="0" fontId="59" fillId="0" borderId="12" xfId="11" applyFont="1" applyBorder="1" applyAlignment="1">
      <alignment horizontal="center" vertical="center"/>
    </xf>
    <xf numFmtId="0" fontId="59" fillId="0" borderId="72" xfId="11" applyFont="1" applyBorder="1" applyAlignment="1">
      <alignment horizontal="center" vertical="center"/>
    </xf>
    <xf numFmtId="0" fontId="19" fillId="0" borderId="72" xfId="11" applyFont="1" applyBorder="1" applyAlignment="1">
      <alignment horizontal="center" vertical="center"/>
    </xf>
    <xf numFmtId="168" fontId="19" fillId="0" borderId="72" xfId="11" applyNumberFormat="1" applyFont="1" applyBorder="1" applyAlignment="1">
      <alignment horizontal="center" vertical="center"/>
    </xf>
    <xf numFmtId="173" fontId="68" fillId="0" borderId="0" xfId="11" applyNumberFormat="1" applyFont="1" applyAlignment="1">
      <alignment horizontal="center" vertical="center"/>
    </xf>
    <xf numFmtId="0" fontId="19" fillId="0" borderId="69" xfId="11" applyFont="1" applyBorder="1" applyAlignment="1">
      <alignment horizontal="center" vertical="center"/>
    </xf>
    <xf numFmtId="0" fontId="19" fillId="0" borderId="40" xfId="11" applyFont="1" applyBorder="1" applyAlignment="1">
      <alignment horizontal="center" vertical="center"/>
    </xf>
    <xf numFmtId="0" fontId="59" fillId="0" borderId="61" xfId="11" applyFont="1" applyBorder="1" applyAlignment="1">
      <alignment horizontal="center" vertical="center"/>
    </xf>
    <xf numFmtId="0" fontId="19" fillId="0" borderId="61" xfId="11" applyFont="1" applyBorder="1" applyAlignment="1">
      <alignment horizontal="center" vertical="center"/>
    </xf>
    <xf numFmtId="168" fontId="19" fillId="0" borderId="61" xfId="11" applyNumberFormat="1" applyFont="1" applyBorder="1" applyAlignment="1">
      <alignment horizontal="center" vertical="center"/>
    </xf>
    <xf numFmtId="0" fontId="19" fillId="0" borderId="69" xfId="11" applyFont="1" applyBorder="1" applyAlignment="1">
      <alignment horizontal="center" vertical="center" shrinkToFit="1"/>
    </xf>
    <xf numFmtId="0" fontId="19" fillId="0" borderId="40" xfId="11" applyFont="1" applyBorder="1" applyAlignment="1">
      <alignment horizontal="center" vertical="center" shrinkToFit="1"/>
    </xf>
    <xf numFmtId="0" fontId="59" fillId="0" borderId="73" xfId="11" applyFont="1" applyBorder="1" applyAlignment="1">
      <alignment horizontal="center" vertical="center"/>
    </xf>
    <xf numFmtId="0" fontId="19" fillId="0" borderId="73" xfId="11" applyFont="1" applyBorder="1" applyAlignment="1">
      <alignment horizontal="center" vertical="center"/>
    </xf>
    <xf numFmtId="168" fontId="19" fillId="0" borderId="73" xfId="11" applyNumberFormat="1" applyFont="1" applyBorder="1" applyAlignment="1">
      <alignment horizontal="center" vertical="center"/>
    </xf>
    <xf numFmtId="0" fontId="19" fillId="0" borderId="71" xfId="11" applyFont="1" applyBorder="1" applyAlignment="1">
      <alignment horizontal="center" vertical="center" shrinkToFit="1"/>
    </xf>
    <xf numFmtId="0" fontId="19" fillId="0" borderId="25" xfId="11" applyFont="1" applyBorder="1" applyAlignment="1">
      <alignment horizontal="center" vertical="center" shrinkToFit="1"/>
    </xf>
    <xf numFmtId="0" fontId="59" fillId="0" borderId="65" xfId="11" applyFont="1" applyBorder="1" applyAlignment="1">
      <alignment horizontal="center" vertical="center" wrapText="1"/>
    </xf>
    <xf numFmtId="0" fontId="19" fillId="0" borderId="65" xfId="11" applyFont="1" applyBorder="1" applyAlignment="1">
      <alignment horizontal="center" vertical="center"/>
    </xf>
    <xf numFmtId="168" fontId="19" fillId="0" borderId="65" xfId="11" applyNumberFormat="1" applyFont="1" applyBorder="1" applyAlignment="1">
      <alignment horizontal="center" vertical="center"/>
    </xf>
    <xf numFmtId="0" fontId="69" fillId="0" borderId="69" xfId="11" applyFont="1" applyBorder="1" applyAlignment="1">
      <alignment horizontal="center" vertical="center" wrapText="1"/>
    </xf>
    <xf numFmtId="0" fontId="69" fillId="0" borderId="40" xfId="11" applyFont="1" applyBorder="1" applyAlignment="1">
      <alignment horizontal="center" vertical="center" wrapText="1"/>
    </xf>
    <xf numFmtId="0" fontId="69" fillId="0" borderId="71" xfId="11" applyFont="1" applyBorder="1" applyAlignment="1">
      <alignment horizontal="center" vertical="center" wrapText="1"/>
    </xf>
    <xf numFmtId="0" fontId="69" fillId="0" borderId="25" xfId="11" applyFont="1" applyBorder="1" applyAlignment="1">
      <alignment horizontal="center" vertical="center" wrapText="1"/>
    </xf>
    <xf numFmtId="0" fontId="59" fillId="0" borderId="72" xfId="11" applyFont="1" applyBorder="1" applyAlignment="1">
      <alignment horizontal="center" vertical="center" readingOrder="2"/>
    </xf>
    <xf numFmtId="0" fontId="19" fillId="0" borderId="0" xfId="11" applyFont="1" applyAlignment="1">
      <alignment horizontal="center" vertical="center"/>
    </xf>
    <xf numFmtId="0" fontId="69" fillId="0" borderId="69" xfId="11" applyFont="1" applyBorder="1" applyAlignment="1">
      <alignment horizontal="center" vertical="center"/>
    </xf>
    <xf numFmtId="0" fontId="69" fillId="0" borderId="40" xfId="11" applyFont="1" applyBorder="1" applyAlignment="1">
      <alignment horizontal="center" vertical="center"/>
    </xf>
    <xf numFmtId="0" fontId="69" fillId="0" borderId="74" xfId="11" applyFont="1" applyBorder="1" applyAlignment="1">
      <alignment horizontal="center" vertical="center"/>
    </xf>
    <xf numFmtId="0" fontId="69" fillId="0" borderId="75" xfId="11" applyFont="1" applyBorder="1" applyAlignment="1">
      <alignment horizontal="center" vertical="center"/>
    </xf>
    <xf numFmtId="0" fontId="59" fillId="0" borderId="73" xfId="11" applyFont="1" applyBorder="1" applyAlignment="1">
      <alignment horizontal="center" vertical="center" wrapText="1"/>
    </xf>
    <xf numFmtId="0" fontId="54" fillId="0" borderId="76" xfId="11" applyFont="1" applyBorder="1" applyAlignment="1">
      <alignment horizontal="center" vertical="center"/>
    </xf>
    <xf numFmtId="0" fontId="54" fillId="0" borderId="22" xfId="11" applyFont="1" applyBorder="1" applyAlignment="1">
      <alignment horizontal="center" vertical="center"/>
    </xf>
    <xf numFmtId="0" fontId="58" fillId="0" borderId="77" xfId="11" applyFont="1" applyBorder="1" applyAlignment="1">
      <alignment horizontal="center" vertical="center"/>
    </xf>
    <xf numFmtId="0" fontId="19" fillId="0" borderId="19" xfId="11" applyFont="1" applyBorder="1" applyAlignment="1">
      <alignment horizontal="center" vertical="center"/>
    </xf>
    <xf numFmtId="168" fontId="19" fillId="0" borderId="77" xfId="11" applyNumberFormat="1" applyFont="1" applyBorder="1" applyAlignment="1">
      <alignment horizontal="center" vertical="center"/>
    </xf>
    <xf numFmtId="0" fontId="54" fillId="0" borderId="69" xfId="11" applyFont="1" applyBorder="1" applyAlignment="1">
      <alignment horizontal="center" vertical="center"/>
    </xf>
    <xf numFmtId="0" fontId="54" fillId="0" borderId="40" xfId="11" applyFont="1" applyBorder="1" applyAlignment="1">
      <alignment horizontal="center" vertical="center"/>
    </xf>
    <xf numFmtId="0" fontId="58" fillId="0" borderId="61" xfId="11" applyFont="1" applyBorder="1" applyAlignment="1">
      <alignment horizontal="center" vertical="center"/>
    </xf>
    <xf numFmtId="0" fontId="58" fillId="0" borderId="73" xfId="11" applyFont="1" applyBorder="1" applyAlignment="1">
      <alignment horizontal="center" vertical="center"/>
    </xf>
    <xf numFmtId="0" fontId="54" fillId="0" borderId="71" xfId="11" applyFont="1" applyBorder="1" applyAlignment="1">
      <alignment horizontal="center" vertical="center"/>
    </xf>
    <xf numFmtId="0" fontId="54" fillId="0" borderId="25" xfId="11" applyFont="1" applyBorder="1" applyAlignment="1">
      <alignment horizontal="center" vertical="center"/>
    </xf>
    <xf numFmtId="0" fontId="58" fillId="0" borderId="65" xfId="11" applyFont="1" applyBorder="1" applyAlignment="1">
      <alignment horizontal="center" vertical="center" wrapText="1"/>
    </xf>
    <xf numFmtId="0" fontId="59" fillId="0" borderId="59" xfId="11" applyFont="1" applyBorder="1" applyAlignment="1">
      <alignment horizontal="right" vertical="center" readingOrder="2"/>
    </xf>
    <xf numFmtId="0" fontId="69" fillId="0" borderId="0" xfId="11" applyFont="1" applyAlignment="1">
      <alignment horizontal="left" vertical="center"/>
    </xf>
    <xf numFmtId="0" fontId="70" fillId="0" borderId="0" xfId="0" applyFont="1" applyAlignment="1">
      <alignment horizontal="center" readingOrder="2"/>
    </xf>
    <xf numFmtId="0" fontId="71" fillId="0" borderId="0" xfId="0" applyFont="1" applyAlignment="1">
      <alignment horizontal="center"/>
    </xf>
    <xf numFmtId="0" fontId="72" fillId="0" borderId="0" xfId="0" applyFont="1" applyAlignment="1">
      <alignment horizontal="right" vertical="center"/>
    </xf>
    <xf numFmtId="0" fontId="73" fillId="0" borderId="0" xfId="0" applyFont="1" applyAlignment="1">
      <alignment vertical="center"/>
    </xf>
    <xf numFmtId="0" fontId="39" fillId="0" borderId="0" xfId="0" applyFont="1" applyAlignment="1">
      <alignment vertical="center"/>
    </xf>
    <xf numFmtId="0" fontId="28" fillId="0" borderId="0" xfId="0" applyFont="1"/>
    <xf numFmtId="0" fontId="72" fillId="0" borderId="0" xfId="0" applyFont="1" applyAlignment="1">
      <alignment vertical="center"/>
    </xf>
    <xf numFmtId="0" fontId="39" fillId="2" borderId="0" xfId="0" applyFont="1" applyFill="1" applyAlignment="1">
      <alignment vertical="center"/>
    </xf>
    <xf numFmtId="0" fontId="28" fillId="2" borderId="0" xfId="0" applyFont="1" applyFill="1"/>
    <xf numFmtId="0" fontId="70" fillId="0" borderId="66" xfId="0" applyFont="1" applyBorder="1" applyAlignment="1">
      <alignment horizontal="right"/>
    </xf>
    <xf numFmtId="0" fontId="70" fillId="0" borderId="67" xfId="0" applyFont="1" applyBorder="1" applyAlignment="1">
      <alignment horizontal="right"/>
    </xf>
    <xf numFmtId="0" fontId="74" fillId="0" borderId="70" xfId="0" applyFont="1" applyBorder="1" applyAlignment="1">
      <alignment horizontal="right" vertical="center" wrapText="1" readingOrder="2"/>
    </xf>
    <xf numFmtId="0" fontId="74" fillId="0" borderId="37" xfId="0" applyFont="1" applyBorder="1" applyAlignment="1">
      <alignment horizontal="right" vertical="center" wrapText="1" readingOrder="2"/>
    </xf>
    <xf numFmtId="0" fontId="74" fillId="0" borderId="37" xfId="0" applyFont="1" applyBorder="1" applyAlignment="1">
      <alignment horizontal="left" vertical="center" wrapText="1" readingOrder="2"/>
    </xf>
    <xf numFmtId="0" fontId="74" fillId="0" borderId="68" xfId="0" applyFont="1" applyBorder="1" applyAlignment="1">
      <alignment horizontal="left" vertical="center" wrapText="1" readingOrder="2"/>
    </xf>
    <xf numFmtId="0" fontId="75" fillId="0" borderId="37" xfId="0" applyFont="1" applyBorder="1" applyAlignment="1">
      <alignment horizontal="left" vertical="center" wrapText="1" readingOrder="2"/>
    </xf>
    <xf numFmtId="0" fontId="75" fillId="0" borderId="68" xfId="0" applyFont="1" applyBorder="1" applyAlignment="1">
      <alignment horizontal="left" vertical="center" wrapText="1" readingOrder="2"/>
    </xf>
    <xf numFmtId="0" fontId="74" fillId="0" borderId="70" xfId="0" applyFont="1" applyBorder="1" applyAlignment="1">
      <alignment vertical="center" wrapText="1" readingOrder="2"/>
    </xf>
    <xf numFmtId="0" fontId="72" fillId="0" borderId="37" xfId="0" applyFont="1" applyBorder="1" applyAlignment="1">
      <alignment vertical="center" wrapText="1" readingOrder="2"/>
    </xf>
    <xf numFmtId="0" fontId="70" fillId="0" borderId="69" xfId="0" applyFont="1" applyBorder="1" applyAlignment="1">
      <alignment horizontal="right"/>
    </xf>
    <xf numFmtId="0" fontId="70" fillId="0" borderId="40" xfId="0" applyFont="1" applyBorder="1" applyAlignment="1">
      <alignment horizontal="right"/>
    </xf>
    <xf numFmtId="0" fontId="38" fillId="0" borderId="12" xfId="0" applyFont="1" applyBorder="1" applyAlignment="1">
      <alignment horizontal="center" vertical="center" textRotation="90"/>
    </xf>
    <xf numFmtId="0" fontId="38" fillId="2" borderId="12" xfId="0" applyFont="1" applyFill="1" applyBorder="1" applyAlignment="1">
      <alignment horizontal="center" vertical="center" textRotation="90"/>
    </xf>
    <xf numFmtId="0" fontId="70" fillId="0" borderId="71" xfId="0" applyFont="1" applyBorder="1" applyAlignment="1">
      <alignment horizontal="right"/>
    </xf>
    <xf numFmtId="0" fontId="70" fillId="0" borderId="25" xfId="0" applyFont="1" applyBorder="1" applyAlignment="1">
      <alignment horizontal="right"/>
    </xf>
    <xf numFmtId="0" fontId="72" fillId="0" borderId="46" xfId="0" applyFont="1" applyBorder="1" applyAlignment="1">
      <alignment horizontal="right" vertical="center"/>
    </xf>
    <xf numFmtId="0" fontId="75" fillId="0" borderId="45" xfId="0" applyFont="1" applyBorder="1" applyAlignment="1">
      <alignment horizontal="left" vertical="center"/>
    </xf>
    <xf numFmtId="174" fontId="75" fillId="0" borderId="49" xfId="0" applyNumberFormat="1" applyFont="1" applyBorder="1" applyAlignment="1">
      <alignment horizontal="center" vertical="center"/>
    </xf>
    <xf numFmtId="174" fontId="75" fillId="0" borderId="61" xfId="0" applyNumberFormat="1" applyFont="1" applyBorder="1" applyAlignment="1">
      <alignment horizontal="center" vertical="center"/>
    </xf>
    <xf numFmtId="174" fontId="75" fillId="2" borderId="49" xfId="0" applyNumberFormat="1" applyFont="1" applyFill="1" applyBorder="1" applyAlignment="1">
      <alignment horizontal="center" vertical="center"/>
    </xf>
    <xf numFmtId="0" fontId="72" fillId="0" borderId="50" xfId="0" applyFont="1" applyBorder="1" applyAlignment="1">
      <alignment horizontal="right" vertical="center"/>
    </xf>
    <xf numFmtId="0" fontId="75" fillId="0" borderId="49" xfId="0" applyFont="1" applyBorder="1" applyAlignment="1">
      <alignment horizontal="left" vertical="center"/>
    </xf>
    <xf numFmtId="0" fontId="76" fillId="0" borderId="49" xfId="0" applyFont="1" applyBorder="1" applyAlignment="1">
      <alignment horizontal="left" vertical="center"/>
    </xf>
    <xf numFmtId="0" fontId="72" fillId="0" borderId="50" xfId="0" applyFont="1" applyFill="1" applyBorder="1" applyAlignment="1">
      <alignment horizontal="right" vertical="center"/>
    </xf>
    <xf numFmtId="0" fontId="75" fillId="0" borderId="49" xfId="0" applyFont="1" applyFill="1" applyBorder="1" applyAlignment="1">
      <alignment horizontal="left" vertical="center"/>
    </xf>
    <xf numFmtId="174" fontId="75" fillId="0" borderId="49" xfId="0" applyNumberFormat="1" applyFont="1" applyFill="1" applyBorder="1" applyAlignment="1">
      <alignment horizontal="center" vertical="center"/>
    </xf>
    <xf numFmtId="174" fontId="75" fillId="0" borderId="61" xfId="0" applyNumberFormat="1" applyFont="1" applyFill="1" applyBorder="1" applyAlignment="1">
      <alignment horizontal="center" vertical="center"/>
    </xf>
    <xf numFmtId="0" fontId="72" fillId="0" borderId="78" xfId="0" applyFont="1" applyBorder="1" applyAlignment="1">
      <alignment horizontal="right" vertical="center"/>
    </xf>
    <xf numFmtId="0" fontId="75" fillId="0" borderId="79" xfId="0" applyFont="1" applyBorder="1" applyAlignment="1">
      <alignment horizontal="left" vertical="center"/>
    </xf>
    <xf numFmtId="0" fontId="72" fillId="0" borderId="70" xfId="0" applyFont="1" applyBorder="1" applyAlignment="1">
      <alignment horizontal="right" vertical="center"/>
    </xf>
    <xf numFmtId="0" fontId="72" fillId="0" borderId="68" xfId="0" applyFont="1" applyBorder="1" applyAlignment="1">
      <alignment horizontal="left" vertical="center"/>
    </xf>
    <xf numFmtId="174" fontId="75" fillId="0" borderId="68" xfId="0" applyNumberFormat="1" applyFont="1" applyBorder="1" applyAlignment="1">
      <alignment horizontal="center" vertical="center"/>
    </xf>
    <xf numFmtId="174" fontId="75" fillId="2" borderId="68" xfId="0" applyNumberFormat="1" applyFont="1" applyFill="1" applyBorder="1" applyAlignment="1">
      <alignment horizontal="center" vertical="center"/>
    </xf>
    <xf numFmtId="0" fontId="77" fillId="0" borderId="0" xfId="11" applyFont="1" applyAlignment="1">
      <alignment horizontal="center"/>
    </xf>
    <xf numFmtId="0" fontId="78" fillId="0" borderId="0" xfId="11" applyFont="1"/>
    <xf numFmtId="0" fontId="77" fillId="0" borderId="0" xfId="11" applyFont="1" applyBorder="1" applyAlignment="1">
      <alignment horizontal="center"/>
    </xf>
    <xf numFmtId="0" fontId="35" fillId="0" borderId="0" xfId="11" applyFont="1" applyAlignment="1">
      <alignment horizontal="right" vertical="center"/>
    </xf>
    <xf numFmtId="0" fontId="39" fillId="0" borderId="0" xfId="11" applyFont="1"/>
    <xf numFmtId="0" fontId="39" fillId="0" borderId="0" xfId="11" applyFont="1" applyAlignment="1">
      <alignment horizontal="center"/>
    </xf>
    <xf numFmtId="0" fontId="35" fillId="0" borderId="0" xfId="11" applyFont="1" applyAlignment="1">
      <alignment horizontal="left"/>
    </xf>
    <xf numFmtId="0" fontId="39" fillId="2" borderId="0" xfId="11" applyFont="1" applyFill="1"/>
    <xf numFmtId="16" fontId="39" fillId="0" borderId="0" xfId="11" applyNumberFormat="1" applyFont="1"/>
    <xf numFmtId="0" fontId="35" fillId="0" borderId="0" xfId="11" applyFont="1" applyAlignment="1">
      <alignment vertical="center"/>
    </xf>
    <xf numFmtId="0" fontId="79" fillId="0" borderId="66" xfId="11" applyFont="1" applyBorder="1" applyAlignment="1">
      <alignment horizontal="center" vertical="center"/>
    </xf>
    <xf numFmtId="0" fontId="79" fillId="0" borderId="67" xfId="11" applyFont="1" applyBorder="1" applyAlignment="1">
      <alignment horizontal="center" vertical="center"/>
    </xf>
    <xf numFmtId="0" fontId="80" fillId="0" borderId="66" xfId="11" applyFont="1" applyBorder="1" applyAlignment="1">
      <alignment horizontal="center" vertical="center"/>
    </xf>
    <xf numFmtId="0" fontId="80" fillId="0" borderId="6" xfId="11" applyFont="1" applyBorder="1" applyAlignment="1">
      <alignment horizontal="center" vertical="center"/>
    </xf>
    <xf numFmtId="0" fontId="81" fillId="0" borderId="6" xfId="11" applyFont="1" applyBorder="1" applyAlignment="1">
      <alignment horizontal="center" vertical="center"/>
    </xf>
    <xf numFmtId="0" fontId="80" fillId="0" borderId="59" xfId="11" applyFont="1" applyBorder="1" applyAlignment="1">
      <alignment horizontal="center" vertical="center"/>
    </xf>
    <xf numFmtId="0" fontId="82" fillId="2" borderId="6" xfId="11" applyFont="1" applyFill="1" applyBorder="1" applyAlignment="1">
      <alignment horizontal="center" vertical="center"/>
    </xf>
    <xf numFmtId="0" fontId="80" fillId="0" borderId="6" xfId="11" applyFont="1" applyBorder="1" applyAlignment="1">
      <alignment horizontal="center" vertical="top" wrapText="1" shrinkToFit="1"/>
    </xf>
    <xf numFmtId="0" fontId="82" fillId="0" borderId="6" xfId="11" applyFont="1" applyBorder="1" applyAlignment="1">
      <alignment horizontal="center" vertical="center" wrapText="1"/>
    </xf>
    <xf numFmtId="0" fontId="82" fillId="0" borderId="6" xfId="11" applyFont="1" applyBorder="1" applyAlignment="1">
      <alignment horizontal="center" vertical="center"/>
    </xf>
    <xf numFmtId="0" fontId="83" fillId="0" borderId="0" xfId="11" applyFont="1" applyAlignment="1">
      <alignment vertical="center"/>
    </xf>
    <xf numFmtId="0" fontId="83" fillId="0" borderId="0" xfId="11" applyFont="1"/>
    <xf numFmtId="0" fontId="79" fillId="0" borderId="69" xfId="11" applyFont="1" applyBorder="1" applyAlignment="1">
      <alignment vertical="center"/>
    </xf>
    <xf numFmtId="0" fontId="79" fillId="0" borderId="0" xfId="11" applyFont="1" applyBorder="1" applyAlignment="1">
      <alignment vertical="center"/>
    </xf>
    <xf numFmtId="0" fontId="80" fillId="0" borderId="69" xfId="11" applyFont="1" applyBorder="1" applyAlignment="1">
      <alignment horizontal="center" vertical="center"/>
    </xf>
    <xf numFmtId="0" fontId="80" fillId="0" borderId="14" xfId="11" applyFont="1" applyBorder="1" applyAlignment="1">
      <alignment horizontal="center" vertical="center"/>
    </xf>
    <xf numFmtId="0" fontId="80" fillId="0" borderId="14" xfId="11" applyFont="1" applyBorder="1" applyAlignment="1">
      <alignment horizontal="center" vertical="center" wrapText="1"/>
    </xf>
    <xf numFmtId="0" fontId="80" fillId="0" borderId="14" xfId="11" applyFont="1" applyBorder="1" applyAlignment="1">
      <alignment horizontal="center" vertical="center"/>
    </xf>
    <xf numFmtId="0" fontId="81" fillId="0" borderId="14" xfId="11" applyFont="1" applyBorder="1" applyAlignment="1">
      <alignment horizontal="center" vertical="center" wrapText="1"/>
    </xf>
    <xf numFmtId="0" fontId="80" fillId="2" borderId="14" xfId="11" applyFont="1" applyFill="1" applyBorder="1" applyAlignment="1">
      <alignment horizontal="center" vertical="center" wrapText="1"/>
    </xf>
    <xf numFmtId="0" fontId="80" fillId="0" borderId="14" xfId="11" applyFont="1" applyBorder="1" applyAlignment="1">
      <alignment horizontal="center" vertical="top" wrapText="1" shrinkToFit="1"/>
    </xf>
    <xf numFmtId="0" fontId="82" fillId="0" borderId="14" xfId="11" applyFont="1" applyBorder="1" applyAlignment="1">
      <alignment horizontal="center" vertical="center" wrapText="1"/>
    </xf>
    <xf numFmtId="0" fontId="79" fillId="0" borderId="71" xfId="11" applyFont="1" applyBorder="1" applyAlignment="1">
      <alignment horizontal="center" vertical="center"/>
    </xf>
    <xf numFmtId="0" fontId="79" fillId="0" borderId="25" xfId="11" applyFont="1" applyBorder="1" applyAlignment="1">
      <alignment horizontal="center" vertical="center"/>
    </xf>
    <xf numFmtId="0" fontId="80" fillId="0" borderId="71" xfId="11" applyFont="1" applyBorder="1" applyAlignment="1">
      <alignment horizontal="center" vertical="center"/>
    </xf>
    <xf numFmtId="0" fontId="80" fillId="0" borderId="9" xfId="11" applyFont="1" applyBorder="1" applyAlignment="1">
      <alignment horizontal="center" vertical="center"/>
    </xf>
    <xf numFmtId="0" fontId="80" fillId="0" borderId="9" xfId="11" applyFont="1" applyBorder="1" applyAlignment="1">
      <alignment horizontal="center" vertical="center" wrapText="1"/>
    </xf>
    <xf numFmtId="49" fontId="81" fillId="0" borderId="9" xfId="11" applyNumberFormat="1" applyFont="1" applyBorder="1" applyAlignment="1">
      <alignment horizontal="center" vertical="center" wrapText="1"/>
    </xf>
    <xf numFmtId="0" fontId="81" fillId="0" borderId="9" xfId="11" applyFont="1" applyBorder="1" applyAlignment="1">
      <alignment horizontal="center" vertical="center" wrapText="1"/>
    </xf>
    <xf numFmtId="0" fontId="80" fillId="2" borderId="9" xfId="11" applyFont="1" applyFill="1" applyBorder="1" applyAlignment="1">
      <alignment horizontal="center" vertical="center" wrapText="1"/>
    </xf>
    <xf numFmtId="0" fontId="80" fillId="0" borderId="9" xfId="11" applyFont="1" applyBorder="1" applyAlignment="1">
      <alignment horizontal="center" vertical="top" wrapText="1" shrinkToFit="1"/>
    </xf>
    <xf numFmtId="0" fontId="82" fillId="0" borderId="9" xfId="11" applyFont="1" applyBorder="1" applyAlignment="1">
      <alignment horizontal="center" vertical="center" wrapText="1"/>
    </xf>
    <xf numFmtId="0" fontId="80" fillId="0" borderId="9" xfId="11" applyFont="1" applyBorder="1" applyAlignment="1">
      <alignment horizontal="center" vertical="center"/>
    </xf>
    <xf numFmtId="0" fontId="84" fillId="0" borderId="46" xfId="11" applyFont="1" applyBorder="1" applyAlignment="1">
      <alignment horizontal="right" vertical="center"/>
    </xf>
    <xf numFmtId="0" fontId="84" fillId="0" borderId="45" xfId="11" applyFont="1" applyBorder="1" applyAlignment="1">
      <alignment horizontal="left" vertical="center"/>
    </xf>
    <xf numFmtId="0" fontId="84" fillId="0" borderId="72" xfId="11" applyFont="1" applyBorder="1" applyAlignment="1">
      <alignment horizontal="center" vertical="center"/>
    </xf>
    <xf numFmtId="0" fontId="85" fillId="0" borderId="72" xfId="14" applyFont="1" applyBorder="1" applyAlignment="1">
      <alignment horizontal="center" vertical="center"/>
    </xf>
    <xf numFmtId="0" fontId="84" fillId="2" borderId="72" xfId="11" applyFont="1" applyFill="1" applyBorder="1" applyAlignment="1">
      <alignment horizontal="center" vertical="center"/>
    </xf>
    <xf numFmtId="0" fontId="86" fillId="0" borderId="0" xfId="11" applyFont="1"/>
    <xf numFmtId="0" fontId="84" fillId="0" borderId="50" xfId="11" applyFont="1" applyBorder="1" applyAlignment="1">
      <alignment horizontal="right" vertical="center"/>
    </xf>
    <xf numFmtId="0" fontId="84" fillId="0" borderId="49" xfId="11" applyFont="1" applyBorder="1" applyAlignment="1">
      <alignment horizontal="left" vertical="center"/>
    </xf>
    <xf numFmtId="0" fontId="84" fillId="0" borderId="61" xfId="11" applyFont="1" applyBorder="1" applyAlignment="1">
      <alignment horizontal="center" vertical="center"/>
    </xf>
    <xf numFmtId="0" fontId="85" fillId="0" borderId="61" xfId="14" applyFont="1" applyBorder="1" applyAlignment="1">
      <alignment horizontal="center" vertical="center"/>
    </xf>
    <xf numFmtId="0" fontId="84" fillId="2" borderId="61" xfId="11" applyFont="1" applyFill="1" applyBorder="1" applyAlignment="1">
      <alignment horizontal="center" vertical="center"/>
    </xf>
    <xf numFmtId="0" fontId="84" fillId="0" borderId="54" xfId="11" applyFont="1" applyBorder="1" applyAlignment="1">
      <alignment horizontal="right" vertical="center"/>
    </xf>
    <xf numFmtId="0" fontId="84" fillId="0" borderId="53" xfId="11" applyFont="1" applyBorder="1" applyAlignment="1">
      <alignment horizontal="left" vertical="center"/>
    </xf>
    <xf numFmtId="0" fontId="84" fillId="0" borderId="65" xfId="11" applyFont="1" applyBorder="1" applyAlignment="1">
      <alignment horizontal="center" vertical="center"/>
    </xf>
    <xf numFmtId="0" fontId="85" fillId="0" borderId="65" xfId="14" applyFont="1" applyBorder="1" applyAlignment="1">
      <alignment horizontal="center" vertical="center"/>
    </xf>
    <xf numFmtId="0" fontId="84" fillId="2" borderId="65" xfId="11" applyFont="1" applyFill="1" applyBorder="1" applyAlignment="1">
      <alignment horizontal="center" vertical="center"/>
    </xf>
    <xf numFmtId="0" fontId="84" fillId="0" borderId="70" xfId="11" applyFont="1" applyBorder="1" applyAlignment="1">
      <alignment vertical="center"/>
    </xf>
    <xf numFmtId="0" fontId="84" fillId="0" borderId="37" xfId="11" applyFont="1" applyBorder="1" applyAlignment="1">
      <alignment horizontal="left" vertical="center"/>
    </xf>
    <xf numFmtId="0" fontId="84" fillId="0" borderId="12" xfId="11" applyFont="1" applyBorder="1" applyAlignment="1">
      <alignment horizontal="center" vertical="center"/>
    </xf>
    <xf numFmtId="0" fontId="84" fillId="2" borderId="12" xfId="11" applyFont="1" applyFill="1" applyBorder="1" applyAlignment="1">
      <alignment horizontal="center" vertical="center"/>
    </xf>
    <xf numFmtId="0" fontId="86" fillId="0" borderId="0" xfId="11" applyFont="1" applyAlignment="1">
      <alignment vertical="center"/>
    </xf>
    <xf numFmtId="0" fontId="19" fillId="0" borderId="59" xfId="11" applyFont="1" applyBorder="1" applyAlignment="1">
      <alignment horizontal="right" readingOrder="2"/>
    </xf>
    <xf numFmtId="0" fontId="35" fillId="0" borderId="59" xfId="11" applyFont="1" applyBorder="1" applyAlignment="1">
      <alignment readingOrder="2"/>
    </xf>
    <xf numFmtId="0" fontId="39" fillId="0" borderId="0" xfId="11" applyFont="1" applyAlignment="1"/>
    <xf numFmtId="0" fontId="37" fillId="0" borderId="0" xfId="11" applyFont="1"/>
    <xf numFmtId="0" fontId="37" fillId="2" borderId="0" xfId="11" applyFont="1" applyFill="1"/>
    <xf numFmtId="0" fontId="87" fillId="0" borderId="0" xfId="11" applyFont="1"/>
    <xf numFmtId="0" fontId="90" fillId="0" borderId="0" xfId="11" applyFont="1"/>
    <xf numFmtId="0" fontId="87" fillId="0" borderId="0" xfId="11" applyFont="1" applyAlignment="1">
      <alignment horizontal="center"/>
    </xf>
    <xf numFmtId="0" fontId="37" fillId="0" borderId="0" xfId="11" applyFont="1" applyAlignment="1">
      <alignment wrapText="1"/>
    </xf>
    <xf numFmtId="0" fontId="19" fillId="0" borderId="0" xfId="11" applyFont="1" applyAlignment="1">
      <alignment horizontal="right" readingOrder="2"/>
    </xf>
    <xf numFmtId="0" fontId="91" fillId="0" borderId="0" xfId="11" applyFont="1" applyAlignment="1">
      <alignment horizontal="right"/>
    </xf>
    <xf numFmtId="0" fontId="91" fillId="0" borderId="0" xfId="11" applyFont="1" applyAlignment="1">
      <alignment horizontal="center"/>
    </xf>
    <xf numFmtId="0" fontId="59" fillId="0" borderId="0" xfId="11" applyFont="1" applyAlignment="1">
      <alignment horizontal="right"/>
    </xf>
    <xf numFmtId="0" fontId="78" fillId="0" borderId="0" xfId="11" applyFont="1" applyAlignment="1">
      <alignment horizontal="center"/>
    </xf>
    <xf numFmtId="0" fontId="78" fillId="2" borderId="0" xfId="11" applyFont="1" applyFill="1"/>
    <xf numFmtId="0" fontId="92" fillId="0" borderId="0" xfId="11" applyFont="1" applyAlignment="1">
      <alignment horizontal="center" shrinkToFit="1"/>
    </xf>
    <xf numFmtId="0" fontId="92" fillId="0" borderId="0" xfId="11" applyFont="1" applyAlignment="1">
      <alignment horizontal="center" shrinkToFit="1"/>
    </xf>
    <xf numFmtId="0" fontId="93" fillId="0" borderId="0" xfId="11" applyFont="1"/>
    <xf numFmtId="0" fontId="94" fillId="0" borderId="0" xfId="11" applyFont="1" applyAlignment="1">
      <alignment horizontal="center" shrinkToFit="1"/>
    </xf>
    <xf numFmtId="0" fontId="94" fillId="0" borderId="0" xfId="11" applyFont="1" applyAlignment="1">
      <alignment horizontal="center" shrinkToFit="1"/>
    </xf>
    <xf numFmtId="0" fontId="93" fillId="0" borderId="0" xfId="11" applyFont="1" applyAlignment="1">
      <alignment horizontal="right" shrinkToFit="1"/>
    </xf>
    <xf numFmtId="0" fontId="93" fillId="0" borderId="0" xfId="11" applyFont="1" applyAlignment="1">
      <alignment shrinkToFit="1"/>
    </xf>
    <xf numFmtId="0" fontId="93" fillId="0" borderId="0" xfId="11" applyFont="1" applyAlignment="1">
      <alignment horizontal="left" shrinkToFit="1"/>
    </xf>
    <xf numFmtId="0" fontId="93" fillId="0" borderId="18" xfId="11" applyFont="1" applyBorder="1" applyAlignment="1">
      <alignment horizontal="center" shrinkToFit="1"/>
    </xf>
    <xf numFmtId="0" fontId="93" fillId="0" borderId="35" xfId="11" applyFont="1" applyBorder="1" applyAlignment="1">
      <alignment horizontal="center" shrinkToFit="1"/>
    </xf>
    <xf numFmtId="0" fontId="93" fillId="0" borderId="42" xfId="11" applyFont="1" applyBorder="1" applyAlignment="1">
      <alignment horizontal="center" vertical="center" shrinkToFit="1"/>
    </xf>
    <xf numFmtId="0" fontId="93" fillId="0" borderId="41" xfId="11" applyFont="1" applyBorder="1" applyAlignment="1">
      <alignment horizontal="center" vertical="center" shrinkToFit="1"/>
    </xf>
    <xf numFmtId="0" fontId="93" fillId="0" borderId="38" xfId="11" applyFont="1" applyBorder="1" applyAlignment="1">
      <alignment horizontal="center" vertical="center" shrinkToFit="1"/>
    </xf>
    <xf numFmtId="0" fontId="93" fillId="0" borderId="8" xfId="11" applyFont="1" applyBorder="1" applyAlignment="1">
      <alignment horizontal="center" vertical="top" shrinkToFit="1"/>
    </xf>
    <xf numFmtId="0" fontId="93" fillId="0" borderId="62" xfId="11" applyFont="1" applyBorder="1" applyAlignment="1">
      <alignment horizontal="center" vertical="center" shrinkToFit="1"/>
    </xf>
    <xf numFmtId="0" fontId="93" fillId="0" borderId="26" xfId="11" applyFont="1" applyBorder="1" applyAlignment="1">
      <alignment horizontal="center" vertical="center" shrinkToFit="1"/>
    </xf>
    <xf numFmtId="0" fontId="93" fillId="0" borderId="11" xfId="11" applyFont="1" applyBorder="1" applyAlignment="1">
      <alignment horizontal="center" shrinkToFit="1"/>
    </xf>
    <xf numFmtId="0" fontId="93" fillId="0" borderId="49" xfId="11" applyFont="1" applyBorder="1" applyAlignment="1">
      <alignment horizontal="center" vertical="center" shrinkToFit="1"/>
    </xf>
    <xf numFmtId="0" fontId="93" fillId="0" borderId="80" xfId="11" applyFont="1" applyBorder="1" applyAlignment="1">
      <alignment horizontal="center" vertical="center" shrinkToFit="1"/>
    </xf>
    <xf numFmtId="0" fontId="93" fillId="0" borderId="11" xfId="11" applyFont="1" applyBorder="1" applyAlignment="1">
      <alignment horizontal="center" vertical="center" shrinkToFit="1"/>
    </xf>
    <xf numFmtId="0" fontId="93" fillId="0" borderId="79" xfId="11" applyFont="1" applyBorder="1" applyAlignment="1">
      <alignment horizontal="center" vertical="center" shrinkToFit="1"/>
    </xf>
    <xf numFmtId="0" fontId="93" fillId="0" borderId="81" xfId="11" applyFont="1" applyBorder="1" applyAlignment="1">
      <alignment horizontal="center" vertical="center" shrinkToFit="1"/>
    </xf>
    <xf numFmtId="0" fontId="93" fillId="0" borderId="12" xfId="11" applyFont="1" applyBorder="1" applyAlignment="1">
      <alignment horizontal="center" vertical="center" shrinkToFit="1"/>
    </xf>
    <xf numFmtId="0" fontId="93" fillId="0" borderId="15" xfId="11" applyFont="1" applyBorder="1" applyAlignment="1">
      <alignment horizontal="center" vertical="top" shrinkToFit="1"/>
    </xf>
    <xf numFmtId="0" fontId="93" fillId="0" borderId="33" xfId="11" applyFont="1" applyBorder="1" applyAlignment="1">
      <alignment horizontal="center" vertical="center" shrinkToFit="1"/>
    </xf>
    <xf numFmtId="0" fontId="93" fillId="0" borderId="34" xfId="11" applyFont="1" applyBorder="1" applyAlignment="1">
      <alignment horizontal="center" vertical="center" shrinkToFit="1"/>
    </xf>
    <xf numFmtId="0" fontId="93" fillId="0" borderId="35" xfId="11" applyFont="1" applyBorder="1" applyAlignment="1">
      <alignment horizontal="right" vertical="center" shrinkToFit="1" readingOrder="2"/>
    </xf>
    <xf numFmtId="0" fontId="94" fillId="0" borderId="35" xfId="11" applyFont="1" applyBorder="1" applyAlignment="1" applyProtection="1">
      <alignment horizontal="left" vertical="center" shrinkToFit="1"/>
      <protection locked="0"/>
    </xf>
    <xf numFmtId="0" fontId="95" fillId="0" borderId="0" xfId="2" applyFont="1" applyBorder="1" applyAlignment="1">
      <alignment horizontal="center" vertical="center"/>
    </xf>
    <xf numFmtId="0" fontId="96" fillId="0" borderId="0" xfId="2" applyFont="1" applyBorder="1" applyAlignment="1">
      <alignment vertical="center"/>
    </xf>
    <xf numFmtId="0" fontId="61" fillId="0" borderId="0" xfId="2" applyFont="1" applyBorder="1" applyAlignment="1">
      <alignment horizontal="center" vertical="center"/>
    </xf>
    <xf numFmtId="0" fontId="95" fillId="0" borderId="0" xfId="2" applyFont="1" applyBorder="1" applyAlignment="1">
      <alignment vertical="center"/>
    </xf>
    <xf numFmtId="0" fontId="42" fillId="0" borderId="0" xfId="2" applyFont="1" applyBorder="1" applyAlignment="1">
      <alignment vertical="center"/>
    </xf>
    <xf numFmtId="0" fontId="95" fillId="0" borderId="66" xfId="2" applyFont="1" applyBorder="1" applyAlignment="1">
      <alignment vertical="center"/>
    </xf>
    <xf numFmtId="0" fontId="42" fillId="0" borderId="67" xfId="2" applyFont="1" applyBorder="1" applyAlignment="1">
      <alignment vertical="center"/>
    </xf>
    <xf numFmtId="0" fontId="42" fillId="0" borderId="70" xfId="2" applyFont="1" applyBorder="1" applyAlignment="1">
      <alignment horizontal="center" vertical="center"/>
    </xf>
    <xf numFmtId="0" fontId="42" fillId="0" borderId="68" xfId="2" applyFont="1" applyBorder="1" applyAlignment="1">
      <alignment horizontal="center" vertical="center"/>
    </xf>
    <xf numFmtId="0" fontId="42" fillId="0" borderId="37" xfId="2" applyFont="1" applyBorder="1" applyAlignment="1">
      <alignment horizontal="center" vertical="center"/>
    </xf>
    <xf numFmtId="0" fontId="42" fillId="0" borderId="6" xfId="2" applyFont="1" applyBorder="1" applyAlignment="1">
      <alignment horizontal="center" vertical="center"/>
    </xf>
    <xf numFmtId="0" fontId="95" fillId="0" borderId="71" xfId="2" applyFont="1" applyBorder="1" applyAlignment="1">
      <alignment vertical="center"/>
    </xf>
    <xf numFmtId="0" fontId="42" fillId="0" borderId="25" xfId="2" applyFont="1" applyBorder="1" applyAlignment="1">
      <alignment vertical="center"/>
    </xf>
    <xf numFmtId="0" fontId="42" fillId="0" borderId="12" xfId="2" applyFont="1" applyBorder="1" applyAlignment="1">
      <alignment horizontal="center" vertical="center"/>
    </xf>
    <xf numFmtId="0" fontId="42" fillId="0" borderId="9" xfId="2" applyFont="1" applyBorder="1" applyAlignment="1">
      <alignment horizontal="center" vertical="center"/>
    </xf>
    <xf numFmtId="0" fontId="95" fillId="0" borderId="50" xfId="2" applyFont="1" applyFill="1" applyBorder="1" applyAlignment="1">
      <alignment horizontal="right" vertical="center"/>
    </xf>
    <xf numFmtId="0" fontId="42" fillId="0" borderId="49" xfId="2" applyFont="1" applyBorder="1" applyAlignment="1">
      <alignment vertical="center"/>
    </xf>
    <xf numFmtId="0" fontId="84" fillId="0" borderId="72" xfId="2" applyFont="1" applyBorder="1" applyAlignment="1">
      <alignment horizontal="center" vertical="center"/>
    </xf>
    <xf numFmtId="0" fontId="42" fillId="0" borderId="61" xfId="2" applyFont="1" applyBorder="1" applyAlignment="1">
      <alignment horizontal="center" vertical="center"/>
    </xf>
    <xf numFmtId="0" fontId="42" fillId="0" borderId="49" xfId="2" applyFont="1" applyBorder="1" applyAlignment="1">
      <alignment horizontal="left" vertical="center" wrapText="1"/>
    </xf>
    <xf numFmtId="0" fontId="95" fillId="0" borderId="54" xfId="2" applyFont="1" applyFill="1" applyBorder="1" applyAlignment="1">
      <alignment horizontal="right" vertical="center"/>
    </xf>
    <xf numFmtId="0" fontId="42" fillId="0" borderId="53" xfId="2" applyFont="1" applyBorder="1" applyAlignment="1">
      <alignment vertical="center"/>
    </xf>
    <xf numFmtId="0" fontId="42" fillId="0" borderId="65" xfId="2" applyFont="1" applyBorder="1" applyAlignment="1">
      <alignment horizontal="center" vertical="center"/>
    </xf>
    <xf numFmtId="0" fontId="95" fillId="0" borderId="70" xfId="2" applyFont="1" applyBorder="1" applyAlignment="1">
      <alignment vertical="center"/>
    </xf>
    <xf numFmtId="0" fontId="42" fillId="0" borderId="68" xfId="2" applyFont="1" applyBorder="1" applyAlignment="1">
      <alignment vertical="center"/>
    </xf>
    <xf numFmtId="0" fontId="97" fillId="0" borderId="0" xfId="2" applyFont="1" applyBorder="1" applyAlignment="1">
      <alignment vertical="center"/>
    </xf>
    <xf numFmtId="0" fontId="98" fillId="0" borderId="0" xfId="2" applyFont="1" applyBorder="1" applyAlignment="1">
      <alignment vertical="center"/>
    </xf>
    <xf numFmtId="0" fontId="68" fillId="0" borderId="0" xfId="2" applyFont="1" applyBorder="1" applyAlignment="1">
      <alignment vertical="center"/>
    </xf>
    <xf numFmtId="0" fontId="99" fillId="0" borderId="0" xfId="11" applyFont="1" applyAlignment="1">
      <alignment horizontal="center"/>
    </xf>
    <xf numFmtId="0" fontId="99" fillId="0" borderId="0" xfId="11" applyFont="1" applyAlignment="1"/>
    <xf numFmtId="0" fontId="96" fillId="0" borderId="0" xfId="11" applyFont="1"/>
    <xf numFmtId="0" fontId="100" fillId="0" borderId="0" xfId="11" applyFont="1" applyAlignment="1">
      <alignment horizontal="center"/>
    </xf>
    <xf numFmtId="0" fontId="100" fillId="0" borderId="0" xfId="11" applyFont="1" applyAlignment="1"/>
    <xf numFmtId="0" fontId="36" fillId="0" borderId="0" xfId="11" applyFont="1"/>
    <xf numFmtId="0" fontId="36" fillId="0" borderId="62" xfId="11" applyFont="1" applyBorder="1" applyAlignment="1">
      <alignment horizontal="left"/>
    </xf>
    <xf numFmtId="0" fontId="36" fillId="0" borderId="66" xfId="11" applyFont="1" applyBorder="1" applyAlignment="1">
      <alignment horizontal="center" vertical="center"/>
    </xf>
    <xf numFmtId="0" fontId="36" fillId="0" borderId="67" xfId="11" applyFont="1" applyBorder="1" applyAlignment="1">
      <alignment horizontal="center" vertical="center"/>
    </xf>
    <xf numFmtId="0" fontId="36" fillId="0" borderId="70" xfId="11" applyFont="1" applyBorder="1" applyAlignment="1">
      <alignment horizontal="center" vertical="center" wrapText="1"/>
    </xf>
    <xf numFmtId="0" fontId="36" fillId="0" borderId="37" xfId="11" applyFont="1" applyBorder="1" applyAlignment="1">
      <alignment horizontal="center" vertical="center" wrapText="1"/>
    </xf>
    <xf numFmtId="0" fontId="36" fillId="0" borderId="37" xfId="11" applyFont="1" applyBorder="1" applyAlignment="1">
      <alignment horizontal="center" vertical="center"/>
    </xf>
    <xf numFmtId="0" fontId="36" fillId="0" borderId="6" xfId="11" applyFont="1" applyBorder="1" applyAlignment="1">
      <alignment horizontal="center" vertical="center" wrapText="1"/>
    </xf>
    <xf numFmtId="0" fontId="36" fillId="0" borderId="71" xfId="11" applyFont="1" applyBorder="1" applyAlignment="1">
      <alignment horizontal="center" vertical="center"/>
    </xf>
    <xf numFmtId="0" fontId="36" fillId="0" borderId="25" xfId="11" applyFont="1" applyBorder="1" applyAlignment="1">
      <alignment horizontal="center" vertical="center"/>
    </xf>
    <xf numFmtId="0" fontId="35" fillId="0" borderId="68" xfId="11" applyFont="1" applyBorder="1" applyAlignment="1">
      <alignment horizontal="center" vertical="center" wrapText="1"/>
    </xf>
    <xf numFmtId="0" fontId="35" fillId="0" borderId="70" xfId="11" applyFont="1" applyBorder="1" applyAlignment="1">
      <alignment horizontal="center" vertical="center" wrapText="1"/>
    </xf>
    <xf numFmtId="0" fontId="36" fillId="0" borderId="9" xfId="11" applyFont="1" applyBorder="1" applyAlignment="1">
      <alignment horizontal="center" vertical="center"/>
    </xf>
    <xf numFmtId="0" fontId="61" fillId="0" borderId="0" xfId="11" applyFont="1"/>
    <xf numFmtId="0" fontId="36" fillId="0" borderId="12" xfId="11" applyFont="1" applyBorder="1" applyAlignment="1">
      <alignment horizontal="center" vertical="center"/>
    </xf>
    <xf numFmtId="0" fontId="36" fillId="0" borderId="70" xfId="11" applyFont="1" applyBorder="1" applyAlignment="1">
      <alignment vertical="center"/>
    </xf>
    <xf numFmtId="0" fontId="36" fillId="0" borderId="68" xfId="11" applyFont="1" applyBorder="1" applyAlignment="1">
      <alignment horizontal="left" vertical="center"/>
    </xf>
    <xf numFmtId="1" fontId="36" fillId="0" borderId="12" xfId="11" applyNumberFormat="1" applyFont="1" applyBorder="1" applyAlignment="1">
      <alignment horizontal="center" vertical="center"/>
    </xf>
    <xf numFmtId="0" fontId="36" fillId="0" borderId="70" xfId="11" applyFont="1" applyBorder="1" applyAlignment="1">
      <alignment horizontal="center" vertical="center"/>
    </xf>
    <xf numFmtId="0" fontId="36" fillId="0" borderId="68" xfId="11" applyFont="1" applyBorder="1" applyAlignment="1">
      <alignment horizontal="center" vertical="center"/>
    </xf>
    <xf numFmtId="0" fontId="68" fillId="0" borderId="0" xfId="11" applyFont="1"/>
    <xf numFmtId="1" fontId="68" fillId="0" borderId="0" xfId="11" applyNumberFormat="1" applyFont="1"/>
    <xf numFmtId="0" fontId="102" fillId="0" borderId="0" xfId="15" applyFont="1" applyAlignment="1">
      <alignment horizontal="center"/>
    </xf>
    <xf numFmtId="0" fontId="102" fillId="0" borderId="0" xfId="16" applyFont="1" applyAlignment="1">
      <alignment horizontal="center"/>
    </xf>
    <xf numFmtId="0" fontId="104" fillId="0" borderId="0" xfId="15" applyFont="1">
      <alignment horizontal="right"/>
    </xf>
    <xf numFmtId="0" fontId="19" fillId="0" borderId="0" xfId="16" applyFont="1">
      <alignment horizontal="left"/>
    </xf>
    <xf numFmtId="0" fontId="69" fillId="0" borderId="66" xfId="11" applyFont="1" applyBorder="1" applyAlignment="1">
      <alignment horizontal="center" vertical="center"/>
    </xf>
    <xf numFmtId="0" fontId="69" fillId="0" borderId="67" xfId="11" applyFont="1" applyBorder="1" applyAlignment="1">
      <alignment horizontal="center" vertical="center"/>
    </xf>
    <xf numFmtId="0" fontId="64" fillId="0" borderId="70" xfId="11" applyFont="1" applyBorder="1" applyAlignment="1">
      <alignment horizontal="center" vertical="center"/>
    </xf>
    <xf numFmtId="0" fontId="64" fillId="0" borderId="68" xfId="11" applyFont="1" applyBorder="1" applyAlignment="1">
      <alignment horizontal="center" vertical="center"/>
    </xf>
    <xf numFmtId="0" fontId="64" fillId="0" borderId="12" xfId="11" applyFont="1" applyBorder="1" applyAlignment="1">
      <alignment horizontal="center" vertical="center"/>
    </xf>
    <xf numFmtId="0" fontId="69" fillId="0" borderId="69" xfId="11" applyFont="1" applyBorder="1" applyAlignment="1">
      <alignment horizontal="center" vertical="center"/>
    </xf>
    <xf numFmtId="0" fontId="69" fillId="0" borderId="40" xfId="11" applyFont="1" applyBorder="1" applyAlignment="1">
      <alignment horizontal="center" vertical="center"/>
    </xf>
    <xf numFmtId="0" fontId="69" fillId="0" borderId="67" xfId="11" applyFont="1" applyBorder="1" applyAlignment="1">
      <alignment horizontal="center"/>
    </xf>
    <xf numFmtId="0" fontId="69" fillId="0" borderId="66" xfId="11" applyFont="1" applyBorder="1" applyAlignment="1">
      <alignment horizontal="center"/>
    </xf>
    <xf numFmtId="0" fontId="69" fillId="0" borderId="6" xfId="11" applyFont="1" applyBorder="1" applyAlignment="1">
      <alignment horizontal="center"/>
    </xf>
    <xf numFmtId="0" fontId="69" fillId="0" borderId="71" xfId="11" applyFont="1" applyBorder="1" applyAlignment="1">
      <alignment horizontal="center" vertical="center"/>
    </xf>
    <xf numFmtId="0" fontId="69" fillId="0" borderId="25" xfId="11" applyFont="1" applyBorder="1" applyAlignment="1">
      <alignment horizontal="center" vertical="center"/>
    </xf>
    <xf numFmtId="0" fontId="59" fillId="0" borderId="25" xfId="11" applyFont="1" applyBorder="1" applyAlignment="1">
      <alignment horizontal="center" vertical="top"/>
    </xf>
    <xf numFmtId="0" fontId="59" fillId="0" borderId="71" xfId="11" applyFont="1" applyBorder="1" applyAlignment="1">
      <alignment horizontal="center" vertical="top"/>
    </xf>
    <xf numFmtId="0" fontId="59" fillId="0" borderId="9" xfId="11" applyFont="1" applyBorder="1" applyAlignment="1">
      <alignment horizontal="center" vertical="top"/>
    </xf>
    <xf numFmtId="0" fontId="69" fillId="0" borderId="70" xfId="11" applyFont="1" applyBorder="1" applyAlignment="1">
      <alignment horizontal="right" vertical="center"/>
    </xf>
    <xf numFmtId="0" fontId="69" fillId="0" borderId="68" xfId="11" applyFont="1" applyBorder="1" applyAlignment="1">
      <alignment horizontal="left" vertical="center"/>
    </xf>
    <xf numFmtId="0" fontId="105" fillId="0" borderId="12" xfId="11" applyFont="1" applyBorder="1" applyAlignment="1">
      <alignment horizontal="center" vertical="center" shrinkToFit="1"/>
    </xf>
    <xf numFmtId="0" fontId="69" fillId="0" borderId="56" xfId="11" applyFont="1" applyBorder="1" applyAlignment="1">
      <alignment horizontal="right" vertical="center"/>
    </xf>
    <xf numFmtId="0" fontId="69" fillId="0" borderId="32" xfId="11" applyFont="1" applyBorder="1" applyAlignment="1">
      <alignment horizontal="left" vertical="center"/>
    </xf>
    <xf numFmtId="0" fontId="69" fillId="0" borderId="42" xfId="11" applyFont="1" applyBorder="1" applyAlignment="1">
      <alignment horizontal="center" vertical="center"/>
    </xf>
    <xf numFmtId="0" fontId="69" fillId="0" borderId="3" xfId="11" applyFont="1" applyBorder="1" applyAlignment="1">
      <alignment horizontal="center" vertical="center"/>
    </xf>
    <xf numFmtId="0" fontId="64" fillId="0" borderId="42" xfId="11" applyFont="1" applyBorder="1" applyAlignment="1">
      <alignment horizontal="center" vertical="center" shrinkToFit="1"/>
    </xf>
    <xf numFmtId="0" fontId="64" fillId="0" borderId="23" xfId="11" applyFont="1" applyBorder="1" applyAlignment="1">
      <alignment horizontal="center" vertical="center" shrinkToFit="1"/>
    </xf>
    <xf numFmtId="0" fontId="5" fillId="0" borderId="0" xfId="11" applyFont="1"/>
    <xf numFmtId="0" fontId="106" fillId="0" borderId="0" xfId="11" applyFont="1" applyAlignment="1">
      <alignment horizontal="right" readingOrder="1"/>
    </xf>
    <xf numFmtId="0" fontId="107" fillId="0" borderId="0" xfId="11" applyFont="1"/>
    <xf numFmtId="0" fontId="108" fillId="0" borderId="0" xfId="11" applyFont="1"/>
    <xf numFmtId="0" fontId="109" fillId="0" borderId="0" xfId="11" applyFont="1" applyAlignment="1">
      <alignment horizontal="center"/>
    </xf>
    <xf numFmtId="0" fontId="110" fillId="0" borderId="0" xfId="11" applyFont="1"/>
    <xf numFmtId="0" fontId="111" fillId="0" borderId="0" xfId="11" applyFont="1" applyAlignment="1">
      <alignment horizontal="center"/>
    </xf>
    <xf numFmtId="0" fontId="112" fillId="0" borderId="0" xfId="11" applyFont="1" applyAlignment="1">
      <alignment horizontal="right" vertical="center"/>
    </xf>
    <xf numFmtId="0" fontId="110" fillId="0" borderId="0" xfId="11" applyFont="1" applyAlignment="1">
      <alignment vertical="center"/>
    </xf>
    <xf numFmtId="0" fontId="62" fillId="0" borderId="0" xfId="11" applyFont="1" applyAlignment="1">
      <alignment vertical="center"/>
    </xf>
    <xf numFmtId="0" fontId="113" fillId="0" borderId="66" xfId="11" applyFont="1" applyBorder="1"/>
    <xf numFmtId="0" fontId="113" fillId="0" borderId="67" xfId="11" applyFont="1" applyBorder="1"/>
    <xf numFmtId="0" fontId="113" fillId="0" borderId="6" xfId="11" applyFont="1" applyBorder="1" applyAlignment="1">
      <alignment horizontal="center"/>
    </xf>
    <xf numFmtId="0" fontId="113" fillId="0" borderId="66" xfId="11" applyFont="1" applyBorder="1" applyAlignment="1">
      <alignment horizontal="center"/>
    </xf>
    <xf numFmtId="0" fontId="113" fillId="0" borderId="58" xfId="11" applyFont="1" applyBorder="1" applyAlignment="1">
      <alignment horizontal="center" vertical="center"/>
    </xf>
    <xf numFmtId="0" fontId="113" fillId="0" borderId="67" xfId="11" applyFont="1" applyBorder="1" applyAlignment="1">
      <alignment horizontal="center" vertical="center"/>
    </xf>
    <xf numFmtId="0" fontId="113" fillId="0" borderId="69" xfId="11" applyFont="1" applyBorder="1"/>
    <xf numFmtId="0" fontId="113" fillId="0" borderId="0" xfId="11" applyFont="1" applyBorder="1"/>
    <xf numFmtId="0" fontId="113" fillId="0" borderId="9" xfId="11" applyFont="1" applyBorder="1" applyAlignment="1">
      <alignment horizontal="center" vertical="center" wrapText="1"/>
    </xf>
    <xf numFmtId="0" fontId="110" fillId="0" borderId="9" xfId="11" applyFont="1" applyBorder="1" applyAlignment="1">
      <alignment horizontal="center" vertical="center" wrapText="1"/>
    </xf>
    <xf numFmtId="0" fontId="114" fillId="0" borderId="9" xfId="11" applyFont="1" applyBorder="1" applyAlignment="1">
      <alignment horizontal="center" vertical="center" wrapText="1"/>
    </xf>
    <xf numFmtId="0" fontId="114" fillId="0" borderId="71" xfId="11" applyFont="1" applyBorder="1" applyAlignment="1">
      <alignment horizontal="center" vertical="center" wrapText="1"/>
    </xf>
    <xf numFmtId="0" fontId="113" fillId="0" borderId="24" xfId="11" applyFont="1" applyBorder="1" applyAlignment="1">
      <alignment horizontal="center" vertical="center"/>
    </xf>
    <xf numFmtId="0" fontId="113" fillId="0" borderId="25" xfId="11" applyFont="1" applyBorder="1" applyAlignment="1">
      <alignment horizontal="center" vertical="center"/>
    </xf>
    <xf numFmtId="0" fontId="113" fillId="0" borderId="69" xfId="11" applyFont="1" applyBorder="1" applyAlignment="1">
      <alignment horizontal="center" vertical="center"/>
    </xf>
    <xf numFmtId="0" fontId="113" fillId="0" borderId="40" xfId="11" applyFont="1" applyBorder="1" applyAlignment="1">
      <alignment horizontal="center" vertical="center"/>
    </xf>
    <xf numFmtId="0" fontId="113" fillId="0" borderId="67" xfId="11" applyFont="1" applyBorder="1" applyAlignment="1">
      <alignment horizontal="center" vertical="center"/>
    </xf>
    <xf numFmtId="0" fontId="113" fillId="0" borderId="6" xfId="11" applyFont="1" applyBorder="1" applyAlignment="1">
      <alignment horizontal="center" vertical="center"/>
    </xf>
    <xf numFmtId="0" fontId="113" fillId="0" borderId="58" xfId="11" applyFont="1" applyBorder="1" applyAlignment="1">
      <alignment horizontal="center" vertical="center"/>
    </xf>
    <xf numFmtId="0" fontId="113" fillId="0" borderId="71" xfId="11" applyFont="1" applyBorder="1" applyAlignment="1">
      <alignment horizontal="center" vertical="center"/>
    </xf>
    <xf numFmtId="0" fontId="113" fillId="0" borderId="25" xfId="11" applyFont="1" applyBorder="1" applyAlignment="1">
      <alignment horizontal="center" vertical="center"/>
    </xf>
    <xf numFmtId="0" fontId="113" fillId="0" borderId="9" xfId="11" applyFont="1" applyBorder="1" applyAlignment="1">
      <alignment horizontal="center" vertical="center"/>
    </xf>
    <xf numFmtId="0" fontId="113" fillId="0" borderId="24" xfId="11" applyFont="1" applyBorder="1" applyAlignment="1">
      <alignment horizontal="center" vertical="center"/>
    </xf>
    <xf numFmtId="0" fontId="113" fillId="0" borderId="78" xfId="11" applyFont="1" applyBorder="1" applyAlignment="1">
      <alignment horizontal="right" vertical="center"/>
    </xf>
    <xf numFmtId="0" fontId="113" fillId="0" borderId="79" xfId="11" applyFont="1" applyBorder="1" applyAlignment="1">
      <alignment horizontal="left" vertical="center"/>
    </xf>
    <xf numFmtId="0" fontId="62" fillId="0" borderId="79" xfId="11" applyFont="1" applyBorder="1" applyAlignment="1">
      <alignment horizontal="center" vertical="center"/>
    </xf>
    <xf numFmtId="0" fontId="62" fillId="0" borderId="73" xfId="11" applyFont="1" applyBorder="1" applyAlignment="1">
      <alignment horizontal="center" vertical="center"/>
    </xf>
    <xf numFmtId="0" fontId="62" fillId="0" borderId="82" xfId="11" applyFont="1" applyBorder="1" applyAlignment="1">
      <alignment horizontal="center" vertical="center"/>
    </xf>
    <xf numFmtId="0" fontId="62" fillId="0" borderId="83" xfId="11" applyFont="1" applyBorder="1" applyAlignment="1">
      <alignment horizontal="center" vertical="center"/>
    </xf>
    <xf numFmtId="0" fontId="113" fillId="4" borderId="78" xfId="11" applyFont="1" applyFill="1" applyBorder="1" applyAlignment="1">
      <alignment horizontal="right" vertical="center"/>
    </xf>
    <xf numFmtId="0" fontId="113" fillId="4" borderId="79" xfId="11" applyFont="1" applyFill="1" applyBorder="1" applyAlignment="1">
      <alignment horizontal="left" vertical="center"/>
    </xf>
    <xf numFmtId="0" fontId="62" fillId="4" borderId="79" xfId="11" applyFont="1" applyFill="1" applyBorder="1" applyAlignment="1">
      <alignment horizontal="center" vertical="center"/>
    </xf>
    <xf numFmtId="0" fontId="62" fillId="4" borderId="73" xfId="11" applyFont="1" applyFill="1" applyBorder="1" applyAlignment="1">
      <alignment horizontal="center" vertical="center"/>
    </xf>
    <xf numFmtId="0" fontId="62" fillId="4" borderId="82" xfId="11" applyFont="1" applyFill="1" applyBorder="1" applyAlignment="1">
      <alignment horizontal="center" vertical="center"/>
    </xf>
    <xf numFmtId="0" fontId="62" fillId="4" borderId="83" xfId="11" applyFont="1" applyFill="1" applyBorder="1" applyAlignment="1">
      <alignment horizontal="center" vertical="center"/>
    </xf>
    <xf numFmtId="0" fontId="110" fillId="4" borderId="0" xfId="11" applyFont="1" applyFill="1"/>
    <xf numFmtId="0" fontId="115" fillId="5" borderId="78" xfId="11" applyFont="1" applyFill="1" applyBorder="1" applyAlignment="1">
      <alignment horizontal="right" vertical="center"/>
    </xf>
    <xf numFmtId="0" fontId="115" fillId="5" borderId="79" xfId="11" applyFont="1" applyFill="1" applyBorder="1" applyAlignment="1">
      <alignment horizontal="left" vertical="center"/>
    </xf>
    <xf numFmtId="0" fontId="116" fillId="5" borderId="79" xfId="11" applyFont="1" applyFill="1" applyBorder="1" applyAlignment="1">
      <alignment horizontal="center" vertical="center"/>
    </xf>
    <xf numFmtId="0" fontId="116" fillId="5" borderId="82" xfId="11" applyFont="1" applyFill="1" applyBorder="1" applyAlignment="1">
      <alignment horizontal="center" vertical="center"/>
    </xf>
    <xf numFmtId="0" fontId="116" fillId="5" borderId="83" xfId="11" applyFont="1" applyFill="1" applyBorder="1" applyAlignment="1">
      <alignment horizontal="center" vertical="center"/>
    </xf>
    <xf numFmtId="0" fontId="117" fillId="0" borderId="0" xfId="11" applyFont="1"/>
    <xf numFmtId="0" fontId="62" fillId="0" borderId="84" xfId="11" applyFont="1" applyBorder="1" applyAlignment="1">
      <alignment horizontal="center"/>
    </xf>
    <xf numFmtId="0" fontId="115" fillId="4" borderId="78" xfId="11" applyFont="1" applyFill="1" applyBorder="1" applyAlignment="1">
      <alignment horizontal="right" vertical="center"/>
    </xf>
    <xf numFmtId="0" fontId="115" fillId="4" borderId="79" xfId="11" applyFont="1" applyFill="1" applyBorder="1" applyAlignment="1">
      <alignment horizontal="left" vertical="center"/>
    </xf>
    <xf numFmtId="0" fontId="116" fillId="4" borderId="79" xfId="11" applyFont="1" applyFill="1" applyBorder="1" applyAlignment="1">
      <alignment horizontal="center" vertical="center"/>
    </xf>
    <xf numFmtId="0" fontId="116" fillId="4" borderId="73" xfId="11" applyFont="1" applyFill="1" applyBorder="1" applyAlignment="1">
      <alignment horizontal="center" vertical="center"/>
    </xf>
    <xf numFmtId="0" fontId="116" fillId="4" borderId="82" xfId="11" applyFont="1" applyFill="1" applyBorder="1" applyAlignment="1">
      <alignment horizontal="center" vertical="center"/>
    </xf>
    <xf numFmtId="0" fontId="116" fillId="4" borderId="83" xfId="11" applyFont="1" applyFill="1" applyBorder="1" applyAlignment="1">
      <alignment horizontal="center" vertical="center"/>
    </xf>
    <xf numFmtId="0" fontId="117" fillId="4" borderId="0" xfId="11" applyFont="1" applyFill="1"/>
    <xf numFmtId="0" fontId="115" fillId="2" borderId="54" xfId="11" applyFont="1" applyFill="1" applyBorder="1" applyAlignment="1">
      <alignment horizontal="right" vertical="center"/>
    </xf>
    <xf numFmtId="0" fontId="115" fillId="2" borderId="53" xfId="11" applyFont="1" applyFill="1" applyBorder="1" applyAlignment="1">
      <alignment horizontal="left" vertical="center"/>
    </xf>
    <xf numFmtId="0" fontId="116" fillId="2" borderId="53" xfId="11" applyFont="1" applyFill="1" applyBorder="1" applyAlignment="1">
      <alignment horizontal="center" vertical="center"/>
    </xf>
    <xf numFmtId="0" fontId="116" fillId="2" borderId="52" xfId="11" applyFont="1" applyFill="1" applyBorder="1" applyAlignment="1">
      <alignment horizontal="center" vertical="center"/>
    </xf>
    <xf numFmtId="0" fontId="116" fillId="2" borderId="85" xfId="11" applyFont="1" applyFill="1" applyBorder="1" applyAlignment="1">
      <alignment horizontal="center" vertical="center"/>
    </xf>
    <xf numFmtId="0" fontId="117" fillId="2" borderId="0" xfId="11" applyFont="1" applyFill="1"/>
    <xf numFmtId="0" fontId="113" fillId="0" borderId="0" xfId="11" applyFont="1" applyAlignment="1">
      <alignment horizontal="right" readingOrder="2"/>
    </xf>
    <xf numFmtId="0" fontId="113" fillId="0" borderId="0" xfId="11" applyFont="1"/>
    <xf numFmtId="0" fontId="97" fillId="0" borderId="0" xfId="11" applyFont="1" applyAlignment="1" applyProtection="1">
      <alignment horizontal="centerContinuous"/>
      <protection locked="0"/>
    </xf>
    <xf numFmtId="0" fontId="98" fillId="0" borderId="0" xfId="11" applyFont="1" applyAlignment="1" applyProtection="1">
      <alignment horizontal="centerContinuous"/>
      <protection locked="0"/>
    </xf>
    <xf numFmtId="0" fontId="69" fillId="0" borderId="0" xfId="11" applyFont="1" applyAlignment="1" applyProtection="1">
      <alignment horizontal="centerContinuous"/>
    </xf>
    <xf numFmtId="0" fontId="59" fillId="0" borderId="0" xfId="11" applyFont="1" applyAlignment="1" applyProtection="1">
      <alignment horizontal="centerContinuous"/>
    </xf>
    <xf numFmtId="0" fontId="59" fillId="0" borderId="0" xfId="11" applyFont="1" applyAlignment="1" applyProtection="1">
      <alignment horizontal="centerContinuous"/>
      <protection locked="0"/>
    </xf>
    <xf numFmtId="0" fontId="68" fillId="0" borderId="0" xfId="11" applyFont="1" applyProtection="1">
      <protection locked="0"/>
    </xf>
    <xf numFmtId="0" fontId="120" fillId="0" borderId="0" xfId="11" applyFont="1" applyAlignment="1" applyProtection="1">
      <alignment horizontal="centerContinuous"/>
      <protection locked="0"/>
    </xf>
    <xf numFmtId="0" fontId="68" fillId="0" borderId="0" xfId="11" applyFont="1" applyAlignment="1" applyProtection="1">
      <alignment horizontal="centerContinuous"/>
      <protection locked="0"/>
    </xf>
    <xf numFmtId="0" fontId="98" fillId="0" borderId="0" xfId="11" applyFont="1" applyAlignment="1" applyProtection="1">
      <alignment vertical="center"/>
      <protection locked="0"/>
    </xf>
    <xf numFmtId="0" fontId="98" fillId="0" borderId="0" xfId="11" applyFont="1" applyProtection="1">
      <protection locked="0"/>
    </xf>
    <xf numFmtId="0" fontId="69" fillId="0" borderId="0" xfId="11" applyFont="1" applyProtection="1"/>
    <xf numFmtId="0" fontId="69" fillId="0" borderId="0" xfId="11" applyFont="1" applyProtection="1">
      <protection locked="0"/>
    </xf>
    <xf numFmtId="0" fontId="69" fillId="0" borderId="0" xfId="11" applyFont="1" applyAlignment="1" applyProtection="1">
      <alignment horizontal="left"/>
      <protection locked="0"/>
    </xf>
    <xf numFmtId="0" fontId="98" fillId="0" borderId="70" xfId="11" applyFont="1" applyBorder="1" applyAlignment="1" applyProtection="1">
      <alignment horizontal="right" vertical="center"/>
      <protection locked="0"/>
    </xf>
    <xf numFmtId="0" fontId="98" fillId="0" borderId="59" xfId="11" applyFont="1" applyBorder="1" applyAlignment="1" applyProtection="1">
      <alignment horizontal="left" vertical="center"/>
      <protection locked="0"/>
    </xf>
    <xf numFmtId="0" fontId="69" fillId="0" borderId="66" xfId="11" applyFont="1" applyBorder="1" applyAlignment="1" applyProtection="1">
      <alignment vertical="center" textRotation="90"/>
    </xf>
    <xf numFmtId="0" fontId="69" fillId="0" borderId="67" xfId="11" applyFont="1" applyBorder="1" applyAlignment="1" applyProtection="1">
      <alignment vertical="center" textRotation="90"/>
    </xf>
    <xf numFmtId="0" fontId="69" fillId="0" borderId="66" xfId="11" applyFont="1" applyBorder="1" applyAlignment="1" applyProtection="1">
      <alignment vertical="center" textRotation="90"/>
      <protection locked="0"/>
    </xf>
    <xf numFmtId="0" fontId="69" fillId="0" borderId="67" xfId="11" applyFont="1" applyBorder="1" applyAlignment="1" applyProtection="1">
      <alignment vertical="center" textRotation="90"/>
      <protection locked="0"/>
    </xf>
    <xf numFmtId="0" fontId="69" fillId="0" borderId="70" xfId="11" applyFont="1" applyBorder="1" applyAlignment="1" applyProtection="1">
      <alignment vertical="center" textRotation="90"/>
      <protection locked="0"/>
    </xf>
    <xf numFmtId="0" fontId="121" fillId="0" borderId="66" xfId="11" applyFont="1" applyBorder="1" applyAlignment="1" applyProtection="1">
      <alignment vertical="center" textRotation="90"/>
      <protection locked="0"/>
    </xf>
    <xf numFmtId="0" fontId="69" fillId="0" borderId="68" xfId="11" applyFont="1" applyBorder="1" applyAlignment="1" applyProtection="1">
      <alignment vertical="center" textRotation="90"/>
      <protection locked="0"/>
    </xf>
    <xf numFmtId="0" fontId="68" fillId="0" borderId="0" xfId="11" applyFont="1" applyAlignment="1" applyProtection="1">
      <alignment vertical="center" textRotation="90"/>
      <protection locked="0"/>
    </xf>
    <xf numFmtId="0" fontId="98" fillId="0" borderId="46" xfId="11" applyFont="1" applyBorder="1" applyAlignment="1" applyProtection="1">
      <alignment vertical="center"/>
      <protection locked="0"/>
    </xf>
    <xf numFmtId="0" fontId="98" fillId="0" borderId="45" xfId="11" applyFont="1" applyBorder="1" applyAlignment="1" applyProtection="1">
      <alignment horizontal="left" vertical="center"/>
      <protection locked="0"/>
    </xf>
    <xf numFmtId="0" fontId="122" fillId="0" borderId="46" xfId="11" applyFont="1" applyBorder="1" applyAlignment="1" applyProtection="1">
      <alignment horizontal="center" vertical="center"/>
    </xf>
    <xf numFmtId="0" fontId="122" fillId="0" borderId="45" xfId="11" applyFont="1" applyBorder="1" applyAlignment="1" applyProtection="1">
      <alignment horizontal="center" vertical="center"/>
    </xf>
    <xf numFmtId="0" fontId="122" fillId="0" borderId="46" xfId="11" applyFont="1" applyBorder="1" applyAlignment="1" applyProtection="1">
      <alignment horizontal="center" vertical="center"/>
      <protection locked="0"/>
    </xf>
    <xf numFmtId="0" fontId="122" fillId="0" borderId="45" xfId="11" applyFont="1" applyBorder="1" applyAlignment="1" applyProtection="1">
      <alignment horizontal="center" vertical="center"/>
      <protection locked="0"/>
    </xf>
    <xf numFmtId="0" fontId="98" fillId="0" borderId="86" xfId="11" applyFont="1" applyBorder="1" applyAlignment="1" applyProtection="1">
      <alignment vertical="center"/>
      <protection locked="0"/>
    </xf>
    <xf numFmtId="0" fontId="98" fillId="0" borderId="28" xfId="11" applyFont="1" applyBorder="1" applyAlignment="1" applyProtection="1">
      <alignment vertical="center"/>
      <protection locked="0"/>
    </xf>
    <xf numFmtId="0" fontId="122" fillId="0" borderId="50" xfId="11" applyFont="1" applyBorder="1" applyAlignment="1" applyProtection="1">
      <alignment horizontal="center" vertical="center"/>
    </xf>
    <xf numFmtId="0" fontId="122" fillId="0" borderId="49" xfId="11" applyFont="1" applyBorder="1" applyAlignment="1" applyProtection="1">
      <alignment horizontal="center" vertical="center"/>
    </xf>
    <xf numFmtId="0" fontId="122" fillId="0" borderId="50" xfId="11" applyFont="1" applyBorder="1" applyAlignment="1" applyProtection="1">
      <alignment horizontal="center" vertical="center"/>
      <protection locked="0"/>
    </xf>
    <xf numFmtId="0" fontId="122" fillId="0" borderId="49" xfId="11" applyFont="1" applyBorder="1" applyAlignment="1" applyProtection="1">
      <alignment horizontal="center" vertical="center"/>
      <protection locked="0"/>
    </xf>
    <xf numFmtId="0" fontId="98" fillId="0" borderId="28" xfId="11" applyFont="1" applyBorder="1" applyAlignment="1" applyProtection="1">
      <alignment horizontal="left" vertical="center"/>
      <protection locked="0"/>
    </xf>
    <xf numFmtId="0" fontId="42" fillId="0" borderId="86" xfId="11" applyFont="1" applyBorder="1" applyAlignment="1" applyProtection="1">
      <alignment vertical="center"/>
      <protection locked="0"/>
    </xf>
    <xf numFmtId="0" fontId="42" fillId="0" borderId="28" xfId="11" applyFont="1" applyBorder="1" applyAlignment="1" applyProtection="1">
      <alignment horizontal="left" vertical="center"/>
      <protection locked="0"/>
    </xf>
    <xf numFmtId="0" fontId="123" fillId="0" borderId="50" xfId="11" applyFont="1" applyBorder="1" applyAlignment="1" applyProtection="1">
      <alignment horizontal="center" vertical="center"/>
    </xf>
    <xf numFmtId="0" fontId="123" fillId="0" borderId="49" xfId="11" applyFont="1" applyBorder="1" applyAlignment="1" applyProtection="1">
      <alignment horizontal="center" vertical="center"/>
    </xf>
    <xf numFmtId="0" fontId="123" fillId="0" borderId="50" xfId="11" applyFont="1" applyBorder="1" applyAlignment="1" applyProtection="1">
      <alignment horizontal="center" vertical="center"/>
      <protection locked="0"/>
    </xf>
    <xf numFmtId="0" fontId="123" fillId="0" borderId="49" xfId="11" applyFont="1" applyBorder="1" applyAlignment="1" applyProtection="1">
      <alignment horizontal="center" vertical="center"/>
      <protection locked="0"/>
    </xf>
    <xf numFmtId="0" fontId="96" fillId="0" borderId="0" xfId="11" applyFont="1" applyProtection="1">
      <protection locked="0"/>
    </xf>
    <xf numFmtId="0" fontId="98" fillId="0" borderId="71" xfId="11" applyFont="1" applyBorder="1" applyAlignment="1" applyProtection="1">
      <alignment vertical="center"/>
      <protection locked="0"/>
    </xf>
    <xf numFmtId="0" fontId="98" fillId="0" borderId="25" xfId="11" applyFont="1" applyBorder="1" applyAlignment="1" applyProtection="1">
      <alignment horizontal="left" vertical="center"/>
      <protection locked="0"/>
    </xf>
    <xf numFmtId="0" fontId="122" fillId="0" borderId="87" xfId="11" applyFont="1" applyBorder="1" applyAlignment="1" applyProtection="1">
      <alignment horizontal="center" vertical="center"/>
    </xf>
    <xf numFmtId="0" fontId="122" fillId="0" borderId="88" xfId="11" applyFont="1" applyBorder="1" applyAlignment="1" applyProtection="1">
      <alignment horizontal="center" vertical="center"/>
    </xf>
    <xf numFmtId="0" fontId="122" fillId="0" borderId="87" xfId="11" applyFont="1" applyBorder="1" applyAlignment="1" applyProtection="1">
      <alignment horizontal="center" vertical="center"/>
      <protection locked="0"/>
    </xf>
    <xf numFmtId="0" fontId="122" fillId="0" borderId="88" xfId="11" applyFont="1" applyBorder="1" applyAlignment="1" applyProtection="1">
      <alignment horizontal="center" vertical="center"/>
      <protection locked="0"/>
    </xf>
    <xf numFmtId="0" fontId="98" fillId="0" borderId="42" xfId="11" applyFont="1" applyBorder="1" applyAlignment="1" applyProtection="1">
      <alignment horizontal="right" vertical="center"/>
      <protection locked="0"/>
    </xf>
    <xf numFmtId="0" fontId="98" fillId="0" borderId="3" xfId="11" applyFont="1" applyBorder="1" applyAlignment="1" applyProtection="1">
      <alignment horizontal="left" vertical="center"/>
      <protection locked="0"/>
    </xf>
    <xf numFmtId="0" fontId="59" fillId="0" borderId="42" xfId="11" applyFont="1" applyBorder="1" applyAlignment="1" applyProtection="1">
      <alignment horizontal="center" vertical="center"/>
    </xf>
    <xf numFmtId="0" fontId="59" fillId="0" borderId="3" xfId="11" applyFont="1" applyBorder="1" applyAlignment="1" applyProtection="1">
      <alignment horizontal="center" vertical="center"/>
    </xf>
    <xf numFmtId="0" fontId="59" fillId="0" borderId="42" xfId="11" applyFont="1" applyBorder="1" applyAlignment="1" applyProtection="1">
      <alignment horizontal="center" vertical="center"/>
      <protection locked="0"/>
    </xf>
    <xf numFmtId="0" fontId="59" fillId="0" borderId="3" xfId="11" applyFont="1" applyBorder="1" applyAlignment="1" applyProtection="1">
      <alignment horizontal="center" vertical="center"/>
      <protection locked="0"/>
    </xf>
    <xf numFmtId="0" fontId="7" fillId="0" borderId="0" xfId="11" applyFont="1" applyProtection="1">
      <protection locked="0"/>
    </xf>
    <xf numFmtId="0" fontId="68" fillId="0" borderId="0" xfId="11" applyFont="1" applyProtection="1"/>
    <xf numFmtId="0" fontId="110" fillId="0" borderId="0" xfId="11" applyFont="1" applyAlignment="1">
      <alignment horizontal="centerContinuous"/>
    </xf>
    <xf numFmtId="0" fontId="60" fillId="0" borderId="0" xfId="11" applyFont="1" applyAlignment="1">
      <alignment horizontal="centerContinuous"/>
    </xf>
    <xf numFmtId="0" fontId="60" fillId="0" borderId="0" xfId="11" applyFont="1" applyAlignment="1">
      <alignment horizontal="center"/>
    </xf>
    <xf numFmtId="0" fontId="62" fillId="0" borderId="0" xfId="11" applyFont="1" applyAlignment="1">
      <alignment horizontal="center"/>
    </xf>
    <xf numFmtId="0" fontId="62" fillId="0" borderId="0" xfId="11" applyFont="1" applyAlignment="1">
      <alignment horizontal="right"/>
    </xf>
    <xf numFmtId="0" fontId="62" fillId="0" borderId="0" xfId="11" applyFont="1"/>
    <xf numFmtId="0" fontId="113" fillId="0" borderId="6" xfId="11" applyFont="1" applyBorder="1" applyAlignment="1">
      <alignment horizontal="center"/>
    </xf>
    <xf numFmtId="0" fontId="113" fillId="0" borderId="59" xfId="11" applyFont="1" applyBorder="1" applyAlignment="1">
      <alignment horizontal="center"/>
    </xf>
    <xf numFmtId="0" fontId="113" fillId="0" borderId="70" xfId="11" applyFont="1" applyBorder="1" applyAlignment="1">
      <alignment horizontal="center" vertical="center"/>
    </xf>
    <xf numFmtId="0" fontId="113" fillId="0" borderId="37" xfId="11" applyFont="1" applyBorder="1" applyAlignment="1">
      <alignment horizontal="center" vertical="center"/>
    </xf>
    <xf numFmtId="0" fontId="113" fillId="0" borderId="68" xfId="11" applyFont="1" applyBorder="1" applyAlignment="1">
      <alignment horizontal="center" vertical="center"/>
    </xf>
    <xf numFmtId="0" fontId="113" fillId="0" borderId="9" xfId="11" applyFont="1" applyBorder="1" applyAlignment="1">
      <alignment horizontal="center" vertical="top"/>
    </xf>
    <xf numFmtId="0" fontId="113" fillId="0" borderId="12" xfId="11" applyFont="1" applyBorder="1" applyAlignment="1">
      <alignment horizontal="center" vertical="center"/>
    </xf>
    <xf numFmtId="0" fontId="113" fillId="0" borderId="14" xfId="11" applyFont="1" applyBorder="1" applyAlignment="1">
      <alignment horizontal="center"/>
    </xf>
    <xf numFmtId="0" fontId="110" fillId="0" borderId="61" xfId="11" applyFont="1" applyBorder="1" applyAlignment="1">
      <alignment horizontal="center" vertical="center"/>
    </xf>
    <xf numFmtId="0" fontId="113" fillId="0" borderId="14" xfId="11" applyFont="1" applyBorder="1" applyAlignment="1">
      <alignment horizontal="center" vertical="center"/>
    </xf>
    <xf numFmtId="0" fontId="110" fillId="0" borderId="73" xfId="11" applyFont="1" applyBorder="1" applyAlignment="1">
      <alignment horizontal="center" vertical="center"/>
    </xf>
    <xf numFmtId="0" fontId="110" fillId="0" borderId="12" xfId="11" applyFont="1" applyBorder="1" applyAlignment="1">
      <alignment horizontal="center" vertical="center"/>
    </xf>
    <xf numFmtId="0" fontId="113" fillId="0" borderId="70" xfId="11" applyFont="1" applyBorder="1" applyAlignment="1">
      <alignment horizontal="center" vertical="top" wrapText="1"/>
    </xf>
    <xf numFmtId="0" fontId="113" fillId="0" borderId="68" xfId="11" applyFont="1" applyBorder="1" applyAlignment="1">
      <alignment horizontal="center" vertical="top" wrapText="1"/>
    </xf>
    <xf numFmtId="168" fontId="110" fillId="0" borderId="73" xfId="11" applyNumberFormat="1" applyFont="1" applyBorder="1" applyAlignment="1">
      <alignment horizontal="center" vertical="center"/>
    </xf>
    <xf numFmtId="0" fontId="110" fillId="0" borderId="72" xfId="11" applyFont="1" applyBorder="1" applyAlignment="1">
      <alignment horizontal="center" vertical="center"/>
    </xf>
    <xf numFmtId="168" fontId="110" fillId="0" borderId="12" xfId="11" applyNumberFormat="1" applyFont="1" applyBorder="1" applyAlignment="1">
      <alignment horizontal="center" vertical="center"/>
    </xf>
    <xf numFmtId="0" fontId="110" fillId="0" borderId="29" xfId="11" applyFont="1" applyBorder="1" applyAlignment="1">
      <alignment horizontal="center" vertical="center"/>
    </xf>
    <xf numFmtId="2" fontId="110" fillId="0" borderId="12" xfId="11" applyNumberFormat="1" applyFont="1" applyBorder="1" applyAlignment="1">
      <alignment horizontal="center" vertical="center"/>
    </xf>
    <xf numFmtId="0" fontId="110" fillId="0" borderId="0" xfId="11" applyFont="1" applyBorder="1" applyAlignment="1">
      <alignment horizontal="right" readingOrder="2"/>
    </xf>
    <xf numFmtId="0" fontId="124" fillId="0" borderId="0" xfId="0" applyFont="1" applyAlignment="1">
      <alignment horizontal="center" readingOrder="2"/>
    </xf>
    <xf numFmtId="0" fontId="124" fillId="0" borderId="0" xfId="0" applyFont="1" applyAlignment="1">
      <alignment horizontal="center"/>
    </xf>
    <xf numFmtId="0" fontId="74" fillId="0" borderId="0" xfId="0" applyFont="1" applyAlignment="1">
      <alignment horizontal="right" vertical="center"/>
    </xf>
    <xf numFmtId="0" fontId="74" fillId="0" borderId="0" xfId="0" applyFont="1" applyAlignment="1">
      <alignment vertical="center"/>
    </xf>
    <xf numFmtId="0" fontId="125" fillId="0" borderId="66" xfId="0" applyFont="1" applyBorder="1" applyAlignment="1">
      <alignment horizontal="right"/>
    </xf>
    <xf numFmtId="0" fontId="125" fillId="0" borderId="67" xfId="0" applyFont="1" applyBorder="1" applyAlignment="1">
      <alignment horizontal="right"/>
    </xf>
    <xf numFmtId="0" fontId="126" fillId="0" borderId="70" xfId="0" applyFont="1" applyBorder="1" applyAlignment="1">
      <alignment horizontal="right" vertical="center" readingOrder="2"/>
    </xf>
    <xf numFmtId="0" fontId="126" fillId="0" borderId="37" xfId="0" applyFont="1" applyBorder="1" applyAlignment="1">
      <alignment horizontal="right" vertical="center" readingOrder="2"/>
    </xf>
    <xf numFmtId="0" fontId="126" fillId="0" borderId="37" xfId="0" applyFont="1" applyBorder="1" applyAlignment="1">
      <alignment horizontal="left" vertical="center" readingOrder="2"/>
    </xf>
    <xf numFmtId="0" fontId="126" fillId="0" borderId="68" xfId="0" applyFont="1" applyBorder="1" applyAlignment="1">
      <alignment horizontal="left" vertical="center" readingOrder="2"/>
    </xf>
    <xf numFmtId="0" fontId="125" fillId="0" borderId="69" xfId="0" applyFont="1" applyBorder="1" applyAlignment="1">
      <alignment horizontal="right"/>
    </xf>
    <xf numFmtId="0" fontId="125" fillId="0" borderId="40" xfId="0" applyFont="1" applyBorder="1" applyAlignment="1">
      <alignment horizontal="right"/>
    </xf>
    <xf numFmtId="0" fontId="127" fillId="0" borderId="12" xfId="0" applyFont="1" applyBorder="1" applyAlignment="1">
      <alignment horizontal="center" vertical="center" textRotation="90"/>
    </xf>
    <xf numFmtId="0" fontId="125" fillId="0" borderId="71" xfId="0" applyFont="1" applyBorder="1" applyAlignment="1">
      <alignment horizontal="right"/>
    </xf>
    <xf numFmtId="0" fontId="125" fillId="0" borderId="25" xfId="0" applyFont="1" applyBorder="1" applyAlignment="1">
      <alignment horizontal="right"/>
    </xf>
    <xf numFmtId="0" fontId="51" fillId="0" borderId="46" xfId="0" applyFont="1" applyBorder="1" applyAlignment="1">
      <alignment horizontal="right" vertical="center"/>
    </xf>
    <xf numFmtId="0" fontId="59" fillId="0" borderId="45" xfId="0" applyFont="1" applyBorder="1" applyAlignment="1">
      <alignment horizontal="left" vertical="center"/>
    </xf>
    <xf numFmtId="174" fontId="52" fillId="0" borderId="49" xfId="0" applyNumberFormat="1" applyFont="1" applyBorder="1" applyAlignment="1">
      <alignment horizontal="center" vertical="center"/>
    </xf>
    <xf numFmtId="174" fontId="52" fillId="0" borderId="61" xfId="0" applyNumberFormat="1" applyFont="1" applyBorder="1" applyAlignment="1">
      <alignment horizontal="center" vertical="center"/>
    </xf>
    <xf numFmtId="0" fontId="51" fillId="0" borderId="50" xfId="0" applyFont="1" applyBorder="1" applyAlignment="1">
      <alignment horizontal="right" vertical="center"/>
    </xf>
    <xf numFmtId="0" fontId="59" fillId="0" borderId="49" xfId="0" applyFont="1" applyBorder="1" applyAlignment="1">
      <alignment horizontal="left" vertical="center"/>
    </xf>
    <xf numFmtId="0" fontId="121" fillId="0" borderId="49" xfId="0" applyFont="1" applyBorder="1" applyAlignment="1">
      <alignment horizontal="left" vertical="center"/>
    </xf>
    <xf numFmtId="0" fontId="51" fillId="0" borderId="78" xfId="0" applyFont="1" applyBorder="1" applyAlignment="1">
      <alignment horizontal="right" vertical="center"/>
    </xf>
    <xf numFmtId="0" fontId="59" fillId="0" borderId="79" xfId="0" applyFont="1" applyBorder="1" applyAlignment="1">
      <alignment horizontal="left" vertical="center"/>
    </xf>
    <xf numFmtId="0" fontId="51" fillId="0" borderId="70" xfId="0" applyFont="1" applyBorder="1" applyAlignment="1">
      <alignment horizontal="right" vertical="center"/>
    </xf>
    <xf numFmtId="0" fontId="51" fillId="0" borderId="68" xfId="0" applyFont="1" applyBorder="1" applyAlignment="1">
      <alignment horizontal="left" vertical="center"/>
    </xf>
    <xf numFmtId="174" fontId="52" fillId="0" borderId="68" xfId="0" applyNumberFormat="1" applyFont="1" applyBorder="1" applyAlignment="1">
      <alignment horizontal="center" vertical="center"/>
    </xf>
    <xf numFmtId="0" fontId="11" fillId="0" borderId="0" xfId="0" applyFont="1"/>
    <xf numFmtId="0" fontId="51" fillId="0" borderId="0" xfId="0" applyFont="1" applyAlignment="1">
      <alignment horizontal="right" vertical="center"/>
    </xf>
    <xf numFmtId="0" fontId="128" fillId="0" borderId="0" xfId="0" applyFont="1" applyAlignment="1">
      <alignment vertical="center"/>
    </xf>
    <xf numFmtId="0" fontId="59" fillId="0" borderId="0" xfId="0" applyFont="1" applyAlignment="1">
      <alignment vertical="center"/>
    </xf>
    <xf numFmtId="0" fontId="51" fillId="0" borderId="0" xfId="0" applyFont="1" applyAlignment="1">
      <alignment vertical="center"/>
    </xf>
    <xf numFmtId="0" fontId="129" fillId="0" borderId="37" xfId="0" applyFont="1" applyBorder="1" applyAlignment="1">
      <alignment horizontal="left" vertical="center" readingOrder="2"/>
    </xf>
    <xf numFmtId="0" fontId="129" fillId="0" borderId="68" xfId="0" applyFont="1" applyBorder="1" applyAlignment="1">
      <alignment horizontal="left" vertical="center" readingOrder="2"/>
    </xf>
    <xf numFmtId="0" fontId="130" fillId="0" borderId="70" xfId="0" applyFont="1" applyBorder="1" applyAlignment="1">
      <alignment horizontal="right" vertical="center" readingOrder="2"/>
    </xf>
    <xf numFmtId="0" fontId="130" fillId="0" borderId="37" xfId="0" applyFont="1" applyBorder="1" applyAlignment="1">
      <alignment horizontal="right" vertical="center" readingOrder="2"/>
    </xf>
    <xf numFmtId="0" fontId="59" fillId="0" borderId="68" xfId="0" applyFont="1" applyBorder="1" applyAlignment="1">
      <alignment horizontal="left" vertical="center"/>
    </xf>
    <xf numFmtId="174" fontId="75" fillId="0" borderId="79" xfId="0" applyNumberFormat="1" applyFont="1" applyBorder="1" applyAlignment="1">
      <alignment horizontal="center" vertical="center"/>
    </xf>
    <xf numFmtId="174" fontId="131" fillId="0" borderId="68" xfId="0" applyNumberFormat="1" applyFont="1" applyBorder="1" applyAlignment="1">
      <alignment horizontal="center" vertical="center"/>
    </xf>
    <xf numFmtId="0" fontId="19" fillId="0" borderId="0" xfId="11" applyFont="1" applyAlignment="1">
      <alignment horizontal="right"/>
    </xf>
    <xf numFmtId="0" fontId="19" fillId="0" borderId="12" xfId="11" applyFont="1" applyBorder="1" applyAlignment="1">
      <alignment horizontal="center" vertical="center"/>
    </xf>
    <xf numFmtId="0" fontId="19" fillId="0" borderId="70" xfId="11" applyFont="1" applyBorder="1" applyAlignment="1">
      <alignment horizontal="left" vertical="center"/>
    </xf>
    <xf numFmtId="0" fontId="19" fillId="0" borderId="68" xfId="11" applyFont="1" applyBorder="1" applyAlignment="1">
      <alignment horizontal="right" vertical="center"/>
    </xf>
    <xf numFmtId="3" fontId="69" fillId="0" borderId="61" xfId="11" applyNumberFormat="1" applyFont="1" applyBorder="1" applyAlignment="1">
      <alignment horizontal="center" vertical="center"/>
    </xf>
    <xf numFmtId="0" fontId="69" fillId="0" borderId="66" xfId="11" applyFont="1" applyBorder="1" applyAlignment="1">
      <alignment horizontal="left" vertical="center"/>
    </xf>
    <xf numFmtId="0" fontId="19" fillId="0" borderId="67" xfId="11" applyFont="1" applyBorder="1" applyAlignment="1">
      <alignment horizontal="right" vertical="center"/>
    </xf>
    <xf numFmtId="0" fontId="132" fillId="0" borderId="0" xfId="11" applyFont="1" applyBorder="1" applyAlignment="1">
      <alignment horizontal="center" vertical="center"/>
    </xf>
    <xf numFmtId="0" fontId="69" fillId="0" borderId="78" xfId="11" applyFont="1" applyBorder="1" applyAlignment="1">
      <alignment horizontal="left" vertical="center"/>
    </xf>
    <xf numFmtId="0" fontId="19" fillId="0" borderId="79" xfId="11" applyFont="1" applyBorder="1" applyAlignment="1">
      <alignment horizontal="right" vertical="center"/>
    </xf>
    <xf numFmtId="3" fontId="133" fillId="0" borderId="61" xfId="11" applyNumberFormat="1" applyFont="1" applyBorder="1" applyAlignment="1">
      <alignment horizontal="center" vertical="center"/>
    </xf>
    <xf numFmtId="3" fontId="69" fillId="0" borderId="73" xfId="11" applyNumberFormat="1" applyFont="1" applyBorder="1" applyAlignment="1">
      <alignment horizontal="center" vertical="center"/>
    </xf>
    <xf numFmtId="0" fontId="69" fillId="0" borderId="50" xfId="11" applyFont="1" applyBorder="1" applyAlignment="1">
      <alignment horizontal="left" vertical="center"/>
    </xf>
    <xf numFmtId="0" fontId="19" fillId="0" borderId="49" xfId="11" applyFont="1" applyBorder="1" applyAlignment="1">
      <alignment horizontal="right" vertical="center"/>
    </xf>
    <xf numFmtId="3" fontId="133" fillId="0" borderId="89" xfId="11" applyNumberFormat="1" applyFont="1" applyBorder="1" applyAlignment="1">
      <alignment horizontal="center" vertical="center"/>
    </xf>
    <xf numFmtId="3" fontId="69" fillId="0" borderId="89" xfId="11" applyNumberFormat="1" applyFont="1" applyBorder="1" applyAlignment="1">
      <alignment horizontal="center" vertical="center"/>
    </xf>
    <xf numFmtId="3" fontId="19" fillId="0" borderId="23" xfId="11" applyNumberFormat="1" applyFont="1" applyBorder="1" applyAlignment="1">
      <alignment horizontal="center" vertical="center"/>
    </xf>
    <xf numFmtId="0" fontId="69" fillId="0" borderId="42" xfId="11" applyFont="1" applyBorder="1" applyAlignment="1">
      <alignment horizontal="left" vertical="center"/>
    </xf>
    <xf numFmtId="0" fontId="19" fillId="0" borderId="3" xfId="11" applyFont="1" applyBorder="1" applyAlignment="1">
      <alignment horizontal="right" vertical="center"/>
    </xf>
    <xf numFmtId="0" fontId="69" fillId="0" borderId="0" xfId="11" applyFont="1" applyAlignment="1">
      <alignment horizontal="right"/>
    </xf>
    <xf numFmtId="0" fontId="134" fillId="0" borderId="0" xfId="11" applyFont="1"/>
    <xf numFmtId="0" fontId="110" fillId="0" borderId="0" xfId="11" applyFont="1" applyAlignment="1">
      <alignment horizontal="center"/>
    </xf>
    <xf numFmtId="0" fontId="62" fillId="0" borderId="0" xfId="11" applyFont="1" applyAlignment="1">
      <alignment horizontal="center"/>
    </xf>
    <xf numFmtId="0" fontId="62" fillId="0" borderId="70" xfId="11" applyFont="1" applyBorder="1" applyAlignment="1">
      <alignment horizontal="center" vertical="center"/>
    </xf>
    <xf numFmtId="0" fontId="110" fillId="0" borderId="37" xfId="11" applyFont="1" applyBorder="1" applyAlignment="1">
      <alignment horizontal="center" vertical="center"/>
    </xf>
    <xf numFmtId="0" fontId="62" fillId="0" borderId="68" xfId="11" applyFont="1" applyBorder="1" applyAlignment="1">
      <alignment horizontal="center" vertical="center"/>
    </xf>
    <xf numFmtId="0" fontId="62" fillId="0" borderId="12" xfId="11" applyFont="1" applyBorder="1" applyAlignment="1">
      <alignment horizontal="center" vertical="center"/>
    </xf>
    <xf numFmtId="0" fontId="113" fillId="0" borderId="66" xfId="11" applyFont="1" applyFill="1" applyBorder="1" applyAlignment="1">
      <alignment horizontal="center" vertical="top"/>
    </xf>
    <xf numFmtId="0" fontId="113" fillId="0" borderId="67" xfId="11" applyFont="1" applyFill="1" applyBorder="1" applyAlignment="1">
      <alignment horizontal="center" vertical="top"/>
    </xf>
    <xf numFmtId="168" fontId="110" fillId="0" borderId="6" xfId="11" applyNumberFormat="1" applyFont="1" applyFill="1" applyBorder="1" applyAlignment="1">
      <alignment horizontal="center" vertical="center"/>
    </xf>
    <xf numFmtId="168" fontId="113" fillId="0" borderId="6" xfId="11" applyNumberFormat="1" applyFont="1" applyFill="1" applyBorder="1" applyAlignment="1">
      <alignment horizontal="center" vertical="center"/>
    </xf>
    <xf numFmtId="0" fontId="113" fillId="0" borderId="71" xfId="11" applyFont="1" applyFill="1" applyBorder="1" applyAlignment="1">
      <alignment horizontal="center" vertical="top"/>
    </xf>
    <xf numFmtId="0" fontId="113" fillId="0" borderId="25" xfId="11" applyFont="1" applyFill="1" applyBorder="1" applyAlignment="1">
      <alignment horizontal="center" vertical="top"/>
    </xf>
    <xf numFmtId="168" fontId="110" fillId="0" borderId="9" xfId="11" applyNumberFormat="1" applyFont="1" applyFill="1" applyBorder="1" applyAlignment="1">
      <alignment horizontal="center" vertical="center"/>
    </xf>
    <xf numFmtId="168" fontId="113" fillId="0" borderId="9" xfId="11" applyNumberFormat="1" applyFont="1" applyFill="1" applyBorder="1" applyAlignment="1">
      <alignment horizontal="center" vertical="center"/>
    </xf>
    <xf numFmtId="3" fontId="135" fillId="2" borderId="0" xfId="1" applyNumberFormat="1" applyFont="1" applyFill="1" applyAlignment="1">
      <alignment horizontal="right" vertical="center"/>
    </xf>
    <xf numFmtId="2" fontId="110" fillId="0" borderId="6" xfId="11" applyNumberFormat="1" applyFont="1" applyFill="1" applyBorder="1" applyAlignment="1">
      <alignment horizontal="center" vertical="center"/>
    </xf>
    <xf numFmtId="2" fontId="110" fillId="0" borderId="9" xfId="11" applyNumberFormat="1" applyFont="1" applyFill="1" applyBorder="1" applyAlignment="1">
      <alignment horizontal="center" vertical="center"/>
    </xf>
    <xf numFmtId="0" fontId="113" fillId="0" borderId="59" xfId="11" applyFont="1" applyBorder="1" applyAlignment="1">
      <alignment horizontal="right" vertical="center" readingOrder="2"/>
    </xf>
    <xf numFmtId="0" fontId="113" fillId="0" borderId="0" xfId="11" applyFont="1" applyAlignment="1">
      <alignment horizontal="center"/>
    </xf>
    <xf numFmtId="0" fontId="113" fillId="0" borderId="59" xfId="11" applyFont="1" applyBorder="1" applyAlignment="1">
      <alignment horizontal="left" vertical="center" readingOrder="1"/>
    </xf>
    <xf numFmtId="0" fontId="113" fillId="0" borderId="0" xfId="11" applyFont="1" applyAlignment="1">
      <alignment horizontal="right" vertical="center" readingOrder="2"/>
    </xf>
    <xf numFmtId="0" fontId="113" fillId="0" borderId="0" xfId="11" applyFont="1" applyAlignment="1">
      <alignment horizontal="center" vertical="center"/>
    </xf>
    <xf numFmtId="0" fontId="113" fillId="0" borderId="0" xfId="11" applyFont="1" applyAlignment="1">
      <alignment horizontal="center" vertical="center"/>
    </xf>
    <xf numFmtId="3" fontId="135" fillId="2" borderId="0" xfId="11" applyNumberFormat="1" applyFont="1" applyFill="1" applyAlignment="1">
      <alignment horizontal="right" vertical="center"/>
    </xf>
    <xf numFmtId="0" fontId="113" fillId="0" borderId="37" xfId="11" applyFont="1" applyBorder="1" applyAlignment="1">
      <alignment horizontal="centerContinuous"/>
    </xf>
    <xf numFmtId="0" fontId="113" fillId="0" borderId="37" xfId="11" applyFont="1" applyBorder="1" applyAlignment="1">
      <alignment horizontal="centerContinuous" vertical="center"/>
    </xf>
    <xf numFmtId="0" fontId="113" fillId="0" borderId="14" xfId="11" applyFont="1" applyBorder="1" applyAlignment="1">
      <alignment horizontal="center" vertical="top"/>
    </xf>
    <xf numFmtId="0" fontId="113" fillId="0" borderId="14" xfId="11" applyFont="1" applyBorder="1" applyAlignment="1">
      <alignment horizontal="center" vertical="top" wrapText="1"/>
    </xf>
    <xf numFmtId="0" fontId="110" fillId="0" borderId="6" xfId="11" applyFont="1" applyBorder="1" applyAlignment="1">
      <alignment horizontal="center" vertical="center"/>
    </xf>
    <xf numFmtId="0" fontId="110" fillId="0" borderId="65" xfId="11" applyFont="1" applyBorder="1" applyAlignment="1">
      <alignment horizontal="center" vertical="center"/>
    </xf>
    <xf numFmtId="0" fontId="35" fillId="0" borderId="0" xfId="11" applyFont="1" applyFill="1" applyAlignment="1">
      <alignment horizontal="left"/>
    </xf>
    <xf numFmtId="0" fontId="39" fillId="0" borderId="0" xfId="11" applyFont="1" applyFill="1" applyAlignment="1">
      <alignment horizontal="center"/>
    </xf>
    <xf numFmtId="0" fontId="39" fillId="0" borderId="0" xfId="11" applyFont="1" applyFill="1"/>
    <xf numFmtId="0" fontId="96" fillId="0" borderId="0" xfId="11" applyFont="1" applyFill="1"/>
    <xf numFmtId="0" fontId="39" fillId="0" borderId="0" xfId="11" applyFont="1" applyFill="1" applyAlignment="1">
      <alignment horizontal="left"/>
    </xf>
    <xf numFmtId="0" fontId="39" fillId="2" borderId="0" xfId="11" applyFont="1" applyFill="1" applyAlignment="1">
      <alignment horizontal="center"/>
    </xf>
    <xf numFmtId="0" fontId="35" fillId="2" borderId="0" xfId="11" applyFont="1" applyFill="1" applyAlignment="1">
      <alignment horizontal="right"/>
    </xf>
    <xf numFmtId="0" fontId="35" fillId="0" borderId="0" xfId="11" applyFont="1" applyFill="1" applyAlignment="1">
      <alignment horizontal="center"/>
    </xf>
    <xf numFmtId="0" fontId="39" fillId="0" borderId="46" xfId="11" applyFont="1" applyFill="1" applyBorder="1" applyAlignment="1">
      <alignment horizontal="center" vertical="center"/>
    </xf>
    <xf numFmtId="0" fontId="39" fillId="0" borderId="59" xfId="11" applyFont="1" applyFill="1" applyBorder="1" applyAlignment="1">
      <alignment horizontal="center" vertical="center"/>
    </xf>
    <xf numFmtId="0" fontId="39" fillId="0" borderId="67" xfId="11" applyFont="1" applyFill="1" applyBorder="1" applyAlignment="1">
      <alignment horizontal="center" vertical="center"/>
    </xf>
    <xf numFmtId="0" fontId="39" fillId="0" borderId="67" xfId="11" applyFont="1" applyFill="1" applyBorder="1" applyAlignment="1">
      <alignment horizontal="right" vertical="center"/>
    </xf>
    <xf numFmtId="0" fontId="39" fillId="2" borderId="46" xfId="11" applyFont="1" applyFill="1" applyBorder="1" applyAlignment="1">
      <alignment horizontal="center" vertical="center"/>
    </xf>
    <xf numFmtId="0" fontId="39" fillId="2" borderId="59" xfId="11" applyFont="1" applyFill="1" applyBorder="1" applyAlignment="1">
      <alignment horizontal="center" vertical="center"/>
    </xf>
    <xf numFmtId="0" fontId="39" fillId="2" borderId="67" xfId="11" applyFont="1" applyFill="1" applyBorder="1" applyAlignment="1">
      <alignment horizontal="center" vertical="center"/>
    </xf>
    <xf numFmtId="0" fontId="39" fillId="2" borderId="59" xfId="11" applyFont="1" applyFill="1" applyBorder="1" applyAlignment="1">
      <alignment horizontal="center"/>
    </xf>
    <xf numFmtId="0" fontId="39" fillId="0" borderId="59" xfId="11" applyFont="1" applyFill="1" applyBorder="1" applyAlignment="1">
      <alignment horizontal="center"/>
    </xf>
    <xf numFmtId="0" fontId="39" fillId="0" borderId="6" xfId="11" applyFont="1" applyFill="1" applyBorder="1" applyAlignment="1">
      <alignment horizontal="center" vertical="center"/>
    </xf>
    <xf numFmtId="0" fontId="39" fillId="0" borderId="90" xfId="11" applyFont="1" applyFill="1" applyBorder="1" applyAlignment="1">
      <alignment horizontal="center" vertical="center"/>
    </xf>
    <xf numFmtId="0" fontId="39" fillId="2" borderId="6" xfId="11" applyFont="1" applyFill="1" applyBorder="1" applyAlignment="1">
      <alignment horizontal="center" vertical="center"/>
    </xf>
    <xf numFmtId="0" fontId="39" fillId="2" borderId="90" xfId="11" applyFont="1" applyFill="1" applyBorder="1" applyAlignment="1">
      <alignment horizontal="center" vertical="center"/>
    </xf>
    <xf numFmtId="0" fontId="39" fillId="2" borderId="69" xfId="11" applyFont="1" applyFill="1" applyBorder="1" applyAlignment="1">
      <alignment horizontal="center" vertical="center"/>
    </xf>
    <xf numFmtId="0" fontId="39" fillId="2" borderId="40" xfId="11" applyFont="1" applyFill="1" applyBorder="1" applyAlignment="1">
      <alignment horizontal="center" vertical="center"/>
    </xf>
    <xf numFmtId="0" fontId="39" fillId="0" borderId="69" xfId="11" applyFont="1" applyFill="1" applyBorder="1" applyAlignment="1">
      <alignment horizontal="center" vertical="center"/>
    </xf>
    <xf numFmtId="0" fontId="39" fillId="0" borderId="40" xfId="11" applyFont="1" applyFill="1" applyBorder="1" applyAlignment="1">
      <alignment horizontal="center" vertical="center"/>
    </xf>
    <xf numFmtId="0" fontId="39" fillId="0" borderId="9" xfId="11" applyFont="1" applyFill="1" applyBorder="1" applyAlignment="1">
      <alignment horizontal="center" vertical="center"/>
    </xf>
    <xf numFmtId="0" fontId="39" fillId="0" borderId="91" xfId="11" applyFont="1" applyFill="1" applyBorder="1" applyAlignment="1">
      <alignment horizontal="center" vertical="center"/>
    </xf>
    <xf numFmtId="0" fontId="39" fillId="2" borderId="9" xfId="11" applyFont="1" applyFill="1" applyBorder="1" applyAlignment="1">
      <alignment horizontal="center" vertical="center"/>
    </xf>
    <xf numFmtId="0" fontId="39" fillId="2" borderId="91" xfId="11" applyFont="1" applyFill="1" applyBorder="1" applyAlignment="1">
      <alignment horizontal="center" vertical="center"/>
    </xf>
    <xf numFmtId="0" fontId="39" fillId="2" borderId="71" xfId="11" applyFont="1" applyFill="1" applyBorder="1" applyAlignment="1">
      <alignment horizontal="center" vertical="center"/>
    </xf>
    <xf numFmtId="0" fontId="39" fillId="2" borderId="25" xfId="11" applyFont="1" applyFill="1" applyBorder="1" applyAlignment="1">
      <alignment horizontal="center" vertical="top"/>
    </xf>
    <xf numFmtId="0" fontId="39" fillId="0" borderId="71" xfId="11" applyFont="1" applyFill="1" applyBorder="1" applyAlignment="1">
      <alignment horizontal="center" vertical="center"/>
    </xf>
    <xf numFmtId="0" fontId="39" fillId="0" borderId="25" xfId="11" applyFont="1" applyFill="1" applyBorder="1" applyAlignment="1">
      <alignment horizontal="center" vertical="top"/>
    </xf>
    <xf numFmtId="0" fontId="39" fillId="0" borderId="61" xfId="11" applyFont="1" applyFill="1" applyBorder="1" applyAlignment="1">
      <alignment horizontal="center" vertical="center"/>
    </xf>
    <xf numFmtId="0" fontId="39" fillId="0" borderId="92" xfId="11" applyFont="1" applyFill="1" applyBorder="1" applyAlignment="1">
      <alignment horizontal="center" vertical="center"/>
    </xf>
    <xf numFmtId="0" fontId="39" fillId="0" borderId="92" xfId="11" quotePrefix="1" applyFont="1" applyFill="1" applyBorder="1" applyAlignment="1">
      <alignment horizontal="center" vertical="center"/>
    </xf>
    <xf numFmtId="0" fontId="39" fillId="2" borderId="61" xfId="11" applyFont="1" applyFill="1" applyBorder="1" applyAlignment="1">
      <alignment horizontal="center" vertical="center"/>
    </xf>
    <xf numFmtId="0" fontId="39" fillId="2" borderId="92" xfId="11" applyFont="1" applyFill="1" applyBorder="1" applyAlignment="1">
      <alignment horizontal="center" vertical="center"/>
    </xf>
    <xf numFmtId="0" fontId="39" fillId="2" borderId="72" xfId="11" applyFont="1" applyFill="1" applyBorder="1" applyAlignment="1">
      <alignment horizontal="center" vertical="center" wrapText="1"/>
    </xf>
    <xf numFmtId="0" fontId="39" fillId="2" borderId="14" xfId="11" applyFont="1" applyFill="1" applyBorder="1" applyAlignment="1">
      <alignment horizontal="center"/>
    </xf>
    <xf numFmtId="0" fontId="39" fillId="0" borderId="72" xfId="11" applyFont="1" applyFill="1" applyBorder="1" applyAlignment="1">
      <alignment horizontal="center" vertical="center" wrapText="1"/>
    </xf>
    <xf numFmtId="0" fontId="39" fillId="0" borderId="14" xfId="11" applyFont="1" applyFill="1" applyBorder="1" applyAlignment="1">
      <alignment horizontal="center"/>
    </xf>
    <xf numFmtId="0" fontId="39" fillId="2" borderId="61" xfId="11" applyFont="1" applyFill="1" applyBorder="1" applyAlignment="1">
      <alignment horizontal="center" vertical="center" wrapText="1"/>
    </xf>
    <xf numFmtId="0" fontId="39" fillId="2" borderId="14" xfId="11" applyFont="1" applyFill="1" applyBorder="1" applyAlignment="1">
      <alignment horizontal="center" vertical="center"/>
    </xf>
    <xf numFmtId="0" fontId="39" fillId="0" borderId="73" xfId="11" applyFont="1" applyFill="1" applyBorder="1" applyAlignment="1">
      <alignment horizontal="center" vertical="center"/>
    </xf>
    <xf numFmtId="0" fontId="39" fillId="0" borderId="93" xfId="11" applyFont="1" applyFill="1" applyBorder="1" applyAlignment="1">
      <alignment horizontal="center" vertical="center"/>
    </xf>
    <xf numFmtId="0" fontId="39" fillId="0" borderId="73" xfId="11" applyFont="1" applyFill="1" applyBorder="1" applyAlignment="1">
      <alignment horizontal="center" vertical="center" wrapText="1"/>
    </xf>
    <xf numFmtId="0" fontId="39" fillId="0" borderId="14" xfId="11" applyFont="1" applyFill="1" applyBorder="1" applyAlignment="1">
      <alignment horizontal="center" vertical="center"/>
    </xf>
    <xf numFmtId="0" fontId="39" fillId="0" borderId="12" xfId="11" applyFont="1" applyFill="1" applyBorder="1" applyAlignment="1">
      <alignment horizontal="center" vertical="center"/>
    </xf>
    <xf numFmtId="0" fontId="39" fillId="0" borderId="94" xfId="11" applyFont="1" applyFill="1" applyBorder="1" applyAlignment="1">
      <alignment horizontal="center" vertical="center"/>
    </xf>
    <xf numFmtId="0" fontId="39" fillId="2" borderId="12" xfId="11" applyFont="1" applyFill="1" applyBorder="1" applyAlignment="1">
      <alignment horizontal="center" vertical="center"/>
    </xf>
    <xf numFmtId="0" fontId="39" fillId="2" borderId="94" xfId="11" applyFont="1" applyFill="1" applyBorder="1" applyAlignment="1">
      <alignment horizontal="center" vertical="center"/>
    </xf>
    <xf numFmtId="0" fontId="39" fillId="2" borderId="9" xfId="11" applyFont="1" applyFill="1" applyBorder="1" applyAlignment="1">
      <alignment horizontal="center" vertical="top"/>
    </xf>
    <xf numFmtId="0" fontId="39" fillId="0" borderId="12" xfId="11" applyFont="1" applyFill="1" applyBorder="1" applyAlignment="1">
      <alignment horizontal="center" vertical="center" wrapText="1"/>
    </xf>
    <xf numFmtId="0" fontId="39" fillId="0" borderId="9" xfId="11" applyFont="1" applyFill="1" applyBorder="1" applyAlignment="1">
      <alignment horizontal="center" vertical="top"/>
    </xf>
    <xf numFmtId="0" fontId="39" fillId="0" borderId="29" xfId="11" applyFont="1" applyFill="1" applyBorder="1" applyAlignment="1">
      <alignment horizontal="center" vertical="center"/>
    </xf>
    <xf numFmtId="0" fontId="39" fillId="0" borderId="95" xfId="11" applyFont="1" applyFill="1" applyBorder="1" applyAlignment="1">
      <alignment horizontal="center" vertical="center"/>
    </xf>
    <xf numFmtId="0" fontId="39" fillId="0" borderId="29" xfId="11" applyFont="1" applyFill="1" applyBorder="1" applyAlignment="1">
      <alignment horizontal="center" vertical="center" wrapText="1"/>
    </xf>
    <xf numFmtId="0" fontId="39" fillId="2" borderId="6" xfId="11" applyFont="1" applyFill="1" applyBorder="1" applyAlignment="1">
      <alignment horizontal="center"/>
    </xf>
    <xf numFmtId="0" fontId="39" fillId="0" borderId="6" xfId="11" applyFont="1" applyFill="1" applyBorder="1" applyAlignment="1">
      <alignment horizontal="center"/>
    </xf>
    <xf numFmtId="0" fontId="39" fillId="2" borderId="6" xfId="11" applyFont="1" applyFill="1" applyBorder="1" applyAlignment="1">
      <alignment horizontal="center" vertical="center" wrapText="1"/>
    </xf>
    <xf numFmtId="0" fontId="91" fillId="2" borderId="9" xfId="11" applyFont="1" applyFill="1" applyBorder="1" applyAlignment="1">
      <alignment horizontal="center" vertical="top"/>
    </xf>
    <xf numFmtId="0" fontId="91" fillId="0" borderId="9" xfId="11" applyFont="1" applyFill="1" applyBorder="1" applyAlignment="1">
      <alignment horizontal="center" vertical="top"/>
    </xf>
    <xf numFmtId="0" fontId="39" fillId="2" borderId="14" xfId="11" applyFont="1" applyFill="1" applyBorder="1" applyAlignment="1">
      <alignment horizontal="center" vertical="top"/>
    </xf>
    <xf numFmtId="0" fontId="39" fillId="0" borderId="14" xfId="11" applyFont="1" applyFill="1" applyBorder="1" applyAlignment="1">
      <alignment horizontal="center" vertical="top"/>
    </xf>
    <xf numFmtId="0" fontId="39" fillId="0" borderId="72" xfId="11" applyFont="1" applyFill="1" applyBorder="1" applyAlignment="1">
      <alignment horizontal="center" vertical="center"/>
    </xf>
    <xf numFmtId="0" fontId="39" fillId="0" borderId="96" xfId="11" applyFont="1" applyFill="1" applyBorder="1" applyAlignment="1">
      <alignment horizontal="center" vertical="center"/>
    </xf>
    <xf numFmtId="0" fontId="39" fillId="0" borderId="97" xfId="11" applyFont="1" applyFill="1" applyBorder="1" applyAlignment="1">
      <alignment horizontal="center" vertical="center"/>
    </xf>
    <xf numFmtId="0" fontId="39" fillId="2" borderId="72" xfId="11" applyFont="1" applyFill="1" applyBorder="1" applyAlignment="1">
      <alignment horizontal="center" vertical="center"/>
    </xf>
    <xf numFmtId="0" fontId="39" fillId="2" borderId="96" xfId="11" applyFont="1" applyFill="1" applyBorder="1" applyAlignment="1">
      <alignment horizontal="center" vertical="center"/>
    </xf>
    <xf numFmtId="0" fontId="39" fillId="2" borderId="97" xfId="11" applyFont="1" applyFill="1" applyBorder="1" applyAlignment="1">
      <alignment horizontal="center" vertical="center"/>
    </xf>
    <xf numFmtId="0" fontId="39" fillId="0" borderId="14" xfId="11" applyFont="1" applyFill="1" applyBorder="1" applyAlignment="1">
      <alignment horizontal="center" vertical="center" wrapText="1"/>
    </xf>
    <xf numFmtId="0" fontId="39" fillId="0" borderId="98" xfId="11" applyFont="1" applyFill="1" applyBorder="1" applyAlignment="1">
      <alignment horizontal="center" vertical="center"/>
    </xf>
    <xf numFmtId="0" fontId="39" fillId="0" borderId="99" xfId="11" applyFont="1" applyFill="1" applyBorder="1" applyAlignment="1">
      <alignment horizontal="center" vertical="center"/>
    </xf>
    <xf numFmtId="0" fontId="39" fillId="2" borderId="73" xfId="11" applyFont="1" applyFill="1" applyBorder="1" applyAlignment="1">
      <alignment horizontal="center" vertical="center"/>
    </xf>
    <xf numFmtId="0" fontId="39" fillId="2" borderId="98" xfId="11" applyFont="1" applyFill="1" applyBorder="1" applyAlignment="1">
      <alignment horizontal="center" vertical="center"/>
    </xf>
    <xf numFmtId="0" fontId="39" fillId="2" borderId="99" xfId="11" applyFont="1" applyFill="1" applyBorder="1" applyAlignment="1">
      <alignment horizontal="center" vertical="center"/>
    </xf>
    <xf numFmtId="0" fontId="39" fillId="2" borderId="73" xfId="11" applyFont="1" applyFill="1" applyBorder="1" applyAlignment="1">
      <alignment horizontal="center" vertical="center" wrapText="1"/>
    </xf>
    <xf numFmtId="0" fontId="39" fillId="0" borderId="100" xfId="11" applyFont="1" applyFill="1" applyBorder="1" applyAlignment="1">
      <alignment horizontal="center" vertical="center"/>
    </xf>
    <xf numFmtId="0" fontId="39" fillId="0" borderId="101" xfId="11" applyFont="1" applyFill="1" applyBorder="1" applyAlignment="1">
      <alignment horizontal="center" vertical="center"/>
    </xf>
    <xf numFmtId="0" fontId="39" fillId="2" borderId="100" xfId="11" applyFont="1" applyFill="1" applyBorder="1" applyAlignment="1">
      <alignment horizontal="center" vertical="center"/>
    </xf>
    <xf numFmtId="0" fontId="39" fillId="2" borderId="101" xfId="11" applyFont="1" applyFill="1" applyBorder="1" applyAlignment="1">
      <alignment horizontal="center" vertical="center"/>
    </xf>
    <xf numFmtId="0" fontId="39" fillId="2" borderId="12" xfId="11" applyFont="1" applyFill="1" applyBorder="1" applyAlignment="1">
      <alignment horizontal="center" vertical="center" wrapText="1"/>
    </xf>
    <xf numFmtId="0" fontId="39" fillId="0" borderId="61" xfId="11" applyFont="1" applyFill="1" applyBorder="1" applyAlignment="1">
      <alignment horizontal="center" vertical="center" wrapText="1"/>
    </xf>
    <xf numFmtId="0" fontId="39" fillId="0" borderId="33" xfId="11" applyFont="1" applyFill="1" applyBorder="1" applyAlignment="1">
      <alignment horizontal="center" vertical="center" wrapText="1"/>
    </xf>
    <xf numFmtId="0" fontId="39" fillId="0" borderId="16" xfId="11" applyFont="1" applyFill="1" applyBorder="1" applyAlignment="1">
      <alignment horizontal="center" vertical="top"/>
    </xf>
    <xf numFmtId="0" fontId="39" fillId="0" borderId="19" xfId="11" applyFont="1" applyFill="1" applyBorder="1" applyAlignment="1">
      <alignment horizontal="center" vertical="center"/>
    </xf>
    <xf numFmtId="0" fontId="39" fillId="0" borderId="102" xfId="11" applyFont="1" applyFill="1" applyBorder="1" applyAlignment="1">
      <alignment horizontal="center" vertical="center"/>
    </xf>
    <xf numFmtId="0" fontId="39" fillId="0" borderId="103" xfId="11" applyFont="1" applyFill="1" applyBorder="1" applyAlignment="1">
      <alignment horizontal="center" vertical="center"/>
    </xf>
    <xf numFmtId="0" fontId="39" fillId="0" borderId="19" xfId="11" applyFont="1" applyFill="1" applyBorder="1" applyAlignment="1">
      <alignment horizontal="center" vertical="center" wrapText="1"/>
    </xf>
    <xf numFmtId="0" fontId="39" fillId="0" borderId="19" xfId="11" applyFont="1" applyFill="1" applyBorder="1" applyAlignment="1">
      <alignment horizontal="center"/>
    </xf>
    <xf numFmtId="0" fontId="39" fillId="0" borderId="65" xfId="11" applyFont="1" applyFill="1" applyBorder="1" applyAlignment="1">
      <alignment horizontal="center" vertical="center"/>
    </xf>
    <xf numFmtId="0" fontId="39" fillId="0" borderId="104" xfId="11" applyFont="1" applyFill="1" applyBorder="1" applyAlignment="1">
      <alignment horizontal="center" vertical="center"/>
    </xf>
    <xf numFmtId="0" fontId="39" fillId="0" borderId="105" xfId="11" applyFont="1" applyFill="1" applyBorder="1" applyAlignment="1">
      <alignment horizontal="center" vertical="center"/>
    </xf>
    <xf numFmtId="0" fontId="39" fillId="0" borderId="65" xfId="11" applyFont="1" applyFill="1" applyBorder="1" applyAlignment="1">
      <alignment horizontal="center" vertical="center" wrapText="1"/>
    </xf>
    <xf numFmtId="0" fontId="136" fillId="0" borderId="46" xfId="11" applyFont="1" applyFill="1" applyBorder="1" applyAlignment="1">
      <alignment horizontal="center" vertical="center"/>
    </xf>
    <xf numFmtId="0" fontId="39" fillId="0" borderId="106" xfId="11" applyFont="1" applyFill="1" applyBorder="1" applyAlignment="1">
      <alignment horizontal="center" vertical="center"/>
    </xf>
    <xf numFmtId="0" fontId="39" fillId="0" borderId="107" xfId="11" applyFont="1" applyFill="1" applyBorder="1" applyAlignment="1">
      <alignment horizontal="center" vertical="center"/>
    </xf>
    <xf numFmtId="0" fontId="39" fillId="0" borderId="108" xfId="11" applyFont="1" applyFill="1" applyBorder="1" applyAlignment="1">
      <alignment horizontal="center" vertical="center"/>
    </xf>
    <xf numFmtId="0" fontId="39" fillId="0" borderId="109" xfId="11" applyFont="1" applyFill="1" applyBorder="1" applyAlignment="1">
      <alignment horizontal="center" vertical="center"/>
    </xf>
    <xf numFmtId="0" fontId="39" fillId="0" borderId="9" xfId="11" applyFont="1" applyFill="1" applyBorder="1" applyAlignment="1">
      <alignment horizontal="center" vertical="center" wrapText="1"/>
    </xf>
    <xf numFmtId="0" fontId="39" fillId="0" borderId="46" xfId="11" applyFont="1" applyFill="1" applyBorder="1" applyAlignment="1">
      <alignment horizontal="left" vertical="center"/>
    </xf>
    <xf numFmtId="0" fontId="39" fillId="0" borderId="6" xfId="11" applyFont="1" applyFill="1" applyBorder="1" applyAlignment="1">
      <alignment horizontal="center" vertical="center" wrapText="1"/>
    </xf>
    <xf numFmtId="0" fontId="39" fillId="0" borderId="110" xfId="11" applyFont="1" applyFill="1" applyBorder="1" applyAlignment="1">
      <alignment horizontal="center" vertical="center"/>
    </xf>
    <xf numFmtId="0" fontId="39" fillId="0" borderId="111" xfId="11" applyFont="1" applyFill="1" applyBorder="1" applyAlignment="1">
      <alignment horizontal="center" vertical="center"/>
    </xf>
    <xf numFmtId="0" fontId="39" fillId="0" borderId="112" xfId="11" applyFont="1" applyFill="1" applyBorder="1" applyAlignment="1">
      <alignment horizontal="center" vertical="center"/>
    </xf>
    <xf numFmtId="0" fontId="39" fillId="0" borderId="25" xfId="11" applyFont="1" applyFill="1" applyBorder="1" applyAlignment="1">
      <alignment horizontal="center" vertical="center"/>
    </xf>
    <xf numFmtId="0" fontId="137" fillId="0" borderId="0" xfId="11" applyFont="1" applyAlignment="1">
      <alignment horizontal="centerContinuous"/>
    </xf>
    <xf numFmtId="0" fontId="7" fillId="0" borderId="0" xfId="11" applyFont="1" applyAlignment="1">
      <alignment horizontal="centerContinuous"/>
    </xf>
    <xf numFmtId="0" fontId="138" fillId="0" borderId="0" xfId="11" applyFont="1" applyAlignment="1">
      <alignment horizontal="centerContinuous"/>
    </xf>
    <xf numFmtId="0" fontId="65" fillId="0" borderId="0" xfId="11" applyFont="1" applyAlignment="1">
      <alignment horizontal="centerContinuous"/>
    </xf>
    <xf numFmtId="0" fontId="107" fillId="0" borderId="0" xfId="11" applyFont="1" applyAlignment="1">
      <alignment horizontal="centerContinuous"/>
    </xf>
    <xf numFmtId="0" fontId="138" fillId="0" borderId="0" xfId="11" applyFont="1" applyAlignment="1">
      <alignment horizontal="right"/>
    </xf>
    <xf numFmtId="0" fontId="5" fillId="0" borderId="12" xfId="11" applyFont="1" applyBorder="1" applyAlignment="1">
      <alignment horizontal="center" vertical="center"/>
    </xf>
    <xf numFmtId="0" fontId="7" fillId="0" borderId="70" xfId="11" applyFont="1" applyBorder="1" applyAlignment="1">
      <alignment vertical="center" textRotation="90"/>
    </xf>
    <xf numFmtId="0" fontId="120" fillId="0" borderId="68" xfId="11" applyFont="1" applyBorder="1" applyAlignment="1">
      <alignment horizontal="right" vertical="center" textRotation="90"/>
    </xf>
    <xf numFmtId="0" fontId="120" fillId="0" borderId="68" xfId="11" applyFont="1" applyBorder="1" applyAlignment="1">
      <alignment vertical="center" textRotation="90"/>
    </xf>
    <xf numFmtId="0" fontId="7" fillId="0" borderId="70" xfId="11" applyFont="1" applyBorder="1" applyAlignment="1">
      <alignment horizontal="center" vertical="center" textRotation="90"/>
    </xf>
    <xf numFmtId="0" fontId="5" fillId="0" borderId="0" xfId="11" applyFont="1" applyAlignment="1">
      <alignment vertical="center" textRotation="90"/>
    </xf>
    <xf numFmtId="0" fontId="139" fillId="0" borderId="69" xfId="11" applyFont="1" applyBorder="1" applyAlignment="1">
      <alignment horizontal="right" vertical="center"/>
    </xf>
    <xf numFmtId="0" fontId="139" fillId="0" borderId="40" xfId="11" applyFont="1" applyBorder="1" applyAlignment="1">
      <alignment horizontal="right" vertical="center"/>
    </xf>
    <xf numFmtId="0" fontId="139" fillId="0" borderId="69" xfId="11" applyFont="1" applyFill="1" applyBorder="1" applyAlignment="1">
      <alignment horizontal="right" vertical="center"/>
    </xf>
    <xf numFmtId="0" fontId="139" fillId="0" borderId="40" xfId="11" applyFont="1" applyFill="1" applyBorder="1" applyAlignment="1">
      <alignment horizontal="right" vertical="center"/>
    </xf>
    <xf numFmtId="0" fontId="113" fillId="0" borderId="29" xfId="11" applyFont="1" applyBorder="1" applyAlignment="1">
      <alignment horizontal="center" vertical="center"/>
    </xf>
    <xf numFmtId="0" fontId="139" fillId="0" borderId="86" xfId="11" applyFont="1" applyBorder="1" applyAlignment="1">
      <alignment horizontal="right" vertical="center"/>
    </xf>
    <xf numFmtId="0" fontId="139" fillId="0" borderId="28" xfId="11" applyFont="1" applyBorder="1" applyAlignment="1">
      <alignment horizontal="right" vertical="center"/>
    </xf>
    <xf numFmtId="0" fontId="139" fillId="0" borderId="86" xfId="11" applyFont="1" applyFill="1" applyBorder="1" applyAlignment="1">
      <alignment horizontal="right" vertical="center"/>
    </xf>
    <xf numFmtId="0" fontId="139" fillId="0" borderId="28" xfId="11" applyFont="1" applyFill="1" applyBorder="1" applyAlignment="1">
      <alignment horizontal="right" vertical="center"/>
    </xf>
    <xf numFmtId="0" fontId="139" fillId="0" borderId="78" xfId="11" applyFont="1" applyBorder="1" applyAlignment="1">
      <alignment horizontal="right" vertical="center"/>
    </xf>
    <xf numFmtId="0" fontId="139" fillId="0" borderId="79" xfId="11" applyFont="1" applyBorder="1" applyAlignment="1">
      <alignment horizontal="right" vertical="center"/>
    </xf>
    <xf numFmtId="0" fontId="113" fillId="0" borderId="29" xfId="11" applyFont="1" applyBorder="1" applyAlignment="1">
      <alignment horizontal="center"/>
    </xf>
    <xf numFmtId="0" fontId="139" fillId="0" borderId="78" xfId="11" applyFont="1" applyBorder="1" applyAlignment="1">
      <alignment horizontal="center" vertical="center"/>
    </xf>
    <xf numFmtId="0" fontId="139" fillId="0" borderId="79" xfId="11" applyFont="1" applyBorder="1" applyAlignment="1">
      <alignment horizontal="center" vertical="center"/>
    </xf>
    <xf numFmtId="0" fontId="139" fillId="0" borderId="86" xfId="11" applyFont="1" applyBorder="1" applyAlignment="1">
      <alignment horizontal="center" vertical="center"/>
    </xf>
    <xf numFmtId="0" fontId="139" fillId="0" borderId="28" xfId="11" applyFont="1" applyBorder="1" applyAlignment="1">
      <alignment horizontal="center" vertical="center"/>
    </xf>
    <xf numFmtId="0" fontId="7" fillId="0" borderId="14" xfId="11" applyFont="1" applyBorder="1" applyAlignment="1">
      <alignment horizontal="center"/>
    </xf>
    <xf numFmtId="0" fontId="140" fillId="0" borderId="78" xfId="11" applyFont="1" applyBorder="1" applyAlignment="1">
      <alignment horizontal="right" vertical="center"/>
    </xf>
    <xf numFmtId="0" fontId="140" fillId="0" borderId="79" xfId="11" applyFont="1" applyBorder="1" applyAlignment="1">
      <alignment horizontal="right" vertical="center"/>
    </xf>
    <xf numFmtId="0" fontId="140" fillId="0" borderId="69" xfId="11" applyFont="1" applyFill="1" applyBorder="1" applyAlignment="1">
      <alignment horizontal="right" vertical="center"/>
    </xf>
    <xf numFmtId="0" fontId="140" fillId="0" borderId="40" xfId="11" applyFont="1" applyFill="1" applyBorder="1" applyAlignment="1">
      <alignment horizontal="right" vertical="center"/>
    </xf>
    <xf numFmtId="0" fontId="7" fillId="0" borderId="29" xfId="11" applyFont="1" applyBorder="1" applyAlignment="1">
      <alignment horizontal="center"/>
    </xf>
    <xf numFmtId="0" fontId="140" fillId="0" borderId="86" xfId="11" applyFont="1" applyBorder="1" applyAlignment="1">
      <alignment horizontal="right" vertical="center"/>
    </xf>
    <xf numFmtId="0" fontId="140" fillId="0" borderId="28" xfId="11" applyFont="1" applyBorder="1" applyAlignment="1">
      <alignment horizontal="right" vertical="center"/>
    </xf>
    <xf numFmtId="0" fontId="140" fillId="0" borderId="86" xfId="11" applyFont="1" applyFill="1" applyBorder="1" applyAlignment="1">
      <alignment horizontal="right" vertical="center"/>
    </xf>
    <xf numFmtId="0" fontId="140" fillId="0" borderId="28" xfId="11" applyFont="1" applyFill="1" applyBorder="1" applyAlignment="1">
      <alignment horizontal="right" vertical="center"/>
    </xf>
    <xf numFmtId="0" fontId="113" fillId="2" borderId="69" xfId="11" applyFont="1" applyFill="1" applyBorder="1" applyAlignment="1">
      <alignment horizontal="center" vertical="center"/>
    </xf>
    <xf numFmtId="0" fontId="113" fillId="2" borderId="86" xfId="11" applyFont="1" applyFill="1" applyBorder="1" applyAlignment="1">
      <alignment horizontal="center" vertical="center"/>
    </xf>
    <xf numFmtId="0" fontId="113" fillId="0" borderId="69" xfId="11" applyFont="1" applyBorder="1" applyAlignment="1">
      <alignment horizontal="center"/>
    </xf>
    <xf numFmtId="0" fontId="139" fillId="0" borderId="74" xfId="11" applyFont="1" applyBorder="1" applyAlignment="1">
      <alignment horizontal="center" vertical="center"/>
    </xf>
    <xf numFmtId="0" fontId="139" fillId="0" borderId="75" xfId="11" applyFont="1" applyBorder="1" applyAlignment="1">
      <alignment horizontal="center" vertical="center"/>
    </xf>
    <xf numFmtId="0" fontId="7" fillId="0" borderId="42" xfId="11" applyFont="1" applyBorder="1" applyAlignment="1">
      <alignment horizontal="center" vertical="center"/>
    </xf>
    <xf numFmtId="0" fontId="140" fillId="0" borderId="23" xfId="11" applyFont="1" applyBorder="1" applyAlignment="1">
      <alignment horizontal="right" vertical="center"/>
    </xf>
    <xf numFmtId="0" fontId="7" fillId="0" borderId="0" xfId="11" applyFont="1" applyAlignment="1">
      <alignment horizontal="right"/>
    </xf>
    <xf numFmtId="0" fontId="65" fillId="0" borderId="0" xfId="11" applyFont="1" applyAlignment="1">
      <alignment horizontal="right"/>
    </xf>
    <xf numFmtId="0" fontId="7" fillId="0" borderId="0" xfId="11" applyFont="1" applyBorder="1" applyAlignment="1">
      <alignment horizontal="right" vertical="center"/>
    </xf>
    <xf numFmtId="0" fontId="140" fillId="0" borderId="0" xfId="11" applyFont="1" applyBorder="1" applyAlignment="1">
      <alignment horizontal="right" vertical="center"/>
    </xf>
    <xf numFmtId="0" fontId="68" fillId="0" borderId="0" xfId="11" applyFont="1" applyFill="1" applyBorder="1" applyAlignment="1">
      <alignment horizontal="right" vertical="center"/>
    </xf>
    <xf numFmtId="0" fontId="7" fillId="0" borderId="0" xfId="11" applyFont="1" applyBorder="1" applyAlignment="1">
      <alignment horizontal="left" vertical="center"/>
    </xf>
    <xf numFmtId="0" fontId="97" fillId="0" borderId="0" xfId="11" applyFont="1" applyFill="1" applyBorder="1" applyAlignment="1">
      <alignment horizontal="center"/>
    </xf>
    <xf numFmtId="0" fontId="68" fillId="0" borderId="0" xfId="11" applyFont="1" applyFill="1" applyAlignment="1">
      <alignment horizontal="center"/>
    </xf>
    <xf numFmtId="0" fontId="120" fillId="0" borderId="0" xfId="11" applyFont="1" applyFill="1" applyBorder="1" applyAlignment="1">
      <alignment horizontal="center"/>
    </xf>
    <xf numFmtId="0" fontId="120" fillId="0" borderId="62" xfId="11" applyFont="1" applyFill="1" applyBorder="1" applyAlignment="1">
      <alignment horizontal="center"/>
    </xf>
    <xf numFmtId="0" fontId="68" fillId="0" borderId="62" xfId="11" applyFont="1" applyFill="1" applyBorder="1" applyAlignment="1">
      <alignment horizontal="center"/>
    </xf>
    <xf numFmtId="0" fontId="98" fillId="0" borderId="62" xfId="11" applyFont="1" applyFill="1" applyBorder="1" applyAlignment="1">
      <alignment horizontal="left"/>
    </xf>
    <xf numFmtId="0" fontId="120" fillId="0" borderId="0" xfId="11" applyFont="1" applyFill="1" applyAlignment="1">
      <alignment horizontal="right"/>
    </xf>
    <xf numFmtId="0" fontId="120" fillId="0" borderId="0" xfId="11" applyFont="1" applyFill="1" applyAlignment="1">
      <alignment horizontal="center"/>
    </xf>
    <xf numFmtId="0" fontId="68" fillId="0" borderId="66" xfId="11" applyFont="1" applyFill="1" applyBorder="1" applyAlignment="1">
      <alignment horizontal="center"/>
    </xf>
    <xf numFmtId="0" fontId="68" fillId="0" borderId="67" xfId="11" applyFont="1" applyFill="1" applyBorder="1" applyAlignment="1">
      <alignment horizontal="center"/>
    </xf>
    <xf numFmtId="0" fontId="113" fillId="0" borderId="66" xfId="11" applyFont="1" applyBorder="1" applyAlignment="1">
      <alignment horizontal="center" vertical="center" wrapText="1"/>
    </xf>
    <xf numFmtId="0" fontId="113" fillId="0" borderId="59" xfId="11" applyFont="1" applyBorder="1" applyAlignment="1">
      <alignment horizontal="center" vertical="center" wrapText="1"/>
    </xf>
    <xf numFmtId="0" fontId="113" fillId="0" borderId="67" xfId="11" applyFont="1" applyBorder="1" applyAlignment="1">
      <alignment horizontal="center" vertical="center" wrapText="1"/>
    </xf>
    <xf numFmtId="0" fontId="42" fillId="0" borderId="66" xfId="11" applyFont="1" applyFill="1" applyBorder="1" applyAlignment="1">
      <alignment horizontal="center" vertical="center" wrapText="1"/>
    </xf>
    <xf numFmtId="0" fontId="42" fillId="0" borderId="59" xfId="11" applyFont="1" applyFill="1" applyBorder="1" applyAlignment="1">
      <alignment horizontal="center" vertical="center" wrapText="1"/>
    </xf>
    <xf numFmtId="0" fontId="42" fillId="0" borderId="67" xfId="11" applyFont="1" applyFill="1" applyBorder="1" applyAlignment="1">
      <alignment horizontal="center" vertical="center" wrapText="1"/>
    </xf>
    <xf numFmtId="0" fontId="141" fillId="0" borderId="6" xfId="11" applyFont="1" applyFill="1" applyBorder="1" applyAlignment="1">
      <alignment horizontal="center" vertical="center" wrapText="1"/>
    </xf>
    <xf numFmtId="0" fontId="68" fillId="0" borderId="69" xfId="11" applyFont="1" applyFill="1" applyBorder="1" applyAlignment="1">
      <alignment horizontal="center" vertical="center"/>
    </xf>
    <xf numFmtId="0" fontId="68" fillId="0" borderId="40" xfId="11" applyFont="1" applyFill="1" applyBorder="1" applyAlignment="1">
      <alignment horizontal="center"/>
    </xf>
    <xf numFmtId="0" fontId="113" fillId="0" borderId="71" xfId="11" applyFont="1" applyBorder="1" applyAlignment="1">
      <alignment horizontal="center" vertical="center"/>
    </xf>
    <xf numFmtId="0" fontId="113" fillId="0" borderId="62" xfId="11" applyFont="1" applyBorder="1" applyAlignment="1">
      <alignment horizontal="center" vertical="center"/>
    </xf>
    <xf numFmtId="0" fontId="42" fillId="0" borderId="71" xfId="11" applyFont="1" applyFill="1" applyBorder="1" applyAlignment="1">
      <alignment horizontal="center"/>
    </xf>
    <xf numFmtId="0" fontId="42" fillId="0" borderId="62" xfId="11" applyFont="1" applyFill="1" applyBorder="1" applyAlignment="1">
      <alignment horizontal="center"/>
    </xf>
    <xf numFmtId="0" fontId="42" fillId="0" borderId="25" xfId="11" applyFont="1" applyFill="1" applyBorder="1" applyAlignment="1">
      <alignment horizontal="center"/>
    </xf>
    <xf numFmtId="0" fontId="98" fillId="0" borderId="9" xfId="11" applyFont="1" applyFill="1" applyBorder="1" applyAlignment="1">
      <alignment horizontal="center"/>
    </xf>
    <xf numFmtId="0" fontId="68" fillId="0" borderId="40" xfId="11" applyFont="1" applyFill="1" applyBorder="1" applyAlignment="1">
      <alignment horizontal="center" vertical="center"/>
    </xf>
    <xf numFmtId="0" fontId="113" fillId="0" borderId="6" xfId="11" applyFont="1" applyFill="1" applyBorder="1" applyAlignment="1">
      <alignment horizontal="center" vertical="center"/>
    </xf>
    <xf numFmtId="0" fontId="42" fillId="0" borderId="6" xfId="11" applyFont="1" applyFill="1" applyBorder="1" applyAlignment="1">
      <alignment horizontal="center" vertical="center"/>
    </xf>
    <xf numFmtId="0" fontId="98" fillId="0" borderId="67" xfId="11" applyFont="1" applyFill="1" applyBorder="1" applyAlignment="1">
      <alignment horizontal="center" vertical="center"/>
    </xf>
    <xf numFmtId="0" fontId="142" fillId="0" borderId="106" xfId="11" applyFont="1" applyFill="1" applyBorder="1" applyAlignment="1">
      <alignment horizontal="center" vertical="center"/>
    </xf>
    <xf numFmtId="0" fontId="98" fillId="0" borderId="6" xfId="11" applyFont="1" applyFill="1" applyBorder="1" applyAlignment="1">
      <alignment horizontal="center" vertical="center"/>
    </xf>
    <xf numFmtId="0" fontId="42" fillId="0" borderId="67" xfId="11" applyFont="1" applyFill="1" applyBorder="1" applyAlignment="1">
      <alignment horizontal="center" vertical="center"/>
    </xf>
    <xf numFmtId="0" fontId="143" fillId="0" borderId="106" xfId="11" applyFont="1" applyFill="1" applyBorder="1" applyAlignment="1">
      <alignment horizontal="center" vertical="center"/>
    </xf>
    <xf numFmtId="0" fontId="42" fillId="0" borderId="106" xfId="11" applyFont="1" applyFill="1" applyBorder="1" applyAlignment="1">
      <alignment horizontal="center" vertical="center"/>
    </xf>
    <xf numFmtId="0" fontId="68" fillId="0" borderId="71" xfId="11" applyFont="1" applyFill="1" applyBorder="1" applyAlignment="1">
      <alignment horizontal="center" vertical="center"/>
    </xf>
    <xf numFmtId="0" fontId="68" fillId="0" borderId="25" xfId="11" applyFont="1" applyFill="1" applyBorder="1" applyAlignment="1">
      <alignment horizontal="center" vertical="center"/>
    </xf>
    <xf numFmtId="0" fontId="113" fillId="0" borderId="9" xfId="11" applyFont="1" applyFill="1" applyBorder="1" applyAlignment="1">
      <alignment horizontal="center" vertical="center"/>
    </xf>
    <xf numFmtId="0" fontId="42" fillId="0" borderId="9" xfId="11" applyFont="1" applyFill="1" applyBorder="1" applyAlignment="1">
      <alignment horizontal="center" vertical="center"/>
    </xf>
    <xf numFmtId="0" fontId="98" fillId="0" borderId="25" xfId="11" applyFont="1" applyFill="1" applyBorder="1" applyAlignment="1">
      <alignment horizontal="center" vertical="center"/>
    </xf>
    <xf numFmtId="0" fontId="98" fillId="0" borderId="110" xfId="11" applyFont="1" applyFill="1" applyBorder="1" applyAlignment="1">
      <alignment horizontal="center" vertical="center"/>
    </xf>
    <xf numFmtId="0" fontId="98" fillId="0" borderId="9" xfId="11" applyFont="1" applyFill="1" applyBorder="1" applyAlignment="1">
      <alignment horizontal="center" vertical="center"/>
    </xf>
    <xf numFmtId="0" fontId="42" fillId="0" borderId="25" xfId="11" applyFont="1" applyFill="1" applyBorder="1" applyAlignment="1">
      <alignment horizontal="center" vertical="center"/>
    </xf>
    <xf numFmtId="0" fontId="42" fillId="0" borderId="110" xfId="11" applyFont="1" applyFill="1" applyBorder="1" applyAlignment="1">
      <alignment horizontal="center" vertical="center"/>
    </xf>
    <xf numFmtId="0" fontId="68" fillId="0" borderId="14" xfId="11" applyFont="1" applyFill="1" applyBorder="1" applyAlignment="1">
      <alignment horizontal="center"/>
    </xf>
    <xf numFmtId="0" fontId="68" fillId="0" borderId="72" xfId="11" applyFont="1" applyFill="1" applyBorder="1" applyAlignment="1">
      <alignment horizontal="center" vertical="center"/>
    </xf>
    <xf numFmtId="0" fontId="113" fillId="0" borderId="61" xfId="11" applyFont="1" applyFill="1" applyBorder="1" applyAlignment="1">
      <alignment horizontal="center" vertical="center"/>
    </xf>
    <xf numFmtId="0" fontId="42" fillId="0" borderId="61" xfId="11" applyFont="1" applyFill="1" applyBorder="1" applyAlignment="1">
      <alignment horizontal="center" vertical="center"/>
    </xf>
    <xf numFmtId="0" fontId="98" fillId="0" borderId="72" xfId="11" applyFont="1" applyFill="1" applyBorder="1" applyAlignment="1">
      <alignment horizontal="center" vertical="center"/>
    </xf>
    <xf numFmtId="0" fontId="42" fillId="0" borderId="72" xfId="11" applyFont="1" applyFill="1" applyBorder="1" applyAlignment="1">
      <alignment horizontal="center" vertical="center"/>
    </xf>
    <xf numFmtId="0" fontId="68" fillId="0" borderId="14" xfId="11" applyFont="1" applyFill="1" applyBorder="1" applyAlignment="1">
      <alignment horizontal="center" vertical="center"/>
    </xf>
    <xf numFmtId="0" fontId="68" fillId="0" borderId="61" xfId="11" applyFont="1" applyFill="1" applyBorder="1" applyAlignment="1">
      <alignment horizontal="center" vertical="center"/>
    </xf>
    <xf numFmtId="0" fontId="42" fillId="0" borderId="73" xfId="11" applyFont="1" applyFill="1" applyBorder="1" applyAlignment="1">
      <alignment horizontal="center" vertical="center"/>
    </xf>
    <xf numFmtId="0" fontId="98" fillId="0" borderId="61" xfId="11" applyFont="1" applyFill="1" applyBorder="1" applyAlignment="1">
      <alignment horizontal="center" vertical="center"/>
    </xf>
    <xf numFmtId="0" fontId="98" fillId="0" borderId="73" xfId="11" applyFont="1" applyFill="1" applyBorder="1" applyAlignment="1">
      <alignment horizontal="center" vertical="center"/>
    </xf>
    <xf numFmtId="0" fontId="68" fillId="0" borderId="9" xfId="11" applyFont="1" applyFill="1" applyBorder="1" applyAlignment="1">
      <alignment horizontal="center" vertical="top"/>
    </xf>
    <xf numFmtId="0" fontId="68" fillId="0" borderId="72" xfId="11" applyFont="1" applyFill="1" applyBorder="1" applyAlignment="1">
      <alignment horizontal="center" vertical="center" wrapText="1"/>
    </xf>
    <xf numFmtId="0" fontId="113" fillId="0" borderId="12" xfId="11" applyFont="1" applyFill="1" applyBorder="1" applyAlignment="1">
      <alignment horizontal="center" vertical="center"/>
    </xf>
    <xf numFmtId="0" fontId="42" fillId="0" borderId="12" xfId="11" applyFont="1" applyFill="1" applyBorder="1" applyAlignment="1">
      <alignment horizontal="center" vertical="center"/>
    </xf>
    <xf numFmtId="0" fontId="98" fillId="0" borderId="12" xfId="11" applyFont="1" applyFill="1" applyBorder="1" applyAlignment="1">
      <alignment horizontal="center" vertical="center"/>
    </xf>
    <xf numFmtId="0" fontId="113" fillId="0" borderId="29" xfId="11" applyFont="1" applyFill="1" applyBorder="1" applyAlignment="1">
      <alignment horizontal="center" vertical="center"/>
    </xf>
    <xf numFmtId="0" fontId="42" fillId="0" borderId="29" xfId="11" applyFont="1" applyFill="1" applyBorder="1" applyAlignment="1">
      <alignment horizontal="center" vertical="center"/>
    </xf>
    <xf numFmtId="0" fontId="98" fillId="0" borderId="29" xfId="11" applyFont="1" applyFill="1" applyBorder="1" applyAlignment="1">
      <alignment horizontal="center" vertical="center"/>
    </xf>
    <xf numFmtId="0" fontId="113" fillId="0" borderId="73" xfId="11" applyFont="1" applyFill="1" applyBorder="1" applyAlignment="1">
      <alignment horizontal="center" vertical="center"/>
    </xf>
    <xf numFmtId="0" fontId="68" fillId="0" borderId="6" xfId="11" applyFont="1" applyFill="1" applyBorder="1" applyAlignment="1">
      <alignment horizontal="center"/>
    </xf>
    <xf numFmtId="0" fontId="68" fillId="0" borderId="9" xfId="11" applyFont="1" applyFill="1" applyBorder="1" applyAlignment="1">
      <alignment horizontal="center"/>
    </xf>
    <xf numFmtId="0" fontId="68" fillId="0" borderId="12" xfId="11" applyFont="1" applyFill="1" applyBorder="1" applyAlignment="1">
      <alignment horizontal="center" vertical="center" wrapText="1"/>
    </xf>
    <xf numFmtId="0" fontId="65" fillId="0" borderId="0" xfId="11" applyFont="1" applyBorder="1" applyAlignment="1">
      <alignment horizontal="right" vertical="center"/>
    </xf>
    <xf numFmtId="0" fontId="68" fillId="0" borderId="0" xfId="11" applyFont="1" applyFill="1" applyBorder="1" applyAlignment="1">
      <alignment horizontal="right" vertical="top"/>
    </xf>
    <xf numFmtId="0" fontId="68" fillId="0" borderId="0" xfId="11" applyFont="1" applyFill="1" applyBorder="1" applyAlignment="1">
      <alignment horizontal="center"/>
    </xf>
    <xf numFmtId="0" fontId="68" fillId="0" borderId="0" xfId="11" applyFont="1" applyFill="1" applyBorder="1" applyAlignment="1">
      <alignment horizontal="right" vertical="center"/>
    </xf>
    <xf numFmtId="0" fontId="98" fillId="0" borderId="62" xfId="11" applyFont="1" applyFill="1" applyBorder="1" applyAlignment="1"/>
    <xf numFmtId="0" fontId="98" fillId="0" borderId="0" xfId="11" applyFont="1" applyFill="1" applyBorder="1" applyAlignment="1"/>
    <xf numFmtId="0" fontId="144" fillId="0" borderId="66" xfId="11" applyFont="1" applyFill="1" applyBorder="1" applyAlignment="1">
      <alignment horizontal="center" vertical="center" wrapText="1"/>
    </xf>
    <xf numFmtId="0" fontId="144" fillId="0" borderId="59" xfId="11" applyFont="1" applyFill="1" applyBorder="1" applyAlignment="1">
      <alignment horizontal="center" vertical="center" wrapText="1"/>
    </xf>
    <xf numFmtId="0" fontId="144" fillId="0" borderId="67" xfId="11" applyFont="1" applyFill="1" applyBorder="1" applyAlignment="1">
      <alignment horizontal="center" vertical="center" wrapText="1"/>
    </xf>
    <xf numFmtId="0" fontId="42" fillId="0" borderId="6" xfId="11" applyFont="1" applyFill="1" applyBorder="1" applyAlignment="1">
      <alignment horizontal="center" vertical="center" wrapText="1"/>
    </xf>
    <xf numFmtId="0" fontId="42" fillId="0" borderId="60" xfId="11" applyFont="1" applyFill="1" applyBorder="1" applyAlignment="1">
      <alignment horizontal="center" vertical="center" wrapText="1"/>
    </xf>
    <xf numFmtId="0" fontId="98" fillId="0" borderId="58" xfId="11" applyFont="1" applyFill="1" applyBorder="1" applyAlignment="1">
      <alignment horizontal="center" vertical="center"/>
    </xf>
    <xf numFmtId="0" fontId="98" fillId="0" borderId="59" xfId="11" applyFont="1" applyFill="1" applyBorder="1" applyAlignment="1">
      <alignment horizontal="center" vertical="center"/>
    </xf>
    <xf numFmtId="0" fontId="98" fillId="0" borderId="67" xfId="11" applyFont="1" applyFill="1" applyBorder="1" applyAlignment="1">
      <alignment horizontal="center" vertical="center"/>
    </xf>
    <xf numFmtId="0" fontId="42" fillId="0" borderId="9" xfId="11" applyFont="1" applyFill="1" applyBorder="1" applyAlignment="1">
      <alignment horizontal="center"/>
    </xf>
    <xf numFmtId="0" fontId="42" fillId="0" borderId="64" xfId="11" applyFont="1" applyFill="1" applyBorder="1" applyAlignment="1">
      <alignment horizontal="center"/>
    </xf>
    <xf numFmtId="0" fontId="98" fillId="0" borderId="24" xfId="11" applyFont="1" applyFill="1" applyBorder="1" applyAlignment="1">
      <alignment horizontal="center"/>
    </xf>
    <xf numFmtId="0" fontId="98" fillId="0" borderId="62" xfId="11" applyFont="1" applyFill="1" applyBorder="1" applyAlignment="1">
      <alignment horizontal="center"/>
    </xf>
    <xf numFmtId="0" fontId="98" fillId="0" borderId="25" xfId="11" applyFont="1" applyFill="1" applyBorder="1" applyAlignment="1">
      <alignment horizontal="center"/>
    </xf>
    <xf numFmtId="0" fontId="42" fillId="0" borderId="66" xfId="11" applyFont="1" applyFill="1" applyBorder="1" applyAlignment="1">
      <alignment horizontal="center" vertical="center"/>
    </xf>
    <xf numFmtId="0" fontId="98" fillId="0" borderId="5" xfId="11" applyFont="1" applyFill="1" applyBorder="1" applyAlignment="1">
      <alignment horizontal="center" vertical="center"/>
    </xf>
    <xf numFmtId="0" fontId="42" fillId="0" borderId="71" xfId="11" applyFont="1" applyFill="1" applyBorder="1" applyAlignment="1">
      <alignment horizontal="center" vertical="center"/>
    </xf>
    <xf numFmtId="0" fontId="98" fillId="0" borderId="8" xfId="11" applyFont="1" applyFill="1" applyBorder="1" applyAlignment="1">
      <alignment horizontal="center" vertical="center"/>
    </xf>
    <xf numFmtId="0" fontId="42" fillId="0" borderId="46" xfId="11" applyFont="1" applyFill="1" applyBorder="1" applyAlignment="1">
      <alignment horizontal="center" vertical="center"/>
    </xf>
    <xf numFmtId="0" fontId="98" fillId="0" borderId="113" xfId="11" applyFont="1" applyFill="1" applyBorder="1" applyAlignment="1">
      <alignment horizontal="center" vertical="center"/>
    </xf>
    <xf numFmtId="0" fontId="68" fillId="0" borderId="65" xfId="11" applyFont="1" applyFill="1" applyBorder="1" applyAlignment="1">
      <alignment horizontal="center" vertical="center"/>
    </xf>
    <xf numFmtId="0" fontId="42" fillId="0" borderId="65" xfId="11" applyFont="1" applyFill="1" applyBorder="1" applyAlignment="1">
      <alignment horizontal="center" vertical="center"/>
    </xf>
    <xf numFmtId="0" fontId="42" fillId="0" borderId="54" xfId="11" applyFont="1" applyFill="1" applyBorder="1" applyAlignment="1">
      <alignment horizontal="center" vertical="center"/>
    </xf>
    <xf numFmtId="0" fontId="98" fillId="0" borderId="85" xfId="11" applyFont="1" applyFill="1" applyBorder="1" applyAlignment="1">
      <alignment horizontal="center" vertical="center"/>
    </xf>
    <xf numFmtId="0" fontId="42" fillId="0" borderId="70" xfId="11" applyFont="1" applyFill="1" applyBorder="1" applyAlignment="1">
      <alignment horizontal="center" vertical="center"/>
    </xf>
    <xf numFmtId="0" fontId="68" fillId="0" borderId="69" xfId="11" applyFont="1" applyFill="1" applyBorder="1" applyAlignment="1">
      <alignment horizontal="center" vertical="center" wrapText="1"/>
    </xf>
    <xf numFmtId="0" fontId="68" fillId="0" borderId="0" xfId="11" applyFont="1" applyFill="1" applyBorder="1" applyAlignment="1">
      <alignment horizontal="center" vertical="center" wrapText="1"/>
    </xf>
    <xf numFmtId="0" fontId="42" fillId="0" borderId="71" xfId="11" applyFont="1" applyFill="1" applyBorder="1" applyAlignment="1">
      <alignment horizontal="center" wrapText="1"/>
    </xf>
    <xf numFmtId="0" fontId="68" fillId="0" borderId="69" xfId="11" applyFont="1" applyFill="1" applyBorder="1" applyAlignment="1">
      <alignment horizontal="center"/>
    </xf>
    <xf numFmtId="0" fontId="145" fillId="0" borderId="69" xfId="11" applyFont="1" applyFill="1" applyBorder="1" applyAlignment="1">
      <alignment horizontal="center" vertical="center"/>
    </xf>
    <xf numFmtId="0" fontId="146" fillId="0" borderId="0" xfId="11" applyFont="1" applyFill="1" applyBorder="1" applyAlignment="1">
      <alignment horizontal="center" vertical="center"/>
    </xf>
    <xf numFmtId="0" fontId="145" fillId="0" borderId="0" xfId="11" applyFont="1" applyFill="1" applyBorder="1" applyAlignment="1">
      <alignment horizontal="center" vertical="center"/>
    </xf>
    <xf numFmtId="0" fontId="68" fillId="0" borderId="0" xfId="11" applyFont="1" applyFill="1" applyBorder="1" applyAlignment="1">
      <alignment horizontal="center" vertical="center"/>
    </xf>
    <xf numFmtId="0" fontId="68" fillId="0" borderId="69" xfId="11" applyFont="1" applyFill="1" applyBorder="1" applyAlignment="1">
      <alignment horizontal="center" wrapText="1"/>
    </xf>
    <xf numFmtId="0" fontId="68" fillId="0" borderId="0" xfId="11" applyFont="1" applyFill="1" applyBorder="1" applyAlignment="1">
      <alignment horizontal="center" wrapText="1"/>
    </xf>
    <xf numFmtId="0" fontId="42" fillId="0" borderId="66" xfId="11" applyFont="1" applyFill="1" applyBorder="1" applyAlignment="1">
      <alignment horizontal="center" wrapText="1"/>
    </xf>
    <xf numFmtId="0" fontId="42" fillId="0" borderId="59" xfId="11" applyFont="1" applyFill="1" applyBorder="1" applyAlignment="1">
      <alignment horizontal="center" wrapText="1"/>
    </xf>
    <xf numFmtId="0" fontId="42" fillId="0" borderId="67" xfId="11" applyFont="1" applyFill="1" applyBorder="1" applyAlignment="1">
      <alignment horizontal="center" wrapText="1"/>
    </xf>
    <xf numFmtId="0" fontId="147" fillId="0" borderId="0" xfId="11" applyFont="1" applyBorder="1" applyAlignment="1">
      <alignment horizontal="center" vertical="center"/>
    </xf>
    <xf numFmtId="0" fontId="148" fillId="0" borderId="0" xfId="11" applyFont="1" applyAlignment="1">
      <alignment horizontal="center" vertical="center"/>
    </xf>
    <xf numFmtId="0" fontId="98" fillId="0" borderId="0" xfId="11" applyFont="1"/>
    <xf numFmtId="0" fontId="120" fillId="0" borderId="0" xfId="11" applyFont="1"/>
    <xf numFmtId="0" fontId="120" fillId="0" borderId="0" xfId="11" applyFont="1" applyAlignment="1">
      <alignment horizontal="right" vertical="center"/>
    </xf>
    <xf numFmtId="0" fontId="68" fillId="0" borderId="0" xfId="11" applyFont="1" applyFill="1"/>
    <xf numFmtId="0" fontId="120" fillId="0" borderId="0" xfId="11" applyFont="1" applyAlignment="1">
      <alignment vertical="center"/>
    </xf>
    <xf numFmtId="0" fontId="98" fillId="0" borderId="0" xfId="11" applyFont="1" applyAlignment="1">
      <alignment horizontal="right" vertical="center"/>
    </xf>
    <xf numFmtId="0" fontId="120" fillId="0" borderId="66" xfId="11" applyFont="1" applyBorder="1" applyAlignment="1">
      <alignment horizontal="center"/>
    </xf>
    <xf numFmtId="0" fontId="120" fillId="0" borderId="67" xfId="11" applyFont="1" applyBorder="1" applyAlignment="1">
      <alignment horizontal="center"/>
    </xf>
    <xf numFmtId="0" fontId="117" fillId="0" borderId="66" xfId="11" applyFont="1" applyBorder="1" applyAlignment="1">
      <alignment horizontal="center" vertical="center" wrapText="1"/>
    </xf>
    <xf numFmtId="0" fontId="117" fillId="0" borderId="59" xfId="11" applyFont="1" applyBorder="1" applyAlignment="1">
      <alignment horizontal="center" vertical="center" wrapText="1"/>
    </xf>
    <xf numFmtId="0" fontId="117" fillId="0" borderId="67" xfId="11" applyFont="1" applyBorder="1" applyAlignment="1">
      <alignment horizontal="center" vertical="center" wrapText="1"/>
    </xf>
    <xf numFmtId="0" fontId="42" fillId="0" borderId="66" xfId="11" applyFont="1" applyBorder="1" applyAlignment="1">
      <alignment horizontal="center"/>
    </xf>
    <xf numFmtId="0" fontId="42" fillId="0" borderId="59" xfId="11" applyFont="1" applyBorder="1" applyAlignment="1">
      <alignment horizontal="center"/>
    </xf>
    <xf numFmtId="0" fontId="42" fillId="0" borderId="67" xfId="11" applyFont="1" applyBorder="1" applyAlignment="1">
      <alignment horizontal="center"/>
    </xf>
    <xf numFmtId="0" fontId="98" fillId="0" borderId="6" xfId="11" applyFont="1" applyBorder="1" applyAlignment="1">
      <alignment horizontal="center"/>
    </xf>
    <xf numFmtId="0" fontId="96" fillId="0" borderId="6" xfId="11" applyFont="1" applyBorder="1" applyAlignment="1">
      <alignment horizontal="center"/>
    </xf>
    <xf numFmtId="0" fontId="98" fillId="0" borderId="66" xfId="11" applyFont="1" applyBorder="1" applyAlignment="1">
      <alignment horizontal="center"/>
    </xf>
    <xf numFmtId="0" fontId="98" fillId="0" borderId="67" xfId="11" applyFont="1" applyBorder="1" applyAlignment="1">
      <alignment horizontal="center"/>
    </xf>
    <xf numFmtId="0" fontId="117" fillId="0" borderId="66" xfId="11" applyFont="1" applyBorder="1" applyAlignment="1">
      <alignment horizontal="center" vertical="center"/>
    </xf>
    <xf numFmtId="0" fontId="117" fillId="0" borderId="59" xfId="11" applyFont="1" applyBorder="1" applyAlignment="1">
      <alignment horizontal="center" vertical="center"/>
    </xf>
    <xf numFmtId="0" fontId="117" fillId="0" borderId="67" xfId="11" applyFont="1" applyBorder="1" applyAlignment="1">
      <alignment horizontal="center" vertical="center"/>
    </xf>
    <xf numFmtId="0" fontId="42" fillId="0" borderId="66" xfId="11" applyFont="1" applyBorder="1" applyAlignment="1">
      <alignment horizontal="center" vertical="center"/>
    </xf>
    <xf numFmtId="0" fontId="42" fillId="0" borderId="59" xfId="11" applyFont="1" applyBorder="1" applyAlignment="1">
      <alignment horizontal="center" vertical="center"/>
    </xf>
    <xf numFmtId="0" fontId="42" fillId="0" borderId="67" xfId="11" applyFont="1" applyBorder="1" applyAlignment="1">
      <alignment horizontal="center" vertical="center"/>
    </xf>
    <xf numFmtId="0" fontId="96" fillId="0" borderId="66" xfId="11" applyFont="1" applyBorder="1" applyAlignment="1">
      <alignment horizontal="center" vertical="center"/>
    </xf>
    <xf numFmtId="0" fontId="96" fillId="0" borderId="59" xfId="11" applyFont="1" applyBorder="1" applyAlignment="1">
      <alignment horizontal="center" vertical="center"/>
    </xf>
    <xf numFmtId="0" fontId="96" fillId="0" borderId="67" xfId="11" applyFont="1" applyBorder="1" applyAlignment="1">
      <alignment horizontal="center" vertical="center"/>
    </xf>
    <xf numFmtId="0" fontId="117" fillId="0" borderId="66" xfId="11" applyFont="1" applyFill="1" applyBorder="1" applyAlignment="1">
      <alignment horizontal="center" vertical="center" wrapText="1"/>
    </xf>
    <xf numFmtId="0" fontId="117" fillId="0" borderId="59" xfId="11" applyFont="1" applyFill="1" applyBorder="1" applyAlignment="1">
      <alignment horizontal="center" vertical="center" wrapText="1"/>
    </xf>
    <xf numFmtId="0" fontId="117" fillId="0" borderId="67" xfId="11" applyFont="1" applyFill="1" applyBorder="1" applyAlignment="1">
      <alignment horizontal="center" vertical="center" wrapText="1"/>
    </xf>
    <xf numFmtId="0" fontId="96" fillId="0" borderId="66" xfId="11" applyFont="1" applyBorder="1" applyAlignment="1">
      <alignment horizontal="center"/>
    </xf>
    <xf numFmtId="0" fontId="96" fillId="0" borderId="59" xfId="11" applyFont="1" applyBorder="1" applyAlignment="1">
      <alignment horizontal="center"/>
    </xf>
    <xf numFmtId="0" fontId="96" fillId="0" borderId="60" xfId="11" applyFont="1" applyBorder="1" applyAlignment="1">
      <alignment horizontal="center"/>
    </xf>
    <xf numFmtId="0" fontId="68" fillId="0" borderId="69" xfId="11" applyFont="1" applyBorder="1"/>
    <xf numFmtId="0" fontId="98" fillId="0" borderId="40" xfId="11" applyFont="1" applyBorder="1"/>
    <xf numFmtId="0" fontId="42" fillId="0" borderId="71" xfId="11" applyFont="1" applyBorder="1" applyAlignment="1">
      <alignment horizontal="center"/>
    </xf>
    <xf numFmtId="0" fontId="42" fillId="0" borderId="62" xfId="11" applyFont="1" applyBorder="1" applyAlignment="1">
      <alignment horizontal="center"/>
    </xf>
    <xf numFmtId="0" fontId="42" fillId="0" borderId="25" xfId="11" applyFont="1" applyBorder="1" applyAlignment="1">
      <alignment horizontal="center"/>
    </xf>
    <xf numFmtId="0" fontId="98" fillId="0" borderId="9" xfId="11" applyFont="1" applyBorder="1" applyAlignment="1">
      <alignment horizontal="center"/>
    </xf>
    <xf numFmtId="0" fontId="96" fillId="0" borderId="9" xfId="11" applyFont="1" applyBorder="1" applyAlignment="1">
      <alignment horizontal="center"/>
    </xf>
    <xf numFmtId="0" fontId="98" fillId="0" borderId="69" xfId="11" applyFont="1" applyBorder="1"/>
    <xf numFmtId="0" fontId="42" fillId="0" borderId="71" xfId="11" applyFont="1" applyBorder="1" applyAlignment="1">
      <alignment horizontal="center" vertical="center"/>
    </xf>
    <xf numFmtId="0" fontId="42" fillId="0" borderId="62" xfId="11" applyFont="1" applyBorder="1" applyAlignment="1">
      <alignment horizontal="center" vertical="center"/>
    </xf>
    <xf numFmtId="0" fontId="42" fillId="0" borderId="25" xfId="11" applyFont="1" applyBorder="1" applyAlignment="1">
      <alignment horizontal="center" vertical="center"/>
    </xf>
    <xf numFmtId="0" fontId="96" fillId="0" borderId="71" xfId="11" applyFont="1" applyBorder="1" applyAlignment="1">
      <alignment horizontal="center" vertical="center"/>
    </xf>
    <xf numFmtId="0" fontId="96" fillId="0" borderId="62" xfId="11" applyFont="1" applyBorder="1" applyAlignment="1">
      <alignment horizontal="center" vertical="center"/>
    </xf>
    <xf numFmtId="0" fontId="96" fillId="0" borderId="25" xfId="11" applyFont="1" applyBorder="1" applyAlignment="1">
      <alignment horizontal="center" vertical="center"/>
    </xf>
    <xf numFmtId="0" fontId="96" fillId="0" borderId="71" xfId="11" applyFont="1" applyBorder="1" applyAlignment="1">
      <alignment horizontal="center"/>
    </xf>
    <xf numFmtId="0" fontId="96" fillId="0" borderId="62" xfId="11" applyFont="1" applyBorder="1" applyAlignment="1">
      <alignment horizontal="center"/>
    </xf>
    <xf numFmtId="0" fontId="96" fillId="0" borderId="64" xfId="11" applyFont="1" applyBorder="1" applyAlignment="1">
      <alignment horizontal="center"/>
    </xf>
    <xf numFmtId="0" fontId="120" fillId="0" borderId="69" xfId="11" applyFont="1" applyBorder="1" applyAlignment="1">
      <alignment horizontal="center"/>
    </xf>
    <xf numFmtId="0" fontId="120" fillId="0" borderId="40" xfId="11" applyFont="1" applyBorder="1" applyAlignment="1">
      <alignment horizontal="center"/>
    </xf>
    <xf numFmtId="0" fontId="113" fillId="0" borderId="107" xfId="11" applyFont="1" applyFill="1" applyBorder="1" applyAlignment="1">
      <alignment horizontal="center" vertical="center"/>
    </xf>
    <xf numFmtId="0" fontId="113" fillId="0" borderId="66" xfId="11" applyFont="1" applyFill="1" applyBorder="1" applyAlignment="1">
      <alignment horizontal="center" vertical="center"/>
    </xf>
    <xf numFmtId="0" fontId="42" fillId="0" borderId="107" xfId="11" applyFont="1" applyFill="1" applyBorder="1" applyAlignment="1">
      <alignment horizontal="center" vertical="center"/>
    </xf>
    <xf numFmtId="0" fontId="42" fillId="0" borderId="6" xfId="11" applyFont="1" applyBorder="1" applyAlignment="1">
      <alignment horizontal="center" vertical="center"/>
    </xf>
    <xf numFmtId="0" fontId="42" fillId="0" borderId="107" xfId="11" applyFont="1" applyBorder="1" applyAlignment="1">
      <alignment horizontal="center" vertical="center"/>
    </xf>
    <xf numFmtId="0" fontId="42" fillId="0" borderId="66" xfId="11" applyFont="1" applyBorder="1" applyAlignment="1">
      <alignment horizontal="center" vertical="center"/>
    </xf>
    <xf numFmtId="0" fontId="98" fillId="0" borderId="107" xfId="11" applyFont="1" applyBorder="1" applyAlignment="1">
      <alignment horizontal="center" vertical="center"/>
    </xf>
    <xf numFmtId="0" fontId="98" fillId="0" borderId="66" xfId="11" applyFont="1" applyBorder="1" applyAlignment="1">
      <alignment horizontal="center" vertical="center"/>
    </xf>
    <xf numFmtId="0" fontId="98" fillId="0" borderId="6" xfId="11" applyFont="1" applyBorder="1" applyAlignment="1">
      <alignment horizontal="center" vertical="center"/>
    </xf>
    <xf numFmtId="0" fontId="96" fillId="0" borderId="67" xfId="11" applyFont="1" applyBorder="1" applyAlignment="1">
      <alignment horizontal="center" vertical="center"/>
    </xf>
    <xf numFmtId="0" fontId="96" fillId="0" borderId="66" xfId="11" applyFont="1" applyBorder="1" applyAlignment="1">
      <alignment horizontal="center" vertical="center"/>
    </xf>
    <xf numFmtId="0" fontId="96" fillId="0" borderId="6" xfId="11" applyFont="1" applyBorder="1" applyAlignment="1">
      <alignment horizontal="center" vertical="center"/>
    </xf>
    <xf numFmtId="0" fontId="98" fillId="0" borderId="69" xfId="11" applyFont="1" applyBorder="1" applyAlignment="1">
      <alignment horizontal="center"/>
    </xf>
    <xf numFmtId="0" fontId="98" fillId="0" borderId="40" xfId="11" applyFont="1" applyBorder="1" applyAlignment="1">
      <alignment horizontal="center"/>
    </xf>
    <xf numFmtId="0" fontId="110" fillId="0" borderId="107" xfId="11" applyFont="1" applyFill="1" applyBorder="1" applyAlignment="1">
      <alignment horizontal="center" vertical="center"/>
    </xf>
    <xf numFmtId="0" fontId="110" fillId="0" borderId="66" xfId="11" applyFont="1" applyFill="1" applyBorder="1" applyAlignment="1">
      <alignment horizontal="center" vertical="center"/>
    </xf>
    <xf numFmtId="0" fontId="96" fillId="0" borderId="107" xfId="11" applyFont="1" applyBorder="1" applyAlignment="1">
      <alignment horizontal="center" vertical="center"/>
    </xf>
    <xf numFmtId="0" fontId="68" fillId="0" borderId="71" xfId="11" applyFont="1" applyBorder="1"/>
    <xf numFmtId="0" fontId="98" fillId="0" borderId="25" xfId="11" applyFont="1" applyBorder="1"/>
    <xf numFmtId="0" fontId="113" fillId="0" borderId="111" xfId="11" applyFont="1" applyFill="1" applyBorder="1" applyAlignment="1">
      <alignment horizontal="center" vertical="center"/>
    </xf>
    <xf numFmtId="0" fontId="113" fillId="0" borderId="71" xfId="11" applyFont="1" applyFill="1" applyBorder="1" applyAlignment="1">
      <alignment horizontal="center" vertical="center"/>
    </xf>
    <xf numFmtId="0" fontId="42" fillId="0" borderId="111" xfId="11" applyFont="1" applyFill="1" applyBorder="1" applyAlignment="1">
      <alignment horizontal="center" vertical="center"/>
    </xf>
    <xf numFmtId="0" fontId="42" fillId="0" borderId="9" xfId="11" applyFont="1" applyBorder="1" applyAlignment="1">
      <alignment horizontal="center" vertical="center"/>
    </xf>
    <xf numFmtId="0" fontId="42" fillId="0" borderId="111" xfId="11" applyFont="1" applyBorder="1" applyAlignment="1">
      <alignment horizontal="center" vertical="center"/>
    </xf>
    <xf numFmtId="0" fontId="42" fillId="0" borderId="71" xfId="11" applyFont="1" applyBorder="1" applyAlignment="1">
      <alignment horizontal="center" vertical="center"/>
    </xf>
    <xf numFmtId="0" fontId="98" fillId="0" borderId="111" xfId="11" applyFont="1" applyBorder="1" applyAlignment="1">
      <alignment horizontal="center" vertical="center"/>
    </xf>
    <xf numFmtId="0" fontId="98" fillId="0" borderId="71" xfId="11" applyFont="1" applyBorder="1" applyAlignment="1">
      <alignment horizontal="center" vertical="center"/>
    </xf>
    <xf numFmtId="0" fontId="98" fillId="0" borderId="9" xfId="11" applyFont="1" applyBorder="1" applyAlignment="1">
      <alignment horizontal="center" vertical="center"/>
    </xf>
    <xf numFmtId="0" fontId="96" fillId="0" borderId="25" xfId="11" applyFont="1" applyBorder="1" applyAlignment="1">
      <alignment horizontal="center" vertical="center"/>
    </xf>
    <xf numFmtId="0" fontId="96" fillId="0" borderId="71" xfId="11" applyFont="1" applyBorder="1" applyAlignment="1">
      <alignment horizontal="center" vertical="center"/>
    </xf>
    <xf numFmtId="0" fontId="96" fillId="0" borderId="9" xfId="11" applyFont="1" applyBorder="1" applyAlignment="1">
      <alignment horizontal="center" vertical="center"/>
    </xf>
    <xf numFmtId="0" fontId="98" fillId="0" borderId="71" xfId="11" applyFont="1" applyBorder="1"/>
    <xf numFmtId="0" fontId="110" fillId="0" borderId="111" xfId="11" applyFont="1" applyFill="1" applyBorder="1" applyAlignment="1">
      <alignment horizontal="center" vertical="center"/>
    </xf>
    <xf numFmtId="0" fontId="110" fillId="0" borderId="71" xfId="11" applyFont="1" applyFill="1" applyBorder="1" applyAlignment="1">
      <alignment horizontal="center" vertical="center"/>
    </xf>
    <xf numFmtId="0" fontId="110" fillId="0" borderId="9" xfId="11" applyFont="1" applyBorder="1" applyAlignment="1">
      <alignment horizontal="center" vertical="center"/>
    </xf>
    <xf numFmtId="0" fontId="96" fillId="0" borderId="111" xfId="11" applyFont="1" applyBorder="1" applyAlignment="1">
      <alignment horizontal="center" vertical="center"/>
    </xf>
    <xf numFmtId="0" fontId="133" fillId="0" borderId="46" xfId="11" applyFont="1" applyBorder="1" applyAlignment="1">
      <alignment horizontal="right" vertical="center"/>
    </xf>
    <xf numFmtId="0" fontId="69" fillId="0" borderId="45" xfId="11" applyFont="1" applyBorder="1" applyAlignment="1">
      <alignment horizontal="left" vertical="center"/>
    </xf>
    <xf numFmtId="0" fontId="62" fillId="0" borderId="72" xfId="11" applyFont="1" applyBorder="1" applyAlignment="1">
      <alignment horizontal="center"/>
    </xf>
    <xf numFmtId="0" fontId="62" fillId="0" borderId="61" xfId="11" applyFont="1" applyFill="1" applyBorder="1" applyAlignment="1">
      <alignment horizontal="center" vertical="center"/>
    </xf>
    <xf numFmtId="0" fontId="61" fillId="0" borderId="114" xfId="11" applyFont="1" applyFill="1" applyBorder="1" applyAlignment="1">
      <alignment horizontal="center" vertical="center"/>
    </xf>
    <xf numFmtId="0" fontId="61" fillId="0" borderId="115" xfId="11" applyFont="1" applyFill="1" applyBorder="1" applyAlignment="1">
      <alignment horizontal="center" vertical="center"/>
    </xf>
    <xf numFmtId="0" fontId="61" fillId="0" borderId="61" xfId="11" applyFont="1" applyBorder="1" applyAlignment="1">
      <alignment horizontal="center" vertical="center"/>
    </xf>
    <xf numFmtId="0" fontId="120" fillId="0" borderId="114" xfId="11" applyFont="1" applyBorder="1" applyAlignment="1">
      <alignment horizontal="center" vertical="center"/>
    </xf>
    <xf numFmtId="0" fontId="120" fillId="0" borderId="115" xfId="11" applyFont="1" applyBorder="1" applyAlignment="1">
      <alignment horizontal="center" vertical="center"/>
    </xf>
    <xf numFmtId="0" fontId="120" fillId="0" borderId="61" xfId="11" applyFont="1" applyBorder="1" applyAlignment="1">
      <alignment horizontal="center" vertical="center"/>
    </xf>
    <xf numFmtId="0" fontId="61" fillId="0" borderId="72" xfId="11" applyFont="1" applyBorder="1" applyAlignment="1">
      <alignment horizontal="center" vertical="center"/>
    </xf>
    <xf numFmtId="0" fontId="61" fillId="0" borderId="115" xfId="11" applyFont="1" applyBorder="1" applyAlignment="1">
      <alignment horizontal="center" vertical="center"/>
    </xf>
    <xf numFmtId="0" fontId="62" fillId="0" borderId="72" xfId="11" applyFont="1" applyFill="1" applyBorder="1" applyAlignment="1">
      <alignment horizontal="center" vertical="center"/>
    </xf>
    <xf numFmtId="0" fontId="62" fillId="0" borderId="61" xfId="11" applyFont="1" applyBorder="1" applyAlignment="1">
      <alignment horizontal="center" vertical="center"/>
    </xf>
    <xf numFmtId="0" fontId="61" fillId="0" borderId="45" xfId="11" applyFont="1" applyBorder="1" applyAlignment="1">
      <alignment horizontal="center" vertical="center"/>
    </xf>
    <xf numFmtId="0" fontId="37" fillId="0" borderId="45" xfId="11" applyFont="1" applyBorder="1" applyAlignment="1">
      <alignment horizontal="center" vertical="center"/>
    </xf>
    <xf numFmtId="0" fontId="37" fillId="0" borderId="72" xfId="11" applyFont="1" applyBorder="1" applyAlignment="1">
      <alignment horizontal="center" vertical="center"/>
    </xf>
    <xf numFmtId="0" fontId="61" fillId="0" borderId="50" xfId="11" applyFont="1" applyBorder="1" applyAlignment="1">
      <alignment horizontal="center" vertical="center"/>
    </xf>
    <xf numFmtId="0" fontId="133" fillId="0" borderId="50" xfId="11" applyFont="1" applyBorder="1" applyAlignment="1">
      <alignment horizontal="right" vertical="center"/>
    </xf>
    <xf numFmtId="0" fontId="69" fillId="0" borderId="49" xfId="11" applyFont="1" applyBorder="1" applyAlignment="1">
      <alignment horizontal="left" vertical="center"/>
    </xf>
    <xf numFmtId="0" fontId="62" fillId="0" borderId="61" xfId="11" applyFont="1" applyBorder="1" applyAlignment="1">
      <alignment horizontal="center"/>
    </xf>
    <xf numFmtId="0" fontId="61" fillId="0" borderId="49" xfId="11" applyFont="1" applyBorder="1" applyAlignment="1">
      <alignment horizontal="center" vertical="center"/>
    </xf>
    <xf numFmtId="0" fontId="37" fillId="0" borderId="49" xfId="11" applyFont="1" applyBorder="1" applyAlignment="1">
      <alignment horizontal="center" vertical="center"/>
    </xf>
    <xf numFmtId="0" fontId="37" fillId="0" borderId="61" xfId="11" applyFont="1" applyBorder="1" applyAlignment="1">
      <alignment horizontal="center" vertical="center"/>
    </xf>
    <xf numFmtId="0" fontId="62" fillId="0" borderId="114" xfId="11" applyFont="1" applyFill="1" applyBorder="1" applyAlignment="1">
      <alignment horizontal="center" vertical="center"/>
    </xf>
    <xf numFmtId="0" fontId="61" fillId="0" borderId="114" xfId="11" applyFont="1" applyBorder="1" applyAlignment="1">
      <alignment horizontal="center" vertical="center"/>
    </xf>
    <xf numFmtId="0" fontId="52" fillId="0" borderId="50" xfId="11" applyFont="1" applyBorder="1" applyAlignment="1">
      <alignment horizontal="right" vertical="center"/>
    </xf>
    <xf numFmtId="0" fontId="61" fillId="0" borderId="99" xfId="11" applyFont="1" applyFill="1" applyBorder="1" applyAlignment="1">
      <alignment horizontal="center" vertical="center"/>
    </xf>
    <xf numFmtId="0" fontId="61" fillId="0" borderId="116" xfId="11" applyFont="1" applyFill="1" applyBorder="1" applyAlignment="1">
      <alignment horizontal="center" vertical="center"/>
    </xf>
    <xf numFmtId="0" fontId="120" fillId="0" borderId="99" xfId="11" applyFont="1" applyBorder="1" applyAlignment="1">
      <alignment horizontal="center" vertical="center"/>
    </xf>
    <xf numFmtId="0" fontId="120" fillId="0" borderId="116" xfId="11" applyFont="1" applyBorder="1" applyAlignment="1">
      <alignment horizontal="center" vertical="center"/>
    </xf>
    <xf numFmtId="0" fontId="61" fillId="0" borderId="73" xfId="11" applyFont="1" applyBorder="1" applyAlignment="1">
      <alignment horizontal="center" vertical="center"/>
    </xf>
    <xf numFmtId="0" fontId="61" fillId="0" borderId="61" xfId="11" quotePrefix="1" applyFont="1" applyBorder="1" applyAlignment="1">
      <alignment horizontal="center" vertical="center"/>
    </xf>
    <xf numFmtId="0" fontId="133" fillId="0" borderId="78" xfId="11" applyFont="1" applyBorder="1" applyAlignment="1">
      <alignment horizontal="right" vertical="center"/>
    </xf>
    <xf numFmtId="0" fontId="69" fillId="0" borderId="79" xfId="11" applyFont="1" applyBorder="1" applyAlignment="1">
      <alignment horizontal="left" vertical="center"/>
    </xf>
    <xf numFmtId="0" fontId="62" fillId="0" borderId="73" xfId="11" applyFont="1" applyBorder="1" applyAlignment="1">
      <alignment horizontal="center"/>
    </xf>
    <xf numFmtId="0" fontId="61" fillId="0" borderId="89" xfId="11" applyFont="1" applyBorder="1" applyAlignment="1">
      <alignment horizontal="center" vertical="center"/>
    </xf>
    <xf numFmtId="0" fontId="61" fillId="0" borderId="116" xfId="11" applyFont="1" applyBorder="1" applyAlignment="1">
      <alignment horizontal="center" vertical="center"/>
    </xf>
    <xf numFmtId="0" fontId="61" fillId="0" borderId="99" xfId="11" applyFont="1" applyBorder="1" applyAlignment="1">
      <alignment horizontal="center" vertical="center"/>
    </xf>
    <xf numFmtId="0" fontId="37" fillId="0" borderId="79" xfId="11" applyFont="1" applyBorder="1" applyAlignment="1">
      <alignment horizontal="center" vertical="center"/>
    </xf>
    <xf numFmtId="0" fontId="37" fillId="0" borderId="89" xfId="11" applyFont="1" applyBorder="1" applyAlignment="1">
      <alignment horizontal="center" vertical="center"/>
    </xf>
    <xf numFmtId="0" fontId="120" fillId="0" borderId="42" xfId="11" applyFont="1" applyBorder="1" applyAlignment="1">
      <alignment horizontal="right" vertical="center"/>
    </xf>
    <xf numFmtId="0" fontId="98" fillId="0" borderId="3" xfId="11" applyFont="1" applyBorder="1" applyAlignment="1">
      <alignment horizontal="left" vertical="center"/>
    </xf>
    <xf numFmtId="0" fontId="62" fillId="0" borderId="23" xfId="11" applyFont="1" applyBorder="1" applyAlignment="1">
      <alignment horizontal="center"/>
    </xf>
    <xf numFmtId="0" fontId="62" fillId="0" borderId="23" xfId="11" applyFont="1" applyBorder="1" applyAlignment="1">
      <alignment horizontal="center" vertical="center"/>
    </xf>
    <xf numFmtId="0" fontId="61" fillId="0" borderId="3" xfId="11" applyFont="1" applyBorder="1" applyAlignment="1">
      <alignment horizontal="center" vertical="center"/>
    </xf>
    <xf numFmtId="0" fontId="120" fillId="0" borderId="3" xfId="11" applyFont="1" applyBorder="1" applyAlignment="1">
      <alignment horizontal="center" vertical="center"/>
    </xf>
    <xf numFmtId="0" fontId="98" fillId="0" borderId="42" xfId="11" applyFont="1" applyBorder="1" applyAlignment="1">
      <alignment horizontal="right" vertical="center"/>
    </xf>
    <xf numFmtId="0" fontId="62" fillId="0" borderId="3" xfId="11" applyFont="1" applyBorder="1" applyAlignment="1">
      <alignment horizontal="center" vertical="center"/>
    </xf>
    <xf numFmtId="0" fontId="42" fillId="0" borderId="3" xfId="11" applyFont="1" applyBorder="1" applyAlignment="1">
      <alignment horizontal="center" vertical="center"/>
    </xf>
    <xf numFmtId="0" fontId="61" fillId="0" borderId="117" xfId="11" applyFont="1" applyBorder="1" applyAlignment="1">
      <alignment horizontal="center" vertical="center"/>
    </xf>
    <xf numFmtId="0" fontId="61" fillId="0" borderId="118" xfId="11" applyFont="1" applyBorder="1" applyAlignment="1">
      <alignment horizontal="center" vertical="center"/>
    </xf>
    <xf numFmtId="0" fontId="98" fillId="0" borderId="59" xfId="11" applyFont="1" applyBorder="1" applyAlignment="1">
      <alignment horizontal="left" vertical="center"/>
    </xf>
    <xf numFmtId="0" fontId="120" fillId="0" borderId="59" xfId="11" applyFont="1" applyBorder="1" applyAlignment="1">
      <alignment horizontal="center"/>
    </xf>
    <xf numFmtId="0" fontId="120" fillId="0" borderId="59" xfId="11" applyFont="1" applyBorder="1" applyAlignment="1">
      <alignment horizontal="center" vertical="center"/>
    </xf>
    <xf numFmtId="0" fontId="61" fillId="0" borderId="59" xfId="11" applyFont="1" applyBorder="1" applyAlignment="1">
      <alignment horizontal="center" vertical="center"/>
    </xf>
    <xf numFmtId="0" fontId="149" fillId="0" borderId="0" xfId="11" applyFont="1" applyBorder="1" applyAlignment="1">
      <alignment horizontal="center" vertical="center"/>
    </xf>
    <xf numFmtId="0" fontId="61" fillId="0" borderId="0" xfId="11" applyFont="1" applyBorder="1" applyAlignment="1">
      <alignment horizontal="center" vertical="center"/>
    </xf>
    <xf numFmtId="0" fontId="120" fillId="0" borderId="0" xfId="11" applyFont="1" applyBorder="1" applyAlignment="1">
      <alignment horizontal="center" vertical="center"/>
    </xf>
    <xf numFmtId="0" fontId="98" fillId="0" borderId="0" xfId="11" applyFont="1" applyBorder="1" applyAlignment="1">
      <alignment horizontal="center" vertical="center"/>
    </xf>
    <xf numFmtId="0" fontId="120" fillId="0" borderId="0" xfId="11" applyFont="1" applyAlignment="1">
      <alignment horizontal="right"/>
    </xf>
    <xf numFmtId="0" fontId="96" fillId="0" borderId="66" xfId="11" applyFont="1" applyFill="1" applyBorder="1" applyAlignment="1">
      <alignment horizontal="center"/>
    </xf>
    <xf numFmtId="0" fontId="96" fillId="0" borderId="59" xfId="11" applyFont="1" applyFill="1" applyBorder="1" applyAlignment="1">
      <alignment horizontal="center"/>
    </xf>
    <xf numFmtId="0" fontId="96" fillId="0" borderId="67" xfId="11" applyFont="1" applyFill="1" applyBorder="1" applyAlignment="1">
      <alignment horizontal="center"/>
    </xf>
    <xf numFmtId="0" fontId="96" fillId="0" borderId="67" xfId="11" applyFont="1" applyBorder="1" applyAlignment="1">
      <alignment horizontal="center"/>
    </xf>
    <xf numFmtId="0" fontId="120" fillId="0" borderId="58" xfId="11" applyFont="1" applyBorder="1" applyAlignment="1">
      <alignment horizontal="center"/>
    </xf>
    <xf numFmtId="0" fontId="120" fillId="0" borderId="59" xfId="11" applyFont="1" applyBorder="1" applyAlignment="1">
      <alignment horizontal="center"/>
    </xf>
    <xf numFmtId="0" fontId="96" fillId="0" borderId="71" xfId="11" applyFont="1" applyFill="1" applyBorder="1" applyAlignment="1">
      <alignment horizontal="center"/>
    </xf>
    <xf numFmtId="0" fontId="96" fillId="0" borderId="62" xfId="11" applyFont="1" applyFill="1" applyBorder="1" applyAlignment="1">
      <alignment horizontal="center"/>
    </xf>
    <xf numFmtId="0" fontId="96" fillId="0" borderId="25" xfId="11" applyFont="1" applyFill="1" applyBorder="1" applyAlignment="1">
      <alignment horizontal="center"/>
    </xf>
    <xf numFmtId="0" fontId="96" fillId="0" borderId="25" xfId="11" applyFont="1" applyBorder="1" applyAlignment="1">
      <alignment horizontal="center"/>
    </xf>
    <xf numFmtId="0" fontId="42" fillId="0" borderId="9" xfId="11" applyFont="1" applyFill="1" applyBorder="1" applyAlignment="1">
      <alignment horizontal="center" wrapText="1"/>
    </xf>
    <xf numFmtId="0" fontId="120" fillId="0" borderId="24" xfId="11" applyFont="1" applyBorder="1" applyAlignment="1">
      <alignment horizontal="center" vertical="center"/>
    </xf>
    <xf numFmtId="0" fontId="120" fillId="0" borderId="62" xfId="11" applyFont="1" applyBorder="1" applyAlignment="1">
      <alignment horizontal="center" vertical="center"/>
    </xf>
    <xf numFmtId="0" fontId="120" fillId="0" borderId="25" xfId="11" applyFont="1" applyBorder="1" applyAlignment="1">
      <alignment horizontal="center" vertical="center"/>
    </xf>
    <xf numFmtId="0" fontId="96" fillId="0" borderId="107" xfId="11" applyFont="1" applyFill="1" applyBorder="1" applyAlignment="1">
      <alignment horizontal="center" vertical="center"/>
    </xf>
    <xf numFmtId="0" fontId="96" fillId="0" borderId="66" xfId="11" applyFont="1" applyFill="1" applyBorder="1" applyAlignment="1">
      <alignment horizontal="center" vertical="center"/>
    </xf>
    <xf numFmtId="0" fontId="96" fillId="0" borderId="6" xfId="11" applyFont="1" applyFill="1" applyBorder="1" applyAlignment="1">
      <alignment horizontal="center" vertical="center"/>
    </xf>
    <xf numFmtId="0" fontId="68" fillId="0" borderId="5" xfId="11" applyFont="1" applyBorder="1" applyAlignment="1">
      <alignment horizontal="center" vertical="center"/>
    </xf>
    <xf numFmtId="0" fontId="68" fillId="0" borderId="6" xfId="11" applyFont="1" applyBorder="1" applyAlignment="1">
      <alignment horizontal="center" vertical="center"/>
    </xf>
    <xf numFmtId="0" fontId="96" fillId="0" borderId="111" xfId="11" applyFont="1" applyFill="1" applyBorder="1" applyAlignment="1">
      <alignment horizontal="center" vertical="center"/>
    </xf>
    <xf numFmtId="0" fontId="96" fillId="0" borderId="71" xfId="11" applyFont="1" applyFill="1" applyBorder="1" applyAlignment="1">
      <alignment horizontal="center" vertical="center"/>
    </xf>
    <xf numFmtId="0" fontId="96" fillId="0" borderId="9" xfId="11" applyFont="1" applyFill="1" applyBorder="1" applyAlignment="1">
      <alignment horizontal="center" vertical="center"/>
    </xf>
    <xf numFmtId="0" fontId="68" fillId="0" borderId="8" xfId="11" applyFont="1" applyBorder="1" applyAlignment="1">
      <alignment horizontal="center" vertical="center"/>
    </xf>
    <xf numFmtId="0" fontId="68" fillId="0" borderId="9" xfId="11" applyFont="1" applyBorder="1" applyAlignment="1">
      <alignment horizontal="center" vertical="center"/>
    </xf>
    <xf numFmtId="0" fontId="61" fillId="0" borderId="61" xfId="11" applyFont="1" applyFill="1" applyBorder="1" applyAlignment="1">
      <alignment horizontal="center" vertical="center"/>
    </xf>
    <xf numFmtId="0" fontId="61" fillId="0" borderId="97" xfId="11" applyFont="1" applyBorder="1" applyAlignment="1">
      <alignment horizontal="center" vertical="center"/>
    </xf>
    <xf numFmtId="0" fontId="61" fillId="0" borderId="96" xfId="11" applyFont="1" applyBorder="1" applyAlignment="1">
      <alignment horizontal="center" vertical="center"/>
    </xf>
    <xf numFmtId="0" fontId="120" fillId="0" borderId="113" xfId="11" applyFont="1" applyBorder="1" applyAlignment="1">
      <alignment horizontal="center" vertical="center"/>
    </xf>
    <xf numFmtId="0" fontId="61" fillId="0" borderId="119" xfId="11" applyFont="1" applyBorder="1" applyAlignment="1">
      <alignment horizontal="center" vertical="center"/>
    </xf>
    <xf numFmtId="0" fontId="120" fillId="0" borderId="120" xfId="11" applyFont="1" applyBorder="1" applyAlignment="1">
      <alignment horizontal="center" vertical="center"/>
    </xf>
    <xf numFmtId="0" fontId="61" fillId="0" borderId="98" xfId="11" applyFont="1" applyBorder="1" applyAlignment="1">
      <alignment horizontal="center" vertical="center"/>
    </xf>
    <xf numFmtId="0" fontId="120" fillId="0" borderId="121" xfId="11" applyFont="1" applyBorder="1" applyAlignment="1">
      <alignment horizontal="center" vertical="center"/>
    </xf>
    <xf numFmtId="0" fontId="120" fillId="0" borderId="122" xfId="11" applyFont="1" applyBorder="1" applyAlignment="1">
      <alignment horizontal="center" vertical="center"/>
    </xf>
    <xf numFmtId="0" fontId="98" fillId="0" borderId="69" xfId="11" applyFont="1" applyBorder="1" applyAlignment="1">
      <alignment horizontal="center"/>
    </xf>
    <xf numFmtId="0" fontId="98" fillId="0" borderId="0" xfId="11" applyFont="1" applyBorder="1" applyAlignment="1">
      <alignment horizontal="center"/>
    </xf>
    <xf numFmtId="0" fontId="150" fillId="0" borderId="66" xfId="11" applyFont="1" applyBorder="1" applyAlignment="1">
      <alignment horizontal="center" vertical="center"/>
    </xf>
    <xf numFmtId="0" fontId="150" fillId="0" borderId="59" xfId="11" applyFont="1" applyBorder="1" applyAlignment="1">
      <alignment horizontal="center" vertical="center"/>
    </xf>
    <xf numFmtId="0" fontId="150" fillId="0" borderId="67" xfId="11" applyFont="1" applyBorder="1" applyAlignment="1">
      <alignment horizontal="center" vertical="center"/>
    </xf>
    <xf numFmtId="0" fontId="150" fillId="0" borderId="66" xfId="11" applyFont="1" applyBorder="1" applyAlignment="1">
      <alignment horizontal="center"/>
    </xf>
    <xf numFmtId="0" fontId="150" fillId="0" borderId="59" xfId="11" applyFont="1" applyBorder="1" applyAlignment="1">
      <alignment horizontal="center"/>
    </xf>
    <xf numFmtId="0" fontId="150" fillId="0" borderId="67" xfId="11" applyFont="1" applyBorder="1" applyAlignment="1">
      <alignment horizontal="center"/>
    </xf>
    <xf numFmtId="0" fontId="98" fillId="0" borderId="69" xfId="11" applyFont="1" applyBorder="1" applyAlignment="1">
      <alignment horizontal="center" vertical="center"/>
    </xf>
    <xf numFmtId="0" fontId="61" fillId="0" borderId="72" xfId="11" applyFont="1" applyFill="1" applyBorder="1" applyAlignment="1">
      <alignment horizontal="center" vertical="center"/>
    </xf>
    <xf numFmtId="0" fontId="61" fillId="0" borderId="79" xfId="11" applyFont="1" applyBorder="1" applyAlignment="1">
      <alignment horizontal="center" vertical="center"/>
    </xf>
    <xf numFmtId="0" fontId="61" fillId="0" borderId="73" xfId="11" applyFont="1" applyFill="1" applyBorder="1" applyAlignment="1">
      <alignment horizontal="center" vertical="center"/>
    </xf>
    <xf numFmtId="0" fontId="42" fillId="0" borderId="66" xfId="11" applyFont="1" applyFill="1" applyBorder="1" applyAlignment="1">
      <alignment horizontal="center" vertical="center"/>
    </xf>
    <xf numFmtId="0" fontId="42" fillId="0" borderId="59" xfId="11" applyFont="1" applyFill="1" applyBorder="1" applyAlignment="1">
      <alignment horizontal="center" vertical="center"/>
    </xf>
    <xf numFmtId="0" fontId="42" fillId="0" borderId="67" xfId="11" applyFont="1" applyFill="1" applyBorder="1" applyAlignment="1">
      <alignment horizontal="center" vertical="center"/>
    </xf>
    <xf numFmtId="0" fontId="42" fillId="0" borderId="71" xfId="11" applyFont="1" applyFill="1" applyBorder="1" applyAlignment="1">
      <alignment horizontal="center" vertical="center"/>
    </xf>
    <xf numFmtId="0" fontId="42" fillId="0" borderId="62" xfId="11" applyFont="1" applyFill="1" applyBorder="1" applyAlignment="1">
      <alignment horizontal="center" vertical="center"/>
    </xf>
    <xf numFmtId="0" fontId="42" fillId="0" borderId="25" xfId="11" applyFont="1" applyFill="1" applyBorder="1" applyAlignment="1">
      <alignment horizontal="center" vertical="center"/>
    </xf>
    <xf numFmtId="0" fontId="151" fillId="0" borderId="0" xfId="2" applyFont="1" applyBorder="1" applyAlignment="1">
      <alignment horizontal="center"/>
    </xf>
    <xf numFmtId="0" fontId="63" fillId="0" borderId="0" xfId="2" applyFont="1"/>
    <xf numFmtId="0" fontId="151" fillId="0" borderId="0" xfId="2" applyFont="1" applyAlignment="1">
      <alignment horizontal="center"/>
    </xf>
    <xf numFmtId="0" fontId="63" fillId="0" borderId="62" xfId="2" applyFont="1" applyBorder="1" applyAlignment="1">
      <alignment horizontal="right"/>
    </xf>
    <xf numFmtId="0" fontId="63" fillId="0" borderId="0" xfId="2" applyFont="1" applyAlignment="1">
      <alignment readingOrder="2"/>
    </xf>
    <xf numFmtId="0" fontId="63" fillId="0" borderId="0" xfId="2" applyFont="1" applyAlignment="1">
      <alignment horizontal="center"/>
    </xf>
    <xf numFmtId="0" fontId="63" fillId="0" borderId="66" xfId="2" applyFont="1" applyBorder="1" applyAlignment="1">
      <alignment horizontal="center"/>
    </xf>
    <xf numFmtId="0" fontId="63" fillId="0" borderId="67" xfId="2" applyFont="1" applyBorder="1" applyAlignment="1">
      <alignment horizontal="center"/>
    </xf>
    <xf numFmtId="0" fontId="63" fillId="0" borderId="6" xfId="2" applyFont="1" applyBorder="1" applyAlignment="1">
      <alignment horizontal="center" vertical="center" textRotation="90" wrapText="1" readingOrder="2"/>
    </xf>
    <xf numFmtId="0" fontId="63" fillId="0" borderId="6" xfId="2" applyFont="1" applyBorder="1" applyAlignment="1">
      <alignment horizontal="center" vertical="center" textRotation="90" wrapText="1"/>
    </xf>
    <xf numFmtId="0" fontId="63" fillId="0" borderId="66" xfId="2" applyFont="1" applyBorder="1" applyAlignment="1">
      <alignment horizontal="center" vertical="center" textRotation="91" readingOrder="2"/>
    </xf>
    <xf numFmtId="0" fontId="63" fillId="0" borderId="67" xfId="2" applyFont="1" applyBorder="1" applyAlignment="1">
      <alignment horizontal="center" vertical="center" textRotation="91" readingOrder="2"/>
    </xf>
    <xf numFmtId="0" fontId="63" fillId="0" borderId="69" xfId="2" applyFont="1" applyBorder="1" applyAlignment="1">
      <alignment horizontal="center" vertical="center"/>
    </xf>
    <xf numFmtId="0" fontId="63" fillId="0" borderId="40" xfId="2" applyFont="1" applyBorder="1" applyAlignment="1">
      <alignment horizontal="center" vertical="center"/>
    </xf>
    <xf numFmtId="0" fontId="63" fillId="0" borderId="14" xfId="2" applyFont="1" applyBorder="1" applyAlignment="1">
      <alignment horizontal="center" vertical="center" textRotation="90" wrapText="1" readingOrder="2"/>
    </xf>
    <xf numFmtId="0" fontId="63" fillId="0" borderId="14" xfId="2" applyFont="1" applyBorder="1" applyAlignment="1">
      <alignment horizontal="center" vertical="center" textRotation="90" wrapText="1"/>
    </xf>
    <xf numFmtId="0" fontId="63" fillId="0" borderId="69" xfId="2" applyFont="1" applyBorder="1" applyAlignment="1">
      <alignment horizontal="center" vertical="center" textRotation="91" readingOrder="2"/>
    </xf>
    <xf numFmtId="0" fontId="63" fillId="0" borderId="40" xfId="2" applyFont="1" applyBorder="1" applyAlignment="1">
      <alignment horizontal="center" vertical="center" textRotation="91" readingOrder="2"/>
    </xf>
    <xf numFmtId="0" fontId="63" fillId="0" borderId="71" xfId="2" applyFont="1" applyBorder="1" applyAlignment="1">
      <alignment horizontal="center" vertical="center"/>
    </xf>
    <xf numFmtId="0" fontId="63" fillId="0" borderId="25" xfId="2" applyFont="1" applyBorder="1" applyAlignment="1">
      <alignment horizontal="center" vertical="center"/>
    </xf>
    <xf numFmtId="0" fontId="63" fillId="0" borderId="9" xfId="2" applyFont="1" applyBorder="1" applyAlignment="1">
      <alignment horizontal="center" vertical="center" textRotation="90" wrapText="1" readingOrder="2"/>
    </xf>
    <xf numFmtId="0" fontId="63" fillId="0" borderId="9" xfId="2" applyFont="1" applyBorder="1" applyAlignment="1">
      <alignment horizontal="center" vertical="center" textRotation="90" wrapText="1"/>
    </xf>
    <xf numFmtId="0" fontId="152" fillId="0" borderId="9" xfId="2" applyFont="1" applyBorder="1" applyAlignment="1">
      <alignment horizontal="center" vertical="center" textRotation="90" wrapText="1"/>
    </xf>
    <xf numFmtId="0" fontId="152" fillId="0" borderId="9" xfId="2" applyFont="1" applyBorder="1" applyAlignment="1">
      <alignment vertical="center" textRotation="90" wrapText="1"/>
    </xf>
    <xf numFmtId="0" fontId="63" fillId="0" borderId="46" xfId="2" applyFont="1" applyBorder="1" applyAlignment="1">
      <alignment horizontal="right" vertical="center"/>
    </xf>
    <xf numFmtId="0" fontId="63" fillId="0" borderId="45" xfId="2" applyFont="1" applyBorder="1" applyAlignment="1">
      <alignment horizontal="left" vertical="center"/>
    </xf>
    <xf numFmtId="0" fontId="63" fillId="0" borderId="72" xfId="2" applyFont="1" applyBorder="1" applyAlignment="1">
      <alignment horizontal="center" vertical="center"/>
    </xf>
    <xf numFmtId="0" fontId="63" fillId="0" borderId="0" xfId="2" applyFont="1" applyBorder="1" applyAlignment="1">
      <alignment vertical="center"/>
    </xf>
    <xf numFmtId="0" fontId="63" fillId="0" borderId="0" xfId="2" applyFont="1" applyAlignment="1">
      <alignment vertical="center"/>
    </xf>
    <xf numFmtId="0" fontId="63" fillId="0" borderId="50" xfId="2" applyFont="1" applyBorder="1" applyAlignment="1">
      <alignment horizontal="right" vertical="center"/>
    </xf>
    <xf numFmtId="0" fontId="63" fillId="0" borderId="49" xfId="2" applyFont="1" applyBorder="1" applyAlignment="1">
      <alignment horizontal="left" vertical="center"/>
    </xf>
    <xf numFmtId="0" fontId="63" fillId="0" borderId="61" xfId="2" applyFont="1" applyBorder="1" applyAlignment="1">
      <alignment horizontal="center" vertical="center"/>
    </xf>
    <xf numFmtId="0" fontId="63" fillId="0" borderId="54" xfId="2" applyFont="1" applyBorder="1" applyAlignment="1">
      <alignment horizontal="right" vertical="center"/>
    </xf>
    <xf numFmtId="0" fontId="63" fillId="0" borderId="53" xfId="2" applyFont="1" applyBorder="1" applyAlignment="1">
      <alignment horizontal="left" vertical="center"/>
    </xf>
    <xf numFmtId="0" fontId="63" fillId="0" borderId="65" xfId="2" applyFont="1" applyBorder="1" applyAlignment="1">
      <alignment horizontal="center" vertical="center"/>
    </xf>
    <xf numFmtId="0" fontId="63" fillId="0" borderId="70" xfId="2" applyFont="1" applyBorder="1" applyAlignment="1">
      <alignment horizontal="center" vertical="center"/>
    </xf>
    <xf numFmtId="0" fontId="63" fillId="0" borderId="68" xfId="2" applyFont="1" applyBorder="1" applyAlignment="1">
      <alignment horizontal="center" vertical="center"/>
    </xf>
    <xf numFmtId="0" fontId="63" fillId="0" borderId="12" xfId="2" applyFont="1" applyBorder="1" applyAlignment="1">
      <alignment horizontal="center" vertical="center"/>
    </xf>
    <xf numFmtId="0" fontId="63" fillId="0" borderId="59" xfId="2" applyFont="1" applyFill="1" applyBorder="1" applyAlignment="1">
      <alignment horizontal="right" readingOrder="2"/>
    </xf>
    <xf numFmtId="0" fontId="63" fillId="0" borderId="59" xfId="2" applyFont="1" applyBorder="1" applyAlignment="1"/>
    <xf numFmtId="0" fontId="63" fillId="0" borderId="0" xfId="2" applyFont="1" applyFill="1" applyBorder="1" applyAlignment="1">
      <alignment horizontal="right" vertical="center"/>
    </xf>
    <xf numFmtId="0" fontId="63" fillId="0" borderId="0" xfId="2" applyFont="1" applyFill="1" applyBorder="1" applyAlignment="1">
      <alignment horizontal="left" vertical="center" readingOrder="2"/>
    </xf>
    <xf numFmtId="0" fontId="63" fillId="0" borderId="0" xfId="2" applyFont="1" applyBorder="1"/>
    <xf numFmtId="0" fontId="63" fillId="0" borderId="0" xfId="2" applyFont="1" applyFill="1" applyBorder="1"/>
    <xf numFmtId="0" fontId="63" fillId="0" borderId="0" xfId="2" applyFont="1" applyAlignment="1">
      <alignment horizontal="center"/>
    </xf>
    <xf numFmtId="0" fontId="153" fillId="0" borderId="0" xfId="2" applyFont="1" applyBorder="1" applyAlignment="1">
      <alignment horizontal="center" vertical="center"/>
    </xf>
    <xf numFmtId="0" fontId="33" fillId="0" borderId="0" xfId="2" applyFont="1" applyBorder="1" applyAlignment="1">
      <alignment horizontal="center"/>
    </xf>
    <xf numFmtId="0" fontId="33" fillId="0" borderId="0" xfId="2" applyFont="1"/>
    <xf numFmtId="0" fontId="33" fillId="0" borderId="0" xfId="2" applyFont="1" applyAlignment="1">
      <alignment horizontal="center" vertical="center"/>
    </xf>
    <xf numFmtId="0" fontId="33" fillId="0" borderId="0" xfId="2" applyFont="1" applyAlignment="1">
      <alignment horizontal="center"/>
    </xf>
    <xf numFmtId="0" fontId="154" fillId="0" borderId="62" xfId="2" applyFont="1" applyBorder="1" applyAlignment="1">
      <alignment horizontal="right"/>
    </xf>
    <xf numFmtId="0" fontId="154" fillId="0" borderId="0" xfId="2" applyFont="1"/>
    <xf numFmtId="0" fontId="154" fillId="0" borderId="0" xfId="2" applyFont="1" applyAlignment="1">
      <alignment readingOrder="2"/>
    </xf>
    <xf numFmtId="0" fontId="154" fillId="0" borderId="0" xfId="2" applyFont="1" applyAlignment="1">
      <alignment horizontal="center"/>
    </xf>
    <xf numFmtId="0" fontId="154" fillId="0" borderId="62" xfId="2" applyFont="1" applyBorder="1" applyAlignment="1">
      <alignment horizontal="left"/>
    </xf>
    <xf numFmtId="0" fontId="28" fillId="0" borderId="66" xfId="2" applyFont="1" applyBorder="1" applyAlignment="1">
      <alignment horizontal="center" vertical="center"/>
    </xf>
    <xf numFmtId="0" fontId="28" fillId="0" borderId="67" xfId="2" applyFont="1" applyBorder="1" applyAlignment="1">
      <alignment horizontal="center" vertical="center"/>
    </xf>
    <xf numFmtId="0" fontId="28" fillId="0" borderId="70" xfId="2" applyFont="1" applyBorder="1" applyAlignment="1">
      <alignment horizontal="center" vertical="center"/>
    </xf>
    <xf numFmtId="0" fontId="28" fillId="0" borderId="37" xfId="2" applyFont="1" applyBorder="1" applyAlignment="1">
      <alignment horizontal="center" vertical="center"/>
    </xf>
    <xf numFmtId="0" fontId="28" fillId="0" borderId="68" xfId="2" applyFont="1" applyBorder="1" applyAlignment="1">
      <alignment horizontal="center" vertical="center"/>
    </xf>
    <xf numFmtId="0" fontId="28" fillId="0" borderId="0" xfId="2" applyFont="1"/>
    <xf numFmtId="0" fontId="28" fillId="0" borderId="69" xfId="2" applyFont="1" applyBorder="1" applyAlignment="1">
      <alignment horizontal="center" vertical="center"/>
    </xf>
    <xf numFmtId="0" fontId="28" fillId="0" borderId="40" xfId="2" applyFont="1" applyBorder="1" applyAlignment="1">
      <alignment horizontal="center" vertical="center"/>
    </xf>
    <xf numFmtId="0" fontId="28" fillId="0" borderId="6" xfId="2" applyFont="1" applyBorder="1" applyAlignment="1">
      <alignment horizontal="center" vertical="center" textRotation="90" wrapText="1" readingOrder="2"/>
    </xf>
    <xf numFmtId="0" fontId="28" fillId="0" borderId="6" xfId="2" applyFont="1" applyBorder="1" applyAlignment="1">
      <alignment horizontal="center" vertical="center" textRotation="90" wrapText="1"/>
    </xf>
    <xf numFmtId="0" fontId="28" fillId="0" borderId="69" xfId="2" applyFont="1" applyBorder="1" applyAlignment="1">
      <alignment horizontal="center" vertical="top"/>
    </xf>
    <xf numFmtId="0" fontId="28" fillId="0" borderId="40" xfId="2" applyFont="1" applyBorder="1" applyAlignment="1">
      <alignment horizontal="center" vertical="top"/>
    </xf>
    <xf numFmtId="0" fontId="28" fillId="0" borderId="14" xfId="2" applyFont="1" applyBorder="1" applyAlignment="1">
      <alignment horizontal="center" vertical="center" textRotation="90" wrapText="1" readingOrder="2"/>
    </xf>
    <xf numFmtId="0" fontId="28" fillId="0" borderId="14" xfId="2" applyFont="1" applyBorder="1" applyAlignment="1">
      <alignment horizontal="center" vertical="center" textRotation="90" wrapText="1"/>
    </xf>
    <xf numFmtId="0" fontId="155" fillId="0" borderId="0" xfId="2" applyFont="1" applyBorder="1" applyAlignment="1">
      <alignment horizontal="center"/>
    </xf>
    <xf numFmtId="0" fontId="156" fillId="0" borderId="46" xfId="2" applyFont="1" applyBorder="1" applyAlignment="1">
      <alignment horizontal="right" vertical="center"/>
    </xf>
    <xf numFmtId="0" fontId="156" fillId="0" borderId="45" xfId="2" applyFont="1" applyBorder="1" applyAlignment="1">
      <alignment horizontal="left" vertical="center"/>
    </xf>
    <xf numFmtId="0" fontId="154" fillId="0" borderId="72" xfId="2" applyFont="1" applyBorder="1" applyAlignment="1">
      <alignment horizontal="center" vertical="center"/>
    </xf>
    <xf numFmtId="0" fontId="28" fillId="0" borderId="72" xfId="2" applyFont="1" applyBorder="1" applyAlignment="1">
      <alignment horizontal="center" vertical="center"/>
    </xf>
    <xf numFmtId="0" fontId="28" fillId="0" borderId="0" xfId="2" applyFont="1" applyBorder="1"/>
    <xf numFmtId="0" fontId="156" fillId="0" borderId="50" xfId="2" applyFont="1" applyBorder="1" applyAlignment="1">
      <alignment horizontal="right" vertical="center"/>
    </xf>
    <xf numFmtId="0" fontId="156" fillId="0" borderId="49" xfId="2" applyFont="1" applyBorder="1" applyAlignment="1">
      <alignment horizontal="left" vertical="center"/>
    </xf>
    <xf numFmtId="0" fontId="154" fillId="0" borderId="61" xfId="2" applyFont="1" applyBorder="1" applyAlignment="1">
      <alignment horizontal="center" vertical="center"/>
    </xf>
    <xf numFmtId="0" fontId="157" fillId="0" borderId="49" xfId="2" applyFont="1" applyBorder="1" applyAlignment="1">
      <alignment horizontal="left" vertical="center"/>
    </xf>
    <xf numFmtId="0" fontId="156" fillId="0" borderId="54" xfId="2" applyFont="1" applyBorder="1" applyAlignment="1">
      <alignment horizontal="right" vertical="center"/>
    </xf>
    <xf numFmtId="0" fontId="156" fillId="0" borderId="53" xfId="2" applyFont="1" applyBorder="1" applyAlignment="1">
      <alignment horizontal="left" vertical="center"/>
    </xf>
    <xf numFmtId="0" fontId="154" fillId="0" borderId="65" xfId="2" applyFont="1" applyBorder="1" applyAlignment="1">
      <alignment horizontal="center" vertical="center"/>
    </xf>
    <xf numFmtId="0" fontId="156" fillId="0" borderId="70" xfId="2" applyFont="1" applyBorder="1" applyAlignment="1">
      <alignment horizontal="right" vertical="center"/>
    </xf>
    <xf numFmtId="0" fontId="156" fillId="0" borderId="68" xfId="2" applyFont="1" applyBorder="1" applyAlignment="1">
      <alignment horizontal="center" vertical="center"/>
    </xf>
    <xf numFmtId="0" fontId="154" fillId="0" borderId="12" xfId="2" applyFont="1" applyBorder="1" applyAlignment="1">
      <alignment horizontal="center" vertical="center"/>
    </xf>
    <xf numFmtId="0" fontId="28" fillId="0" borderId="0" xfId="2" applyFont="1" applyAlignment="1">
      <alignment horizontal="right" readingOrder="2"/>
    </xf>
    <xf numFmtId="0" fontId="28" fillId="0" borderId="0" xfId="2" applyFont="1" applyFill="1" applyBorder="1" applyAlignment="1">
      <alignment horizontal="right" vertical="center"/>
    </xf>
    <xf numFmtId="0" fontId="79" fillId="0" borderId="0" xfId="11" applyFont="1" applyAlignment="1">
      <alignment horizontal="center"/>
    </xf>
    <xf numFmtId="0" fontId="85" fillId="0" borderId="0" xfId="11" applyFont="1" applyAlignment="1">
      <alignment horizontal="right"/>
    </xf>
    <xf numFmtId="0" fontId="85" fillId="0" borderId="0" xfId="11" applyFont="1" applyAlignment="1">
      <alignment horizontal="center"/>
    </xf>
    <xf numFmtId="0" fontId="85" fillId="0" borderId="62" xfId="11" applyFont="1" applyBorder="1" applyAlignment="1">
      <alignment horizontal="left"/>
    </xf>
    <xf numFmtId="0" fontId="85" fillId="0" borderId="66" xfId="11" applyFont="1" applyBorder="1" applyAlignment="1">
      <alignment horizontal="right"/>
    </xf>
    <xf numFmtId="0" fontId="85" fillId="0" borderId="67" xfId="11" applyFont="1" applyBorder="1" applyAlignment="1">
      <alignment horizontal="right"/>
    </xf>
    <xf numFmtId="0" fontId="85" fillId="0" borderId="69" xfId="11" applyFont="1" applyBorder="1" applyAlignment="1">
      <alignment horizontal="right" vertical="center"/>
    </xf>
    <xf numFmtId="0" fontId="85" fillId="0" borderId="40" xfId="11" applyFont="1" applyBorder="1" applyAlignment="1">
      <alignment horizontal="left" vertical="center"/>
    </xf>
    <xf numFmtId="0" fontId="85" fillId="0" borderId="69" xfId="11" applyFont="1" applyBorder="1" applyAlignment="1">
      <alignment horizontal="center" vertical="center" textRotation="90"/>
    </xf>
    <xf numFmtId="0" fontId="85" fillId="0" borderId="40" xfId="11" applyFont="1" applyBorder="1" applyAlignment="1">
      <alignment horizontal="center" vertical="center" textRotation="90"/>
    </xf>
    <xf numFmtId="0" fontId="158" fillId="0" borderId="69" xfId="11" applyFont="1" applyBorder="1" applyAlignment="1">
      <alignment horizontal="center" vertical="center" textRotation="90"/>
    </xf>
    <xf numFmtId="0" fontId="85" fillId="0" borderId="0" xfId="11" applyFont="1" applyAlignment="1">
      <alignment horizontal="right" vertical="center" textRotation="90"/>
    </xf>
    <xf numFmtId="0" fontId="85" fillId="0" borderId="71" xfId="11" applyFont="1" applyBorder="1" applyAlignment="1">
      <alignment horizontal="center" vertical="top"/>
    </xf>
    <xf numFmtId="0" fontId="85" fillId="0" borderId="25" xfId="11" applyFont="1" applyBorder="1" applyAlignment="1">
      <alignment horizontal="center" vertical="top"/>
    </xf>
    <xf numFmtId="0" fontId="85" fillId="0" borderId="71" xfId="11" applyFont="1" applyBorder="1" applyAlignment="1">
      <alignment horizontal="right" vertical="center"/>
    </xf>
    <xf numFmtId="0" fontId="85" fillId="0" borderId="25" xfId="11" applyFont="1" applyBorder="1" applyAlignment="1">
      <alignment horizontal="right" vertical="center"/>
    </xf>
    <xf numFmtId="0" fontId="85" fillId="0" borderId="71" xfId="11" applyFont="1" applyBorder="1" applyAlignment="1">
      <alignment horizontal="right" vertical="center" textRotation="90"/>
    </xf>
    <xf numFmtId="0" fontId="85" fillId="0" borderId="25" xfId="11" applyFont="1" applyBorder="1" applyAlignment="1">
      <alignment horizontal="right" vertical="center" textRotation="90"/>
    </xf>
    <xf numFmtId="0" fontId="85" fillId="0" borderId="86" xfId="11" applyFont="1" applyBorder="1" applyAlignment="1">
      <alignment horizontal="right" vertical="center"/>
    </xf>
    <xf numFmtId="0" fontId="85" fillId="0" borderId="28" xfId="11" applyFont="1" applyBorder="1" applyAlignment="1">
      <alignment horizontal="left" vertical="center"/>
    </xf>
    <xf numFmtId="0" fontId="159" fillId="0" borderId="86" xfId="11" applyFont="1" applyBorder="1" applyAlignment="1">
      <alignment horizontal="right" vertical="center"/>
    </xf>
    <xf numFmtId="0" fontId="159" fillId="0" borderId="28" xfId="11" applyFont="1" applyBorder="1" applyAlignment="1">
      <alignment horizontal="right" vertical="center"/>
    </xf>
    <xf numFmtId="0" fontId="84" fillId="0" borderId="28" xfId="11" applyFont="1" applyBorder="1" applyAlignment="1">
      <alignment horizontal="left" vertical="center"/>
    </xf>
    <xf numFmtId="0" fontId="85" fillId="0" borderId="42" xfId="11" applyFont="1" applyBorder="1" applyAlignment="1">
      <alignment horizontal="right" vertical="center"/>
    </xf>
    <xf numFmtId="0" fontId="85" fillId="0" borderId="3" xfId="11" applyFont="1" applyBorder="1" applyAlignment="1">
      <alignment horizontal="left" vertical="center"/>
    </xf>
    <xf numFmtId="0" fontId="159" fillId="0" borderId="42" xfId="11" applyFont="1" applyBorder="1" applyAlignment="1">
      <alignment horizontal="right" vertical="center"/>
    </xf>
    <xf numFmtId="0" fontId="160" fillId="0" borderId="3" xfId="11" applyFont="1" applyBorder="1" applyAlignment="1">
      <alignment horizontal="right" vertical="center"/>
    </xf>
    <xf numFmtId="0" fontId="84" fillId="0" borderId="42" xfId="11" applyFont="1" applyBorder="1" applyAlignment="1">
      <alignment horizontal="right" vertical="center"/>
    </xf>
    <xf numFmtId="0" fontId="160" fillId="0" borderId="41" xfId="11" applyFont="1" applyBorder="1" applyAlignment="1">
      <alignment horizontal="right" vertical="center"/>
    </xf>
    <xf numFmtId="0" fontId="160" fillId="0" borderId="42" xfId="11" applyFont="1" applyBorder="1" applyAlignment="1">
      <alignment horizontal="right" vertical="center"/>
    </xf>
    <xf numFmtId="0" fontId="159" fillId="0" borderId="3" xfId="11" applyFont="1" applyBorder="1" applyAlignment="1">
      <alignment horizontal="right" vertical="center"/>
    </xf>
    <xf numFmtId="0" fontId="161" fillId="0" borderId="0" xfId="11" applyFont="1" applyAlignment="1">
      <alignment horizontal="right"/>
    </xf>
    <xf numFmtId="0" fontId="162" fillId="0" borderId="0" xfId="11" applyFont="1" applyAlignment="1">
      <alignment horizontal="centerContinuous"/>
    </xf>
    <xf numFmtId="0" fontId="62" fillId="0" borderId="0" xfId="11" applyFont="1" applyBorder="1"/>
    <xf numFmtId="0" fontId="109" fillId="0" borderId="0" xfId="11" applyFont="1" applyAlignment="1">
      <alignment horizontal="centerContinuous"/>
    </xf>
    <xf numFmtId="0" fontId="62" fillId="0" borderId="0" xfId="11" applyFont="1" applyBorder="1" applyAlignment="1">
      <alignment horizontal="centerContinuous"/>
    </xf>
    <xf numFmtId="0" fontId="163" fillId="0" borderId="0" xfId="11" applyFont="1" applyBorder="1" applyAlignment="1">
      <alignment horizontal="right"/>
    </xf>
    <xf numFmtId="0" fontId="62" fillId="0" borderId="0" xfId="11" applyFont="1" applyBorder="1" applyAlignment="1"/>
    <xf numFmtId="0" fontId="62" fillId="0" borderId="0" xfId="11" applyFont="1" applyBorder="1" applyAlignment="1">
      <alignment horizontal="left"/>
    </xf>
    <xf numFmtId="0" fontId="85" fillId="0" borderId="66" xfId="11" applyFont="1" applyBorder="1" applyAlignment="1">
      <alignment horizontal="center" vertical="center"/>
    </xf>
    <xf numFmtId="0" fontId="62" fillId="0" borderId="67" xfId="11" applyFont="1" applyBorder="1" applyAlignment="1">
      <alignment horizontal="center" vertical="center"/>
    </xf>
    <xf numFmtId="0" fontId="62" fillId="0" borderId="70" xfId="11" applyFont="1" applyBorder="1" applyAlignment="1">
      <alignment horizontal="center" vertical="center" textRotation="90"/>
    </xf>
    <xf numFmtId="0" fontId="85" fillId="0" borderId="68" xfId="11" applyFont="1" applyBorder="1" applyAlignment="1">
      <alignment horizontal="center" vertical="center" textRotation="90"/>
    </xf>
    <xf numFmtId="0" fontId="85" fillId="0" borderId="50" xfId="11" applyFont="1" applyBorder="1" applyAlignment="1">
      <alignment vertical="center"/>
    </xf>
    <xf numFmtId="0" fontId="62" fillId="0" borderId="49" xfId="11" applyFont="1" applyBorder="1" applyAlignment="1">
      <alignment horizontal="left" vertical="center"/>
    </xf>
    <xf numFmtId="0" fontId="164" fillId="0" borderId="46" xfId="11" applyFont="1" applyBorder="1" applyAlignment="1">
      <alignment vertical="center"/>
    </xf>
    <xf numFmtId="0" fontId="164" fillId="0" borderId="45" xfId="11" applyFont="1" applyBorder="1" applyAlignment="1">
      <alignment vertical="center"/>
    </xf>
    <xf numFmtId="0" fontId="164" fillId="0" borderId="50" xfId="11" applyFont="1" applyBorder="1" applyAlignment="1">
      <alignment horizontal="right" vertical="center"/>
    </xf>
    <xf numFmtId="0" fontId="164" fillId="0" borderId="49" xfId="11" applyFont="1" applyBorder="1" applyAlignment="1">
      <alignment horizontal="right" vertical="center"/>
    </xf>
    <xf numFmtId="0" fontId="62" fillId="0" borderId="3" xfId="11" applyFont="1" applyBorder="1" applyAlignment="1">
      <alignment horizontal="left" vertical="center"/>
    </xf>
    <xf numFmtId="0" fontId="164" fillId="0" borderId="42" xfId="11" applyFont="1" applyBorder="1" applyAlignment="1">
      <alignment horizontal="right" vertical="center"/>
    </xf>
    <xf numFmtId="0" fontId="164" fillId="0" borderId="3" xfId="11" applyFont="1" applyBorder="1" applyAlignment="1">
      <alignment horizontal="right" vertical="center"/>
    </xf>
    <xf numFmtId="0" fontId="164" fillId="0" borderId="42" xfId="11" applyFont="1" applyBorder="1" applyAlignment="1">
      <alignment horizontal="right" vertical="center"/>
    </xf>
    <xf numFmtId="0" fontId="164" fillId="0" borderId="41" xfId="11" applyFont="1" applyBorder="1" applyAlignment="1">
      <alignment horizontal="right" vertical="center"/>
    </xf>
    <xf numFmtId="0" fontId="164" fillId="0" borderId="3" xfId="11" applyFont="1" applyBorder="1" applyAlignment="1">
      <alignment horizontal="right" vertical="center"/>
    </xf>
    <xf numFmtId="0" fontId="122" fillId="0" borderId="0" xfId="11" applyFont="1" applyFill="1" applyBorder="1" applyAlignment="1">
      <alignment horizontal="right" vertical="center"/>
    </xf>
    <xf numFmtId="0" fontId="5" fillId="0" borderId="0" xfId="11" applyFont="1" applyBorder="1" applyAlignment="1"/>
    <xf numFmtId="0" fontId="165" fillId="0" borderId="0" xfId="11" applyFont="1" applyBorder="1"/>
    <xf numFmtId="0" fontId="70" fillId="0" borderId="0" xfId="11" applyFont="1" applyAlignment="1">
      <alignment horizontal="center"/>
    </xf>
    <xf numFmtId="0" fontId="166" fillId="0" borderId="0" xfId="11" applyFont="1"/>
    <xf numFmtId="0" fontId="167" fillId="0" borderId="0" xfId="11" applyFont="1"/>
    <xf numFmtId="0" fontId="72" fillId="0" borderId="0" xfId="11" applyFont="1" applyAlignment="1">
      <alignment horizontal="center"/>
    </xf>
    <xf numFmtId="0" fontId="72" fillId="0" borderId="0" xfId="11" applyFont="1" applyAlignment="1">
      <alignment horizontal="right"/>
    </xf>
    <xf numFmtId="0" fontId="168" fillId="0" borderId="0" xfId="11" applyFont="1"/>
    <xf numFmtId="0" fontId="72" fillId="0" borderId="0" xfId="11" applyFont="1"/>
    <xf numFmtId="0" fontId="72" fillId="0" borderId="66" xfId="11" applyFont="1" applyBorder="1" applyAlignment="1">
      <alignment horizontal="center"/>
    </xf>
    <xf numFmtId="0" fontId="72" fillId="0" borderId="67" xfId="11" applyFont="1" applyBorder="1" applyAlignment="1">
      <alignment horizontal="center"/>
    </xf>
    <xf numFmtId="0" fontId="72" fillId="0" borderId="70" xfId="11" applyFont="1" applyBorder="1" applyAlignment="1">
      <alignment horizontal="center" vertical="center"/>
    </xf>
    <xf numFmtId="0" fontId="168" fillId="0" borderId="37" xfId="11" applyFont="1" applyBorder="1" applyAlignment="1">
      <alignment horizontal="center" vertical="center"/>
    </xf>
    <xf numFmtId="0" fontId="72" fillId="0" borderId="68" xfId="11" applyFont="1" applyBorder="1" applyAlignment="1">
      <alignment horizontal="center" vertical="center"/>
    </xf>
    <xf numFmtId="0" fontId="72" fillId="0" borderId="71" xfId="11" applyFont="1" applyBorder="1" applyAlignment="1">
      <alignment horizontal="center"/>
    </xf>
    <xf numFmtId="0" fontId="72" fillId="0" borderId="25" xfId="11" applyFont="1" applyBorder="1" applyAlignment="1">
      <alignment horizontal="center"/>
    </xf>
    <xf numFmtId="0" fontId="168" fillId="0" borderId="12" xfId="11" applyFont="1" applyBorder="1" applyAlignment="1">
      <alignment horizontal="center" vertical="center"/>
    </xf>
    <xf numFmtId="0" fontId="169" fillId="0" borderId="14" xfId="11" applyFont="1" applyBorder="1" applyAlignment="1">
      <alignment horizontal="center"/>
    </xf>
    <xf numFmtId="0" fontId="168" fillId="0" borderId="61" xfId="11" applyFont="1" applyBorder="1" applyAlignment="1">
      <alignment horizontal="center" vertical="center"/>
    </xf>
    <xf numFmtId="0" fontId="168" fillId="0" borderId="72" xfId="11" applyFont="1" applyBorder="1" applyAlignment="1">
      <alignment horizontal="center" vertical="center"/>
    </xf>
    <xf numFmtId="0" fontId="72" fillId="0" borderId="14" xfId="11" applyFont="1" applyBorder="1" applyAlignment="1">
      <alignment horizontal="center" vertical="center"/>
    </xf>
    <xf numFmtId="0" fontId="168" fillId="0" borderId="73" xfId="11" applyFont="1" applyBorder="1" applyAlignment="1">
      <alignment horizontal="center" vertical="center"/>
    </xf>
    <xf numFmtId="0" fontId="168" fillId="0" borderId="14" xfId="11" applyFont="1" applyBorder="1" applyAlignment="1">
      <alignment horizontal="center" vertical="center"/>
    </xf>
    <xf numFmtId="0" fontId="72" fillId="0" borderId="9" xfId="11" applyFont="1" applyBorder="1" applyAlignment="1">
      <alignment horizontal="center" vertical="top"/>
    </xf>
    <xf numFmtId="0" fontId="115" fillId="0" borderId="70" xfId="11" applyFont="1" applyBorder="1" applyAlignment="1">
      <alignment horizontal="center" vertical="top" wrapText="1"/>
    </xf>
    <xf numFmtId="0" fontId="115" fillId="0" borderId="68" xfId="11" applyFont="1" applyBorder="1" applyAlignment="1">
      <alignment horizontal="center" vertical="top" wrapText="1"/>
    </xf>
    <xf numFmtId="168" fontId="117" fillId="0" borderId="12" xfId="11" applyNumberFormat="1" applyFont="1" applyBorder="1" applyAlignment="1">
      <alignment horizontal="center" vertical="center"/>
    </xf>
    <xf numFmtId="0" fontId="72" fillId="0" borderId="14" xfId="11" applyFont="1" applyBorder="1" applyAlignment="1">
      <alignment horizontal="center"/>
    </xf>
    <xf numFmtId="0" fontId="168" fillId="0" borderId="29" xfId="11" applyFont="1" applyBorder="1" applyAlignment="1">
      <alignment horizontal="center" vertical="center"/>
    </xf>
    <xf numFmtId="0" fontId="115" fillId="0" borderId="69" xfId="11" applyFont="1" applyBorder="1" applyAlignment="1">
      <alignment horizontal="center" vertical="center" wrapText="1"/>
    </xf>
    <xf numFmtId="1" fontId="168" fillId="0" borderId="12" xfId="11" applyNumberFormat="1" applyFont="1" applyBorder="1" applyAlignment="1">
      <alignment horizontal="center" vertical="center"/>
    </xf>
    <xf numFmtId="0" fontId="115" fillId="0" borderId="72" xfId="11" applyFont="1" applyBorder="1" applyAlignment="1">
      <alignment horizontal="center" vertical="center" wrapText="1"/>
    </xf>
    <xf numFmtId="0" fontId="168" fillId="0" borderId="0" xfId="11" applyFont="1" applyAlignment="1">
      <alignment horizontal="center" vertical="center"/>
    </xf>
    <xf numFmtId="0" fontId="168" fillId="0" borderId="0" xfId="11" applyFont="1" applyAlignment="1">
      <alignment vertical="center"/>
    </xf>
    <xf numFmtId="0" fontId="167" fillId="0" borderId="0" xfId="11" applyFont="1" applyAlignment="1">
      <alignment horizontal="center"/>
    </xf>
    <xf numFmtId="0" fontId="168" fillId="0" borderId="0" xfId="11" applyFont="1" applyAlignment="1">
      <alignment horizontal="right" vertical="center" readingOrder="2"/>
    </xf>
    <xf numFmtId="0" fontId="168" fillId="0" borderId="0" xfId="11" applyFont="1" applyAlignment="1">
      <alignment horizontal="right" vertical="center"/>
    </xf>
    <xf numFmtId="0" fontId="168" fillId="0" borderId="0" xfId="11" applyFont="1" applyAlignment="1">
      <alignment horizontal="left" vertical="center"/>
    </xf>
    <xf numFmtId="0" fontId="166" fillId="0" borderId="0" xfId="11" applyFont="1" applyAlignment="1">
      <alignment vertical="center"/>
    </xf>
    <xf numFmtId="0" fontId="60" fillId="0" borderId="0" xfId="2" applyFont="1" applyFill="1" applyAlignment="1">
      <alignment horizontal="center" vertical="center"/>
    </xf>
    <xf numFmtId="0" fontId="28" fillId="0" borderId="0" xfId="2" applyFont="1" applyAlignment="1">
      <alignment horizontal="center" vertical="center"/>
    </xf>
    <xf numFmtId="0" fontId="84" fillId="0" borderId="0" xfId="2" applyFont="1" applyAlignment="1">
      <alignment horizontal="center" vertical="center"/>
    </xf>
    <xf numFmtId="0" fontId="87" fillId="0" borderId="0" xfId="2" applyFont="1" applyAlignment="1">
      <alignment horizontal="center" vertical="center"/>
    </xf>
    <xf numFmtId="0" fontId="87" fillId="0" borderId="0" xfId="2" applyFont="1" applyFill="1" applyAlignment="1">
      <alignment horizontal="center" vertical="center"/>
    </xf>
    <xf numFmtId="0" fontId="113" fillId="0" borderId="0" xfId="2" applyFont="1" applyFill="1" applyAlignment="1">
      <alignment horizontal="left" vertical="center"/>
    </xf>
    <xf numFmtId="0" fontId="113" fillId="0" borderId="0" xfId="2" applyFont="1" applyAlignment="1">
      <alignment horizontal="center" vertical="center"/>
    </xf>
    <xf numFmtId="0" fontId="113" fillId="0" borderId="62" xfId="2" applyFont="1" applyBorder="1" applyAlignment="1">
      <alignment horizontal="center" vertical="center"/>
    </xf>
    <xf numFmtId="0" fontId="87" fillId="0" borderId="0" xfId="2" applyFont="1"/>
    <xf numFmtId="0" fontId="110" fillId="0" borderId="66" xfId="2" applyFont="1" applyBorder="1" applyAlignment="1">
      <alignment horizontal="center" vertical="center"/>
    </xf>
    <xf numFmtId="0" fontId="110" fillId="0" borderId="67" xfId="2" applyFont="1" applyBorder="1" applyAlignment="1">
      <alignment horizontal="center" vertical="center"/>
    </xf>
    <xf numFmtId="0" fontId="110" fillId="0" borderId="70" xfId="2" applyFont="1" applyFill="1" applyBorder="1" applyAlignment="1">
      <alignment horizontal="center" vertical="center"/>
    </xf>
    <xf numFmtId="0" fontId="110" fillId="0" borderId="37" xfId="2" applyFont="1" applyFill="1" applyBorder="1" applyAlignment="1">
      <alignment horizontal="center" vertical="center"/>
    </xf>
    <xf numFmtId="0" fontId="110" fillId="0" borderId="68" xfId="2" applyFont="1" applyFill="1" applyBorder="1" applyAlignment="1">
      <alignment horizontal="center" vertical="center"/>
    </xf>
    <xf numFmtId="0" fontId="110" fillId="0" borderId="70" xfId="2" applyFont="1" applyFill="1" applyBorder="1" applyAlignment="1">
      <alignment horizontal="right" vertical="center"/>
    </xf>
    <xf numFmtId="0" fontId="110" fillId="0" borderId="36" xfId="2" applyFont="1" applyBorder="1" applyAlignment="1">
      <alignment horizontal="center" vertical="center"/>
    </xf>
    <xf numFmtId="0" fontId="110" fillId="0" borderId="37" xfId="2" applyFont="1" applyBorder="1" applyAlignment="1">
      <alignment horizontal="center" vertical="center"/>
    </xf>
    <xf numFmtId="0" fontId="110" fillId="0" borderId="38" xfId="2" applyFont="1" applyBorder="1" applyAlignment="1">
      <alignment horizontal="center" vertical="center"/>
    </xf>
    <xf numFmtId="0" fontId="78" fillId="0" borderId="0" xfId="2" applyFont="1"/>
    <xf numFmtId="0" fontId="110" fillId="0" borderId="69" xfId="2" applyFont="1" applyBorder="1" applyAlignment="1">
      <alignment horizontal="center" vertical="center"/>
    </xf>
    <xf numFmtId="0" fontId="110" fillId="0" borderId="40" xfId="2" applyFont="1" applyBorder="1" applyAlignment="1">
      <alignment horizontal="center" vertical="center"/>
    </xf>
    <xf numFmtId="0" fontId="110" fillId="0" borderId="6" xfId="2" applyFont="1" applyFill="1" applyBorder="1" applyAlignment="1">
      <alignment horizontal="center" vertical="center"/>
    </xf>
    <xf numFmtId="0" fontId="110" fillId="0" borderId="0" xfId="2" applyFont="1" applyBorder="1" applyAlignment="1">
      <alignment horizontal="center" vertical="center"/>
    </xf>
    <xf numFmtId="0" fontId="110" fillId="0" borderId="123" xfId="2" applyFont="1" applyBorder="1" applyAlignment="1">
      <alignment horizontal="center" vertical="center"/>
    </xf>
    <xf numFmtId="0" fontId="110" fillId="0" borderId="71" xfId="2" applyFont="1" applyBorder="1" applyAlignment="1">
      <alignment horizontal="center" vertical="center"/>
    </xf>
    <xf numFmtId="0" fontId="110" fillId="0" borderId="25" xfId="2" applyFont="1" applyBorder="1" applyAlignment="1">
      <alignment horizontal="center" vertical="center"/>
    </xf>
    <xf numFmtId="0" fontId="110" fillId="0" borderId="9" xfId="2" applyFont="1" applyFill="1" applyBorder="1" applyAlignment="1">
      <alignment horizontal="center" vertical="center"/>
    </xf>
    <xf numFmtId="0" fontId="110" fillId="0" borderId="62" xfId="2" applyFont="1" applyBorder="1" applyAlignment="1">
      <alignment horizontal="center" vertical="center"/>
    </xf>
    <xf numFmtId="0" fontId="110" fillId="0" borderId="124" xfId="2" applyFont="1" applyBorder="1" applyAlignment="1">
      <alignment horizontal="center" vertical="center"/>
    </xf>
    <xf numFmtId="0" fontId="110" fillId="0" borderId="6" xfId="2" applyFont="1" applyBorder="1" applyAlignment="1">
      <alignment horizontal="center" vertical="center"/>
    </xf>
    <xf numFmtId="0" fontId="110" fillId="0" borderId="72" xfId="2" applyFont="1" applyBorder="1" applyAlignment="1">
      <alignment horizontal="center" vertical="center"/>
    </xf>
    <xf numFmtId="0" fontId="170" fillId="0" borderId="97" xfId="2" applyFont="1" applyFill="1" applyBorder="1" applyAlignment="1">
      <alignment horizontal="center" vertical="center"/>
    </xf>
    <xf numFmtId="0" fontId="110" fillId="0" borderId="14" xfId="2" applyFont="1" applyBorder="1" applyAlignment="1">
      <alignment horizontal="center" vertical="center"/>
    </xf>
    <xf numFmtId="0" fontId="110" fillId="0" borderId="46" xfId="2" applyFont="1" applyBorder="1" applyAlignment="1">
      <alignment horizontal="center" vertical="center"/>
    </xf>
    <xf numFmtId="0" fontId="170" fillId="0" borderId="125" xfId="2" applyFont="1" applyFill="1" applyBorder="1" applyAlignment="1">
      <alignment horizontal="center" vertical="center"/>
    </xf>
    <xf numFmtId="0" fontId="110" fillId="0" borderId="65" xfId="2" applyFont="1" applyBorder="1" applyAlignment="1">
      <alignment horizontal="center" vertical="center"/>
    </xf>
    <xf numFmtId="0" fontId="170" fillId="0" borderId="105" xfId="2" applyFont="1" applyFill="1" applyBorder="1" applyAlignment="1">
      <alignment horizontal="center" vertical="center"/>
    </xf>
    <xf numFmtId="0" fontId="110" fillId="0" borderId="54" xfId="2" applyFont="1" applyBorder="1" applyAlignment="1">
      <alignment horizontal="center" vertical="center"/>
    </xf>
    <xf numFmtId="0" fontId="110" fillId="0" borderId="9" xfId="2" applyFont="1" applyBorder="1" applyAlignment="1">
      <alignment horizontal="center" vertical="center"/>
    </xf>
    <xf numFmtId="0" fontId="110" fillId="0" borderId="9" xfId="2" applyFont="1" applyBorder="1" applyAlignment="1">
      <alignment horizontal="center" vertical="center" wrapText="1"/>
    </xf>
    <xf numFmtId="0" fontId="110" fillId="0" borderId="70" xfId="2" applyFont="1" applyBorder="1" applyAlignment="1">
      <alignment horizontal="center" vertical="center" wrapText="1"/>
    </xf>
    <xf numFmtId="0" fontId="110" fillId="0" borderId="14" xfId="2" applyFont="1" applyBorder="1" applyAlignment="1">
      <alignment horizontal="center" vertical="center" wrapText="1"/>
    </xf>
    <xf numFmtId="0" fontId="41" fillId="0" borderId="0" xfId="2" applyFont="1"/>
    <xf numFmtId="0" fontId="110" fillId="0" borderId="12" xfId="2" applyFont="1" applyBorder="1" applyAlignment="1">
      <alignment horizontal="center" vertical="center" wrapText="1"/>
    </xf>
    <xf numFmtId="0" fontId="170" fillId="0" borderId="101" xfId="2" applyFont="1" applyFill="1" applyBorder="1" applyAlignment="1">
      <alignment horizontal="center" vertical="center"/>
    </xf>
    <xf numFmtId="0" fontId="160" fillId="0" borderId="0" xfId="2" applyFont="1" applyAlignment="1">
      <alignment horizontal="center" vertical="center" readingOrder="1"/>
    </xf>
    <xf numFmtId="0" fontId="171" fillId="0" borderId="0" xfId="2" applyFont="1" applyAlignment="1">
      <alignment horizontal="center" vertical="center"/>
    </xf>
    <xf numFmtId="0" fontId="114" fillId="0" borderId="0" xfId="2" applyFont="1" applyFill="1" applyAlignment="1">
      <alignment horizontal="left" vertical="center"/>
    </xf>
    <xf numFmtId="0" fontId="172" fillId="0" borderId="59" xfId="2" applyFont="1" applyBorder="1" applyAlignment="1">
      <alignment horizontal="center" vertical="center" readingOrder="1"/>
    </xf>
    <xf numFmtId="0" fontId="171" fillId="0" borderId="0" xfId="2" applyFont="1"/>
    <xf numFmtId="0" fontId="87" fillId="0" borderId="0" xfId="2" applyFont="1" applyFill="1" applyBorder="1" applyAlignment="1">
      <alignment horizontal="center" vertical="center"/>
    </xf>
    <xf numFmtId="0" fontId="78" fillId="0" borderId="0" xfId="2" applyFont="1" applyAlignment="1">
      <alignment horizontal="center" vertical="center"/>
    </xf>
    <xf numFmtId="0" fontId="110" fillId="0" borderId="67" xfId="2" applyFont="1" applyFill="1" applyBorder="1" applyAlignment="1">
      <alignment horizontal="center" vertical="center"/>
    </xf>
    <xf numFmtId="0" fontId="110" fillId="0" borderId="25" xfId="2" applyFont="1" applyFill="1" applyBorder="1" applyAlignment="1">
      <alignment horizontal="center" vertical="center"/>
    </xf>
    <xf numFmtId="0" fontId="41" fillId="0" borderId="0" xfId="2" applyFont="1" applyAlignment="1">
      <alignment horizontal="center" vertical="center"/>
    </xf>
    <xf numFmtId="0" fontId="110" fillId="0" borderId="29" xfId="2" applyFont="1" applyBorder="1" applyAlignment="1">
      <alignment horizontal="center" vertical="center"/>
    </xf>
    <xf numFmtId="0" fontId="170" fillId="0" borderId="72" xfId="2" applyFont="1" applyFill="1" applyBorder="1" applyAlignment="1">
      <alignment horizontal="center" vertical="center"/>
    </xf>
    <xf numFmtId="0" fontId="170" fillId="0" borderId="65" xfId="2" applyFont="1" applyFill="1" applyBorder="1" applyAlignment="1">
      <alignment horizontal="center" vertical="center"/>
    </xf>
    <xf numFmtId="0" fontId="110" fillId="0" borderId="73" xfId="2" applyFont="1" applyBorder="1" applyAlignment="1">
      <alignment horizontal="center" vertical="center"/>
    </xf>
    <xf numFmtId="0" fontId="41" fillId="0" borderId="0" xfId="2" applyFont="1" applyBorder="1" applyAlignment="1">
      <alignment horizontal="center" vertical="center"/>
    </xf>
    <xf numFmtId="0" fontId="110" fillId="0" borderId="70" xfId="2" applyFont="1" applyBorder="1" applyAlignment="1">
      <alignment horizontal="center" vertical="center"/>
    </xf>
    <xf numFmtId="0" fontId="110" fillId="0" borderId="68" xfId="2" applyFont="1" applyBorder="1" applyAlignment="1">
      <alignment horizontal="center" vertical="center"/>
    </xf>
    <xf numFmtId="0" fontId="11" fillId="0" borderId="0" xfId="2" applyFont="1"/>
    <xf numFmtId="0" fontId="11" fillId="0" borderId="0" xfId="2" applyFont="1" applyFill="1"/>
    <xf numFmtId="0" fontId="95" fillId="0" borderId="0" xfId="2" applyFont="1" applyFill="1" applyAlignment="1">
      <alignment horizontal="center" vertical="center"/>
    </xf>
    <xf numFmtId="0" fontId="87" fillId="6" borderId="0" xfId="2" applyFont="1" applyFill="1" applyAlignment="1">
      <alignment horizontal="center" vertical="center"/>
    </xf>
    <xf numFmtId="0" fontId="113" fillId="6" borderId="0" xfId="2" applyFont="1" applyFill="1" applyAlignment="1">
      <alignment horizontal="left" vertical="center"/>
    </xf>
    <xf numFmtId="0" fontId="84" fillId="0" borderId="0" xfId="2" applyFont="1" applyAlignment="1">
      <alignment horizontal="right" vertical="center"/>
    </xf>
    <xf numFmtId="0" fontId="113" fillId="0" borderId="62" xfId="2" applyFont="1" applyBorder="1" applyAlignment="1">
      <alignment horizontal="left" vertical="center"/>
    </xf>
    <xf numFmtId="0" fontId="110" fillId="6" borderId="68" xfId="2" applyFont="1" applyFill="1" applyBorder="1" applyAlignment="1">
      <alignment horizontal="center" vertical="center"/>
    </xf>
    <xf numFmtId="0" fontId="110" fillId="6" borderId="6" xfId="2" applyFont="1" applyFill="1" applyBorder="1" applyAlignment="1">
      <alignment horizontal="center" vertical="center"/>
    </xf>
    <xf numFmtId="0" fontId="110" fillId="0" borderId="5" xfId="2" applyFont="1" applyBorder="1" applyAlignment="1">
      <alignment horizontal="center" vertical="center"/>
    </xf>
    <xf numFmtId="0" fontId="110" fillId="6" borderId="9" xfId="2" applyFont="1" applyFill="1" applyBorder="1" applyAlignment="1">
      <alignment horizontal="center" vertical="center"/>
    </xf>
    <xf numFmtId="0" fontId="110" fillId="0" borderId="8" xfId="2" applyFont="1" applyBorder="1" applyAlignment="1">
      <alignment horizontal="center" vertical="center"/>
    </xf>
    <xf numFmtId="0" fontId="170" fillId="0" borderId="96" xfId="2" applyFont="1" applyFill="1" applyBorder="1" applyAlignment="1">
      <alignment horizontal="center" vertical="center"/>
    </xf>
    <xf numFmtId="0" fontId="170" fillId="6" borderId="72" xfId="2" applyFont="1" applyFill="1" applyBorder="1" applyAlignment="1">
      <alignment horizontal="center" vertical="center"/>
    </xf>
    <xf numFmtId="0" fontId="170" fillId="6" borderId="97" xfId="2" applyFont="1" applyFill="1" applyBorder="1" applyAlignment="1">
      <alignment horizontal="center" vertical="center"/>
    </xf>
    <xf numFmtId="0" fontId="173" fillId="0" borderId="113" xfId="2" applyFont="1" applyBorder="1" applyAlignment="1">
      <alignment horizontal="center" vertical="center"/>
    </xf>
    <xf numFmtId="0" fontId="170" fillId="0" borderId="104" xfId="2" applyFont="1" applyFill="1" applyBorder="1" applyAlignment="1">
      <alignment horizontal="center" vertical="center"/>
    </xf>
    <xf numFmtId="0" fontId="170" fillId="6" borderId="65" xfId="2" applyFont="1" applyFill="1" applyBorder="1" applyAlignment="1">
      <alignment horizontal="center" vertical="center"/>
    </xf>
    <xf numFmtId="0" fontId="170" fillId="6" borderId="105" xfId="2" applyFont="1" applyFill="1" applyBorder="1" applyAlignment="1">
      <alignment horizontal="center" vertical="center"/>
    </xf>
    <xf numFmtId="0" fontId="173" fillId="0" borderId="85" xfId="2" applyFont="1" applyBorder="1" applyAlignment="1">
      <alignment horizontal="center" vertical="center"/>
    </xf>
    <xf numFmtId="0" fontId="170" fillId="0" borderId="100" xfId="2" applyFont="1" applyFill="1" applyBorder="1" applyAlignment="1">
      <alignment horizontal="center" vertical="center"/>
    </xf>
    <xf numFmtId="0" fontId="170" fillId="6" borderId="12" xfId="2" applyFont="1" applyFill="1" applyBorder="1" applyAlignment="1">
      <alignment horizontal="center" vertical="center"/>
    </xf>
    <xf numFmtId="0" fontId="170" fillId="6" borderId="101" xfId="2" applyFont="1" applyFill="1" applyBorder="1" applyAlignment="1">
      <alignment horizontal="center" vertical="center"/>
    </xf>
    <xf numFmtId="0" fontId="171" fillId="0" borderId="0" xfId="2" applyFont="1" applyFill="1" applyBorder="1" applyAlignment="1">
      <alignment horizontal="center" vertical="center"/>
    </xf>
    <xf numFmtId="0" fontId="171" fillId="6" borderId="0" xfId="2" applyFont="1" applyFill="1" applyBorder="1" applyAlignment="1">
      <alignment horizontal="center" vertical="center"/>
    </xf>
    <xf numFmtId="0" fontId="114" fillId="6" borderId="0" xfId="2" applyFont="1" applyFill="1" applyAlignment="1">
      <alignment horizontal="left" vertical="center"/>
    </xf>
    <xf numFmtId="0" fontId="110" fillId="6" borderId="68" xfId="2" applyFont="1" applyFill="1" applyBorder="1" applyAlignment="1">
      <alignment horizontal="left" vertical="center"/>
    </xf>
    <xf numFmtId="0" fontId="170" fillId="7" borderId="97" xfId="2" applyFont="1" applyFill="1" applyBorder="1" applyAlignment="1">
      <alignment horizontal="center" vertical="center"/>
    </xf>
    <xf numFmtId="0" fontId="170" fillId="7" borderId="105" xfId="2" applyFont="1" applyFill="1" applyBorder="1" applyAlignment="1">
      <alignment horizontal="center" vertical="center"/>
    </xf>
    <xf numFmtId="0" fontId="170" fillId="7" borderId="101" xfId="2" applyFont="1" applyFill="1" applyBorder="1" applyAlignment="1">
      <alignment horizontal="center" vertical="center"/>
    </xf>
    <xf numFmtId="0" fontId="78" fillId="0" borderId="0" xfId="2" applyFont="1" applyBorder="1" applyAlignment="1">
      <alignment horizontal="center" vertical="center"/>
    </xf>
    <xf numFmtId="0" fontId="28" fillId="0" borderId="0" xfId="2" applyFont="1" applyFill="1"/>
    <xf numFmtId="0" fontId="28" fillId="6" borderId="0" xfId="2" applyFont="1" applyFill="1"/>
    <xf numFmtId="0" fontId="79" fillId="0" borderId="0" xfId="2" applyFont="1" applyAlignment="1">
      <alignment horizontal="center" vertical="center"/>
    </xf>
    <xf numFmtId="0" fontId="61" fillId="0" borderId="0" xfId="2" applyFont="1" applyFill="1" applyAlignment="1">
      <alignment horizontal="center" vertical="center"/>
    </xf>
    <xf numFmtId="0" fontId="110" fillId="0" borderId="126" xfId="2" applyFont="1" applyBorder="1" applyAlignment="1">
      <alignment horizontal="center" vertical="center"/>
    </xf>
    <xf numFmtId="0" fontId="173" fillId="0" borderId="125" xfId="2" applyFont="1" applyBorder="1" applyAlignment="1">
      <alignment horizontal="center" vertical="center"/>
    </xf>
    <xf numFmtId="0" fontId="110" fillId="0" borderId="127" xfId="2" applyFont="1" applyBorder="1" applyAlignment="1">
      <alignment horizontal="center" vertical="center"/>
    </xf>
    <xf numFmtId="0" fontId="173" fillId="0" borderId="128" xfId="2" applyFont="1" applyBorder="1" applyAlignment="1">
      <alignment horizontal="center" vertical="center"/>
    </xf>
    <xf numFmtId="0" fontId="170" fillId="0" borderId="111" xfId="2" applyFont="1" applyFill="1" applyBorder="1" applyAlignment="1">
      <alignment horizontal="center" vertical="center"/>
    </xf>
    <xf numFmtId="0" fontId="170" fillId="0" borderId="110" xfId="2" applyFont="1" applyFill="1" applyBorder="1" applyAlignment="1">
      <alignment horizontal="center" vertical="center"/>
    </xf>
    <xf numFmtId="0" fontId="170" fillId="0" borderId="9" xfId="2" applyFont="1" applyFill="1" applyBorder="1" applyAlignment="1">
      <alignment horizontal="center" vertical="center"/>
    </xf>
    <xf numFmtId="0" fontId="170" fillId="0" borderId="129" xfId="2" applyFont="1" applyFill="1" applyBorder="1" applyAlignment="1">
      <alignment horizontal="center" vertical="center"/>
    </xf>
    <xf numFmtId="0" fontId="170" fillId="0" borderId="109" xfId="2" applyFont="1" applyFill="1" applyBorder="1" applyAlignment="1">
      <alignment horizontal="center" vertical="center"/>
    </xf>
    <xf numFmtId="0" fontId="170" fillId="0" borderId="108" xfId="2" applyFont="1" applyFill="1" applyBorder="1" applyAlignment="1">
      <alignment horizontal="center" vertical="center"/>
    </xf>
    <xf numFmtId="0" fontId="170" fillId="0" borderId="29" xfId="2" applyFont="1" applyFill="1" applyBorder="1" applyAlignment="1">
      <alignment horizontal="center" vertical="center"/>
    </xf>
    <xf numFmtId="0" fontId="173" fillId="0" borderId="130" xfId="2" applyFont="1" applyBorder="1" applyAlignment="1">
      <alignment horizontal="center" vertical="center"/>
    </xf>
    <xf numFmtId="0" fontId="172" fillId="0" borderId="0" xfId="2" applyFont="1" applyBorder="1" applyAlignment="1">
      <alignment horizontal="center" vertical="center" readingOrder="1"/>
    </xf>
    <xf numFmtId="0" fontId="110" fillId="0" borderId="68" xfId="2" applyFont="1" applyFill="1" applyBorder="1" applyAlignment="1">
      <alignment horizontal="left" vertical="center"/>
    </xf>
    <xf numFmtId="0" fontId="170" fillId="0" borderId="12" xfId="2" applyFont="1" applyFill="1" applyBorder="1" applyAlignment="1">
      <alignment horizontal="center" vertical="center"/>
    </xf>
    <xf numFmtId="0" fontId="62" fillId="0" borderId="0" xfId="2" applyFont="1" applyBorder="1" applyAlignment="1">
      <alignment horizontal="center"/>
    </xf>
    <xf numFmtId="0" fontId="62" fillId="0" borderId="0" xfId="2" applyFont="1" applyAlignment="1">
      <alignment horizontal="center" vertical="center" wrapText="1"/>
    </xf>
    <xf numFmtId="0" fontId="170" fillId="0" borderId="0" xfId="2" applyFont="1" applyFill="1" applyAlignment="1">
      <alignment horizontal="right" vertical="center"/>
    </xf>
    <xf numFmtId="0" fontId="74" fillId="0" borderId="70" xfId="0" applyFont="1" applyBorder="1" applyAlignment="1">
      <alignment horizontal="right" vertical="center" readingOrder="2"/>
    </xf>
    <xf numFmtId="0" fontId="74" fillId="0" borderId="37" xfId="0" applyFont="1" applyBorder="1" applyAlignment="1">
      <alignment horizontal="right" vertical="center" readingOrder="2"/>
    </xf>
    <xf numFmtId="0" fontId="74" fillId="0" borderId="37" xfId="0" applyFont="1" applyBorder="1" applyAlignment="1">
      <alignment horizontal="left" vertical="center" readingOrder="2"/>
    </xf>
    <xf numFmtId="0" fontId="74" fillId="0" borderId="68" xfId="0" applyFont="1" applyBorder="1" applyAlignment="1">
      <alignment horizontal="left" vertical="center" readingOrder="2"/>
    </xf>
    <xf numFmtId="0" fontId="174" fillId="0" borderId="70" xfId="0" applyFont="1" applyBorder="1" applyAlignment="1">
      <alignment horizontal="right" vertical="center" readingOrder="2"/>
    </xf>
    <xf numFmtId="0" fontId="174" fillId="0" borderId="37" xfId="0" applyFont="1" applyBorder="1" applyAlignment="1">
      <alignment horizontal="right" vertical="center" readingOrder="2"/>
    </xf>
    <xf numFmtId="0" fontId="174" fillId="0" borderId="37" xfId="0" applyFont="1" applyBorder="1" applyAlignment="1">
      <alignment horizontal="left" vertical="center" readingOrder="2"/>
    </xf>
    <xf numFmtId="0" fontId="174" fillId="0" borderId="68" xfId="0" applyFont="1" applyBorder="1" applyAlignment="1">
      <alignment horizontal="left" vertical="center" readingOrder="2"/>
    </xf>
    <xf numFmtId="0" fontId="175" fillId="2" borderId="12" xfId="0" applyFont="1" applyFill="1" applyBorder="1" applyAlignment="1">
      <alignment horizontal="center" vertical="center" textRotation="90"/>
    </xf>
    <xf numFmtId="0" fontId="175" fillId="0" borderId="12" xfId="0" applyFont="1" applyBorder="1" applyAlignment="1">
      <alignment horizontal="center" vertical="center" textRotation="90"/>
    </xf>
    <xf numFmtId="174" fontId="176" fillId="2" borderId="49" xfId="0" applyNumberFormat="1" applyFont="1" applyFill="1" applyBorder="1" applyAlignment="1">
      <alignment horizontal="center" vertical="center"/>
    </xf>
    <xf numFmtId="174" fontId="176" fillId="0" borderId="49" xfId="0" applyNumberFormat="1" applyFont="1" applyBorder="1" applyAlignment="1">
      <alignment horizontal="center" vertical="center"/>
    </xf>
    <xf numFmtId="174" fontId="176" fillId="0" borderId="61" xfId="0" applyNumberFormat="1" applyFont="1" applyBorder="1" applyAlignment="1">
      <alignment horizontal="center" vertical="center"/>
    </xf>
    <xf numFmtId="174" fontId="176" fillId="0" borderId="49" xfId="0" applyNumberFormat="1" applyFont="1" applyFill="1" applyBorder="1" applyAlignment="1">
      <alignment horizontal="center" vertical="center"/>
    </xf>
    <xf numFmtId="174" fontId="176" fillId="0" borderId="61" xfId="0" applyNumberFormat="1" applyFont="1" applyFill="1" applyBorder="1" applyAlignment="1">
      <alignment horizontal="center" vertical="center"/>
    </xf>
    <xf numFmtId="174" fontId="176" fillId="2" borderId="68" xfId="0" applyNumberFormat="1" applyFont="1" applyFill="1" applyBorder="1" applyAlignment="1">
      <alignment horizontal="center" vertical="center"/>
    </xf>
    <xf numFmtId="174" fontId="176" fillId="0" borderId="68" xfId="0" applyNumberFormat="1" applyFont="1" applyBorder="1" applyAlignment="1">
      <alignment horizontal="center" vertical="center"/>
    </xf>
    <xf numFmtId="0" fontId="177" fillId="0" borderId="37" xfId="0" applyFont="1" applyBorder="1" applyAlignment="1">
      <alignment horizontal="left" vertical="center" readingOrder="2"/>
    </xf>
    <xf numFmtId="0" fontId="177" fillId="0" borderId="68" xfId="0" applyFont="1" applyBorder="1" applyAlignment="1">
      <alignment horizontal="left" vertical="center" readingOrder="2"/>
    </xf>
    <xf numFmtId="0" fontId="176" fillId="0" borderId="70" xfId="0" applyFont="1" applyBorder="1" applyAlignment="1">
      <alignment horizontal="right" vertical="center" readingOrder="2"/>
    </xf>
    <xf numFmtId="0" fontId="176" fillId="0" borderId="37" xfId="0" applyFont="1" applyBorder="1" applyAlignment="1">
      <alignment horizontal="right" vertical="center" readingOrder="2"/>
    </xf>
    <xf numFmtId="0" fontId="39" fillId="0" borderId="49" xfId="0" applyFont="1" applyBorder="1" applyAlignment="1">
      <alignment horizontal="left" vertical="center"/>
    </xf>
    <xf numFmtId="0" fontId="39" fillId="0" borderId="79" xfId="0" applyFont="1" applyBorder="1" applyAlignment="1">
      <alignment horizontal="left" vertical="center"/>
    </xf>
    <xf numFmtId="174" fontId="75" fillId="0" borderId="73" xfId="0" applyNumberFormat="1" applyFont="1" applyBorder="1" applyAlignment="1">
      <alignment horizontal="center" vertical="center"/>
    </xf>
    <xf numFmtId="174" fontId="176" fillId="2" borderId="79" xfId="0" applyNumberFormat="1" applyFont="1" applyFill="1" applyBorder="1" applyAlignment="1">
      <alignment horizontal="center" vertical="center"/>
    </xf>
    <xf numFmtId="174" fontId="176" fillId="0" borderId="79" xfId="0" applyNumberFormat="1" applyFont="1" applyBorder="1" applyAlignment="1">
      <alignment horizontal="center" vertical="center"/>
    </xf>
    <xf numFmtId="174" fontId="176" fillId="0" borderId="73" xfId="0" applyNumberFormat="1" applyFont="1" applyBorder="1" applyAlignment="1">
      <alignment horizontal="center" vertical="center"/>
    </xf>
    <xf numFmtId="174" fontId="75" fillId="2" borderId="79" xfId="0" applyNumberFormat="1" applyFont="1" applyFill="1" applyBorder="1" applyAlignment="1">
      <alignment horizontal="center" vertical="center"/>
    </xf>
    <xf numFmtId="0" fontId="39" fillId="0" borderId="68" xfId="0" applyFont="1" applyBorder="1" applyAlignment="1">
      <alignment horizontal="left" vertical="center"/>
    </xf>
    <xf numFmtId="174" fontId="75" fillId="0" borderId="12" xfId="0" applyNumberFormat="1" applyFont="1" applyBorder="1" applyAlignment="1">
      <alignment horizontal="center" vertical="center"/>
    </xf>
    <xf numFmtId="174" fontId="176" fillId="0" borderId="12" xfId="0" applyNumberFormat="1" applyFont="1" applyBorder="1" applyAlignment="1">
      <alignment horizontal="center" vertical="center"/>
    </xf>
    <xf numFmtId="0" fontId="75" fillId="0" borderId="68" xfId="0" applyFont="1" applyBorder="1" applyAlignment="1">
      <alignment horizontal="left" vertical="center"/>
    </xf>
    <xf numFmtId="174" fontId="178" fillId="2" borderId="68" xfId="0" applyNumberFormat="1" applyFont="1" applyFill="1" applyBorder="1" applyAlignment="1">
      <alignment horizontal="center" vertical="center"/>
    </xf>
    <xf numFmtId="174" fontId="178" fillId="0" borderId="12" xfId="0" applyNumberFormat="1" applyFont="1" applyBorder="1" applyAlignment="1">
      <alignment horizontal="center" vertical="center"/>
    </xf>
    <xf numFmtId="0" fontId="179" fillId="0" borderId="0" xfId="2" applyFont="1" applyFill="1" applyAlignment="1">
      <alignment horizontal="center" vertical="center"/>
    </xf>
    <xf numFmtId="0" fontId="60" fillId="0" borderId="66" xfId="2" applyFont="1" applyFill="1" applyBorder="1" applyAlignment="1">
      <alignment horizontal="center" vertical="center" wrapText="1"/>
    </xf>
    <xf numFmtId="0" fontId="60" fillId="0" borderId="59" xfId="2" applyFont="1" applyFill="1" applyBorder="1" applyAlignment="1">
      <alignment horizontal="center" vertical="center" wrapText="1"/>
    </xf>
    <xf numFmtId="0" fontId="60" fillId="0" borderId="67" xfId="2" applyFont="1" applyFill="1" applyBorder="1" applyAlignment="1">
      <alignment horizontal="center" vertical="center" wrapText="1"/>
    </xf>
    <xf numFmtId="0" fontId="110" fillId="0" borderId="69" xfId="2" applyFont="1" applyBorder="1" applyAlignment="1">
      <alignment horizontal="center" vertical="center"/>
    </xf>
    <xf numFmtId="0" fontId="110" fillId="0" borderId="40" xfId="2" applyFont="1" applyBorder="1" applyAlignment="1">
      <alignment horizontal="center" vertical="center"/>
    </xf>
    <xf numFmtId="0" fontId="60" fillId="0" borderId="71" xfId="2" applyFont="1" applyFill="1" applyBorder="1" applyAlignment="1">
      <alignment horizontal="center" vertical="center" wrapText="1"/>
    </xf>
    <xf numFmtId="0" fontId="60" fillId="0" borderId="62" xfId="2" applyFont="1" applyFill="1" applyBorder="1" applyAlignment="1">
      <alignment horizontal="center" vertical="center" wrapText="1"/>
    </xf>
    <xf numFmtId="0" fontId="60" fillId="0" borderId="25" xfId="2" applyFont="1" applyFill="1" applyBorder="1" applyAlignment="1">
      <alignment horizontal="center" vertical="center" wrapText="1"/>
    </xf>
    <xf numFmtId="0" fontId="110" fillId="0" borderId="6" xfId="2" applyFont="1" applyFill="1" applyBorder="1" applyAlignment="1">
      <alignment horizontal="center" vertical="center" wrapText="1"/>
    </xf>
    <xf numFmtId="0" fontId="110" fillId="0" borderId="9" xfId="2" applyFont="1" applyFill="1" applyBorder="1" applyAlignment="1">
      <alignment horizontal="center" vertical="center" wrapText="1"/>
    </xf>
    <xf numFmtId="0" fontId="28" fillId="0" borderId="59" xfId="2" applyFont="1" applyBorder="1" applyAlignment="1">
      <alignment horizontal="right" readingOrder="2"/>
    </xf>
    <xf numFmtId="0" fontId="28" fillId="0" borderId="0" xfId="2" applyFont="1" applyBorder="1" applyAlignment="1">
      <alignment horizontal="right" readingOrder="2"/>
    </xf>
    <xf numFmtId="0" fontId="180" fillId="0" borderId="0" xfId="11" applyFont="1" applyAlignment="1">
      <alignment horizontal="center" vertical="center"/>
    </xf>
    <xf numFmtId="0" fontId="78" fillId="0" borderId="0" xfId="11" applyFont="1" applyAlignment="1">
      <alignment vertical="center"/>
    </xf>
    <xf numFmtId="0" fontId="34" fillId="0" borderId="0" xfId="11" applyFont="1" applyAlignment="1">
      <alignment horizontal="center" vertical="center"/>
    </xf>
    <xf numFmtId="0" fontId="36" fillId="0" borderId="0" xfId="11" applyFont="1" applyAlignment="1">
      <alignment horizontal="right" vertical="center"/>
    </xf>
    <xf numFmtId="0" fontId="39" fillId="0" borderId="0" xfId="11" applyFont="1" applyAlignment="1">
      <alignment vertical="center"/>
    </xf>
    <xf numFmtId="0" fontId="36" fillId="0" borderId="0" xfId="11" applyFont="1" applyAlignment="1">
      <alignment vertical="center"/>
    </xf>
    <xf numFmtId="0" fontId="36" fillId="0" borderId="66" xfId="11" applyFont="1" applyBorder="1" applyAlignment="1">
      <alignment horizontal="right" vertical="center"/>
    </xf>
    <xf numFmtId="0" fontId="36" fillId="0" borderId="67" xfId="11" applyFont="1" applyBorder="1" applyAlignment="1">
      <alignment horizontal="left" vertical="center"/>
    </xf>
    <xf numFmtId="0" fontId="36" fillId="0" borderId="6" xfId="11" applyFont="1" applyBorder="1" applyAlignment="1">
      <alignment horizontal="center" vertical="center"/>
    </xf>
    <xf numFmtId="0" fontId="36" fillId="0" borderId="69" xfId="11" applyFont="1" applyBorder="1" applyAlignment="1">
      <alignment horizontal="right" vertical="center"/>
    </xf>
    <xf numFmtId="0" fontId="36" fillId="0" borderId="40" xfId="11" applyFont="1" applyBorder="1" applyAlignment="1">
      <alignment horizontal="left" vertical="center"/>
    </xf>
    <xf numFmtId="0" fontId="36" fillId="0" borderId="69" xfId="11" applyFont="1" applyBorder="1" applyAlignment="1">
      <alignment horizontal="center" vertical="center"/>
    </xf>
    <xf numFmtId="0" fontId="36" fillId="0" borderId="40" xfId="11" applyFont="1" applyBorder="1" applyAlignment="1">
      <alignment horizontal="center" vertical="center"/>
    </xf>
    <xf numFmtId="0" fontId="36" fillId="0" borderId="14" xfId="11" applyFont="1" applyBorder="1" applyAlignment="1">
      <alignment horizontal="center" vertical="center"/>
    </xf>
    <xf numFmtId="0" fontId="36" fillId="0" borderId="71" xfId="11" applyFont="1" applyBorder="1" applyAlignment="1">
      <alignment horizontal="right" vertical="center"/>
    </xf>
    <xf numFmtId="0" fontId="36" fillId="0" borderId="25" xfId="11" applyFont="1" applyBorder="1" applyAlignment="1">
      <alignment horizontal="left" vertical="center"/>
    </xf>
    <xf numFmtId="0" fontId="36" fillId="0" borderId="12" xfId="11" applyFont="1" applyBorder="1" applyAlignment="1">
      <alignment horizontal="center" vertical="center"/>
    </xf>
    <xf numFmtId="0" fontId="36" fillId="0" borderId="46" xfId="11" applyFont="1" applyBorder="1" applyAlignment="1">
      <alignment horizontal="right" vertical="center"/>
    </xf>
    <xf numFmtId="0" fontId="36" fillId="0" borderId="45" xfId="11" applyFont="1" applyBorder="1" applyAlignment="1">
      <alignment horizontal="left" vertical="center"/>
    </xf>
    <xf numFmtId="0" fontId="36" fillId="0" borderId="72" xfId="11" applyFont="1" applyBorder="1" applyAlignment="1">
      <alignment horizontal="center" vertical="center"/>
    </xf>
    <xf numFmtId="0" fontId="36" fillId="0" borderId="50" xfId="11" applyFont="1" applyBorder="1" applyAlignment="1">
      <alignment horizontal="right" vertical="center"/>
    </xf>
    <xf numFmtId="0" fontId="36" fillId="0" borderId="49" xfId="11" applyFont="1" applyBorder="1" applyAlignment="1">
      <alignment horizontal="left" vertical="center"/>
    </xf>
    <xf numFmtId="0" fontId="36" fillId="0" borderId="61" xfId="11" applyFont="1" applyBorder="1" applyAlignment="1">
      <alignment horizontal="center" vertical="center"/>
    </xf>
    <xf numFmtId="0" fontId="159" fillId="0" borderId="0" xfId="11" applyFont="1" applyAlignment="1">
      <alignment vertical="center"/>
    </xf>
    <xf numFmtId="0" fontId="36" fillId="0" borderId="14" xfId="11" applyFont="1" applyBorder="1" applyAlignment="1">
      <alignment horizontal="center" vertical="center"/>
    </xf>
    <xf numFmtId="0" fontId="36" fillId="0" borderId="70" xfId="11" applyFont="1" applyBorder="1" applyAlignment="1">
      <alignment horizontal="right" vertical="center"/>
    </xf>
    <xf numFmtId="0" fontId="39" fillId="0" borderId="0" xfId="11" applyFont="1" applyAlignment="1">
      <alignment horizontal="right" vertical="center"/>
    </xf>
    <xf numFmtId="0" fontId="78" fillId="0" borderId="0" xfId="11" applyFont="1" applyAlignment="1">
      <alignment horizontal="right" vertical="center"/>
    </xf>
    <xf numFmtId="0" fontId="181" fillId="0" borderId="0" xfId="11" applyFont="1" applyAlignment="1">
      <alignment vertical="center"/>
    </xf>
    <xf numFmtId="0" fontId="182" fillId="0" borderId="0" xfId="0" applyFont="1" applyAlignment="1">
      <alignment horizontal="center" readingOrder="2"/>
    </xf>
    <xf numFmtId="0" fontId="183" fillId="0" borderId="0" xfId="0" applyFont="1" applyAlignment="1">
      <alignment horizontal="center"/>
    </xf>
    <xf numFmtId="0" fontId="184" fillId="0" borderId="0" xfId="0" applyFont="1" applyAlignment="1">
      <alignment vertical="center"/>
    </xf>
    <xf numFmtId="0" fontId="184" fillId="0" borderId="0" xfId="0" applyFont="1" applyAlignment="1">
      <alignment horizontal="left" vertical="center"/>
    </xf>
    <xf numFmtId="0" fontId="184" fillId="0" borderId="0" xfId="0" applyFont="1"/>
    <xf numFmtId="0" fontId="183" fillId="0" borderId="66" xfId="0" applyFont="1" applyBorder="1" applyAlignment="1">
      <alignment horizontal="center" vertical="center"/>
    </xf>
    <xf numFmtId="0" fontId="183" fillId="0" borderId="67" xfId="0" applyFont="1" applyBorder="1" applyAlignment="1">
      <alignment horizontal="center" vertical="center"/>
    </xf>
    <xf numFmtId="0" fontId="183" fillId="0" borderId="6" xfId="0" applyFont="1" applyBorder="1" applyAlignment="1">
      <alignment horizontal="center" vertical="center"/>
    </xf>
    <xf numFmtId="0" fontId="183" fillId="0" borderId="71" xfId="0" applyFont="1" applyBorder="1" applyAlignment="1">
      <alignment horizontal="center" vertical="center"/>
    </xf>
    <xf numFmtId="0" fontId="183" fillId="0" borderId="25" xfId="0" applyFont="1" applyBorder="1" applyAlignment="1">
      <alignment horizontal="center" vertical="center"/>
    </xf>
    <xf numFmtId="0" fontId="183" fillId="0" borderId="9" xfId="0" applyFont="1" applyBorder="1" applyAlignment="1">
      <alignment horizontal="center" vertical="center"/>
    </xf>
    <xf numFmtId="0" fontId="79" fillId="0" borderId="50" xfId="0" applyFont="1" applyFill="1" applyBorder="1" applyAlignment="1">
      <alignment vertical="center"/>
    </xf>
    <xf numFmtId="0" fontId="79" fillId="0" borderId="49" xfId="0" applyFont="1" applyFill="1" applyBorder="1" applyAlignment="1">
      <alignment horizontal="left" vertical="center"/>
    </xf>
    <xf numFmtId="174" fontId="79" fillId="0" borderId="49" xfId="0" applyNumberFormat="1" applyFont="1" applyBorder="1" applyAlignment="1">
      <alignment horizontal="center" vertical="center"/>
    </xf>
    <xf numFmtId="0" fontId="79" fillId="0" borderId="70" xfId="0" applyFont="1" applyFill="1" applyBorder="1" applyAlignment="1">
      <alignment vertical="center"/>
    </xf>
    <xf numFmtId="0" fontId="79" fillId="0" borderId="68" xfId="0" applyFont="1" applyFill="1" applyBorder="1" applyAlignment="1">
      <alignment horizontal="left" vertical="center"/>
    </xf>
    <xf numFmtId="174" fontId="79" fillId="0" borderId="68" xfId="0" applyNumberFormat="1" applyFont="1" applyBorder="1" applyAlignment="1">
      <alignment horizontal="center" vertical="center"/>
    </xf>
    <xf numFmtId="0" fontId="137" fillId="0" borderId="0" xfId="17" applyFont="1" applyAlignment="1">
      <alignment horizontal="center" vertical="center"/>
    </xf>
    <xf numFmtId="0" fontId="185" fillId="0" borderId="0" xfId="17" applyFont="1" applyAlignment="1">
      <alignment horizontal="center" vertical="center"/>
    </xf>
    <xf numFmtId="0" fontId="19" fillId="0" borderId="0" xfId="17" applyFont="1" applyAlignment="1">
      <alignment horizontal="right"/>
    </xf>
    <xf numFmtId="0" fontId="59" fillId="0" borderId="0" xfId="17" applyFont="1"/>
    <xf numFmtId="0" fontId="19" fillId="0" borderId="0" xfId="17" applyFont="1"/>
    <xf numFmtId="0" fontId="11" fillId="0" borderId="66" xfId="2" applyFont="1" applyBorder="1"/>
    <xf numFmtId="0" fontId="19" fillId="0" borderId="67" xfId="17" applyFont="1" applyBorder="1" applyAlignment="1">
      <alignment horizontal="left"/>
    </xf>
    <xf numFmtId="0" fontId="19" fillId="0" borderId="66" xfId="17" applyFont="1" applyBorder="1" applyAlignment="1">
      <alignment horizontal="center"/>
    </xf>
    <xf numFmtId="0" fontId="19" fillId="0" borderId="59" xfId="17" applyFont="1" applyBorder="1" applyAlignment="1">
      <alignment horizontal="center"/>
    </xf>
    <xf numFmtId="0" fontId="19" fillId="0" borderId="67" xfId="17" applyFont="1" applyBorder="1" applyAlignment="1">
      <alignment horizontal="center"/>
    </xf>
    <xf numFmtId="0" fontId="19" fillId="0" borderId="58" xfId="17" applyFont="1" applyBorder="1" applyAlignment="1">
      <alignment horizontal="center"/>
    </xf>
    <xf numFmtId="0" fontId="11" fillId="0" borderId="69" xfId="2" applyFont="1" applyBorder="1"/>
    <xf numFmtId="0" fontId="19" fillId="0" borderId="40" xfId="17" applyFont="1" applyBorder="1"/>
    <xf numFmtId="0" fontId="19" fillId="0" borderId="71" xfId="17" applyFont="1" applyBorder="1" applyAlignment="1">
      <alignment horizontal="center"/>
    </xf>
    <xf numFmtId="0" fontId="19" fillId="0" borderId="62" xfId="17" applyFont="1" applyBorder="1" applyAlignment="1">
      <alignment horizontal="center"/>
    </xf>
    <xf numFmtId="0" fontId="19" fillId="0" borderId="25" xfId="17" applyFont="1" applyBorder="1" applyAlignment="1">
      <alignment horizontal="center"/>
    </xf>
    <xf numFmtId="0" fontId="19" fillId="0" borderId="24" xfId="17" applyFont="1" applyBorder="1" applyAlignment="1">
      <alignment horizontal="center"/>
    </xf>
    <xf numFmtId="0" fontId="19" fillId="0" borderId="40" xfId="17" applyFont="1" applyBorder="1" applyAlignment="1">
      <alignment horizontal="center"/>
    </xf>
    <xf numFmtId="0" fontId="19" fillId="0" borderId="6" xfId="17" applyFont="1" applyBorder="1" applyAlignment="1">
      <alignment horizontal="center"/>
    </xf>
    <xf numFmtId="0" fontId="19" fillId="0" borderId="106" xfId="17" applyFont="1" applyBorder="1" applyAlignment="1">
      <alignment horizontal="center"/>
    </xf>
    <xf numFmtId="0" fontId="19" fillId="0" borderId="5" xfId="17" applyFont="1" applyBorder="1" applyAlignment="1">
      <alignment horizontal="center"/>
    </xf>
    <xf numFmtId="0" fontId="186" fillId="0" borderId="69" xfId="2" applyFont="1" applyBorder="1" applyAlignment="1">
      <alignment horizontal="center" vertical="center"/>
    </xf>
    <xf numFmtId="0" fontId="19" fillId="0" borderId="40" xfId="17" applyFont="1" applyBorder="1" applyAlignment="1">
      <alignment horizontal="center" vertical="center"/>
    </xf>
    <xf numFmtId="0" fontId="19" fillId="0" borderId="9" xfId="17" applyFont="1" applyBorder="1" applyAlignment="1">
      <alignment horizontal="center"/>
    </xf>
    <xf numFmtId="0" fontId="19" fillId="0" borderId="110" xfId="17" applyFont="1" applyBorder="1" applyAlignment="1">
      <alignment horizontal="center"/>
    </xf>
    <xf numFmtId="0" fontId="19" fillId="0" borderId="8" xfId="17" applyFont="1" applyBorder="1" applyAlignment="1">
      <alignment horizontal="center"/>
    </xf>
    <xf numFmtId="0" fontId="187" fillId="0" borderId="46" xfId="17" applyFont="1" applyBorder="1" applyAlignment="1">
      <alignment horizontal="right" vertical="center"/>
    </xf>
    <xf numFmtId="0" fontId="187" fillId="0" borderId="45" xfId="17" applyFont="1" applyBorder="1" applyAlignment="1">
      <alignment vertical="center"/>
    </xf>
    <xf numFmtId="0" fontId="188" fillId="0" borderId="6" xfId="17" applyFont="1" applyBorder="1" applyAlignment="1">
      <alignment horizontal="center" vertical="center"/>
    </xf>
    <xf numFmtId="0" fontId="188" fillId="0" borderId="106" xfId="17" applyFont="1" applyBorder="1" applyAlignment="1">
      <alignment horizontal="center" vertical="center"/>
    </xf>
    <xf numFmtId="0" fontId="188" fillId="0" borderId="72" xfId="17" applyFont="1" applyBorder="1" applyAlignment="1">
      <alignment horizontal="center" vertical="center"/>
    </xf>
    <xf numFmtId="0" fontId="188" fillId="0" borderId="107" xfId="17" applyFont="1" applyBorder="1" applyAlignment="1">
      <alignment horizontal="center" vertical="center"/>
    </xf>
    <xf numFmtId="0" fontId="188" fillId="0" borderId="66" xfId="17" applyFont="1" applyBorder="1" applyAlignment="1">
      <alignment horizontal="center" vertical="center"/>
    </xf>
    <xf numFmtId="0" fontId="188" fillId="0" borderId="46" xfId="17" applyFont="1" applyBorder="1" applyAlignment="1">
      <alignment horizontal="center" vertical="center"/>
    </xf>
    <xf numFmtId="0" fontId="188" fillId="0" borderId="5" xfId="17" applyFont="1" applyBorder="1" applyAlignment="1">
      <alignment horizontal="center" vertical="center"/>
    </xf>
    <xf numFmtId="0" fontId="188" fillId="0" borderId="67" xfId="17" applyFont="1" applyBorder="1" applyAlignment="1">
      <alignment horizontal="center" vertical="center"/>
    </xf>
    <xf numFmtId="0" fontId="187" fillId="0" borderId="50" xfId="17" applyFont="1" applyBorder="1" applyAlignment="1">
      <alignment horizontal="right" vertical="center"/>
    </xf>
    <xf numFmtId="0" fontId="187" fillId="0" borderId="49" xfId="17" applyFont="1" applyBorder="1" applyAlignment="1">
      <alignment vertical="center"/>
    </xf>
    <xf numFmtId="0" fontId="188" fillId="0" borderId="61" xfId="17" applyFont="1" applyBorder="1" applyAlignment="1">
      <alignment horizontal="center" vertical="center"/>
    </xf>
    <xf numFmtId="0" fontId="188" fillId="0" borderId="119" xfId="17" applyFont="1" applyBorder="1" applyAlignment="1">
      <alignment horizontal="center" vertical="center"/>
    </xf>
    <xf numFmtId="0" fontId="188" fillId="0" borderId="114" xfId="17" applyFont="1" applyBorder="1" applyAlignment="1">
      <alignment horizontal="center" vertical="center"/>
    </xf>
    <xf numFmtId="0" fontId="188" fillId="0" borderId="50" xfId="17" applyFont="1" applyBorder="1" applyAlignment="1">
      <alignment horizontal="center" vertical="center"/>
    </xf>
    <xf numFmtId="0" fontId="188" fillId="0" borderId="120" xfId="17" applyFont="1" applyBorder="1" applyAlignment="1">
      <alignment horizontal="center" vertical="center"/>
    </xf>
    <xf numFmtId="0" fontId="188" fillId="0" borderId="49" xfId="17" applyFont="1" applyBorder="1" applyAlignment="1">
      <alignment horizontal="center" vertical="center"/>
    </xf>
    <xf numFmtId="0" fontId="187" fillId="0" borderId="49" xfId="17" applyFont="1" applyBorder="1" applyAlignment="1">
      <alignment vertical="center" wrapText="1"/>
    </xf>
    <xf numFmtId="0" fontId="189" fillId="0" borderId="50" xfId="17" applyFont="1" applyBorder="1" applyAlignment="1">
      <alignment horizontal="right" vertical="center"/>
    </xf>
    <xf numFmtId="0" fontId="189" fillId="0" borderId="49" xfId="17" applyFont="1" applyBorder="1" applyAlignment="1">
      <alignment vertical="center"/>
    </xf>
    <xf numFmtId="0" fontId="190" fillId="0" borderId="61" xfId="17" applyFont="1" applyBorder="1" applyAlignment="1">
      <alignment horizontal="center" vertical="center"/>
    </xf>
    <xf numFmtId="0" fontId="190" fillId="0" borderId="119" xfId="17" applyFont="1" applyBorder="1" applyAlignment="1">
      <alignment horizontal="center" vertical="center"/>
    </xf>
    <xf numFmtId="0" fontId="190" fillId="0" borderId="114" xfId="17" applyFont="1" applyBorder="1" applyAlignment="1">
      <alignment horizontal="center" vertical="center"/>
    </xf>
    <xf numFmtId="0" fontId="190" fillId="0" borderId="50" xfId="17" applyFont="1" applyBorder="1" applyAlignment="1">
      <alignment horizontal="center" vertical="center"/>
    </xf>
    <xf numFmtId="0" fontId="190" fillId="0" borderId="120" xfId="17" applyFont="1" applyBorder="1" applyAlignment="1">
      <alignment horizontal="center" vertical="center"/>
    </xf>
    <xf numFmtId="0" fontId="190" fillId="0" borderId="49" xfId="17" applyFont="1" applyBorder="1" applyAlignment="1">
      <alignment horizontal="center" vertical="center"/>
    </xf>
    <xf numFmtId="0" fontId="11" fillId="0" borderId="0" xfId="2" applyFont="1" applyAlignment="1">
      <alignment vertical="center"/>
    </xf>
    <xf numFmtId="0" fontId="187" fillId="0" borderId="78" xfId="17" applyFont="1" applyBorder="1" applyAlignment="1">
      <alignment horizontal="right" vertical="center" wrapText="1"/>
    </xf>
    <xf numFmtId="0" fontId="187" fillId="0" borderId="79" xfId="17" applyFont="1" applyBorder="1" applyAlignment="1">
      <alignment vertical="center"/>
    </xf>
    <xf numFmtId="0" fontId="188" fillId="0" borderId="73" xfId="17" applyFont="1" applyBorder="1" applyAlignment="1">
      <alignment horizontal="center" vertical="center"/>
    </xf>
    <xf numFmtId="0" fontId="188" fillId="0" borderId="78" xfId="17" applyFont="1" applyBorder="1" applyAlignment="1">
      <alignment horizontal="center" vertical="center"/>
    </xf>
    <xf numFmtId="0" fontId="188" fillId="0" borderId="83" xfId="17" applyFont="1" applyBorder="1" applyAlignment="1">
      <alignment horizontal="center" vertical="center"/>
    </xf>
    <xf numFmtId="0" fontId="187" fillId="0" borderId="86" xfId="17" applyFont="1" applyBorder="1" applyAlignment="1">
      <alignment horizontal="right" vertical="center" wrapText="1"/>
    </xf>
    <xf numFmtId="0" fontId="187" fillId="0" borderId="28" xfId="17" applyFont="1" applyBorder="1" applyAlignment="1">
      <alignment vertical="center" wrapText="1"/>
    </xf>
    <xf numFmtId="0" fontId="188" fillId="0" borderId="29" xfId="17" applyFont="1" applyBorder="1" applyAlignment="1">
      <alignment horizontal="center" vertical="center"/>
    </xf>
    <xf numFmtId="0" fontId="188" fillId="0" borderId="86" xfId="17" applyFont="1" applyBorder="1" applyAlignment="1">
      <alignment horizontal="center" vertical="center"/>
    </xf>
    <xf numFmtId="0" fontId="188" fillId="0" borderId="131" xfId="17" applyFont="1" applyBorder="1" applyAlignment="1">
      <alignment horizontal="center" vertical="center"/>
    </xf>
    <xf numFmtId="0" fontId="191" fillId="0" borderId="78" xfId="17" applyFont="1" applyBorder="1" applyAlignment="1">
      <alignment horizontal="right" vertical="center"/>
    </xf>
    <xf numFmtId="0" fontId="191" fillId="0" borderId="28" xfId="17" applyFont="1" applyBorder="1" applyAlignment="1">
      <alignment horizontal="left" vertical="center"/>
    </xf>
    <xf numFmtId="0" fontId="188" fillId="0" borderId="11" xfId="17" applyFont="1" applyBorder="1" applyAlignment="1">
      <alignment horizontal="center" vertical="center"/>
    </xf>
    <xf numFmtId="0" fontId="188" fillId="0" borderId="40" xfId="17" applyFont="1" applyBorder="1" applyAlignment="1">
      <alignment horizontal="center" vertical="center"/>
    </xf>
    <xf numFmtId="0" fontId="187" fillId="0" borderId="78" xfId="17" applyFont="1" applyBorder="1" applyAlignment="1">
      <alignment horizontal="right" vertical="center"/>
    </xf>
    <xf numFmtId="0" fontId="187" fillId="0" borderId="79" xfId="17" applyFont="1" applyBorder="1" applyAlignment="1">
      <alignment horizontal="left" vertical="center"/>
    </xf>
    <xf numFmtId="0" fontId="188" fillId="0" borderId="14" xfId="17" applyFont="1" applyBorder="1" applyAlignment="1">
      <alignment horizontal="center" vertical="center"/>
    </xf>
    <xf numFmtId="0" fontId="188" fillId="0" borderId="69" xfId="17" applyFont="1" applyBorder="1" applyAlignment="1">
      <alignment horizontal="center" vertical="center"/>
    </xf>
    <xf numFmtId="0" fontId="188" fillId="0" borderId="73" xfId="17" applyFont="1" applyBorder="1" applyAlignment="1">
      <alignment horizontal="center" vertical="center"/>
    </xf>
    <xf numFmtId="0" fontId="188" fillId="0" borderId="79" xfId="17" applyFont="1" applyBorder="1" applyAlignment="1">
      <alignment horizontal="center" vertical="center"/>
    </xf>
    <xf numFmtId="0" fontId="188" fillId="0" borderId="78" xfId="17" applyFont="1" applyBorder="1" applyAlignment="1">
      <alignment horizontal="center" vertical="center"/>
    </xf>
    <xf numFmtId="0" fontId="188" fillId="0" borderId="83" xfId="17" applyFont="1" applyBorder="1" applyAlignment="1">
      <alignment horizontal="center" vertical="center"/>
    </xf>
    <xf numFmtId="0" fontId="188" fillId="0" borderId="84" xfId="17" applyFont="1" applyBorder="1" applyAlignment="1">
      <alignment horizontal="center" vertical="center"/>
    </xf>
    <xf numFmtId="0" fontId="189" fillId="0" borderId="78" xfId="17" applyFont="1" applyBorder="1" applyAlignment="1">
      <alignment horizontal="right" vertical="center"/>
    </xf>
    <xf numFmtId="0" fontId="189" fillId="0" borderId="79" xfId="17" applyFont="1" applyBorder="1" applyAlignment="1">
      <alignment horizontal="left" vertical="center"/>
    </xf>
    <xf numFmtId="0" fontId="190" fillId="0" borderId="79" xfId="17" applyFont="1" applyBorder="1" applyAlignment="1">
      <alignment horizontal="center" vertical="center"/>
    </xf>
    <xf numFmtId="0" fontId="190" fillId="0" borderId="84" xfId="17" applyFont="1" applyBorder="1" applyAlignment="1">
      <alignment horizontal="center" vertical="center"/>
    </xf>
    <xf numFmtId="0" fontId="190" fillId="0" borderId="83" xfId="17" applyFont="1" applyBorder="1" applyAlignment="1">
      <alignment horizontal="center" vertical="center"/>
    </xf>
    <xf numFmtId="0" fontId="187" fillId="0" borderId="49" xfId="17" applyFont="1" applyBorder="1" applyAlignment="1">
      <alignment horizontal="left" vertical="center"/>
    </xf>
    <xf numFmtId="0" fontId="188" fillId="0" borderId="132" xfId="17" applyFont="1" applyBorder="1" applyAlignment="1">
      <alignment horizontal="center" vertical="center"/>
    </xf>
    <xf numFmtId="0" fontId="192" fillId="0" borderId="133" xfId="17" applyFont="1" applyFill="1" applyBorder="1" applyAlignment="1">
      <alignment horizontal="right" vertical="center"/>
    </xf>
    <xf numFmtId="0" fontId="192" fillId="0" borderId="134" xfId="17" applyFont="1" applyBorder="1" applyAlignment="1">
      <alignment horizontal="left" vertical="center"/>
    </xf>
    <xf numFmtId="0" fontId="193" fillId="0" borderId="135" xfId="17" applyFont="1" applyBorder="1" applyAlignment="1">
      <alignment horizontal="center" vertical="center"/>
    </xf>
    <xf numFmtId="0" fontId="193" fillId="0" borderId="136" xfId="17" applyFont="1" applyBorder="1" applyAlignment="1">
      <alignment horizontal="center" vertical="center"/>
    </xf>
    <xf numFmtId="0" fontId="193" fillId="0" borderId="137" xfId="17" applyFont="1" applyBorder="1" applyAlignment="1">
      <alignment horizontal="center" vertical="center"/>
    </xf>
    <xf numFmtId="0" fontId="194" fillId="0" borderId="0" xfId="2" applyFont="1" applyAlignment="1">
      <alignment vertical="center"/>
    </xf>
    <xf numFmtId="0" fontId="191" fillId="0" borderId="69" xfId="17" applyFont="1" applyBorder="1" applyAlignment="1">
      <alignment horizontal="right" vertical="center"/>
    </xf>
    <xf numFmtId="0" fontId="188" fillId="0" borderId="29" xfId="17" applyFont="1" applyBorder="1" applyAlignment="1">
      <alignment horizontal="center" vertical="center"/>
    </xf>
    <xf numFmtId="0" fontId="188" fillId="0" borderId="138" xfId="17" applyFont="1" applyBorder="1" applyAlignment="1">
      <alignment horizontal="center" vertical="center"/>
    </xf>
    <xf numFmtId="0" fontId="188" fillId="0" borderId="129" xfId="17" applyFont="1" applyBorder="1" applyAlignment="1">
      <alignment horizontal="center" vertical="center"/>
    </xf>
    <xf numFmtId="0" fontId="188" fillId="0" borderId="86" xfId="17" applyFont="1" applyBorder="1" applyAlignment="1">
      <alignment horizontal="center" vertical="center"/>
    </xf>
    <xf numFmtId="0" fontId="188" fillId="0" borderId="131" xfId="17" applyFont="1" applyBorder="1" applyAlignment="1">
      <alignment horizontal="center" vertical="center"/>
    </xf>
    <xf numFmtId="0" fontId="188" fillId="0" borderId="28" xfId="17" applyFont="1" applyBorder="1" applyAlignment="1">
      <alignment horizontal="center" vertical="center"/>
    </xf>
    <xf numFmtId="0" fontId="191" fillId="0" borderId="49" xfId="17" applyFont="1" applyBorder="1" applyAlignment="1">
      <alignment horizontal="left" vertical="center"/>
    </xf>
    <xf numFmtId="0" fontId="104" fillId="0" borderId="78" xfId="17" applyFont="1" applyBorder="1" applyAlignment="1">
      <alignment horizontal="right" vertical="center"/>
    </xf>
    <xf numFmtId="0" fontId="104" fillId="0" borderId="49" xfId="17" applyFont="1" applyBorder="1" applyAlignment="1">
      <alignment horizontal="left" vertical="center"/>
    </xf>
    <xf numFmtId="0" fontId="191" fillId="0" borderId="78" xfId="17" applyFont="1" applyFill="1" applyBorder="1" applyAlignment="1">
      <alignment horizontal="right" vertical="center"/>
    </xf>
    <xf numFmtId="0" fontId="191" fillId="0" borderId="49" xfId="17" applyFont="1" applyFill="1" applyBorder="1" applyAlignment="1">
      <alignment horizontal="left" vertical="center"/>
    </xf>
    <xf numFmtId="0" fontId="188" fillId="0" borderId="40" xfId="17" applyFont="1" applyFill="1" applyBorder="1" applyAlignment="1">
      <alignment horizontal="center" vertical="center"/>
    </xf>
    <xf numFmtId="0" fontId="188" fillId="0" borderId="14" xfId="17" applyFont="1" applyFill="1" applyBorder="1" applyAlignment="1">
      <alignment horizontal="center" vertical="center"/>
    </xf>
    <xf numFmtId="0" fontId="28" fillId="0" borderId="0" xfId="2" applyFont="1" applyFill="1" applyAlignment="1">
      <alignment vertical="center"/>
    </xf>
    <xf numFmtId="0" fontId="188" fillId="0" borderId="73" xfId="17" applyFont="1" applyFill="1" applyBorder="1" applyAlignment="1">
      <alignment horizontal="center" vertical="center"/>
    </xf>
    <xf numFmtId="0" fontId="188" fillId="0" borderId="78" xfId="17" applyFont="1" applyFill="1" applyBorder="1" applyAlignment="1">
      <alignment horizontal="center" vertical="center"/>
    </xf>
    <xf numFmtId="0" fontId="188" fillId="0" borderId="83" xfId="17" applyFont="1" applyFill="1" applyBorder="1" applyAlignment="1">
      <alignment horizontal="center" vertical="center"/>
    </xf>
    <xf numFmtId="0" fontId="11" fillId="0" borderId="0" xfId="2" applyFont="1" applyFill="1" applyAlignment="1">
      <alignment vertical="center"/>
    </xf>
    <xf numFmtId="0" fontId="188" fillId="0" borderId="29" xfId="17" applyFont="1" applyFill="1" applyBorder="1" applyAlignment="1">
      <alignment horizontal="center" vertical="center"/>
    </xf>
    <xf numFmtId="0" fontId="188" fillId="0" borderId="86" xfId="17" applyFont="1" applyFill="1" applyBorder="1" applyAlignment="1">
      <alignment horizontal="center" vertical="center"/>
    </xf>
    <xf numFmtId="0" fontId="188" fillId="0" borderId="131" xfId="17" applyFont="1" applyFill="1" applyBorder="1" applyAlignment="1">
      <alignment horizontal="center" vertical="center"/>
    </xf>
    <xf numFmtId="0" fontId="188" fillId="0" borderId="29" xfId="17" applyFont="1" applyFill="1" applyBorder="1" applyAlignment="1">
      <alignment horizontal="center" vertical="center"/>
    </xf>
    <xf numFmtId="0" fontId="188" fillId="0" borderId="28" xfId="17" applyFont="1" applyFill="1" applyBorder="1" applyAlignment="1">
      <alignment horizontal="center" vertical="center"/>
    </xf>
    <xf numFmtId="0" fontId="188" fillId="0" borderId="139" xfId="17" applyFont="1" applyFill="1" applyBorder="1" applyAlignment="1">
      <alignment horizontal="center" vertical="center"/>
    </xf>
    <xf numFmtId="0" fontId="188" fillId="0" borderId="131" xfId="17" applyFont="1" applyFill="1" applyBorder="1" applyAlignment="1">
      <alignment horizontal="center" vertical="center"/>
    </xf>
    <xf numFmtId="0" fontId="188" fillId="0" borderId="61" xfId="17" applyFont="1" applyFill="1" applyBorder="1" applyAlignment="1">
      <alignment horizontal="center" vertical="center"/>
    </xf>
    <xf numFmtId="0" fontId="188" fillId="0" borderId="49" xfId="17" applyFont="1" applyFill="1" applyBorder="1" applyAlignment="1">
      <alignment horizontal="center" vertical="center"/>
    </xf>
    <xf numFmtId="0" fontId="188" fillId="0" borderId="73" xfId="17" applyFont="1" applyFill="1" applyBorder="1" applyAlignment="1">
      <alignment horizontal="center" vertical="center"/>
    </xf>
    <xf numFmtId="0" fontId="188" fillId="0" borderId="79" xfId="17" applyFont="1" applyFill="1" applyBorder="1" applyAlignment="1">
      <alignment horizontal="center" vertical="center"/>
    </xf>
    <xf numFmtId="0" fontId="104" fillId="0" borderId="78" xfId="17" applyFont="1" applyFill="1" applyBorder="1" applyAlignment="1">
      <alignment horizontal="right" vertical="center"/>
    </xf>
    <xf numFmtId="0" fontId="104" fillId="0" borderId="49" xfId="17" applyFont="1" applyFill="1" applyBorder="1" applyAlignment="1">
      <alignment horizontal="left" vertical="center"/>
    </xf>
    <xf numFmtId="0" fontId="190" fillId="0" borderId="73" xfId="17" applyFont="1" applyFill="1" applyBorder="1" applyAlignment="1">
      <alignment horizontal="center" vertical="center"/>
    </xf>
    <xf numFmtId="0" fontId="190" fillId="0" borderId="79" xfId="17" applyFont="1" applyFill="1" applyBorder="1" applyAlignment="1">
      <alignment horizontal="center" vertical="center"/>
    </xf>
    <xf numFmtId="0" fontId="191" fillId="0" borderId="79" xfId="17" applyFont="1" applyFill="1" applyBorder="1" applyAlignment="1">
      <alignment horizontal="left" vertical="center"/>
    </xf>
    <xf numFmtId="0" fontId="195" fillId="0" borderId="133" xfId="17" applyFont="1" applyFill="1" applyBorder="1" applyAlignment="1">
      <alignment horizontal="right" vertical="center"/>
    </xf>
    <xf numFmtId="0" fontId="195" fillId="0" borderId="134" xfId="17" applyFont="1" applyBorder="1" applyAlignment="1">
      <alignment horizontal="left" vertical="center"/>
    </xf>
    <xf numFmtId="0" fontId="191" fillId="0" borderId="50" xfId="17" applyFont="1" applyBorder="1" applyAlignment="1">
      <alignment horizontal="right" vertical="center"/>
    </xf>
    <xf numFmtId="0" fontId="104" fillId="0" borderId="50" xfId="17" applyFont="1" applyBorder="1" applyAlignment="1">
      <alignment horizontal="right" vertical="center"/>
    </xf>
    <xf numFmtId="0" fontId="191" fillId="0" borderId="79" xfId="17" applyFont="1" applyBorder="1" applyAlignment="1">
      <alignment horizontal="left" vertical="center"/>
    </xf>
    <xf numFmtId="0" fontId="188" fillId="0" borderId="139" xfId="17" applyFont="1" applyBorder="1" applyAlignment="1">
      <alignment horizontal="center" vertical="center"/>
    </xf>
    <xf numFmtId="0" fontId="190" fillId="0" borderId="40" xfId="17" applyFont="1" applyBorder="1" applyAlignment="1">
      <alignment horizontal="center" vertical="center"/>
    </xf>
    <xf numFmtId="0" fontId="190" fillId="0" borderId="0" xfId="17" applyFont="1" applyBorder="1" applyAlignment="1">
      <alignment horizontal="center" vertical="center"/>
    </xf>
    <xf numFmtId="0" fontId="196" fillId="0" borderId="133" xfId="2" applyFont="1" applyBorder="1" applyAlignment="1">
      <alignment vertical="center"/>
    </xf>
    <xf numFmtId="0" fontId="191" fillId="0" borderId="86" xfId="17" applyFont="1" applyBorder="1" applyAlignment="1">
      <alignment horizontal="right" vertical="center"/>
    </xf>
    <xf numFmtId="0" fontId="197" fillId="0" borderId="0" xfId="2" applyFont="1" applyAlignment="1">
      <alignment vertical="center"/>
    </xf>
    <xf numFmtId="0" fontId="198" fillId="0" borderId="0" xfId="2" applyFont="1" applyAlignment="1">
      <alignment vertical="center"/>
    </xf>
    <xf numFmtId="0" fontId="104" fillId="0" borderId="79" xfId="17" applyFont="1" applyBorder="1" applyAlignment="1">
      <alignment horizontal="left" vertical="center"/>
    </xf>
    <xf numFmtId="0" fontId="186" fillId="0" borderId="0" xfId="2" applyFont="1" applyAlignment="1">
      <alignment vertical="center"/>
    </xf>
    <xf numFmtId="0" fontId="199" fillId="0" borderId="0" xfId="2" applyFont="1" applyAlignment="1">
      <alignment vertical="center"/>
    </xf>
    <xf numFmtId="0" fontId="195" fillId="0" borderId="134" xfId="17" applyFont="1" applyBorder="1" applyAlignment="1">
      <alignment vertical="center"/>
    </xf>
    <xf numFmtId="0" fontId="188" fillId="0" borderId="45" xfId="17" applyFont="1" applyBorder="1" applyAlignment="1">
      <alignment horizontal="center" vertical="center"/>
    </xf>
    <xf numFmtId="0" fontId="190" fillId="0" borderId="73" xfId="17" applyFont="1" applyBorder="1" applyAlignment="1">
      <alignment horizontal="center" vertical="center"/>
    </xf>
    <xf numFmtId="0" fontId="190" fillId="0" borderId="78" xfId="17" applyFont="1" applyBorder="1" applyAlignment="1">
      <alignment horizontal="center" vertical="center"/>
    </xf>
    <xf numFmtId="0" fontId="193" fillId="0" borderId="140" xfId="17" applyFont="1" applyBorder="1" applyAlignment="1">
      <alignment horizontal="center" vertical="center"/>
    </xf>
    <xf numFmtId="0" fontId="193" fillId="0" borderId="133" xfId="17" applyFont="1" applyBorder="1" applyAlignment="1">
      <alignment horizontal="center" vertical="center"/>
    </xf>
    <xf numFmtId="0" fontId="187" fillId="0" borderId="69" xfId="17" applyFont="1" applyFill="1" applyBorder="1" applyAlignment="1">
      <alignment horizontal="right" vertical="center"/>
    </xf>
    <xf numFmtId="0" fontId="200" fillId="0" borderId="40" xfId="17" applyFont="1" applyBorder="1" applyAlignment="1">
      <alignment horizontal="left" vertical="center"/>
    </xf>
    <xf numFmtId="0" fontId="188" fillId="0" borderId="14" xfId="17" applyFont="1" applyBorder="1" applyAlignment="1">
      <alignment horizontal="center" vertical="center"/>
    </xf>
    <xf numFmtId="0" fontId="188" fillId="0" borderId="69" xfId="17" applyFont="1" applyBorder="1" applyAlignment="1">
      <alignment horizontal="center" vertical="center"/>
    </xf>
    <xf numFmtId="0" fontId="188" fillId="0" borderId="11" xfId="17" applyFont="1" applyBorder="1" applyAlignment="1">
      <alignment horizontal="center" vertical="center"/>
    </xf>
    <xf numFmtId="0" fontId="187" fillId="0" borderId="69" xfId="17" applyFont="1" applyBorder="1" applyAlignment="1">
      <alignment horizontal="right" vertical="center" wrapText="1"/>
    </xf>
    <xf numFmtId="0" fontId="187" fillId="0" borderId="40" xfId="17" applyFont="1" applyBorder="1" applyAlignment="1">
      <alignment horizontal="left" vertical="center" wrapText="1"/>
    </xf>
    <xf numFmtId="0" fontId="187" fillId="0" borderId="50" xfId="17" applyFont="1" applyFill="1" applyBorder="1" applyAlignment="1">
      <alignment horizontal="right" vertical="center"/>
    </xf>
    <xf numFmtId="0" fontId="200" fillId="0" borderId="49" xfId="17" applyFont="1" applyBorder="1" applyAlignment="1">
      <alignment horizontal="left" vertical="center"/>
    </xf>
    <xf numFmtId="0" fontId="201" fillId="0" borderId="0" xfId="2" applyFont="1" applyAlignment="1">
      <alignment vertical="center"/>
    </xf>
    <xf numFmtId="0" fontId="187" fillId="0" borderId="50" xfId="17" applyFont="1" applyFill="1" applyBorder="1" applyAlignment="1">
      <alignment horizontal="right" vertical="center" wrapText="1"/>
    </xf>
    <xf numFmtId="0" fontId="189" fillId="0" borderId="78" xfId="17" applyFont="1" applyFill="1" applyBorder="1" applyAlignment="1">
      <alignment horizontal="right" vertical="center"/>
    </xf>
    <xf numFmtId="0" fontId="195" fillId="0" borderId="79" xfId="17" applyFont="1" applyBorder="1" applyAlignment="1">
      <alignment horizontal="left" vertical="center"/>
    </xf>
    <xf numFmtId="0" fontId="187" fillId="0" borderId="78" xfId="17" applyFont="1" applyFill="1" applyBorder="1" applyAlignment="1">
      <alignment horizontal="right" vertical="center"/>
    </xf>
    <xf numFmtId="0" fontId="200" fillId="0" borderId="79" xfId="17" applyFont="1" applyBorder="1" applyAlignment="1">
      <alignment horizontal="left" vertical="center"/>
    </xf>
    <xf numFmtId="0" fontId="193" fillId="0" borderId="134" xfId="17" applyFont="1" applyBorder="1" applyAlignment="1">
      <alignment horizontal="center" vertical="center"/>
    </xf>
    <xf numFmtId="0" fontId="193" fillId="0" borderId="141" xfId="17" applyFont="1" applyBorder="1" applyAlignment="1">
      <alignment horizontal="center" vertical="center"/>
    </xf>
    <xf numFmtId="0" fontId="191" fillId="0" borderId="86" xfId="17" applyFont="1" applyFill="1" applyBorder="1" applyAlignment="1">
      <alignment horizontal="right" vertical="center" wrapText="1"/>
    </xf>
    <xf numFmtId="0" fontId="191" fillId="0" borderId="28" xfId="17" applyFont="1" applyBorder="1" applyAlignment="1">
      <alignment horizontal="left" vertical="center" wrapText="1"/>
    </xf>
    <xf numFmtId="0" fontId="191" fillId="0" borderId="50" xfId="17" applyFont="1" applyFill="1" applyBorder="1" applyAlignment="1">
      <alignment horizontal="right" vertical="center"/>
    </xf>
    <xf numFmtId="0" fontId="195" fillId="0" borderId="71" xfId="17" applyFont="1" applyFill="1" applyBorder="1" applyAlignment="1">
      <alignment horizontal="right" vertical="center"/>
    </xf>
    <xf numFmtId="0" fontId="195" fillId="0" borderId="25" xfId="17" applyFont="1" applyBorder="1" applyAlignment="1">
      <alignment horizontal="left" vertical="center"/>
    </xf>
    <xf numFmtId="0" fontId="193" fillId="0" borderId="111" xfId="17" applyFont="1" applyBorder="1" applyAlignment="1">
      <alignment horizontal="center" vertical="center"/>
    </xf>
    <xf numFmtId="0" fontId="193" fillId="0" borderId="142" xfId="17" applyFont="1" applyBorder="1" applyAlignment="1">
      <alignment horizontal="center" vertical="center"/>
    </xf>
    <xf numFmtId="0" fontId="193" fillId="0" borderId="143" xfId="17" applyFont="1" applyBorder="1" applyAlignment="1">
      <alignment horizontal="center" vertical="center"/>
    </xf>
    <xf numFmtId="0" fontId="19" fillId="0" borderId="59" xfId="2" applyFont="1" applyBorder="1" applyAlignment="1">
      <alignment horizontal="right" vertical="center"/>
    </xf>
    <xf numFmtId="0" fontId="193" fillId="0" borderId="0" xfId="17" applyFont="1" applyBorder="1" applyAlignment="1">
      <alignment horizontal="center" vertical="center"/>
    </xf>
    <xf numFmtId="0" fontId="19" fillId="0" borderId="0" xfId="2" applyFont="1" applyBorder="1" applyAlignment="1">
      <alignment horizontal="right" vertical="center"/>
    </xf>
    <xf numFmtId="0" fontId="137" fillId="0" borderId="0" xfId="17" applyFont="1" applyAlignment="1">
      <alignment horizontal="center"/>
    </xf>
    <xf numFmtId="0" fontId="186" fillId="0" borderId="0" xfId="2" applyFont="1"/>
    <xf numFmtId="0" fontId="202" fillId="0" borderId="0" xfId="17" applyFont="1" applyAlignment="1">
      <alignment horizontal="center" vertical="center"/>
    </xf>
    <xf numFmtId="0" fontId="64" fillId="0" borderId="0" xfId="17" applyFont="1" applyAlignment="1">
      <alignment horizontal="right"/>
    </xf>
    <xf numFmtId="0" fontId="64" fillId="0" borderId="0" xfId="17" applyFont="1"/>
    <xf numFmtId="0" fontId="186" fillId="0" borderId="66" xfId="2" applyFont="1" applyBorder="1"/>
    <xf numFmtId="0" fontId="64" fillId="0" borderId="67" xfId="17" applyFont="1" applyBorder="1" applyAlignment="1">
      <alignment horizontal="left"/>
    </xf>
    <xf numFmtId="0" fontId="64" fillId="0" borderId="66" xfId="17" applyFont="1" applyBorder="1" applyAlignment="1">
      <alignment horizontal="center"/>
    </xf>
    <xf numFmtId="0" fontId="64" fillId="0" borderId="59" xfId="17" applyFont="1" applyBorder="1" applyAlignment="1">
      <alignment horizontal="center"/>
    </xf>
    <xf numFmtId="0" fontId="64" fillId="0" borderId="67" xfId="17" applyFont="1" applyBorder="1" applyAlignment="1">
      <alignment horizontal="center"/>
    </xf>
    <xf numFmtId="0" fontId="64" fillId="0" borderId="58" xfId="17" applyFont="1" applyBorder="1" applyAlignment="1">
      <alignment horizontal="center"/>
    </xf>
    <xf numFmtId="0" fontId="186" fillId="0" borderId="69" xfId="2" applyFont="1" applyBorder="1"/>
    <xf numFmtId="0" fontId="64" fillId="0" borderId="40" xfId="17" applyFont="1" applyBorder="1"/>
    <xf numFmtId="0" fontId="64" fillId="0" borderId="71" xfId="17" applyFont="1" applyBorder="1" applyAlignment="1">
      <alignment horizontal="center"/>
    </xf>
    <xf numFmtId="0" fontId="64" fillId="0" borderId="62" xfId="17" applyFont="1" applyBorder="1" applyAlignment="1">
      <alignment horizontal="center"/>
    </xf>
    <xf numFmtId="0" fontId="64" fillId="0" borderId="25" xfId="17" applyFont="1" applyBorder="1" applyAlignment="1">
      <alignment horizontal="center"/>
    </xf>
    <xf numFmtId="0" fontId="64" fillId="0" borderId="24" xfId="17" applyFont="1" applyBorder="1" applyAlignment="1">
      <alignment horizontal="center"/>
    </xf>
    <xf numFmtId="0" fontId="64" fillId="0" borderId="40" xfId="17" applyFont="1" applyBorder="1" applyAlignment="1">
      <alignment horizontal="center"/>
    </xf>
    <xf numFmtId="0" fontId="64" fillId="0" borderId="6" xfId="17" applyFont="1" applyBorder="1" applyAlignment="1">
      <alignment horizontal="center"/>
    </xf>
    <xf numFmtId="0" fontId="64" fillId="0" borderId="106" xfId="17" applyFont="1" applyBorder="1" applyAlignment="1">
      <alignment horizontal="center"/>
    </xf>
    <xf numFmtId="0" fontId="64" fillId="0" borderId="5" xfId="17" applyFont="1" applyBorder="1" applyAlignment="1">
      <alignment horizontal="center"/>
    </xf>
    <xf numFmtId="0" fontId="186" fillId="0" borderId="69" xfId="2" applyFont="1" applyBorder="1" applyAlignment="1">
      <alignment horizontal="center"/>
    </xf>
    <xf numFmtId="0" fontId="64" fillId="0" borderId="40" xfId="17" applyFont="1" applyBorder="1" applyAlignment="1">
      <alignment horizontal="center" vertical="center"/>
    </xf>
    <xf numFmtId="0" fontId="64" fillId="0" borderId="9" xfId="17" applyFont="1" applyBorder="1" applyAlignment="1">
      <alignment horizontal="center"/>
    </xf>
    <xf numFmtId="0" fontId="64" fillId="0" borderId="110" xfId="17" applyFont="1" applyBorder="1" applyAlignment="1">
      <alignment horizontal="center"/>
    </xf>
    <xf numFmtId="0" fontId="64" fillId="0" borderId="8" xfId="17" applyFont="1" applyBorder="1" applyAlignment="1">
      <alignment horizontal="center"/>
    </xf>
    <xf numFmtId="0" fontId="124" fillId="0" borderId="46" xfId="17" applyFont="1" applyBorder="1" applyAlignment="1">
      <alignment horizontal="right" vertical="center"/>
    </xf>
    <xf numFmtId="0" fontId="36" fillId="0" borderId="45" xfId="17" applyFont="1" applyBorder="1" applyAlignment="1">
      <alignment horizontal="left" vertical="center"/>
    </xf>
    <xf numFmtId="0" fontId="188" fillId="0" borderId="96" xfId="17" applyFont="1" applyBorder="1" applyAlignment="1">
      <alignment horizontal="center" vertical="center"/>
    </xf>
    <xf numFmtId="0" fontId="188" fillId="0" borderId="97" xfId="17" applyFont="1" applyBorder="1" applyAlignment="1">
      <alignment horizontal="center" vertical="center"/>
    </xf>
    <xf numFmtId="0" fontId="188" fillId="0" borderId="113" xfId="17" applyFont="1" applyBorder="1" applyAlignment="1">
      <alignment horizontal="center" vertical="center"/>
    </xf>
    <xf numFmtId="0" fontId="203" fillId="0" borderId="0" xfId="2" applyFont="1"/>
    <xf numFmtId="0" fontId="36" fillId="0" borderId="50" xfId="17" applyFont="1" applyBorder="1" applyAlignment="1">
      <alignment horizontal="right" vertical="center"/>
    </xf>
    <xf numFmtId="0" fontId="36" fillId="0" borderId="49" xfId="17" applyFont="1" applyBorder="1" applyAlignment="1">
      <alignment horizontal="left" vertical="center"/>
    </xf>
    <xf numFmtId="0" fontId="64" fillId="0" borderId="50" xfId="17" applyFont="1" applyBorder="1" applyAlignment="1">
      <alignment horizontal="right" vertical="center"/>
    </xf>
    <xf numFmtId="0" fontId="64" fillId="0" borderId="49" xfId="17" applyFont="1" applyBorder="1" applyAlignment="1">
      <alignment horizontal="left" vertical="center"/>
    </xf>
    <xf numFmtId="0" fontId="188" fillId="0" borderId="98" xfId="17" applyFont="1" applyBorder="1" applyAlignment="1">
      <alignment horizontal="center" vertical="center"/>
    </xf>
    <xf numFmtId="0" fontId="188" fillId="0" borderId="99" xfId="17" applyFont="1" applyBorder="1" applyAlignment="1">
      <alignment horizontal="center" vertical="center"/>
    </xf>
    <xf numFmtId="0" fontId="124" fillId="0" borderId="50" xfId="17" applyFont="1" applyBorder="1" applyAlignment="1">
      <alignment horizontal="right" vertical="center"/>
    </xf>
    <xf numFmtId="0" fontId="124" fillId="0" borderId="49" xfId="17" applyFont="1" applyBorder="1" applyAlignment="1">
      <alignment vertical="center"/>
    </xf>
    <xf numFmtId="0" fontId="190" fillId="0" borderId="99" xfId="17" applyFont="1" applyBorder="1" applyAlignment="1">
      <alignment horizontal="center" vertical="center"/>
    </xf>
    <xf numFmtId="0" fontId="36" fillId="0" borderId="78" xfId="17" applyFont="1" applyBorder="1" applyAlignment="1">
      <alignment horizontal="right" vertical="center"/>
    </xf>
    <xf numFmtId="0" fontId="36" fillId="0" borderId="79" xfId="17" applyFont="1" applyBorder="1" applyAlignment="1">
      <alignment horizontal="left" vertical="center"/>
    </xf>
    <xf numFmtId="0" fontId="204" fillId="0" borderId="133" xfId="17" applyFont="1" applyFill="1" applyBorder="1" applyAlignment="1">
      <alignment horizontal="right" vertical="center"/>
    </xf>
    <xf numFmtId="0" fontId="204" fillId="0" borderId="134" xfId="17" applyFont="1" applyBorder="1" applyAlignment="1">
      <alignment horizontal="left" vertical="center"/>
    </xf>
    <xf numFmtId="0" fontId="205" fillId="0" borderId="0" xfId="2" applyFont="1"/>
    <xf numFmtId="0" fontId="36" fillId="0" borderId="69" xfId="17" applyFont="1" applyBorder="1" applyAlignment="1">
      <alignment horizontal="right" vertical="center"/>
    </xf>
    <xf numFmtId="0" fontId="36" fillId="0" borderId="28" xfId="17" applyFont="1" applyBorder="1" applyAlignment="1">
      <alignment horizontal="left" vertical="center"/>
    </xf>
    <xf numFmtId="0" fontId="36" fillId="0" borderId="78" xfId="17" applyFont="1" applyBorder="1" applyAlignment="1">
      <alignment horizontal="right" vertical="center" wrapText="1"/>
    </xf>
    <xf numFmtId="0" fontId="206" fillId="0" borderId="133" xfId="17" applyFont="1" applyFill="1" applyBorder="1" applyAlignment="1">
      <alignment horizontal="right" vertical="center"/>
    </xf>
    <xf numFmtId="0" fontId="206" fillId="0" borderId="134" xfId="17" applyFont="1" applyBorder="1" applyAlignment="1">
      <alignment horizontal="left" vertical="center"/>
    </xf>
    <xf numFmtId="0" fontId="36" fillId="0" borderId="40" xfId="17" applyFont="1" applyBorder="1" applyAlignment="1">
      <alignment horizontal="left" vertical="center"/>
    </xf>
    <xf numFmtId="0" fontId="64" fillId="0" borderId="78" xfId="17" applyFont="1" applyBorder="1" applyAlignment="1">
      <alignment horizontal="right" vertical="center"/>
    </xf>
    <xf numFmtId="0" fontId="64" fillId="0" borderId="79" xfId="17" applyFont="1" applyBorder="1" applyAlignment="1">
      <alignment horizontal="left" vertical="center"/>
    </xf>
    <xf numFmtId="0" fontId="190" fillId="0" borderId="132" xfId="17" applyFont="1" applyBorder="1" applyAlignment="1">
      <alignment horizontal="center" vertical="center"/>
    </xf>
    <xf numFmtId="0" fontId="205" fillId="0" borderId="133" xfId="2" applyFont="1" applyBorder="1" applyAlignment="1">
      <alignment vertical="center"/>
    </xf>
    <xf numFmtId="0" fontId="36" fillId="0" borderId="86" xfId="17" applyFont="1" applyBorder="1" applyAlignment="1">
      <alignment horizontal="right" vertical="center"/>
    </xf>
    <xf numFmtId="0" fontId="36" fillId="0" borderId="50" xfId="17" applyFont="1" applyBorder="1" applyAlignment="1">
      <alignment horizontal="right" vertical="center" wrapText="1"/>
    </xf>
    <xf numFmtId="0" fontId="188" fillId="0" borderId="109" xfId="17" applyFont="1" applyBorder="1" applyAlignment="1">
      <alignment horizontal="center" vertical="center"/>
    </xf>
    <xf numFmtId="0" fontId="207" fillId="0" borderId="50" xfId="17" applyFont="1" applyBorder="1" applyAlignment="1">
      <alignment horizontal="right" vertical="center"/>
    </xf>
    <xf numFmtId="0" fontId="207" fillId="0" borderId="49" xfId="17" applyFont="1" applyBorder="1" applyAlignment="1">
      <alignment horizontal="left" vertical="center"/>
    </xf>
    <xf numFmtId="0" fontId="208" fillId="0" borderId="49" xfId="17" applyFont="1" applyBorder="1" applyAlignment="1">
      <alignment horizontal="center" vertical="center"/>
    </xf>
    <xf numFmtId="0" fontId="208" fillId="0" borderId="114" xfId="17" applyFont="1" applyBorder="1" applyAlignment="1">
      <alignment horizontal="center" vertical="center"/>
    </xf>
    <xf numFmtId="0" fontId="208" fillId="0" borderId="61" xfId="17" applyFont="1" applyBorder="1" applyAlignment="1">
      <alignment horizontal="center" vertical="center"/>
    </xf>
    <xf numFmtId="0" fontId="208" fillId="0" borderId="50" xfId="17" applyFont="1" applyBorder="1" applyAlignment="1">
      <alignment horizontal="center" vertical="center"/>
    </xf>
    <xf numFmtId="0" fontId="208" fillId="0" borderId="120" xfId="17" applyFont="1" applyBorder="1" applyAlignment="1">
      <alignment horizontal="center" vertical="center"/>
    </xf>
    <xf numFmtId="0" fontId="209" fillId="0" borderId="0" xfId="2" applyFont="1"/>
    <xf numFmtId="0" fontId="206" fillId="0" borderId="134" xfId="17" applyFont="1" applyBorder="1" applyAlignment="1">
      <alignment vertical="center"/>
    </xf>
    <xf numFmtId="0" fontId="188" fillId="0" borderId="108" xfId="17" applyFont="1" applyBorder="1" applyAlignment="1">
      <alignment horizontal="center" vertical="center"/>
    </xf>
    <xf numFmtId="0" fontId="187" fillId="0" borderId="40" xfId="17" applyFont="1" applyBorder="1" applyAlignment="1">
      <alignment vertical="center" wrapText="1"/>
    </xf>
    <xf numFmtId="0" fontId="64" fillId="0" borderId="79" xfId="17" applyFont="1" applyBorder="1" applyAlignment="1">
      <alignment vertical="center"/>
    </xf>
    <xf numFmtId="0" fontId="187" fillId="0" borderId="28" xfId="17" applyFont="1" applyBorder="1" applyAlignment="1">
      <alignment horizontal="left" vertical="center" wrapText="1"/>
    </xf>
    <xf numFmtId="0" fontId="191" fillId="0" borderId="78" xfId="17" applyFont="1" applyFill="1" applyBorder="1" applyAlignment="1">
      <alignment horizontal="right" vertical="center" wrapText="1"/>
    </xf>
    <xf numFmtId="0" fontId="210" fillId="0" borderId="61" xfId="17" applyFont="1" applyBorder="1" applyAlignment="1">
      <alignment horizontal="center" vertical="center"/>
    </xf>
    <xf numFmtId="0" fontId="210" fillId="0" borderId="49" xfId="17" applyFont="1" applyBorder="1" applyAlignment="1">
      <alignment horizontal="center" vertical="center"/>
    </xf>
    <xf numFmtId="0" fontId="210" fillId="0" borderId="132" xfId="17" applyFont="1" applyBorder="1" applyAlignment="1">
      <alignment horizontal="center" vertical="center"/>
    </xf>
    <xf numFmtId="0" fontId="210" fillId="0" borderId="120" xfId="17" applyFont="1" applyBorder="1" applyAlignment="1">
      <alignment horizontal="center" vertical="center"/>
    </xf>
    <xf numFmtId="0" fontId="210" fillId="0" borderId="0" xfId="2" applyFont="1"/>
    <xf numFmtId="0" fontId="210" fillId="0" borderId="73" xfId="17" applyFont="1" applyBorder="1" applyAlignment="1">
      <alignment horizontal="center" vertical="center"/>
    </xf>
    <xf numFmtId="0" fontId="210" fillId="0" borderId="79" xfId="17" applyFont="1" applyBorder="1" applyAlignment="1">
      <alignment horizontal="center" vertical="center"/>
    </xf>
    <xf numFmtId="0" fontId="210" fillId="0" borderId="84" xfId="17" applyFont="1" applyBorder="1" applyAlignment="1">
      <alignment horizontal="center" vertical="center"/>
    </xf>
    <xf numFmtId="0" fontId="210" fillId="0" borderId="83" xfId="17" applyFont="1" applyBorder="1" applyAlignment="1">
      <alignment horizontal="center" vertical="center"/>
    </xf>
    <xf numFmtId="0" fontId="211" fillId="0" borderId="134" xfId="17" applyFont="1" applyBorder="1" applyAlignment="1">
      <alignment horizontal="center" vertical="center"/>
    </xf>
    <xf numFmtId="0" fontId="211" fillId="0" borderId="141" xfId="17" applyFont="1" applyBorder="1" applyAlignment="1">
      <alignment horizontal="center" vertical="center"/>
    </xf>
    <xf numFmtId="0" fontId="211" fillId="0" borderId="137" xfId="17" applyFont="1" applyBorder="1" applyAlignment="1">
      <alignment horizontal="center" vertical="center"/>
    </xf>
    <xf numFmtId="0" fontId="212" fillId="0" borderId="0" xfId="2" applyFont="1"/>
    <xf numFmtId="0" fontId="206" fillId="0" borderId="71" xfId="17" applyFont="1" applyFill="1" applyBorder="1" applyAlignment="1">
      <alignment horizontal="right" vertical="center"/>
    </xf>
    <xf numFmtId="0" fontId="206" fillId="0" borderId="25" xfId="17" applyFont="1" applyBorder="1" applyAlignment="1">
      <alignment horizontal="left" vertical="center"/>
    </xf>
    <xf numFmtId="0" fontId="193" fillId="0" borderId="8" xfId="17" applyFont="1" applyBorder="1" applyAlignment="1">
      <alignment horizontal="center" vertical="center"/>
    </xf>
    <xf numFmtId="0" fontId="140" fillId="0" borderId="59" xfId="2" applyFont="1" applyBorder="1" applyAlignment="1">
      <alignment horizontal="right" vertical="center" wrapText="1"/>
    </xf>
    <xf numFmtId="0" fontId="64" fillId="0" borderId="0" xfId="17" applyFont="1" applyBorder="1" applyAlignment="1">
      <alignment horizontal="center" vertical="center"/>
    </xf>
    <xf numFmtId="0" fontId="186" fillId="0" borderId="0" xfId="2" applyFont="1" applyBorder="1"/>
    <xf numFmtId="0" fontId="64" fillId="0" borderId="0" xfId="17" applyFont="1" applyBorder="1" applyAlignment="1">
      <alignment horizontal="left"/>
    </xf>
    <xf numFmtId="0" fontId="64" fillId="0" borderId="0" xfId="17" applyFont="1" applyBorder="1" applyAlignment="1">
      <alignment horizontal="right" vertical="center"/>
    </xf>
    <xf numFmtId="0" fontId="64" fillId="0" borderId="0" xfId="17" applyFont="1" applyBorder="1" applyAlignment="1">
      <alignment horizontal="right"/>
    </xf>
    <xf numFmtId="0" fontId="64" fillId="0" borderId="0" xfId="17" applyFont="1" applyBorder="1" applyAlignment="1">
      <alignment horizontal="left" vertical="center"/>
    </xf>
    <xf numFmtId="0" fontId="124" fillId="0" borderId="0" xfId="0" applyFont="1" applyFill="1" applyAlignment="1">
      <alignment horizontal="center" wrapText="1" readingOrder="2"/>
    </xf>
    <xf numFmtId="0" fontId="124" fillId="0" borderId="0" xfId="0" applyFont="1" applyFill="1" applyAlignment="1">
      <alignment horizontal="center" wrapText="1"/>
    </xf>
    <xf numFmtId="0" fontId="74" fillId="0" borderId="0" xfId="0" applyFont="1" applyFill="1" applyAlignment="1">
      <alignment horizontal="right" vertical="center" wrapText="1"/>
    </xf>
    <xf numFmtId="0" fontId="74" fillId="0" borderId="0" xfId="0" applyFont="1" applyFill="1" applyAlignment="1">
      <alignment horizontal="center" vertical="center" wrapText="1"/>
    </xf>
    <xf numFmtId="0" fontId="74" fillId="0" borderId="0" xfId="0" applyFont="1" applyFill="1" applyAlignment="1">
      <alignment horizontal="left" vertical="center" wrapText="1"/>
    </xf>
    <xf numFmtId="0" fontId="155" fillId="0" borderId="0" xfId="0" applyFont="1" applyFill="1" applyAlignment="1">
      <alignment horizontal="left" vertical="center" wrapText="1"/>
    </xf>
    <xf numFmtId="0" fontId="124" fillId="0" borderId="12" xfId="0" applyFont="1" applyFill="1" applyBorder="1" applyAlignment="1">
      <alignment horizontal="center" vertical="center" wrapText="1"/>
    </xf>
    <xf numFmtId="0" fontId="124" fillId="0" borderId="70" xfId="0" applyFont="1" applyFill="1" applyBorder="1" applyAlignment="1">
      <alignment horizontal="center" vertical="center" wrapText="1"/>
    </xf>
    <xf numFmtId="0" fontId="124" fillId="0" borderId="68" xfId="0" applyFont="1" applyFill="1" applyBorder="1" applyAlignment="1">
      <alignment horizontal="center" vertical="center" wrapText="1"/>
    </xf>
    <xf numFmtId="0" fontId="124" fillId="0" borderId="68" xfId="0" applyFont="1" applyFill="1" applyBorder="1" applyAlignment="1">
      <alignment horizontal="center" vertical="center" wrapText="1"/>
    </xf>
    <xf numFmtId="0" fontId="74" fillId="0" borderId="68" xfId="0" applyFont="1" applyFill="1" applyBorder="1" applyAlignment="1">
      <alignment horizontal="center" vertical="center" wrapText="1"/>
    </xf>
    <xf numFmtId="0" fontId="187" fillId="0" borderId="6" xfId="0" applyFont="1" applyFill="1" applyBorder="1" applyAlignment="1">
      <alignment horizontal="center" vertical="center" wrapText="1"/>
    </xf>
    <xf numFmtId="0" fontId="187" fillId="0" borderId="72" xfId="0" applyFont="1" applyFill="1" applyBorder="1" applyAlignment="1">
      <alignment horizontal="center" vertical="center" wrapText="1"/>
    </xf>
    <xf numFmtId="0" fontId="187" fillId="0" borderId="72" xfId="0" applyFont="1" applyFill="1" applyBorder="1" applyAlignment="1">
      <alignment horizontal="right" vertical="center" wrapText="1"/>
    </xf>
    <xf numFmtId="0" fontId="187" fillId="0" borderId="72" xfId="0" applyFont="1" applyFill="1" applyBorder="1" applyAlignment="1">
      <alignment horizontal="left" vertical="center" wrapText="1"/>
    </xf>
    <xf numFmtId="0" fontId="187" fillId="0" borderId="14" xfId="0" applyFont="1" applyFill="1" applyBorder="1" applyAlignment="1">
      <alignment horizontal="center" vertical="center" wrapText="1"/>
    </xf>
    <xf numFmtId="0" fontId="187" fillId="0" borderId="61" xfId="0" applyFont="1" applyFill="1" applyBorder="1" applyAlignment="1">
      <alignment horizontal="center" vertical="center" wrapText="1"/>
    </xf>
    <xf numFmtId="0" fontId="187" fillId="0" borderId="61" xfId="0" applyFont="1" applyFill="1" applyBorder="1" applyAlignment="1">
      <alignment horizontal="right" vertical="center" wrapText="1"/>
    </xf>
    <xf numFmtId="0" fontId="187" fillId="0" borderId="61" xfId="0" applyFont="1" applyFill="1" applyBorder="1" applyAlignment="1">
      <alignment horizontal="left" vertical="center" wrapText="1"/>
    </xf>
    <xf numFmtId="0" fontId="187" fillId="0" borderId="65" xfId="0" applyFont="1" applyFill="1" applyBorder="1" applyAlignment="1">
      <alignment horizontal="center" vertical="center" wrapText="1"/>
    </xf>
    <xf numFmtId="0" fontId="187" fillId="0" borderId="65" xfId="0" applyFont="1" applyFill="1" applyBorder="1" applyAlignment="1">
      <alignment horizontal="right" vertical="center" wrapText="1"/>
    </xf>
    <xf numFmtId="0" fontId="187" fillId="0" borderId="65" xfId="0" applyFont="1" applyFill="1" applyBorder="1" applyAlignment="1">
      <alignment horizontal="left" vertical="center" wrapText="1"/>
    </xf>
    <xf numFmtId="0" fontId="187" fillId="0" borderId="40" xfId="0" applyFont="1" applyFill="1" applyBorder="1" applyAlignment="1">
      <alignment horizontal="center" vertical="center" wrapText="1"/>
    </xf>
    <xf numFmtId="0" fontId="187" fillId="0" borderId="40" xfId="0" applyFont="1" applyFill="1" applyBorder="1" applyAlignment="1">
      <alignment horizontal="right" vertical="center" wrapText="1"/>
    </xf>
    <xf numFmtId="0" fontId="187" fillId="0" borderId="40" xfId="0" applyFont="1" applyFill="1" applyBorder="1" applyAlignment="1">
      <alignment horizontal="left" vertical="center" wrapText="1"/>
    </xf>
    <xf numFmtId="0" fontId="187" fillId="0" borderId="12" xfId="0" applyFont="1" applyFill="1" applyBorder="1" applyAlignment="1">
      <alignment horizontal="center" vertical="center" wrapText="1"/>
    </xf>
    <xf numFmtId="0" fontId="187" fillId="0" borderId="12" xfId="0" applyFont="1" applyFill="1" applyBorder="1" applyAlignment="1">
      <alignment horizontal="right" vertical="center" wrapText="1"/>
    </xf>
    <xf numFmtId="0" fontId="187" fillId="0" borderId="12" xfId="0" applyFont="1" applyFill="1" applyBorder="1" applyAlignment="1">
      <alignment horizontal="left" vertical="center" wrapText="1"/>
    </xf>
    <xf numFmtId="0" fontId="187" fillId="0" borderId="9" xfId="0" applyFont="1" applyFill="1" applyBorder="1" applyAlignment="1">
      <alignment horizontal="center" vertical="center" wrapText="1"/>
    </xf>
    <xf numFmtId="0" fontId="187" fillId="0" borderId="45" xfId="0" applyFont="1" applyFill="1" applyBorder="1" applyAlignment="1">
      <alignment horizontal="center" vertical="center" wrapText="1"/>
    </xf>
    <xf numFmtId="0" fontId="187" fillId="0" borderId="45" xfId="0" applyFont="1" applyFill="1" applyBorder="1" applyAlignment="1">
      <alignment horizontal="right" vertical="center" wrapText="1"/>
    </xf>
    <xf numFmtId="0" fontId="187" fillId="0" borderId="45" xfId="0" applyFont="1" applyFill="1" applyBorder="1" applyAlignment="1">
      <alignment horizontal="left" vertical="center" wrapText="1"/>
    </xf>
    <xf numFmtId="0" fontId="187" fillId="0" borderId="53" xfId="0" applyFont="1" applyFill="1" applyBorder="1" applyAlignment="1">
      <alignment horizontal="center" vertical="center" wrapText="1"/>
    </xf>
    <xf numFmtId="0" fontId="187" fillId="0" borderId="53" xfId="0" applyFont="1" applyFill="1" applyBorder="1" applyAlignment="1">
      <alignment horizontal="right" vertical="center" wrapText="1"/>
    </xf>
    <xf numFmtId="0" fontId="187" fillId="0" borderId="53" xfId="0" applyFont="1" applyFill="1" applyBorder="1" applyAlignment="1">
      <alignment horizontal="left" vertical="center" wrapText="1"/>
    </xf>
    <xf numFmtId="0" fontId="187" fillId="0" borderId="68" xfId="0" applyFont="1" applyFill="1" applyBorder="1" applyAlignment="1">
      <alignment horizontal="left" vertical="center" wrapText="1"/>
    </xf>
    <xf numFmtId="0" fontId="187" fillId="0" borderId="49" xfId="0" applyFont="1" applyFill="1" applyBorder="1" applyAlignment="1">
      <alignment horizontal="center" vertical="center" wrapText="1"/>
    </xf>
    <xf numFmtId="0" fontId="187" fillId="0" borderId="49" xfId="0" applyFont="1" applyFill="1" applyBorder="1" applyAlignment="1">
      <alignment horizontal="right" vertical="center" wrapText="1"/>
    </xf>
    <xf numFmtId="0" fontId="187" fillId="0" borderId="49" xfId="0" applyFont="1" applyFill="1" applyBorder="1" applyAlignment="1">
      <alignment horizontal="left" vertical="center" wrapText="1"/>
    </xf>
    <xf numFmtId="0" fontId="187" fillId="0" borderId="25" xfId="0" applyFont="1" applyFill="1" applyBorder="1" applyAlignment="1">
      <alignment horizontal="center" vertical="center" wrapText="1"/>
    </xf>
    <xf numFmtId="0" fontId="187" fillId="0" borderId="25" xfId="0" applyFont="1" applyFill="1" applyBorder="1" applyAlignment="1">
      <alignment horizontal="right" vertical="center" wrapText="1"/>
    </xf>
    <xf numFmtId="0" fontId="187" fillId="0" borderId="25" xfId="0" applyFont="1" applyFill="1" applyBorder="1" applyAlignment="1">
      <alignment horizontal="left" vertical="center" wrapText="1"/>
    </xf>
    <xf numFmtId="0" fontId="187" fillId="0" borderId="68" xfId="0" applyFont="1" applyFill="1" applyBorder="1" applyAlignment="1">
      <alignment horizontal="center" vertical="center" wrapText="1"/>
    </xf>
    <xf numFmtId="0" fontId="187" fillId="0" borderId="68" xfId="0" applyFont="1" applyFill="1" applyBorder="1" applyAlignment="1">
      <alignment horizontal="right" vertical="center" wrapText="1"/>
    </xf>
    <xf numFmtId="0" fontId="187" fillId="0" borderId="28" xfId="0" applyFont="1" applyFill="1" applyBorder="1" applyAlignment="1">
      <alignment horizontal="right" vertical="center" wrapText="1"/>
    </xf>
    <xf numFmtId="0" fontId="187" fillId="0" borderId="28" xfId="0" applyFont="1" applyFill="1" applyBorder="1" applyAlignment="1">
      <alignment horizontal="left" vertical="center" wrapText="1"/>
    </xf>
    <xf numFmtId="0" fontId="187" fillId="0" borderId="73" xfId="0" applyFont="1" applyFill="1" applyBorder="1" applyAlignment="1">
      <alignment horizontal="center" vertical="center" wrapText="1"/>
    </xf>
    <xf numFmtId="0" fontId="187" fillId="0" borderId="79" xfId="0" applyFont="1" applyFill="1" applyBorder="1" applyAlignment="1">
      <alignment horizontal="left" vertical="center" wrapText="1"/>
    </xf>
    <xf numFmtId="0" fontId="187" fillId="0" borderId="79" xfId="0" applyFont="1" applyFill="1" applyBorder="1" applyAlignment="1">
      <alignment horizontal="center" vertical="center" wrapText="1"/>
    </xf>
    <xf numFmtId="0" fontId="124" fillId="0" borderId="0" xfId="2" applyFont="1" applyAlignment="1">
      <alignment horizontal="center" readingOrder="2"/>
    </xf>
    <xf numFmtId="0" fontId="124" fillId="0" borderId="0" xfId="2" applyFont="1" applyAlignment="1">
      <alignment horizontal="center"/>
    </xf>
    <xf numFmtId="0" fontId="77" fillId="0" borderId="0" xfId="2" applyFont="1" applyAlignment="1">
      <alignment readingOrder="2"/>
    </xf>
    <xf numFmtId="0" fontId="77" fillId="0" borderId="0" xfId="2" applyFont="1" applyAlignment="1">
      <alignment horizontal="center" readingOrder="2"/>
    </xf>
    <xf numFmtId="0" fontId="74" fillId="0" borderId="0" xfId="2" applyFont="1" applyAlignment="1">
      <alignment horizontal="right" vertical="center"/>
    </xf>
    <xf numFmtId="0" fontId="74" fillId="0" borderId="0" xfId="2" applyFont="1" applyAlignment="1">
      <alignment horizontal="center" vertical="center"/>
    </xf>
    <xf numFmtId="0" fontId="74" fillId="0" borderId="0" xfId="2" applyFont="1" applyAlignment="1">
      <alignment horizontal="left" vertical="center"/>
    </xf>
    <xf numFmtId="0" fontId="155" fillId="0" borderId="0" xfId="2" applyFont="1" applyAlignment="1">
      <alignment horizontal="left"/>
    </xf>
    <xf numFmtId="0" fontId="124" fillId="0" borderId="12" xfId="2" applyFont="1" applyBorder="1" applyAlignment="1">
      <alignment horizontal="center" vertical="center" wrapText="1"/>
    </xf>
    <xf numFmtId="0" fontId="124" fillId="0" borderId="70" xfId="2" applyFont="1" applyBorder="1" applyAlignment="1">
      <alignment horizontal="center" vertical="center" wrapText="1"/>
    </xf>
    <xf numFmtId="0" fontId="124" fillId="0" borderId="68" xfId="2" applyFont="1" applyBorder="1" applyAlignment="1">
      <alignment horizontal="center" vertical="center" wrapText="1"/>
    </xf>
    <xf numFmtId="0" fontId="124" fillId="0" borderId="68" xfId="2" applyFont="1" applyBorder="1" applyAlignment="1">
      <alignment horizontal="center" vertical="center" wrapText="1"/>
    </xf>
    <xf numFmtId="0" fontId="72" fillId="0" borderId="68" xfId="2" applyFont="1" applyBorder="1" applyAlignment="1">
      <alignment horizontal="center" vertical="center" wrapText="1"/>
    </xf>
    <xf numFmtId="0" fontId="72" fillId="0" borderId="6" xfId="2" applyFont="1" applyBorder="1" applyAlignment="1">
      <alignment horizontal="center" vertical="center" wrapText="1"/>
    </xf>
    <xf numFmtId="0" fontId="74" fillId="0" borderId="72" xfId="2" applyFont="1" applyBorder="1" applyAlignment="1">
      <alignment horizontal="center" vertical="center"/>
    </xf>
    <xf numFmtId="0" fontId="74" fillId="0" borderId="72" xfId="2" applyFont="1" applyBorder="1" applyAlignment="1">
      <alignment horizontal="right" vertical="center"/>
    </xf>
    <xf numFmtId="0" fontId="38" fillId="0" borderId="72" xfId="2" applyFont="1" applyBorder="1" applyAlignment="1">
      <alignment horizontal="left" vertical="center"/>
    </xf>
    <xf numFmtId="0" fontId="72" fillId="0" borderId="14" xfId="2" applyFont="1" applyBorder="1" applyAlignment="1">
      <alignment horizontal="center" vertical="center"/>
    </xf>
    <xf numFmtId="0" fontId="74" fillId="0" borderId="61" xfId="2" applyFont="1" applyBorder="1" applyAlignment="1">
      <alignment horizontal="center" vertical="center"/>
    </xf>
    <xf numFmtId="0" fontId="74" fillId="0" borderId="61" xfId="2" applyFont="1" applyBorder="1" applyAlignment="1">
      <alignment horizontal="right" vertical="center"/>
    </xf>
    <xf numFmtId="0" fontId="38" fillId="0" borderId="61" xfId="2" applyFont="1" applyBorder="1" applyAlignment="1">
      <alignment horizontal="left" vertical="center"/>
    </xf>
    <xf numFmtId="0" fontId="72" fillId="0" borderId="14" xfId="2" applyFont="1" applyBorder="1" applyAlignment="1">
      <alignment horizontal="center" vertical="center"/>
    </xf>
    <xf numFmtId="0" fontId="74" fillId="0" borderId="65" xfId="2" applyFont="1" applyBorder="1" applyAlignment="1">
      <alignment horizontal="center" vertical="center"/>
    </xf>
    <xf numFmtId="0" fontId="74" fillId="0" borderId="65" xfId="2" applyFont="1" applyBorder="1" applyAlignment="1">
      <alignment horizontal="right" vertical="center"/>
    </xf>
    <xf numFmtId="0" fontId="38" fillId="0" borderId="65" xfId="2" applyFont="1" applyBorder="1" applyAlignment="1">
      <alignment horizontal="left" vertical="center"/>
    </xf>
    <xf numFmtId="0" fontId="74" fillId="0" borderId="9" xfId="2" applyFont="1" applyBorder="1" applyAlignment="1">
      <alignment horizontal="center" vertical="center"/>
    </xf>
    <xf numFmtId="0" fontId="74" fillId="0" borderId="9" xfId="2" applyFont="1" applyBorder="1" applyAlignment="1">
      <alignment horizontal="right" vertical="center"/>
    </xf>
    <xf numFmtId="0" fontId="38" fillId="0" borderId="9" xfId="2" applyFont="1" applyBorder="1" applyAlignment="1">
      <alignment horizontal="left" vertical="center"/>
    </xf>
    <xf numFmtId="0" fontId="74" fillId="0" borderId="14" xfId="2" applyFont="1" applyBorder="1" applyAlignment="1">
      <alignment horizontal="center" vertical="center"/>
    </xf>
    <xf numFmtId="0" fontId="74" fillId="0" borderId="14" xfId="2" applyFont="1" applyBorder="1" applyAlignment="1">
      <alignment horizontal="right" vertical="center"/>
    </xf>
    <xf numFmtId="0" fontId="38" fillId="0" borderId="14" xfId="2" applyFont="1" applyBorder="1" applyAlignment="1">
      <alignment horizontal="left" vertical="center"/>
    </xf>
    <xf numFmtId="0" fontId="74" fillId="0" borderId="12" xfId="2" applyFont="1" applyBorder="1" applyAlignment="1">
      <alignment horizontal="center" vertical="center"/>
    </xf>
    <xf numFmtId="0" fontId="74" fillId="0" borderId="12" xfId="2" applyFont="1" applyBorder="1" applyAlignment="1">
      <alignment horizontal="right" vertical="center"/>
    </xf>
    <xf numFmtId="0" fontId="38" fillId="0" borderId="12" xfId="2" applyFont="1" applyBorder="1" applyAlignment="1">
      <alignment horizontal="left" vertical="center" wrapText="1"/>
    </xf>
    <xf numFmtId="0" fontId="72" fillId="0" borderId="9" xfId="2" applyFont="1" applyBorder="1" applyAlignment="1">
      <alignment horizontal="center" vertical="center" wrapText="1"/>
    </xf>
    <xf numFmtId="0" fontId="74" fillId="0" borderId="68" xfId="2" applyFont="1" applyBorder="1" applyAlignment="1">
      <alignment horizontal="right" vertical="center"/>
    </xf>
    <xf numFmtId="0" fontId="38" fillId="0" borderId="68" xfId="2" applyFont="1" applyBorder="1" applyAlignment="1">
      <alignment horizontal="left" vertical="center" wrapText="1"/>
    </xf>
    <xf numFmtId="0" fontId="74" fillId="0" borderId="68" xfId="2" applyFont="1" applyBorder="1" applyAlignment="1">
      <alignment horizontal="center" vertical="center"/>
    </xf>
    <xf numFmtId="0" fontId="74" fillId="0" borderId="29" xfId="2" applyFont="1" applyBorder="1" applyAlignment="1">
      <alignment horizontal="center" vertical="center"/>
    </xf>
    <xf numFmtId="0" fontId="74" fillId="0" borderId="28" xfId="2" applyFont="1" applyBorder="1" applyAlignment="1">
      <alignment horizontal="right" vertical="center"/>
    </xf>
    <xf numFmtId="0" fontId="38" fillId="0" borderId="28" xfId="2" applyFont="1" applyBorder="1" applyAlignment="1">
      <alignment horizontal="left" vertical="center"/>
    </xf>
    <xf numFmtId="0" fontId="74" fillId="0" borderId="28" xfId="2" applyFont="1" applyBorder="1" applyAlignment="1">
      <alignment horizontal="center" vertical="center"/>
    </xf>
    <xf numFmtId="0" fontId="72" fillId="0" borderId="14" xfId="2" applyFont="1" applyBorder="1" applyAlignment="1">
      <alignment horizontal="center" vertical="center" wrapText="1"/>
    </xf>
    <xf numFmtId="0" fontId="74" fillId="0" borderId="73" xfId="2" applyFont="1" applyBorder="1" applyAlignment="1">
      <alignment horizontal="center" vertical="center"/>
    </xf>
    <xf numFmtId="0" fontId="74" fillId="0" borderId="79" xfId="2" applyFont="1" applyBorder="1" applyAlignment="1">
      <alignment horizontal="right" vertical="center"/>
    </xf>
    <xf numFmtId="0" fontId="38" fillId="0" borderId="79" xfId="2" applyFont="1" applyBorder="1" applyAlignment="1">
      <alignment horizontal="left" vertical="center"/>
    </xf>
    <xf numFmtId="0" fontId="74" fillId="0" borderId="79" xfId="2" applyFont="1" applyBorder="1" applyAlignment="1">
      <alignment horizontal="center" vertical="center"/>
    </xf>
    <xf numFmtId="0" fontId="74" fillId="0" borderId="144" xfId="2" applyFont="1" applyBorder="1" applyAlignment="1">
      <alignment horizontal="center" vertical="center"/>
    </xf>
    <xf numFmtId="0" fontId="74" fillId="0" borderId="145" xfId="2" applyFont="1" applyBorder="1" applyAlignment="1">
      <alignment horizontal="right" vertical="center"/>
    </xf>
    <xf numFmtId="0" fontId="38" fillId="0" borderId="145" xfId="2" applyFont="1" applyBorder="1" applyAlignment="1">
      <alignment horizontal="left" vertical="center" wrapText="1"/>
    </xf>
    <xf numFmtId="0" fontId="74" fillId="0" borderId="145" xfId="2" applyFont="1" applyBorder="1" applyAlignment="1">
      <alignment horizontal="center" vertical="center"/>
    </xf>
    <xf numFmtId="0" fontId="75" fillId="0" borderId="28" xfId="2" applyFont="1" applyBorder="1" applyAlignment="1">
      <alignment horizontal="left" vertical="center"/>
    </xf>
    <xf numFmtId="0" fontId="74" fillId="0" borderId="49" xfId="2" applyFont="1" applyBorder="1" applyAlignment="1">
      <alignment horizontal="right" vertical="center"/>
    </xf>
    <xf numFmtId="0" fontId="38" fillId="0" borderId="49" xfId="2" applyFont="1" applyBorder="1" applyAlignment="1">
      <alignment horizontal="left" vertical="center"/>
    </xf>
    <xf numFmtId="0" fontId="74" fillId="0" borderId="49" xfId="2" applyFont="1" applyBorder="1" applyAlignment="1">
      <alignment horizontal="center" vertical="center"/>
    </xf>
    <xf numFmtId="0" fontId="72" fillId="0" borderId="9" xfId="2" applyFont="1" applyBorder="1" applyAlignment="1">
      <alignment horizontal="center" vertical="center"/>
    </xf>
    <xf numFmtId="0" fontId="38" fillId="0" borderId="79" xfId="2" applyFont="1" applyBorder="1" applyAlignment="1">
      <alignment horizontal="left" vertical="center" wrapText="1"/>
    </xf>
    <xf numFmtId="0" fontId="187" fillId="0" borderId="6" xfId="2" applyFont="1" applyFill="1" applyBorder="1" applyAlignment="1">
      <alignment horizontal="center" vertical="center" wrapText="1"/>
    </xf>
    <xf numFmtId="0" fontId="74" fillId="0" borderId="40" xfId="2" applyFont="1" applyBorder="1" applyAlignment="1">
      <alignment horizontal="center" vertical="center"/>
    </xf>
    <xf numFmtId="0" fontId="187" fillId="0" borderId="9" xfId="2" applyFont="1" applyFill="1" applyBorder="1" applyAlignment="1">
      <alignment horizontal="center" vertical="center" wrapText="1"/>
    </xf>
    <xf numFmtId="0" fontId="187" fillId="0" borderId="68" xfId="2" applyFont="1" applyFill="1" applyBorder="1" applyAlignment="1">
      <alignment horizontal="center" vertical="center" wrapText="1"/>
    </xf>
    <xf numFmtId="0" fontId="187" fillId="0" borderId="68" xfId="2" applyFont="1" applyFill="1" applyBorder="1" applyAlignment="1">
      <alignment horizontal="right" vertical="center" wrapText="1"/>
    </xf>
    <xf numFmtId="0" fontId="187" fillId="0" borderId="68" xfId="2" applyFont="1" applyFill="1" applyBorder="1" applyAlignment="1">
      <alignment horizontal="left" vertical="center" wrapText="1"/>
    </xf>
    <xf numFmtId="0" fontId="28" fillId="0" borderId="0" xfId="2" applyFont="1" applyFill="1" applyAlignment="1">
      <alignment wrapText="1"/>
    </xf>
    <xf numFmtId="0" fontId="38" fillId="0" borderId="68" xfId="2" applyFont="1" applyBorder="1" applyAlignment="1">
      <alignment horizontal="left" vertical="center"/>
    </xf>
    <xf numFmtId="0" fontId="72" fillId="0" borderId="14" xfId="2" applyFont="1" applyBorder="1" applyAlignment="1">
      <alignment horizontal="center" vertical="center" wrapText="1"/>
    </xf>
    <xf numFmtId="0" fontId="74" fillId="0" borderId="45" xfId="2" applyFont="1" applyBorder="1" applyAlignment="1">
      <alignment horizontal="right" vertical="center"/>
    </xf>
    <xf numFmtId="0" fontId="38" fillId="0" borderId="45" xfId="2" applyFont="1" applyBorder="1" applyAlignment="1">
      <alignment horizontal="left" vertical="center"/>
    </xf>
    <xf numFmtId="0" fontId="74" fillId="0" borderId="45" xfId="2" applyFont="1" applyBorder="1" applyAlignment="1">
      <alignment horizontal="center" vertical="center"/>
    </xf>
    <xf numFmtId="0" fontId="74" fillId="0" borderId="40" xfId="2" applyFont="1" applyBorder="1" applyAlignment="1">
      <alignment horizontal="right" vertical="center"/>
    </xf>
    <xf numFmtId="0" fontId="38" fillId="0" borderId="40" xfId="2" applyFont="1" applyBorder="1" applyAlignment="1">
      <alignment horizontal="left" vertical="center"/>
    </xf>
    <xf numFmtId="0" fontId="187" fillId="0" borderId="12" xfId="2" applyFont="1" applyFill="1" applyBorder="1" applyAlignment="1">
      <alignment horizontal="center" vertical="center" wrapText="1"/>
    </xf>
    <xf numFmtId="0" fontId="72" fillId="0" borderId="12" xfId="2" applyFont="1" applyBorder="1" applyAlignment="1">
      <alignment horizontal="center" vertical="center" wrapText="1"/>
    </xf>
    <xf numFmtId="0" fontId="28" fillId="0" borderId="0" xfId="2" applyFont="1" applyAlignment="1">
      <alignment horizontal="right"/>
    </xf>
    <xf numFmtId="0" fontId="28" fillId="0" borderId="0" xfId="2" applyFont="1" applyAlignment="1">
      <alignment horizontal="left"/>
    </xf>
    <xf numFmtId="0" fontId="28" fillId="0" borderId="0" xfId="2" applyFont="1" applyAlignment="1">
      <alignment horizontal="center"/>
    </xf>
    <xf numFmtId="3" fontId="79" fillId="0" borderId="0" xfId="2" applyNumberFormat="1" applyFont="1" applyFill="1" applyAlignment="1">
      <alignment horizontal="center"/>
    </xf>
    <xf numFmtId="3" fontId="28" fillId="0" borderId="0" xfId="2" applyNumberFormat="1" applyFont="1" applyAlignment="1">
      <alignment horizontal="center"/>
    </xf>
    <xf numFmtId="3" fontId="28" fillId="0" borderId="0" xfId="2" applyNumberFormat="1" applyFont="1"/>
    <xf numFmtId="3" fontId="61" fillId="0" borderId="0" xfId="2" applyNumberFormat="1" applyFont="1" applyFill="1" applyAlignment="1">
      <alignment horizontal="center"/>
    </xf>
    <xf numFmtId="3" fontId="113" fillId="0" borderId="0" xfId="2" applyNumberFormat="1" applyFont="1" applyFill="1" applyAlignment="1">
      <alignment horizontal="left"/>
    </xf>
    <xf numFmtId="3" fontId="87" fillId="0" borderId="0" xfId="2" applyNumberFormat="1" applyFont="1" applyFill="1" applyAlignment="1">
      <alignment horizontal="center"/>
    </xf>
    <xf numFmtId="3" fontId="87" fillId="0" borderId="62" xfId="2" applyNumberFormat="1" applyFont="1" applyFill="1" applyBorder="1" applyAlignment="1">
      <alignment horizontal="center"/>
    </xf>
    <xf numFmtId="3" fontId="87" fillId="0" borderId="0" xfId="2" applyNumberFormat="1" applyFont="1" applyAlignment="1">
      <alignment horizontal="center"/>
    </xf>
    <xf numFmtId="3" fontId="84" fillId="0" borderId="0" xfId="2" applyNumberFormat="1" applyFont="1" applyAlignment="1">
      <alignment horizontal="right"/>
    </xf>
    <xf numFmtId="3" fontId="113" fillId="0" borderId="0" xfId="2" applyNumberFormat="1" applyFont="1" applyAlignment="1">
      <alignment horizontal="left"/>
    </xf>
    <xf numFmtId="3" fontId="113" fillId="0" borderId="0" xfId="2" applyNumberFormat="1" applyFont="1" applyAlignment="1">
      <alignment horizontal="center"/>
    </xf>
    <xf numFmtId="3" fontId="87" fillId="0" borderId="0" xfId="2" applyNumberFormat="1" applyFont="1"/>
    <xf numFmtId="3" fontId="65" fillId="0" borderId="46" xfId="2" applyNumberFormat="1" applyFont="1" applyFill="1" applyBorder="1" applyAlignment="1">
      <alignment horizontal="center" vertical="center"/>
    </xf>
    <xf numFmtId="3" fontId="65" fillId="0" borderId="59" xfId="2" applyNumberFormat="1" applyFont="1" applyFill="1" applyBorder="1" applyAlignment="1">
      <alignment horizontal="center" vertical="center"/>
    </xf>
    <xf numFmtId="3" fontId="65" fillId="0" borderId="67" xfId="2" applyNumberFormat="1" applyFont="1" applyFill="1" applyBorder="1" applyAlignment="1">
      <alignment horizontal="center" vertical="center"/>
    </xf>
    <xf numFmtId="3" fontId="65" fillId="0" borderId="67" xfId="2" applyNumberFormat="1" applyFont="1" applyFill="1" applyBorder="1" applyAlignment="1">
      <alignment horizontal="right" vertical="center"/>
    </xf>
    <xf numFmtId="3" fontId="65" fillId="0" borderId="59" xfId="2" applyNumberFormat="1" applyFont="1" applyBorder="1" applyAlignment="1">
      <alignment horizontal="center"/>
    </xf>
    <xf numFmtId="3" fontId="65" fillId="0" borderId="67" xfId="2" applyNumberFormat="1" applyFont="1" applyBorder="1" applyAlignment="1">
      <alignment horizontal="center" vertical="center"/>
    </xf>
    <xf numFmtId="3" fontId="41" fillId="0" borderId="0" xfId="2" applyNumberFormat="1" applyFont="1" applyAlignment="1">
      <alignment horizontal="center"/>
    </xf>
    <xf numFmtId="3" fontId="65" fillId="0" borderId="46" xfId="2" applyNumberFormat="1" applyFont="1" applyBorder="1" applyAlignment="1">
      <alignment horizontal="center" vertical="center"/>
    </xf>
    <xf numFmtId="3" fontId="65" fillId="0" borderId="59" xfId="2" applyNumberFormat="1" applyFont="1" applyBorder="1" applyAlignment="1">
      <alignment horizontal="center" vertical="center"/>
    </xf>
    <xf numFmtId="3" fontId="65" fillId="0" borderId="44" xfId="2" applyNumberFormat="1" applyFont="1" applyBorder="1" applyAlignment="1">
      <alignment horizontal="center" vertical="center"/>
    </xf>
    <xf numFmtId="3" fontId="41" fillId="0" borderId="0" xfId="2" applyNumberFormat="1" applyFont="1"/>
    <xf numFmtId="3" fontId="65" fillId="0" borderId="106" xfId="2" applyNumberFormat="1" applyFont="1" applyFill="1" applyBorder="1" applyAlignment="1">
      <alignment horizontal="center" vertical="center"/>
    </xf>
    <xf numFmtId="3" fontId="65" fillId="0" borderId="107" xfId="2" applyNumberFormat="1" applyFont="1" applyFill="1" applyBorder="1" applyAlignment="1">
      <alignment horizontal="center" vertical="center"/>
    </xf>
    <xf numFmtId="3" fontId="65" fillId="0" borderId="90" xfId="2" applyNumberFormat="1" applyFont="1" applyFill="1" applyBorder="1" applyAlignment="1">
      <alignment horizontal="center" vertical="center"/>
    </xf>
    <xf numFmtId="3" fontId="65" fillId="0" borderId="69" xfId="2" applyNumberFormat="1" applyFont="1" applyBorder="1" applyAlignment="1">
      <alignment horizontal="center" vertical="center"/>
    </xf>
    <xf numFmtId="3" fontId="65" fillId="0" borderId="40" xfId="2" applyNumberFormat="1" applyFont="1" applyBorder="1" applyAlignment="1">
      <alignment horizontal="center"/>
    </xf>
    <xf numFmtId="3" fontId="65" fillId="0" borderId="106" xfId="2" applyNumberFormat="1" applyFont="1" applyBorder="1" applyAlignment="1">
      <alignment horizontal="center" vertical="center"/>
    </xf>
    <xf numFmtId="3" fontId="65" fillId="0" borderId="90" xfId="2" applyNumberFormat="1" applyFont="1" applyBorder="1" applyAlignment="1">
      <alignment horizontal="center" vertical="center"/>
    </xf>
    <xf numFmtId="3" fontId="65" fillId="0" borderId="146" xfId="2" applyNumberFormat="1" applyFont="1" applyBorder="1" applyAlignment="1">
      <alignment horizontal="center" vertical="center"/>
    </xf>
    <xf numFmtId="3" fontId="65" fillId="0" borderId="107" xfId="2" applyNumberFormat="1" applyFont="1" applyBorder="1" applyAlignment="1">
      <alignment horizontal="center" vertical="center"/>
    </xf>
    <xf numFmtId="3" fontId="65" fillId="0" borderId="110" xfId="2" applyNumberFormat="1" applyFont="1" applyFill="1" applyBorder="1" applyAlignment="1">
      <alignment horizontal="center" vertical="center"/>
    </xf>
    <xf numFmtId="3" fontId="65" fillId="0" borderId="111" xfId="2" applyNumberFormat="1" applyFont="1" applyFill="1" applyBorder="1" applyAlignment="1">
      <alignment horizontal="center" vertical="center"/>
    </xf>
    <xf numFmtId="3" fontId="65" fillId="0" borderId="91" xfId="2" applyNumberFormat="1" applyFont="1" applyFill="1" applyBorder="1" applyAlignment="1">
      <alignment horizontal="center" vertical="center"/>
    </xf>
    <xf numFmtId="3" fontId="65" fillId="0" borderId="71" xfId="2" applyNumberFormat="1" applyFont="1" applyBorder="1" applyAlignment="1">
      <alignment horizontal="center" vertical="center"/>
    </xf>
    <xf numFmtId="3" fontId="65" fillId="0" borderId="25" xfId="2" applyNumberFormat="1" applyFont="1" applyBorder="1" applyAlignment="1">
      <alignment horizontal="center"/>
    </xf>
    <xf numFmtId="3" fontId="65" fillId="0" borderId="110" xfId="2" applyNumberFormat="1" applyFont="1" applyBorder="1" applyAlignment="1">
      <alignment horizontal="center" vertical="center"/>
    </xf>
    <xf numFmtId="3" fontId="65" fillId="0" borderId="91" xfId="2" applyNumberFormat="1" applyFont="1" applyBorder="1" applyAlignment="1">
      <alignment horizontal="center" vertical="center"/>
    </xf>
    <xf numFmtId="3" fontId="65" fillId="0" borderId="147" xfId="2" applyNumberFormat="1" applyFont="1" applyBorder="1" applyAlignment="1">
      <alignment horizontal="center" vertical="center"/>
    </xf>
    <xf numFmtId="3" fontId="65" fillId="0" borderId="111" xfId="2" applyNumberFormat="1" applyFont="1" applyBorder="1" applyAlignment="1">
      <alignment horizontal="center" vertical="center"/>
    </xf>
    <xf numFmtId="3" fontId="215" fillId="0" borderId="72" xfId="2" applyNumberFormat="1" applyFont="1" applyFill="1" applyBorder="1" applyAlignment="1">
      <alignment horizontal="center" vertical="center"/>
    </xf>
    <xf numFmtId="3" fontId="65" fillId="0" borderId="72" xfId="2" applyNumberFormat="1" applyFont="1" applyBorder="1" applyAlignment="1">
      <alignment horizontal="center" vertical="center"/>
    </xf>
    <xf numFmtId="3" fontId="65" fillId="0" borderId="6" xfId="2" applyNumberFormat="1" applyFont="1" applyBorder="1" applyAlignment="1">
      <alignment horizontal="center"/>
    </xf>
    <xf numFmtId="3" fontId="216" fillId="0" borderId="46" xfId="2" applyNumberFormat="1" applyFont="1" applyBorder="1" applyAlignment="1">
      <alignment horizontal="center" vertical="center"/>
    </xf>
    <xf numFmtId="3" fontId="216" fillId="0" borderId="148" xfId="2" applyNumberFormat="1" applyFont="1" applyBorder="1" applyAlignment="1">
      <alignment horizontal="center" vertical="center"/>
    </xf>
    <xf numFmtId="3" fontId="215" fillId="0" borderId="113" xfId="2" applyNumberFormat="1" applyFont="1" applyBorder="1" applyAlignment="1">
      <alignment horizontal="center" vertical="center"/>
    </xf>
    <xf numFmtId="3" fontId="65" fillId="0" borderId="14" xfId="2" applyNumberFormat="1" applyFont="1" applyBorder="1" applyAlignment="1">
      <alignment horizontal="center"/>
    </xf>
    <xf numFmtId="3" fontId="65" fillId="0" borderId="65" xfId="2" applyNumberFormat="1" applyFont="1" applyBorder="1" applyAlignment="1">
      <alignment horizontal="center" vertical="center"/>
    </xf>
    <xf numFmtId="3" fontId="65" fillId="0" borderId="14" xfId="2" applyNumberFormat="1" applyFont="1" applyBorder="1" applyAlignment="1">
      <alignment horizontal="center" vertical="center"/>
    </xf>
    <xf numFmtId="3" fontId="216" fillId="0" borderId="54" xfId="2" applyNumberFormat="1" applyFont="1" applyBorder="1" applyAlignment="1">
      <alignment horizontal="center" vertical="center"/>
    </xf>
    <xf numFmtId="3" fontId="216" fillId="0" borderId="149" xfId="2" applyNumberFormat="1" applyFont="1" applyBorder="1" applyAlignment="1">
      <alignment horizontal="center" vertical="center"/>
    </xf>
    <xf numFmtId="3" fontId="65" fillId="0" borderId="9" xfId="2" applyNumberFormat="1" applyFont="1" applyBorder="1" applyAlignment="1">
      <alignment horizontal="center" vertical="center" wrapText="1"/>
    </xf>
    <xf numFmtId="3" fontId="65" fillId="0" borderId="9" xfId="2" applyNumberFormat="1" applyFont="1" applyBorder="1" applyAlignment="1">
      <alignment horizontal="center" vertical="top"/>
    </xf>
    <xf numFmtId="3" fontId="216" fillId="0" borderId="70" xfId="2" applyNumberFormat="1" applyFont="1" applyBorder="1" applyAlignment="1">
      <alignment horizontal="center" vertical="center"/>
    </xf>
    <xf numFmtId="3" fontId="216" fillId="0" borderId="150" xfId="2" applyNumberFormat="1" applyFont="1" applyBorder="1" applyAlignment="1">
      <alignment horizontal="center" vertical="center"/>
    </xf>
    <xf numFmtId="3" fontId="65" fillId="0" borderId="12" xfId="2" applyNumberFormat="1" applyFont="1" applyBorder="1" applyAlignment="1">
      <alignment horizontal="center" vertical="center" wrapText="1"/>
    </xf>
    <xf numFmtId="3" fontId="68" fillId="0" borderId="72" xfId="2" applyNumberFormat="1" applyFont="1" applyFill="1" applyBorder="1" applyAlignment="1">
      <alignment horizontal="center"/>
    </xf>
    <xf numFmtId="3" fontId="216" fillId="0" borderId="96" xfId="2" applyNumberFormat="1" applyFont="1" applyBorder="1" applyAlignment="1">
      <alignment horizontal="center" vertical="center"/>
    </xf>
    <xf numFmtId="3" fontId="216" fillId="0" borderId="104" xfId="2" applyNumberFormat="1" applyFont="1" applyBorder="1" applyAlignment="1">
      <alignment horizontal="center" vertical="center"/>
    </xf>
    <xf numFmtId="3" fontId="65" fillId="0" borderId="14" xfId="2" applyNumberFormat="1" applyFont="1" applyBorder="1" applyAlignment="1">
      <alignment horizontal="center" vertical="center" wrapText="1"/>
    </xf>
    <xf numFmtId="3" fontId="216" fillId="0" borderId="100" xfId="2" applyNumberFormat="1" applyFont="1" applyBorder="1" applyAlignment="1">
      <alignment horizontal="center" vertical="center"/>
    </xf>
    <xf numFmtId="3" fontId="217" fillId="0" borderId="0" xfId="2" applyNumberFormat="1" applyFont="1"/>
    <xf numFmtId="3" fontId="145" fillId="0" borderId="0" xfId="2" applyNumberFormat="1" applyFont="1" applyFill="1" applyAlignment="1">
      <alignment horizontal="left" vertical="center"/>
    </xf>
    <xf numFmtId="3" fontId="219" fillId="0" borderId="0" xfId="2" applyNumberFormat="1" applyFont="1" applyFill="1" applyAlignment="1">
      <alignment horizontal="center"/>
    </xf>
    <xf numFmtId="3" fontId="219" fillId="0" borderId="0" xfId="2" applyNumberFormat="1" applyFont="1" applyFill="1" applyBorder="1" applyAlignment="1">
      <alignment horizontal="center"/>
    </xf>
    <xf numFmtId="3" fontId="219" fillId="0" borderId="0" xfId="2" applyNumberFormat="1" applyFont="1" applyAlignment="1">
      <alignment horizontal="center"/>
    </xf>
    <xf numFmtId="3" fontId="220" fillId="0" borderId="0" xfId="2" applyNumberFormat="1" applyFont="1" applyAlignment="1">
      <alignment horizontal="right" vertical="top" readingOrder="1"/>
    </xf>
    <xf numFmtId="3" fontId="219" fillId="0" borderId="0" xfId="2" applyNumberFormat="1" applyFont="1" applyAlignment="1">
      <alignment horizontal="center" readingOrder="1"/>
    </xf>
    <xf numFmtId="3" fontId="145" fillId="0" borderId="0" xfId="2" applyNumberFormat="1" applyFont="1" applyAlignment="1">
      <alignment horizontal="center" vertical="top" readingOrder="1"/>
    </xf>
    <xf numFmtId="3" fontId="219" fillId="0" borderId="0" xfId="2" applyNumberFormat="1" applyFont="1"/>
    <xf numFmtId="3" fontId="218" fillId="0" borderId="0" xfId="2" applyNumberFormat="1" applyFont="1" applyFill="1" applyAlignment="1">
      <alignment horizontal="left" vertical="center"/>
    </xf>
    <xf numFmtId="3" fontId="218" fillId="0" borderId="0" xfId="2" applyNumberFormat="1" applyFont="1" applyFill="1" applyAlignment="1">
      <alignment horizontal="center" vertical="center"/>
    </xf>
    <xf numFmtId="3" fontId="145" fillId="0" borderId="0" xfId="2" applyNumberFormat="1" applyFont="1" applyAlignment="1">
      <alignment horizontal="center" vertical="top"/>
    </xf>
    <xf numFmtId="3" fontId="7" fillId="0" borderId="0" xfId="2" applyNumberFormat="1" applyFont="1" applyFill="1" applyAlignment="1">
      <alignment horizontal="left"/>
    </xf>
    <xf numFmtId="3" fontId="90" fillId="0" borderId="0" xfId="2" applyNumberFormat="1" applyFont="1" applyFill="1" applyAlignment="1">
      <alignment horizontal="center"/>
    </xf>
    <xf numFmtId="3" fontId="90" fillId="0" borderId="0" xfId="2" applyNumberFormat="1" applyFont="1" applyFill="1" applyBorder="1" applyAlignment="1">
      <alignment horizontal="center"/>
    </xf>
    <xf numFmtId="3" fontId="90" fillId="0" borderId="0" xfId="2" applyNumberFormat="1" applyFont="1" applyAlignment="1">
      <alignment horizontal="center"/>
    </xf>
    <xf numFmtId="3" fontId="67" fillId="0" borderId="0" xfId="2" applyNumberFormat="1" applyFont="1" applyAlignment="1">
      <alignment horizontal="right"/>
    </xf>
    <xf numFmtId="3" fontId="90" fillId="0" borderId="0" xfId="2" applyNumberFormat="1" applyFont="1"/>
    <xf numFmtId="3" fontId="65" fillId="0" borderId="70" xfId="2" applyNumberFormat="1" applyFont="1" applyFill="1" applyBorder="1" applyAlignment="1">
      <alignment horizontal="center" vertical="center"/>
    </xf>
    <xf numFmtId="3" fontId="65" fillId="0" borderId="37" xfId="2" applyNumberFormat="1" applyFont="1" applyFill="1" applyBorder="1" applyAlignment="1">
      <alignment horizontal="center" vertical="center"/>
    </xf>
    <xf numFmtId="3" fontId="65" fillId="0" borderId="68" xfId="2" applyNumberFormat="1" applyFont="1" applyFill="1" applyBorder="1" applyAlignment="1">
      <alignment horizontal="center" vertical="center"/>
    </xf>
    <xf numFmtId="3" fontId="65" fillId="0" borderId="66" xfId="2" applyNumberFormat="1" applyFont="1" applyFill="1" applyBorder="1" applyAlignment="1">
      <alignment horizontal="center" vertical="center"/>
    </xf>
    <xf numFmtId="3" fontId="65" fillId="0" borderId="71" xfId="2" applyNumberFormat="1" applyFont="1" applyFill="1" applyBorder="1" applyAlignment="1">
      <alignment horizontal="center" vertical="center"/>
    </xf>
    <xf numFmtId="3" fontId="215" fillId="0" borderId="97" xfId="2" applyNumberFormat="1" applyFont="1" applyFill="1" applyBorder="1" applyAlignment="1">
      <alignment horizontal="center" vertical="center"/>
    </xf>
    <xf numFmtId="3" fontId="65" fillId="0" borderId="46" xfId="2" applyNumberFormat="1" applyFont="1" applyFill="1" applyBorder="1" applyAlignment="1">
      <alignment horizontal="left" vertical="center"/>
    </xf>
    <xf numFmtId="3" fontId="41" fillId="0" borderId="0" xfId="2" applyNumberFormat="1" applyFont="1" applyBorder="1" applyAlignment="1">
      <alignment horizontal="center"/>
    </xf>
    <xf numFmtId="3" fontId="215" fillId="0" borderId="0" xfId="2" applyNumberFormat="1" applyFont="1" applyFill="1" applyAlignment="1">
      <alignment horizontal="right" vertical="center"/>
    </xf>
    <xf numFmtId="3" fontId="5" fillId="0" borderId="0" xfId="2" applyNumberFormat="1" applyFont="1" applyAlignment="1">
      <alignment horizontal="center" vertical="center" wrapText="1"/>
    </xf>
    <xf numFmtId="3" fontId="5" fillId="0" borderId="0" xfId="2" applyNumberFormat="1" applyFont="1" applyBorder="1" applyAlignment="1">
      <alignment horizontal="center"/>
    </xf>
    <xf numFmtId="3" fontId="11" fillId="0" borderId="0" xfId="2" applyNumberFormat="1" applyFont="1"/>
    <xf numFmtId="3" fontId="11" fillId="0" borderId="0" xfId="2" applyNumberFormat="1" applyFont="1" applyFill="1"/>
    <xf numFmtId="3" fontId="42" fillId="0" borderId="0" xfId="2" applyNumberFormat="1" applyFont="1" applyFill="1" applyAlignment="1">
      <alignment horizontal="center"/>
    </xf>
    <xf numFmtId="3" fontId="110" fillId="0" borderId="46" xfId="2" applyNumberFormat="1" applyFont="1" applyFill="1" applyBorder="1" applyAlignment="1">
      <alignment horizontal="center" vertical="center"/>
    </xf>
    <xf numFmtId="3" fontId="110" fillId="0" borderId="59" xfId="2" applyNumberFormat="1" applyFont="1" applyFill="1" applyBorder="1" applyAlignment="1">
      <alignment horizontal="center" vertical="center"/>
    </xf>
    <xf numFmtId="3" fontId="110" fillId="0" borderId="67" xfId="2" applyNumberFormat="1" applyFont="1" applyFill="1" applyBorder="1" applyAlignment="1">
      <alignment horizontal="center" vertical="center"/>
    </xf>
    <xf numFmtId="3" fontId="110" fillId="0" borderId="67" xfId="2" applyNumberFormat="1" applyFont="1" applyFill="1" applyBorder="1" applyAlignment="1">
      <alignment horizontal="right" vertical="center"/>
    </xf>
    <xf numFmtId="3" fontId="110" fillId="0" borderId="59" xfId="2" applyNumberFormat="1" applyFont="1" applyBorder="1" applyAlignment="1">
      <alignment horizontal="center"/>
    </xf>
    <xf numFmtId="3" fontId="110" fillId="0" borderId="67" xfId="2" applyNumberFormat="1" applyFont="1" applyBorder="1" applyAlignment="1">
      <alignment horizontal="center" vertical="center"/>
    </xf>
    <xf numFmtId="3" fontId="78" fillId="0" borderId="0" xfId="2" applyNumberFormat="1" applyFont="1" applyAlignment="1">
      <alignment horizontal="center"/>
    </xf>
    <xf numFmtId="3" fontId="110" fillId="0" borderId="46" xfId="2" applyNumberFormat="1" applyFont="1" applyBorder="1" applyAlignment="1">
      <alignment horizontal="center" vertical="center"/>
    </xf>
    <xf numFmtId="3" fontId="110" fillId="0" borderId="59" xfId="2" applyNumberFormat="1" applyFont="1" applyBorder="1" applyAlignment="1">
      <alignment horizontal="center" vertical="center"/>
    </xf>
    <xf numFmtId="3" fontId="110" fillId="0" borderId="44" xfId="2" applyNumberFormat="1" applyFont="1" applyBorder="1" applyAlignment="1">
      <alignment horizontal="center" vertical="center"/>
    </xf>
    <xf numFmtId="3" fontId="78" fillId="0" borderId="0" xfId="2" applyNumberFormat="1" applyFont="1"/>
    <xf numFmtId="3" fontId="110" fillId="0" borderId="106" xfId="2" applyNumberFormat="1" applyFont="1" applyFill="1" applyBorder="1" applyAlignment="1">
      <alignment horizontal="center" vertical="center"/>
    </xf>
    <xf numFmtId="3" fontId="110" fillId="0" borderId="107" xfId="2" applyNumberFormat="1" applyFont="1" applyFill="1" applyBorder="1" applyAlignment="1">
      <alignment horizontal="center" vertical="center"/>
    </xf>
    <xf numFmtId="3" fontId="110" fillId="0" borderId="90" xfId="2" applyNumberFormat="1" applyFont="1" applyFill="1" applyBorder="1" applyAlignment="1">
      <alignment horizontal="center" vertical="center"/>
    </xf>
    <xf numFmtId="3" fontId="110" fillId="0" borderId="69" xfId="2" applyNumberFormat="1" applyFont="1" applyBorder="1" applyAlignment="1">
      <alignment horizontal="center" vertical="center"/>
    </xf>
    <xf numFmtId="3" fontId="110" fillId="0" borderId="40" xfId="2" applyNumberFormat="1" applyFont="1" applyBorder="1" applyAlignment="1">
      <alignment horizontal="center"/>
    </xf>
    <xf numFmtId="3" fontId="110" fillId="0" borderId="106" xfId="2" applyNumberFormat="1" applyFont="1" applyBorder="1" applyAlignment="1">
      <alignment horizontal="center" vertical="center"/>
    </xf>
    <xf numFmtId="3" fontId="110" fillId="0" borderId="90" xfId="2" applyNumberFormat="1" applyFont="1" applyBorder="1" applyAlignment="1">
      <alignment horizontal="center" vertical="center"/>
    </xf>
    <xf numFmtId="3" fontId="110" fillId="0" borderId="146" xfId="2" applyNumberFormat="1" applyFont="1" applyBorder="1" applyAlignment="1">
      <alignment horizontal="center" vertical="center"/>
    </xf>
    <xf numFmtId="3" fontId="110" fillId="0" borderId="107" xfId="2" applyNumberFormat="1" applyFont="1" applyBorder="1" applyAlignment="1">
      <alignment horizontal="center" vertical="center"/>
    </xf>
    <xf numFmtId="3" fontId="110" fillId="0" borderId="108" xfId="2" applyNumberFormat="1" applyFont="1" applyFill="1" applyBorder="1" applyAlignment="1">
      <alignment horizontal="center" vertical="center"/>
    </xf>
    <xf numFmtId="3" fontId="110" fillId="0" borderId="109" xfId="2" applyNumberFormat="1" applyFont="1" applyFill="1" applyBorder="1" applyAlignment="1">
      <alignment horizontal="center" vertical="center"/>
    </xf>
    <xf numFmtId="3" fontId="110" fillId="0" borderId="151" xfId="2" applyNumberFormat="1" applyFont="1" applyFill="1" applyBorder="1" applyAlignment="1">
      <alignment horizontal="center" vertical="center"/>
    </xf>
    <xf numFmtId="3" fontId="110" fillId="0" borderId="25" xfId="2" applyNumberFormat="1" applyFont="1" applyBorder="1" applyAlignment="1">
      <alignment horizontal="center"/>
    </xf>
    <xf numFmtId="3" fontId="110" fillId="0" borderId="108" xfId="2" applyNumberFormat="1" applyFont="1" applyBorder="1" applyAlignment="1">
      <alignment horizontal="center" vertical="center"/>
    </xf>
    <xf numFmtId="3" fontId="110" fillId="0" borderId="151" xfId="2" applyNumberFormat="1" applyFont="1" applyBorder="1" applyAlignment="1">
      <alignment horizontal="center" vertical="center"/>
    </xf>
    <xf numFmtId="3" fontId="110" fillId="0" borderId="152" xfId="2" applyNumberFormat="1" applyFont="1" applyBorder="1" applyAlignment="1">
      <alignment horizontal="center" vertical="center"/>
    </xf>
    <xf numFmtId="3" fontId="110" fillId="0" borderId="109" xfId="2" applyNumberFormat="1" applyFont="1" applyBorder="1" applyAlignment="1">
      <alignment horizontal="center" vertical="center"/>
    </xf>
    <xf numFmtId="3" fontId="170" fillId="0" borderId="72" xfId="2" applyNumberFormat="1" applyFont="1" applyFill="1" applyBorder="1" applyAlignment="1">
      <alignment horizontal="center" vertical="center"/>
    </xf>
    <xf numFmtId="3" fontId="170" fillId="0" borderId="96" xfId="2" applyNumberFormat="1" applyFont="1" applyFill="1" applyBorder="1" applyAlignment="1">
      <alignment horizontal="center" vertical="center"/>
    </xf>
    <xf numFmtId="3" fontId="170" fillId="0" borderId="97" xfId="2" applyNumberFormat="1" applyFont="1" applyFill="1" applyBorder="1" applyAlignment="1">
      <alignment horizontal="center" vertical="center"/>
    </xf>
    <xf numFmtId="3" fontId="110" fillId="0" borderId="72" xfId="2" applyNumberFormat="1" applyFont="1" applyBorder="1" applyAlignment="1">
      <alignment horizontal="center" vertical="center"/>
    </xf>
    <xf numFmtId="3" fontId="110" fillId="0" borderId="6" xfId="2" applyNumberFormat="1" applyFont="1" applyBorder="1" applyAlignment="1">
      <alignment horizontal="center"/>
    </xf>
    <xf numFmtId="3" fontId="173" fillId="0" borderId="46" xfId="2" applyNumberFormat="1" applyFont="1" applyBorder="1" applyAlignment="1">
      <alignment horizontal="center" vertical="center"/>
    </xf>
    <xf numFmtId="3" fontId="173" fillId="0" borderId="148" xfId="2" applyNumberFormat="1" applyFont="1" applyBorder="1" applyAlignment="1">
      <alignment horizontal="center" vertical="center"/>
    </xf>
    <xf numFmtId="3" fontId="170" fillId="0" borderId="113" xfId="2" applyNumberFormat="1" applyFont="1" applyBorder="1" applyAlignment="1">
      <alignment horizontal="center" vertical="center"/>
    </xf>
    <xf numFmtId="3" fontId="170" fillId="0" borderId="72" xfId="2" applyNumberFormat="1" applyFont="1" applyBorder="1" applyAlignment="1">
      <alignment horizontal="center" vertical="center"/>
    </xf>
    <xf numFmtId="3" fontId="110" fillId="0" borderId="14" xfId="2" applyNumberFormat="1" applyFont="1" applyBorder="1" applyAlignment="1">
      <alignment horizontal="center"/>
    </xf>
    <xf numFmtId="3" fontId="170" fillId="0" borderId="65" xfId="2" applyNumberFormat="1" applyFont="1" applyFill="1" applyBorder="1" applyAlignment="1">
      <alignment horizontal="center" vertical="center"/>
    </xf>
    <xf numFmtId="3" fontId="170" fillId="0" borderId="104" xfId="2" applyNumberFormat="1" applyFont="1" applyFill="1" applyBorder="1" applyAlignment="1">
      <alignment horizontal="center" vertical="center"/>
    </xf>
    <xf numFmtId="3" fontId="170" fillId="0" borderId="105" xfId="2" applyNumberFormat="1" applyFont="1" applyFill="1" applyBorder="1" applyAlignment="1">
      <alignment horizontal="center" vertical="center"/>
    </xf>
    <xf numFmtId="3" fontId="110" fillId="0" borderId="65" xfId="2" applyNumberFormat="1" applyFont="1" applyBorder="1" applyAlignment="1">
      <alignment horizontal="center" vertical="center"/>
    </xf>
    <xf numFmtId="3" fontId="110" fillId="0" borderId="14" xfId="2" applyNumberFormat="1" applyFont="1" applyBorder="1" applyAlignment="1">
      <alignment horizontal="center" vertical="center"/>
    </xf>
    <xf numFmtId="3" fontId="173" fillId="0" borderId="54" xfId="2" applyNumberFormat="1" applyFont="1" applyBorder="1" applyAlignment="1">
      <alignment horizontal="center" vertical="center"/>
    </xf>
    <xf numFmtId="3" fontId="173" fillId="0" borderId="149" xfId="2" applyNumberFormat="1" applyFont="1" applyBorder="1" applyAlignment="1">
      <alignment horizontal="center" vertical="center"/>
    </xf>
    <xf numFmtId="3" fontId="170" fillId="0" borderId="85" xfId="2" applyNumberFormat="1" applyFont="1" applyBorder="1" applyAlignment="1">
      <alignment horizontal="center" vertical="center"/>
    </xf>
    <xf numFmtId="3" fontId="170" fillId="0" borderId="65" xfId="2" applyNumberFormat="1" applyFont="1" applyBorder="1" applyAlignment="1">
      <alignment horizontal="center" vertical="center"/>
    </xf>
    <xf numFmtId="3" fontId="170" fillId="0" borderId="14" xfId="2" applyNumberFormat="1" applyFont="1" applyFill="1" applyBorder="1" applyAlignment="1">
      <alignment horizontal="center" vertical="center"/>
    </xf>
    <xf numFmtId="3" fontId="170" fillId="0" borderId="108" xfId="2" applyNumberFormat="1" applyFont="1" applyFill="1" applyBorder="1" applyAlignment="1">
      <alignment horizontal="center" vertical="center"/>
    </xf>
    <xf numFmtId="3" fontId="170" fillId="0" borderId="109" xfId="2" applyNumberFormat="1" applyFont="1" applyFill="1" applyBorder="1" applyAlignment="1">
      <alignment horizontal="center" vertical="center"/>
    </xf>
    <xf numFmtId="3" fontId="110" fillId="0" borderId="14" xfId="2" applyNumberFormat="1" applyFont="1" applyBorder="1" applyAlignment="1">
      <alignment horizontal="center" vertical="center" wrapText="1"/>
    </xf>
    <xf numFmtId="3" fontId="110" fillId="0" borderId="9" xfId="2" applyNumberFormat="1" applyFont="1" applyBorder="1" applyAlignment="1">
      <alignment horizontal="center" vertical="top"/>
    </xf>
    <xf numFmtId="3" fontId="173" fillId="0" borderId="69" xfId="2" applyNumberFormat="1" applyFont="1" applyBorder="1" applyAlignment="1">
      <alignment horizontal="center" vertical="center"/>
    </xf>
    <xf numFmtId="3" fontId="173" fillId="0" borderId="153" xfId="2" applyNumberFormat="1" applyFont="1" applyBorder="1" applyAlignment="1">
      <alignment horizontal="center" vertical="center"/>
    </xf>
    <xf numFmtId="3" fontId="170" fillId="0" borderId="11" xfId="2" applyNumberFormat="1" applyFont="1" applyBorder="1" applyAlignment="1">
      <alignment horizontal="center" vertical="center"/>
    </xf>
    <xf numFmtId="3" fontId="170" fillId="0" borderId="14" xfId="2" applyNumberFormat="1" applyFont="1" applyBorder="1" applyAlignment="1">
      <alignment horizontal="center" vertical="center"/>
    </xf>
    <xf numFmtId="3" fontId="96" fillId="0" borderId="72" xfId="2" applyNumberFormat="1" applyFont="1" applyFill="1" applyBorder="1" applyAlignment="1">
      <alignment horizontal="center"/>
    </xf>
    <xf numFmtId="3" fontId="173" fillId="0" borderId="96" xfId="2" applyNumberFormat="1" applyFont="1" applyBorder="1" applyAlignment="1">
      <alignment horizontal="center" vertical="center"/>
    </xf>
    <xf numFmtId="3" fontId="173" fillId="0" borderId="104" xfId="2" applyNumberFormat="1" applyFont="1" applyBorder="1" applyAlignment="1">
      <alignment horizontal="center" vertical="center"/>
    </xf>
    <xf numFmtId="3" fontId="173" fillId="0" borderId="108" xfId="2" applyNumberFormat="1" applyFont="1" applyBorder="1" applyAlignment="1">
      <alignment horizontal="center" vertical="center"/>
    </xf>
    <xf numFmtId="3" fontId="78" fillId="0" borderId="14" xfId="2" applyNumberFormat="1" applyFont="1" applyBorder="1" applyAlignment="1">
      <alignment horizontal="center"/>
    </xf>
    <xf numFmtId="3" fontId="170" fillId="0" borderId="111" xfId="2" applyNumberFormat="1" applyFont="1" applyFill="1" applyBorder="1" applyAlignment="1">
      <alignment horizontal="center" vertical="center"/>
    </xf>
    <xf numFmtId="3" fontId="170" fillId="0" borderId="9" xfId="2" applyNumberFormat="1" applyFont="1" applyFill="1" applyBorder="1" applyAlignment="1">
      <alignment horizontal="center" vertical="center"/>
    </xf>
    <xf numFmtId="3" fontId="170" fillId="0" borderId="110" xfId="2" applyNumberFormat="1" applyFont="1" applyFill="1" applyBorder="1" applyAlignment="1">
      <alignment horizontal="center" vertical="center"/>
    </xf>
    <xf numFmtId="3" fontId="110" fillId="0" borderId="9" xfId="2" applyNumberFormat="1" applyFont="1" applyBorder="1" applyAlignment="1">
      <alignment horizontal="center" vertical="center" wrapText="1"/>
    </xf>
    <xf numFmtId="3" fontId="173" fillId="0" borderId="71" xfId="2" applyNumberFormat="1" applyFont="1" applyBorder="1" applyAlignment="1">
      <alignment horizontal="center" vertical="center"/>
    </xf>
    <xf numFmtId="3" fontId="173" fillId="0" borderId="110" xfId="2" applyNumberFormat="1" applyFont="1" applyBorder="1" applyAlignment="1">
      <alignment horizontal="center" vertical="center"/>
    </xf>
    <xf numFmtId="3" fontId="173" fillId="0" borderId="154" xfId="2" applyNumberFormat="1" applyFont="1" applyBorder="1" applyAlignment="1">
      <alignment horizontal="center" vertical="center"/>
    </xf>
    <xf numFmtId="3" fontId="170" fillId="0" borderId="8" xfId="2" applyNumberFormat="1" applyFont="1" applyBorder="1" applyAlignment="1">
      <alignment horizontal="center" vertical="center"/>
    </xf>
    <xf numFmtId="3" fontId="170" fillId="0" borderId="9" xfId="2" applyNumberFormat="1" applyFont="1" applyBorder="1" applyAlignment="1">
      <alignment horizontal="center" vertical="center"/>
    </xf>
    <xf numFmtId="3" fontId="170" fillId="0" borderId="29" xfId="2" applyNumberFormat="1" applyFont="1" applyFill="1" applyBorder="1" applyAlignment="1">
      <alignment horizontal="center" vertical="center"/>
    </xf>
    <xf numFmtId="3" fontId="170" fillId="0" borderId="138" xfId="2" applyNumberFormat="1" applyFont="1" applyFill="1" applyBorder="1" applyAlignment="1">
      <alignment horizontal="center" vertical="center"/>
    </xf>
    <xf numFmtId="3" fontId="170" fillId="0" borderId="129" xfId="2" applyNumberFormat="1" applyFont="1" applyFill="1" applyBorder="1" applyAlignment="1">
      <alignment horizontal="center" vertical="center"/>
    </xf>
    <xf numFmtId="3" fontId="110" fillId="0" borderId="29" xfId="2" applyNumberFormat="1" applyFont="1" applyBorder="1" applyAlignment="1">
      <alignment horizontal="center" vertical="center"/>
    </xf>
    <xf numFmtId="3" fontId="96" fillId="0" borderId="6" xfId="2" applyNumberFormat="1" applyFont="1" applyFill="1" applyBorder="1" applyAlignment="1">
      <alignment horizontal="center" wrapText="1"/>
    </xf>
    <xf numFmtId="3" fontId="96" fillId="0" borderId="14" xfId="2" applyNumberFormat="1" applyFont="1" applyFill="1" applyBorder="1" applyAlignment="1">
      <alignment horizontal="center" wrapText="1"/>
    </xf>
    <xf numFmtId="3" fontId="170" fillId="0" borderId="12" xfId="2" applyNumberFormat="1" applyFont="1" applyFill="1" applyBorder="1" applyAlignment="1">
      <alignment horizontal="center" vertical="center"/>
    </xf>
    <xf numFmtId="3" fontId="170" fillId="0" borderId="100" xfId="2" applyNumberFormat="1" applyFont="1" applyFill="1" applyBorder="1" applyAlignment="1">
      <alignment horizontal="center" vertical="center"/>
    </xf>
    <xf numFmtId="3" fontId="170" fillId="0" borderId="101" xfId="2" applyNumberFormat="1" applyFont="1" applyFill="1" applyBorder="1" applyAlignment="1">
      <alignment horizontal="center" vertical="center"/>
    </xf>
    <xf numFmtId="3" fontId="110" fillId="0" borderId="12" xfId="2" applyNumberFormat="1" applyFont="1" applyBorder="1" applyAlignment="1">
      <alignment horizontal="center" vertical="center" wrapText="1"/>
    </xf>
    <xf numFmtId="3" fontId="96" fillId="0" borderId="9" xfId="2" applyNumberFormat="1" applyFont="1" applyFill="1" applyBorder="1" applyAlignment="1">
      <alignment horizontal="center" vertical="top"/>
    </xf>
    <xf numFmtId="3" fontId="173" fillId="0" borderId="100" xfId="2" applyNumberFormat="1" applyFont="1" applyBorder="1" applyAlignment="1">
      <alignment horizontal="center" vertical="center"/>
    </xf>
    <xf numFmtId="3" fontId="173" fillId="0" borderId="150" xfId="2" applyNumberFormat="1" applyFont="1" applyBorder="1" applyAlignment="1">
      <alignment horizontal="center" vertical="center"/>
    </xf>
    <xf numFmtId="3" fontId="96" fillId="0" borderId="6" xfId="2" applyNumberFormat="1" applyFont="1" applyFill="1" applyBorder="1" applyAlignment="1">
      <alignment horizontal="center"/>
    </xf>
    <xf numFmtId="3" fontId="173" fillId="0" borderId="72" xfId="2" applyNumberFormat="1" applyFont="1" applyBorder="1" applyAlignment="1">
      <alignment horizontal="center" vertical="center"/>
    </xf>
    <xf numFmtId="3" fontId="170" fillId="0" borderId="97" xfId="2" applyNumberFormat="1" applyFont="1" applyBorder="1" applyAlignment="1">
      <alignment horizontal="center" vertical="center"/>
    </xf>
    <xf numFmtId="3" fontId="173" fillId="0" borderId="65" xfId="2" applyNumberFormat="1" applyFont="1" applyBorder="1" applyAlignment="1">
      <alignment horizontal="center" vertical="center"/>
    </xf>
    <xf numFmtId="3" fontId="170" fillId="0" borderId="105" xfId="2" applyNumberFormat="1" applyFont="1" applyBorder="1" applyAlignment="1">
      <alignment horizontal="center" vertical="center"/>
    </xf>
    <xf numFmtId="3" fontId="173" fillId="0" borderId="12" xfId="2" applyNumberFormat="1" applyFont="1" applyBorder="1" applyAlignment="1">
      <alignment horizontal="center" vertical="center"/>
    </xf>
    <xf numFmtId="3" fontId="110" fillId="0" borderId="9" xfId="2" applyNumberFormat="1" applyFont="1" applyBorder="1" applyAlignment="1">
      <alignment horizontal="center"/>
    </xf>
    <xf numFmtId="3" fontId="172" fillId="0" borderId="0" xfId="2" applyNumberFormat="1" applyFont="1" applyFill="1" applyAlignment="1">
      <alignment horizontal="left" vertical="center"/>
    </xf>
    <xf numFmtId="3" fontId="171" fillId="0" borderId="0" xfId="2" applyNumberFormat="1" applyFont="1" applyFill="1" applyAlignment="1">
      <alignment horizontal="center"/>
    </xf>
    <xf numFmtId="3" fontId="171" fillId="0" borderId="0" xfId="2" applyNumberFormat="1" applyFont="1" applyFill="1" applyBorder="1" applyAlignment="1">
      <alignment horizontal="center"/>
    </xf>
    <xf numFmtId="3" fontId="171" fillId="0" borderId="0" xfId="2" applyNumberFormat="1" applyFont="1" applyAlignment="1">
      <alignment horizontal="center"/>
    </xf>
    <xf numFmtId="3" fontId="160" fillId="0" borderId="0" xfId="2" applyNumberFormat="1" applyFont="1" applyAlignment="1">
      <alignment horizontal="right" vertical="top" readingOrder="1"/>
    </xf>
    <xf numFmtId="3" fontId="171" fillId="0" borderId="0" xfId="2" applyNumberFormat="1" applyFont="1" applyAlignment="1">
      <alignment horizontal="center" readingOrder="1"/>
    </xf>
    <xf numFmtId="3" fontId="172" fillId="0" borderId="0" xfId="2" applyNumberFormat="1" applyFont="1" applyAlignment="1">
      <alignment horizontal="center" vertical="top" readingOrder="1"/>
    </xf>
    <xf numFmtId="3" fontId="171" fillId="0" borderId="0" xfId="2" applyNumberFormat="1" applyFont="1"/>
    <xf numFmtId="3" fontId="114" fillId="0" borderId="0" xfId="2" applyNumberFormat="1" applyFont="1" applyFill="1" applyAlignment="1">
      <alignment horizontal="left" vertical="center"/>
    </xf>
    <xf numFmtId="3" fontId="114" fillId="0" borderId="0" xfId="2" applyNumberFormat="1" applyFont="1" applyFill="1" applyAlignment="1">
      <alignment horizontal="center" vertical="center"/>
    </xf>
    <xf numFmtId="3" fontId="160" fillId="0" borderId="0" xfId="2" applyNumberFormat="1" applyFont="1" applyAlignment="1">
      <alignment horizontal="center" vertical="top" readingOrder="1"/>
    </xf>
    <xf numFmtId="3" fontId="172" fillId="0" borderId="0" xfId="2" applyNumberFormat="1" applyFont="1" applyAlignment="1">
      <alignment horizontal="center" vertical="top"/>
    </xf>
    <xf numFmtId="3" fontId="110" fillId="0" borderId="0" xfId="2" applyNumberFormat="1" applyFont="1" applyFill="1" applyAlignment="1">
      <alignment horizontal="center" vertical="center"/>
    </xf>
    <xf numFmtId="3" fontId="28" fillId="0" borderId="0" xfId="2" applyNumberFormat="1" applyFont="1" applyFill="1" applyAlignment="1">
      <alignment horizontal="center"/>
    </xf>
    <xf numFmtId="3" fontId="28" fillId="0" borderId="0" xfId="2" applyNumberFormat="1" applyFont="1" applyFill="1" applyBorder="1" applyAlignment="1">
      <alignment horizontal="center"/>
    </xf>
    <xf numFmtId="3" fontId="87" fillId="0" borderId="0" xfId="2" applyNumberFormat="1" applyFont="1" applyFill="1" applyBorder="1" applyAlignment="1">
      <alignment horizontal="center"/>
    </xf>
    <xf numFmtId="3" fontId="110" fillId="0" borderId="70" xfId="2" applyNumberFormat="1" applyFont="1" applyFill="1" applyBorder="1" applyAlignment="1">
      <alignment horizontal="center" vertical="center"/>
    </xf>
    <xf numFmtId="3" fontId="110" fillId="0" borderId="37" xfId="2" applyNumberFormat="1" applyFont="1" applyFill="1" applyBorder="1" applyAlignment="1">
      <alignment horizontal="center" vertical="center"/>
    </xf>
    <xf numFmtId="3" fontId="110" fillId="0" borderId="68" xfId="2" applyNumberFormat="1" applyFont="1" applyFill="1" applyBorder="1" applyAlignment="1">
      <alignment horizontal="center" vertical="center"/>
    </xf>
    <xf numFmtId="3" fontId="110" fillId="0" borderId="66" xfId="2" applyNumberFormat="1" applyFont="1" applyFill="1" applyBorder="1" applyAlignment="1">
      <alignment horizontal="center" vertical="center"/>
    </xf>
    <xf numFmtId="3" fontId="110" fillId="0" borderId="71" xfId="2" applyNumberFormat="1" applyFont="1" applyFill="1" applyBorder="1" applyAlignment="1">
      <alignment horizontal="center" vertical="center"/>
    </xf>
    <xf numFmtId="3" fontId="110" fillId="0" borderId="110" xfId="2" applyNumberFormat="1" applyFont="1" applyFill="1" applyBorder="1" applyAlignment="1">
      <alignment horizontal="center" vertical="center"/>
    </xf>
    <xf numFmtId="3" fontId="110" fillId="0" borderId="111" xfId="2" applyNumberFormat="1" applyFont="1" applyFill="1" applyBorder="1" applyAlignment="1">
      <alignment horizontal="center" vertical="center"/>
    </xf>
    <xf numFmtId="3" fontId="110" fillId="0" borderId="91" xfId="2" applyNumberFormat="1" applyFont="1" applyFill="1" applyBorder="1" applyAlignment="1">
      <alignment horizontal="center" vertical="center"/>
    </xf>
    <xf numFmtId="3" fontId="110" fillId="0" borderId="71" xfId="2" applyNumberFormat="1" applyFont="1" applyBorder="1" applyAlignment="1">
      <alignment horizontal="center" vertical="center"/>
    </xf>
    <xf numFmtId="3" fontId="110" fillId="0" borderId="12" xfId="2" applyNumberFormat="1" applyFont="1" applyBorder="1" applyAlignment="1">
      <alignment horizontal="center" vertical="center"/>
    </xf>
    <xf numFmtId="3" fontId="170" fillId="0" borderId="0" xfId="2" applyNumberFormat="1" applyFont="1" applyFill="1" applyAlignment="1">
      <alignment horizontal="center" vertical="center"/>
    </xf>
    <xf numFmtId="3" fontId="62" fillId="0" borderId="0" xfId="2" applyNumberFormat="1" applyFont="1" applyAlignment="1">
      <alignment horizontal="center" vertical="center" wrapText="1"/>
    </xf>
    <xf numFmtId="3" fontId="62" fillId="0" borderId="0" xfId="2" applyNumberFormat="1" applyFont="1" applyBorder="1" applyAlignment="1">
      <alignment horizontal="center"/>
    </xf>
    <xf numFmtId="3" fontId="110" fillId="0" borderId="46" xfId="2" applyNumberFormat="1" applyFont="1" applyFill="1" applyBorder="1" applyAlignment="1">
      <alignment horizontal="left" vertical="center"/>
    </xf>
    <xf numFmtId="3" fontId="110" fillId="0" borderId="69" xfId="2" applyNumberFormat="1" applyFont="1" applyFill="1" applyBorder="1" applyAlignment="1">
      <alignment horizontal="center" vertical="center"/>
    </xf>
    <xf numFmtId="3" fontId="78" fillId="0" borderId="0" xfId="2" applyNumberFormat="1" applyFont="1" applyBorder="1" applyAlignment="1">
      <alignment horizontal="center"/>
    </xf>
    <xf numFmtId="3" fontId="170" fillId="0" borderId="0" xfId="2" applyNumberFormat="1" applyFont="1" applyFill="1" applyAlignment="1">
      <alignment horizontal="right" vertical="center"/>
    </xf>
    <xf numFmtId="3" fontId="28" fillId="0" borderId="0" xfId="2" applyNumberFormat="1" applyFont="1" applyFill="1"/>
    <xf numFmtId="3" fontId="95" fillId="0" borderId="0" xfId="2" applyNumberFormat="1" applyFont="1" applyFill="1" applyAlignment="1">
      <alignment horizontal="center"/>
    </xf>
    <xf numFmtId="3" fontId="96" fillId="0" borderId="0" xfId="2" applyNumberFormat="1" applyFont="1" applyFill="1" applyAlignment="1">
      <alignment horizontal="center"/>
    </xf>
    <xf numFmtId="3" fontId="61" fillId="0" borderId="0" xfId="2" applyNumberFormat="1" applyFont="1" applyFill="1" applyAlignment="1">
      <alignment horizontal="left"/>
    </xf>
    <xf numFmtId="3" fontId="61" fillId="0" borderId="0" xfId="2" applyNumberFormat="1" applyFont="1" applyFill="1" applyAlignment="1">
      <alignment horizontal="center"/>
    </xf>
    <xf numFmtId="3" fontId="96" fillId="0" borderId="46" xfId="2" applyNumberFormat="1" applyFont="1" applyFill="1" applyBorder="1" applyAlignment="1">
      <alignment horizontal="center" vertical="center"/>
    </xf>
    <xf numFmtId="3" fontId="96" fillId="0" borderId="59" xfId="2" applyNumberFormat="1" applyFont="1" applyFill="1" applyBorder="1" applyAlignment="1">
      <alignment horizontal="center" vertical="center"/>
    </xf>
    <xf numFmtId="3" fontId="96" fillId="0" borderId="67" xfId="2" applyNumberFormat="1" applyFont="1" applyFill="1" applyBorder="1" applyAlignment="1">
      <alignment horizontal="center" vertical="center"/>
    </xf>
    <xf numFmtId="3" fontId="96" fillId="0" borderId="37" xfId="2" applyNumberFormat="1" applyFont="1" applyFill="1" applyBorder="1" applyAlignment="1">
      <alignment horizontal="center" vertical="center"/>
    </xf>
    <xf numFmtId="3" fontId="96" fillId="0" borderId="68" xfId="2" applyNumberFormat="1" applyFont="1" applyFill="1" applyBorder="1" applyAlignment="1">
      <alignment horizontal="center" vertical="center"/>
    </xf>
    <xf numFmtId="3" fontId="96" fillId="0" borderId="59" xfId="2" applyNumberFormat="1" applyFont="1" applyFill="1" applyBorder="1" applyAlignment="1">
      <alignment horizontal="center"/>
    </xf>
    <xf numFmtId="3" fontId="96" fillId="0" borderId="6" xfId="2" applyNumberFormat="1" applyFont="1" applyFill="1" applyBorder="1" applyAlignment="1">
      <alignment horizontal="center" vertical="center" wrapText="1"/>
    </xf>
    <xf numFmtId="3" fontId="61" fillId="0" borderId="112" xfId="2" applyNumberFormat="1" applyFont="1" applyFill="1" applyBorder="1" applyAlignment="1">
      <alignment horizontal="center" vertical="center"/>
    </xf>
    <xf numFmtId="3" fontId="61" fillId="0" borderId="59" xfId="2" applyNumberFormat="1" applyFont="1" applyFill="1" applyBorder="1" applyAlignment="1">
      <alignment horizontal="center" vertical="center"/>
    </xf>
    <xf numFmtId="3" fontId="61" fillId="0" borderId="67" xfId="2" applyNumberFormat="1" applyFont="1" applyFill="1" applyBorder="1" applyAlignment="1">
      <alignment horizontal="center" vertical="center"/>
    </xf>
    <xf numFmtId="3" fontId="61" fillId="0" borderId="59" xfId="2" applyNumberFormat="1" applyFont="1" applyFill="1" applyBorder="1" applyAlignment="1">
      <alignment horizontal="center"/>
    </xf>
    <xf numFmtId="3" fontId="96" fillId="0" borderId="106" xfId="2" applyNumberFormat="1" applyFont="1" applyFill="1" applyBorder="1" applyAlignment="1">
      <alignment horizontal="center" vertical="center"/>
    </xf>
    <xf numFmtId="3" fontId="96" fillId="0" borderId="107" xfId="2" applyNumberFormat="1" applyFont="1" applyFill="1" applyBorder="1" applyAlignment="1">
      <alignment horizontal="center" vertical="center"/>
    </xf>
    <xf numFmtId="3" fontId="96" fillId="0" borderId="90" xfId="2" applyNumberFormat="1" applyFont="1" applyFill="1" applyBorder="1" applyAlignment="1">
      <alignment horizontal="center" vertical="center"/>
    </xf>
    <xf numFmtId="3" fontId="96" fillId="0" borderId="69" xfId="2" applyNumberFormat="1" applyFont="1" applyFill="1" applyBorder="1" applyAlignment="1">
      <alignment horizontal="center" vertical="center"/>
    </xf>
    <xf numFmtId="3" fontId="96" fillId="0" borderId="40" xfId="2" applyNumberFormat="1" applyFont="1" applyFill="1" applyBorder="1" applyAlignment="1">
      <alignment horizontal="center"/>
    </xf>
    <xf numFmtId="3" fontId="61" fillId="0" borderId="14" xfId="2" applyNumberFormat="1" applyFont="1" applyFill="1" applyBorder="1" applyAlignment="1">
      <alignment horizontal="center" vertical="center"/>
    </xf>
    <xf numFmtId="3" fontId="61" fillId="0" borderId="155" xfId="2" applyNumberFormat="1" applyFont="1" applyFill="1" applyBorder="1" applyAlignment="1">
      <alignment horizontal="center" vertical="center"/>
    </xf>
    <xf numFmtId="3" fontId="61" fillId="0" borderId="106" xfId="2" applyNumberFormat="1" applyFont="1" applyFill="1" applyBorder="1" applyAlignment="1">
      <alignment horizontal="center" vertical="center"/>
    </xf>
    <xf numFmtId="3" fontId="61" fillId="0" borderId="90" xfId="2" applyNumberFormat="1" applyFont="1" applyFill="1" applyBorder="1" applyAlignment="1">
      <alignment horizontal="center" vertical="center"/>
    </xf>
    <xf numFmtId="3" fontId="61" fillId="0" borderId="69" xfId="2" applyNumberFormat="1" applyFont="1" applyFill="1" applyBorder="1" applyAlignment="1">
      <alignment horizontal="center" vertical="center"/>
    </xf>
    <xf numFmtId="3" fontId="61" fillId="0" borderId="40" xfId="2" applyNumberFormat="1" applyFont="1" applyFill="1" applyBorder="1" applyAlignment="1">
      <alignment horizontal="center"/>
    </xf>
    <xf numFmtId="3" fontId="96" fillId="0" borderId="110" xfId="2" applyNumberFormat="1" applyFont="1" applyFill="1" applyBorder="1" applyAlignment="1">
      <alignment horizontal="center" vertical="center"/>
    </xf>
    <xf numFmtId="3" fontId="96" fillId="0" borderId="111" xfId="2" applyNumberFormat="1" applyFont="1" applyFill="1" applyBorder="1" applyAlignment="1">
      <alignment horizontal="center" vertical="center"/>
    </xf>
    <xf numFmtId="3" fontId="96" fillId="0" borderId="91" xfId="2" applyNumberFormat="1" applyFont="1" applyFill="1" applyBorder="1" applyAlignment="1">
      <alignment horizontal="center" vertical="center"/>
    </xf>
    <xf numFmtId="3" fontId="96" fillId="0" borderId="71" xfId="2" applyNumberFormat="1" applyFont="1" applyFill="1" applyBorder="1" applyAlignment="1">
      <alignment horizontal="center" vertical="center"/>
    </xf>
    <xf numFmtId="3" fontId="96" fillId="0" borderId="25" xfId="2" applyNumberFormat="1" applyFont="1" applyFill="1" applyBorder="1" applyAlignment="1">
      <alignment horizontal="center"/>
    </xf>
    <xf numFmtId="3" fontId="61" fillId="0" borderId="14" xfId="2" applyNumberFormat="1" applyFont="1" applyFill="1" applyBorder="1" applyAlignment="1">
      <alignment horizontal="center"/>
    </xf>
    <xf numFmtId="3" fontId="61" fillId="0" borderId="156" xfId="2" applyNumberFormat="1" applyFont="1" applyFill="1" applyBorder="1" applyAlignment="1">
      <alignment horizontal="center" vertical="center"/>
    </xf>
    <xf numFmtId="3" fontId="61" fillId="0" borderId="108" xfId="2" applyNumberFormat="1" applyFont="1" applyFill="1" applyBorder="1" applyAlignment="1">
      <alignment horizontal="center" vertical="center"/>
    </xf>
    <xf numFmtId="3" fontId="61" fillId="0" borderId="151" xfId="2" applyNumberFormat="1" applyFont="1" applyFill="1" applyBorder="1" applyAlignment="1">
      <alignment horizontal="center" vertical="center"/>
    </xf>
    <xf numFmtId="3" fontId="61" fillId="0" borderId="25" xfId="2" applyNumberFormat="1" applyFont="1" applyFill="1" applyBorder="1" applyAlignment="1">
      <alignment horizontal="center"/>
    </xf>
    <xf numFmtId="3" fontId="96" fillId="0" borderId="119" xfId="2" applyNumberFormat="1" applyFont="1" applyFill="1" applyBorder="1" applyAlignment="1">
      <alignment horizontal="center" vertical="center"/>
    </xf>
    <xf numFmtId="3" fontId="96" fillId="0" borderId="50" xfId="2" applyNumberFormat="1" applyFont="1" applyFill="1" applyBorder="1" applyAlignment="1">
      <alignment horizontal="center" vertical="center"/>
    </xf>
    <xf numFmtId="3" fontId="96" fillId="0" borderId="114" xfId="2" applyNumberFormat="1" applyFont="1" applyFill="1" applyBorder="1" applyAlignment="1">
      <alignment horizontal="center" vertical="center"/>
    </xf>
    <xf numFmtId="3" fontId="96" fillId="0" borderId="92" xfId="2" applyNumberFormat="1" applyFont="1" applyFill="1" applyBorder="1" applyAlignment="1">
      <alignment horizontal="center" vertical="center"/>
    </xf>
    <xf numFmtId="3" fontId="96" fillId="0" borderId="72" xfId="2" applyNumberFormat="1" applyFont="1" applyFill="1" applyBorder="1" applyAlignment="1">
      <alignment horizontal="center" vertical="center"/>
    </xf>
    <xf numFmtId="3" fontId="61" fillId="0" borderId="96" xfId="2" applyNumberFormat="1" applyFont="1" applyFill="1" applyBorder="1" applyAlignment="1">
      <alignment horizontal="center" vertical="center"/>
    </xf>
    <xf numFmtId="3" fontId="61" fillId="0" borderId="157" xfId="2" applyNumberFormat="1" applyFont="1" applyFill="1" applyBorder="1" applyAlignment="1">
      <alignment horizontal="center" vertical="center"/>
    </xf>
    <xf numFmtId="3" fontId="61" fillId="0" borderId="72" xfId="2" applyNumberFormat="1" applyFont="1" applyFill="1" applyBorder="1" applyAlignment="1">
      <alignment horizontal="center" vertical="center"/>
    </xf>
    <xf numFmtId="3" fontId="61" fillId="0" borderId="6" xfId="2" applyNumberFormat="1" applyFont="1" applyFill="1" applyBorder="1" applyAlignment="1">
      <alignment horizontal="center"/>
    </xf>
    <xf numFmtId="3" fontId="96" fillId="0" borderId="61" xfId="2" applyNumberFormat="1" applyFont="1" applyFill="1" applyBorder="1" applyAlignment="1">
      <alignment horizontal="center" vertical="center"/>
    </xf>
    <xf numFmtId="3" fontId="96" fillId="0" borderId="14" xfId="2" applyNumberFormat="1" applyFont="1" applyFill="1" applyBorder="1" applyAlignment="1">
      <alignment horizontal="center" vertical="center"/>
    </xf>
    <xf numFmtId="3" fontId="61" fillId="0" borderId="104" xfId="2" applyNumberFormat="1" applyFont="1" applyFill="1" applyBorder="1" applyAlignment="1">
      <alignment horizontal="center" vertical="center"/>
    </xf>
    <xf numFmtId="3" fontId="61" fillId="0" borderId="158" xfId="2" applyNumberFormat="1" applyFont="1" applyFill="1" applyBorder="1" applyAlignment="1">
      <alignment horizontal="center" vertical="center"/>
    </xf>
    <xf numFmtId="3" fontId="61" fillId="0" borderId="65" xfId="2" applyNumberFormat="1" applyFont="1" applyFill="1" applyBorder="1" applyAlignment="1">
      <alignment horizontal="center" vertical="center"/>
    </xf>
    <xf numFmtId="3" fontId="96" fillId="0" borderId="100" xfId="2" applyNumberFormat="1" applyFont="1" applyFill="1" applyBorder="1" applyAlignment="1">
      <alignment horizontal="center" vertical="center"/>
    </xf>
    <xf numFmtId="3" fontId="96" fillId="0" borderId="94" xfId="2" applyNumberFormat="1" applyFont="1" applyFill="1" applyBorder="1" applyAlignment="1">
      <alignment horizontal="center" vertical="center"/>
    </xf>
    <xf numFmtId="3" fontId="96" fillId="0" borderId="12" xfId="2" applyNumberFormat="1" applyFont="1" applyFill="1" applyBorder="1" applyAlignment="1">
      <alignment horizontal="center" vertical="center" wrapText="1"/>
    </xf>
    <xf numFmtId="3" fontId="61" fillId="0" borderId="14" xfId="2" applyNumberFormat="1" applyFont="1" applyFill="1" applyBorder="1" applyAlignment="1">
      <alignment horizontal="center" vertical="center" wrapText="1"/>
    </xf>
    <xf numFmtId="3" fontId="61" fillId="0" borderId="9" xfId="2" applyNumberFormat="1" applyFont="1" applyFill="1" applyBorder="1" applyAlignment="1">
      <alignment horizontal="center" vertical="top"/>
    </xf>
    <xf numFmtId="3" fontId="62" fillId="0" borderId="96" xfId="2" applyNumberFormat="1" applyFont="1" applyFill="1" applyBorder="1" applyAlignment="1">
      <alignment horizontal="center" vertical="center"/>
    </xf>
    <xf numFmtId="3" fontId="62" fillId="0" borderId="157" xfId="2" applyNumberFormat="1" applyFont="1" applyFill="1" applyBorder="1" applyAlignment="1">
      <alignment horizontal="center" vertical="center"/>
    </xf>
    <xf numFmtId="3" fontId="62" fillId="0" borderId="72" xfId="2" applyNumberFormat="1" applyFont="1" applyFill="1" applyBorder="1" applyAlignment="1">
      <alignment horizontal="center" vertical="center"/>
    </xf>
    <xf numFmtId="3" fontId="62" fillId="0" borderId="6" xfId="2" applyNumberFormat="1" applyFont="1" applyFill="1" applyBorder="1" applyAlignment="1">
      <alignment horizontal="center"/>
    </xf>
    <xf numFmtId="3" fontId="62" fillId="0" borderId="104" xfId="2" applyNumberFormat="1" applyFont="1" applyFill="1" applyBorder="1" applyAlignment="1">
      <alignment horizontal="center" vertical="center"/>
    </xf>
    <xf numFmtId="3" fontId="62" fillId="0" borderId="158" xfId="2" applyNumberFormat="1" applyFont="1" applyFill="1" applyBorder="1" applyAlignment="1">
      <alignment horizontal="center" vertical="center"/>
    </xf>
    <xf numFmtId="3" fontId="62" fillId="0" borderId="65" xfId="2" applyNumberFormat="1" applyFont="1" applyFill="1" applyBorder="1" applyAlignment="1">
      <alignment horizontal="center" vertical="center"/>
    </xf>
    <xf numFmtId="3" fontId="62" fillId="0" borderId="14" xfId="2" applyNumberFormat="1" applyFont="1" applyFill="1" applyBorder="1" applyAlignment="1">
      <alignment horizontal="center" vertical="center"/>
    </xf>
    <xf numFmtId="3" fontId="62" fillId="0" borderId="108" xfId="2" applyNumberFormat="1" applyFont="1" applyFill="1" applyBorder="1" applyAlignment="1">
      <alignment horizontal="center" vertical="center"/>
    </xf>
    <xf numFmtId="3" fontId="62" fillId="0" borderId="151" xfId="2" applyNumberFormat="1" applyFont="1" applyFill="1" applyBorder="1" applyAlignment="1">
      <alignment horizontal="center" vertical="center"/>
    </xf>
    <xf numFmtId="3" fontId="62" fillId="0" borderId="14" xfId="2" applyNumberFormat="1" applyFont="1" applyFill="1" applyBorder="1" applyAlignment="1">
      <alignment horizontal="center" vertical="center" wrapText="1"/>
    </xf>
    <xf numFmtId="3" fontId="62" fillId="0" borderId="9" xfId="2" applyNumberFormat="1" applyFont="1" applyFill="1" applyBorder="1" applyAlignment="1">
      <alignment horizontal="center" vertical="top"/>
    </xf>
    <xf numFmtId="3" fontId="96" fillId="0" borderId="108" xfId="2" applyNumberFormat="1" applyFont="1" applyFill="1" applyBorder="1" applyAlignment="1">
      <alignment horizontal="center" vertical="center"/>
    </xf>
    <xf numFmtId="3" fontId="96" fillId="0" borderId="159" xfId="2" applyNumberFormat="1" applyFont="1" applyFill="1" applyBorder="1" applyAlignment="1">
      <alignment horizontal="center" vertical="center"/>
    </xf>
    <xf numFmtId="3" fontId="96" fillId="0" borderId="151" xfId="2" applyNumberFormat="1" applyFont="1" applyFill="1" applyBorder="1" applyAlignment="1">
      <alignment horizontal="center" vertical="center"/>
    </xf>
    <xf numFmtId="3" fontId="96" fillId="0" borderId="6" xfId="2" applyNumberFormat="1" applyFont="1" applyBorder="1" applyAlignment="1">
      <alignment horizontal="center" vertical="center"/>
    </xf>
    <xf numFmtId="3" fontId="96" fillId="0" borderId="6" xfId="2" applyNumberFormat="1" applyFont="1" applyBorder="1" applyAlignment="1">
      <alignment horizontal="center"/>
    </xf>
    <xf numFmtId="3" fontId="96" fillId="0" borderId="104" xfId="2" applyNumberFormat="1" applyFont="1" applyFill="1" applyBorder="1" applyAlignment="1">
      <alignment horizontal="center" vertical="center"/>
    </xf>
    <xf numFmtId="3" fontId="96" fillId="0" borderId="54" xfId="2" applyNumberFormat="1" applyFont="1" applyFill="1" applyBorder="1" applyAlignment="1">
      <alignment horizontal="center" vertical="center"/>
    </xf>
    <xf numFmtId="3" fontId="96" fillId="0" borderId="160" xfId="2" applyNumberFormat="1" applyFont="1" applyFill="1" applyBorder="1" applyAlignment="1">
      <alignment horizontal="center" vertical="center"/>
    </xf>
    <xf numFmtId="3" fontId="96" fillId="0" borderId="158" xfId="2" applyNumberFormat="1" applyFont="1" applyFill="1" applyBorder="1" applyAlignment="1">
      <alignment horizontal="center" vertical="center"/>
    </xf>
    <xf numFmtId="3" fontId="96" fillId="0" borderId="65" xfId="2" applyNumberFormat="1" applyFont="1" applyBorder="1" applyAlignment="1">
      <alignment horizontal="center" vertical="center"/>
    </xf>
    <xf numFmtId="3" fontId="96" fillId="0" borderId="14" xfId="2" applyNumberFormat="1" applyFont="1" applyBorder="1" applyAlignment="1">
      <alignment horizontal="center"/>
    </xf>
    <xf numFmtId="3" fontId="62" fillId="0" borderId="110" xfId="2" applyNumberFormat="1" applyFont="1" applyFill="1" applyBorder="1" applyAlignment="1">
      <alignment horizontal="center" vertical="center"/>
    </xf>
    <xf numFmtId="3" fontId="96" fillId="0" borderId="70" xfId="2" applyNumberFormat="1" applyFont="1" applyFill="1" applyBorder="1" applyAlignment="1">
      <alignment horizontal="center" vertical="center"/>
    </xf>
    <xf numFmtId="3" fontId="96" fillId="0" borderId="161" xfId="2" applyNumberFormat="1" applyFont="1" applyFill="1" applyBorder="1" applyAlignment="1">
      <alignment horizontal="center" vertical="center"/>
    </xf>
    <xf numFmtId="3" fontId="96" fillId="0" borderId="101" xfId="2" applyNumberFormat="1" applyFont="1" applyFill="1" applyBorder="1" applyAlignment="1">
      <alignment horizontal="center" vertical="center"/>
    </xf>
    <xf numFmtId="3" fontId="96" fillId="0" borderId="9" xfId="2" applyNumberFormat="1" applyFont="1" applyBorder="1" applyAlignment="1">
      <alignment horizontal="center" vertical="center" wrapText="1"/>
    </xf>
    <xf numFmtId="3" fontId="96" fillId="0" borderId="9" xfId="2" applyNumberFormat="1" applyFont="1" applyBorder="1" applyAlignment="1">
      <alignment horizontal="center" vertical="top"/>
    </xf>
    <xf numFmtId="3" fontId="96" fillId="0" borderId="138" xfId="2" applyNumberFormat="1" applyFont="1" applyFill="1" applyBorder="1" applyAlignment="1">
      <alignment horizontal="center" vertical="center"/>
    </xf>
    <xf numFmtId="3" fontId="96" fillId="0" borderId="86" xfId="2" applyNumberFormat="1" applyFont="1" applyFill="1" applyBorder="1" applyAlignment="1">
      <alignment horizontal="center" vertical="center"/>
    </xf>
    <xf numFmtId="3" fontId="96" fillId="0" borderId="129" xfId="2" applyNumberFormat="1" applyFont="1" applyFill="1" applyBorder="1" applyAlignment="1">
      <alignment horizontal="center" vertical="center"/>
    </xf>
    <xf numFmtId="3" fontId="96" fillId="0" borderId="95" xfId="2" applyNumberFormat="1" applyFont="1" applyFill="1" applyBorder="1" applyAlignment="1">
      <alignment horizontal="center" vertical="center"/>
    </xf>
    <xf numFmtId="3" fontId="96" fillId="0" borderId="14" xfId="2" applyNumberFormat="1" applyFont="1" applyFill="1" applyBorder="1" applyAlignment="1">
      <alignment horizontal="center"/>
    </xf>
    <xf numFmtId="3" fontId="62" fillId="0" borderId="14" xfId="2" applyNumberFormat="1" applyFont="1" applyFill="1" applyBorder="1" applyAlignment="1">
      <alignment horizontal="center"/>
    </xf>
    <xf numFmtId="3" fontId="62" fillId="0" borderId="100" xfId="2" applyNumberFormat="1" applyFont="1" applyFill="1" applyBorder="1" applyAlignment="1">
      <alignment horizontal="center" vertical="center"/>
    </xf>
    <xf numFmtId="3" fontId="62" fillId="0" borderId="94" xfId="2" applyNumberFormat="1" applyFont="1" applyFill="1" applyBorder="1" applyAlignment="1">
      <alignment horizontal="center" vertical="center"/>
    </xf>
    <xf numFmtId="3" fontId="62" fillId="0" borderId="12" xfId="2" applyNumberFormat="1" applyFont="1" applyFill="1" applyBorder="1" applyAlignment="1">
      <alignment horizontal="center" vertical="center" wrapText="1"/>
    </xf>
    <xf numFmtId="3" fontId="96" fillId="0" borderId="0" xfId="2" applyNumberFormat="1" applyFont="1" applyFill="1" applyAlignment="1">
      <alignment horizontal="center" vertical="center"/>
    </xf>
    <xf numFmtId="3" fontId="96" fillId="0" borderId="0" xfId="2" applyNumberFormat="1" applyFont="1" applyFill="1" applyAlignment="1">
      <alignment horizontal="center" vertical="top"/>
    </xf>
    <xf numFmtId="3" fontId="96" fillId="0" borderId="0" xfId="2" applyNumberFormat="1" applyFont="1" applyFill="1" applyAlignment="1">
      <alignment horizontal="left" vertical="center"/>
    </xf>
    <xf numFmtId="3" fontId="96" fillId="0" borderId="0" xfId="2" applyNumberFormat="1" applyFont="1" applyFill="1" applyAlignment="1">
      <alignment horizontal="right" vertical="top"/>
    </xf>
    <xf numFmtId="3" fontId="96" fillId="0" borderId="0" xfId="2" applyNumberFormat="1" applyFont="1" applyFill="1" applyAlignment="1">
      <alignment horizontal="right" vertical="top" readingOrder="2"/>
    </xf>
    <xf numFmtId="3" fontId="96" fillId="0" borderId="67" xfId="2" applyNumberFormat="1" applyFont="1" applyFill="1" applyBorder="1" applyAlignment="1">
      <alignment horizontal="right" vertical="center"/>
    </xf>
    <xf numFmtId="3" fontId="96" fillId="0" borderId="0" xfId="2" applyNumberFormat="1" applyFont="1" applyFill="1" applyBorder="1" applyAlignment="1">
      <alignment horizontal="center" vertical="center"/>
    </xf>
    <xf numFmtId="3" fontId="96" fillId="0" borderId="0" xfId="2" applyNumberFormat="1" applyFont="1" applyFill="1" applyBorder="1" applyAlignment="1">
      <alignment horizontal="center"/>
    </xf>
    <xf numFmtId="3" fontId="96" fillId="0" borderId="0" xfId="2" applyNumberFormat="1" applyFont="1" applyFill="1" applyBorder="1" applyAlignment="1">
      <alignment horizontal="center" vertical="top"/>
    </xf>
    <xf numFmtId="3" fontId="96" fillId="0" borderId="72" xfId="2" applyNumberFormat="1" applyFont="1" applyBorder="1" applyAlignment="1">
      <alignment horizontal="center" vertical="center"/>
    </xf>
    <xf numFmtId="3" fontId="96" fillId="0" borderId="105" xfId="2" applyNumberFormat="1" applyFont="1" applyFill="1" applyBorder="1" applyAlignment="1">
      <alignment horizontal="center" vertical="center"/>
    </xf>
    <xf numFmtId="3" fontId="96" fillId="0" borderId="73" xfId="2" applyNumberFormat="1" applyFont="1" applyBorder="1" applyAlignment="1">
      <alignment horizontal="center" vertical="center"/>
    </xf>
    <xf numFmtId="3" fontId="96" fillId="0" borderId="12" xfId="2" applyNumberFormat="1" applyFont="1" applyBorder="1" applyAlignment="1">
      <alignment horizontal="center" vertical="center" wrapText="1"/>
    </xf>
    <xf numFmtId="3" fontId="96" fillId="0" borderId="29" xfId="2" applyNumberFormat="1" applyFont="1" applyFill="1" applyBorder="1" applyAlignment="1">
      <alignment horizontal="center" vertical="center"/>
    </xf>
    <xf numFmtId="3" fontId="172" fillId="0" borderId="46" xfId="2" applyNumberFormat="1" applyFont="1" applyFill="1" applyBorder="1" applyAlignment="1">
      <alignment horizontal="center" vertical="center" wrapText="1"/>
    </xf>
    <xf numFmtId="3" fontId="96" fillId="0" borderId="0" xfId="2" applyNumberFormat="1" applyFont="1" applyFill="1"/>
    <xf numFmtId="3" fontId="68" fillId="0" borderId="0" xfId="2" applyNumberFormat="1" applyFont="1" applyFill="1"/>
    <xf numFmtId="3" fontId="11" fillId="0" borderId="0" xfId="2" applyNumberFormat="1" applyFont="1" applyAlignment="1">
      <alignment horizontal="center" vertical="center"/>
    </xf>
    <xf numFmtId="3" fontId="68" fillId="0" borderId="0" xfId="2" applyNumberFormat="1" applyFont="1" applyFill="1" applyAlignment="1">
      <alignment horizontal="center" vertical="center"/>
    </xf>
    <xf numFmtId="3" fontId="68" fillId="0" borderId="0" xfId="2" applyNumberFormat="1" applyFont="1" applyFill="1" applyBorder="1" applyAlignment="1">
      <alignment horizontal="center" vertical="center"/>
    </xf>
    <xf numFmtId="3" fontId="68" fillId="0" borderId="9" xfId="2" applyNumberFormat="1" applyFont="1" applyFill="1" applyBorder="1" applyAlignment="1">
      <alignment horizontal="center" vertical="center"/>
    </xf>
    <xf numFmtId="3" fontId="68" fillId="0" borderId="12" xfId="2" applyNumberFormat="1" applyFont="1" applyFill="1" applyBorder="1" applyAlignment="1">
      <alignment horizontal="center" vertical="center" wrapText="1"/>
    </xf>
    <xf numFmtId="3" fontId="68" fillId="0" borderId="108" xfId="2" applyNumberFormat="1" applyFont="1" applyFill="1" applyBorder="1" applyAlignment="1">
      <alignment horizontal="center" vertical="center"/>
    </xf>
    <xf numFmtId="3" fontId="68" fillId="0" borderId="14" xfId="2" applyNumberFormat="1" applyFont="1" applyFill="1" applyBorder="1" applyAlignment="1">
      <alignment horizontal="center" vertical="center"/>
    </xf>
    <xf numFmtId="3" fontId="68" fillId="0" borderId="65" xfId="2" applyNumberFormat="1" applyFont="1" applyFill="1" applyBorder="1" applyAlignment="1">
      <alignment horizontal="center" vertical="center"/>
    </xf>
    <xf numFmtId="3" fontId="68" fillId="0" borderId="96" xfId="2" applyNumberFormat="1" applyFont="1" applyFill="1" applyBorder="1" applyAlignment="1">
      <alignment horizontal="center" vertical="center"/>
    </xf>
    <xf numFmtId="3" fontId="68" fillId="0" borderId="104" xfId="2" applyNumberFormat="1" applyFont="1" applyFill="1" applyBorder="1" applyAlignment="1">
      <alignment horizontal="center" vertical="center"/>
    </xf>
    <xf numFmtId="3" fontId="68" fillId="0" borderId="6" xfId="2" applyNumberFormat="1" applyFont="1" applyFill="1" applyBorder="1" applyAlignment="1">
      <alignment horizontal="center" vertical="center"/>
    </xf>
    <xf numFmtId="3" fontId="68" fillId="0" borderId="72" xfId="2" applyNumberFormat="1" applyFont="1" applyFill="1" applyBorder="1" applyAlignment="1">
      <alignment horizontal="center" vertical="center"/>
    </xf>
    <xf numFmtId="3" fontId="68" fillId="0" borderId="14" xfId="2" applyNumberFormat="1" applyFont="1" applyFill="1" applyBorder="1" applyAlignment="1">
      <alignment horizontal="center" vertical="center" wrapText="1"/>
    </xf>
    <xf numFmtId="3" fontId="68" fillId="0" borderId="25" xfId="2" applyNumberFormat="1" applyFont="1" applyFill="1" applyBorder="1" applyAlignment="1">
      <alignment horizontal="center" vertical="center"/>
    </xf>
    <xf numFmtId="3" fontId="68" fillId="0" borderId="69" xfId="2" applyNumberFormat="1" applyFont="1" applyFill="1" applyBorder="1" applyAlignment="1">
      <alignment horizontal="center" vertical="center"/>
    </xf>
    <xf numFmtId="3" fontId="68" fillId="0" borderId="151" xfId="2" applyNumberFormat="1" applyFont="1" applyFill="1" applyBorder="1" applyAlignment="1">
      <alignment horizontal="center" vertical="center"/>
    </xf>
    <xf numFmtId="3" fontId="68" fillId="0" borderId="109" xfId="2" applyNumberFormat="1" applyFont="1" applyFill="1" applyBorder="1" applyAlignment="1">
      <alignment horizontal="center" vertical="center"/>
    </xf>
    <xf numFmtId="3" fontId="68" fillId="0" borderId="40" xfId="2" applyNumberFormat="1" applyFont="1" applyFill="1" applyBorder="1" applyAlignment="1">
      <alignment horizontal="center" vertical="center"/>
    </xf>
    <xf numFmtId="3" fontId="68" fillId="0" borderId="90" xfId="2" applyNumberFormat="1" applyFont="1" applyFill="1" applyBorder="1" applyAlignment="1">
      <alignment horizontal="center" vertical="center"/>
    </xf>
    <xf numFmtId="3" fontId="68" fillId="0" borderId="106" xfId="2" applyNumberFormat="1" applyFont="1" applyFill="1" applyBorder="1" applyAlignment="1">
      <alignment horizontal="center" vertical="center"/>
    </xf>
    <xf numFmtId="3" fontId="68" fillId="0" borderId="107" xfId="2" applyNumberFormat="1" applyFont="1" applyFill="1" applyBorder="1" applyAlignment="1">
      <alignment horizontal="center" vertical="center"/>
    </xf>
    <xf numFmtId="3" fontId="68" fillId="0" borderId="67" xfId="2" applyNumberFormat="1" applyFont="1" applyFill="1" applyBorder="1" applyAlignment="1">
      <alignment horizontal="center" vertical="center"/>
    </xf>
    <xf numFmtId="3" fontId="68" fillId="0" borderId="59" xfId="2" applyNumberFormat="1" applyFont="1" applyFill="1" applyBorder="1" applyAlignment="1">
      <alignment horizontal="center" vertical="center"/>
    </xf>
    <xf numFmtId="3" fontId="68" fillId="0" borderId="46" xfId="2" applyNumberFormat="1" applyFont="1" applyFill="1" applyBorder="1" applyAlignment="1">
      <alignment horizontal="center" vertical="center"/>
    </xf>
    <xf numFmtId="3" fontId="120" fillId="0" borderId="0" xfId="2" applyNumberFormat="1" applyFont="1" applyFill="1" applyAlignment="1">
      <alignment horizontal="center" vertical="center"/>
    </xf>
    <xf numFmtId="3" fontId="68" fillId="0" borderId="0" xfId="2" applyNumberFormat="1" applyFont="1" applyFill="1" applyBorder="1"/>
    <xf numFmtId="3" fontId="11" fillId="0" borderId="0" xfId="2" applyNumberFormat="1" applyFont="1" applyBorder="1"/>
    <xf numFmtId="3" fontId="11" fillId="0" borderId="0" xfId="2" applyNumberFormat="1" applyFont="1" applyBorder="1" applyAlignment="1">
      <alignment horizontal="center" vertical="center"/>
    </xf>
    <xf numFmtId="3" fontId="68" fillId="0" borderId="68" xfId="2" applyNumberFormat="1" applyFont="1" applyFill="1" applyBorder="1" applyAlignment="1">
      <alignment horizontal="center" vertical="center"/>
    </xf>
    <xf numFmtId="3" fontId="68" fillId="0" borderId="37" xfId="2" applyNumberFormat="1" applyFont="1" applyFill="1" applyBorder="1" applyAlignment="1">
      <alignment horizontal="center" vertical="center"/>
    </xf>
    <xf numFmtId="3" fontId="68" fillId="0" borderId="0" xfId="2" applyNumberFormat="1" applyFont="1" applyFill="1" applyAlignment="1">
      <alignment horizontal="center" vertical="center" readingOrder="2"/>
    </xf>
    <xf numFmtId="3" fontId="68" fillId="0" borderId="0" xfId="2" applyNumberFormat="1" applyFont="1" applyFill="1" applyAlignment="1">
      <alignment horizontal="left" vertical="center"/>
    </xf>
    <xf numFmtId="3" fontId="68" fillId="0" borderId="138" xfId="2" applyNumberFormat="1" applyFont="1" applyFill="1" applyBorder="1" applyAlignment="1">
      <alignment horizontal="center" vertical="center"/>
    </xf>
    <xf numFmtId="3" fontId="120" fillId="0" borderId="9" xfId="2" applyNumberFormat="1" applyFont="1" applyFill="1" applyBorder="1" applyAlignment="1">
      <alignment horizontal="center" vertical="center"/>
    </xf>
    <xf numFmtId="3" fontId="120" fillId="0" borderId="12" xfId="2" applyNumberFormat="1" applyFont="1" applyFill="1" applyBorder="1" applyAlignment="1">
      <alignment horizontal="center" vertical="center" wrapText="1"/>
    </xf>
    <xf numFmtId="3" fontId="120" fillId="0" borderId="94" xfId="2" applyNumberFormat="1" applyFont="1" applyFill="1" applyBorder="1" applyAlignment="1">
      <alignment horizontal="center" vertical="center"/>
    </xf>
    <xf numFmtId="3" fontId="120" fillId="0" borderId="100" xfId="2" applyNumberFormat="1" applyFont="1" applyFill="1" applyBorder="1" applyAlignment="1">
      <alignment horizontal="center" vertical="center"/>
    </xf>
    <xf numFmtId="3" fontId="120" fillId="0" borderId="14" xfId="2" applyNumberFormat="1" applyFont="1" applyFill="1" applyBorder="1" applyAlignment="1">
      <alignment horizontal="center" vertical="center"/>
    </xf>
    <xf numFmtId="3" fontId="120" fillId="0" borderId="73" xfId="2" applyNumberFormat="1" applyFont="1" applyFill="1" applyBorder="1" applyAlignment="1">
      <alignment horizontal="center" vertical="center"/>
    </xf>
    <xf numFmtId="3" fontId="120" fillId="0" borderId="92" xfId="2" applyNumberFormat="1" applyFont="1" applyFill="1" applyBorder="1" applyAlignment="1">
      <alignment horizontal="center" vertical="center"/>
    </xf>
    <xf numFmtId="3" fontId="120" fillId="0" borderId="93" xfId="2" applyNumberFormat="1" applyFont="1" applyFill="1" applyBorder="1" applyAlignment="1">
      <alignment horizontal="center" vertical="center"/>
    </xf>
    <xf numFmtId="3" fontId="120" fillId="0" borderId="98" xfId="2" applyNumberFormat="1" applyFont="1" applyFill="1" applyBorder="1" applyAlignment="1">
      <alignment horizontal="center" vertical="center"/>
    </xf>
    <xf numFmtId="3" fontId="120" fillId="0" borderId="6" xfId="2" applyNumberFormat="1" applyFont="1" applyFill="1" applyBorder="1" applyAlignment="1">
      <alignment horizontal="center" vertical="center"/>
    </xf>
    <xf numFmtId="3" fontId="120" fillId="0" borderId="72" xfId="2" applyNumberFormat="1" applyFont="1" applyFill="1" applyBorder="1" applyAlignment="1">
      <alignment horizontal="center" vertical="center"/>
    </xf>
    <xf numFmtId="3" fontId="120" fillId="0" borderId="119" xfId="2" applyNumberFormat="1" applyFont="1" applyFill="1" applyBorder="1" applyAlignment="1">
      <alignment horizontal="center" vertical="center"/>
    </xf>
    <xf numFmtId="3" fontId="120" fillId="0" borderId="25" xfId="2" applyNumberFormat="1" applyFont="1" applyFill="1" applyBorder="1" applyAlignment="1">
      <alignment horizontal="center" vertical="center"/>
    </xf>
    <xf numFmtId="3" fontId="120" fillId="0" borderId="71" xfId="2" applyNumberFormat="1" applyFont="1" applyFill="1" applyBorder="1" applyAlignment="1">
      <alignment horizontal="center" vertical="center"/>
    </xf>
    <xf numFmtId="3" fontId="120" fillId="0" borderId="91" xfId="2" applyNumberFormat="1" applyFont="1" applyFill="1" applyBorder="1" applyAlignment="1">
      <alignment horizontal="center" vertical="center"/>
    </xf>
    <xf numFmtId="3" fontId="120" fillId="0" borderId="110" xfId="2" applyNumberFormat="1" applyFont="1" applyFill="1" applyBorder="1" applyAlignment="1">
      <alignment horizontal="center" vertical="center"/>
    </xf>
    <xf numFmtId="3" fontId="120" fillId="0" borderId="162" xfId="2" applyNumberFormat="1" applyFont="1" applyFill="1" applyBorder="1" applyAlignment="1">
      <alignment horizontal="center" vertical="center"/>
    </xf>
    <xf numFmtId="3" fontId="120" fillId="0" borderId="40" xfId="2" applyNumberFormat="1" applyFont="1" applyFill="1" applyBorder="1" applyAlignment="1">
      <alignment horizontal="center" vertical="center"/>
    </xf>
    <xf numFmtId="3" fontId="120" fillId="0" borderId="69" xfId="2" applyNumberFormat="1" applyFont="1" applyFill="1" applyBorder="1" applyAlignment="1">
      <alignment horizontal="center" vertical="center"/>
    </xf>
    <xf numFmtId="3" fontId="120" fillId="0" borderId="90" xfId="2" applyNumberFormat="1" applyFont="1" applyFill="1" applyBorder="1" applyAlignment="1">
      <alignment horizontal="center" vertical="center"/>
    </xf>
    <xf numFmtId="3" fontId="120" fillId="0" borderId="106" xfId="2" applyNumberFormat="1" applyFont="1" applyFill="1" applyBorder="1" applyAlignment="1">
      <alignment horizontal="center" vertical="center"/>
    </xf>
    <xf numFmtId="3" fontId="120" fillId="0" borderId="155" xfId="2" applyNumberFormat="1" applyFont="1" applyFill="1" applyBorder="1" applyAlignment="1">
      <alignment horizontal="center" vertical="center"/>
    </xf>
    <xf numFmtId="3" fontId="120" fillId="0" borderId="67" xfId="2" applyNumberFormat="1" applyFont="1" applyFill="1" applyBorder="1" applyAlignment="1">
      <alignment horizontal="center" vertical="center"/>
    </xf>
    <xf numFmtId="3" fontId="120" fillId="0" borderId="59" xfId="2" applyNumberFormat="1" applyFont="1" applyFill="1" applyBorder="1" applyAlignment="1">
      <alignment horizontal="center" vertical="center"/>
    </xf>
    <xf numFmtId="3" fontId="120" fillId="0" borderId="112" xfId="2" applyNumberFormat="1" applyFont="1" applyFill="1" applyBorder="1" applyAlignment="1">
      <alignment horizontal="center" vertical="center"/>
    </xf>
    <xf numFmtId="3" fontId="68" fillId="0" borderId="6" xfId="2" applyNumberFormat="1" applyFont="1" applyFill="1" applyBorder="1" applyAlignment="1">
      <alignment horizontal="center" vertical="center" wrapText="1"/>
    </xf>
    <xf numFmtId="3" fontId="90" fillId="0" borderId="62" xfId="2" applyNumberFormat="1" applyFont="1" applyFill="1" applyBorder="1" applyAlignment="1">
      <alignment horizontal="center"/>
    </xf>
    <xf numFmtId="3" fontId="28" fillId="0" borderId="0" xfId="2" applyNumberFormat="1" applyFont="1" applyAlignment="1">
      <alignment horizontal="center" vertical="center"/>
    </xf>
    <xf numFmtId="3" fontId="95" fillId="0" borderId="0" xfId="2" applyNumberFormat="1" applyFont="1" applyFill="1" applyAlignment="1">
      <alignment horizontal="center" vertical="center"/>
    </xf>
    <xf numFmtId="0" fontId="222" fillId="0" borderId="0" xfId="18" applyFont="1" applyAlignment="1">
      <alignment horizontal="center" vertical="center" wrapText="1"/>
    </xf>
    <xf numFmtId="0" fontId="222" fillId="0" borderId="0" xfId="18" applyFont="1" applyAlignment="1">
      <alignment horizontal="center" vertical="center"/>
    </xf>
    <xf numFmtId="0" fontId="223" fillId="0" borderId="0" xfId="18" applyFont="1"/>
    <xf numFmtId="0" fontId="224" fillId="0" borderId="0" xfId="18" applyFont="1" applyAlignment="1">
      <alignment horizontal="center" vertical="center" wrapText="1"/>
    </xf>
    <xf numFmtId="0" fontId="224" fillId="0" borderId="0" xfId="18" applyFont="1" applyAlignment="1">
      <alignment horizontal="center" vertical="center"/>
    </xf>
    <xf numFmtId="0" fontId="224" fillId="0" borderId="0" xfId="18" applyFont="1" applyAlignment="1">
      <alignment horizontal="right" vertical="center" wrapText="1"/>
    </xf>
    <xf numFmtId="0" fontId="224" fillId="0" borderId="0" xfId="18" applyFont="1" applyAlignment="1">
      <alignment horizontal="center" vertical="center"/>
    </xf>
    <xf numFmtId="0" fontId="224" fillId="0" borderId="0" xfId="18" applyFont="1" applyAlignment="1">
      <alignment horizontal="left" vertical="center"/>
    </xf>
    <xf numFmtId="0" fontId="225" fillId="0" borderId="70" xfId="18" applyFont="1" applyBorder="1" applyAlignment="1">
      <alignment horizontal="center" vertical="center"/>
    </xf>
    <xf numFmtId="0" fontId="225" fillId="0" borderId="68" xfId="18" applyFont="1" applyBorder="1" applyAlignment="1">
      <alignment horizontal="center" vertical="center"/>
    </xf>
    <xf numFmtId="0" fontId="226" fillId="0" borderId="12" xfId="18" applyFont="1" applyBorder="1" applyAlignment="1">
      <alignment horizontal="center" vertical="center"/>
    </xf>
    <xf numFmtId="0" fontId="225" fillId="0" borderId="6" xfId="18" applyFont="1" applyBorder="1" applyAlignment="1">
      <alignment horizontal="center" vertical="center" wrapText="1"/>
    </xf>
    <xf numFmtId="0" fontId="225" fillId="0" borderId="12" xfId="18" applyFont="1" applyBorder="1" applyAlignment="1">
      <alignment horizontal="center" vertical="center"/>
    </xf>
    <xf numFmtId="0" fontId="225" fillId="0" borderId="14" xfId="18" applyFont="1" applyBorder="1" applyAlignment="1">
      <alignment horizontal="center" vertical="center" wrapText="1"/>
    </xf>
    <xf numFmtId="0" fontId="224" fillId="0" borderId="12" xfId="18" applyFont="1" applyBorder="1" applyAlignment="1">
      <alignment horizontal="center" vertical="center"/>
    </xf>
    <xf numFmtId="0" fontId="224" fillId="0" borderId="9" xfId="18" applyFont="1" applyBorder="1" applyAlignment="1">
      <alignment horizontal="center" vertical="center"/>
    </xf>
    <xf numFmtId="0" fontId="225" fillId="0" borderId="70" xfId="18" applyFont="1" applyBorder="1"/>
    <xf numFmtId="0" fontId="225" fillId="0" borderId="68" xfId="18" applyFont="1" applyBorder="1"/>
    <xf numFmtId="2" fontId="223" fillId="0" borderId="12" xfId="18" applyNumberFormat="1" applyFont="1" applyBorder="1" applyAlignment="1">
      <alignment horizontal="center" vertical="center"/>
    </xf>
    <xf numFmtId="172" fontId="223" fillId="0" borderId="12" xfId="18" applyNumberFormat="1" applyFont="1" applyBorder="1" applyAlignment="1">
      <alignment horizontal="center" vertical="center"/>
    </xf>
    <xf numFmtId="0" fontId="223" fillId="0" borderId="12" xfId="18" applyFont="1" applyBorder="1" applyAlignment="1">
      <alignment horizontal="center" vertical="center"/>
    </xf>
    <xf numFmtId="0" fontId="223" fillId="0" borderId="0" xfId="18" applyFont="1" applyAlignment="1">
      <alignment horizontal="right"/>
    </xf>
    <xf numFmtId="0" fontId="221" fillId="0" borderId="0" xfId="18"/>
    <xf numFmtId="0" fontId="227" fillId="0" borderId="0" xfId="14" applyFont="1" applyAlignment="1">
      <alignment horizontal="center" vertical="center"/>
    </xf>
    <xf numFmtId="0" fontId="5" fillId="0" borderId="0" xfId="14" applyFont="1" applyBorder="1"/>
    <xf numFmtId="0" fontId="228" fillId="0" borderId="0" xfId="14" applyFont="1" applyAlignment="1">
      <alignment horizontal="center" vertical="center"/>
    </xf>
    <xf numFmtId="0" fontId="229" fillId="0" borderId="0" xfId="14" applyFont="1" applyBorder="1" applyAlignment="1">
      <alignment horizontal="right" vertical="center"/>
    </xf>
    <xf numFmtId="0" fontId="228" fillId="0" borderId="0" xfId="14" applyFont="1" applyBorder="1" applyAlignment="1"/>
    <xf numFmtId="0" fontId="116" fillId="0" borderId="0" xfId="14" applyFont="1" applyBorder="1" applyAlignment="1"/>
    <xf numFmtId="0" fontId="116" fillId="0" borderId="0" xfId="14" applyFont="1" applyBorder="1"/>
    <xf numFmtId="0" fontId="116" fillId="0" borderId="0" xfId="14" applyFont="1" applyBorder="1" applyAlignment="1">
      <alignment horizontal="left"/>
    </xf>
    <xf numFmtId="0" fontId="6" fillId="0" borderId="66" xfId="14" applyFont="1" applyBorder="1" applyAlignment="1">
      <alignment horizontal="center" vertical="center"/>
    </xf>
    <xf numFmtId="0" fontId="6" fillId="0" borderId="67" xfId="14" applyFont="1" applyBorder="1" applyAlignment="1">
      <alignment horizontal="center" vertical="center"/>
    </xf>
    <xf numFmtId="0" fontId="115" fillId="0" borderId="66" xfId="14" applyFont="1" applyBorder="1" applyAlignment="1">
      <alignment horizontal="center" vertical="center"/>
    </xf>
    <xf numFmtId="0" fontId="115" fillId="0" borderId="67" xfId="14" applyFont="1" applyBorder="1" applyAlignment="1">
      <alignment horizontal="center" vertical="center"/>
    </xf>
    <xf numFmtId="0" fontId="116" fillId="0" borderId="66" xfId="14" applyFont="1" applyBorder="1"/>
    <xf numFmtId="0" fontId="152" fillId="0" borderId="67" xfId="14" applyFont="1" applyBorder="1" applyAlignment="1">
      <alignment horizontal="center" vertical="center" textRotation="90"/>
    </xf>
    <xf numFmtId="0" fontId="115" fillId="0" borderId="66" xfId="14" applyFont="1" applyBorder="1" applyAlignment="1">
      <alignment horizontal="center" vertical="center" textRotation="90"/>
    </xf>
    <xf numFmtId="0" fontId="115" fillId="0" borderId="70" xfId="14" applyFont="1" applyBorder="1" applyAlignment="1">
      <alignment horizontal="center" vertical="center"/>
    </xf>
    <xf numFmtId="0" fontId="115" fillId="0" borderId="37" xfId="14" applyFont="1" applyBorder="1" applyAlignment="1">
      <alignment horizontal="center" vertical="center"/>
    </xf>
    <xf numFmtId="0" fontId="115" fillId="0" borderId="68" xfId="14" applyFont="1" applyBorder="1" applyAlignment="1">
      <alignment horizontal="center" vertical="center"/>
    </xf>
    <xf numFmtId="0" fontId="6" fillId="0" borderId="71" xfId="14" applyFont="1" applyBorder="1" applyAlignment="1">
      <alignment horizontal="center" vertical="center"/>
    </xf>
    <xf numFmtId="0" fontId="6" fillId="0" borderId="25" xfId="14" applyFont="1" applyBorder="1" applyAlignment="1">
      <alignment horizontal="center" vertical="center"/>
    </xf>
    <xf numFmtId="0" fontId="115" fillId="0" borderId="71" xfId="14" applyFont="1" applyBorder="1" applyAlignment="1">
      <alignment horizontal="center" vertical="center" textRotation="90"/>
    </xf>
    <xf numFmtId="0" fontId="63" fillId="0" borderId="25" xfId="14" applyFont="1" applyBorder="1" applyAlignment="1">
      <alignment horizontal="center" vertical="center" textRotation="90"/>
    </xf>
    <xf numFmtId="0" fontId="115" fillId="0" borderId="69" xfId="14" applyFont="1" applyBorder="1" applyAlignment="1">
      <alignment horizontal="center" vertical="center" textRotation="90"/>
    </xf>
    <xf numFmtId="0" fontId="152" fillId="0" borderId="25" xfId="14" applyFont="1" applyBorder="1" applyAlignment="1">
      <alignment horizontal="center" vertical="center" textRotation="90"/>
    </xf>
    <xf numFmtId="0" fontId="115" fillId="0" borderId="71" xfId="14" applyFont="1" applyBorder="1" applyAlignment="1">
      <alignment horizontal="center" vertical="center" textRotation="90"/>
    </xf>
    <xf numFmtId="0" fontId="78" fillId="0" borderId="25" xfId="14" applyFont="1" applyBorder="1"/>
    <xf numFmtId="0" fontId="115" fillId="0" borderId="70" xfId="14" applyFont="1" applyBorder="1" applyAlignment="1">
      <alignment horizontal="center" vertical="center" textRotation="90"/>
    </xf>
    <xf numFmtId="0" fontId="152" fillId="0" borderId="68" xfId="14" applyFont="1" applyBorder="1" applyAlignment="1">
      <alignment horizontal="center" vertical="center" textRotation="90"/>
    </xf>
    <xf numFmtId="0" fontId="230" fillId="0" borderId="70" xfId="14" applyFont="1" applyBorder="1" applyAlignment="1">
      <alignment horizontal="center" vertical="center" textRotation="90"/>
    </xf>
    <xf numFmtId="0" fontId="6" fillId="0" borderId="46" xfId="14" applyFont="1" applyBorder="1" applyAlignment="1">
      <alignment vertical="center"/>
    </xf>
    <xf numFmtId="0" fontId="6" fillId="0" borderId="45" xfId="14" applyFont="1" applyBorder="1" applyAlignment="1">
      <alignment horizontal="left" vertical="center"/>
    </xf>
    <xf numFmtId="0" fontId="113" fillId="0" borderId="46" xfId="14" applyFont="1" applyBorder="1" applyAlignment="1">
      <alignment horizontal="center" vertical="center"/>
    </xf>
    <xf numFmtId="0" fontId="110" fillId="0" borderId="45" xfId="14" applyFont="1" applyBorder="1" applyAlignment="1">
      <alignment horizontal="center" vertical="center"/>
    </xf>
    <xf numFmtId="0" fontId="113" fillId="0" borderId="50" xfId="14" applyFont="1" applyBorder="1" applyAlignment="1">
      <alignment horizontal="center" vertical="center"/>
    </xf>
    <xf numFmtId="0" fontId="110" fillId="0" borderId="49" xfId="14" applyFont="1" applyBorder="1" applyAlignment="1">
      <alignment horizontal="center" vertical="center"/>
    </xf>
    <xf numFmtId="0" fontId="6" fillId="0" borderId="86" xfId="14" applyFont="1" applyBorder="1" applyAlignment="1">
      <alignment vertical="center"/>
    </xf>
    <xf numFmtId="0" fontId="6" fillId="0" borderId="28" xfId="14" applyFont="1" applyBorder="1" applyAlignment="1">
      <alignment horizontal="left" vertical="center"/>
    </xf>
    <xf numFmtId="0" fontId="231" fillId="0" borderId="28" xfId="14" applyFont="1" applyBorder="1" applyAlignment="1">
      <alignment horizontal="left" vertical="center"/>
    </xf>
    <xf numFmtId="0" fontId="6" fillId="0" borderId="50" xfId="14" applyFont="1" applyBorder="1" applyAlignment="1">
      <alignment vertical="center"/>
    </xf>
    <xf numFmtId="0" fontId="6" fillId="0" borderId="49" xfId="14" applyFont="1" applyBorder="1" applyAlignment="1">
      <alignment horizontal="left" vertical="center"/>
    </xf>
    <xf numFmtId="0" fontId="6" fillId="0" borderId="71" xfId="14" applyFont="1" applyBorder="1" applyAlignment="1">
      <alignment vertical="center"/>
    </xf>
    <xf numFmtId="0" fontId="6" fillId="0" borderId="25" xfId="14" applyFont="1" applyBorder="1" applyAlignment="1">
      <alignment horizontal="left" vertical="center"/>
    </xf>
    <xf numFmtId="0" fontId="113" fillId="0" borderId="87" xfId="14" applyFont="1" applyBorder="1" applyAlignment="1">
      <alignment horizontal="center" vertical="center"/>
    </xf>
    <xf numFmtId="0" fontId="113" fillId="0" borderId="88" xfId="14" applyFont="1" applyBorder="1" applyAlignment="1">
      <alignment horizontal="center" vertical="center"/>
    </xf>
    <xf numFmtId="0" fontId="113" fillId="0" borderId="78" xfId="14" applyFont="1" applyBorder="1" applyAlignment="1">
      <alignment horizontal="center" vertical="center"/>
    </xf>
    <xf numFmtId="0" fontId="110" fillId="0" borderId="79" xfId="14" applyFont="1" applyBorder="1" applyAlignment="1">
      <alignment horizontal="center" vertical="center"/>
    </xf>
    <xf numFmtId="0" fontId="6" fillId="0" borderId="42" xfId="14" applyFont="1" applyBorder="1" applyAlignment="1">
      <alignment horizontal="right" vertical="center"/>
    </xf>
    <xf numFmtId="0" fontId="6" fillId="0" borderId="3" xfId="14" applyFont="1" applyBorder="1" applyAlignment="1">
      <alignment horizontal="left" vertical="center"/>
    </xf>
    <xf numFmtId="0" fontId="115" fillId="0" borderId="42" xfId="14" applyFont="1" applyBorder="1" applyAlignment="1">
      <alignment horizontal="center" vertical="center"/>
    </xf>
    <xf numFmtId="0" fontId="115" fillId="0" borderId="3" xfId="14" applyFont="1" applyBorder="1" applyAlignment="1">
      <alignment horizontal="center" vertical="center"/>
    </xf>
    <xf numFmtId="0" fontId="117" fillId="0" borderId="3" xfId="14" applyFont="1" applyBorder="1" applyAlignment="1">
      <alignment horizontal="center" vertical="center"/>
    </xf>
    <xf numFmtId="0" fontId="49" fillId="0" borderId="59" xfId="14" applyFont="1" applyBorder="1" applyAlignment="1">
      <alignment vertical="center"/>
    </xf>
    <xf numFmtId="0" fontId="79" fillId="0" borderId="59" xfId="14" applyFont="1" applyBorder="1" applyAlignment="1">
      <alignment vertical="center"/>
    </xf>
    <xf numFmtId="0" fontId="5" fillId="0" borderId="0" xfId="14" applyFont="1" applyAlignment="1">
      <alignment horizontal="center" vertical="center"/>
    </xf>
    <xf numFmtId="0" fontId="5" fillId="0" borderId="0" xfId="14" applyFont="1" applyBorder="1" applyAlignment="1"/>
    <xf numFmtId="0" fontId="62" fillId="0" borderId="0" xfId="14" applyFont="1" applyBorder="1"/>
    <xf numFmtId="0" fontId="181" fillId="0" borderId="0" xfId="14" applyFont="1"/>
    <xf numFmtId="0" fontId="78" fillId="0" borderId="0" xfId="14" applyFont="1"/>
    <xf numFmtId="0" fontId="62" fillId="0" borderId="0" xfId="14" applyFont="1" applyBorder="1" applyAlignment="1"/>
    <xf numFmtId="0" fontId="62" fillId="0" borderId="0" xfId="14" applyFont="1"/>
    <xf numFmtId="0" fontId="232" fillId="0" borderId="0" xfId="14" applyFont="1" applyAlignment="1">
      <alignment horizontal="center" vertical="center"/>
    </xf>
    <xf numFmtId="0" fontId="233" fillId="0" borderId="0" xfId="14" applyFont="1" applyAlignment="1">
      <alignment horizontal="center" vertical="center"/>
    </xf>
    <xf numFmtId="0" fontId="232" fillId="0" borderId="0" xfId="14" applyFont="1" applyBorder="1" applyAlignment="1">
      <alignment horizontal="right" vertical="center"/>
    </xf>
    <xf numFmtId="0" fontId="233" fillId="0" borderId="0" xfId="14" applyFont="1" applyBorder="1" applyAlignment="1"/>
    <xf numFmtId="0" fontId="233" fillId="0" borderId="0" xfId="14" applyFont="1" applyBorder="1"/>
    <xf numFmtId="0" fontId="234" fillId="0" borderId="0" xfId="14" applyFont="1"/>
    <xf numFmtId="0" fontId="116" fillId="0" borderId="66" xfId="14" applyFont="1" applyBorder="1" applyAlignment="1">
      <alignment horizontal="right" vertical="center"/>
    </xf>
    <xf numFmtId="0" fontId="116" fillId="0" borderId="59" xfId="14" applyFont="1" applyBorder="1" applyAlignment="1">
      <alignment horizontal="left" vertical="center"/>
    </xf>
    <xf numFmtId="0" fontId="116" fillId="0" borderId="70" xfId="14" applyFont="1" applyBorder="1" applyAlignment="1">
      <alignment horizontal="center" vertical="center"/>
    </xf>
    <xf numFmtId="0" fontId="116" fillId="0" borderId="37" xfId="14" applyFont="1" applyBorder="1" applyAlignment="1">
      <alignment horizontal="center" vertical="center"/>
    </xf>
    <xf numFmtId="0" fontId="116" fillId="0" borderId="68" xfId="14" applyFont="1" applyBorder="1" applyAlignment="1">
      <alignment horizontal="center" vertical="center"/>
    </xf>
    <xf numFmtId="0" fontId="116" fillId="0" borderId="66" xfId="14" applyFont="1" applyBorder="1" applyAlignment="1">
      <alignment horizontal="center" vertical="center" textRotation="90"/>
    </xf>
    <xf numFmtId="0" fontId="63" fillId="0" borderId="67" xfId="14" applyFont="1" applyBorder="1" applyAlignment="1">
      <alignment horizontal="center" vertical="center" textRotation="90"/>
    </xf>
    <xf numFmtId="0" fontId="117" fillId="0" borderId="66" xfId="14" applyFont="1" applyBorder="1" applyAlignment="1">
      <alignment horizontal="center" vertical="center" textRotation="90"/>
    </xf>
    <xf numFmtId="0" fontId="63" fillId="0" borderId="59" xfId="14" applyFont="1" applyBorder="1" applyAlignment="1">
      <alignment horizontal="center" vertical="center" textRotation="90"/>
    </xf>
    <xf numFmtId="0" fontId="116" fillId="0" borderId="71" xfId="14" applyFont="1" applyBorder="1" applyAlignment="1">
      <alignment horizontal="right" vertical="center"/>
    </xf>
    <xf numFmtId="0" fontId="116" fillId="0" borderId="62" xfId="14" applyFont="1" applyBorder="1" applyAlignment="1">
      <alignment horizontal="left" vertical="center"/>
    </xf>
    <xf numFmtId="0" fontId="116" fillId="0" borderId="70" xfId="14" applyFont="1" applyBorder="1" applyAlignment="1">
      <alignment horizontal="center" vertical="center" textRotation="90"/>
    </xf>
    <xf numFmtId="0" fontId="63" fillId="0" borderId="68" xfId="14" applyFont="1" applyBorder="1" applyAlignment="1">
      <alignment horizontal="center" vertical="center" textRotation="90"/>
    </xf>
    <xf numFmtId="0" fontId="116" fillId="0" borderId="71" xfId="14" applyFont="1" applyBorder="1" applyAlignment="1">
      <alignment horizontal="center" vertical="center" textRotation="90"/>
    </xf>
    <xf numFmtId="0" fontId="63" fillId="0" borderId="25" xfId="14" applyFont="1" applyBorder="1" applyAlignment="1">
      <alignment horizontal="center" vertical="center" textRotation="90"/>
    </xf>
    <xf numFmtId="0" fontId="235" fillId="0" borderId="71" xfId="14" applyFont="1" applyBorder="1"/>
    <xf numFmtId="0" fontId="235" fillId="0" borderId="25" xfId="14" applyFont="1" applyBorder="1"/>
    <xf numFmtId="0" fontId="117" fillId="0" borderId="71" xfId="14" applyFont="1" applyBorder="1" applyAlignment="1">
      <alignment horizontal="center" vertical="center" textRotation="90"/>
    </xf>
    <xf numFmtId="0" fontId="63" fillId="0" borderId="62" xfId="14" applyFont="1" applyBorder="1" applyAlignment="1">
      <alignment horizontal="center" vertical="center" textRotation="90"/>
    </xf>
    <xf numFmtId="0" fontId="116" fillId="0" borderId="46" xfId="14" applyFont="1" applyBorder="1" applyAlignment="1">
      <alignment vertical="center"/>
    </xf>
    <xf numFmtId="0" fontId="116" fillId="0" borderId="45" xfId="14" applyFont="1" applyBorder="1" applyAlignment="1">
      <alignment horizontal="left" vertical="center"/>
    </xf>
    <xf numFmtId="0" fontId="61" fillId="0" borderId="46" xfId="14" applyFont="1" applyBorder="1" applyAlignment="1">
      <alignment horizontal="center" vertical="center"/>
    </xf>
    <xf numFmtId="0" fontId="96" fillId="0" borderId="45" xfId="14" applyFont="1" applyBorder="1" applyAlignment="1">
      <alignment horizontal="center" vertical="center"/>
    </xf>
    <xf numFmtId="0" fontId="61" fillId="0" borderId="66" xfId="14" applyFont="1" applyBorder="1" applyAlignment="1">
      <alignment horizontal="center" vertical="center"/>
    </xf>
    <xf numFmtId="0" fontId="78" fillId="0" borderId="67" xfId="14" applyFont="1" applyBorder="1" applyAlignment="1">
      <alignment horizontal="center" vertical="center"/>
    </xf>
    <xf numFmtId="0" fontId="96" fillId="0" borderId="66" xfId="14" applyFont="1" applyBorder="1" applyAlignment="1">
      <alignment horizontal="center" vertical="center"/>
    </xf>
    <xf numFmtId="0" fontId="96" fillId="0" borderId="67" xfId="14" applyFont="1" applyBorder="1" applyAlignment="1">
      <alignment horizontal="center" vertical="center"/>
    </xf>
    <xf numFmtId="0" fontId="116" fillId="0" borderId="86" xfId="14" applyFont="1" applyBorder="1" applyAlignment="1">
      <alignment vertical="center"/>
    </xf>
    <xf numFmtId="0" fontId="116" fillId="0" borderId="28" xfId="14" applyFont="1" applyBorder="1" applyAlignment="1">
      <alignment horizontal="left" vertical="center"/>
    </xf>
    <xf numFmtId="0" fontId="61" fillId="0" borderId="50" xfId="14" applyFont="1" applyBorder="1" applyAlignment="1">
      <alignment horizontal="center" vertical="center"/>
    </xf>
    <xf numFmtId="0" fontId="96" fillId="0" borderId="49" xfId="14" applyFont="1" applyBorder="1" applyAlignment="1">
      <alignment horizontal="center" vertical="center"/>
    </xf>
    <xf numFmtId="0" fontId="61" fillId="0" borderId="86" xfId="14" applyFont="1" applyBorder="1" applyAlignment="1">
      <alignment horizontal="center" vertical="center"/>
    </xf>
    <xf numFmtId="0" fontId="96" fillId="0" borderId="28" xfId="14" applyFont="1" applyBorder="1" applyAlignment="1">
      <alignment horizontal="center" vertical="center"/>
    </xf>
    <xf numFmtId="0" fontId="78" fillId="0" borderId="49" xfId="14" applyFont="1" applyBorder="1" applyAlignment="1">
      <alignment horizontal="center" vertical="center"/>
    </xf>
    <xf numFmtId="0" fontId="61" fillId="0" borderId="49" xfId="14" applyFont="1" applyBorder="1" applyAlignment="1">
      <alignment horizontal="center" vertical="center"/>
    </xf>
    <xf numFmtId="0" fontId="96" fillId="0" borderId="50" xfId="14" applyFont="1" applyBorder="1" applyAlignment="1">
      <alignment horizontal="center" vertical="center"/>
    </xf>
    <xf numFmtId="0" fontId="61" fillId="0" borderId="69" xfId="14" applyFont="1" applyBorder="1" applyAlignment="1">
      <alignment horizontal="center" vertical="center"/>
    </xf>
    <xf numFmtId="0" fontId="78" fillId="0" borderId="40" xfId="14" applyFont="1" applyBorder="1" applyAlignment="1">
      <alignment horizontal="center" vertical="center"/>
    </xf>
    <xf numFmtId="0" fontId="96" fillId="0" borderId="69" xfId="14" applyFont="1" applyBorder="1" applyAlignment="1">
      <alignment horizontal="center" vertical="center"/>
    </xf>
    <xf numFmtId="0" fontId="96" fillId="0" borderId="40" xfId="14" applyFont="1" applyBorder="1" applyAlignment="1">
      <alignment horizontal="center" vertical="center"/>
    </xf>
    <xf numFmtId="0" fontId="116" fillId="0" borderId="69" xfId="14" applyFont="1" applyBorder="1" applyAlignment="1">
      <alignment vertical="center"/>
    </xf>
    <xf numFmtId="0" fontId="116" fillId="0" borderId="40" xfId="14" applyFont="1" applyBorder="1" applyAlignment="1">
      <alignment horizontal="left" vertical="center"/>
    </xf>
    <xf numFmtId="0" fontId="78" fillId="0" borderId="28" xfId="14" applyFont="1" applyBorder="1" applyAlignment="1">
      <alignment horizontal="center" vertical="center"/>
    </xf>
    <xf numFmtId="0" fontId="116" fillId="0" borderId="50" xfId="14" applyFont="1" applyBorder="1" applyAlignment="1">
      <alignment vertical="center"/>
    </xf>
    <xf numFmtId="0" fontId="116" fillId="0" borderId="49" xfId="14" applyFont="1" applyBorder="1" applyAlignment="1">
      <alignment horizontal="left" vertical="center"/>
    </xf>
    <xf numFmtId="0" fontId="61" fillId="0" borderId="78" xfId="14" applyFont="1" applyBorder="1" applyAlignment="1">
      <alignment horizontal="center" vertical="center"/>
    </xf>
    <xf numFmtId="0" fontId="96" fillId="0" borderId="79" xfId="14" applyFont="1" applyBorder="1" applyAlignment="1">
      <alignment horizontal="center" vertical="center"/>
    </xf>
    <xf numFmtId="0" fontId="96" fillId="0" borderId="87" xfId="14" applyFont="1" applyBorder="1" applyAlignment="1">
      <alignment horizontal="center" vertical="center"/>
    </xf>
    <xf numFmtId="0" fontId="96" fillId="0" borderId="88" xfId="14" applyFont="1" applyBorder="1" applyAlignment="1">
      <alignment horizontal="center" vertical="center"/>
    </xf>
    <xf numFmtId="0" fontId="116" fillId="0" borderId="42" xfId="14" applyFont="1" applyBorder="1" applyAlignment="1">
      <alignment horizontal="right" vertical="center"/>
    </xf>
    <xf numFmtId="0" fontId="116" fillId="0" borderId="3" xfId="14" applyFont="1" applyBorder="1" applyAlignment="1">
      <alignment horizontal="left" vertical="center"/>
    </xf>
    <xf numFmtId="0" fontId="116" fillId="0" borderId="42" xfId="14" applyFont="1" applyBorder="1" applyAlignment="1">
      <alignment horizontal="center" vertical="center"/>
    </xf>
    <xf numFmtId="0" fontId="116" fillId="0" borderId="3" xfId="14" applyFont="1" applyBorder="1" applyAlignment="1">
      <alignment horizontal="center" vertical="center"/>
    </xf>
    <xf numFmtId="0" fontId="62" fillId="0" borderId="59" xfId="14" applyFont="1" applyBorder="1" applyAlignment="1">
      <alignment horizontal="center" readingOrder="2"/>
    </xf>
    <xf numFmtId="0" fontId="184" fillId="0" borderId="0" xfId="19" applyFont="1" applyBorder="1" applyAlignment="1">
      <alignment horizontal="center" vertical="center"/>
    </xf>
    <xf numFmtId="0" fontId="62" fillId="0" borderId="0" xfId="19" applyFont="1"/>
    <xf numFmtId="0" fontId="116" fillId="0" borderId="0" xfId="19" applyFont="1" applyBorder="1" applyAlignment="1">
      <alignment horizontal="center"/>
    </xf>
    <xf numFmtId="0" fontId="116" fillId="0" borderId="62" xfId="19" applyFont="1" applyBorder="1" applyAlignment="1">
      <alignment horizontal="right"/>
    </xf>
    <xf numFmtId="0" fontId="116" fillId="0" borderId="0" xfId="19" applyFont="1"/>
    <xf numFmtId="0" fontId="116" fillId="0" borderId="0" xfId="19" applyFont="1" applyAlignment="1">
      <alignment horizontal="center"/>
    </xf>
    <xf numFmtId="0" fontId="116" fillId="0" borderId="0" xfId="19" applyFont="1" applyAlignment="1">
      <alignment horizontal="left"/>
    </xf>
    <xf numFmtId="0" fontId="116" fillId="0" borderId="62" xfId="19" applyFont="1" applyBorder="1" applyAlignment="1">
      <alignment horizontal="left"/>
    </xf>
    <xf numFmtId="0" fontId="116" fillId="0" borderId="66" xfId="19" applyFont="1" applyBorder="1" applyAlignment="1">
      <alignment horizontal="right" vertical="center"/>
    </xf>
    <xf numFmtId="0" fontId="116" fillId="0" borderId="67" xfId="19" applyFont="1" applyBorder="1" applyAlignment="1">
      <alignment horizontal="left" vertical="center"/>
    </xf>
    <xf numFmtId="0" fontId="116" fillId="0" borderId="6" xfId="19" applyFont="1" applyBorder="1" applyAlignment="1">
      <alignment horizontal="center"/>
    </xf>
    <xf numFmtId="0" fontId="116" fillId="0" borderId="67" xfId="19" applyFont="1" applyBorder="1" applyAlignment="1">
      <alignment horizontal="center"/>
    </xf>
    <xf numFmtId="0" fontId="116" fillId="0" borderId="71" xfId="19" applyFont="1" applyBorder="1" applyAlignment="1">
      <alignment horizontal="right" vertical="center"/>
    </xf>
    <xf numFmtId="0" fontId="116" fillId="0" borderId="25" xfId="19" applyFont="1" applyBorder="1" applyAlignment="1">
      <alignment horizontal="left" vertical="center"/>
    </xf>
    <xf numFmtId="0" fontId="116" fillId="0" borderId="9" xfId="19" applyNumberFormat="1" applyFont="1" applyBorder="1" applyAlignment="1">
      <alignment horizontal="center" vertical="top"/>
    </xf>
    <xf numFmtId="0" fontId="116" fillId="0" borderId="9" xfId="19" applyFont="1" applyBorder="1" applyAlignment="1">
      <alignment horizontal="center" vertical="top"/>
    </xf>
    <xf numFmtId="0" fontId="116" fillId="0" borderId="25" xfId="19" applyNumberFormat="1" applyFont="1" applyBorder="1" applyAlignment="1">
      <alignment horizontal="center" vertical="top"/>
    </xf>
    <xf numFmtId="0" fontId="62" fillId="0" borderId="0" xfId="19" applyFont="1" applyAlignment="1">
      <alignment horizontal="center"/>
    </xf>
    <xf numFmtId="0" fontId="115" fillId="0" borderId="69" xfId="19" applyFont="1" applyBorder="1" applyAlignment="1">
      <alignment horizontal="right"/>
    </xf>
    <xf numFmtId="0" fontId="115" fillId="0" borderId="0" xfId="19" applyFont="1" applyBorder="1" applyAlignment="1">
      <alignment horizontal="left"/>
    </xf>
    <xf numFmtId="0" fontId="116" fillId="0" borderId="14" xfId="19" applyFont="1" applyBorder="1" applyAlignment="1">
      <alignment horizontal="center" vertical="center"/>
    </xf>
    <xf numFmtId="0" fontId="116" fillId="0" borderId="6" xfId="19" applyNumberFormat="1" applyFont="1" applyBorder="1" applyAlignment="1">
      <alignment horizontal="center" vertical="center"/>
    </xf>
    <xf numFmtId="0" fontId="115" fillId="0" borderId="50" xfId="19" applyFont="1" applyBorder="1" applyAlignment="1">
      <alignment horizontal="right"/>
    </xf>
    <xf numFmtId="0" fontId="115" fillId="0" borderId="132" xfId="19" applyFont="1" applyBorder="1" applyAlignment="1">
      <alignment horizontal="left"/>
    </xf>
    <xf numFmtId="0" fontId="116" fillId="0" borderId="61" xfId="19" applyFont="1" applyBorder="1" applyAlignment="1">
      <alignment horizontal="center" vertical="center"/>
    </xf>
    <xf numFmtId="0" fontId="116" fillId="0" borderId="61" xfId="19" applyNumberFormat="1" applyFont="1" applyBorder="1" applyAlignment="1">
      <alignment horizontal="center" vertical="center"/>
    </xf>
    <xf numFmtId="0" fontId="116" fillId="0" borderId="86" xfId="19" applyFont="1" applyBorder="1" applyAlignment="1">
      <alignment horizontal="right" vertical="top"/>
    </xf>
    <xf numFmtId="0" fontId="116" fillId="0" borderId="28" xfId="19" applyFont="1" applyBorder="1" applyAlignment="1">
      <alignment horizontal="left" vertical="top"/>
    </xf>
    <xf numFmtId="0" fontId="62" fillId="0" borderId="29" xfId="19" applyNumberFormat="1" applyFont="1" applyBorder="1" applyAlignment="1">
      <alignment horizontal="center" vertical="center"/>
    </xf>
    <xf numFmtId="0" fontId="62" fillId="0" borderId="29" xfId="19" applyFont="1" applyBorder="1" applyAlignment="1">
      <alignment horizontal="center" vertical="center"/>
    </xf>
    <xf numFmtId="0" fontId="116" fillId="0" borderId="29" xfId="19" applyNumberFormat="1" applyFont="1" applyBorder="1" applyAlignment="1">
      <alignment horizontal="center" vertical="center"/>
    </xf>
    <xf numFmtId="0" fontId="115" fillId="0" borderId="86" xfId="19" applyFont="1" applyBorder="1" applyAlignment="1">
      <alignment horizontal="right"/>
    </xf>
    <xf numFmtId="0" fontId="115" fillId="0" borderId="139" xfId="19" applyFont="1" applyBorder="1" applyAlignment="1">
      <alignment horizontal="left"/>
    </xf>
    <xf numFmtId="0" fontId="62" fillId="0" borderId="29" xfId="19" quotePrefix="1" applyFont="1" applyBorder="1" applyAlignment="1">
      <alignment horizontal="center" vertical="center"/>
    </xf>
    <xf numFmtId="0" fontId="143" fillId="0" borderId="86" xfId="19" applyFont="1" applyBorder="1" applyAlignment="1">
      <alignment horizontal="right"/>
    </xf>
    <xf numFmtId="0" fontId="143" fillId="0" borderId="139" xfId="19" applyFont="1" applyBorder="1" applyAlignment="1">
      <alignment horizontal="left"/>
    </xf>
    <xf numFmtId="0" fontId="61" fillId="0" borderId="29" xfId="19" applyFont="1" applyBorder="1" applyAlignment="1">
      <alignment horizontal="center" vertical="center"/>
    </xf>
    <xf numFmtId="0" fontId="237" fillId="0" borderId="61" xfId="19" applyNumberFormat="1" applyFont="1" applyBorder="1" applyAlignment="1">
      <alignment horizontal="center" vertical="center"/>
    </xf>
    <xf numFmtId="0" fontId="61" fillId="0" borderId="0" xfId="19" applyFont="1" applyAlignment="1">
      <alignment horizontal="center"/>
    </xf>
    <xf numFmtId="0" fontId="61" fillId="0" borderId="0" xfId="19" applyFont="1"/>
    <xf numFmtId="0" fontId="167" fillId="0" borderId="86" xfId="19" applyFont="1" applyBorder="1" applyAlignment="1">
      <alignment horizontal="right"/>
    </xf>
    <xf numFmtId="0" fontId="61" fillId="0" borderId="29" xfId="19" quotePrefix="1" applyFont="1" applyBorder="1" applyAlignment="1">
      <alignment horizontal="center" vertical="center"/>
    </xf>
    <xf numFmtId="0" fontId="237" fillId="0" borderId="50" xfId="19" applyFont="1" applyBorder="1"/>
    <xf numFmtId="0" fontId="237" fillId="0" borderId="132" xfId="19" applyFont="1" applyBorder="1"/>
    <xf numFmtId="0" fontId="61" fillId="0" borderId="61" xfId="19" applyFont="1" applyBorder="1" applyAlignment="1">
      <alignment horizontal="center"/>
    </xf>
    <xf numFmtId="0" fontId="62" fillId="0" borderId="14" xfId="19" applyFont="1" applyBorder="1" applyAlignment="1">
      <alignment horizontal="center" vertical="center"/>
    </xf>
    <xf numFmtId="0" fontId="116" fillId="0" borderId="14" xfId="19" applyNumberFormat="1" applyFont="1" applyBorder="1" applyAlignment="1">
      <alignment horizontal="center" vertical="center"/>
    </xf>
    <xf numFmtId="0" fontId="62" fillId="0" borderId="61" xfId="19" applyFont="1" applyBorder="1" applyAlignment="1">
      <alignment horizontal="center" vertical="center"/>
    </xf>
    <xf numFmtId="0" fontId="62" fillId="0" borderId="59" xfId="14" applyFont="1" applyBorder="1" applyAlignment="1">
      <alignment horizontal="right" readingOrder="2"/>
    </xf>
    <xf numFmtId="0" fontId="62" fillId="0" borderId="0" xfId="19" applyFont="1" applyBorder="1" applyAlignment="1">
      <alignment horizontal="center"/>
    </xf>
    <xf numFmtId="0" fontId="238" fillId="0" borderId="0" xfId="19" applyFont="1" applyAlignment="1">
      <alignment horizontal="center"/>
    </xf>
    <xf numFmtId="0" fontId="116" fillId="0" borderId="0" xfId="19" applyFont="1" applyAlignment="1">
      <alignment horizontal="center"/>
    </xf>
    <xf numFmtId="0" fontId="116" fillId="0" borderId="66" xfId="19" applyFont="1" applyBorder="1"/>
    <xf numFmtId="0" fontId="116" fillId="0" borderId="70" xfId="19" applyFont="1" applyBorder="1" applyAlignment="1">
      <alignment horizontal="center"/>
    </xf>
    <xf numFmtId="0" fontId="116" fillId="0" borderId="37" xfId="19" applyFont="1" applyBorder="1" applyAlignment="1">
      <alignment horizontal="center"/>
    </xf>
    <xf numFmtId="0" fontId="116" fillId="0" borderId="68" xfId="19" applyFont="1" applyBorder="1" applyAlignment="1">
      <alignment horizontal="center"/>
    </xf>
    <xf numFmtId="0" fontId="116" fillId="0" borderId="69" xfId="19" applyFont="1" applyBorder="1" applyAlignment="1">
      <alignment horizontal="right"/>
    </xf>
    <xf numFmtId="0" fontId="116" fillId="0" borderId="40" xfId="19" applyFont="1" applyBorder="1" applyAlignment="1">
      <alignment horizontal="left"/>
    </xf>
    <xf numFmtId="176" fontId="116" fillId="0" borderId="106" xfId="19" applyNumberFormat="1" applyFont="1" applyBorder="1" applyAlignment="1">
      <alignment horizontal="center" vertical="center"/>
    </xf>
    <xf numFmtId="176" fontId="116" fillId="0" borderId="90" xfId="19" applyNumberFormat="1" applyFont="1" applyBorder="1" applyAlignment="1">
      <alignment horizontal="center" vertical="center"/>
    </xf>
    <xf numFmtId="0" fontId="116" fillId="0" borderId="90" xfId="19" applyFont="1" applyBorder="1" applyAlignment="1">
      <alignment horizontal="center" vertical="center"/>
    </xf>
    <xf numFmtId="0" fontId="117" fillId="0" borderId="0" xfId="19" applyFont="1" applyBorder="1" applyAlignment="1">
      <alignment horizontal="center" vertical="center"/>
    </xf>
    <xf numFmtId="0" fontId="116" fillId="0" borderId="14" xfId="19" applyFont="1" applyBorder="1" applyAlignment="1">
      <alignment horizontal="center"/>
    </xf>
    <xf numFmtId="0" fontId="116" fillId="0" borderId="71" xfId="19" applyFont="1" applyBorder="1" applyAlignment="1">
      <alignment horizontal="center"/>
    </xf>
    <xf numFmtId="0" fontId="116" fillId="0" borderId="25" xfId="19" applyFont="1" applyBorder="1" applyAlignment="1">
      <alignment horizontal="center"/>
    </xf>
    <xf numFmtId="176" fontId="116" fillId="0" borderId="110" xfId="19" applyNumberFormat="1" applyFont="1" applyBorder="1" applyAlignment="1">
      <alignment horizontal="center" vertical="center"/>
    </xf>
    <xf numFmtId="176" fontId="116" fillId="0" borderId="91" xfId="19" quotePrefix="1" applyNumberFormat="1" applyFont="1" applyBorder="1" applyAlignment="1">
      <alignment horizontal="center" vertical="center"/>
    </xf>
    <xf numFmtId="0" fontId="116" fillId="0" borderId="91" xfId="19" quotePrefix="1" applyFont="1" applyBorder="1" applyAlignment="1">
      <alignment horizontal="center" vertical="center"/>
    </xf>
    <xf numFmtId="0" fontId="117" fillId="0" borderId="62" xfId="19" quotePrefix="1" applyFont="1" applyBorder="1" applyAlignment="1">
      <alignment horizontal="center" vertical="center"/>
    </xf>
    <xf numFmtId="0" fontId="116" fillId="0" borderId="9" xfId="19" applyFont="1" applyBorder="1" applyAlignment="1">
      <alignment horizontal="center"/>
    </xf>
    <xf numFmtId="1" fontId="116" fillId="0" borderId="163" xfId="19" applyNumberFormat="1" applyFont="1" applyBorder="1" applyAlignment="1">
      <alignment horizontal="center" vertical="center"/>
    </xf>
    <xf numFmtId="1" fontId="116" fillId="0" borderId="157" xfId="19" quotePrefix="1" applyNumberFormat="1" applyFont="1" applyBorder="1" applyAlignment="1">
      <alignment horizontal="center" vertical="center"/>
    </xf>
    <xf numFmtId="0" fontId="116" fillId="0" borderId="157" xfId="19" quotePrefix="1" applyFont="1" applyBorder="1" applyAlignment="1">
      <alignment horizontal="center" vertical="center"/>
    </xf>
    <xf numFmtId="0" fontId="116" fillId="0" borderId="112" xfId="19" quotePrefix="1" applyFont="1" applyBorder="1" applyAlignment="1">
      <alignment horizontal="center" vertical="center"/>
    </xf>
    <xf numFmtId="1" fontId="116" fillId="0" borderId="72" xfId="19" applyNumberFormat="1" applyFont="1" applyBorder="1" applyAlignment="1">
      <alignment horizontal="center"/>
    </xf>
    <xf numFmtId="0" fontId="116" fillId="0" borderId="119" xfId="19" applyFont="1" applyBorder="1" applyAlignment="1">
      <alignment horizontal="center"/>
    </xf>
    <xf numFmtId="0" fontId="116" fillId="0" borderId="92" xfId="19" applyFont="1" applyBorder="1" applyAlignment="1">
      <alignment horizontal="center"/>
    </xf>
    <xf numFmtId="0" fontId="116" fillId="0" borderId="139" xfId="19" applyFont="1" applyBorder="1" applyAlignment="1">
      <alignment horizontal="center"/>
    </xf>
    <xf numFmtId="0" fontId="62" fillId="0" borderId="0" xfId="19" applyFont="1" applyAlignment="1"/>
    <xf numFmtId="1" fontId="62" fillId="0" borderId="164" xfId="19" applyNumberFormat="1" applyFont="1" applyBorder="1" applyAlignment="1">
      <alignment horizontal="center"/>
    </xf>
    <xf numFmtId="1" fontId="62" fillId="0" borderId="95" xfId="19" quotePrefix="1" applyNumberFormat="1" applyFont="1" applyBorder="1" applyAlignment="1">
      <alignment horizontal="center"/>
    </xf>
    <xf numFmtId="1" fontId="62" fillId="0" borderId="139" xfId="19" quotePrefix="1" applyNumberFormat="1" applyFont="1" applyBorder="1" applyAlignment="1">
      <alignment horizontal="center"/>
    </xf>
    <xf numFmtId="1" fontId="116" fillId="0" borderId="61" xfId="19" applyNumberFormat="1" applyFont="1" applyBorder="1" applyAlignment="1">
      <alignment horizontal="center"/>
    </xf>
    <xf numFmtId="1" fontId="62" fillId="0" borderId="0" xfId="19" applyNumberFormat="1" applyFont="1" applyAlignment="1"/>
    <xf numFmtId="0" fontId="62" fillId="0" borderId="138" xfId="19" applyFont="1" applyBorder="1" applyAlignment="1">
      <alignment horizontal="center"/>
    </xf>
    <xf numFmtId="0" fontId="62" fillId="0" borderId="95" xfId="19" applyFont="1" applyBorder="1" applyAlignment="1">
      <alignment horizontal="center"/>
    </xf>
    <xf numFmtId="0" fontId="62" fillId="0" borderId="139" xfId="19" applyFont="1" applyBorder="1" applyAlignment="1">
      <alignment horizontal="center"/>
    </xf>
    <xf numFmtId="0" fontId="62" fillId="0" borderId="95" xfId="19" quotePrefix="1" applyFont="1" applyBorder="1" applyAlignment="1">
      <alignment horizontal="center"/>
    </xf>
    <xf numFmtId="0" fontId="62" fillId="0" borderId="139" xfId="19" quotePrefix="1" applyFont="1" applyBorder="1" applyAlignment="1">
      <alignment horizontal="center"/>
    </xf>
    <xf numFmtId="0" fontId="117" fillId="0" borderId="86" xfId="19" applyFont="1" applyBorder="1" applyAlignment="1">
      <alignment horizontal="right"/>
    </xf>
    <xf numFmtId="0" fontId="62" fillId="0" borderId="138" xfId="19" quotePrefix="1" applyFont="1" applyBorder="1" applyAlignment="1">
      <alignment horizontal="center"/>
    </xf>
    <xf numFmtId="0" fontId="61" fillId="0" borderId="138" xfId="19" applyFont="1" applyBorder="1" applyAlignment="1">
      <alignment horizontal="center"/>
    </xf>
    <xf numFmtId="0" fontId="61" fillId="0" borderId="95" xfId="19" applyFont="1" applyBorder="1" applyAlignment="1">
      <alignment horizontal="center"/>
    </xf>
    <xf numFmtId="0" fontId="61" fillId="0" borderId="139" xfId="19" applyFont="1" applyBorder="1" applyAlignment="1">
      <alignment horizontal="center"/>
    </xf>
    <xf numFmtId="1" fontId="61" fillId="0" borderId="0" xfId="19" applyNumberFormat="1" applyFont="1" applyAlignment="1"/>
    <xf numFmtId="0" fontId="61" fillId="0" borderId="0" xfId="19" applyFont="1" applyAlignment="1"/>
    <xf numFmtId="0" fontId="61" fillId="0" borderId="119" xfId="19" applyFont="1" applyBorder="1" applyAlignment="1">
      <alignment horizontal="center"/>
    </xf>
    <xf numFmtId="0" fontId="61" fillId="0" borderId="92" xfId="19" applyFont="1" applyBorder="1" applyAlignment="1">
      <alignment horizontal="center"/>
    </xf>
    <xf numFmtId="0" fontId="61" fillId="0" borderId="132" xfId="19" applyFont="1" applyBorder="1" applyAlignment="1">
      <alignment horizontal="center"/>
    </xf>
    <xf numFmtId="1" fontId="237" fillId="0" borderId="61" xfId="19" applyNumberFormat="1" applyFont="1" applyBorder="1" applyAlignment="1">
      <alignment horizontal="center"/>
    </xf>
    <xf numFmtId="0" fontId="143" fillId="0" borderId="69" xfId="19" applyFont="1" applyBorder="1" applyAlignment="1">
      <alignment horizontal="right"/>
    </xf>
    <xf numFmtId="0" fontId="143" fillId="0" borderId="0" xfId="19" applyFont="1" applyBorder="1" applyAlignment="1">
      <alignment horizontal="left"/>
    </xf>
    <xf numFmtId="1" fontId="61" fillId="0" borderId="119" xfId="19" applyNumberFormat="1" applyFont="1" applyBorder="1" applyAlignment="1">
      <alignment horizontal="center" vertical="center"/>
    </xf>
    <xf numFmtId="1" fontId="61" fillId="0" borderId="92" xfId="19" quotePrefix="1" applyNumberFormat="1" applyFont="1" applyBorder="1" applyAlignment="1">
      <alignment horizontal="center" vertical="center"/>
    </xf>
    <xf numFmtId="0" fontId="61" fillId="0" borderId="92" xfId="19" quotePrefix="1" applyFont="1" applyBorder="1" applyAlignment="1">
      <alignment horizontal="center" vertical="center"/>
    </xf>
    <xf numFmtId="0" fontId="61" fillId="0" borderId="132" xfId="19" quotePrefix="1" applyFont="1" applyBorder="1" applyAlignment="1">
      <alignment horizontal="center" vertical="center"/>
    </xf>
    <xf numFmtId="0" fontId="143" fillId="0" borderId="50" xfId="19" applyFont="1" applyBorder="1" applyAlignment="1">
      <alignment horizontal="right"/>
    </xf>
    <xf numFmtId="0" fontId="143" fillId="0" borderId="132" xfId="19" applyFont="1" applyBorder="1" applyAlignment="1">
      <alignment horizontal="left"/>
    </xf>
    <xf numFmtId="0" fontId="62" fillId="0" borderId="59" xfId="14" applyFont="1" applyBorder="1" applyAlignment="1">
      <alignment readingOrder="2"/>
    </xf>
    <xf numFmtId="0" fontId="238" fillId="0" borderId="0" xfId="19" applyFont="1" applyBorder="1" applyAlignment="1">
      <alignment horizontal="center"/>
    </xf>
    <xf numFmtId="0" fontId="116" fillId="0" borderId="0" xfId="19" applyFont="1" applyBorder="1"/>
    <xf numFmtId="0" fontId="116" fillId="0" borderId="59" xfId="19" applyFont="1" applyBorder="1" applyAlignment="1">
      <alignment horizontal="center"/>
    </xf>
    <xf numFmtId="0" fontId="116" fillId="0" borderId="0" xfId="19" applyFont="1" applyBorder="1" applyAlignment="1">
      <alignment horizontal="left"/>
    </xf>
    <xf numFmtId="0" fontId="115" fillId="0" borderId="14" xfId="19" applyFont="1" applyBorder="1" applyAlignment="1">
      <alignment horizontal="center"/>
    </xf>
    <xf numFmtId="0" fontId="116" fillId="0" borderId="40" xfId="19" applyFont="1" applyBorder="1" applyAlignment="1">
      <alignment horizontal="center"/>
    </xf>
    <xf numFmtId="0" fontId="116" fillId="0" borderId="6" xfId="19" applyFont="1" applyBorder="1" applyAlignment="1">
      <alignment horizontal="center" vertical="center"/>
    </xf>
    <xf numFmtId="0" fontId="115" fillId="0" borderId="40" xfId="19" applyFont="1" applyBorder="1" applyAlignment="1">
      <alignment horizontal="center"/>
    </xf>
    <xf numFmtId="0" fontId="116" fillId="0" borderId="62" xfId="19" applyFont="1" applyBorder="1" applyAlignment="1">
      <alignment horizontal="center"/>
    </xf>
    <xf numFmtId="176" fontId="116" fillId="0" borderId="9" xfId="19" applyNumberFormat="1" applyFont="1" applyBorder="1" applyAlignment="1">
      <alignment horizontal="center"/>
    </xf>
    <xf numFmtId="176" fontId="116" fillId="0" borderId="25" xfId="19" applyNumberFormat="1" applyFont="1" applyBorder="1" applyAlignment="1">
      <alignment horizontal="center"/>
    </xf>
    <xf numFmtId="0" fontId="116" fillId="0" borderId="9" xfId="19" applyFont="1" applyBorder="1" applyAlignment="1">
      <alignment horizontal="center" vertical="center"/>
    </xf>
    <xf numFmtId="0" fontId="6" fillId="0" borderId="69" xfId="19" applyFont="1" applyBorder="1" applyAlignment="1">
      <alignment horizontal="right"/>
    </xf>
    <xf numFmtId="0" fontId="6" fillId="0" borderId="132" xfId="19" applyFont="1" applyBorder="1" applyAlignment="1">
      <alignment horizontal="left"/>
    </xf>
    <xf numFmtId="1" fontId="228" fillId="0" borderId="72" xfId="19" applyNumberFormat="1" applyFont="1" applyBorder="1" applyAlignment="1">
      <alignment horizontal="center"/>
    </xf>
    <xf numFmtId="1" fontId="228" fillId="0" borderId="45" xfId="19" applyNumberFormat="1" applyFont="1" applyBorder="1" applyAlignment="1">
      <alignment horizontal="center"/>
    </xf>
    <xf numFmtId="1" fontId="228" fillId="0" borderId="29" xfId="19" applyNumberFormat="1" applyFont="1" applyBorder="1" applyAlignment="1">
      <alignment horizontal="center" vertical="center"/>
    </xf>
    <xf numFmtId="2" fontId="228" fillId="0" borderId="45" xfId="19" applyNumberFormat="1" applyFont="1" applyBorder="1" applyAlignment="1">
      <alignment horizontal="center"/>
    </xf>
    <xf numFmtId="0" fontId="228" fillId="0" borderId="0" xfId="19" applyFont="1"/>
    <xf numFmtId="0" fontId="6" fillId="0" borderId="50" xfId="19" applyFont="1" applyBorder="1" applyAlignment="1">
      <alignment horizontal="right"/>
    </xf>
    <xf numFmtId="1" fontId="228" fillId="0" borderId="6" xfId="19" applyNumberFormat="1" applyFont="1" applyBorder="1" applyAlignment="1">
      <alignment horizontal="center"/>
    </xf>
    <xf numFmtId="1" fontId="228" fillId="0" borderId="67" xfId="19" applyNumberFormat="1" applyFont="1" applyBorder="1" applyAlignment="1">
      <alignment horizontal="center"/>
    </xf>
    <xf numFmtId="1" fontId="228" fillId="0" borderId="14" xfId="19" applyNumberFormat="1" applyFont="1" applyBorder="1" applyAlignment="1">
      <alignment horizontal="center" vertical="center"/>
    </xf>
    <xf numFmtId="2" fontId="228" fillId="0" borderId="67" xfId="19" applyNumberFormat="1" applyFont="1" applyBorder="1" applyAlignment="1">
      <alignment horizontal="center"/>
    </xf>
    <xf numFmtId="1" fontId="62" fillId="0" borderId="72" xfId="19" applyNumberFormat="1" applyFont="1" applyBorder="1" applyAlignment="1">
      <alignment horizontal="center" vertical="center"/>
    </xf>
    <xf numFmtId="1" fontId="62" fillId="0" borderId="45" xfId="19" applyNumberFormat="1" applyFont="1" applyBorder="1" applyAlignment="1">
      <alignment horizontal="center" vertical="center"/>
    </xf>
    <xf numFmtId="2" fontId="62" fillId="0" borderId="45" xfId="19" applyNumberFormat="1" applyFont="1" applyBorder="1" applyAlignment="1">
      <alignment horizontal="center" vertical="center"/>
    </xf>
    <xf numFmtId="1" fontId="116" fillId="0" borderId="72" xfId="19" applyNumberFormat="1" applyFont="1" applyBorder="1" applyAlignment="1">
      <alignment horizontal="center" vertical="center"/>
    </xf>
    <xf numFmtId="1" fontId="62" fillId="0" borderId="0" xfId="19" applyNumberFormat="1" applyFont="1"/>
    <xf numFmtId="1" fontId="62" fillId="0" borderId="61" xfId="19" applyNumberFormat="1" applyFont="1" applyBorder="1" applyAlignment="1">
      <alignment horizontal="center" vertical="center"/>
    </xf>
    <xf numFmtId="2" fontId="62" fillId="0" borderId="61" xfId="19" applyNumberFormat="1" applyFont="1" applyBorder="1" applyAlignment="1">
      <alignment horizontal="center" vertical="center"/>
    </xf>
    <xf numFmtId="1" fontId="116" fillId="0" borderId="61" xfId="19" applyNumberFormat="1" applyFont="1" applyBorder="1" applyAlignment="1">
      <alignment horizontal="center" vertical="center"/>
    </xf>
    <xf numFmtId="0" fontId="62" fillId="0" borderId="61" xfId="19" quotePrefix="1" applyFont="1" applyBorder="1" applyAlignment="1">
      <alignment horizontal="center" vertical="center"/>
    </xf>
    <xf numFmtId="172" fontId="62" fillId="0" borderId="61" xfId="19" applyNumberFormat="1" applyFont="1" applyBorder="1" applyAlignment="1">
      <alignment horizontal="center" vertical="center"/>
    </xf>
    <xf numFmtId="168" fontId="62" fillId="0" borderId="61" xfId="19" applyNumberFormat="1" applyFont="1" applyBorder="1" applyAlignment="1">
      <alignment horizontal="center" vertical="center"/>
    </xf>
    <xf numFmtId="2" fontId="62" fillId="0" borderId="28" xfId="19" applyNumberFormat="1" applyFont="1" applyBorder="1" applyAlignment="1">
      <alignment horizontal="center" vertical="center"/>
    </xf>
    <xf numFmtId="0" fontId="116" fillId="0" borderId="50" xfId="19" applyFont="1" applyBorder="1"/>
    <xf numFmtId="0" fontId="116" fillId="0" borderId="132" xfId="19" applyFont="1" applyBorder="1"/>
    <xf numFmtId="1" fontId="62" fillId="0" borderId="61" xfId="19" applyNumberFormat="1" applyFont="1" applyBorder="1" applyAlignment="1">
      <alignment horizontal="center"/>
    </xf>
    <xf numFmtId="1" fontId="62" fillId="0" borderId="49" xfId="19" applyNumberFormat="1" applyFont="1" applyBorder="1" applyAlignment="1">
      <alignment horizontal="center"/>
    </xf>
    <xf numFmtId="2" fontId="62" fillId="0" borderId="49" xfId="19" applyNumberFormat="1" applyFont="1" applyBorder="1" applyAlignment="1">
      <alignment horizontal="center"/>
    </xf>
    <xf numFmtId="1" fontId="62" fillId="0" borderId="65" xfId="19" applyNumberFormat="1" applyFont="1" applyBorder="1" applyAlignment="1">
      <alignment horizontal="center"/>
    </xf>
    <xf numFmtId="1" fontId="62" fillId="0" borderId="53" xfId="19" applyNumberFormat="1" applyFont="1" applyBorder="1" applyAlignment="1">
      <alignment horizontal="center"/>
    </xf>
    <xf numFmtId="1" fontId="62" fillId="0" borderId="65" xfId="19" applyNumberFormat="1" applyFont="1" applyBorder="1" applyAlignment="1">
      <alignment horizontal="center" vertical="center"/>
    </xf>
    <xf numFmtId="2" fontId="62" fillId="0" borderId="53" xfId="19" applyNumberFormat="1" applyFont="1" applyBorder="1" applyAlignment="1">
      <alignment horizontal="center"/>
    </xf>
    <xf numFmtId="1" fontId="116" fillId="0" borderId="65" xfId="19" applyNumberFormat="1" applyFont="1" applyBorder="1" applyAlignment="1">
      <alignment horizontal="center" vertical="center"/>
    </xf>
    <xf numFmtId="0" fontId="116" fillId="0" borderId="59" xfId="19" applyFont="1" applyBorder="1" applyAlignment="1">
      <alignment horizontal="right" readingOrder="1"/>
    </xf>
    <xf numFmtId="0" fontId="116" fillId="0" borderId="0" xfId="19" applyFont="1" applyBorder="1" applyAlignment="1">
      <alignment horizontal="right" readingOrder="1"/>
    </xf>
    <xf numFmtId="0" fontId="62" fillId="0" borderId="0" xfId="14" applyFont="1" applyBorder="1" applyAlignment="1">
      <alignment horizontal="right" readingOrder="2"/>
    </xf>
    <xf numFmtId="0" fontId="62" fillId="0" borderId="0" xfId="14" applyFont="1" applyBorder="1" applyAlignment="1">
      <alignment readingOrder="2"/>
    </xf>
    <xf numFmtId="0" fontId="5" fillId="0" borderId="0" xfId="19" applyFont="1" applyBorder="1"/>
    <xf numFmtId="0" fontId="5" fillId="0" borderId="0" xfId="19" applyFont="1"/>
    <xf numFmtId="0" fontId="5" fillId="0" borderId="0" xfId="19" applyFont="1" applyAlignment="1">
      <alignment horizontal="center"/>
    </xf>
    <xf numFmtId="0" fontId="204" fillId="0" borderId="0" xfId="19" applyFont="1" applyAlignment="1">
      <alignment horizontal="center" vertical="center"/>
    </xf>
    <xf numFmtId="0" fontId="54" fillId="0" borderId="0" xfId="19" applyFont="1" applyAlignment="1">
      <alignment horizontal="center"/>
    </xf>
    <xf numFmtId="0" fontId="54" fillId="0" borderId="0" xfId="19" applyFont="1" applyAlignment="1">
      <alignment horizontal="right"/>
    </xf>
    <xf numFmtId="0" fontId="54" fillId="0" borderId="0" xfId="19" applyFont="1" applyBorder="1"/>
    <xf numFmtId="0" fontId="54" fillId="0" borderId="0" xfId="19" applyFont="1" applyAlignment="1">
      <alignment horizontal="center"/>
    </xf>
    <xf numFmtId="0" fontId="54" fillId="0" borderId="0" xfId="19" applyFont="1" applyAlignment="1">
      <alignment horizontal="left"/>
    </xf>
    <xf numFmtId="0" fontId="54" fillId="0" borderId="0" xfId="19" applyFont="1"/>
    <xf numFmtId="0" fontId="54" fillId="0" borderId="66" xfId="19" applyFont="1" applyBorder="1" applyAlignment="1">
      <alignment vertical="center"/>
    </xf>
    <xf numFmtId="0" fontId="54" fillId="0" borderId="67" xfId="19" applyFont="1" applyBorder="1" applyAlignment="1">
      <alignment horizontal="center" vertical="center"/>
    </xf>
    <xf numFmtId="0" fontId="54" fillId="0" borderId="70" xfId="19" applyNumberFormat="1" applyFont="1" applyBorder="1" applyAlignment="1">
      <alignment horizontal="center" vertical="center"/>
    </xf>
    <xf numFmtId="0" fontId="54" fillId="0" borderId="68" xfId="19" applyNumberFormat="1" applyFont="1" applyBorder="1" applyAlignment="1">
      <alignment horizontal="center" vertical="center"/>
    </xf>
    <xf numFmtId="0" fontId="54" fillId="0" borderId="69" xfId="19" applyFont="1" applyBorder="1" applyAlignment="1">
      <alignment horizontal="right"/>
    </xf>
    <xf numFmtId="0" fontId="54" fillId="0" borderId="40" xfId="19" applyFont="1" applyBorder="1" applyAlignment="1">
      <alignment horizontal="left"/>
    </xf>
    <xf numFmtId="0" fontId="57" fillId="0" borderId="40" xfId="19" applyFont="1" applyBorder="1" applyAlignment="1">
      <alignment horizontal="center"/>
    </xf>
    <xf numFmtId="0" fontId="57" fillId="0" borderId="14" xfId="19" applyFont="1" applyBorder="1" applyAlignment="1">
      <alignment horizontal="center" wrapText="1"/>
    </xf>
    <xf numFmtId="0" fontId="54" fillId="0" borderId="71" xfId="19" applyFont="1" applyBorder="1" applyAlignment="1">
      <alignment horizontal="center"/>
    </xf>
    <xf numFmtId="0" fontId="54" fillId="0" borderId="25" xfId="19" applyFont="1" applyBorder="1" applyAlignment="1">
      <alignment horizontal="center"/>
    </xf>
    <xf numFmtId="0" fontId="57" fillId="0" borderId="25" xfId="19" applyFont="1" applyBorder="1" applyAlignment="1">
      <alignment horizontal="center"/>
    </xf>
    <xf numFmtId="0" fontId="57" fillId="0" borderId="9" xfId="19" applyFont="1" applyBorder="1" applyAlignment="1">
      <alignment horizontal="center"/>
    </xf>
    <xf numFmtId="0" fontId="38" fillId="0" borderId="72" xfId="19" applyFont="1" applyBorder="1" applyAlignment="1">
      <alignment horizontal="center"/>
    </xf>
    <xf numFmtId="2" fontId="38" fillId="0" borderId="72" xfId="19" applyNumberFormat="1" applyFont="1" applyBorder="1" applyAlignment="1">
      <alignment horizontal="center"/>
    </xf>
    <xf numFmtId="2" fontId="74" fillId="0" borderId="61" xfId="19" applyNumberFormat="1" applyFont="1" applyBorder="1" applyAlignment="1">
      <alignment horizontal="center" vertical="center"/>
    </xf>
    <xf numFmtId="2" fontId="74" fillId="0" borderId="29" xfId="19" applyNumberFormat="1" applyFont="1" applyBorder="1" applyAlignment="1">
      <alignment horizontal="center" vertical="center"/>
    </xf>
    <xf numFmtId="0" fontId="74" fillId="0" borderId="61" xfId="19" applyFont="1" applyBorder="1" applyAlignment="1">
      <alignment horizontal="center" vertical="center"/>
    </xf>
    <xf numFmtId="172" fontId="74" fillId="0" borderId="61" xfId="19" applyNumberFormat="1" applyFont="1" applyBorder="1" applyAlignment="1">
      <alignment horizontal="center" vertical="center"/>
    </xf>
    <xf numFmtId="0" fontId="74" fillId="0" borderId="29" xfId="19" applyFont="1" applyBorder="1" applyAlignment="1">
      <alignment horizontal="center" vertical="center"/>
    </xf>
    <xf numFmtId="2" fontId="60" fillId="0" borderId="0" xfId="19" applyNumberFormat="1" applyFont="1" applyAlignment="1">
      <alignment horizontal="center"/>
    </xf>
    <xf numFmtId="172" fontId="62" fillId="0" borderId="0" xfId="19" applyNumberFormat="1" applyFont="1" applyAlignment="1">
      <alignment horizontal="center"/>
    </xf>
    <xf numFmtId="0" fontId="6" fillId="0" borderId="86" xfId="19" applyFont="1" applyBorder="1" applyAlignment="1">
      <alignment horizontal="right"/>
    </xf>
    <xf numFmtId="0" fontId="6" fillId="0" borderId="139" xfId="19" applyFont="1" applyBorder="1" applyAlignment="1">
      <alignment horizontal="left"/>
    </xf>
    <xf numFmtId="0" fontId="51" fillId="0" borderId="29" xfId="19" applyFont="1" applyBorder="1" applyAlignment="1">
      <alignment horizontal="center" vertical="center"/>
    </xf>
    <xf numFmtId="2" fontId="51" fillId="0" borderId="29" xfId="19" applyNumberFormat="1" applyFont="1" applyBorder="1" applyAlignment="1">
      <alignment horizontal="center" vertical="center"/>
    </xf>
    <xf numFmtId="172" fontId="51" fillId="0" borderId="29" xfId="19" applyNumberFormat="1" applyFont="1" applyBorder="1" applyAlignment="1">
      <alignment horizontal="center" vertical="center"/>
    </xf>
    <xf numFmtId="172" fontId="51" fillId="0" borderId="61" xfId="19" applyNumberFormat="1" applyFont="1" applyBorder="1" applyAlignment="1">
      <alignment horizontal="center" vertical="center"/>
    </xf>
    <xf numFmtId="172" fontId="51" fillId="2" borderId="61" xfId="19" applyNumberFormat="1" applyFont="1" applyFill="1" applyBorder="1" applyAlignment="1">
      <alignment horizontal="center" vertical="center"/>
    </xf>
    <xf numFmtId="1" fontId="5" fillId="0" borderId="0" xfId="19" applyNumberFormat="1" applyFont="1"/>
    <xf numFmtId="172" fontId="74" fillId="0" borderId="29" xfId="19" applyNumberFormat="1" applyFont="1" applyBorder="1" applyAlignment="1">
      <alignment horizontal="center" vertical="center"/>
    </xf>
    <xf numFmtId="0" fontId="72" fillId="0" borderId="86" xfId="19" applyFont="1" applyBorder="1" applyAlignment="1">
      <alignment horizontal="right" vertical="center"/>
    </xf>
    <xf numFmtId="0" fontId="72" fillId="0" borderId="139" xfId="19" applyFont="1" applyBorder="1" applyAlignment="1">
      <alignment horizontal="left" vertical="center"/>
    </xf>
    <xf numFmtId="0" fontId="240" fillId="0" borderId="0" xfId="19" applyFont="1" applyAlignment="1">
      <alignment horizontal="right"/>
    </xf>
    <xf numFmtId="0" fontId="72" fillId="0" borderId="0" xfId="19" applyFont="1" applyBorder="1"/>
    <xf numFmtId="0" fontId="72" fillId="0" borderId="0" xfId="19" applyFont="1"/>
    <xf numFmtId="0" fontId="240" fillId="0" borderId="0" xfId="19" applyFont="1"/>
    <xf numFmtId="0" fontId="19" fillId="0" borderId="0" xfId="19" applyFont="1"/>
    <xf numFmtId="0" fontId="19" fillId="0" borderId="0" xfId="19" applyFont="1" applyBorder="1"/>
    <xf numFmtId="0" fontId="59" fillId="0" borderId="0" xfId="19" applyFont="1"/>
    <xf numFmtId="0" fontId="19" fillId="0" borderId="0" xfId="19" applyFont="1" applyAlignment="1">
      <alignment horizontal="center"/>
    </xf>
    <xf numFmtId="0" fontId="184" fillId="0" borderId="0" xfId="20" applyFont="1" applyAlignment="1">
      <alignment horizontal="center" vertical="center"/>
    </xf>
    <xf numFmtId="0" fontId="28" fillId="0" borderId="0" xfId="6" applyFont="1"/>
    <xf numFmtId="0" fontId="116" fillId="0" borderId="0" xfId="20" applyFont="1" applyAlignment="1">
      <alignment horizontal="center"/>
    </xf>
    <xf numFmtId="0" fontId="116" fillId="0" borderId="0" xfId="20" applyFont="1" applyAlignment="1">
      <alignment horizontal="right"/>
    </xf>
    <xf numFmtId="0" fontId="116" fillId="0" borderId="0" xfId="20" applyFont="1" applyAlignment="1">
      <alignment horizontal="left"/>
    </xf>
    <xf numFmtId="0" fontId="116" fillId="0" borderId="0" xfId="20" applyFont="1"/>
    <xf numFmtId="0" fontId="116" fillId="0" borderId="66" xfId="20" applyFont="1" applyBorder="1" applyAlignment="1"/>
    <xf numFmtId="0" fontId="116" fillId="0" borderId="67" xfId="20" applyFont="1" applyBorder="1" applyAlignment="1"/>
    <xf numFmtId="0" fontId="115" fillId="0" borderId="6" xfId="20" applyFont="1" applyBorder="1" applyAlignment="1">
      <alignment horizontal="center"/>
    </xf>
    <xf numFmtId="0" fontId="241" fillId="0" borderId="6" xfId="20" applyFont="1" applyBorder="1" applyAlignment="1">
      <alignment horizontal="center" vertical="center" wrapText="1"/>
    </xf>
    <xf numFmtId="0" fontId="115" fillId="0" borderId="66" xfId="20" applyFont="1" applyBorder="1" applyAlignment="1">
      <alignment horizontal="center" vertical="center"/>
    </xf>
    <xf numFmtId="0" fontId="115" fillId="0" borderId="59" xfId="20" applyFont="1" applyBorder="1" applyAlignment="1">
      <alignment horizontal="center" vertical="center"/>
    </xf>
    <xf numFmtId="0" fontId="201" fillId="0" borderId="59" xfId="6" applyFont="1" applyBorder="1" applyAlignment="1">
      <alignment horizontal="center" vertical="center"/>
    </xf>
    <xf numFmtId="0" fontId="201" fillId="0" borderId="67" xfId="6" applyFont="1" applyBorder="1" applyAlignment="1">
      <alignment horizontal="center" vertical="center"/>
    </xf>
    <xf numFmtId="0" fontId="201" fillId="0" borderId="59" xfId="6" applyFont="1" applyBorder="1" applyAlignment="1">
      <alignment vertical="center"/>
    </xf>
    <xf numFmtId="0" fontId="201" fillId="0" borderId="67" xfId="6" applyFont="1" applyBorder="1" applyAlignment="1">
      <alignment vertical="center"/>
    </xf>
    <xf numFmtId="0" fontId="116" fillId="0" borderId="69" xfId="20" applyFont="1" applyBorder="1" applyAlignment="1">
      <alignment horizontal="centerContinuous"/>
    </xf>
    <xf numFmtId="0" fontId="116" fillId="0" borderId="40" xfId="20" applyFont="1" applyBorder="1" applyAlignment="1">
      <alignment horizontal="centerContinuous"/>
    </xf>
    <xf numFmtId="0" fontId="115" fillId="0" borderId="14" xfId="20" applyFont="1" applyBorder="1" applyAlignment="1">
      <alignment horizontal="center"/>
    </xf>
    <xf numFmtId="0" fontId="241" fillId="0" borderId="14" xfId="20" applyFont="1" applyBorder="1" applyAlignment="1">
      <alignment horizontal="center" vertical="center" wrapText="1"/>
    </xf>
    <xf numFmtId="0" fontId="201" fillId="0" borderId="71" xfId="6" applyFont="1" applyBorder="1" applyAlignment="1">
      <alignment horizontal="center" vertical="center"/>
    </xf>
    <xf numFmtId="0" fontId="201" fillId="0" borderId="62" xfId="6" applyFont="1" applyBorder="1" applyAlignment="1">
      <alignment horizontal="center" vertical="center"/>
    </xf>
    <xf numFmtId="0" fontId="201" fillId="0" borderId="25" xfId="6" applyFont="1" applyBorder="1" applyAlignment="1">
      <alignment horizontal="center" vertical="center"/>
    </xf>
    <xf numFmtId="0" fontId="201" fillId="0" borderId="71" xfId="6" applyFont="1" applyBorder="1" applyAlignment="1">
      <alignment vertical="center"/>
    </xf>
    <xf numFmtId="0" fontId="201" fillId="0" borderId="62" xfId="6" applyFont="1" applyBorder="1" applyAlignment="1">
      <alignment vertical="center"/>
    </xf>
    <xf numFmtId="0" fontId="201" fillId="0" borderId="25" xfId="6" applyFont="1" applyBorder="1" applyAlignment="1">
      <alignment vertical="center"/>
    </xf>
    <xf numFmtId="0" fontId="116" fillId="0" borderId="69" xfId="20" applyFont="1" applyBorder="1" applyAlignment="1">
      <alignment horizontal="right"/>
    </xf>
    <xf numFmtId="0" fontId="116" fillId="0" borderId="40" xfId="20" applyFont="1" applyBorder="1" applyAlignment="1">
      <alignment horizontal="left"/>
    </xf>
    <xf numFmtId="0" fontId="117" fillId="0" borderId="6" xfId="20" applyFont="1" applyBorder="1" applyAlignment="1">
      <alignment horizontal="center" vertical="center"/>
    </xf>
    <xf numFmtId="49" fontId="117" fillId="0" borderId="6" xfId="20" applyNumberFormat="1" applyFont="1" applyBorder="1" applyAlignment="1">
      <alignment horizontal="center" vertical="center"/>
    </xf>
    <xf numFmtId="0" fontId="115" fillId="0" borderId="40" xfId="20" applyFont="1" applyBorder="1" applyAlignment="1">
      <alignment horizontal="center"/>
    </xf>
    <xf numFmtId="0" fontId="116" fillId="0" borderId="71" xfId="20" applyFont="1" applyBorder="1"/>
    <xf numFmtId="0" fontId="116" fillId="0" borderId="25" xfId="20" applyFont="1" applyBorder="1" applyAlignment="1">
      <alignment horizontal="center"/>
    </xf>
    <xf numFmtId="0" fontId="115" fillId="0" borderId="9" xfId="20" applyFont="1" applyBorder="1" applyAlignment="1">
      <alignment horizontal="center"/>
    </xf>
    <xf numFmtId="0" fontId="241" fillId="0" borderId="9" xfId="20" applyFont="1" applyBorder="1" applyAlignment="1">
      <alignment horizontal="center" vertical="center" wrapText="1"/>
    </xf>
    <xf numFmtId="0" fontId="117" fillId="0" borderId="9" xfId="20" applyFont="1" applyBorder="1" applyAlignment="1">
      <alignment horizontal="center" vertical="center"/>
    </xf>
    <xf numFmtId="49" fontId="117" fillId="0" borderId="9" xfId="20" applyNumberFormat="1" applyFont="1" applyBorder="1" applyAlignment="1">
      <alignment horizontal="center" vertical="center"/>
    </xf>
    <xf numFmtId="0" fontId="115" fillId="0" borderId="25" xfId="20" applyFont="1" applyBorder="1" applyAlignment="1">
      <alignment horizontal="center"/>
    </xf>
    <xf numFmtId="0" fontId="116" fillId="0" borderId="50" xfId="20" applyFont="1" applyBorder="1" applyAlignment="1">
      <alignment horizontal="right" vertical="center"/>
    </xf>
    <xf numFmtId="0" fontId="116" fillId="0" borderId="49" xfId="20" applyFont="1" applyBorder="1" applyAlignment="1">
      <alignment horizontal="left" vertical="center"/>
    </xf>
    <xf numFmtId="0" fontId="62" fillId="0" borderId="72" xfId="20" applyFont="1" applyBorder="1" applyAlignment="1">
      <alignment horizontal="center"/>
    </xf>
    <xf numFmtId="2" fontId="62" fillId="0" borderId="45" xfId="20" applyNumberFormat="1" applyFont="1" applyBorder="1" applyAlignment="1">
      <alignment horizontal="center"/>
    </xf>
    <xf numFmtId="0" fontId="62" fillId="0" borderId="67" xfId="20" applyFont="1" applyBorder="1" applyAlignment="1">
      <alignment horizontal="center"/>
    </xf>
    <xf numFmtId="0" fontId="62" fillId="0" borderId="61" xfId="20" applyFont="1" applyBorder="1" applyAlignment="1">
      <alignment horizontal="center"/>
    </xf>
    <xf numFmtId="0" fontId="116" fillId="0" borderId="86" xfId="20" applyFont="1" applyBorder="1" applyAlignment="1">
      <alignment horizontal="right" vertical="center"/>
    </xf>
    <xf numFmtId="0" fontId="116" fillId="0" borderId="28" xfId="20" applyFont="1" applyBorder="1" applyAlignment="1">
      <alignment horizontal="left" vertical="center"/>
    </xf>
    <xf numFmtId="2" fontId="62" fillId="0" borderId="49" xfId="20" applyNumberFormat="1" applyFont="1" applyBorder="1" applyAlignment="1">
      <alignment horizontal="center"/>
    </xf>
    <xf numFmtId="0" fontId="62" fillId="0" borderId="49" xfId="20" applyFont="1" applyBorder="1" applyAlignment="1">
      <alignment horizontal="center"/>
    </xf>
    <xf numFmtId="0" fontId="62" fillId="0" borderId="29" xfId="20" applyFont="1" applyBorder="1" applyAlignment="1">
      <alignment horizontal="center"/>
    </xf>
    <xf numFmtId="0" fontId="62" fillId="0" borderId="40" xfId="20" applyFont="1" applyBorder="1" applyAlignment="1">
      <alignment horizontal="center"/>
    </xf>
    <xf numFmtId="0" fontId="62" fillId="0" borderId="73" xfId="20" applyFont="1" applyBorder="1" applyAlignment="1">
      <alignment horizontal="center"/>
    </xf>
    <xf numFmtId="0" fontId="117" fillId="0" borderId="28" xfId="20" applyFont="1" applyBorder="1" applyAlignment="1">
      <alignment horizontal="left" vertical="center"/>
    </xf>
    <xf numFmtId="0" fontId="62" fillId="0" borderId="14" xfId="20" applyFont="1" applyBorder="1" applyAlignment="1">
      <alignment horizontal="center"/>
    </xf>
    <xf numFmtId="0" fontId="116" fillId="0" borderId="69" xfId="20" applyFont="1" applyBorder="1" applyAlignment="1">
      <alignment horizontal="right" vertical="center"/>
    </xf>
    <xf numFmtId="0" fontId="116" fillId="0" borderId="40" xfId="20" applyFont="1" applyBorder="1" applyAlignment="1">
      <alignment horizontal="left" vertical="center"/>
    </xf>
    <xf numFmtId="0" fontId="116" fillId="0" borderId="87" xfId="20" applyFont="1" applyBorder="1" applyAlignment="1">
      <alignment horizontal="right" vertical="center"/>
    </xf>
    <xf numFmtId="0" fontId="116" fillId="0" borderId="88" xfId="20" applyFont="1" applyBorder="1" applyAlignment="1">
      <alignment horizontal="left" vertical="center"/>
    </xf>
    <xf numFmtId="2" fontId="62" fillId="0" borderId="88" xfId="20" applyNumberFormat="1" applyFont="1" applyBorder="1" applyAlignment="1">
      <alignment horizontal="center"/>
    </xf>
    <xf numFmtId="0" fontId="62" fillId="0" borderId="88" xfId="20" applyFont="1" applyBorder="1" applyAlignment="1">
      <alignment horizontal="center"/>
    </xf>
    <xf numFmtId="0" fontId="62" fillId="0" borderId="89" xfId="20" applyFont="1" applyBorder="1" applyAlignment="1">
      <alignment horizontal="center"/>
    </xf>
    <xf numFmtId="0" fontId="116" fillId="0" borderId="42" xfId="20" applyFont="1" applyBorder="1" applyAlignment="1">
      <alignment horizontal="right" vertical="center"/>
    </xf>
    <xf numFmtId="0" fontId="116" fillId="0" borderId="3" xfId="20" applyFont="1" applyBorder="1" applyAlignment="1">
      <alignment horizontal="left" vertical="center"/>
    </xf>
    <xf numFmtId="2" fontId="62" fillId="0" borderId="3" xfId="20" applyNumberFormat="1" applyFont="1" applyBorder="1" applyAlignment="1">
      <alignment horizontal="center"/>
    </xf>
    <xf numFmtId="0" fontId="62" fillId="0" borderId="23" xfId="20" applyFont="1" applyBorder="1" applyAlignment="1">
      <alignment horizontal="center" vertical="center"/>
    </xf>
    <xf numFmtId="0" fontId="243" fillId="0" borderId="0" xfId="6" applyFont="1"/>
    <xf numFmtId="0" fontId="11" fillId="0" borderId="0" xfId="6" applyFont="1"/>
    <xf numFmtId="0" fontId="244" fillId="0" borderId="0" xfId="6" applyFont="1"/>
    <xf numFmtId="0" fontId="184" fillId="0" borderId="0" xfId="20" applyFont="1" applyAlignment="1">
      <alignment vertical="center"/>
    </xf>
    <xf numFmtId="0" fontId="116" fillId="0" borderId="0" xfId="20" applyFont="1" applyAlignment="1"/>
    <xf numFmtId="0" fontId="116" fillId="0" borderId="23" xfId="20" applyFont="1" applyBorder="1" applyAlignment="1">
      <alignment horizontal="center" vertical="center"/>
    </xf>
    <xf numFmtId="0" fontId="116" fillId="0" borderId="23" xfId="20" applyFont="1" applyBorder="1" applyAlignment="1">
      <alignment horizontal="center"/>
    </xf>
    <xf numFmtId="0" fontId="184" fillId="0" borderId="0" xfId="19" applyFont="1" applyAlignment="1">
      <alignment horizontal="center" vertical="center"/>
    </xf>
    <xf numFmtId="0" fontId="62" fillId="0" borderId="0" xfId="19" applyFont="1" applyAlignment="1">
      <alignment horizontal="centerContinuous"/>
    </xf>
    <xf numFmtId="0" fontId="116" fillId="0" borderId="0" xfId="19" applyFont="1" applyAlignment="1">
      <alignment horizontal="right"/>
    </xf>
    <xf numFmtId="0" fontId="116" fillId="0" borderId="0" xfId="19" applyFont="1" applyAlignment="1">
      <alignment horizontal="left" vertical="center"/>
    </xf>
    <xf numFmtId="0" fontId="116" fillId="0" borderId="66" xfId="19" applyFont="1" applyBorder="1" applyAlignment="1"/>
    <xf numFmtId="0" fontId="116" fillId="0" borderId="67" xfId="19" applyFont="1" applyBorder="1" applyAlignment="1"/>
    <xf numFmtId="0" fontId="113" fillId="0" borderId="59" xfId="19" applyFont="1" applyBorder="1"/>
    <xf numFmtId="0" fontId="116" fillId="0" borderId="69" xfId="19" applyFont="1" applyBorder="1" applyAlignment="1">
      <alignment vertical="center"/>
    </xf>
    <xf numFmtId="0" fontId="116" fillId="0" borderId="40" xfId="19" applyFont="1" applyBorder="1" applyAlignment="1">
      <alignment vertical="center"/>
    </xf>
    <xf numFmtId="0" fontId="116" fillId="0" borderId="14" xfId="19" applyFont="1" applyBorder="1" applyAlignment="1">
      <alignment horizontal="center" vertical="center"/>
    </xf>
    <xf numFmtId="0" fontId="113" fillId="0" borderId="40" xfId="19" applyFont="1" applyBorder="1" applyAlignment="1">
      <alignment horizontal="center"/>
    </xf>
    <xf numFmtId="0" fontId="116" fillId="0" borderId="71" xfId="19" applyFont="1" applyBorder="1" applyAlignment="1">
      <alignment vertical="center"/>
    </xf>
    <xf numFmtId="0" fontId="245" fillId="0" borderId="25" xfId="19" applyFont="1" applyBorder="1" applyAlignment="1">
      <alignment vertical="center"/>
    </xf>
    <xf numFmtId="0" fontId="113" fillId="0" borderId="25" xfId="19" applyFont="1" applyBorder="1" applyAlignment="1">
      <alignment horizontal="center"/>
    </xf>
    <xf numFmtId="0" fontId="116" fillId="0" borderId="86" xfId="19" applyFont="1" applyBorder="1" applyAlignment="1">
      <alignment horizontal="right" vertical="center"/>
    </xf>
    <xf numFmtId="0" fontId="116" fillId="0" borderId="139" xfId="19" applyFont="1" applyBorder="1" applyAlignment="1">
      <alignment horizontal="left" vertical="center"/>
    </xf>
    <xf numFmtId="0" fontId="62" fillId="0" borderId="72" xfId="19" applyFont="1" applyBorder="1" applyAlignment="1">
      <alignment horizontal="center"/>
    </xf>
    <xf numFmtId="0" fontId="62" fillId="0" borderId="72" xfId="19" applyFont="1" applyBorder="1" applyAlignment="1">
      <alignment horizontal="center" vertical="center"/>
    </xf>
    <xf numFmtId="0" fontId="62" fillId="0" borderId="61" xfId="19" applyFont="1" applyBorder="1" applyAlignment="1">
      <alignment horizontal="center"/>
    </xf>
    <xf numFmtId="0" fontId="116" fillId="0" borderId="50" xfId="19" applyFont="1" applyBorder="1" applyAlignment="1">
      <alignment horizontal="right" vertical="center"/>
    </xf>
    <xf numFmtId="0" fontId="116" fillId="0" borderId="132" xfId="19" applyFont="1" applyBorder="1" applyAlignment="1">
      <alignment horizontal="left" vertical="center"/>
    </xf>
    <xf numFmtId="0" fontId="116" fillId="0" borderId="69" xfId="19" applyFont="1" applyBorder="1" applyAlignment="1">
      <alignment horizontal="right" vertical="center"/>
    </xf>
    <xf numFmtId="0" fontId="116" fillId="0" borderId="0" xfId="19" applyFont="1" applyBorder="1" applyAlignment="1">
      <alignment horizontal="left" vertical="center"/>
    </xf>
    <xf numFmtId="0" fontId="116" fillId="0" borderId="87" xfId="19" applyFont="1" applyBorder="1" applyAlignment="1">
      <alignment horizontal="right" vertical="center"/>
    </xf>
    <xf numFmtId="0" fontId="116" fillId="0" borderId="165" xfId="19" applyFont="1" applyBorder="1" applyAlignment="1">
      <alignment horizontal="left" vertical="center"/>
    </xf>
    <xf numFmtId="0" fontId="62" fillId="0" borderId="89" xfId="19" applyFont="1" applyBorder="1" applyAlignment="1">
      <alignment horizontal="center"/>
    </xf>
    <xf numFmtId="0" fontId="62" fillId="0" borderId="89" xfId="19" applyFont="1" applyBorder="1" applyAlignment="1">
      <alignment horizontal="center" vertical="center"/>
    </xf>
    <xf numFmtId="0" fontId="116" fillId="0" borderId="42" xfId="19" applyFont="1" applyBorder="1" applyAlignment="1">
      <alignment horizontal="right" vertical="center"/>
    </xf>
    <xf numFmtId="0" fontId="116" fillId="0" borderId="41" xfId="19" applyFont="1" applyBorder="1" applyAlignment="1">
      <alignment horizontal="left" vertical="center"/>
    </xf>
    <xf numFmtId="0" fontId="116" fillId="0" borderId="9" xfId="19" applyFont="1" applyBorder="1" applyAlignment="1">
      <alignment horizontal="center" vertical="center"/>
    </xf>
    <xf numFmtId="0" fontId="62" fillId="0" borderId="23" xfId="19" applyFont="1" applyBorder="1" applyAlignment="1">
      <alignment horizontal="center" vertical="center"/>
    </xf>
    <xf numFmtId="0" fontId="167" fillId="0" borderId="66" xfId="19" applyFont="1" applyBorder="1" applyAlignment="1">
      <alignment horizontal="center"/>
    </xf>
    <xf numFmtId="0" fontId="167" fillId="0" borderId="59" xfId="19" applyFont="1" applyBorder="1" applyAlignment="1">
      <alignment horizontal="center"/>
    </xf>
    <xf numFmtId="2" fontId="167" fillId="0" borderId="6" xfId="19" applyNumberFormat="1" applyFont="1" applyBorder="1" applyAlignment="1">
      <alignment horizontal="center" vertical="center"/>
    </xf>
    <xf numFmtId="0" fontId="62" fillId="8" borderId="0" xfId="19" applyFont="1" applyFill="1" applyBorder="1" applyAlignment="1">
      <alignment vertical="center"/>
    </xf>
    <xf numFmtId="0" fontId="117" fillId="0" borderId="71" xfId="19" applyFont="1" applyBorder="1" applyAlignment="1">
      <alignment horizontal="center" vertical="center"/>
    </xf>
    <xf numFmtId="0" fontId="117" fillId="0" borderId="62" xfId="19" applyFont="1" applyBorder="1" applyAlignment="1">
      <alignment horizontal="center" vertical="center"/>
    </xf>
    <xf numFmtId="2" fontId="167" fillId="0" borderId="9" xfId="19" applyNumberFormat="1" applyFont="1" applyBorder="1" applyAlignment="1">
      <alignment horizontal="center" vertical="center"/>
    </xf>
    <xf numFmtId="0" fontId="62" fillId="8" borderId="62" xfId="19" applyFont="1" applyFill="1" applyBorder="1" applyAlignment="1">
      <alignment horizontal="right" vertical="center"/>
    </xf>
    <xf numFmtId="0" fontId="62" fillId="0" borderId="0" xfId="19" applyFont="1" applyBorder="1" applyAlignment="1">
      <alignment horizontal="center" vertical="center"/>
    </xf>
    <xf numFmtId="0" fontId="62" fillId="0" borderId="0" xfId="19" applyFont="1" applyAlignment="1">
      <alignment horizontal="center" vertical="center"/>
    </xf>
    <xf numFmtId="0" fontId="62" fillId="0" borderId="0" xfId="19" applyFont="1" applyBorder="1"/>
    <xf numFmtId="0" fontId="238" fillId="0" borderId="0" xfId="19" applyFont="1" applyAlignment="1">
      <alignment horizontal="center"/>
    </xf>
    <xf numFmtId="0" fontId="79" fillId="0" borderId="0" xfId="21" applyFont="1" applyAlignment="1">
      <alignment horizontal="centerContinuous"/>
    </xf>
    <xf numFmtId="0" fontId="62" fillId="0" borderId="0" xfId="21" applyFont="1" applyAlignment="1">
      <alignment horizontal="centerContinuous"/>
    </xf>
    <xf numFmtId="0" fontId="62" fillId="0" borderId="0" xfId="21" applyFont="1"/>
    <xf numFmtId="0" fontId="62" fillId="0" borderId="0" xfId="21" applyFont="1" applyAlignment="1"/>
    <xf numFmtId="0" fontId="62" fillId="0" borderId="0" xfId="21" applyFont="1" applyAlignment="1">
      <alignment horizontal="left"/>
    </xf>
    <xf numFmtId="0" fontId="62" fillId="0" borderId="66" xfId="21" applyFont="1" applyBorder="1" applyAlignment="1">
      <alignment horizontal="centerContinuous"/>
    </xf>
    <xf numFmtId="0" fontId="62" fillId="0" borderId="59" xfId="21" applyFont="1" applyBorder="1" applyAlignment="1">
      <alignment horizontal="centerContinuous"/>
    </xf>
    <xf numFmtId="0" fontId="62" fillId="0" borderId="6" xfId="21" applyFont="1" applyBorder="1" applyAlignment="1">
      <alignment horizontal="center"/>
    </xf>
    <xf numFmtId="0" fontId="62" fillId="0" borderId="59" xfId="21" applyFont="1" applyBorder="1" applyAlignment="1">
      <alignment horizontal="right"/>
    </xf>
    <xf numFmtId="0" fontId="62" fillId="0" borderId="59" xfId="21" applyFont="1" applyBorder="1"/>
    <xf numFmtId="0" fontId="62" fillId="0" borderId="67" xfId="21" applyFont="1" applyBorder="1" applyAlignment="1">
      <alignment horizontal="left"/>
    </xf>
    <xf numFmtId="0" fontId="62" fillId="0" borderId="37" xfId="21" applyFont="1" applyBorder="1" applyAlignment="1">
      <alignment horizontal="left"/>
    </xf>
    <xf numFmtId="0" fontId="62" fillId="0" borderId="68" xfId="21" applyFont="1" applyBorder="1"/>
    <xf numFmtId="0" fontId="62" fillId="0" borderId="69" xfId="21" applyFont="1" applyBorder="1" applyAlignment="1">
      <alignment horizontal="centerContinuous"/>
    </xf>
    <xf numFmtId="0" fontId="62" fillId="0" borderId="0" xfId="21" applyFont="1" applyBorder="1" applyAlignment="1">
      <alignment horizontal="centerContinuous"/>
    </xf>
    <xf numFmtId="0" fontId="62" fillId="0" borderId="14" xfId="21" applyFont="1" applyBorder="1" applyAlignment="1">
      <alignment horizontal="center"/>
    </xf>
    <xf numFmtId="0" fontId="33" fillId="0" borderId="0" xfId="21" applyFont="1" applyAlignment="1">
      <alignment horizontal="center"/>
    </xf>
    <xf numFmtId="0" fontId="33" fillId="0" borderId="14" xfId="21" applyFont="1" applyBorder="1" applyAlignment="1">
      <alignment horizontal="center" vertical="top"/>
    </xf>
    <xf numFmtId="49" fontId="62" fillId="0" borderId="66" xfId="21" applyNumberFormat="1" applyFont="1" applyBorder="1" applyAlignment="1">
      <alignment horizontal="center" wrapText="1"/>
    </xf>
    <xf numFmtId="49" fontId="110" fillId="0" borderId="66" xfId="21" applyNumberFormat="1" applyFont="1" applyBorder="1" applyAlignment="1">
      <alignment horizontal="center" wrapText="1"/>
    </xf>
    <xf numFmtId="0" fontId="62" fillId="0" borderId="67" xfId="21" applyFont="1" applyBorder="1" applyAlignment="1">
      <alignment horizontal="centerContinuous"/>
    </xf>
    <xf numFmtId="0" fontId="62" fillId="0" borderId="71" xfId="21" applyFont="1" applyBorder="1" applyAlignment="1">
      <alignment horizontal="centerContinuous" vertical="top"/>
    </xf>
    <xf numFmtId="0" fontId="62" fillId="0" borderId="62" xfId="21" applyFont="1" applyBorder="1" applyAlignment="1">
      <alignment horizontal="centerContinuous" vertical="top"/>
    </xf>
    <xf numFmtId="0" fontId="62" fillId="0" borderId="9" xfId="21" applyFont="1" applyBorder="1" applyAlignment="1">
      <alignment horizontal="center" vertical="top" wrapText="1"/>
    </xf>
    <xf numFmtId="49" fontId="62" fillId="0" borderId="9" xfId="21" applyNumberFormat="1" applyFont="1" applyBorder="1" applyAlignment="1">
      <alignment horizontal="center" wrapText="1"/>
    </xf>
    <xf numFmtId="49" fontId="247" fillId="0" borderId="9" xfId="21" applyNumberFormat="1" applyFont="1" applyBorder="1" applyAlignment="1">
      <alignment horizontal="center" wrapText="1"/>
    </xf>
    <xf numFmtId="49" fontId="110" fillId="0" borderId="9" xfId="21" applyNumberFormat="1" applyFont="1" applyBorder="1" applyAlignment="1">
      <alignment horizontal="center" wrapText="1"/>
    </xf>
    <xf numFmtId="0" fontId="62" fillId="0" borderId="9" xfId="21" applyFont="1" applyBorder="1" applyAlignment="1">
      <alignment horizontal="center" vertical="top"/>
    </xf>
    <xf numFmtId="0" fontId="62" fillId="0" borderId="25" xfId="21" applyFont="1" applyBorder="1" applyAlignment="1">
      <alignment horizontal="center" vertical="top"/>
    </xf>
    <xf numFmtId="0" fontId="110" fillId="0" borderId="12" xfId="21" applyFont="1" applyBorder="1" applyAlignment="1">
      <alignment horizontal="center" vertical="center" wrapText="1"/>
    </xf>
    <xf numFmtId="0" fontId="110" fillId="0" borderId="12" xfId="21" applyFont="1" applyBorder="1" applyAlignment="1">
      <alignment horizontal="center" vertical="top" wrapText="1"/>
    </xf>
    <xf numFmtId="0" fontId="62" fillId="0" borderId="86" xfId="21" applyFont="1" applyBorder="1" applyAlignment="1">
      <alignment vertical="center"/>
    </xf>
    <xf numFmtId="0" fontId="62" fillId="0" borderId="139" xfId="21" applyFont="1" applyBorder="1" applyAlignment="1">
      <alignment horizontal="left" vertical="center"/>
    </xf>
    <xf numFmtId="0" fontId="62" fillId="0" borderId="29" xfId="21" applyFont="1" applyBorder="1" applyAlignment="1">
      <alignment horizontal="center"/>
    </xf>
    <xf numFmtId="2" fontId="62" fillId="0" borderId="29" xfId="21" applyNumberFormat="1" applyFont="1" applyBorder="1" applyAlignment="1">
      <alignment horizontal="center"/>
    </xf>
    <xf numFmtId="0" fontId="62" fillId="0" borderId="28" xfId="21" applyFont="1" applyBorder="1" applyAlignment="1">
      <alignment horizontal="center"/>
    </xf>
    <xf numFmtId="0" fontId="62" fillId="0" borderId="72" xfId="21" applyFont="1" applyBorder="1" applyAlignment="1">
      <alignment horizontal="center"/>
    </xf>
    <xf numFmtId="0" fontId="62" fillId="0" borderId="61" xfId="21" applyFont="1" applyBorder="1" applyAlignment="1">
      <alignment horizontal="center"/>
    </xf>
    <xf numFmtId="0" fontId="114" fillId="0" borderId="139" xfId="21" applyFont="1" applyBorder="1" applyAlignment="1">
      <alignment horizontal="left" vertical="center"/>
    </xf>
    <xf numFmtId="0" fontId="62" fillId="0" borderId="28" xfId="21" quotePrefix="1" applyFont="1" applyBorder="1" applyAlignment="1">
      <alignment horizontal="center"/>
    </xf>
    <xf numFmtId="0" fontId="62" fillId="0" borderId="89" xfId="21" applyFont="1" applyBorder="1" applyAlignment="1">
      <alignment horizontal="center"/>
    </xf>
    <xf numFmtId="0" fontId="62" fillId="0" borderId="42" xfId="21" applyFont="1" applyBorder="1" applyAlignment="1">
      <alignment vertical="center"/>
    </xf>
    <xf numFmtId="0" fontId="62" fillId="0" borderId="41" xfId="21" applyFont="1" applyBorder="1" applyAlignment="1">
      <alignment horizontal="left" vertical="center"/>
    </xf>
    <xf numFmtId="0" fontId="62" fillId="0" borderId="23" xfId="21" applyFont="1" applyBorder="1" applyAlignment="1">
      <alignment horizontal="center"/>
    </xf>
    <xf numFmtId="2" fontId="62" fillId="0" borderId="23" xfId="21" applyNumberFormat="1" applyFont="1" applyBorder="1" applyAlignment="1">
      <alignment horizontal="center"/>
    </xf>
    <xf numFmtId="0" fontId="5" fillId="0" borderId="0" xfId="21" applyFont="1"/>
    <xf numFmtId="0" fontId="116" fillId="0" borderId="0" xfId="2" applyFont="1" applyAlignment="1">
      <alignment horizontal="center" vertical="center"/>
    </xf>
    <xf numFmtId="0" fontId="62" fillId="0" borderId="0" xfId="2" applyFont="1" applyAlignment="1">
      <alignment vertical="center"/>
    </xf>
    <xf numFmtId="0" fontId="116" fillId="0" borderId="0" xfId="2" applyFont="1" applyAlignment="1">
      <alignment vertical="center"/>
    </xf>
    <xf numFmtId="0" fontId="116" fillId="0" borderId="46" xfId="2" applyFont="1" applyBorder="1" applyAlignment="1">
      <alignment horizontal="right" vertical="center"/>
    </xf>
    <xf numFmtId="0" fontId="116" fillId="0" borderId="45" xfId="2" applyFont="1" applyBorder="1" applyAlignment="1">
      <alignment horizontal="left" vertical="center"/>
    </xf>
    <xf numFmtId="0" fontId="115" fillId="0" borderId="6" xfId="2" applyFont="1" applyBorder="1" applyAlignment="1">
      <alignment horizontal="center" vertical="center"/>
    </xf>
    <xf numFmtId="0" fontId="115" fillId="0" borderId="70" xfId="2" applyFont="1" applyBorder="1" applyAlignment="1">
      <alignment horizontal="right" vertical="center"/>
    </xf>
    <xf numFmtId="0" fontId="116" fillId="0" borderId="37" xfId="2" applyFont="1" applyBorder="1" applyAlignment="1">
      <alignment vertical="center"/>
    </xf>
    <xf numFmtId="0" fontId="115" fillId="0" borderId="68" xfId="2" applyFont="1" applyBorder="1" applyAlignment="1">
      <alignment vertical="center"/>
    </xf>
    <xf numFmtId="0" fontId="116" fillId="0" borderId="50" xfId="2" applyFont="1" applyBorder="1" applyAlignment="1">
      <alignment horizontal="right" vertical="center"/>
    </xf>
    <xf numFmtId="0" fontId="116" fillId="0" borderId="49" xfId="2" applyFont="1" applyBorder="1" applyAlignment="1">
      <alignment horizontal="left" vertical="center"/>
    </xf>
    <xf numFmtId="0" fontId="115" fillId="0" borderId="14" xfId="2" applyFont="1" applyBorder="1" applyAlignment="1">
      <alignment horizontal="center" vertical="center"/>
    </xf>
    <xf numFmtId="0" fontId="116" fillId="0" borderId="12" xfId="2" applyFont="1" applyBorder="1" applyAlignment="1">
      <alignment horizontal="center" vertical="center"/>
    </xf>
    <xf numFmtId="49" fontId="116" fillId="0" borderId="70" xfId="2" applyNumberFormat="1" applyFont="1" applyBorder="1" applyAlignment="1">
      <alignment horizontal="center" vertical="center"/>
    </xf>
    <xf numFmtId="49" fontId="116" fillId="0" borderId="68" xfId="2" applyNumberFormat="1" applyFont="1" applyBorder="1" applyAlignment="1">
      <alignment horizontal="center" vertical="center"/>
    </xf>
    <xf numFmtId="0" fontId="116" fillId="0" borderId="70" xfId="2" applyFont="1" applyBorder="1" applyAlignment="1">
      <alignment horizontal="center" vertical="center"/>
    </xf>
    <xf numFmtId="0" fontId="116" fillId="0" borderId="68" xfId="2" applyFont="1" applyBorder="1" applyAlignment="1">
      <alignment horizontal="center" vertical="center"/>
    </xf>
    <xf numFmtId="49" fontId="116" fillId="0" borderId="12" xfId="2" applyNumberFormat="1" applyFont="1" applyBorder="1" applyAlignment="1">
      <alignment horizontal="center" vertical="center"/>
    </xf>
    <xf numFmtId="49" fontId="116" fillId="0" borderId="12" xfId="2" quotePrefix="1" applyNumberFormat="1" applyFont="1" applyBorder="1" applyAlignment="1">
      <alignment horizontal="center" vertical="center"/>
    </xf>
    <xf numFmtId="0" fontId="115" fillId="0" borderId="12" xfId="2" applyFont="1" applyBorder="1" applyAlignment="1">
      <alignment horizontal="center" vertical="center"/>
    </xf>
    <xf numFmtId="0" fontId="115" fillId="0" borderId="12" xfId="2" quotePrefix="1" applyFont="1" applyBorder="1" applyAlignment="1">
      <alignment horizontal="center" vertical="center"/>
    </xf>
    <xf numFmtId="0" fontId="116" fillId="0" borderId="54" xfId="2" applyFont="1" applyBorder="1" applyAlignment="1">
      <alignment horizontal="right" vertical="center"/>
    </xf>
    <xf numFmtId="0" fontId="116" fillId="0" borderId="53" xfId="2" applyFont="1" applyBorder="1" applyAlignment="1">
      <alignment horizontal="left" vertical="center"/>
    </xf>
    <xf numFmtId="0" fontId="115" fillId="0" borderId="9" xfId="2" applyFont="1" applyBorder="1" applyAlignment="1">
      <alignment horizontal="center" vertical="center"/>
    </xf>
    <xf numFmtId="0" fontId="115" fillId="0" borderId="12" xfId="2" applyFont="1" applyBorder="1" applyAlignment="1">
      <alignment horizontal="center" vertical="center"/>
    </xf>
    <xf numFmtId="0" fontId="116" fillId="0" borderId="46" xfId="2" applyFont="1" applyBorder="1" applyAlignment="1">
      <alignment horizontal="right" vertical="center"/>
    </xf>
    <xf numFmtId="0" fontId="116" fillId="0" borderId="28" xfId="2" applyFont="1" applyBorder="1" applyAlignment="1">
      <alignment horizontal="left" vertical="center"/>
    </xf>
    <xf numFmtId="0" fontId="113" fillId="0" borderId="29" xfId="2" applyFont="1" applyBorder="1" applyAlignment="1">
      <alignment horizontal="center" vertical="center"/>
    </xf>
    <xf numFmtId="0" fontId="62" fillId="0" borderId="29" xfId="2" applyFont="1" applyBorder="1" applyAlignment="1">
      <alignment horizontal="center" vertical="center"/>
    </xf>
    <xf numFmtId="2" fontId="62" fillId="0" borderId="29" xfId="2" applyNumberFormat="1" applyFont="1" applyBorder="1" applyAlignment="1">
      <alignment horizontal="center" vertical="center"/>
    </xf>
    <xf numFmtId="2" fontId="62" fillId="0" borderId="0" xfId="2" applyNumberFormat="1" applyFont="1" applyAlignment="1">
      <alignment vertical="center"/>
    </xf>
    <xf numFmtId="0" fontId="116" fillId="0" borderId="50" xfId="2" applyFont="1" applyBorder="1" applyAlignment="1">
      <alignment horizontal="right" vertical="center"/>
    </xf>
    <xf numFmtId="0" fontId="116" fillId="0" borderId="49" xfId="2" applyFont="1" applyBorder="1" applyAlignment="1">
      <alignment horizontal="left" vertical="center"/>
    </xf>
    <xf numFmtId="0" fontId="62" fillId="0" borderId="61" xfId="2" applyFont="1" applyBorder="1" applyAlignment="1">
      <alignment horizontal="center" vertical="center"/>
    </xf>
    <xf numFmtId="0" fontId="116" fillId="0" borderId="86" xfId="2" applyFont="1" applyBorder="1" applyAlignment="1">
      <alignment vertical="center"/>
    </xf>
    <xf numFmtId="0" fontId="116" fillId="0" borderId="139" xfId="2" applyFont="1" applyBorder="1" applyAlignment="1">
      <alignment horizontal="left" vertical="center"/>
    </xf>
    <xf numFmtId="0" fontId="116" fillId="0" borderId="78" xfId="2" applyFont="1" applyBorder="1" applyAlignment="1">
      <alignment horizontal="right" vertical="center"/>
    </xf>
    <xf numFmtId="0" fontId="116" fillId="0" borderId="79" xfId="2" applyFont="1" applyBorder="1" applyAlignment="1">
      <alignment horizontal="left" vertical="center"/>
    </xf>
    <xf numFmtId="0" fontId="113" fillId="0" borderId="14" xfId="2" applyFont="1" applyBorder="1" applyAlignment="1">
      <alignment horizontal="center" vertical="center"/>
    </xf>
    <xf numFmtId="0" fontId="62" fillId="0" borderId="14" xfId="2" applyFont="1" applyBorder="1" applyAlignment="1">
      <alignment horizontal="center" vertical="center"/>
    </xf>
    <xf numFmtId="2" fontId="62" fillId="0" borderId="14" xfId="2" applyNumberFormat="1" applyFont="1" applyBorder="1" applyAlignment="1">
      <alignment horizontal="center" vertical="center"/>
    </xf>
    <xf numFmtId="0" fontId="116" fillId="0" borderId="133" xfId="2" applyFont="1" applyBorder="1" applyAlignment="1">
      <alignment horizontal="right" vertical="center"/>
    </xf>
    <xf numFmtId="0" fontId="116" fillId="0" borderId="134" xfId="2" applyFont="1" applyBorder="1" applyAlignment="1">
      <alignment horizontal="left" vertical="center"/>
    </xf>
    <xf numFmtId="0" fontId="116" fillId="0" borderId="12" xfId="2" applyFont="1" applyBorder="1" applyAlignment="1">
      <alignment horizontal="center" vertical="center"/>
    </xf>
    <xf numFmtId="2" fontId="116" fillId="0" borderId="12" xfId="2" applyNumberFormat="1" applyFont="1" applyBorder="1" applyAlignment="1">
      <alignment horizontal="center" vertical="center"/>
    </xf>
    <xf numFmtId="2" fontId="116" fillId="0" borderId="29" xfId="2" applyNumberFormat="1" applyFont="1" applyBorder="1" applyAlignment="1">
      <alignment horizontal="center" vertical="center"/>
    </xf>
    <xf numFmtId="0" fontId="5" fillId="0" borderId="0" xfId="2" applyFont="1" applyAlignment="1">
      <alignment vertical="center"/>
    </xf>
    <xf numFmtId="2" fontId="5" fillId="0" borderId="0" xfId="2" applyNumberFormat="1" applyFont="1" applyAlignment="1">
      <alignment vertical="center"/>
    </xf>
    <xf numFmtId="0" fontId="116" fillId="0" borderId="6" xfId="2" applyFont="1" applyBorder="1" applyAlignment="1">
      <alignment horizontal="center" vertical="center"/>
    </xf>
    <xf numFmtId="0" fontId="116" fillId="0" borderId="9" xfId="2" applyFont="1" applyBorder="1" applyAlignment="1">
      <alignment horizontal="center" vertical="center"/>
    </xf>
    <xf numFmtId="0" fontId="116" fillId="0" borderId="86" xfId="2" applyFont="1" applyBorder="1" applyAlignment="1">
      <alignment horizontal="right" vertical="center"/>
    </xf>
    <xf numFmtId="0" fontId="62" fillId="0" borderId="72" xfId="2" applyFont="1" applyBorder="1" applyAlignment="1">
      <alignment horizontal="center" vertical="center"/>
    </xf>
    <xf numFmtId="0" fontId="116" fillId="0" borderId="72" xfId="2" applyFont="1" applyBorder="1" applyAlignment="1">
      <alignment horizontal="center" vertical="center"/>
    </xf>
    <xf numFmtId="0" fontId="116" fillId="0" borderId="61" xfId="2" applyFont="1" applyBorder="1" applyAlignment="1">
      <alignment horizontal="center" vertical="center"/>
    </xf>
    <xf numFmtId="0" fontId="116" fillId="0" borderId="29" xfId="2" applyFont="1" applyBorder="1" applyAlignment="1">
      <alignment horizontal="center" vertical="center"/>
    </xf>
    <xf numFmtId="0" fontId="115" fillId="0" borderId="78" xfId="2" applyFont="1" applyBorder="1" applyAlignment="1">
      <alignment horizontal="right" vertical="center"/>
    </xf>
    <xf numFmtId="0" fontId="62" fillId="0" borderId="73" xfId="2" applyFont="1" applyBorder="1" applyAlignment="1">
      <alignment horizontal="center" vertical="center"/>
    </xf>
    <xf numFmtId="0" fontId="116" fillId="0" borderId="70" xfId="2" applyFont="1" applyBorder="1" applyAlignment="1">
      <alignment horizontal="right" vertical="center"/>
    </xf>
    <xf numFmtId="0" fontId="116" fillId="0" borderId="68" xfId="2" applyFont="1" applyBorder="1" applyAlignment="1">
      <alignment horizontal="left" vertical="center"/>
    </xf>
    <xf numFmtId="0" fontId="116" fillId="0" borderId="0" xfId="19" applyFont="1" applyBorder="1" applyAlignment="1"/>
    <xf numFmtId="0" fontId="116" fillId="0" borderId="0" xfId="19" applyFont="1" applyAlignment="1"/>
    <xf numFmtId="172" fontId="116" fillId="0" borderId="0" xfId="19" applyNumberFormat="1" applyFont="1" applyAlignment="1"/>
    <xf numFmtId="0" fontId="115" fillId="0" borderId="6" xfId="19" applyFont="1" applyBorder="1" applyAlignment="1">
      <alignment horizontal="center"/>
    </xf>
    <xf numFmtId="0" fontId="115" fillId="0" borderId="67" xfId="19" applyFont="1" applyBorder="1" applyAlignment="1">
      <alignment horizontal="center"/>
    </xf>
    <xf numFmtId="172" fontId="115" fillId="0" borderId="67" xfId="19" applyNumberFormat="1" applyFont="1" applyBorder="1" applyAlignment="1">
      <alignment horizontal="center"/>
    </xf>
    <xf numFmtId="0" fontId="115" fillId="0" borderId="70" xfId="19" applyFont="1" applyBorder="1" applyAlignment="1">
      <alignment horizontal="center" vertical="center"/>
    </xf>
    <xf numFmtId="0" fontId="115" fillId="0" borderId="37" xfId="19" applyFont="1" applyBorder="1" applyAlignment="1">
      <alignment vertical="center"/>
    </xf>
    <xf numFmtId="0" fontId="115" fillId="0" borderId="68" xfId="19" applyFont="1" applyBorder="1" applyAlignment="1">
      <alignment vertical="center"/>
    </xf>
    <xf numFmtId="0" fontId="115" fillId="0" borderId="70" xfId="19" applyFont="1" applyBorder="1" applyAlignment="1">
      <alignment horizontal="right" vertical="center"/>
    </xf>
    <xf numFmtId="0" fontId="115" fillId="0" borderId="66" xfId="19" applyFont="1" applyBorder="1" applyAlignment="1">
      <alignment horizontal="right" vertical="center"/>
    </xf>
    <xf numFmtId="0" fontId="115" fillId="0" borderId="59" xfId="19" applyFont="1" applyBorder="1" applyAlignment="1"/>
    <xf numFmtId="0" fontId="115" fillId="0" borderId="67" xfId="19" applyFont="1" applyBorder="1" applyAlignment="1"/>
    <xf numFmtId="172" fontId="115" fillId="0" borderId="40" xfId="19" applyNumberFormat="1" applyFont="1" applyBorder="1" applyAlignment="1">
      <alignment horizontal="center"/>
    </xf>
    <xf numFmtId="0" fontId="115" fillId="0" borderId="71" xfId="19" applyFont="1" applyBorder="1" applyAlignment="1">
      <alignment horizontal="center" vertical="center"/>
    </xf>
    <xf numFmtId="0" fontId="115" fillId="0" borderId="62" xfId="19" applyFont="1" applyBorder="1" applyAlignment="1">
      <alignment horizontal="center" vertical="center"/>
    </xf>
    <xf numFmtId="0" fontId="115" fillId="0" borderId="25" xfId="19" applyFont="1" applyBorder="1" applyAlignment="1">
      <alignment horizontal="center" vertical="center"/>
    </xf>
    <xf numFmtId="0" fontId="115" fillId="0" borderId="71" xfId="19" applyFont="1" applyBorder="1" applyAlignment="1">
      <alignment horizontal="right" vertical="top"/>
    </xf>
    <xf numFmtId="0" fontId="115" fillId="0" borderId="62" xfId="19" applyFont="1" applyBorder="1" applyAlignment="1">
      <alignment vertical="top"/>
    </xf>
    <xf numFmtId="0" fontId="115" fillId="0" borderId="25" xfId="19" applyFont="1" applyBorder="1" applyAlignment="1">
      <alignment vertical="top"/>
    </xf>
    <xf numFmtId="0" fontId="116" fillId="0" borderId="69" xfId="19" applyFont="1" applyBorder="1" applyAlignment="1"/>
    <xf numFmtId="0" fontId="116" fillId="0" borderId="0" xfId="19" applyFont="1" applyBorder="1" applyAlignment="1">
      <alignment horizontal="center"/>
    </xf>
    <xf numFmtId="0" fontId="230" fillId="0" borderId="14" xfId="19" applyFont="1" applyBorder="1" applyAlignment="1">
      <alignment horizontal="center"/>
    </xf>
    <xf numFmtId="0" fontId="115" fillId="0" borderId="40" xfId="19" applyFont="1" applyBorder="1" applyAlignment="1"/>
    <xf numFmtId="0" fontId="249" fillId="0" borderId="6" xfId="19" applyFont="1" applyBorder="1" applyAlignment="1">
      <alignment horizontal="center" vertical="center"/>
    </xf>
    <xf numFmtId="49" fontId="250" fillId="0" borderId="6" xfId="19" applyNumberFormat="1" applyFont="1" applyBorder="1" applyAlignment="1">
      <alignment horizontal="center" vertical="center" wrapText="1"/>
    </xf>
    <xf numFmtId="49" fontId="251" fillId="0" borderId="6" xfId="19" applyNumberFormat="1" applyFont="1" applyBorder="1" applyAlignment="1">
      <alignment horizontal="center" vertical="center" wrapText="1"/>
    </xf>
    <xf numFmtId="0" fontId="115" fillId="0" borderId="6" xfId="19" applyFont="1" applyBorder="1" applyAlignment="1">
      <alignment horizontal="center" vertical="center"/>
    </xf>
    <xf numFmtId="0" fontId="116" fillId="0" borderId="71" xfId="19" applyFont="1" applyBorder="1" applyAlignment="1"/>
    <xf numFmtId="0" fontId="230" fillId="0" borderId="9" xfId="19" applyFont="1" applyBorder="1" applyAlignment="1">
      <alignment horizontal="center"/>
    </xf>
    <xf numFmtId="0" fontId="115" fillId="0" borderId="25" xfId="19" applyFont="1" applyBorder="1" applyAlignment="1">
      <alignment horizontal="center"/>
    </xf>
    <xf numFmtId="172" fontId="115" fillId="0" borderId="25" xfId="19" applyNumberFormat="1" applyFont="1" applyBorder="1" applyAlignment="1">
      <alignment horizontal="center"/>
    </xf>
    <xf numFmtId="0" fontId="230" fillId="0" borderId="25" xfId="19" applyFont="1" applyBorder="1" applyAlignment="1">
      <alignment horizontal="center"/>
    </xf>
    <xf numFmtId="0" fontId="249" fillId="0" borderId="9" xfId="19" applyFont="1" applyBorder="1" applyAlignment="1">
      <alignment horizontal="center" vertical="center"/>
    </xf>
    <xf numFmtId="49" fontId="250" fillId="0" borderId="9" xfId="19" quotePrefix="1" applyNumberFormat="1" applyFont="1" applyBorder="1" applyAlignment="1">
      <alignment horizontal="center" vertical="center" wrapText="1"/>
    </xf>
    <xf numFmtId="49" fontId="251" fillId="0" borderId="9" xfId="19" quotePrefix="1" applyNumberFormat="1" applyFont="1" applyBorder="1" applyAlignment="1">
      <alignment horizontal="center" vertical="center" wrapText="1"/>
    </xf>
    <xf numFmtId="0" fontId="115" fillId="0" borderId="9" xfId="19" quotePrefix="1" applyFont="1" applyBorder="1" applyAlignment="1">
      <alignment horizontal="center" vertical="center"/>
    </xf>
    <xf numFmtId="0" fontId="117" fillId="0" borderId="139" xfId="19" applyFont="1" applyBorder="1" applyAlignment="1">
      <alignment horizontal="left" vertical="center"/>
    </xf>
    <xf numFmtId="0" fontId="252" fillId="0" borderId="61" xfId="19" applyFont="1" applyBorder="1" applyAlignment="1">
      <alignment horizontal="center" vertical="center"/>
    </xf>
    <xf numFmtId="172" fontId="252" fillId="0" borderId="61" xfId="19" applyNumberFormat="1" applyFont="1" applyBorder="1" applyAlignment="1">
      <alignment horizontal="center" vertical="center"/>
    </xf>
    <xf numFmtId="0" fontId="252" fillId="0" borderId="61" xfId="19" quotePrefix="1" applyFont="1" applyBorder="1" applyAlignment="1">
      <alignment horizontal="center" vertical="center"/>
    </xf>
    <xf numFmtId="0" fontId="117" fillId="0" borderId="132" xfId="19" applyFont="1" applyBorder="1" applyAlignment="1">
      <alignment horizontal="left" vertical="center"/>
    </xf>
    <xf numFmtId="0" fontId="116" fillId="0" borderId="78" xfId="19" applyFont="1" applyBorder="1" applyAlignment="1">
      <alignment horizontal="right" vertical="center"/>
    </xf>
    <xf numFmtId="0" fontId="117" fillId="0" borderId="84" xfId="19" applyFont="1" applyBorder="1" applyAlignment="1">
      <alignment horizontal="left" vertical="center"/>
    </xf>
    <xf numFmtId="0" fontId="252" fillId="0" borderId="73" xfId="19" applyFont="1" applyBorder="1" applyAlignment="1">
      <alignment horizontal="center" vertical="center"/>
    </xf>
    <xf numFmtId="172" fontId="252" fillId="0" borderId="73" xfId="19" applyNumberFormat="1" applyFont="1" applyBorder="1" applyAlignment="1">
      <alignment horizontal="center" vertical="center"/>
    </xf>
    <xf numFmtId="0" fontId="115" fillId="0" borderId="50" xfId="19" applyFont="1" applyBorder="1" applyAlignment="1">
      <alignment vertical="center"/>
    </xf>
    <xf numFmtId="0" fontId="115" fillId="0" borderId="49" xfId="19" applyFont="1" applyBorder="1" applyAlignment="1">
      <alignment horizontal="left" vertical="center"/>
    </xf>
    <xf numFmtId="0" fontId="5" fillId="0" borderId="0" xfId="19" applyFont="1" applyAlignment="1"/>
    <xf numFmtId="0" fontId="237" fillId="0" borderId="87" xfId="20" applyFont="1" applyBorder="1" applyAlignment="1">
      <alignment horizontal="right" vertical="center"/>
    </xf>
    <xf numFmtId="0" fontId="237" fillId="0" borderId="88" xfId="20" applyFont="1" applyBorder="1" applyAlignment="1">
      <alignment horizontal="left" vertical="center"/>
    </xf>
    <xf numFmtId="0" fontId="252" fillId="0" borderId="89" xfId="19" applyFont="1" applyBorder="1" applyAlignment="1">
      <alignment horizontal="center" vertical="center"/>
    </xf>
    <xf numFmtId="172" fontId="252" fillId="0" borderId="89" xfId="19" applyNumberFormat="1" applyFont="1" applyBorder="1" applyAlignment="1">
      <alignment horizontal="center" vertical="center"/>
    </xf>
    <xf numFmtId="0" fontId="62" fillId="0" borderId="84" xfId="19" applyFont="1" applyBorder="1" applyAlignment="1"/>
    <xf numFmtId="0" fontId="116" fillId="0" borderId="133" xfId="19" applyFont="1" applyBorder="1" applyAlignment="1">
      <alignment horizontal="right" vertical="center"/>
    </xf>
    <xf numFmtId="0" fontId="117" fillId="0" borderId="141" xfId="19" applyFont="1" applyBorder="1" applyAlignment="1">
      <alignment horizontal="left" vertical="center"/>
    </xf>
    <xf numFmtId="0" fontId="249" fillId="0" borderId="140" xfId="19" applyFont="1" applyBorder="1" applyAlignment="1">
      <alignment horizontal="center" vertical="center"/>
    </xf>
    <xf numFmtId="172" fontId="249" fillId="0" borderId="140" xfId="19" applyNumberFormat="1" applyFont="1" applyBorder="1" applyAlignment="1">
      <alignment horizontal="center" vertical="center"/>
    </xf>
    <xf numFmtId="0" fontId="5" fillId="0" borderId="0" xfId="19" applyFont="1" applyAlignment="1">
      <alignment horizontal="center" readingOrder="2"/>
    </xf>
    <xf numFmtId="0" fontId="5" fillId="0" borderId="0" xfId="19" applyFont="1" applyBorder="1" applyAlignment="1"/>
    <xf numFmtId="172" fontId="5" fillId="0" borderId="0" xfId="19" applyNumberFormat="1" applyFont="1" applyAlignment="1"/>
    <xf numFmtId="0" fontId="71" fillId="0" borderId="0" xfId="20" applyFont="1" applyBorder="1" applyAlignment="1">
      <alignment horizontal="center" vertical="center"/>
    </xf>
    <xf numFmtId="0" fontId="72" fillId="0" borderId="0" xfId="20" applyFont="1" applyBorder="1" applyAlignment="1">
      <alignment horizontal="right" vertical="center"/>
    </xf>
    <xf numFmtId="0" fontId="72" fillId="0" borderId="0" xfId="20" applyFont="1" applyBorder="1" applyAlignment="1">
      <alignment vertical="center"/>
    </xf>
    <xf numFmtId="0" fontId="72" fillId="0" borderId="0" xfId="20" applyFont="1" applyAlignment="1">
      <alignment horizontal="center" vertical="center"/>
    </xf>
    <xf numFmtId="0" fontId="72" fillId="0" borderId="0" xfId="20" applyFont="1" applyAlignment="1">
      <alignment horizontal="left" vertical="center"/>
    </xf>
    <xf numFmtId="0" fontId="72" fillId="0" borderId="66" xfId="20" applyFont="1" applyBorder="1" applyAlignment="1">
      <alignment horizontal="center" vertical="center"/>
    </xf>
    <xf numFmtId="0" fontId="72" fillId="0" borderId="67" xfId="20" applyFont="1" applyBorder="1" applyAlignment="1">
      <alignment horizontal="center" vertical="center"/>
    </xf>
    <xf numFmtId="0" fontId="72" fillId="0" borderId="66" xfId="20" applyFont="1" applyBorder="1" applyAlignment="1">
      <alignment horizontal="right" vertical="center"/>
    </xf>
    <xf numFmtId="0" fontId="72" fillId="0" borderId="59" xfId="20" applyFont="1" applyBorder="1" applyAlignment="1">
      <alignment horizontal="center" vertical="center"/>
    </xf>
    <xf numFmtId="0" fontId="72" fillId="0" borderId="67" xfId="20" applyFont="1" applyBorder="1" applyAlignment="1">
      <alignment horizontal="centerContinuous" vertical="center"/>
    </xf>
    <xf numFmtId="0" fontId="72" fillId="0" borderId="71" xfId="20" applyFont="1" applyBorder="1" applyAlignment="1">
      <alignment horizontal="center" vertical="center"/>
    </xf>
    <xf numFmtId="0" fontId="72" fillId="0" borderId="25" xfId="20" applyFont="1" applyBorder="1" applyAlignment="1">
      <alignment horizontal="center" vertical="center"/>
    </xf>
    <xf numFmtId="0" fontId="72" fillId="0" borderId="12" xfId="20" applyFont="1" applyBorder="1" applyAlignment="1">
      <alignment horizontal="center" vertical="center"/>
    </xf>
    <xf numFmtId="0" fontId="72" fillId="0" borderId="70" xfId="20" applyFont="1" applyBorder="1" applyAlignment="1">
      <alignment horizontal="center" vertical="center"/>
    </xf>
    <xf numFmtId="0" fontId="72" fillId="0" borderId="68" xfId="20" applyFont="1" applyBorder="1" applyAlignment="1">
      <alignment horizontal="center" vertical="center"/>
    </xf>
    <xf numFmtId="0" fontId="174" fillId="0" borderId="65" xfId="20" applyFont="1" applyBorder="1" applyAlignment="1">
      <alignment horizontal="center" vertical="center"/>
    </xf>
    <xf numFmtId="0" fontId="72" fillId="0" borderId="69" xfId="20" applyFont="1" applyBorder="1" applyAlignment="1">
      <alignment horizontal="center" vertical="center"/>
    </xf>
    <xf numFmtId="0" fontId="72" fillId="0" borderId="72" xfId="20" applyFont="1" applyBorder="1" applyAlignment="1">
      <alignment horizontal="center" vertical="center"/>
    </xf>
    <xf numFmtId="168" fontId="174" fillId="0" borderId="29" xfId="20" applyNumberFormat="1" applyFont="1" applyBorder="1" applyAlignment="1">
      <alignment horizontal="center" vertical="center"/>
    </xf>
    <xf numFmtId="0" fontId="72" fillId="0" borderId="29" xfId="20" applyFont="1" applyBorder="1" applyAlignment="1">
      <alignment horizontal="center" vertical="center"/>
    </xf>
    <xf numFmtId="0" fontId="155" fillId="0" borderId="0" xfId="2" applyFont="1" applyAlignment="1">
      <alignment vertical="center"/>
    </xf>
    <xf numFmtId="0" fontId="72" fillId="0" borderId="71" xfId="20" applyFont="1" applyBorder="1" applyAlignment="1">
      <alignment horizontal="center" vertical="center"/>
    </xf>
    <xf numFmtId="0" fontId="72" fillId="0" borderId="65" xfId="20" applyFont="1" applyBorder="1" applyAlignment="1">
      <alignment horizontal="center" vertical="center"/>
    </xf>
    <xf numFmtId="0" fontId="72" fillId="0" borderId="6" xfId="20" applyFont="1" applyBorder="1" applyAlignment="1">
      <alignment horizontal="center" vertical="center"/>
    </xf>
    <xf numFmtId="0" fontId="72" fillId="0" borderId="9" xfId="20" applyFont="1" applyBorder="1" applyAlignment="1">
      <alignment horizontal="center" vertical="center"/>
    </xf>
    <xf numFmtId="0" fontId="72" fillId="0" borderId="62" xfId="20" applyFont="1" applyBorder="1" applyAlignment="1">
      <alignment horizontal="center" vertical="center"/>
    </xf>
    <xf numFmtId="168" fontId="174" fillId="0" borderId="65" xfId="20" applyNumberFormat="1" applyFont="1" applyBorder="1" applyAlignment="1">
      <alignment horizontal="center" vertical="center"/>
    </xf>
    <xf numFmtId="0" fontId="72" fillId="0" borderId="139" xfId="20" applyFont="1" applyBorder="1" applyAlignment="1">
      <alignment horizontal="center" vertical="center"/>
    </xf>
    <xf numFmtId="0" fontId="174" fillId="0" borderId="29" xfId="20" applyFont="1" applyBorder="1" applyAlignment="1">
      <alignment horizontal="center" vertical="center"/>
    </xf>
    <xf numFmtId="0" fontId="72" fillId="0" borderId="6" xfId="20" applyFont="1" applyBorder="1" applyAlignment="1">
      <alignment horizontal="center" vertical="center" wrapText="1"/>
    </xf>
    <xf numFmtId="2" fontId="174" fillId="0" borderId="29" xfId="20" applyNumberFormat="1" applyFont="1" applyBorder="1" applyAlignment="1">
      <alignment horizontal="center" vertical="center"/>
    </xf>
    <xf numFmtId="0" fontId="72" fillId="0" borderId="14" xfId="20" applyFont="1" applyBorder="1" applyAlignment="1">
      <alignment horizontal="center" vertical="center" wrapText="1"/>
    </xf>
    <xf numFmtId="0" fontId="72" fillId="0" borderId="0" xfId="20" applyFont="1" applyBorder="1" applyAlignment="1">
      <alignment horizontal="center" vertical="center"/>
    </xf>
    <xf numFmtId="2" fontId="174" fillId="0" borderId="14" xfId="20" applyNumberFormat="1" applyFont="1" applyBorder="1" applyAlignment="1">
      <alignment horizontal="center" vertical="center"/>
    </xf>
    <xf numFmtId="0" fontId="72" fillId="0" borderId="9" xfId="20" applyFont="1" applyBorder="1" applyAlignment="1">
      <alignment horizontal="center" vertical="center" wrapText="1"/>
    </xf>
    <xf numFmtId="2" fontId="174" fillId="0" borderId="65" xfId="20" applyNumberFormat="1" applyFont="1" applyBorder="1" applyAlignment="1">
      <alignment horizontal="center" vertical="center"/>
    </xf>
    <xf numFmtId="2" fontId="28" fillId="0" borderId="0" xfId="2" applyNumberFormat="1" applyFont="1" applyAlignment="1">
      <alignment vertical="center"/>
    </xf>
    <xf numFmtId="0" fontId="184" fillId="0" borderId="0" xfId="20" applyFont="1" applyAlignment="1">
      <alignment horizontal="center"/>
    </xf>
    <xf numFmtId="0" fontId="238" fillId="0" borderId="0" xfId="20" applyFont="1" applyAlignment="1">
      <alignment horizontal="center"/>
    </xf>
    <xf numFmtId="0" fontId="116" fillId="0" borderId="0" xfId="20" applyFont="1" applyAlignment="1">
      <alignment horizontal="center"/>
    </xf>
    <xf numFmtId="0" fontId="116" fillId="0" borderId="66" xfId="20" applyFont="1" applyBorder="1" applyAlignment="1">
      <alignment horizontal="center" vertical="center"/>
    </xf>
    <xf numFmtId="0" fontId="116" fillId="0" borderId="67" xfId="20" applyFont="1" applyBorder="1" applyAlignment="1">
      <alignment horizontal="center" vertical="center"/>
    </xf>
    <xf numFmtId="0" fontId="115" fillId="0" borderId="6" xfId="20" applyFont="1" applyBorder="1" applyAlignment="1">
      <alignment horizontal="center" vertical="center"/>
    </xf>
    <xf numFmtId="0" fontId="116" fillId="0" borderId="70" xfId="20" applyFont="1" applyBorder="1" applyAlignment="1">
      <alignment horizontal="center" vertical="center"/>
    </xf>
    <xf numFmtId="0" fontId="116" fillId="0" borderId="68" xfId="20" applyFont="1" applyBorder="1" applyAlignment="1">
      <alignment horizontal="center" vertical="center"/>
    </xf>
    <xf numFmtId="0" fontId="230" fillId="0" borderId="70" xfId="20" applyFont="1" applyBorder="1" applyAlignment="1">
      <alignment horizontal="center" vertical="center"/>
    </xf>
    <xf numFmtId="0" fontId="230" fillId="0" borderId="68" xfId="20" applyFont="1" applyBorder="1" applyAlignment="1">
      <alignment horizontal="center" vertical="center"/>
    </xf>
    <xf numFmtId="0" fontId="116" fillId="0" borderId="37" xfId="20" applyFont="1" applyBorder="1" applyAlignment="1">
      <alignment horizontal="center" vertical="center"/>
    </xf>
    <xf numFmtId="0" fontId="116" fillId="0" borderId="69" xfId="20" applyFont="1" applyBorder="1" applyAlignment="1">
      <alignment horizontal="center" vertical="center"/>
    </xf>
    <xf numFmtId="0" fontId="116" fillId="0" borderId="40" xfId="20" applyFont="1" applyBorder="1" applyAlignment="1">
      <alignment horizontal="center" vertical="center"/>
    </xf>
    <xf numFmtId="0" fontId="115" fillId="0" borderId="14" xfId="20" applyFont="1" applyBorder="1" applyAlignment="1">
      <alignment horizontal="center" vertical="center"/>
    </xf>
    <xf numFmtId="0" fontId="115" fillId="0" borderId="40" xfId="20" applyFont="1" applyBorder="1" applyAlignment="1">
      <alignment horizontal="center" vertical="center"/>
    </xf>
    <xf numFmtId="49" fontId="115" fillId="0" borderId="6" xfId="20" applyNumberFormat="1" applyFont="1" applyBorder="1" applyAlignment="1">
      <alignment horizontal="center" vertical="center"/>
    </xf>
    <xf numFmtId="0" fontId="115" fillId="0" borderId="14" xfId="20" applyFont="1" applyBorder="1" applyAlignment="1">
      <alignment horizontal="center" vertical="center" wrapText="1"/>
    </xf>
    <xf numFmtId="49" fontId="115" fillId="0" borderId="14" xfId="20" quotePrefix="1" applyNumberFormat="1" applyFont="1" applyBorder="1" applyAlignment="1">
      <alignment horizontal="center" vertical="center"/>
    </xf>
    <xf numFmtId="0" fontId="116" fillId="0" borderId="71" xfId="20" applyFont="1" applyBorder="1" applyAlignment="1">
      <alignment horizontal="center" vertical="center"/>
    </xf>
    <xf numFmtId="0" fontId="116" fillId="0" borderId="25" xfId="20" applyFont="1" applyBorder="1" applyAlignment="1">
      <alignment horizontal="center" vertical="center"/>
    </xf>
    <xf numFmtId="0" fontId="201" fillId="0" borderId="29" xfId="2" applyFont="1" applyBorder="1" applyAlignment="1">
      <alignment horizontal="center" vertical="center"/>
    </xf>
    <xf numFmtId="0" fontId="115" fillId="0" borderId="25" xfId="20" applyFont="1" applyBorder="1" applyAlignment="1">
      <alignment horizontal="center" vertical="center"/>
    </xf>
    <xf numFmtId="0" fontId="201" fillId="0" borderId="9" xfId="2" applyFont="1" applyBorder="1" applyAlignment="1">
      <alignment horizontal="center" vertical="center"/>
    </xf>
    <xf numFmtId="0" fontId="115" fillId="0" borderId="9" xfId="20" applyFont="1" applyBorder="1" applyAlignment="1">
      <alignment horizontal="center" vertical="center"/>
    </xf>
    <xf numFmtId="49" fontId="115" fillId="0" borderId="9" xfId="20" quotePrefix="1" applyNumberFormat="1" applyFont="1" applyBorder="1" applyAlignment="1">
      <alignment horizontal="center" vertical="center"/>
    </xf>
    <xf numFmtId="0" fontId="237" fillId="0" borderId="46" xfId="20" applyFont="1" applyBorder="1" applyAlignment="1">
      <alignment horizontal="right" vertical="center"/>
    </xf>
    <xf numFmtId="0" fontId="237" fillId="0" borderId="49" xfId="20" applyFont="1" applyBorder="1" applyAlignment="1">
      <alignment horizontal="left" vertical="center"/>
    </xf>
    <xf numFmtId="0" fontId="62" fillId="0" borderId="49" xfId="20" applyFont="1" applyBorder="1" applyAlignment="1">
      <alignment horizontal="center" vertical="center"/>
    </xf>
    <xf numFmtId="0" fontId="62" fillId="0" borderId="50" xfId="20" applyFont="1" applyBorder="1" applyAlignment="1">
      <alignment horizontal="center"/>
    </xf>
    <xf numFmtId="0" fontId="62" fillId="0" borderId="132" xfId="20" applyFont="1" applyBorder="1" applyAlignment="1">
      <alignment horizontal="center"/>
    </xf>
    <xf numFmtId="0" fontId="237" fillId="0" borderId="86" xfId="20" applyFont="1" applyBorder="1" applyAlignment="1">
      <alignment horizontal="right" vertical="center"/>
    </xf>
    <xf numFmtId="0" fontId="237" fillId="0" borderId="28" xfId="20" applyFont="1" applyBorder="1" applyAlignment="1">
      <alignment horizontal="left" vertical="center"/>
    </xf>
    <xf numFmtId="0" fontId="62" fillId="0" borderId="86" xfId="20" applyFont="1" applyBorder="1" applyAlignment="1">
      <alignment horizontal="center"/>
    </xf>
    <xf numFmtId="0" fontId="62" fillId="0" borderId="139" xfId="20" applyFont="1" applyBorder="1" applyAlignment="1">
      <alignment horizontal="center"/>
    </xf>
    <xf numFmtId="0" fontId="237" fillId="0" borderId="69" xfId="20" applyFont="1" applyBorder="1" applyAlignment="1">
      <alignment horizontal="right" vertical="center"/>
    </xf>
    <xf numFmtId="0" fontId="62" fillId="0" borderId="78" xfId="20" applyFont="1" applyBorder="1" applyAlignment="1">
      <alignment horizontal="center"/>
    </xf>
    <xf numFmtId="0" fontId="237" fillId="0" borderId="50" xfId="20" applyFont="1" applyBorder="1" applyAlignment="1">
      <alignment horizontal="right" vertical="center"/>
    </xf>
    <xf numFmtId="2" fontId="62" fillId="0" borderId="79" xfId="20" applyNumberFormat="1" applyFont="1" applyBorder="1" applyAlignment="1">
      <alignment horizontal="center"/>
    </xf>
    <xf numFmtId="0" fontId="237" fillId="0" borderId="42" xfId="20" applyFont="1" applyBorder="1" applyAlignment="1">
      <alignment horizontal="right" vertical="center"/>
    </xf>
    <xf numFmtId="0" fontId="237" fillId="0" borderId="3" xfId="20" applyFont="1" applyBorder="1" applyAlignment="1">
      <alignment horizontal="left" vertical="center"/>
    </xf>
    <xf numFmtId="0" fontId="237" fillId="0" borderId="3" xfId="20" applyFont="1" applyBorder="1" applyAlignment="1">
      <alignment horizontal="center" vertical="center"/>
    </xf>
    <xf numFmtId="2" fontId="237" fillId="0" borderId="140" xfId="20" applyNumberFormat="1" applyFont="1" applyBorder="1" applyAlignment="1">
      <alignment horizontal="center"/>
    </xf>
    <xf numFmtId="0" fontId="237" fillId="0" borderId="3" xfId="20" applyFont="1" applyBorder="1" applyAlignment="1">
      <alignment horizontal="center"/>
    </xf>
    <xf numFmtId="0" fontId="238" fillId="0" borderId="0" xfId="20" applyFont="1" applyAlignment="1">
      <alignment horizontal="center" wrapText="1"/>
    </xf>
    <xf numFmtId="0" fontId="28" fillId="0" borderId="0" xfId="2" applyFont="1" applyAlignment="1">
      <alignment wrapText="1"/>
    </xf>
    <xf numFmtId="0" fontId="116" fillId="0" borderId="0" xfId="20" applyFont="1" applyAlignment="1">
      <alignment horizontal="center" wrapText="1"/>
    </xf>
    <xf numFmtId="0" fontId="116" fillId="0" borderId="62" xfId="20" applyFont="1" applyBorder="1" applyAlignment="1">
      <alignment horizontal="right" wrapText="1"/>
    </xf>
    <xf numFmtId="0" fontId="116" fillId="0" borderId="0" xfId="20" applyFont="1" applyAlignment="1">
      <alignment wrapText="1"/>
    </xf>
    <xf numFmtId="0" fontId="116" fillId="0" borderId="0" xfId="20" applyFont="1" applyAlignment="1">
      <alignment horizontal="center" wrapText="1"/>
    </xf>
    <xf numFmtId="0" fontId="116" fillId="0" borderId="62" xfId="20" applyFont="1" applyBorder="1" applyAlignment="1">
      <alignment horizontal="left" wrapText="1"/>
    </xf>
    <xf numFmtId="0" fontId="116" fillId="0" borderId="66" xfId="20" applyFont="1" applyBorder="1" applyAlignment="1">
      <alignment horizontal="right" vertical="center" wrapText="1"/>
    </xf>
    <xf numFmtId="0" fontId="116" fillId="0" borderId="67" xfId="20" applyFont="1" applyBorder="1" applyAlignment="1">
      <alignment horizontal="left" vertical="center" wrapText="1"/>
    </xf>
    <xf numFmtId="0" fontId="116" fillId="0" borderId="6" xfId="20" applyFont="1" applyBorder="1" applyAlignment="1">
      <alignment horizontal="center" vertical="center" wrapText="1"/>
    </xf>
    <xf numFmtId="0" fontId="116" fillId="0" borderId="12" xfId="20" applyFont="1" applyBorder="1" applyAlignment="1">
      <alignment horizontal="center" vertical="center" wrapText="1"/>
    </xf>
    <xf numFmtId="0" fontId="230" fillId="0" borderId="70" xfId="20" applyFont="1" applyBorder="1" applyAlignment="1">
      <alignment horizontal="center" vertical="center" wrapText="1"/>
    </xf>
    <xf numFmtId="0" fontId="230" fillId="0" borderId="68" xfId="20" applyFont="1" applyBorder="1" applyAlignment="1">
      <alignment horizontal="center" vertical="center" wrapText="1"/>
    </xf>
    <xf numFmtId="0" fontId="116" fillId="0" borderId="70" xfId="20" applyFont="1" applyBorder="1" applyAlignment="1">
      <alignment horizontal="center" vertical="center" wrapText="1"/>
    </xf>
    <xf numFmtId="0" fontId="116" fillId="0" borderId="37" xfId="20" applyFont="1" applyBorder="1" applyAlignment="1">
      <alignment horizontal="center" vertical="center" wrapText="1"/>
    </xf>
    <xf numFmtId="0" fontId="116" fillId="0" borderId="68" xfId="20" applyFont="1" applyBorder="1" applyAlignment="1">
      <alignment horizontal="center" vertical="center" wrapText="1"/>
    </xf>
    <xf numFmtId="0" fontId="116" fillId="0" borderId="69" xfId="20" applyFont="1" applyBorder="1" applyAlignment="1">
      <alignment horizontal="right" vertical="center" wrapText="1"/>
    </xf>
    <xf numFmtId="0" fontId="116" fillId="0" borderId="40" xfId="20" applyFont="1" applyBorder="1" applyAlignment="1">
      <alignment horizontal="left" vertical="center" wrapText="1"/>
    </xf>
    <xf numFmtId="0" fontId="116" fillId="0" borderId="14" xfId="20" applyFont="1" applyBorder="1" applyAlignment="1">
      <alignment horizontal="center" vertical="center" wrapText="1"/>
    </xf>
    <xf numFmtId="0" fontId="115" fillId="0" borderId="40" xfId="20" applyFont="1" applyBorder="1" applyAlignment="1">
      <alignment horizontal="center" wrapText="1"/>
    </xf>
    <xf numFmtId="0" fontId="115" fillId="0" borderId="40" xfId="20" applyFont="1" applyBorder="1" applyAlignment="1">
      <alignment wrapText="1"/>
    </xf>
    <xf numFmtId="0" fontId="115" fillId="0" borderId="14" xfId="20" applyFont="1" applyBorder="1" applyAlignment="1">
      <alignment wrapText="1"/>
    </xf>
    <xf numFmtId="0" fontId="116" fillId="0" borderId="71" xfId="20" applyFont="1" applyBorder="1" applyAlignment="1">
      <alignment horizontal="right" vertical="center" wrapText="1"/>
    </xf>
    <xf numFmtId="0" fontId="116" fillId="0" borderId="25" xfId="20" applyFont="1" applyBorder="1" applyAlignment="1">
      <alignment horizontal="left" vertical="center" wrapText="1"/>
    </xf>
    <xf numFmtId="0" fontId="116" fillId="0" borderId="25" xfId="20" applyFont="1" applyBorder="1" applyAlignment="1">
      <alignment horizontal="center" vertical="center" wrapText="1"/>
    </xf>
    <xf numFmtId="0" fontId="115" fillId="0" borderId="25" xfId="20" applyFont="1" applyBorder="1" applyAlignment="1">
      <alignment horizontal="center" vertical="center" wrapText="1"/>
    </xf>
    <xf numFmtId="0" fontId="117" fillId="0" borderId="25" xfId="20" applyFont="1" applyBorder="1" applyAlignment="1">
      <alignment horizontal="center" vertical="center" wrapText="1"/>
    </xf>
    <xf numFmtId="49" fontId="115" fillId="0" borderId="25" xfId="20" applyNumberFormat="1" applyFont="1" applyBorder="1" applyAlignment="1">
      <alignment horizontal="center" vertical="center" wrapText="1"/>
    </xf>
    <xf numFmtId="49" fontId="115" fillId="0" borderId="25" xfId="20" applyNumberFormat="1" applyFont="1" applyBorder="1" applyAlignment="1">
      <alignment horizontal="center" vertical="center"/>
    </xf>
    <xf numFmtId="0" fontId="248" fillId="0" borderId="9" xfId="20" applyFont="1" applyBorder="1" applyAlignment="1">
      <alignment horizontal="center" vertical="center" wrapText="1"/>
    </xf>
    <xf numFmtId="0" fontId="116" fillId="0" borderId="86" xfId="20" applyFont="1" applyBorder="1" applyAlignment="1">
      <alignment horizontal="right" vertical="center" wrapText="1"/>
    </xf>
    <xf numFmtId="0" fontId="116" fillId="0" borderId="28" xfId="20" applyFont="1" applyBorder="1" applyAlignment="1">
      <alignment horizontal="left" vertical="center" wrapText="1"/>
    </xf>
    <xf numFmtId="0" fontId="62" fillId="0" borderId="28" xfId="20" applyFont="1" applyBorder="1" applyAlignment="1">
      <alignment horizontal="center" vertical="center" wrapText="1"/>
    </xf>
    <xf numFmtId="0" fontId="62" fillId="0" borderId="29" xfId="20" applyFont="1" applyBorder="1" applyAlignment="1">
      <alignment horizontal="center" vertical="center" wrapText="1"/>
    </xf>
    <xf numFmtId="0" fontId="116" fillId="0" borderId="42" xfId="20" applyFont="1" applyBorder="1" applyAlignment="1">
      <alignment horizontal="right" vertical="center" wrapText="1"/>
    </xf>
    <xf numFmtId="0" fontId="116" fillId="0" borderId="3" xfId="20" applyFont="1" applyBorder="1" applyAlignment="1">
      <alignment horizontal="left" vertical="center" wrapText="1"/>
    </xf>
    <xf numFmtId="0" fontId="116" fillId="0" borderId="3" xfId="20" applyFont="1" applyBorder="1" applyAlignment="1">
      <alignment horizontal="center" vertical="center" wrapText="1"/>
    </xf>
    <xf numFmtId="0" fontId="184" fillId="0" borderId="0" xfId="20" applyFont="1" applyAlignment="1"/>
    <xf numFmtId="0" fontId="116" fillId="0" borderId="12" xfId="19" applyFont="1" applyBorder="1" applyAlignment="1">
      <alignment horizontal="center"/>
    </xf>
    <xf numFmtId="0" fontId="116" fillId="0" borderId="12" xfId="19" applyFont="1" applyBorder="1" applyAlignment="1">
      <alignment horizontal="center" vertical="center"/>
    </xf>
    <xf numFmtId="0" fontId="62" fillId="0" borderId="12" xfId="19" applyFont="1" applyBorder="1" applyAlignment="1">
      <alignment horizontal="center"/>
    </xf>
    <xf numFmtId="0" fontId="62" fillId="0" borderId="12" xfId="19" applyFont="1" applyBorder="1" applyAlignment="1">
      <alignment horizontal="center" vertical="center"/>
    </xf>
    <xf numFmtId="0" fontId="62" fillId="0" borderId="0" xfId="19" applyFont="1" applyAlignment="1">
      <alignment horizontal="right" readingOrder="1"/>
    </xf>
    <xf numFmtId="0" fontId="62" fillId="0" borderId="0" xfId="19" applyFont="1" applyBorder="1" applyAlignment="1">
      <alignment horizontal="left" vertical="center"/>
    </xf>
    <xf numFmtId="0" fontId="184" fillId="0" borderId="0" xfId="19" applyFont="1" applyAlignment="1">
      <alignment horizontal="center"/>
    </xf>
    <xf numFmtId="0" fontId="116" fillId="0" borderId="12" xfId="19" applyFont="1" applyBorder="1" applyAlignment="1">
      <alignment horizontal="center"/>
    </xf>
    <xf numFmtId="0" fontId="116" fillId="0" borderId="70" xfId="19" applyFont="1" applyBorder="1" applyAlignment="1">
      <alignment horizontal="right"/>
    </xf>
    <xf numFmtId="0" fontId="116" fillId="0" borderId="62" xfId="19" applyFont="1" applyBorder="1"/>
    <xf numFmtId="0" fontId="116" fillId="0" borderId="12" xfId="19" applyFont="1" applyBorder="1"/>
    <xf numFmtId="0" fontId="116" fillId="0" borderId="68" xfId="19" applyFont="1" applyBorder="1"/>
    <xf numFmtId="0" fontId="116" fillId="0" borderId="69" xfId="19" applyFont="1" applyBorder="1"/>
    <xf numFmtId="0" fontId="116" fillId="0" borderId="71" xfId="19" applyFont="1" applyBorder="1" applyAlignment="1">
      <alignment horizontal="right"/>
    </xf>
    <xf numFmtId="0" fontId="237" fillId="0" borderId="46" xfId="19" applyFont="1" applyBorder="1" applyAlignment="1">
      <alignment horizontal="right" vertical="center"/>
    </xf>
    <xf numFmtId="0" fontId="237" fillId="0" borderId="112" xfId="19" applyFont="1" applyBorder="1" applyAlignment="1">
      <alignment horizontal="left" vertical="center"/>
    </xf>
    <xf numFmtId="0" fontId="237" fillId="0" borderId="86" xfId="19" applyFont="1" applyBorder="1" applyAlignment="1">
      <alignment horizontal="right" vertical="center"/>
    </xf>
    <xf numFmtId="0" fontId="237" fillId="0" borderId="139" xfId="19" applyFont="1" applyBorder="1" applyAlignment="1">
      <alignment horizontal="left" vertical="center"/>
    </xf>
    <xf numFmtId="0" fontId="237" fillId="0" borderId="139" xfId="19" applyFont="1" applyBorder="1" applyAlignment="1">
      <alignment horizontal="left"/>
    </xf>
    <xf numFmtId="0" fontId="62" fillId="0" borderId="86" xfId="19" applyFont="1" applyBorder="1" applyAlignment="1">
      <alignment horizontal="center" vertical="center"/>
    </xf>
    <xf numFmtId="0" fontId="237" fillId="0" borderId="69" xfId="19" applyFont="1" applyBorder="1" applyAlignment="1">
      <alignment horizontal="right" vertical="center"/>
    </xf>
    <xf numFmtId="0" fontId="237" fillId="0" borderId="0" xfId="19" applyFont="1" applyBorder="1" applyAlignment="1">
      <alignment vertical="center"/>
    </xf>
    <xf numFmtId="0" fontId="237" fillId="0" borderId="87" xfId="19" applyFont="1" applyBorder="1" applyAlignment="1">
      <alignment horizontal="right" vertical="center"/>
    </xf>
    <xf numFmtId="0" fontId="237" fillId="0" borderId="165" xfId="19" applyFont="1" applyBorder="1" applyAlignment="1">
      <alignment vertical="center"/>
    </xf>
    <xf numFmtId="0" fontId="237" fillId="0" borderId="42" xfId="19" applyFont="1" applyBorder="1"/>
    <xf numFmtId="0" fontId="237" fillId="0" borderId="43" xfId="19" applyFont="1" applyBorder="1"/>
    <xf numFmtId="0" fontId="237" fillId="0" borderId="23" xfId="19" applyFont="1" applyBorder="1" applyAlignment="1">
      <alignment horizontal="center"/>
    </xf>
    <xf numFmtId="0" fontId="116" fillId="0" borderId="25" xfId="19" applyFont="1" applyBorder="1"/>
    <xf numFmtId="0" fontId="116" fillId="0" borderId="71" xfId="19" applyFont="1" applyBorder="1"/>
    <xf numFmtId="0" fontId="116" fillId="0" borderId="9" xfId="19" applyFont="1" applyBorder="1"/>
    <xf numFmtId="0" fontId="253" fillId="0" borderId="0" xfId="19" applyFont="1"/>
    <xf numFmtId="0" fontId="232" fillId="0" borderId="0" xfId="14" applyFont="1" applyBorder="1" applyAlignment="1">
      <alignment horizontal="centerContinuous" vertical="center"/>
    </xf>
    <xf numFmtId="0" fontId="184" fillId="0" borderId="0" xfId="14" applyFont="1" applyBorder="1" applyAlignment="1">
      <alignment horizontal="centerContinuous" vertical="center"/>
    </xf>
    <xf numFmtId="0" fontId="184" fillId="0" borderId="0" xfId="14" applyFont="1" applyBorder="1" applyAlignment="1">
      <alignment vertical="center"/>
    </xf>
    <xf numFmtId="0" fontId="222" fillId="0" borderId="0" xfId="14" applyFont="1" applyBorder="1" applyAlignment="1">
      <alignment horizontal="centerContinuous" vertical="center"/>
    </xf>
    <xf numFmtId="0" fontId="63" fillId="0" borderId="0" xfId="14" applyFont="1" applyBorder="1" applyAlignment="1">
      <alignment horizontal="centerContinuous" vertical="center"/>
    </xf>
    <xf numFmtId="0" fontId="63" fillId="0" borderId="0" xfId="14" applyFont="1" applyBorder="1" applyAlignment="1">
      <alignment vertical="center"/>
    </xf>
    <xf numFmtId="17" fontId="63" fillId="0" borderId="0" xfId="14" applyNumberFormat="1" applyFont="1" applyBorder="1" applyAlignment="1">
      <alignment vertical="center"/>
    </xf>
    <xf numFmtId="0" fontId="63" fillId="0" borderId="0" xfId="14" applyFont="1" applyBorder="1" applyAlignment="1">
      <alignment horizontal="left" vertical="center"/>
    </xf>
    <xf numFmtId="0" fontId="152" fillId="0" borderId="66" xfId="14" applyFont="1" applyBorder="1" applyAlignment="1">
      <alignment horizontal="centerContinuous" vertical="center"/>
    </xf>
    <xf numFmtId="0" fontId="152" fillId="0" borderId="67" xfId="14" applyFont="1" applyBorder="1" applyAlignment="1">
      <alignment horizontal="centerContinuous" vertical="center"/>
    </xf>
    <xf numFmtId="0" fontId="152" fillId="0" borderId="70" xfId="14" applyFont="1" applyBorder="1" applyAlignment="1">
      <alignment horizontal="center" vertical="center" wrapText="1" readingOrder="2"/>
    </xf>
    <xf numFmtId="0" fontId="152" fillId="0" borderId="37" xfId="14" applyFont="1" applyBorder="1" applyAlignment="1">
      <alignment horizontal="center" vertical="center" wrapText="1" readingOrder="2"/>
    </xf>
    <xf numFmtId="0" fontId="152" fillId="0" borderId="68" xfId="14" applyFont="1" applyBorder="1" applyAlignment="1">
      <alignment horizontal="center" vertical="center" wrapText="1" readingOrder="2"/>
    </xf>
    <xf numFmtId="0" fontId="152" fillId="0" borderId="70" xfId="14" applyFont="1" applyBorder="1" applyAlignment="1">
      <alignment horizontal="center" vertical="center" wrapText="1"/>
    </xf>
    <xf numFmtId="0" fontId="152" fillId="0" borderId="68" xfId="14" applyFont="1" applyBorder="1" applyAlignment="1">
      <alignment horizontal="center" vertical="center" wrapText="1"/>
    </xf>
    <xf numFmtId="0" fontId="152" fillId="0" borderId="67" xfId="14" applyFont="1" applyBorder="1" applyAlignment="1">
      <alignment horizontal="center" vertical="center" wrapText="1"/>
    </xf>
    <xf numFmtId="0" fontId="63" fillId="0" borderId="0" xfId="14" applyFont="1" applyAlignment="1">
      <alignment vertical="center"/>
    </xf>
    <xf numFmtId="0" fontId="152" fillId="0" borderId="69" xfId="14" applyFont="1" applyBorder="1" applyAlignment="1">
      <alignment horizontal="right" vertical="center"/>
    </xf>
    <xf numFmtId="0" fontId="152" fillId="0" borderId="40" xfId="14" applyFont="1" applyBorder="1" applyAlignment="1">
      <alignment horizontal="left" vertical="center"/>
    </xf>
    <xf numFmtId="0" fontId="152" fillId="0" borderId="14" xfId="14" applyFont="1" applyBorder="1" applyAlignment="1">
      <alignment horizontal="center" vertical="center" wrapText="1"/>
    </xf>
    <xf numFmtId="0" fontId="152" fillId="0" borderId="69" xfId="14" applyFont="1" applyBorder="1" applyAlignment="1">
      <alignment horizontal="center" vertical="center" wrapText="1"/>
    </xf>
    <xf numFmtId="0" fontId="152" fillId="0" borderId="40" xfId="14" applyFont="1" applyBorder="1" applyAlignment="1">
      <alignment horizontal="center" vertical="center" wrapText="1"/>
    </xf>
    <xf numFmtId="0" fontId="63" fillId="0" borderId="71" xfId="14" applyFont="1" applyBorder="1" applyAlignment="1">
      <alignment vertical="center"/>
    </xf>
    <xf numFmtId="0" fontId="63" fillId="0" borderId="25" xfId="14" applyFont="1" applyBorder="1" applyAlignment="1">
      <alignment vertical="center"/>
    </xf>
    <xf numFmtId="0" fontId="80" fillId="0" borderId="14" xfId="14" applyFont="1" applyBorder="1" applyAlignment="1">
      <alignment horizontal="center" vertical="center" wrapText="1"/>
    </xf>
    <xf numFmtId="0" fontId="84" fillId="0" borderId="70" xfId="14" applyFont="1" applyBorder="1" applyAlignment="1">
      <alignment vertical="center"/>
    </xf>
    <xf numFmtId="0" fontId="84" fillId="0" borderId="68" xfId="14" applyFont="1" applyBorder="1" applyAlignment="1">
      <alignment horizontal="left" vertical="center"/>
    </xf>
    <xf numFmtId="1" fontId="84" fillId="0" borderId="12" xfId="14" applyNumberFormat="1" applyFont="1" applyBorder="1" applyAlignment="1">
      <alignment horizontal="center" vertical="center"/>
    </xf>
    <xf numFmtId="0" fontId="85" fillId="0" borderId="0" xfId="14" applyFont="1" applyBorder="1" applyAlignment="1">
      <alignment vertical="center"/>
    </xf>
    <xf numFmtId="0" fontId="152" fillId="0" borderId="70" xfId="14" applyFont="1" applyBorder="1" applyAlignment="1">
      <alignment horizontal="right" vertical="center"/>
    </xf>
    <xf numFmtId="0" fontId="152" fillId="0" borderId="68" xfId="14" applyFont="1" applyBorder="1" applyAlignment="1">
      <alignment horizontal="left" vertical="center"/>
    </xf>
    <xf numFmtId="0" fontId="152" fillId="0" borderId="12" xfId="14" applyFont="1" applyBorder="1" applyAlignment="1">
      <alignment horizontal="center" vertical="center"/>
    </xf>
    <xf numFmtId="1" fontId="152" fillId="0" borderId="12" xfId="14" applyNumberFormat="1" applyFont="1" applyBorder="1" applyAlignment="1">
      <alignment horizontal="center" vertical="center"/>
    </xf>
    <xf numFmtId="0" fontId="159" fillId="0" borderId="0" xfId="14" applyFont="1" applyBorder="1" applyAlignment="1">
      <alignment vertical="center" readingOrder="2"/>
    </xf>
    <xf numFmtId="0" fontId="159" fillId="0" borderId="0" xfId="14" applyFont="1" applyBorder="1" applyAlignment="1">
      <alignment vertical="center"/>
    </xf>
    <xf numFmtId="0" fontId="159" fillId="0" borderId="0" xfId="14" applyFont="1" applyBorder="1" applyAlignment="1">
      <alignment horizontal="right" vertical="center" readingOrder="2"/>
    </xf>
    <xf numFmtId="0" fontId="254" fillId="0" borderId="0" xfId="14" applyFont="1" applyAlignment="1">
      <alignment horizontal="center"/>
    </xf>
    <xf numFmtId="0" fontId="255" fillId="0" borderId="0" xfId="14" applyFont="1"/>
    <xf numFmtId="0" fontId="116" fillId="0" borderId="0" xfId="14" applyFont="1"/>
    <xf numFmtId="0" fontId="255" fillId="0" borderId="0" xfId="14" applyFont="1" applyAlignment="1">
      <alignment horizontal="centerContinuous"/>
    </xf>
    <xf numFmtId="0" fontId="255" fillId="0" borderId="62" xfId="14" applyFont="1" applyBorder="1" applyAlignment="1">
      <alignment horizontal="left"/>
    </xf>
    <xf numFmtId="0" fontId="255" fillId="0" borderId="70" xfId="14" applyFont="1" applyBorder="1" applyAlignment="1">
      <alignment vertical="center"/>
    </xf>
    <xf numFmtId="0" fontId="255" fillId="0" borderId="68" xfId="14" applyFont="1" applyBorder="1" applyAlignment="1">
      <alignment horizontal="left" vertical="center"/>
    </xf>
    <xf numFmtId="0" fontId="255" fillId="0" borderId="68" xfId="14" applyFont="1" applyBorder="1" applyAlignment="1">
      <alignment horizontal="center" vertical="center"/>
    </xf>
    <xf numFmtId="0" fontId="255" fillId="0" borderId="6" xfId="14" applyFont="1" applyBorder="1" applyAlignment="1">
      <alignment horizontal="center"/>
    </xf>
    <xf numFmtId="0" fontId="255" fillId="0" borderId="72" xfId="14" applyFont="1" applyBorder="1" applyAlignment="1">
      <alignment horizontal="center" vertical="center"/>
    </xf>
    <xf numFmtId="3" fontId="37" fillId="0" borderId="45" xfId="14" applyNumberFormat="1" applyFont="1" applyBorder="1" applyAlignment="1">
      <alignment horizontal="center" vertical="center"/>
    </xf>
    <xf numFmtId="0" fontId="35" fillId="0" borderId="0" xfId="14" applyFont="1"/>
    <xf numFmtId="0" fontId="255" fillId="0" borderId="14" xfId="14" applyFont="1" applyBorder="1" applyAlignment="1">
      <alignment horizontal="center"/>
    </xf>
    <xf numFmtId="0" fontId="255" fillId="0" borderId="29" xfId="14" applyFont="1" applyBorder="1" applyAlignment="1">
      <alignment horizontal="center" vertical="center"/>
    </xf>
    <xf numFmtId="3" fontId="37" fillId="0" borderId="28" xfId="14" applyNumberFormat="1" applyFont="1" applyBorder="1" applyAlignment="1">
      <alignment horizontal="center" vertical="center"/>
    </xf>
    <xf numFmtId="0" fontId="255" fillId="0" borderId="14" xfId="14" applyFont="1" applyBorder="1" applyAlignment="1">
      <alignment horizontal="center" vertical="top"/>
    </xf>
    <xf numFmtId="0" fontId="255" fillId="0" borderId="9" xfId="14" applyFont="1" applyBorder="1" applyAlignment="1">
      <alignment horizontal="center" vertical="center"/>
    </xf>
    <xf numFmtId="3" fontId="37" fillId="0" borderId="25" xfId="14" applyNumberFormat="1" applyFont="1" applyBorder="1" applyAlignment="1">
      <alignment horizontal="center" vertical="center"/>
    </xf>
    <xf numFmtId="0" fontId="255" fillId="0" borderId="9" xfId="14" applyFont="1" applyBorder="1" applyAlignment="1">
      <alignment horizontal="center" vertical="top"/>
    </xf>
    <xf numFmtId="0" fontId="255" fillId="0" borderId="70" xfId="14" applyFont="1" applyBorder="1" applyAlignment="1">
      <alignment horizontal="center" vertical="center" wrapText="1"/>
    </xf>
    <xf numFmtId="0" fontId="255" fillId="0" borderId="68" xfId="14" applyFont="1" applyBorder="1" applyAlignment="1">
      <alignment horizontal="center" vertical="center" wrapText="1"/>
    </xf>
    <xf numFmtId="0" fontId="255" fillId="0" borderId="6" xfId="14" applyFont="1" applyBorder="1" applyAlignment="1">
      <alignment horizontal="center" wrapText="1"/>
    </xf>
    <xf numFmtId="3" fontId="37" fillId="0" borderId="9" xfId="14" applyNumberFormat="1" applyFont="1" applyBorder="1" applyAlignment="1">
      <alignment horizontal="center" vertical="center"/>
    </xf>
    <xf numFmtId="0" fontId="39" fillId="0" borderId="0" xfId="14" applyFont="1"/>
    <xf numFmtId="0" fontId="226" fillId="0" borderId="0" xfId="18" applyFont="1" applyAlignment="1">
      <alignment horizontal="center" vertical="center" wrapText="1"/>
    </xf>
    <xf numFmtId="0" fontId="226" fillId="0" borderId="0" xfId="18" applyFont="1" applyAlignment="1">
      <alignment horizontal="center" vertical="center"/>
    </xf>
    <xf numFmtId="0" fontId="225" fillId="0" borderId="12" xfId="18" applyFont="1" applyBorder="1" applyAlignment="1">
      <alignment horizontal="center" vertical="center"/>
    </xf>
    <xf numFmtId="0" fontId="143" fillId="0" borderId="86" xfId="18" applyFont="1" applyBorder="1" applyAlignment="1">
      <alignment horizontal="right"/>
    </xf>
    <xf numFmtId="0" fontId="143" fillId="0" borderId="139" xfId="18" applyFont="1" applyBorder="1" applyAlignment="1">
      <alignment horizontal="left"/>
    </xf>
    <xf numFmtId="0" fontId="143" fillId="0" borderId="54" xfId="18" applyFont="1" applyBorder="1" applyAlignment="1">
      <alignment horizontal="right"/>
    </xf>
    <xf numFmtId="0" fontId="143" fillId="0" borderId="53" xfId="18" applyFont="1" applyBorder="1" applyAlignment="1">
      <alignment horizontal="left"/>
    </xf>
    <xf numFmtId="0" fontId="256" fillId="0" borderId="0" xfId="18" applyFont="1"/>
    <xf numFmtId="0" fontId="257" fillId="0" borderId="0" xfId="14" applyFont="1" applyAlignment="1">
      <alignment horizontal="center" vertical="center"/>
    </xf>
    <xf numFmtId="0" fontId="258" fillId="0" borderId="0" xfId="14" applyFont="1" applyAlignment="1">
      <alignment horizontal="center" vertical="center"/>
    </xf>
    <xf numFmtId="0" fontId="103" fillId="0" borderId="0" xfId="14" applyFont="1"/>
    <xf numFmtId="0" fontId="231" fillId="0" borderId="0" xfId="14" applyFont="1"/>
    <xf numFmtId="0" fontId="228" fillId="0" borderId="0" xfId="14" applyFont="1"/>
    <xf numFmtId="0" fontId="257" fillId="0" borderId="0" xfId="14" applyFont="1"/>
    <xf numFmtId="0" fontId="257" fillId="0" borderId="0" xfId="14" applyFont="1" applyAlignment="1">
      <alignment horizontal="left"/>
    </xf>
    <xf numFmtId="0" fontId="259" fillId="0" borderId="12" xfId="14" applyFont="1" applyBorder="1" applyAlignment="1">
      <alignment horizontal="center" vertical="center"/>
    </xf>
    <xf numFmtId="0" fontId="259" fillId="0" borderId="12" xfId="14" applyFont="1" applyBorder="1" applyAlignment="1">
      <alignment horizontal="center" vertical="center"/>
    </xf>
    <xf numFmtId="0" fontId="259" fillId="0" borderId="29" xfId="14" applyFont="1" applyBorder="1" applyAlignment="1">
      <alignment horizontal="center" vertical="center" wrapText="1"/>
    </xf>
    <xf numFmtId="0" fontId="259" fillId="0" borderId="29" xfId="14" applyFont="1" applyBorder="1" applyAlignment="1">
      <alignment horizontal="centerContinuous" vertical="top" wrapText="1"/>
    </xf>
    <xf numFmtId="0" fontId="260" fillId="0" borderId="29" xfId="14" applyFont="1" applyBorder="1" applyAlignment="1">
      <alignment horizontal="center" vertical="center"/>
    </xf>
    <xf numFmtId="0" fontId="259" fillId="0" borderId="61" xfId="14" applyFont="1" applyBorder="1" applyAlignment="1">
      <alignment horizontal="center" vertical="center"/>
    </xf>
    <xf numFmtId="0" fontId="259" fillId="0" borderId="61" xfId="14" applyFont="1" applyBorder="1" applyAlignment="1">
      <alignment horizontal="centerContinuous" vertical="top" wrapText="1"/>
    </xf>
    <xf numFmtId="0" fontId="260" fillId="0" borderId="61" xfId="14" applyFont="1" applyBorder="1" applyAlignment="1">
      <alignment horizontal="center" vertical="center"/>
    </xf>
    <xf numFmtId="0" fontId="259" fillId="0" borderId="61" xfId="14" applyFont="1" applyBorder="1" applyAlignment="1">
      <alignment horizontal="center" vertical="center" wrapText="1"/>
    </xf>
    <xf numFmtId="0" fontId="259" fillId="0" borderId="73" xfId="14" applyFont="1" applyBorder="1" applyAlignment="1">
      <alignment horizontal="center"/>
    </xf>
    <xf numFmtId="0" fontId="260" fillId="0" borderId="61" xfId="14" applyFont="1" applyBorder="1" applyAlignment="1">
      <alignment horizontal="center" vertical="center"/>
    </xf>
    <xf numFmtId="0" fontId="259" fillId="0" borderId="29" xfId="14" applyFont="1" applyBorder="1" applyAlignment="1">
      <alignment horizontal="center"/>
    </xf>
    <xf numFmtId="0" fontId="259" fillId="0" borderId="54" xfId="14" applyFont="1" applyBorder="1" applyAlignment="1">
      <alignment horizontal="center" vertical="center" wrapText="1" readingOrder="1"/>
    </xf>
    <xf numFmtId="0" fontId="259" fillId="0" borderId="53" xfId="14" applyFont="1" applyBorder="1" applyAlignment="1">
      <alignment horizontal="center" vertical="center" readingOrder="1"/>
    </xf>
    <xf numFmtId="0" fontId="260" fillId="0" borderId="65" xfId="14" applyFont="1" applyBorder="1" applyAlignment="1">
      <alignment horizontal="center" vertical="center"/>
    </xf>
    <xf numFmtId="0" fontId="258" fillId="0" borderId="0" xfId="14" applyFont="1"/>
    <xf numFmtId="0" fontId="258" fillId="0" borderId="0" xfId="14" applyFont="1" applyAlignment="1">
      <alignment horizontal="center"/>
    </xf>
    <xf numFmtId="0" fontId="139" fillId="0" borderId="0" xfId="22" applyFont="1" applyAlignment="1">
      <alignment horizontal="center" vertical="center" wrapText="1"/>
    </xf>
    <xf numFmtId="0" fontId="261" fillId="0" borderId="0" xfId="22" applyFont="1" applyAlignment="1">
      <alignment horizontal="center" vertical="center" wrapText="1"/>
    </xf>
    <xf numFmtId="0" fontId="139" fillId="0" borderId="0" xfId="22" applyFont="1" applyBorder="1" applyAlignment="1">
      <alignment horizontal="center" vertical="center"/>
    </xf>
    <xf numFmtId="0" fontId="238" fillId="0" borderId="0" xfId="14" applyFont="1"/>
    <xf numFmtId="0" fontId="262" fillId="0" borderId="0" xfId="22" applyFont="1" applyAlignment="1">
      <alignment horizontal="center" vertical="center" wrapText="1"/>
    </xf>
    <xf numFmtId="0" fontId="262" fillId="0" borderId="0" xfId="22" applyFont="1" applyBorder="1" applyAlignment="1">
      <alignment horizontal="center" vertical="center"/>
    </xf>
    <xf numFmtId="0" fontId="238" fillId="0" borderId="0" xfId="14" applyFont="1" applyAlignment="1">
      <alignment horizontal="left"/>
    </xf>
    <xf numFmtId="0" fontId="262" fillId="0" borderId="70" xfId="22" applyFont="1" applyBorder="1" applyAlignment="1">
      <alignment horizontal="center" vertical="center"/>
    </xf>
    <xf numFmtId="0" fontId="262" fillId="0" borderId="68" xfId="22" applyFont="1" applyBorder="1" applyAlignment="1">
      <alignment horizontal="center" vertical="center"/>
    </xf>
    <xf numFmtId="0" fontId="262" fillId="0" borderId="12" xfId="22" applyFont="1" applyBorder="1" applyAlignment="1">
      <alignment horizontal="center" vertical="center" wrapText="1"/>
    </xf>
    <xf numFmtId="0" fontId="262" fillId="0" borderId="12" xfId="22" applyFont="1" applyBorder="1" applyAlignment="1">
      <alignment horizontal="center" vertical="center"/>
    </xf>
    <xf numFmtId="0" fontId="261" fillId="0" borderId="0" xfId="22" applyFont="1" applyAlignment="1">
      <alignment horizontal="center" vertical="center"/>
    </xf>
    <xf numFmtId="0" fontId="262" fillId="0" borderId="12" xfId="22" applyFont="1" applyBorder="1" applyAlignment="1">
      <alignment horizontal="center" vertical="center"/>
    </xf>
    <xf numFmtId="0" fontId="262" fillId="0" borderId="12" xfId="22" applyFont="1" applyBorder="1" applyAlignment="1">
      <alignment horizontal="center" vertical="center" wrapText="1"/>
    </xf>
    <xf numFmtId="0" fontId="263" fillId="0" borderId="6" xfId="22" applyFont="1" applyBorder="1" applyAlignment="1">
      <alignment horizontal="center" vertical="center" wrapText="1"/>
    </xf>
    <xf numFmtId="49" fontId="263" fillId="0" borderId="6" xfId="22" applyNumberFormat="1" applyFont="1" applyBorder="1" applyAlignment="1">
      <alignment horizontal="center" vertical="center" wrapText="1"/>
    </xf>
    <xf numFmtId="0" fontId="263" fillId="0" borderId="9" xfId="22" applyFont="1" applyBorder="1" applyAlignment="1">
      <alignment horizontal="center" vertical="center" wrapText="1"/>
    </xf>
    <xf numFmtId="49" fontId="263" fillId="0" borderId="9" xfId="22" applyNumberFormat="1" applyFont="1" applyBorder="1" applyAlignment="1">
      <alignment horizontal="center" vertical="center" wrapText="1"/>
    </xf>
    <xf numFmtId="0" fontId="262" fillId="0" borderId="70" xfId="22" applyFont="1" applyBorder="1" applyAlignment="1">
      <alignment horizontal="right" vertical="center"/>
    </xf>
    <xf numFmtId="0" fontId="262" fillId="0" borderId="68" xfId="22" applyFont="1" applyBorder="1" applyAlignment="1">
      <alignment horizontal="left" vertical="center"/>
    </xf>
    <xf numFmtId="0" fontId="261" fillId="0" borderId="0" xfId="22" applyFont="1" applyAlignment="1">
      <alignment horizontal="right" vertical="center"/>
    </xf>
    <xf numFmtId="0" fontId="262" fillId="0" borderId="0" xfId="22" applyFont="1" applyAlignment="1">
      <alignment horizontal="center" vertical="center"/>
    </xf>
    <xf numFmtId="0" fontId="262" fillId="0" borderId="70" xfId="22" applyFont="1" applyBorder="1" applyAlignment="1">
      <alignment vertical="center"/>
    </xf>
    <xf numFmtId="0" fontId="262" fillId="0" borderId="67" xfId="22" applyFont="1" applyBorder="1" applyAlignment="1">
      <alignment horizontal="left" vertical="center"/>
    </xf>
    <xf numFmtId="0" fontId="262" fillId="0" borderId="6" xfId="22" applyFont="1" applyBorder="1" applyAlignment="1">
      <alignment horizontal="center" vertical="center" wrapText="1"/>
    </xf>
    <xf numFmtId="0" fontId="262" fillId="0" borderId="6" xfId="22" applyFont="1" applyBorder="1" applyAlignment="1">
      <alignment horizontal="center" vertical="center"/>
    </xf>
    <xf numFmtId="0" fontId="262" fillId="0" borderId="40" xfId="22" applyFont="1" applyBorder="1" applyAlignment="1">
      <alignment horizontal="left" vertical="center"/>
    </xf>
    <xf numFmtId="0" fontId="262" fillId="0" borderId="14" xfId="22" applyFont="1" applyBorder="1" applyAlignment="1">
      <alignment horizontal="center" vertical="center" wrapText="1"/>
    </xf>
    <xf numFmtId="0" fontId="262" fillId="0" borderId="9" xfId="22" applyFont="1" applyBorder="1" applyAlignment="1">
      <alignment horizontal="center" vertical="center"/>
    </xf>
    <xf numFmtId="0" fontId="262" fillId="0" borderId="14" xfId="22" applyFont="1" applyBorder="1" applyAlignment="1">
      <alignment horizontal="center" vertical="center"/>
    </xf>
    <xf numFmtId="0" fontId="262" fillId="0" borderId="9" xfId="22" applyFont="1" applyBorder="1" applyAlignment="1">
      <alignment horizontal="center" vertical="center" wrapText="1"/>
    </xf>
    <xf numFmtId="0" fontId="262" fillId="0" borderId="6" xfId="22" applyFont="1" applyBorder="1" applyAlignment="1">
      <alignment horizontal="center" vertical="center"/>
    </xf>
    <xf numFmtId="0" fontId="262" fillId="0" borderId="6" xfId="22" applyFont="1" applyBorder="1" applyAlignment="1">
      <alignment horizontal="center" vertical="center" wrapText="1"/>
    </xf>
    <xf numFmtId="0" fontId="262" fillId="0" borderId="25" xfId="22" applyFont="1" applyBorder="1" applyAlignment="1">
      <alignment horizontal="left" vertical="center"/>
    </xf>
    <xf numFmtId="0" fontId="262" fillId="0" borderId="9" xfId="22" applyFont="1" applyBorder="1" applyAlignment="1">
      <alignment horizontal="center" vertical="center"/>
    </xf>
    <xf numFmtId="0" fontId="262" fillId="0" borderId="70" xfId="22" applyFont="1" applyBorder="1" applyAlignment="1">
      <alignment vertical="center"/>
    </xf>
    <xf numFmtId="0" fontId="262" fillId="0" borderId="0" xfId="22" applyFont="1" applyAlignment="1">
      <alignment horizontal="right" vertical="center"/>
    </xf>
    <xf numFmtId="0" fontId="221" fillId="0" borderId="0" xfId="18" applyAlignment="1">
      <alignment readingOrder="1"/>
    </xf>
    <xf numFmtId="0" fontId="221" fillId="0" borderId="0" xfId="18" applyAlignment="1">
      <alignment wrapText="1" readingOrder="1"/>
    </xf>
    <xf numFmtId="49" fontId="221" fillId="0" borderId="0" xfId="18" applyNumberFormat="1" applyAlignment="1">
      <alignment readingOrder="1"/>
    </xf>
    <xf numFmtId="0" fontId="264" fillId="0" borderId="0" xfId="0" applyFont="1" applyAlignment="1">
      <alignment horizontal="justify" vertical="center" readingOrder="1"/>
    </xf>
    <xf numFmtId="0" fontId="266" fillId="0" borderId="0" xfId="0" applyFont="1" applyAlignment="1">
      <alignment horizontal="center" vertical="center"/>
    </xf>
    <xf numFmtId="0" fontId="4" fillId="0" borderId="0" xfId="0" applyFont="1" applyAlignment="1">
      <alignment horizontal="left" vertical="center" indent="2" readingOrder="1"/>
    </xf>
    <xf numFmtId="0" fontId="267" fillId="0" borderId="0" xfId="0" applyFont="1" applyAlignment="1">
      <alignment horizontal="left" vertical="center" indent="2" readingOrder="1"/>
    </xf>
    <xf numFmtId="0" fontId="43" fillId="0" borderId="0" xfId="0" applyFont="1" applyAlignment="1">
      <alignment horizontal="justify" vertical="center" readingOrder="1"/>
    </xf>
    <xf numFmtId="0" fontId="4" fillId="0" borderId="0" xfId="0" applyFont="1" applyAlignment="1">
      <alignment horizontal="left" vertical="center" indent="4" readingOrder="1"/>
    </xf>
    <xf numFmtId="0" fontId="268" fillId="0" borderId="0" xfId="0" applyFont="1" applyAlignment="1">
      <alignment horizontal="left" vertical="center" indent="4" readingOrder="1"/>
    </xf>
    <xf numFmtId="0" fontId="269" fillId="0" borderId="0" xfId="0" applyFont="1" applyAlignment="1">
      <alignment horizontal="justify" vertical="center"/>
    </xf>
    <xf numFmtId="0" fontId="265" fillId="0" borderId="0" xfId="0" applyFont="1" applyAlignment="1">
      <alignment horizontal="justify" vertical="center"/>
    </xf>
    <xf numFmtId="0" fontId="43" fillId="0" borderId="0" xfId="0" applyFont="1" applyAlignment="1">
      <alignment vertical="center"/>
    </xf>
    <xf numFmtId="0" fontId="265" fillId="0" borderId="0" xfId="0" applyFont="1" applyAlignment="1">
      <alignment vertical="center"/>
    </xf>
    <xf numFmtId="0" fontId="269" fillId="0" borderId="0" xfId="0" applyFont="1" applyAlignment="1">
      <alignment horizontal="left" vertical="center" indent="5"/>
    </xf>
    <xf numFmtId="0" fontId="269" fillId="0" borderId="0" xfId="0" applyFont="1" applyAlignment="1">
      <alignment vertical="center"/>
    </xf>
    <xf numFmtId="0" fontId="43" fillId="0" borderId="0" xfId="0" applyFont="1" applyAlignment="1">
      <alignment horizontal="left" vertical="center" indent="15"/>
    </xf>
    <xf numFmtId="0" fontId="4" fillId="0" borderId="0" xfId="0" applyFont="1" applyAlignment="1">
      <alignment vertical="center"/>
    </xf>
    <xf numFmtId="0" fontId="267" fillId="0" borderId="0" xfId="0" applyFont="1" applyAlignment="1">
      <alignment horizontal="left" vertical="center" readingOrder="1"/>
    </xf>
    <xf numFmtId="0" fontId="269" fillId="0" borderId="0" xfId="0" applyFont="1" applyAlignment="1">
      <alignment horizontal="left" vertical="center" indent="2" readingOrder="1"/>
    </xf>
    <xf numFmtId="0" fontId="272" fillId="0" borderId="0" xfId="0" applyFont="1" applyAlignment="1">
      <alignment horizontal="justify" vertical="center"/>
    </xf>
    <xf numFmtId="0" fontId="269" fillId="0" borderId="0" xfId="0" applyFont="1" applyAlignment="1">
      <alignment horizontal="justify" vertical="center" readingOrder="1"/>
    </xf>
    <xf numFmtId="0" fontId="273" fillId="0" borderId="0" xfId="0" applyFont="1" applyAlignment="1">
      <alignment vertical="center"/>
    </xf>
    <xf numFmtId="0" fontId="267" fillId="0" borderId="0" xfId="0" applyFont="1" applyAlignment="1">
      <alignment horizontal="justify" vertical="center"/>
    </xf>
    <xf numFmtId="0" fontId="4" fillId="0" borderId="0" xfId="0" applyFont="1" applyAlignment="1">
      <alignment horizontal="justify" vertical="center"/>
    </xf>
    <xf numFmtId="0" fontId="43" fillId="0" borderId="0" xfId="0" applyFont="1" applyAlignment="1">
      <alignment horizontal="left" vertical="center" indent="3"/>
    </xf>
    <xf numFmtId="0" fontId="4" fillId="0" borderId="0" xfId="0" applyFont="1" applyAlignment="1">
      <alignment horizontal="left" vertical="center" indent="3"/>
    </xf>
    <xf numFmtId="0" fontId="275" fillId="0" borderId="0" xfId="0" applyFont="1" applyAlignment="1">
      <alignment horizontal="justify" vertical="center" readingOrder="1"/>
    </xf>
    <xf numFmtId="0" fontId="4" fillId="0" borderId="0" xfId="0" applyFont="1" applyAlignment="1">
      <alignment horizontal="center" vertical="center"/>
    </xf>
    <xf numFmtId="0" fontId="265" fillId="0" borderId="0" xfId="0" applyFont="1" applyAlignment="1">
      <alignment horizontal="left" vertical="center" indent="7"/>
    </xf>
    <xf numFmtId="0" fontId="275" fillId="0" borderId="0" xfId="0" applyFont="1" applyAlignment="1">
      <alignment horizontal="left" vertical="center" indent="5"/>
    </xf>
    <xf numFmtId="0" fontId="43" fillId="0" borderId="0" xfId="0" applyFont="1" applyAlignment="1">
      <alignment horizontal="left" vertical="center" indent="10"/>
    </xf>
    <xf numFmtId="0" fontId="271" fillId="0" borderId="0" xfId="0" applyFont="1" applyAlignment="1">
      <alignment horizontal="left" vertical="center" indent="15"/>
    </xf>
    <xf numFmtId="0" fontId="43" fillId="0" borderId="0" xfId="0" applyFont="1" applyAlignment="1">
      <alignment horizontal="left" vertical="center" indent="5"/>
    </xf>
    <xf numFmtId="0" fontId="43" fillId="0" borderId="0" xfId="0" applyFont="1" applyAlignment="1">
      <alignment horizontal="left" vertical="center" indent="2" readingOrder="1"/>
    </xf>
    <xf numFmtId="0" fontId="272" fillId="0" borderId="0" xfId="0" applyFont="1" applyAlignment="1">
      <alignment horizontal="justify" vertical="center" readingOrder="1"/>
    </xf>
    <xf numFmtId="0" fontId="271" fillId="0" borderId="0" xfId="0" applyFont="1" applyAlignment="1">
      <alignment horizontal="justify" vertical="center"/>
    </xf>
    <xf numFmtId="0" fontId="5" fillId="0" borderId="0" xfId="21" applyFont="1" applyFill="1" applyAlignment="1">
      <alignment horizontal="centerContinuous"/>
    </xf>
    <xf numFmtId="0" fontId="5" fillId="0" borderId="0" xfId="21" applyFont="1" applyFill="1"/>
    <xf numFmtId="0" fontId="97" fillId="0" borderId="0" xfId="21" applyFont="1" applyFill="1" applyAlignment="1">
      <alignment horizontal="centerContinuous"/>
    </xf>
    <xf numFmtId="0" fontId="7" fillId="0" borderId="0" xfId="21" applyFont="1" applyFill="1" applyAlignment="1">
      <alignment horizontal="centerContinuous"/>
    </xf>
    <xf numFmtId="0" fontId="98" fillId="0" borderId="0" xfId="21" applyFont="1" applyFill="1"/>
    <xf numFmtId="0" fontId="98" fillId="0" borderId="0" xfId="21" applyFont="1" applyFill="1" applyAlignment="1">
      <alignment horizontal="left"/>
    </xf>
    <xf numFmtId="0" fontId="5" fillId="0" borderId="6" xfId="21" applyFont="1" applyFill="1" applyBorder="1" applyAlignment="1">
      <alignment horizontal="center" vertical="center" wrapText="1"/>
    </xf>
    <xf numFmtId="0" fontId="5" fillId="0" borderId="12" xfId="21" applyFont="1" applyFill="1" applyBorder="1" applyAlignment="1">
      <alignment horizontal="center" vertical="center" wrapText="1"/>
    </xf>
    <xf numFmtId="0" fontId="5" fillId="0" borderId="9" xfId="21" applyFont="1" applyFill="1" applyBorder="1" applyAlignment="1">
      <alignment horizontal="center" vertical="center" wrapText="1"/>
    </xf>
    <xf numFmtId="0" fontId="276" fillId="0" borderId="12" xfId="21" applyFont="1" applyFill="1" applyBorder="1" applyAlignment="1">
      <alignment horizontal="center" vertical="center" wrapText="1"/>
    </xf>
    <xf numFmtId="0" fontId="65" fillId="0" borderId="12" xfId="21" applyFont="1" applyFill="1" applyBorder="1" applyAlignment="1">
      <alignment horizontal="center" vertical="center" wrapText="1"/>
    </xf>
    <xf numFmtId="0" fontId="120" fillId="0" borderId="12" xfId="21" applyFont="1" applyFill="1" applyBorder="1" applyAlignment="1">
      <alignment horizontal="center" vertical="center" wrapText="1"/>
    </xf>
    <xf numFmtId="3" fontId="277" fillId="0" borderId="12" xfId="21" applyNumberFormat="1" applyFont="1" applyFill="1" applyBorder="1" applyAlignment="1">
      <alignment horizontal="center" vertical="center" wrapText="1"/>
    </xf>
    <xf numFmtId="0" fontId="120" fillId="0" borderId="0" xfId="21" applyFont="1" applyFill="1"/>
    <xf numFmtId="3" fontId="5" fillId="0" borderId="0" xfId="21" applyNumberFormat="1" applyFont="1" applyFill="1"/>
    <xf numFmtId="0" fontId="278" fillId="0" borderId="0" xfId="21" applyFont="1" applyFill="1"/>
    <xf numFmtId="0" fontId="218" fillId="0" borderId="0" xfId="21" applyFont="1" applyFill="1"/>
    <xf numFmtId="0" fontId="49" fillId="0" borderId="0" xfId="14" applyFont="1" applyFill="1" applyAlignment="1">
      <alignment horizontal="centerContinuous"/>
    </xf>
    <xf numFmtId="0" fontId="138" fillId="0" borderId="0" xfId="14" applyFont="1" applyFill="1" applyAlignment="1">
      <alignment horizontal="centerContinuous"/>
    </xf>
    <xf numFmtId="0" fontId="65" fillId="0" borderId="0" xfId="14" applyFont="1" applyFill="1"/>
    <xf numFmtId="0" fontId="161" fillId="0" borderId="0" xfId="14" applyFont="1" applyFill="1" applyAlignment="1">
      <alignment horizontal="centerContinuous"/>
    </xf>
    <xf numFmtId="0" fontId="5" fillId="0" borderId="0" xfId="14" applyFont="1" applyFill="1"/>
    <xf numFmtId="0" fontId="5" fillId="0" borderId="0" xfId="14" applyFont="1" applyFill="1" applyAlignment="1">
      <alignment horizontal="left"/>
    </xf>
    <xf numFmtId="0" fontId="5" fillId="0" borderId="6" xfId="14" applyFont="1" applyFill="1" applyBorder="1" applyAlignment="1">
      <alignment horizontal="center" vertical="center"/>
    </xf>
    <xf numFmtId="0" fontId="5" fillId="0" borderId="70" xfId="14" applyFont="1" applyFill="1" applyBorder="1" applyAlignment="1">
      <alignment horizontal="center" vertical="center" wrapText="1"/>
    </xf>
    <xf numFmtId="0" fontId="5" fillId="0" borderId="68" xfId="14" applyFont="1" applyFill="1" applyBorder="1" applyAlignment="1">
      <alignment horizontal="center" vertical="center"/>
    </xf>
    <xf numFmtId="0" fontId="5" fillId="0" borderId="9" xfId="14" applyFont="1" applyFill="1" applyBorder="1" applyAlignment="1">
      <alignment horizontal="center" vertical="center"/>
    </xf>
    <xf numFmtId="0" fontId="5" fillId="0" borderId="12" xfId="14" applyFont="1" applyFill="1" applyBorder="1" applyAlignment="1">
      <alignment horizontal="center" vertical="center" wrapText="1"/>
    </xf>
    <xf numFmtId="0" fontId="5" fillId="0" borderId="6" xfId="14" applyFont="1" applyFill="1" applyBorder="1" applyAlignment="1">
      <alignment horizontal="centerContinuous" vertical="center"/>
    </xf>
    <xf numFmtId="0" fontId="138" fillId="0" borderId="12" xfId="14" applyFont="1" applyFill="1" applyBorder="1" applyAlignment="1">
      <alignment horizontal="center" vertical="center"/>
    </xf>
    <xf numFmtId="0" fontId="138" fillId="0" borderId="6" xfId="14" applyFont="1" applyFill="1" applyBorder="1" applyAlignment="1">
      <alignment horizontal="center" vertical="center"/>
    </xf>
    <xf numFmtId="0" fontId="5" fillId="0" borderId="9" xfId="14" applyFont="1" applyFill="1" applyBorder="1" applyAlignment="1">
      <alignment horizontal="centerContinuous" vertical="center"/>
    </xf>
    <xf numFmtId="0" fontId="138" fillId="0" borderId="9" xfId="14" applyFont="1" applyFill="1" applyBorder="1" applyAlignment="1">
      <alignment horizontal="center" vertical="center"/>
    </xf>
    <xf numFmtId="0" fontId="7" fillId="0" borderId="0" xfId="14" applyFont="1" applyFill="1" applyBorder="1" applyAlignment="1">
      <alignment horizontal="center" readingOrder="2"/>
    </xf>
    <xf numFmtId="0" fontId="7" fillId="0" borderId="0" xfId="14" applyFont="1" applyFill="1" applyBorder="1" applyAlignment="1">
      <alignment horizontal="center" readingOrder="2"/>
    </xf>
    <xf numFmtId="0" fontId="7" fillId="0" borderId="0" xfId="14" applyFont="1" applyFill="1" applyAlignment="1">
      <alignment horizontal="left"/>
    </xf>
    <xf numFmtId="0" fontId="7" fillId="0" borderId="0" xfId="14" applyFont="1" applyFill="1"/>
    <xf numFmtId="0" fontId="49" fillId="0" borderId="0" xfId="21" applyFont="1" applyFill="1" applyAlignment="1">
      <alignment horizontal="center"/>
    </xf>
    <xf numFmtId="0" fontId="49" fillId="0" borderId="0" xfId="21" applyFont="1" applyFill="1" applyAlignment="1"/>
    <xf numFmtId="0" fontId="138" fillId="0" borderId="0" xfId="21" applyFont="1" applyFill="1"/>
    <xf numFmtId="0" fontId="138" fillId="0" borderId="0" xfId="21" applyFont="1" applyFill="1" applyBorder="1" applyAlignment="1">
      <alignment horizontal="center"/>
    </xf>
    <xf numFmtId="0" fontId="138" fillId="0" borderId="0" xfId="21" applyFont="1" applyFill="1" applyBorder="1" applyAlignment="1"/>
    <xf numFmtId="0" fontId="97" fillId="0" borderId="0" xfId="21" applyFont="1" applyFill="1"/>
    <xf numFmtId="0" fontId="97" fillId="0" borderId="0" xfId="21" applyFont="1" applyFill="1" applyAlignment="1">
      <alignment horizontal="left"/>
    </xf>
    <xf numFmtId="0" fontId="246" fillId="0" borderId="6" xfId="21" applyFont="1" applyBorder="1"/>
    <xf numFmtId="0" fontId="246" fillId="0" borderId="70" xfId="21" applyFont="1" applyBorder="1" applyAlignment="1">
      <alignment horizontal="center" vertical="center" wrapText="1"/>
    </xf>
    <xf numFmtId="0" fontId="246" fillId="0" borderId="37" xfId="21" applyFont="1" applyBorder="1" applyAlignment="1">
      <alignment horizontal="center" vertical="center"/>
    </xf>
    <xf numFmtId="0" fontId="246" fillId="0" borderId="6" xfId="21" applyFont="1" applyBorder="1" applyAlignment="1">
      <alignment horizontal="center" vertical="center" wrapText="1"/>
    </xf>
    <xf numFmtId="0" fontId="246" fillId="0" borderId="9" xfId="21" applyFont="1" applyBorder="1"/>
    <xf numFmtId="0" fontId="246" fillId="0" borderId="12" xfId="21" applyFont="1" applyBorder="1" applyAlignment="1">
      <alignment horizontal="center" vertical="center" wrapText="1"/>
    </xf>
    <xf numFmtId="0" fontId="246" fillId="0" borderId="9" xfId="21" applyFont="1" applyBorder="1" applyAlignment="1">
      <alignment horizontal="center" vertical="center" wrapText="1"/>
    </xf>
    <xf numFmtId="0" fontId="246" fillId="0" borderId="6" xfId="21" applyFont="1" applyBorder="1" applyAlignment="1">
      <alignment horizontal="center" vertical="center"/>
    </xf>
    <xf numFmtId="0" fontId="246" fillId="0" borderId="9" xfId="21" applyFont="1" applyBorder="1" applyAlignment="1">
      <alignment horizontal="center" vertical="center"/>
    </xf>
    <xf numFmtId="0" fontId="97" fillId="0" borderId="0" xfId="14" applyFont="1" applyAlignment="1">
      <alignment horizontal="center"/>
    </xf>
    <xf numFmtId="0" fontId="138" fillId="0" borderId="0" xfId="14" applyFont="1"/>
    <xf numFmtId="0" fontId="138" fillId="0" borderId="0" xfId="14" applyFont="1" applyAlignment="1">
      <alignment horizontal="center"/>
    </xf>
    <xf numFmtId="0" fontId="138" fillId="0" borderId="0" xfId="14" applyFont="1" applyAlignment="1"/>
    <xf numFmtId="0" fontId="138" fillId="0" borderId="0" xfId="14" applyFont="1" applyAlignment="1">
      <alignment horizontal="left"/>
    </xf>
    <xf numFmtId="0" fontId="138" fillId="0" borderId="166" xfId="14" applyFont="1" applyBorder="1" applyAlignment="1">
      <alignment horizontal="center"/>
    </xf>
    <xf numFmtId="0" fontId="138" fillId="0" borderId="167" xfId="14" applyFont="1" applyBorder="1" applyAlignment="1">
      <alignment horizontal="center"/>
    </xf>
    <xf numFmtId="0" fontId="228" fillId="0" borderId="168" xfId="14" applyFont="1" applyBorder="1" applyAlignment="1">
      <alignment horizontal="center" vertical="center" wrapText="1"/>
    </xf>
    <xf numFmtId="0" fontId="228" fillId="0" borderId="169" xfId="14" applyFont="1" applyBorder="1" applyAlignment="1">
      <alignment horizontal="center" vertical="center" wrapText="1"/>
    </xf>
    <xf numFmtId="0" fontId="138" fillId="0" borderId="170" xfId="14" applyFont="1" applyBorder="1" applyAlignment="1">
      <alignment horizontal="centerContinuous" vertical="top"/>
    </xf>
    <xf numFmtId="0" fontId="138" fillId="0" borderId="40" xfId="14" applyFont="1" applyBorder="1" applyAlignment="1">
      <alignment horizontal="centerContinuous" vertical="top"/>
    </xf>
    <xf numFmtId="0" fontId="5" fillId="0" borderId="14" xfId="14" applyFont="1" applyBorder="1" applyAlignment="1">
      <alignment horizontal="center" vertical="center" wrapText="1"/>
    </xf>
    <xf numFmtId="0" fontId="5" fillId="0" borderId="171" xfId="14" applyFont="1" applyBorder="1" applyAlignment="1">
      <alignment horizontal="center" vertical="center" wrapText="1"/>
    </xf>
    <xf numFmtId="0" fontId="138" fillId="0" borderId="172" xfId="14" applyFont="1" applyBorder="1" applyAlignment="1">
      <alignment vertical="center"/>
    </xf>
    <xf numFmtId="0" fontId="138" fillId="0" borderId="45" xfId="14" applyFont="1" applyBorder="1" applyAlignment="1">
      <alignment horizontal="left" vertical="center"/>
    </xf>
    <xf numFmtId="3" fontId="279" fillId="0" borderId="45" xfId="14" applyNumberFormat="1" applyFont="1" applyBorder="1" applyAlignment="1">
      <alignment horizontal="center" vertical="center"/>
    </xf>
    <xf numFmtId="0" fontId="279" fillId="0" borderId="173" xfId="14" applyFont="1" applyBorder="1" applyAlignment="1">
      <alignment horizontal="center" vertical="center"/>
    </xf>
    <xf numFmtId="0" fontId="138" fillId="0" borderId="174" xfId="14" applyFont="1" applyBorder="1" applyAlignment="1">
      <alignment vertical="center"/>
    </xf>
    <xf numFmtId="0" fontId="138" fillId="0" borderId="28" xfId="14" applyFont="1" applyBorder="1" applyAlignment="1">
      <alignment horizontal="left" vertical="center"/>
    </xf>
    <xf numFmtId="3" fontId="279" fillId="0" borderId="28" xfId="14" applyNumberFormat="1" applyFont="1" applyBorder="1" applyAlignment="1">
      <alignment horizontal="center" vertical="center"/>
    </xf>
    <xf numFmtId="0" fontId="279" fillId="0" borderId="175" xfId="14" applyFont="1" applyBorder="1" applyAlignment="1">
      <alignment horizontal="center" vertical="center"/>
    </xf>
    <xf numFmtId="0" fontId="138" fillId="0" borderId="176" xfId="14" applyFont="1" applyBorder="1" applyAlignment="1">
      <alignment vertical="center"/>
    </xf>
    <xf numFmtId="0" fontId="138" fillId="0" borderId="25" xfId="14" applyFont="1" applyBorder="1" applyAlignment="1">
      <alignment horizontal="left" vertical="center"/>
    </xf>
    <xf numFmtId="3" fontId="279" fillId="0" borderId="25" xfId="14" applyNumberFormat="1" applyFont="1" applyBorder="1" applyAlignment="1">
      <alignment horizontal="center" vertical="center"/>
    </xf>
    <xf numFmtId="0" fontId="279" fillId="0" borderId="177" xfId="14" applyFont="1" applyBorder="1" applyAlignment="1">
      <alignment horizontal="center" vertical="center"/>
    </xf>
    <xf numFmtId="0" fontId="138" fillId="0" borderId="178" xfId="14" applyFont="1" applyBorder="1" applyAlignment="1">
      <alignment vertical="center"/>
    </xf>
    <xf numFmtId="0" fontId="138" fillId="0" borderId="179" xfId="14" applyFont="1" applyBorder="1" applyAlignment="1">
      <alignment horizontal="left" vertical="center"/>
    </xf>
    <xf numFmtId="3" fontId="279" fillId="0" borderId="180" xfId="14" applyNumberFormat="1" applyFont="1" applyBorder="1" applyAlignment="1">
      <alignment horizontal="center" vertical="center"/>
    </xf>
    <xf numFmtId="3" fontId="279" fillId="0" borderId="181" xfId="14" applyNumberFormat="1" applyFont="1" applyBorder="1" applyAlignment="1">
      <alignment horizontal="center" vertical="center"/>
    </xf>
    <xf numFmtId="3" fontId="279" fillId="0" borderId="182" xfId="14" applyNumberFormat="1" applyFont="1" applyBorder="1" applyAlignment="1">
      <alignment horizontal="center" vertical="center"/>
    </xf>
    <xf numFmtId="0" fontId="65" fillId="0" borderId="0" xfId="14" applyFont="1" applyAlignment="1">
      <alignment horizontal="right" readingOrder="2"/>
    </xf>
    <xf numFmtId="0" fontId="65" fillId="0" borderId="0" xfId="14" applyFont="1"/>
    <xf numFmtId="0" fontId="280" fillId="0" borderId="0" xfId="21" applyFont="1" applyAlignment="1">
      <alignment horizontal="center" vertical="center"/>
    </xf>
    <xf numFmtId="0" fontId="246" fillId="0" borderId="0" xfId="21" applyFont="1"/>
    <xf numFmtId="0" fontId="281" fillId="0" borderId="0" xfId="21" applyFont="1" applyBorder="1" applyAlignment="1">
      <alignment horizontal="center" vertical="center"/>
    </xf>
    <xf numFmtId="0" fontId="281" fillId="0" borderId="62" xfId="21" applyFont="1" applyBorder="1" applyAlignment="1">
      <alignment horizontal="center" vertical="center"/>
    </xf>
    <xf numFmtId="0" fontId="282" fillId="0" borderId="66" xfId="21" applyFont="1" applyFill="1" applyBorder="1" applyAlignment="1">
      <alignment horizontal="right" vertical="center" wrapText="1" readingOrder="2"/>
    </xf>
    <xf numFmtId="0" fontId="282" fillId="0" borderId="59" xfId="21" applyFont="1" applyFill="1" applyBorder="1" applyAlignment="1">
      <alignment horizontal="right" vertical="center" wrapText="1" readingOrder="2"/>
    </xf>
    <xf numFmtId="0" fontId="283" fillId="0" borderId="59" xfId="21" applyFont="1" applyBorder="1" applyAlignment="1">
      <alignment vertical="center" wrapText="1" readingOrder="1"/>
    </xf>
    <xf numFmtId="0" fontId="246" fillId="0" borderId="0" xfId="21" applyFont="1" applyAlignment="1">
      <alignment vertical="center"/>
    </xf>
    <xf numFmtId="0" fontId="284" fillId="0" borderId="0" xfId="21" applyFont="1" applyAlignment="1">
      <alignment vertical="center"/>
    </xf>
    <xf numFmtId="49" fontId="246" fillId="0" borderId="0" xfId="21" applyNumberFormat="1" applyFont="1"/>
    <xf numFmtId="0" fontId="285" fillId="0" borderId="0" xfId="21" applyFont="1" applyAlignment="1">
      <alignment horizontal="center" vertical="center"/>
    </xf>
    <xf numFmtId="0" fontId="285" fillId="0" borderId="0" xfId="21" applyFont="1" applyBorder="1" applyAlignment="1">
      <alignment horizontal="center" vertical="center"/>
    </xf>
    <xf numFmtId="0" fontId="138" fillId="0" borderId="62" xfId="14" applyFont="1" applyBorder="1"/>
    <xf numFmtId="0" fontId="246" fillId="0" borderId="62" xfId="21" applyFont="1" applyBorder="1"/>
    <xf numFmtId="0" fontId="284" fillId="0" borderId="6" xfId="21" applyFont="1" applyBorder="1" applyAlignment="1">
      <alignment vertical="center"/>
    </xf>
    <xf numFmtId="0" fontId="284" fillId="0" borderId="70" xfId="21" applyFont="1" applyBorder="1" applyAlignment="1">
      <alignment horizontal="center" vertical="center" wrapText="1"/>
    </xf>
    <xf numFmtId="0" fontId="284" fillId="0" borderId="37" xfId="21" applyFont="1" applyBorder="1" applyAlignment="1">
      <alignment horizontal="center" vertical="center"/>
    </xf>
    <xf numFmtId="0" fontId="284" fillId="0" borderId="6" xfId="21" applyFont="1" applyBorder="1" applyAlignment="1">
      <alignment horizontal="center" vertical="center" wrapText="1"/>
    </xf>
    <xf numFmtId="0" fontId="246" fillId="0" borderId="9" xfId="21" applyFont="1" applyBorder="1" applyAlignment="1">
      <alignment vertical="center"/>
    </xf>
    <xf numFmtId="0" fontId="246" fillId="0" borderId="0" xfId="21"/>
    <xf numFmtId="0" fontId="246" fillId="0" borderId="62" xfId="21" applyBorder="1"/>
    <xf numFmtId="0" fontId="138" fillId="0" borderId="62" xfId="14" applyFont="1" applyBorder="1" applyAlignment="1">
      <alignment horizontal="left"/>
    </xf>
    <xf numFmtId="0" fontId="281" fillId="0" borderId="0" xfId="21" applyFont="1" applyBorder="1" applyAlignment="1">
      <alignment horizontal="center" vertical="center"/>
    </xf>
    <xf numFmtId="0" fontId="280" fillId="0" borderId="6" xfId="21" applyFont="1" applyBorder="1"/>
    <xf numFmtId="0" fontId="280" fillId="0" borderId="70" xfId="21" applyFont="1" applyBorder="1" applyAlignment="1">
      <alignment horizontal="right" vertical="center"/>
    </xf>
    <xf numFmtId="0" fontId="280" fillId="0" borderId="37" xfId="21" applyFont="1" applyBorder="1" applyAlignment="1">
      <alignment horizontal="right" vertical="center"/>
    </xf>
    <xf numFmtId="0" fontId="280" fillId="0" borderId="37" xfId="21" applyFont="1" applyBorder="1" applyAlignment="1">
      <alignment horizontal="left" vertical="center"/>
    </xf>
    <xf numFmtId="0" fontId="280" fillId="0" borderId="68" xfId="21" applyFont="1" applyBorder="1" applyAlignment="1">
      <alignment horizontal="left" vertical="center"/>
    </xf>
    <xf numFmtId="0" fontId="246" fillId="0" borderId="69" xfId="21" applyBorder="1"/>
    <xf numFmtId="0" fontId="280" fillId="0" borderId="9" xfId="21" applyFont="1" applyBorder="1"/>
    <xf numFmtId="0" fontId="280" fillId="0" borderId="12" xfId="21" applyFont="1" applyBorder="1" applyAlignment="1">
      <alignment horizontal="center" vertical="center"/>
    </xf>
    <xf numFmtId="0" fontId="280" fillId="0" borderId="6" xfId="21" applyFont="1" applyBorder="1" applyAlignment="1">
      <alignment horizontal="center" vertical="center"/>
    </xf>
    <xf numFmtId="0" fontId="280" fillId="0" borderId="9" xfId="21" applyFont="1" applyBorder="1" applyAlignment="1">
      <alignment horizontal="center" vertical="center"/>
    </xf>
    <xf numFmtId="0" fontId="286" fillId="0" borderId="66" xfId="21" applyFont="1" applyFill="1" applyBorder="1" applyAlignment="1">
      <alignment horizontal="right" vertical="center" wrapText="1" readingOrder="2"/>
    </xf>
    <xf numFmtId="0" fontId="286" fillId="0" borderId="59" xfId="21" applyFont="1" applyFill="1" applyBorder="1" applyAlignment="1">
      <alignment horizontal="right" vertical="center" wrapText="1" readingOrder="2"/>
    </xf>
    <xf numFmtId="0" fontId="287" fillId="0" borderId="59" xfId="21" applyFont="1" applyBorder="1" applyAlignment="1">
      <alignment horizontal="left" vertical="center" wrapText="1"/>
    </xf>
    <xf numFmtId="0" fontId="246" fillId="0" borderId="0" xfId="21" applyAlignment="1">
      <alignment vertical="center"/>
    </xf>
    <xf numFmtId="0" fontId="243" fillId="2" borderId="183" xfId="21" applyFont="1" applyFill="1" applyBorder="1" applyAlignment="1">
      <alignment horizontal="center" vertical="center" wrapText="1" readingOrder="2"/>
    </xf>
    <xf numFmtId="0" fontId="243" fillId="2" borderId="0" xfId="21" applyFont="1" applyFill="1" applyBorder="1" applyAlignment="1">
      <alignment horizontal="center" vertical="center" wrapText="1" readingOrder="2"/>
    </xf>
    <xf numFmtId="0" fontId="246" fillId="2" borderId="0" xfId="21" applyFill="1"/>
    <xf numFmtId="0" fontId="243" fillId="2" borderId="183" xfId="21" applyFont="1" applyFill="1" applyBorder="1" applyAlignment="1">
      <alignment horizontal="center" vertical="center" wrapText="1" readingOrder="1"/>
    </xf>
    <xf numFmtId="0" fontId="243" fillId="2" borderId="0" xfId="21" applyFont="1" applyFill="1" applyBorder="1" applyAlignment="1">
      <alignment horizontal="center" vertical="center" wrapText="1" readingOrder="1"/>
    </xf>
    <xf numFmtId="0" fontId="243" fillId="2" borderId="0" xfId="21" applyFont="1" applyFill="1" applyBorder="1" applyAlignment="1">
      <alignment horizontal="center" vertical="center" wrapText="1" readingOrder="2"/>
    </xf>
    <xf numFmtId="0" fontId="205" fillId="2" borderId="12" xfId="21" applyFont="1" applyFill="1" applyBorder="1" applyAlignment="1">
      <alignment horizontal="center" vertical="center" wrapText="1" readingOrder="2"/>
    </xf>
    <xf numFmtId="0" fontId="288" fillId="2" borderId="12" xfId="21" applyFont="1" applyFill="1" applyBorder="1" applyAlignment="1">
      <alignment horizontal="center" vertical="center" wrapText="1" readingOrder="1"/>
    </xf>
    <xf numFmtId="0" fontId="205" fillId="2" borderId="6" xfId="21" applyFont="1" applyFill="1" applyBorder="1" applyAlignment="1">
      <alignment horizontal="center" vertical="center" wrapText="1" readingOrder="2"/>
    </xf>
    <xf numFmtId="0" fontId="288" fillId="2" borderId="6" xfId="21" applyFont="1" applyFill="1" applyBorder="1" applyAlignment="1">
      <alignment horizontal="center" vertical="center" wrapText="1" readingOrder="1"/>
    </xf>
    <xf numFmtId="0" fontId="205" fillId="2" borderId="9" xfId="21" applyFont="1" applyFill="1" applyBorder="1" applyAlignment="1">
      <alignment horizontal="center" vertical="center" wrapText="1" readingOrder="2"/>
    </xf>
    <xf numFmtId="0" fontId="289" fillId="2" borderId="9" xfId="21" applyFont="1" applyFill="1" applyBorder="1" applyAlignment="1">
      <alignment horizontal="center" vertical="center" wrapText="1" readingOrder="1"/>
    </xf>
    <xf numFmtId="0" fontId="290" fillId="2" borderId="9" xfId="21" applyFont="1" applyFill="1" applyBorder="1" applyAlignment="1">
      <alignment horizontal="center" vertical="center" wrapText="1" readingOrder="1"/>
    </xf>
    <xf numFmtId="0" fontId="288" fillId="2" borderId="9" xfId="21" applyFont="1" applyFill="1" applyBorder="1" applyAlignment="1">
      <alignment horizontal="center" vertical="center" wrapText="1" readingOrder="1"/>
    </xf>
    <xf numFmtId="0" fontId="288" fillId="2" borderId="12" xfId="21" applyFont="1" applyFill="1" applyBorder="1" applyAlignment="1">
      <alignment horizontal="center" vertical="center" wrapText="1" readingOrder="1"/>
    </xf>
    <xf numFmtId="0" fontId="246" fillId="0" borderId="69" xfId="21" applyFont="1" applyBorder="1"/>
    <xf numFmtId="0" fontId="246" fillId="0" borderId="12" xfId="21" applyFont="1" applyBorder="1" applyAlignment="1">
      <alignment horizontal="center" vertical="center"/>
    </xf>
    <xf numFmtId="0" fontId="246" fillId="0" borderId="70" xfId="21" applyFont="1" applyBorder="1" applyAlignment="1">
      <alignment horizontal="center" vertical="center"/>
    </xf>
    <xf numFmtId="0" fontId="246" fillId="0" borderId="68" xfId="21" applyFont="1" applyBorder="1" applyAlignment="1">
      <alignment horizontal="center" vertical="center"/>
    </xf>
    <xf numFmtId="0" fontId="246" fillId="0" borderId="14" xfId="21" applyFont="1" applyBorder="1" applyAlignment="1">
      <alignment horizontal="center" vertical="center"/>
    </xf>
    <xf numFmtId="0" fontId="246" fillId="0" borderId="12" xfId="21" applyFont="1" applyBorder="1" applyAlignment="1">
      <alignment horizontal="center" vertical="center" wrapText="1"/>
    </xf>
    <xf numFmtId="49" fontId="246" fillId="0" borderId="12" xfId="21" applyNumberFormat="1" applyFont="1" applyBorder="1" applyAlignment="1">
      <alignment horizontal="center" vertical="center"/>
    </xf>
    <xf numFmtId="0" fontId="246" fillId="0" borderId="12" xfId="21" applyFont="1" applyBorder="1" applyAlignment="1">
      <alignment horizontal="center" vertical="center"/>
    </xf>
    <xf numFmtId="49" fontId="246" fillId="0" borderId="12" xfId="21" applyNumberFormat="1" applyFont="1" applyBorder="1" applyAlignment="1">
      <alignment horizontal="center" vertical="center" wrapText="1"/>
    </xf>
    <xf numFmtId="49" fontId="246" fillId="0" borderId="0" xfId="21" applyNumberFormat="1"/>
    <xf numFmtId="0" fontId="280" fillId="0" borderId="0" xfId="21" applyFont="1" applyBorder="1" applyAlignment="1">
      <alignment horizontal="center" vertical="center"/>
    </xf>
    <xf numFmtId="0" fontId="292" fillId="0" borderId="0" xfId="21" applyFont="1" applyAlignment="1">
      <alignment horizontal="center" vertical="center"/>
    </xf>
    <xf numFmtId="0" fontId="293" fillId="0" borderId="0" xfId="21" applyFont="1"/>
    <xf numFmtId="0" fontId="294" fillId="0" borderId="0" xfId="21" applyFont="1" applyBorder="1" applyAlignment="1">
      <alignment horizontal="center" vertical="center"/>
    </xf>
    <xf numFmtId="0" fontId="285" fillId="0" borderId="0" xfId="21" applyFont="1"/>
    <xf numFmtId="0" fontId="284" fillId="0" borderId="12" xfId="21" applyFont="1" applyBorder="1" applyAlignment="1">
      <alignment horizontal="center" vertical="center" wrapText="1"/>
    </xf>
    <xf numFmtId="0" fontId="284" fillId="0" borderId="12" xfId="21" applyFont="1" applyBorder="1" applyAlignment="1">
      <alignment horizontal="center" vertical="center"/>
    </xf>
    <xf numFmtId="0" fontId="284" fillId="0" borderId="14" xfId="21" applyFont="1" applyBorder="1" applyAlignment="1">
      <alignment horizontal="center" vertical="center"/>
    </xf>
    <xf numFmtId="49" fontId="246" fillId="0" borderId="6" xfId="21" applyNumberFormat="1" applyFont="1" applyBorder="1" applyAlignment="1">
      <alignment horizontal="center" vertical="center"/>
    </xf>
    <xf numFmtId="173" fontId="246" fillId="0" borderId="6" xfId="21" applyNumberFormat="1" applyFont="1" applyBorder="1" applyAlignment="1">
      <alignment horizontal="center" vertical="center"/>
    </xf>
    <xf numFmtId="49" fontId="246" fillId="0" borderId="9" xfId="21" applyNumberFormat="1" applyFont="1" applyBorder="1" applyAlignment="1">
      <alignment horizontal="center" vertical="center"/>
    </xf>
    <xf numFmtId="173" fontId="246" fillId="0" borderId="9" xfId="21" applyNumberFormat="1" applyFont="1" applyBorder="1" applyAlignment="1">
      <alignment horizontal="center" vertical="center"/>
    </xf>
    <xf numFmtId="49" fontId="246" fillId="2" borderId="14" xfId="21" applyNumberFormat="1" applyFont="1" applyFill="1" applyBorder="1" applyAlignment="1">
      <alignment horizontal="center" vertical="center"/>
    </xf>
    <xf numFmtId="0" fontId="246" fillId="2" borderId="6" xfId="21" applyFont="1" applyFill="1" applyBorder="1" applyAlignment="1">
      <alignment horizontal="center" vertical="center"/>
    </xf>
    <xf numFmtId="173" fontId="246" fillId="2" borderId="6" xfId="21" applyNumberFormat="1" applyFont="1" applyFill="1" applyBorder="1" applyAlignment="1">
      <alignment horizontal="center" vertical="center"/>
    </xf>
    <xf numFmtId="0" fontId="246" fillId="2" borderId="0" xfId="21" applyFont="1" applyFill="1"/>
    <xf numFmtId="0" fontId="246" fillId="2" borderId="9" xfId="21" applyFont="1" applyFill="1" applyBorder="1" applyAlignment="1">
      <alignment horizontal="center" vertical="center"/>
    </xf>
    <xf numFmtId="173" fontId="246" fillId="2" borderId="9" xfId="21" applyNumberFormat="1" applyFont="1" applyFill="1" applyBorder="1" applyAlignment="1">
      <alignment horizontal="center" vertical="center"/>
    </xf>
    <xf numFmtId="49" fontId="246" fillId="0" borderId="14" xfId="21" applyNumberFormat="1" applyFont="1" applyBorder="1" applyAlignment="1">
      <alignment horizontal="center" vertical="center"/>
    </xf>
    <xf numFmtId="0" fontId="286" fillId="0" borderId="66" xfId="21" applyFont="1" applyFill="1" applyBorder="1" applyAlignment="1">
      <alignment horizontal="right" vertical="center" wrapText="1" readingOrder="2"/>
    </xf>
    <xf numFmtId="0" fontId="295" fillId="0" borderId="0" xfId="0" applyFont="1" applyAlignment="1">
      <alignment horizontal="center" vertical="center"/>
    </xf>
    <xf numFmtId="0" fontId="265" fillId="0" borderId="0" xfId="0" applyFont="1" applyAlignment="1">
      <alignment horizontal="center" vertical="center"/>
    </xf>
    <xf numFmtId="0" fontId="62" fillId="0" borderId="0" xfId="0" applyFont="1" applyAlignment="1">
      <alignment horizontal="center" vertical="center"/>
    </xf>
    <xf numFmtId="0" fontId="268" fillId="0" borderId="0" xfId="0" applyFont="1" applyAlignment="1">
      <alignment horizontal="justify" vertical="center"/>
    </xf>
    <xf numFmtId="0" fontId="111" fillId="0" borderId="0" xfId="0" applyFont="1" applyAlignment="1">
      <alignment horizontal="justify" vertical="center"/>
    </xf>
    <xf numFmtId="0" fontId="296" fillId="0" borderId="0" xfId="0" applyFont="1" applyAlignment="1">
      <alignment horizontal="justify" vertical="center"/>
    </xf>
    <xf numFmtId="3" fontId="65" fillId="0" borderId="0" xfId="11" applyNumberFormat="1" applyFont="1" applyBorder="1"/>
    <xf numFmtId="1" fontId="65" fillId="0" borderId="0" xfId="11" applyNumberFormat="1" applyFont="1" applyBorder="1"/>
    <xf numFmtId="0" fontId="65" fillId="0" borderId="59" xfId="11" applyFont="1" applyBorder="1" applyAlignment="1">
      <alignment horizontal="right" readingOrder="2"/>
    </xf>
    <xf numFmtId="0" fontId="218" fillId="0" borderId="0" xfId="11" applyFont="1" applyBorder="1" applyAlignment="1">
      <alignment vertical="center"/>
    </xf>
    <xf numFmtId="9" fontId="103" fillId="0" borderId="12" xfId="23" applyFont="1" applyBorder="1" applyAlignment="1">
      <alignment horizontal="center" vertical="center"/>
    </xf>
    <xf numFmtId="3" fontId="297" fillId="0" borderId="12" xfId="11" applyNumberFormat="1" applyFont="1" applyBorder="1" applyAlignment="1">
      <alignment horizontal="center" vertical="center"/>
    </xf>
    <xf numFmtId="0" fontId="98" fillId="0" borderId="25" xfId="11" applyFont="1" applyBorder="1" applyAlignment="1">
      <alignment horizontal="left" vertical="center"/>
    </xf>
    <xf numFmtId="0" fontId="145" fillId="0" borderId="42" xfId="11" applyFont="1" applyBorder="1" applyAlignment="1">
      <alignment horizontal="right" vertical="center"/>
    </xf>
    <xf numFmtId="0" fontId="5" fillId="0" borderId="0" xfId="11" applyFont="1" applyBorder="1" applyAlignment="1">
      <alignment vertical="center"/>
    </xf>
    <xf numFmtId="3" fontId="103" fillId="0" borderId="12" xfId="11" applyNumberFormat="1" applyFont="1" applyBorder="1" applyAlignment="1">
      <alignment horizontal="center" vertical="center"/>
    </xf>
    <xf numFmtId="3" fontId="298" fillId="0" borderId="9" xfId="11" applyNumberFormat="1" applyFont="1" applyBorder="1" applyAlignment="1">
      <alignment horizontal="center" vertical="center"/>
    </xf>
    <xf numFmtId="0" fontId="98" fillId="0" borderId="71" xfId="11" applyFont="1" applyBorder="1" applyAlignment="1">
      <alignment vertical="center"/>
    </xf>
    <xf numFmtId="0" fontId="98" fillId="0" borderId="28" xfId="11" applyFont="1" applyBorder="1" applyAlignment="1">
      <alignment horizontal="left" vertical="center"/>
    </xf>
    <xf numFmtId="0" fontId="98" fillId="0" borderId="86" xfId="11" applyFont="1" applyBorder="1" applyAlignment="1">
      <alignment vertical="center"/>
    </xf>
    <xf numFmtId="3" fontId="298" fillId="0" borderId="29" xfId="11" applyNumberFormat="1" applyFont="1" applyBorder="1" applyAlignment="1">
      <alignment horizontal="center" vertical="center"/>
    </xf>
    <xf numFmtId="3" fontId="228" fillId="0" borderId="0" xfId="11" applyNumberFormat="1" applyFont="1" applyBorder="1" applyAlignment="1">
      <alignment horizontal="center" vertical="center"/>
    </xf>
    <xf numFmtId="0" fontId="98" fillId="0" borderId="86" xfId="11" applyFont="1" applyBorder="1" applyAlignment="1">
      <alignment horizontal="center" vertical="center"/>
    </xf>
    <xf numFmtId="0" fontId="5" fillId="2" borderId="0" xfId="11" applyFont="1" applyFill="1" applyBorder="1" applyAlignment="1">
      <alignment vertical="center"/>
    </xf>
    <xf numFmtId="3" fontId="103" fillId="2" borderId="12" xfId="11" applyNumberFormat="1" applyFont="1" applyFill="1" applyBorder="1" applyAlignment="1">
      <alignment horizontal="center" vertical="center"/>
    </xf>
    <xf numFmtId="3" fontId="298" fillId="2" borderId="29" xfId="11" applyNumberFormat="1" applyFont="1" applyFill="1" applyBorder="1" applyAlignment="1">
      <alignment horizontal="center" vertical="center"/>
    </xf>
    <xf numFmtId="0" fontId="98" fillId="2" borderId="28" xfId="11" applyFont="1" applyFill="1" applyBorder="1" applyAlignment="1">
      <alignment horizontal="left" vertical="center"/>
    </xf>
    <xf numFmtId="0" fontId="98" fillId="2" borderId="86" xfId="11" applyFont="1" applyFill="1" applyBorder="1" applyAlignment="1">
      <alignment vertical="center"/>
    </xf>
    <xf numFmtId="3" fontId="298" fillId="0" borderId="72" xfId="11" applyNumberFormat="1" applyFont="1" applyBorder="1" applyAlignment="1">
      <alignment horizontal="center" vertical="center"/>
    </xf>
    <xf numFmtId="0" fontId="98" fillId="0" borderId="45" xfId="11" applyFont="1" applyBorder="1" applyAlignment="1">
      <alignment horizontal="left" vertical="center"/>
    </xf>
    <xf numFmtId="0" fontId="98" fillId="0" borderId="46" xfId="11" applyFont="1" applyBorder="1" applyAlignment="1">
      <alignment vertical="center"/>
    </xf>
    <xf numFmtId="0" fontId="299" fillId="0" borderId="9" xfId="11" applyFont="1" applyBorder="1" applyAlignment="1">
      <alignment horizontal="center" vertical="center"/>
    </xf>
    <xf numFmtId="0" fontId="98" fillId="0" borderId="9" xfId="11" applyFont="1" applyBorder="1" applyAlignment="1">
      <alignment horizontal="center"/>
    </xf>
    <xf numFmtId="0" fontId="5" fillId="0" borderId="25" xfId="11" applyFont="1" applyBorder="1" applyAlignment="1">
      <alignment horizontal="center"/>
    </xf>
    <xf numFmtId="0" fontId="5" fillId="0" borderId="71" xfId="11" applyFont="1" applyBorder="1" applyAlignment="1">
      <alignment horizontal="center"/>
    </xf>
    <xf numFmtId="0" fontId="299" fillId="0" borderId="14" xfId="11" applyFont="1" applyBorder="1" applyAlignment="1">
      <alignment horizontal="center" vertical="center"/>
    </xf>
    <xf numFmtId="0" fontId="98" fillId="0" borderId="14" xfId="11" applyFont="1" applyBorder="1" applyAlignment="1">
      <alignment horizontal="center"/>
    </xf>
    <xf numFmtId="0" fontId="5" fillId="0" borderId="40" xfId="11" applyFont="1" applyBorder="1" applyAlignment="1">
      <alignment horizontal="centerContinuous"/>
    </xf>
    <xf numFmtId="0" fontId="5" fillId="0" borderId="69" xfId="11" applyFont="1" applyBorder="1" applyAlignment="1">
      <alignment horizontal="centerContinuous"/>
    </xf>
    <xf numFmtId="0" fontId="299" fillId="0" borderId="6" xfId="11" applyFont="1" applyBorder="1" applyAlignment="1">
      <alignment horizontal="center" vertical="center"/>
    </xf>
    <xf numFmtId="0" fontId="98" fillId="0" borderId="6" xfId="11" applyFont="1" applyBorder="1" applyAlignment="1">
      <alignment horizontal="center"/>
    </xf>
    <xf numFmtId="0" fontId="5" fillId="0" borderId="40" xfId="11" applyFont="1" applyBorder="1" applyAlignment="1">
      <alignment horizontal="left"/>
    </xf>
    <xf numFmtId="0" fontId="5" fillId="0" borderId="69" xfId="11" applyFont="1" applyBorder="1" applyAlignment="1">
      <alignment horizontal="right"/>
    </xf>
    <xf numFmtId="0" fontId="98" fillId="0" borderId="69" xfId="11" applyFont="1" applyBorder="1" applyAlignment="1">
      <alignment horizontal="centerContinuous" vertical="top"/>
    </xf>
    <xf numFmtId="0" fontId="98" fillId="0" borderId="0" xfId="11" applyFont="1" applyBorder="1" applyAlignment="1">
      <alignment horizontal="centerContinuous" vertical="top"/>
    </xf>
    <xf numFmtId="0" fontId="98" fillId="0" borderId="40" xfId="11" applyFont="1" applyBorder="1" applyAlignment="1">
      <alignment horizontal="centerContinuous" vertical="top"/>
    </xf>
    <xf numFmtId="0" fontId="98" fillId="0" borderId="25" xfId="11" applyFont="1" applyBorder="1" applyAlignment="1">
      <alignment horizontal="center" vertical="top"/>
    </xf>
    <xf numFmtId="0" fontId="98" fillId="0" borderId="71" xfId="11" applyFont="1" applyBorder="1" applyAlignment="1">
      <alignment horizontal="center" vertical="top"/>
    </xf>
    <xf numFmtId="0" fontId="98" fillId="0" borderId="62" xfId="11" applyFont="1" applyBorder="1" applyAlignment="1">
      <alignment horizontal="center" vertical="top"/>
    </xf>
    <xf numFmtId="0" fontId="5" fillId="0" borderId="0" xfId="11" applyFont="1" applyBorder="1" applyAlignment="1">
      <alignment horizontal="centerContinuous"/>
    </xf>
    <xf numFmtId="0" fontId="5" fillId="0" borderId="66" xfId="11" applyFont="1" applyBorder="1" applyAlignment="1">
      <alignment horizontal="centerContinuous"/>
    </xf>
    <xf numFmtId="0" fontId="5" fillId="0" borderId="59" xfId="11" applyFont="1" applyBorder="1" applyAlignment="1">
      <alignment horizontal="centerContinuous"/>
    </xf>
    <xf numFmtId="0" fontId="5" fillId="0" borderId="67" xfId="11" applyFont="1" applyBorder="1" applyAlignment="1">
      <alignment horizontal="centerContinuous"/>
    </xf>
    <xf numFmtId="0" fontId="5" fillId="0" borderId="67" xfId="11" applyFont="1" applyBorder="1" applyAlignment="1">
      <alignment horizontal="center"/>
    </xf>
    <xf numFmtId="0" fontId="5" fillId="0" borderId="66" xfId="11" applyFont="1" applyBorder="1" applyAlignment="1">
      <alignment horizontal="center"/>
    </xf>
    <xf numFmtId="0" fontId="5" fillId="0" borderId="59" xfId="11" applyFont="1" applyBorder="1" applyAlignment="1"/>
    <xf numFmtId="0" fontId="5" fillId="0" borderId="66" xfId="11" applyFont="1" applyBorder="1" applyAlignment="1"/>
    <xf numFmtId="0" fontId="300" fillId="0" borderId="62" xfId="11" applyFont="1" applyBorder="1" applyAlignment="1">
      <alignment horizontal="center" vertical="center"/>
    </xf>
    <xf numFmtId="0" fontId="300" fillId="0" borderId="0" xfId="11" applyFont="1" applyBorder="1" applyAlignment="1">
      <alignment horizontal="center" vertical="center"/>
    </xf>
    <xf numFmtId="0" fontId="65" fillId="0" borderId="0" xfId="11" applyFont="1" applyBorder="1" applyAlignment="1">
      <alignment horizontal="centerContinuous"/>
    </xf>
    <xf numFmtId="0" fontId="138" fillId="0" borderId="0" xfId="11" applyFont="1" applyBorder="1" applyAlignment="1">
      <alignment horizontal="centerContinuous"/>
    </xf>
    <xf numFmtId="16" fontId="65" fillId="0" borderId="0" xfId="11" applyNumberFormat="1" applyFont="1" applyBorder="1" applyAlignment="1">
      <alignment horizontal="centerContinuous"/>
    </xf>
    <xf numFmtId="0" fontId="63" fillId="0" borderId="0" xfId="0" applyFont="1" applyFill="1" applyBorder="1" applyAlignment="1">
      <alignment horizontal="center"/>
    </xf>
    <xf numFmtId="0" fontId="116" fillId="0" borderId="0" xfId="0" applyFont="1" applyFill="1" applyBorder="1" applyAlignment="1">
      <alignment horizontal="center"/>
    </xf>
    <xf numFmtId="0" fontId="116" fillId="0" borderId="0" xfId="0" applyFont="1" applyFill="1" applyBorder="1" applyAlignment="1">
      <alignment horizontal="right"/>
    </xf>
    <xf numFmtId="0" fontId="235" fillId="0" borderId="0" xfId="0" applyFont="1" applyFill="1" applyBorder="1"/>
    <xf numFmtId="0" fontId="116" fillId="0" borderId="0" xfId="0" applyFont="1" applyFill="1" applyBorder="1" applyAlignment="1">
      <alignment horizontal="left"/>
    </xf>
    <xf numFmtId="0" fontId="116" fillId="0" borderId="66" xfId="0" applyFont="1" applyFill="1" applyBorder="1" applyAlignment="1">
      <alignment horizontal="centerContinuous"/>
    </xf>
    <xf numFmtId="0" fontId="116" fillId="0" borderId="67" xfId="0" applyFont="1" applyFill="1" applyBorder="1" applyAlignment="1">
      <alignment horizontal="right"/>
    </xf>
    <xf numFmtId="0" fontId="116" fillId="0" borderId="12" xfId="0" applyFont="1" applyFill="1" applyBorder="1" applyAlignment="1">
      <alignment horizontal="center" vertical="center" wrapText="1"/>
    </xf>
    <xf numFmtId="0" fontId="116" fillId="0" borderId="12" xfId="0" applyFont="1" applyFill="1" applyBorder="1" applyAlignment="1">
      <alignment horizontal="center" vertical="center"/>
    </xf>
    <xf numFmtId="0" fontId="116" fillId="0" borderId="37" xfId="0" applyFont="1" applyFill="1" applyBorder="1" applyAlignment="1">
      <alignment horizontal="center" vertical="center" wrapText="1"/>
    </xf>
    <xf numFmtId="0" fontId="116" fillId="0" borderId="68" xfId="0" applyFont="1" applyFill="1" applyBorder="1" applyAlignment="1">
      <alignment horizontal="center" vertical="center"/>
    </xf>
    <xf numFmtId="0" fontId="116" fillId="0" borderId="6" xfId="0" applyFont="1" applyFill="1" applyBorder="1" applyAlignment="1">
      <alignment horizontal="center" vertical="center"/>
    </xf>
    <xf numFmtId="0" fontId="116" fillId="0" borderId="71" xfId="0" applyFont="1" applyFill="1" applyBorder="1" applyAlignment="1">
      <alignment horizontal="centerContinuous" vertical="top"/>
    </xf>
    <xf numFmtId="0" fontId="116" fillId="0" borderId="40" xfId="0" applyFont="1" applyFill="1" applyBorder="1" applyAlignment="1">
      <alignment horizontal="right" vertical="top"/>
    </xf>
    <xf numFmtId="0" fontId="116" fillId="0" borderId="68" xfId="0" applyFont="1" applyFill="1" applyBorder="1" applyAlignment="1">
      <alignment horizontal="center" vertical="center" wrapText="1"/>
    </xf>
    <xf numFmtId="0" fontId="116" fillId="0" borderId="9" xfId="0" applyFont="1" applyFill="1" applyBorder="1" applyAlignment="1">
      <alignment horizontal="center" vertical="top"/>
    </xf>
    <xf numFmtId="0" fontId="116" fillId="0" borderId="46" xfId="0" applyFont="1" applyFill="1" applyBorder="1" applyAlignment="1">
      <alignment vertical="center"/>
    </xf>
    <xf numFmtId="0" fontId="116" fillId="0" borderId="45" xfId="0" applyFont="1" applyFill="1" applyBorder="1" applyAlignment="1">
      <alignment horizontal="left" vertical="center"/>
    </xf>
    <xf numFmtId="3" fontId="143" fillId="0" borderId="45" xfId="0" applyNumberFormat="1" applyFont="1" applyFill="1" applyBorder="1" applyAlignment="1">
      <alignment horizontal="center" vertical="center"/>
    </xf>
    <xf numFmtId="3" fontId="143" fillId="0" borderId="61" xfId="0" applyNumberFormat="1" applyFont="1" applyFill="1" applyBorder="1" applyAlignment="1">
      <alignment horizontal="center" vertical="center"/>
    </xf>
    <xf numFmtId="0" fontId="116" fillId="0" borderId="86" xfId="0" applyFont="1" applyFill="1" applyBorder="1" applyAlignment="1">
      <alignment vertical="center"/>
    </xf>
    <xf numFmtId="0" fontId="116" fillId="0" borderId="28" xfId="0" applyFont="1" applyFill="1" applyBorder="1" applyAlignment="1">
      <alignment horizontal="left" vertical="center"/>
    </xf>
    <xf numFmtId="3" fontId="143" fillId="0" borderId="28" xfId="0" applyNumberFormat="1" applyFont="1" applyFill="1" applyBorder="1" applyAlignment="1">
      <alignment horizontal="center" vertical="center"/>
    </xf>
    <xf numFmtId="0" fontId="116" fillId="2" borderId="86" xfId="0" applyFont="1" applyFill="1" applyBorder="1" applyAlignment="1">
      <alignment vertical="center"/>
    </xf>
    <xf numFmtId="0" fontId="116" fillId="2" borderId="28" xfId="0" applyFont="1" applyFill="1" applyBorder="1" applyAlignment="1">
      <alignment horizontal="left" vertical="center"/>
    </xf>
    <xf numFmtId="3" fontId="143" fillId="2" borderId="28" xfId="0" applyNumberFormat="1" applyFont="1" applyFill="1" applyBorder="1" applyAlignment="1">
      <alignment horizontal="center" vertical="center"/>
    </xf>
    <xf numFmtId="0" fontId="116" fillId="0" borderId="69" xfId="0" applyFont="1" applyFill="1" applyBorder="1" applyAlignment="1">
      <alignment vertical="center"/>
    </xf>
    <xf numFmtId="0" fontId="116" fillId="0" borderId="40" xfId="0" applyFont="1" applyFill="1" applyBorder="1" applyAlignment="1">
      <alignment horizontal="left" vertical="center"/>
    </xf>
    <xf numFmtId="3" fontId="143" fillId="0" borderId="40" xfId="0" applyNumberFormat="1" applyFont="1" applyFill="1" applyBorder="1" applyAlignment="1">
      <alignment horizontal="center" vertical="center"/>
    </xf>
    <xf numFmtId="0" fontId="116" fillId="0" borderId="87" xfId="0" applyFont="1" applyFill="1" applyBorder="1" applyAlignment="1">
      <alignment vertical="center"/>
    </xf>
    <xf numFmtId="0" fontId="116" fillId="0" borderId="88" xfId="0" applyFont="1" applyFill="1" applyBorder="1" applyAlignment="1">
      <alignment horizontal="left" vertical="center"/>
    </xf>
    <xf numFmtId="3" fontId="143" fillId="0" borderId="88" xfId="0" applyNumberFormat="1" applyFont="1" applyFill="1" applyBorder="1" applyAlignment="1">
      <alignment horizontal="center" vertical="center"/>
    </xf>
    <xf numFmtId="0" fontId="116" fillId="0" borderId="42" xfId="0" applyFont="1" applyFill="1" applyBorder="1" applyAlignment="1">
      <alignment horizontal="right" vertical="center"/>
    </xf>
    <xf numFmtId="0" fontId="116" fillId="0" borderId="3" xfId="0" applyFont="1" applyFill="1" applyBorder="1" applyAlignment="1">
      <alignment horizontal="left" vertical="center"/>
    </xf>
    <xf numFmtId="3" fontId="143" fillId="0" borderId="23" xfId="0" applyNumberFormat="1" applyFont="1" applyFill="1" applyBorder="1" applyAlignment="1">
      <alignment horizontal="center" vertical="center"/>
    </xf>
    <xf numFmtId="0" fontId="301" fillId="0" borderId="59" xfId="0" applyFont="1" applyBorder="1" applyAlignment="1">
      <alignment horizontal="right" readingOrder="2"/>
    </xf>
    <xf numFmtId="0" fontId="301" fillId="0" borderId="0" xfId="0" applyFont="1"/>
    <xf numFmtId="0" fontId="302" fillId="0" borderId="0" xfId="0" applyFont="1"/>
    <xf numFmtId="0" fontId="17" fillId="0" borderId="0" xfId="11" applyFont="1" applyBorder="1"/>
    <xf numFmtId="0" fontId="17" fillId="0" borderId="0" xfId="11" applyFont="1" applyBorder="1" applyAlignment="1">
      <alignment horizontal="center"/>
    </xf>
    <xf numFmtId="1" fontId="17" fillId="0" borderId="0" xfId="11" applyNumberFormat="1" applyFont="1" applyBorder="1" applyAlignment="1">
      <alignment horizontal="center"/>
    </xf>
    <xf numFmtId="0" fontId="17" fillId="2" borderId="0" xfId="11" applyFont="1" applyFill="1" applyBorder="1"/>
    <xf numFmtId="0" fontId="303" fillId="0" borderId="35" xfId="11" applyFont="1" applyBorder="1" applyAlignment="1">
      <alignment horizontal="left"/>
    </xf>
    <xf numFmtId="0" fontId="303" fillId="0" borderId="0" xfId="11" applyFont="1" applyBorder="1" applyAlignment="1">
      <alignment horizontal="left"/>
    </xf>
    <xf numFmtId="0" fontId="303" fillId="2" borderId="0" xfId="11" applyFont="1" applyFill="1"/>
    <xf numFmtId="0" fontId="7" fillId="0" borderId="35" xfId="11" applyFont="1" applyFill="1" applyBorder="1" applyAlignment="1">
      <alignment horizontal="right" vertical="center"/>
    </xf>
    <xf numFmtId="0" fontId="7" fillId="0" borderId="76" xfId="11" applyFont="1" applyFill="1" applyBorder="1" applyAlignment="1">
      <alignment horizontal="right" vertical="center"/>
    </xf>
    <xf numFmtId="1" fontId="17" fillId="0" borderId="0" xfId="11" applyNumberFormat="1" applyFont="1" applyBorder="1"/>
    <xf numFmtId="173" fontId="303" fillId="0" borderId="19" xfId="11" applyNumberFormat="1" applyFont="1" applyBorder="1" applyAlignment="1">
      <alignment horizontal="center" vertical="center"/>
    </xf>
    <xf numFmtId="38" fontId="303" fillId="0" borderId="140" xfId="24" applyNumberFormat="1" applyFont="1" applyBorder="1" applyAlignment="1">
      <alignment horizontal="center" vertical="center"/>
    </xf>
    <xf numFmtId="38" fontId="303" fillId="2" borderId="140" xfId="24" applyNumberFormat="1" applyFont="1" applyFill="1" applyBorder="1" applyAlignment="1">
      <alignment horizontal="center" vertical="center"/>
    </xf>
    <xf numFmtId="38" fontId="303" fillId="0" borderId="19" xfId="24" applyNumberFormat="1" applyFont="1" applyBorder="1" applyAlignment="1">
      <alignment horizontal="center" vertical="center"/>
    </xf>
    <xf numFmtId="0" fontId="303" fillId="0" borderId="22" xfId="11" applyFont="1" applyBorder="1" applyAlignment="1">
      <alignment horizontal="left" vertical="center"/>
    </xf>
    <xf numFmtId="0" fontId="303" fillId="0" borderId="76" xfId="11" applyFont="1" applyBorder="1" applyAlignment="1">
      <alignment horizontal="right" vertical="center"/>
    </xf>
    <xf numFmtId="173" fontId="303" fillId="0" borderId="6" xfId="11" applyNumberFormat="1" applyFont="1" applyBorder="1" applyAlignment="1">
      <alignment horizontal="center" vertical="center"/>
    </xf>
    <xf numFmtId="38" fontId="303" fillId="0" borderId="61" xfId="24" applyNumberFormat="1" applyFont="1" applyBorder="1" applyAlignment="1">
      <alignment horizontal="center" vertical="center"/>
    </xf>
    <xf numFmtId="38" fontId="303" fillId="2" borderId="72" xfId="24" applyNumberFormat="1" applyFont="1" applyFill="1" applyBorder="1" applyAlignment="1">
      <alignment horizontal="center" vertical="center"/>
    </xf>
    <xf numFmtId="38" fontId="303" fillId="0" borderId="72" xfId="24" applyNumberFormat="1" applyFont="1" applyBorder="1" applyAlignment="1">
      <alignment horizontal="center" vertical="center"/>
    </xf>
    <xf numFmtId="38" fontId="303" fillId="0" borderId="29" xfId="24" applyNumberFormat="1" applyFont="1" applyBorder="1" applyAlignment="1">
      <alignment horizontal="center" vertical="center"/>
    </xf>
    <xf numFmtId="0" fontId="303" fillId="0" borderId="40" xfId="11" applyFont="1" applyBorder="1" applyAlignment="1">
      <alignment horizontal="left" vertical="center"/>
    </xf>
    <xf numFmtId="0" fontId="303" fillId="0" borderId="69" xfId="11" applyFont="1" applyBorder="1" applyAlignment="1">
      <alignment vertical="center"/>
    </xf>
    <xf numFmtId="173" fontId="303" fillId="0" borderId="72" xfId="11" applyNumberFormat="1" applyFont="1" applyBorder="1" applyAlignment="1">
      <alignment horizontal="center" vertical="center"/>
    </xf>
    <xf numFmtId="0" fontId="303" fillId="0" borderId="28" xfId="11" applyFont="1" applyBorder="1" applyAlignment="1">
      <alignment horizontal="left" vertical="center"/>
    </xf>
    <xf numFmtId="0" fontId="303" fillId="0" borderId="86" xfId="11" applyFont="1" applyBorder="1" applyAlignment="1">
      <alignment vertical="center"/>
    </xf>
    <xf numFmtId="0" fontId="303" fillId="0" borderId="45" xfId="11" applyFont="1" applyBorder="1" applyAlignment="1">
      <alignment horizontal="left" vertical="center"/>
    </xf>
    <xf numFmtId="0" fontId="303" fillId="0" borderId="46" xfId="11" applyFont="1" applyBorder="1" applyAlignment="1">
      <alignment vertical="center"/>
    </xf>
    <xf numFmtId="0" fontId="303" fillId="0" borderId="0" xfId="11" applyFont="1" applyBorder="1"/>
    <xf numFmtId="0" fontId="303" fillId="0" borderId="0" xfId="11" applyFont="1" applyBorder="1" applyAlignment="1">
      <alignment horizontal="center"/>
    </xf>
    <xf numFmtId="1" fontId="303" fillId="0" borderId="0" xfId="11" applyNumberFormat="1" applyFont="1" applyBorder="1" applyAlignment="1">
      <alignment horizontal="center"/>
    </xf>
    <xf numFmtId="0" fontId="303" fillId="0" borderId="14" xfId="11" applyFont="1" applyBorder="1" applyAlignment="1">
      <alignment horizontal="center" vertical="center"/>
    </xf>
    <xf numFmtId="0" fontId="303" fillId="0" borderId="9" xfId="11" applyFont="1" applyBorder="1" applyAlignment="1">
      <alignment horizontal="center" vertical="center"/>
    </xf>
    <xf numFmtId="0" fontId="303" fillId="2" borderId="0" xfId="11" applyFont="1" applyFill="1" applyBorder="1" applyAlignment="1">
      <alignment horizontal="center" vertical="center"/>
    </xf>
    <xf numFmtId="0" fontId="303" fillId="0" borderId="69" xfId="11" applyFont="1" applyBorder="1" applyAlignment="1">
      <alignment horizontal="center" vertical="center"/>
    </xf>
    <xf numFmtId="0" fontId="303" fillId="0" borderId="0" xfId="11" applyFont="1" applyBorder="1" applyAlignment="1">
      <alignment horizontal="center" vertical="center"/>
    </xf>
    <xf numFmtId="0" fontId="303" fillId="0" borderId="40" xfId="11" applyFont="1" applyBorder="1" applyAlignment="1">
      <alignment horizontal="centerContinuous"/>
    </xf>
    <xf numFmtId="0" fontId="303" fillId="0" borderId="69" xfId="11" applyFont="1" applyBorder="1" applyAlignment="1">
      <alignment horizontal="centerContinuous"/>
    </xf>
    <xf numFmtId="0" fontId="303" fillId="0" borderId="6" xfId="11" applyFont="1" applyBorder="1" applyAlignment="1">
      <alignment horizontal="center" vertical="center"/>
    </xf>
    <xf numFmtId="0" fontId="303" fillId="0" borderId="40" xfId="11" applyFont="1" applyBorder="1" applyAlignment="1">
      <alignment horizontal="left" vertical="top"/>
    </xf>
    <xf numFmtId="0" fontId="303" fillId="0" borderId="69" xfId="11" applyFont="1" applyBorder="1" applyAlignment="1">
      <alignment vertical="top"/>
    </xf>
    <xf numFmtId="0" fontId="303" fillId="0" borderId="25" xfId="11" applyFont="1" applyBorder="1" applyAlignment="1">
      <alignment horizontal="center" vertical="center"/>
    </xf>
    <xf numFmtId="0" fontId="303" fillId="0" borderId="62" xfId="11" applyFont="1" applyBorder="1" applyAlignment="1">
      <alignment horizontal="center" vertical="center"/>
    </xf>
    <xf numFmtId="0" fontId="303" fillId="0" borderId="71" xfId="11" applyFont="1" applyBorder="1" applyAlignment="1">
      <alignment horizontal="center" vertical="center"/>
    </xf>
    <xf numFmtId="0" fontId="303" fillId="0" borderId="25" xfId="11" applyFont="1" applyBorder="1" applyAlignment="1">
      <alignment horizontal="centerContinuous" vertical="center"/>
    </xf>
    <xf numFmtId="0" fontId="303" fillId="0" borderId="62" xfId="11" applyFont="1" applyBorder="1" applyAlignment="1">
      <alignment horizontal="centerContinuous" vertical="center"/>
    </xf>
    <xf numFmtId="0" fontId="303" fillId="0" borderId="71" xfId="11" applyFont="1" applyBorder="1" applyAlignment="1">
      <alignment horizontal="centerContinuous" vertical="center"/>
    </xf>
    <xf numFmtId="0" fontId="303" fillId="0" borderId="0" xfId="11" applyFont="1" applyBorder="1" applyAlignment="1">
      <alignment horizontal="centerContinuous"/>
    </xf>
    <xf numFmtId="0" fontId="303" fillId="0" borderId="67" xfId="11" applyFont="1" applyBorder="1" applyAlignment="1">
      <alignment horizontal="center" vertical="center"/>
    </xf>
    <xf numFmtId="0" fontId="303" fillId="0" borderId="59" xfId="11" applyFont="1" applyBorder="1" applyAlignment="1">
      <alignment horizontal="center" vertical="center"/>
    </xf>
    <xf numFmtId="0" fontId="303" fillId="0" borderId="66" xfId="11" applyFont="1" applyBorder="1" applyAlignment="1">
      <alignment horizontal="center" vertical="center"/>
    </xf>
    <xf numFmtId="0" fontId="303" fillId="0" borderId="67" xfId="11" applyFont="1" applyBorder="1" applyAlignment="1">
      <alignment horizontal="centerContinuous" vertical="center"/>
    </xf>
    <xf numFmtId="0" fontId="303" fillId="0" borderId="59" xfId="11" applyFont="1" applyBorder="1" applyAlignment="1">
      <alignment horizontal="centerContinuous" vertical="center"/>
    </xf>
    <xf numFmtId="0" fontId="303" fillId="0" borderId="66" xfId="11" applyFont="1" applyBorder="1" applyAlignment="1">
      <alignment horizontal="centerContinuous" vertical="center"/>
    </xf>
    <xf numFmtId="0" fontId="303" fillId="0" borderId="59" xfId="11" applyFont="1" applyBorder="1" applyAlignment="1">
      <alignment horizontal="centerContinuous"/>
    </xf>
    <xf numFmtId="0" fontId="303" fillId="0" borderId="66" xfId="11" applyFont="1" applyBorder="1" applyAlignment="1">
      <alignment horizontal="centerContinuous"/>
    </xf>
    <xf numFmtId="0" fontId="303" fillId="2" borderId="0" xfId="11" applyFont="1" applyFill="1" applyBorder="1" applyAlignment="1">
      <alignment horizontal="centerContinuous"/>
    </xf>
    <xf numFmtId="0" fontId="303" fillId="0" borderId="0" xfId="11" applyFont="1" applyBorder="1" applyAlignment="1"/>
    <xf numFmtId="0" fontId="303" fillId="0" borderId="0" xfId="11" applyFont="1" applyBorder="1" applyAlignment="1">
      <alignment horizontal="right"/>
    </xf>
    <xf numFmtId="0" fontId="90" fillId="0" borderId="0" xfId="11" applyFont="1" applyBorder="1" applyAlignment="1">
      <alignment vertical="center"/>
    </xf>
    <xf numFmtId="0" fontId="90" fillId="0" borderId="0" xfId="11" applyFont="1" applyAlignment="1">
      <alignment vertical="center"/>
    </xf>
    <xf numFmtId="0" fontId="90" fillId="0" borderId="0" xfId="11" applyFont="1" applyBorder="1" applyAlignment="1">
      <alignment horizontal="left" vertical="center"/>
    </xf>
    <xf numFmtId="0" fontId="90" fillId="0" borderId="59" xfId="11" applyFont="1" applyBorder="1" applyAlignment="1">
      <alignment vertical="center"/>
    </xf>
    <xf numFmtId="0" fontId="90" fillId="0" borderId="59" xfId="11" applyFont="1" applyBorder="1" applyAlignment="1">
      <alignment vertical="center" readingOrder="1"/>
    </xf>
    <xf numFmtId="0" fontId="304" fillId="0" borderId="0" xfId="11" applyFont="1" applyBorder="1" applyAlignment="1">
      <alignment vertical="center"/>
    </xf>
    <xf numFmtId="168" fontId="304" fillId="0" borderId="25" xfId="11" applyNumberFormat="1" applyFont="1" applyBorder="1" applyAlignment="1">
      <alignment horizontal="center" vertical="center"/>
    </xf>
    <xf numFmtId="168" fontId="304" fillId="0" borderId="71" xfId="11" applyNumberFormat="1" applyFont="1" applyBorder="1" applyAlignment="1">
      <alignment horizontal="center" vertical="center"/>
    </xf>
    <xf numFmtId="0" fontId="305" fillId="0" borderId="25" xfId="11" applyFont="1" applyBorder="1" applyAlignment="1">
      <alignment horizontal="right" vertical="center"/>
    </xf>
    <xf numFmtId="0" fontId="305" fillId="0" borderId="71" xfId="11" applyFont="1" applyBorder="1" applyAlignment="1">
      <alignment horizontal="right" vertical="center"/>
    </xf>
    <xf numFmtId="3" fontId="15" fillId="2" borderId="0" xfId="8" applyNumberFormat="1" applyFont="1" applyFill="1" applyAlignment="1">
      <alignment horizontal="right" vertical="center"/>
    </xf>
    <xf numFmtId="168" fontId="304" fillId="0" borderId="67" xfId="11" applyNumberFormat="1" applyFont="1" applyBorder="1" applyAlignment="1">
      <alignment horizontal="center" vertical="center"/>
    </xf>
    <xf numFmtId="168" fontId="304" fillId="0" borderId="66" xfId="11" applyNumberFormat="1" applyFont="1" applyBorder="1" applyAlignment="1">
      <alignment horizontal="center" vertical="center"/>
    </xf>
    <xf numFmtId="0" fontId="305" fillId="0" borderId="67" xfId="11" applyFont="1" applyBorder="1" applyAlignment="1">
      <alignment horizontal="right" vertical="center"/>
    </xf>
    <xf numFmtId="0" fontId="305" fillId="0" borderId="66" xfId="11" applyFont="1" applyBorder="1" applyAlignment="1">
      <alignment horizontal="right" vertical="center"/>
    </xf>
    <xf numFmtId="0" fontId="304" fillId="0" borderId="0" xfId="11" applyFont="1" applyBorder="1" applyAlignment="1">
      <alignment horizontal="center" vertical="center"/>
    </xf>
    <xf numFmtId="3" fontId="304" fillId="0" borderId="68" xfId="11" applyNumberFormat="1" applyFont="1" applyBorder="1" applyAlignment="1">
      <alignment horizontal="center" vertical="center"/>
    </xf>
    <xf numFmtId="3" fontId="304" fillId="0" borderId="70" xfId="11" applyNumberFormat="1" applyFont="1" applyBorder="1" applyAlignment="1">
      <alignment horizontal="center" vertical="center"/>
    </xf>
    <xf numFmtId="0" fontId="305" fillId="0" borderId="62" xfId="11" applyFont="1" applyBorder="1" applyAlignment="1">
      <alignment horizontal="left" vertical="center"/>
    </xf>
    <xf numFmtId="0" fontId="305" fillId="0" borderId="70" xfId="11" applyFont="1" applyBorder="1" applyAlignment="1">
      <alignment vertical="center"/>
    </xf>
    <xf numFmtId="0" fontId="304" fillId="0" borderId="0" xfId="11" applyFont="1" applyBorder="1" applyAlignment="1">
      <alignment horizontal="center" vertical="center"/>
    </xf>
    <xf numFmtId="3" fontId="304" fillId="0" borderId="9" xfId="11" applyNumberFormat="1" applyFont="1" applyBorder="1" applyAlignment="1">
      <alignment horizontal="center" vertical="center"/>
    </xf>
    <xf numFmtId="3" fontId="304" fillId="0" borderId="23" xfId="11" applyNumberFormat="1" applyFont="1" applyBorder="1" applyAlignment="1">
      <alignment horizontal="center" vertical="center"/>
    </xf>
    <xf numFmtId="0" fontId="305" fillId="0" borderId="3" xfId="11" applyFont="1" applyBorder="1" applyAlignment="1">
      <alignment horizontal="left" vertical="center"/>
    </xf>
    <xf numFmtId="0" fontId="305" fillId="0" borderId="42" xfId="11" applyFont="1" applyBorder="1" applyAlignment="1">
      <alignment horizontal="right" vertical="center"/>
    </xf>
    <xf numFmtId="3" fontId="306" fillId="0" borderId="72" xfId="11" applyNumberFormat="1" applyFont="1" applyBorder="1" applyAlignment="1">
      <alignment horizontal="center" vertical="center"/>
    </xf>
    <xf numFmtId="3" fontId="5" fillId="0" borderId="12" xfId="11" applyNumberFormat="1" applyFont="1" applyBorder="1" applyAlignment="1">
      <alignment horizontal="center" vertical="center"/>
    </xf>
    <xf numFmtId="0" fontId="305" fillId="0" borderId="79" xfId="11" applyFont="1" applyBorder="1" applyAlignment="1">
      <alignment horizontal="left" vertical="center"/>
    </xf>
    <xf numFmtId="0" fontId="305" fillId="0" borderId="78" xfId="11" applyFont="1" applyBorder="1" applyAlignment="1">
      <alignment vertical="center"/>
    </xf>
    <xf numFmtId="0" fontId="305" fillId="0" borderId="40" xfId="11" applyFont="1" applyBorder="1" applyAlignment="1">
      <alignment horizontal="left" vertical="center"/>
    </xf>
    <xf numFmtId="0" fontId="305" fillId="0" borderId="69" xfId="11" applyFont="1" applyBorder="1" applyAlignment="1">
      <alignment vertical="center"/>
    </xf>
    <xf numFmtId="0" fontId="305" fillId="0" borderId="28" xfId="11" applyFont="1" applyBorder="1" applyAlignment="1">
      <alignment horizontal="left" vertical="center"/>
    </xf>
    <xf numFmtId="0" fontId="305" fillId="0" borderId="86" xfId="11" applyFont="1" applyBorder="1" applyAlignment="1">
      <alignment vertical="center"/>
    </xf>
    <xf numFmtId="0" fontId="244" fillId="0" borderId="0" xfId="4" applyFont="1" applyAlignment="1">
      <alignment vertical="center"/>
    </xf>
    <xf numFmtId="1" fontId="304" fillId="0" borderId="0" xfId="11" applyNumberFormat="1" applyFont="1" applyBorder="1" applyAlignment="1">
      <alignment vertical="center"/>
    </xf>
    <xf numFmtId="0" fontId="5" fillId="0" borderId="9" xfId="11" applyFont="1" applyBorder="1" applyAlignment="1">
      <alignment horizontal="center" vertical="center"/>
    </xf>
    <xf numFmtId="0" fontId="5" fillId="0" borderId="25" xfId="11" applyFont="1" applyBorder="1" applyAlignment="1">
      <alignment horizontal="centerContinuous" vertical="center"/>
    </xf>
    <xf numFmtId="0" fontId="5" fillId="0" borderId="71" xfId="11" applyFont="1" applyBorder="1" applyAlignment="1">
      <alignment horizontal="centerContinuous" vertical="center"/>
    </xf>
    <xf numFmtId="0" fontId="5" fillId="0" borderId="14" xfId="11" applyFont="1" applyBorder="1" applyAlignment="1">
      <alignment horizontal="center" vertical="center"/>
    </xf>
    <xf numFmtId="0" fontId="5" fillId="0" borderId="40" xfId="11" applyFont="1" applyBorder="1" applyAlignment="1">
      <alignment horizontal="left" vertical="center"/>
    </xf>
    <xf numFmtId="0" fontId="5" fillId="0" borderId="69" xfId="11" applyFont="1" applyBorder="1" applyAlignment="1">
      <alignment vertical="center"/>
    </xf>
    <xf numFmtId="0" fontId="5" fillId="0" borderId="6" xfId="11" applyFont="1" applyBorder="1" applyAlignment="1">
      <alignment horizontal="center" vertical="center"/>
    </xf>
    <xf numFmtId="0" fontId="5" fillId="0" borderId="40" xfId="11" applyFont="1" applyBorder="1" applyAlignment="1">
      <alignment horizontal="centerContinuous" vertical="center"/>
    </xf>
    <xf numFmtId="0" fontId="5" fillId="0" borderId="69" xfId="11" applyFont="1" applyBorder="1" applyAlignment="1">
      <alignment horizontal="centerContinuous" vertical="center"/>
    </xf>
    <xf numFmtId="0" fontId="5" fillId="0" borderId="68" xfId="11" applyFont="1" applyBorder="1" applyAlignment="1">
      <alignment horizontal="centerContinuous" vertical="center"/>
    </xf>
    <xf numFmtId="0" fontId="5" fillId="0" borderId="70" xfId="11" applyFont="1" applyBorder="1" applyAlignment="1">
      <alignment horizontal="centerContinuous" vertical="center"/>
    </xf>
    <xf numFmtId="0" fontId="5" fillId="0" borderId="67" xfId="11" applyFont="1" applyBorder="1" applyAlignment="1">
      <alignment horizontal="centerContinuous" vertical="center"/>
    </xf>
    <xf numFmtId="0" fontId="5" fillId="0" borderId="66" xfId="11" applyFont="1" applyBorder="1" applyAlignment="1">
      <alignment horizontal="centerContinuous" vertical="center"/>
    </xf>
    <xf numFmtId="0" fontId="5" fillId="0" borderId="0" xfId="11" applyFont="1" applyBorder="1" applyAlignment="1">
      <alignment horizontal="left" vertical="center"/>
    </xf>
    <xf numFmtId="0" fontId="307" fillId="0" borderId="0" xfId="11" applyFont="1" applyBorder="1" applyAlignment="1">
      <alignment horizontal="center" vertical="center"/>
    </xf>
    <xf numFmtId="0" fontId="138" fillId="0" borderId="0" xfId="11" applyFont="1" applyBorder="1" applyAlignment="1">
      <alignment horizontal="center" vertical="center"/>
    </xf>
    <xf numFmtId="0" fontId="110" fillId="0" borderId="0" xfId="11" applyFont="1" applyBorder="1"/>
    <xf numFmtId="0" fontId="110" fillId="0" borderId="0" xfId="11" applyFont="1" applyBorder="1" applyAlignment="1"/>
    <xf numFmtId="0" fontId="39" fillId="0" borderId="0" xfId="11" applyFont="1" applyBorder="1"/>
    <xf numFmtId="0" fontId="39" fillId="0" borderId="0" xfId="11" applyFont="1" applyBorder="1" applyAlignment="1"/>
    <xf numFmtId="0" fontId="35" fillId="0" borderId="0" xfId="11" applyFont="1" applyBorder="1"/>
    <xf numFmtId="0" fontId="35" fillId="0" borderId="0" xfId="11" applyFont="1" applyBorder="1" applyAlignment="1">
      <alignment horizontal="right"/>
    </xf>
    <xf numFmtId="0" fontId="37" fillId="0" borderId="0" xfId="11" applyFont="1" applyBorder="1" applyAlignment="1">
      <alignment horizontal="left"/>
    </xf>
    <xf numFmtId="0" fontId="37" fillId="0" borderId="0" xfId="11" applyFont="1" applyBorder="1"/>
    <xf numFmtId="0" fontId="37" fillId="0" borderId="0" xfId="11" applyFont="1" applyBorder="1" applyAlignment="1"/>
    <xf numFmtId="0" fontId="37" fillId="0" borderId="0" xfId="11" applyFont="1" applyBorder="1" applyAlignment="1">
      <alignment readingOrder="2"/>
    </xf>
    <xf numFmtId="1" fontId="139" fillId="0" borderId="23" xfId="11" applyNumberFormat="1" applyFont="1" applyBorder="1" applyAlignment="1">
      <alignment horizontal="center" vertical="center"/>
    </xf>
    <xf numFmtId="0" fontId="139" fillId="0" borderId="23" xfId="11" applyFont="1" applyBorder="1" applyAlignment="1">
      <alignment horizontal="center" vertical="center"/>
    </xf>
    <xf numFmtId="0" fontId="37" fillId="0" borderId="3" xfId="11" applyFont="1" applyBorder="1" applyAlignment="1">
      <alignment horizontal="left" vertical="center"/>
    </xf>
    <xf numFmtId="0" fontId="37" fillId="0" borderId="42" xfId="11" applyFont="1" applyBorder="1" applyAlignment="1">
      <alignment horizontal="right" vertical="center"/>
    </xf>
    <xf numFmtId="1" fontId="139" fillId="0" borderId="89" xfId="11" applyNumberFormat="1" applyFont="1" applyBorder="1" applyAlignment="1">
      <alignment horizontal="center" vertical="center"/>
    </xf>
    <xf numFmtId="0" fontId="139" fillId="0" borderId="25" xfId="11" applyFont="1" applyBorder="1" applyAlignment="1">
      <alignment horizontal="center" vertical="center"/>
    </xf>
    <xf numFmtId="0" fontId="139" fillId="0" borderId="9" xfId="11" applyFont="1" applyBorder="1" applyAlignment="1">
      <alignment horizontal="center" vertical="center"/>
    </xf>
    <xf numFmtId="0" fontId="139" fillId="0" borderId="9" xfId="11" quotePrefix="1" applyFont="1" applyBorder="1" applyAlignment="1">
      <alignment horizontal="center" vertical="center"/>
    </xf>
    <xf numFmtId="0" fontId="37" fillId="0" borderId="25" xfId="11" applyFont="1" applyBorder="1" applyAlignment="1">
      <alignment horizontal="left" vertical="center"/>
    </xf>
    <xf numFmtId="0" fontId="37" fillId="0" borderId="71" xfId="11" applyFont="1" applyBorder="1" applyAlignment="1">
      <alignment vertical="center"/>
    </xf>
    <xf numFmtId="1" fontId="139" fillId="0" borderId="61" xfId="11" applyNumberFormat="1" applyFont="1" applyBorder="1" applyAlignment="1">
      <alignment horizontal="center" vertical="center"/>
    </xf>
    <xf numFmtId="0" fontId="139" fillId="0" borderId="49" xfId="11" applyFont="1" applyBorder="1" applyAlignment="1">
      <alignment horizontal="center" vertical="center"/>
    </xf>
    <xf numFmtId="0" fontId="139" fillId="0" borderId="61" xfId="11" applyFont="1" applyBorder="1" applyAlignment="1">
      <alignment horizontal="center" vertical="center"/>
    </xf>
    <xf numFmtId="0" fontId="139" fillId="0" borderId="61" xfId="11" quotePrefix="1" applyFont="1" applyBorder="1" applyAlignment="1">
      <alignment horizontal="center" vertical="center"/>
    </xf>
    <xf numFmtId="0" fontId="37" fillId="0" borderId="49" xfId="11" applyFont="1" applyBorder="1" applyAlignment="1">
      <alignment horizontal="left" vertical="center"/>
    </xf>
    <xf numFmtId="0" fontId="37" fillId="0" borderId="50" xfId="11" applyFont="1" applyBorder="1" applyAlignment="1">
      <alignment vertical="center"/>
    </xf>
    <xf numFmtId="0" fontId="139" fillId="0" borderId="40" xfId="11" applyFont="1" applyBorder="1" applyAlignment="1">
      <alignment horizontal="center" vertical="center"/>
    </xf>
    <xf numFmtId="0" fontId="139" fillId="0" borderId="14" xfId="11" applyFont="1" applyBorder="1" applyAlignment="1">
      <alignment horizontal="center" vertical="center"/>
    </xf>
    <xf numFmtId="0" fontId="139" fillId="0" borderId="14" xfId="11" quotePrefix="1" applyFont="1" applyBorder="1" applyAlignment="1">
      <alignment horizontal="center" vertical="center"/>
    </xf>
    <xf numFmtId="0" fontId="37" fillId="0" borderId="40" xfId="11" applyFont="1" applyBorder="1" applyAlignment="1">
      <alignment horizontal="left" vertical="center"/>
    </xf>
    <xf numFmtId="0" fontId="37" fillId="0" borderId="69" xfId="11" applyFont="1" applyBorder="1" applyAlignment="1">
      <alignment vertical="center"/>
    </xf>
    <xf numFmtId="0" fontId="139" fillId="0" borderId="28" xfId="11" applyFont="1" applyBorder="1" applyAlignment="1">
      <alignment horizontal="center" vertical="center"/>
    </xf>
    <xf numFmtId="0" fontId="139" fillId="0" borderId="29" xfId="11" applyFont="1" applyBorder="1" applyAlignment="1">
      <alignment horizontal="center" vertical="center"/>
    </xf>
    <xf numFmtId="0" fontId="37" fillId="0" borderId="28" xfId="11" applyFont="1" applyBorder="1" applyAlignment="1">
      <alignment horizontal="left" vertical="center"/>
    </xf>
    <xf numFmtId="0" fontId="37" fillId="0" borderId="86" xfId="11" applyFont="1" applyBorder="1" applyAlignment="1">
      <alignment vertical="center"/>
    </xf>
    <xf numFmtId="1" fontId="252" fillId="0" borderId="0" xfId="11" applyNumberFormat="1" applyFont="1" applyBorder="1" applyAlignment="1">
      <alignment horizontal="right" vertical="center"/>
    </xf>
    <xf numFmtId="0" fontId="37" fillId="0" borderId="86" xfId="11" applyFont="1" applyBorder="1" applyAlignment="1">
      <alignment vertical="center" readingOrder="2"/>
    </xf>
    <xf numFmtId="1" fontId="139" fillId="0" borderId="72" xfId="11" applyNumberFormat="1" applyFont="1" applyBorder="1" applyAlignment="1">
      <alignment horizontal="center" vertical="center"/>
    </xf>
    <xf numFmtId="0" fontId="139" fillId="0" borderId="45" xfId="11" applyFont="1" applyBorder="1" applyAlignment="1">
      <alignment horizontal="center" vertical="center"/>
    </xf>
    <xf numFmtId="0" fontId="139" fillId="0" borderId="72" xfId="11" applyFont="1" applyBorder="1" applyAlignment="1">
      <alignment horizontal="center" vertical="center"/>
    </xf>
    <xf numFmtId="0" fontId="37" fillId="0" borderId="45" xfId="11" applyFont="1" applyBorder="1" applyAlignment="1">
      <alignment horizontal="left" vertical="center"/>
    </xf>
    <xf numFmtId="0" fontId="37" fillId="0" borderId="46" xfId="11" applyFont="1" applyBorder="1" applyAlignment="1">
      <alignment vertical="center"/>
    </xf>
    <xf numFmtId="0" fontId="37" fillId="0" borderId="40" xfId="11" applyFont="1" applyBorder="1" applyAlignment="1">
      <alignment horizontal="center" vertical="top"/>
    </xf>
    <xf numFmtId="0" fontId="39" fillId="0" borderId="40" xfId="11" applyFont="1" applyBorder="1" applyAlignment="1">
      <alignment horizontal="center" vertical="top"/>
    </xf>
    <xf numFmtId="0" fontId="37" fillId="0" borderId="14" xfId="11" applyFont="1" applyBorder="1" applyAlignment="1">
      <alignment horizontal="center" vertical="top"/>
    </xf>
    <xf numFmtId="0" fontId="37" fillId="0" borderId="9" xfId="11" applyFont="1" applyBorder="1" applyAlignment="1">
      <alignment horizontal="center" wrapText="1"/>
    </xf>
    <xf numFmtId="0" fontId="37" fillId="0" borderId="25" xfId="11" applyFont="1" applyBorder="1" applyAlignment="1">
      <alignment horizontal="center" vertical="center" wrapText="1"/>
    </xf>
    <xf numFmtId="0" fontId="37" fillId="0" borderId="69" xfId="11" applyFont="1" applyBorder="1" applyAlignment="1">
      <alignment horizontal="centerContinuous" vertical="top"/>
    </xf>
    <xf numFmtId="0" fontId="37" fillId="0" borderId="40" xfId="11" applyFont="1" applyBorder="1" applyAlignment="1">
      <alignment horizontal="center" wrapText="1"/>
    </xf>
    <xf numFmtId="0" fontId="37" fillId="0" borderId="40" xfId="11" applyFont="1" applyBorder="1" applyAlignment="1">
      <alignment horizontal="center" vertical="center"/>
    </xf>
    <xf numFmtId="0" fontId="37" fillId="0" borderId="14" xfId="11" applyFont="1" applyBorder="1" applyAlignment="1">
      <alignment horizontal="center" vertical="center"/>
    </xf>
    <xf numFmtId="0" fontId="37" fillId="0" borderId="14" xfId="11" applyFont="1" applyBorder="1" applyAlignment="1">
      <alignment horizontal="center" wrapText="1"/>
    </xf>
    <xf numFmtId="0" fontId="37" fillId="0" borderId="40" xfId="11" applyFont="1" applyBorder="1" applyAlignment="1">
      <alignment horizontal="center" vertical="center" wrapText="1"/>
    </xf>
    <xf numFmtId="0" fontId="37" fillId="0" borderId="69" xfId="11" applyFont="1" applyBorder="1" applyAlignment="1">
      <alignment horizontal="right" vertical="top"/>
    </xf>
    <xf numFmtId="0" fontId="37" fillId="0" borderId="25" xfId="11" applyFont="1" applyBorder="1" applyAlignment="1">
      <alignment horizontal="centerContinuous" vertical="top"/>
    </xf>
    <xf numFmtId="0" fontId="37" fillId="0" borderId="71" xfId="11" applyFont="1" applyBorder="1" applyAlignment="1">
      <alignment horizontal="centerContinuous" vertical="top"/>
    </xf>
    <xf numFmtId="0" fontId="37" fillId="0" borderId="14" xfId="11" applyFont="1" applyBorder="1" applyAlignment="1">
      <alignment horizontal="center" vertical="center" wrapText="1"/>
    </xf>
    <xf numFmtId="0" fontId="37" fillId="0" borderId="67" xfId="11" applyFont="1" applyBorder="1" applyAlignment="1">
      <alignment horizontal="centerContinuous"/>
    </xf>
    <xf numFmtId="0" fontId="37" fillId="0" borderId="66" xfId="11" applyFont="1" applyBorder="1" applyAlignment="1">
      <alignment horizontal="centerContinuous"/>
    </xf>
    <xf numFmtId="0" fontId="37" fillId="0" borderId="6" xfId="11" applyFont="1" applyBorder="1" applyAlignment="1">
      <alignment horizontal="center" vertical="center" wrapText="1"/>
    </xf>
    <xf numFmtId="0" fontId="37" fillId="0" borderId="67" xfId="11" applyFont="1" applyBorder="1" applyAlignment="1">
      <alignment horizontal="center" vertical="center" wrapText="1"/>
    </xf>
    <xf numFmtId="0" fontId="35" fillId="0" borderId="0" xfId="11" applyFont="1" applyBorder="1" applyAlignment="1">
      <alignment horizontal="left"/>
    </xf>
    <xf numFmtId="0" fontId="35" fillId="0" borderId="0" xfId="11" applyFont="1" applyBorder="1" applyAlignment="1"/>
    <xf numFmtId="0" fontId="35" fillId="0" borderId="0" xfId="11" applyFont="1" applyBorder="1" applyAlignment="1">
      <alignment horizontal="center"/>
    </xf>
    <xf numFmtId="0" fontId="36" fillId="0" borderId="0" xfId="11" applyFont="1" applyBorder="1" applyAlignment="1">
      <alignment horizontal="center"/>
    </xf>
    <xf numFmtId="0" fontId="308" fillId="0" borderId="0" xfId="11" applyFont="1" applyAlignment="1">
      <alignment vertical="center"/>
    </xf>
    <xf numFmtId="0" fontId="252" fillId="0" borderId="0" xfId="11" applyFont="1" applyAlignment="1">
      <alignment vertical="center"/>
    </xf>
    <xf numFmtId="0" fontId="113" fillId="0" borderId="0" xfId="11" applyFont="1" applyBorder="1" applyAlignment="1">
      <alignment horizontal="left" vertical="center"/>
    </xf>
    <xf numFmtId="0" fontId="113" fillId="0" borderId="0" xfId="11" applyFont="1" applyBorder="1" applyAlignment="1">
      <alignment horizontal="right" vertical="center" readingOrder="2"/>
    </xf>
    <xf numFmtId="0" fontId="113" fillId="0" borderId="3" xfId="11" applyFont="1" applyBorder="1" applyAlignment="1">
      <alignment horizontal="left" vertical="center"/>
    </xf>
    <xf numFmtId="0" fontId="113" fillId="0" borderId="42" xfId="11" applyFont="1" applyBorder="1" applyAlignment="1">
      <alignment horizontal="right" vertical="center"/>
    </xf>
    <xf numFmtId="0" fontId="139" fillId="0" borderId="73" xfId="11" applyFont="1" applyBorder="1" applyAlignment="1">
      <alignment horizontal="center" vertical="center"/>
    </xf>
    <xf numFmtId="0" fontId="139" fillId="0" borderId="89" xfId="11" applyFont="1" applyBorder="1" applyAlignment="1">
      <alignment horizontal="center" vertical="center"/>
    </xf>
    <xf numFmtId="0" fontId="139" fillId="0" borderId="88" xfId="11" applyFont="1" applyBorder="1" applyAlignment="1">
      <alignment horizontal="center" vertical="center"/>
    </xf>
    <xf numFmtId="0" fontId="113" fillId="0" borderId="88" xfId="11" applyFont="1" applyBorder="1" applyAlignment="1">
      <alignment horizontal="left" vertical="center"/>
    </xf>
    <xf numFmtId="0" fontId="113" fillId="0" borderId="87" xfId="11" applyFont="1" applyBorder="1" applyAlignment="1">
      <alignment horizontal="right" vertical="center"/>
    </xf>
    <xf numFmtId="0" fontId="139" fillId="0" borderId="79" xfId="11" applyFont="1" applyBorder="1" applyAlignment="1">
      <alignment horizontal="center" vertical="center"/>
    </xf>
    <xf numFmtId="0" fontId="113" fillId="0" borderId="40" xfId="11" applyFont="1" applyBorder="1" applyAlignment="1">
      <alignment horizontal="left" vertical="center"/>
    </xf>
    <xf numFmtId="0" fontId="113" fillId="0" borderId="69" xfId="11" applyFont="1" applyBorder="1" applyAlignment="1">
      <alignment horizontal="right" vertical="center"/>
    </xf>
    <xf numFmtId="0" fontId="113" fillId="0" borderId="49" xfId="11" applyFont="1" applyBorder="1" applyAlignment="1">
      <alignment horizontal="left" vertical="center"/>
    </xf>
    <xf numFmtId="0" fontId="113" fillId="0" borderId="50" xfId="11" applyFont="1" applyBorder="1" applyAlignment="1">
      <alignment horizontal="right" vertical="center"/>
    </xf>
    <xf numFmtId="0" fontId="113" fillId="0" borderId="28" xfId="11" applyFont="1" applyBorder="1" applyAlignment="1">
      <alignment horizontal="left" vertical="center"/>
    </xf>
    <xf numFmtId="0" fontId="113" fillId="0" borderId="86" xfId="11" applyFont="1" applyBorder="1" applyAlignment="1">
      <alignment horizontal="right" vertical="center"/>
    </xf>
    <xf numFmtId="0" fontId="252" fillId="0" borderId="0" xfId="11" applyFont="1" applyBorder="1" applyAlignment="1">
      <alignment vertical="center"/>
    </xf>
    <xf numFmtId="0" fontId="113" fillId="0" borderId="45" xfId="11" applyFont="1" applyBorder="1" applyAlignment="1">
      <alignment horizontal="left" vertical="center"/>
    </xf>
    <xf numFmtId="0" fontId="113" fillId="0" borderId="46" xfId="11" applyFont="1" applyBorder="1" applyAlignment="1">
      <alignment horizontal="right" vertical="center"/>
    </xf>
    <xf numFmtId="0" fontId="113" fillId="0" borderId="9" xfId="11" applyFont="1" applyBorder="1" applyAlignment="1">
      <alignment horizontal="center" vertical="center" wrapText="1"/>
    </xf>
    <xf numFmtId="0" fontId="113" fillId="0" borderId="14" xfId="11" applyFont="1" applyBorder="1" applyAlignment="1">
      <alignment horizontal="center" vertical="center" wrapText="1"/>
    </xf>
    <xf numFmtId="0" fontId="113" fillId="0" borderId="40" xfId="11" applyFont="1" applyBorder="1" applyAlignment="1">
      <alignment horizontal="center" vertical="center" wrapText="1"/>
    </xf>
    <xf numFmtId="0" fontId="61" fillId="0" borderId="25" xfId="11" applyFont="1" applyBorder="1" applyAlignment="1">
      <alignment horizontal="center" vertical="center" wrapText="1"/>
    </xf>
    <xf numFmtId="0" fontId="61" fillId="0" borderId="71" xfId="11" applyFont="1" applyBorder="1" applyAlignment="1">
      <alignment horizontal="center" vertical="center" wrapText="1"/>
    </xf>
    <xf numFmtId="0" fontId="61" fillId="0" borderId="40" xfId="11" applyFont="1" applyBorder="1" applyAlignment="1">
      <alignment horizontal="center" vertical="center" wrapText="1"/>
    </xf>
    <xf numFmtId="0" fontId="61" fillId="0" borderId="69" xfId="11" applyFont="1" applyBorder="1" applyAlignment="1">
      <alignment horizontal="center" vertical="center" wrapText="1"/>
    </xf>
    <xf numFmtId="0" fontId="61" fillId="0" borderId="68" xfId="11" applyFont="1" applyBorder="1" applyAlignment="1">
      <alignment horizontal="left" vertical="center"/>
    </xf>
    <xf numFmtId="0" fontId="113" fillId="0" borderId="37" xfId="11" applyFont="1" applyBorder="1" applyAlignment="1">
      <alignment vertical="center"/>
    </xf>
    <xf numFmtId="0" fontId="61" fillId="0" borderId="37" xfId="11" applyFont="1" applyBorder="1" applyAlignment="1">
      <alignment vertical="center"/>
    </xf>
    <xf numFmtId="0" fontId="61" fillId="0" borderId="67" xfId="11" applyFont="1" applyBorder="1" applyAlignment="1">
      <alignment horizontal="center" vertical="center" wrapText="1"/>
    </xf>
    <xf numFmtId="0" fontId="61" fillId="0" borderId="66" xfId="11" applyFont="1" applyBorder="1" applyAlignment="1">
      <alignment horizontal="center" vertical="center" wrapText="1"/>
    </xf>
    <xf numFmtId="0" fontId="62" fillId="0" borderId="0" xfId="11" applyFont="1" applyAlignment="1">
      <alignment horizontal="centerContinuous"/>
    </xf>
    <xf numFmtId="0" fontId="112" fillId="0" borderId="0" xfId="11" applyFont="1" applyAlignment="1">
      <alignment horizontal="center"/>
    </xf>
    <xf numFmtId="0" fontId="113" fillId="0" borderId="0" xfId="11" applyFont="1" applyBorder="1" applyAlignment="1"/>
    <xf numFmtId="0" fontId="113" fillId="0" borderId="0" xfId="11" applyFont="1" applyBorder="1" applyAlignment="1">
      <alignment horizontal="left"/>
    </xf>
    <xf numFmtId="0" fontId="37" fillId="0" borderId="59" xfId="11" applyFont="1" applyBorder="1" applyAlignment="1">
      <alignment horizontal="right" readingOrder="2"/>
    </xf>
    <xf numFmtId="0" fontId="37" fillId="0" borderId="0" xfId="11" applyFont="1" applyBorder="1" applyAlignment="1">
      <alignment horizontal="right" vertical="center"/>
    </xf>
    <xf numFmtId="0" fontId="37" fillId="0" borderId="88" xfId="11" applyFont="1" applyBorder="1" applyAlignment="1">
      <alignment horizontal="left" vertical="center"/>
    </xf>
    <xf numFmtId="0" fontId="37" fillId="0" borderId="87" xfId="11" applyFont="1" applyBorder="1" applyAlignment="1">
      <alignment vertical="center"/>
    </xf>
    <xf numFmtId="0" fontId="37" fillId="0" borderId="86" xfId="11" applyFont="1" applyBorder="1" applyAlignment="1">
      <alignment horizontal="right" vertical="center"/>
    </xf>
    <xf numFmtId="0" fontId="37" fillId="0" borderId="0" xfId="11" applyFont="1" applyBorder="1" applyAlignment="1">
      <alignment horizontal="center" vertical="center"/>
    </xf>
    <xf numFmtId="0" fontId="60" fillId="0" borderId="12" xfId="11" applyFont="1" applyBorder="1" applyAlignment="1">
      <alignment horizontal="center" vertical="center"/>
    </xf>
    <xf numFmtId="0" fontId="139" fillId="0" borderId="12" xfId="11" applyFont="1" applyBorder="1" applyAlignment="1">
      <alignment horizontal="center" vertical="center"/>
    </xf>
    <xf numFmtId="0" fontId="37" fillId="0" borderId="71" xfId="11" applyFont="1" applyBorder="1" applyAlignment="1">
      <alignment horizontal="right" vertical="center"/>
    </xf>
    <xf numFmtId="0" fontId="37" fillId="0" borderId="68" xfId="11" applyFont="1" applyBorder="1" applyAlignment="1">
      <alignment horizontal="left" vertical="center"/>
    </xf>
    <xf numFmtId="0" fontId="37" fillId="0" borderId="37" xfId="11" applyFont="1" applyBorder="1" applyAlignment="1">
      <alignment horizontal="center" vertical="center"/>
    </xf>
    <xf numFmtId="0" fontId="37" fillId="0" borderId="37" xfId="11" applyFont="1" applyBorder="1" applyAlignment="1">
      <alignment horizontal="right" vertical="center"/>
    </xf>
    <xf numFmtId="0" fontId="37" fillId="0" borderId="66" xfId="11" applyFont="1" applyBorder="1" applyAlignment="1">
      <alignment horizontal="right" vertical="center"/>
    </xf>
    <xf numFmtId="0" fontId="37" fillId="0" borderId="0" xfId="11" applyFont="1" applyBorder="1" applyAlignment="1">
      <alignment horizontal="right"/>
    </xf>
    <xf numFmtId="0" fontId="37" fillId="0" borderId="0" xfId="11" applyFont="1" applyBorder="1" applyAlignment="1">
      <alignment horizontal="centerContinuous"/>
    </xf>
    <xf numFmtId="0" fontId="191" fillId="0" borderId="0" xfId="11" applyFont="1" applyBorder="1" applyAlignment="1">
      <alignment horizontal="center"/>
    </xf>
    <xf numFmtId="0" fontId="65" fillId="0" borderId="0" xfId="11" applyNumberFormat="1" applyFont="1"/>
    <xf numFmtId="0" fontId="65" fillId="0" borderId="0" xfId="11" applyNumberFormat="1" applyFont="1" applyAlignment="1">
      <alignment horizontal="center" vertical="center"/>
    </xf>
    <xf numFmtId="0" fontId="19" fillId="0" borderId="0" xfId="11" applyFont="1" applyBorder="1" applyAlignment="1">
      <alignment horizontal="right" vertical="center"/>
    </xf>
    <xf numFmtId="0" fontId="19" fillId="0" borderId="0" xfId="11" applyFont="1" applyBorder="1" applyAlignment="1">
      <alignment horizontal="center" vertical="center"/>
    </xf>
    <xf numFmtId="0" fontId="59" fillId="0" borderId="0" xfId="11" applyFont="1" applyBorder="1" applyAlignment="1">
      <alignment horizontal="right" vertical="center"/>
    </xf>
    <xf numFmtId="0" fontId="68" fillId="0" borderId="0" xfId="11" applyFont="1" applyFill="1" applyAlignment="1">
      <alignment horizontal="center" vertical="center"/>
    </xf>
    <xf numFmtId="0" fontId="93" fillId="0" borderId="0" xfId="11" applyFont="1" applyBorder="1" applyAlignment="1">
      <alignment horizontal="right" vertical="center"/>
    </xf>
    <xf numFmtId="0" fontId="65" fillId="0" borderId="0" xfId="11" applyNumberFormat="1" applyFont="1" applyBorder="1"/>
    <xf numFmtId="168" fontId="140" fillId="0" borderId="23" xfId="11" applyNumberFormat="1" applyFont="1" applyBorder="1" applyAlignment="1">
      <alignment horizontal="center" vertical="center"/>
    </xf>
    <xf numFmtId="38" fontId="140" fillId="0" borderId="23" xfId="24" applyNumberFormat="1" applyFont="1" applyBorder="1" applyAlignment="1">
      <alignment horizontal="center" vertical="center"/>
    </xf>
    <xf numFmtId="0" fontId="7" fillId="0" borderId="42" xfId="11" applyNumberFormat="1" applyFont="1" applyBorder="1" applyAlignment="1">
      <alignment horizontal="center" vertical="center"/>
    </xf>
    <xf numFmtId="168" fontId="139" fillId="0" borderId="61" xfId="11" applyNumberFormat="1" applyFont="1" applyBorder="1" applyAlignment="1">
      <alignment horizontal="center" vertical="center"/>
    </xf>
    <xf numFmtId="38" fontId="139" fillId="0" borderId="61" xfId="24" applyNumberFormat="1" applyFont="1" applyBorder="1" applyAlignment="1">
      <alignment horizontal="center" vertical="center"/>
    </xf>
    <xf numFmtId="38" fontId="139" fillId="0" borderId="89" xfId="24" quotePrefix="1" applyNumberFormat="1" applyFont="1" applyBorder="1" applyAlignment="1">
      <alignment horizontal="center" vertical="center"/>
    </xf>
    <xf numFmtId="0" fontId="113" fillId="0" borderId="69" xfId="11" applyNumberFormat="1" applyFont="1" applyBorder="1" applyAlignment="1">
      <alignment horizontal="center" vertical="center"/>
    </xf>
    <xf numFmtId="168" fontId="139" fillId="0" borderId="29" xfId="11" applyNumberFormat="1" applyFont="1" applyBorder="1" applyAlignment="1">
      <alignment horizontal="center" vertical="center"/>
    </xf>
    <xf numFmtId="38" fontId="139" fillId="0" borderId="29" xfId="24" applyNumberFormat="1" applyFont="1" applyBorder="1" applyAlignment="1">
      <alignment horizontal="center" vertical="center"/>
    </xf>
    <xf numFmtId="38" fontId="139" fillId="0" borderId="61" xfId="24" quotePrefix="1" applyNumberFormat="1" applyFont="1" applyBorder="1" applyAlignment="1">
      <alignment horizontal="center" vertical="center"/>
    </xf>
    <xf numFmtId="0" fontId="113" fillId="0" borderId="86" xfId="11" applyNumberFormat="1" applyFont="1" applyBorder="1" applyAlignment="1">
      <alignment horizontal="center" vertical="center"/>
    </xf>
    <xf numFmtId="0" fontId="94" fillId="0" borderId="0" xfId="11" applyFont="1" applyBorder="1" applyAlignment="1">
      <alignment horizontal="right" vertical="center"/>
    </xf>
    <xf numFmtId="38" fontId="139" fillId="0" borderId="73" xfId="24" applyNumberFormat="1" applyFont="1" applyBorder="1" applyAlignment="1">
      <alignment horizontal="center" vertical="center"/>
    </xf>
    <xf numFmtId="0" fontId="113" fillId="0" borderId="78" xfId="11" applyNumberFormat="1" applyFont="1" applyBorder="1" applyAlignment="1">
      <alignment horizontal="center" vertical="center"/>
    </xf>
    <xf numFmtId="168" fontId="140" fillId="0" borderId="61" xfId="11" applyNumberFormat="1" applyFont="1" applyBorder="1" applyAlignment="1">
      <alignment horizontal="center" vertical="center"/>
    </xf>
    <xf numFmtId="38" fontId="140" fillId="0" borderId="61" xfId="24" applyNumberFormat="1" applyFont="1" applyBorder="1" applyAlignment="1">
      <alignment horizontal="center" vertical="center"/>
    </xf>
    <xf numFmtId="38" fontId="140" fillId="0" borderId="29" xfId="24" applyNumberFormat="1" applyFont="1" applyBorder="1" applyAlignment="1">
      <alignment horizontal="center" vertical="center"/>
    </xf>
    <xf numFmtId="0" fontId="7" fillId="0" borderId="86" xfId="11" applyNumberFormat="1" applyFont="1" applyBorder="1" applyAlignment="1">
      <alignment horizontal="center" vertical="center"/>
    </xf>
    <xf numFmtId="38" fontId="140" fillId="0" borderId="73" xfId="24" applyNumberFormat="1" applyFont="1" applyBorder="1" applyAlignment="1">
      <alignment horizontal="center" vertical="center"/>
    </xf>
    <xf numFmtId="0" fontId="7" fillId="0" borderId="69" xfId="11" applyNumberFormat="1" applyFont="1" applyBorder="1" applyAlignment="1">
      <alignment horizontal="center" vertical="center"/>
    </xf>
    <xf numFmtId="0" fontId="68" fillId="0" borderId="0" xfId="11" applyFont="1" applyFill="1" applyAlignment="1">
      <alignment horizontal="right" vertical="center"/>
    </xf>
    <xf numFmtId="0" fontId="68" fillId="0" borderId="0" xfId="11" applyFont="1" applyFill="1" applyBorder="1" applyAlignment="1">
      <alignment horizontal="center"/>
    </xf>
    <xf numFmtId="0" fontId="309" fillId="0" borderId="0" xfId="11" applyNumberFormat="1" applyFont="1"/>
    <xf numFmtId="0" fontId="113" fillId="0" borderId="73" xfId="11" applyFont="1" applyBorder="1" applyAlignment="1">
      <alignment horizontal="center"/>
    </xf>
    <xf numFmtId="0" fontId="110" fillId="0" borderId="0" xfId="11" applyNumberFormat="1" applyFont="1"/>
    <xf numFmtId="0" fontId="5" fillId="0" borderId="0" xfId="11" applyNumberFormat="1" applyFont="1"/>
    <xf numFmtId="168" fontId="310" fillId="0" borderId="61" xfId="11" applyNumberFormat="1" applyFont="1" applyBorder="1" applyAlignment="1">
      <alignment horizontal="center" vertical="center"/>
    </xf>
    <xf numFmtId="38" fontId="310" fillId="0" borderId="61" xfId="24" applyNumberFormat="1" applyFont="1" applyBorder="1" applyAlignment="1">
      <alignment horizontal="center" vertical="center"/>
    </xf>
    <xf numFmtId="38" fontId="42" fillId="0" borderId="29" xfId="24" applyNumberFormat="1" applyFont="1" applyFill="1" applyBorder="1" applyAlignment="1">
      <alignment horizontal="center" vertical="center" wrapText="1"/>
    </xf>
    <xf numFmtId="0" fontId="42" fillId="0" borderId="29" xfId="11" applyFont="1" applyFill="1" applyBorder="1" applyAlignment="1">
      <alignment horizontal="center"/>
    </xf>
    <xf numFmtId="38" fontId="42" fillId="0" borderId="73" xfId="24" applyNumberFormat="1" applyFont="1" applyFill="1" applyBorder="1" applyAlignment="1">
      <alignment horizontal="center" vertical="center" wrapText="1"/>
    </xf>
    <xf numFmtId="0" fontId="42" fillId="0" borderId="73" xfId="11" applyFont="1" applyFill="1" applyBorder="1" applyAlignment="1">
      <alignment horizontal="center" vertical="center" wrapText="1"/>
    </xf>
    <xf numFmtId="168" fontId="139" fillId="0" borderId="73" xfId="11" applyNumberFormat="1" applyFont="1" applyBorder="1" applyAlignment="1">
      <alignment horizontal="center" vertical="center"/>
    </xf>
    <xf numFmtId="0" fontId="86" fillId="0" borderId="0" xfId="11" applyNumberFormat="1" applyFont="1"/>
    <xf numFmtId="0" fontId="41" fillId="0" borderId="0" xfId="11" applyNumberFormat="1" applyFont="1"/>
    <xf numFmtId="0" fontId="311" fillId="0" borderId="0" xfId="11" applyNumberFormat="1" applyFont="1"/>
    <xf numFmtId="0" fontId="7" fillId="0" borderId="9" xfId="11" applyNumberFormat="1" applyFont="1" applyBorder="1" applyAlignment="1">
      <alignment horizontal="center"/>
    </xf>
    <xf numFmtId="0" fontId="7" fillId="0" borderId="9" xfId="11" applyNumberFormat="1" applyFont="1" applyBorder="1" applyAlignment="1">
      <alignment horizontal="center" vertical="center"/>
    </xf>
    <xf numFmtId="0" fontId="7" fillId="0" borderId="71" xfId="11" applyNumberFormat="1" applyFont="1" applyBorder="1" applyAlignment="1">
      <alignment horizontal="centerContinuous"/>
    </xf>
    <xf numFmtId="0" fontId="7" fillId="0" borderId="6" xfId="11" applyNumberFormat="1" applyFont="1" applyBorder="1" applyAlignment="1">
      <alignment horizontal="center"/>
    </xf>
    <xf numFmtId="0" fontId="7" fillId="0" borderId="6" xfId="11" applyNumberFormat="1" applyFont="1" applyBorder="1" applyAlignment="1">
      <alignment horizontal="center" vertical="center"/>
    </xf>
    <xf numFmtId="0" fontId="7" fillId="0" borderId="69" xfId="11" applyNumberFormat="1" applyFont="1" applyBorder="1" applyAlignment="1">
      <alignment horizontal="centerContinuous" vertical="top"/>
    </xf>
    <xf numFmtId="0" fontId="7" fillId="0" borderId="25" xfId="11" applyNumberFormat="1" applyFont="1" applyBorder="1" applyAlignment="1">
      <alignment horizontal="center" vertical="center"/>
    </xf>
    <xf numFmtId="0" fontId="7" fillId="0" borderId="62" xfId="11" applyNumberFormat="1" applyFont="1" applyBorder="1" applyAlignment="1">
      <alignment horizontal="center" vertical="center"/>
    </xf>
    <xf numFmtId="0" fontId="7" fillId="0" borderId="71" xfId="11" applyNumberFormat="1" applyFont="1" applyBorder="1" applyAlignment="1">
      <alignment horizontal="center" vertical="center"/>
    </xf>
    <xf numFmtId="0" fontId="7" fillId="0" borderId="69" xfId="11" applyNumberFormat="1" applyFont="1" applyBorder="1" applyAlignment="1">
      <alignment horizontal="centerContinuous"/>
    </xf>
    <xf numFmtId="0" fontId="7" fillId="0" borderId="67" xfId="11" applyNumberFormat="1" applyFont="1" applyBorder="1" applyAlignment="1">
      <alignment horizontal="center" vertical="center"/>
    </xf>
    <xf numFmtId="0" fontId="7" fillId="0" borderId="59" xfId="11" applyNumberFormat="1" applyFont="1" applyBorder="1" applyAlignment="1">
      <alignment horizontal="center" vertical="center"/>
    </xf>
    <xf numFmtId="0" fontId="7" fillId="0" borderId="66" xfId="11" applyNumberFormat="1" applyFont="1" applyBorder="1" applyAlignment="1">
      <alignment horizontal="center" vertical="center"/>
    </xf>
    <xf numFmtId="0" fontId="7" fillId="0" borderId="66" xfId="11" applyNumberFormat="1" applyFont="1" applyBorder="1" applyAlignment="1">
      <alignment horizontal="centerContinuous"/>
    </xf>
    <xf numFmtId="0" fontId="120" fillId="0" borderId="0" xfId="11" applyNumberFormat="1" applyFont="1"/>
    <xf numFmtId="0" fontId="120" fillId="0" borderId="0" xfId="11" applyNumberFormat="1" applyFont="1" applyAlignment="1">
      <alignment horizontal="left"/>
    </xf>
    <xf numFmtId="0" fontId="120" fillId="0" borderId="0" xfId="11" applyNumberFormat="1" applyFont="1" applyAlignment="1">
      <alignment horizontal="center" vertical="center"/>
    </xf>
    <xf numFmtId="0" fontId="120" fillId="0" borderId="0" xfId="11" applyNumberFormat="1" applyFont="1" applyAlignment="1">
      <alignment horizontal="right"/>
    </xf>
    <xf numFmtId="0" fontId="90" fillId="0" borderId="0" xfId="11" applyNumberFormat="1" applyFont="1" applyAlignment="1">
      <alignment horizontal="center"/>
    </xf>
    <xf numFmtId="0" fontId="97" fillId="0" borderId="0" xfId="11" applyNumberFormat="1" applyFont="1" applyAlignment="1">
      <alignment horizontal="center" vertical="center"/>
    </xf>
    <xf numFmtId="0" fontId="161" fillId="0" borderId="0" xfId="11" applyFont="1" applyBorder="1"/>
    <xf numFmtId="0" fontId="161" fillId="0" borderId="0" xfId="11" applyFont="1" applyBorder="1" applyAlignment="1"/>
    <xf numFmtId="0" fontId="161" fillId="0" borderId="0" xfId="11" applyFont="1" applyBorder="1" applyAlignment="1">
      <alignment readingOrder="2"/>
    </xf>
    <xf numFmtId="0" fontId="161" fillId="0" borderId="0" xfId="11" applyFont="1" applyBorder="1" applyAlignment="1">
      <alignment horizontal="right" readingOrder="2"/>
    </xf>
    <xf numFmtId="0" fontId="161" fillId="0" borderId="0" xfId="11" applyFont="1" applyAlignment="1">
      <alignment readingOrder="2"/>
    </xf>
    <xf numFmtId="0" fontId="85" fillId="0" borderId="0" xfId="11" applyFont="1" applyBorder="1"/>
    <xf numFmtId="168" fontId="85" fillId="0" borderId="53" xfId="11" applyNumberFormat="1" applyFont="1" applyBorder="1" applyAlignment="1">
      <alignment horizontal="center" vertical="center"/>
    </xf>
    <xf numFmtId="3" fontId="85" fillId="0" borderId="61" xfId="11" applyNumberFormat="1" applyFont="1" applyBorder="1" applyAlignment="1">
      <alignment horizontal="center" vertical="center"/>
    </xf>
    <xf numFmtId="3" fontId="85" fillId="0" borderId="65" xfId="11" applyNumberFormat="1" applyFont="1" applyBorder="1" applyAlignment="1">
      <alignment horizontal="center" vertical="center"/>
    </xf>
    <xf numFmtId="0" fontId="85" fillId="0" borderId="53" xfId="11" applyFont="1" applyBorder="1" applyAlignment="1">
      <alignment horizontal="left" vertical="center"/>
    </xf>
    <xf numFmtId="0" fontId="85" fillId="0" borderId="54" xfId="11" applyFont="1" applyBorder="1" applyAlignment="1">
      <alignment horizontal="right" vertical="center"/>
    </xf>
    <xf numFmtId="0" fontId="85" fillId="2" borderId="0" xfId="11" applyFont="1" applyFill="1" applyBorder="1"/>
    <xf numFmtId="168" fontId="85" fillId="2" borderId="49" xfId="11" applyNumberFormat="1" applyFont="1" applyFill="1" applyBorder="1" applyAlignment="1">
      <alignment horizontal="center" vertical="center"/>
    </xf>
    <xf numFmtId="3" fontId="85" fillId="2" borderId="61" xfId="11" applyNumberFormat="1" applyFont="1" applyFill="1" applyBorder="1" applyAlignment="1">
      <alignment horizontal="center" vertical="center"/>
    </xf>
    <xf numFmtId="0" fontId="85" fillId="2" borderId="49" xfId="11" applyFont="1" applyFill="1" applyBorder="1" applyAlignment="1">
      <alignment horizontal="left" vertical="center"/>
    </xf>
    <xf numFmtId="0" fontId="85" fillId="2" borderId="50" xfId="11" applyFont="1" applyFill="1" applyBorder="1" applyAlignment="1">
      <alignment vertical="center"/>
    </xf>
    <xf numFmtId="168" fontId="161" fillId="0" borderId="49" xfId="11" applyNumberFormat="1" applyFont="1" applyBorder="1" applyAlignment="1">
      <alignment horizontal="center" vertical="center"/>
    </xf>
    <xf numFmtId="3" fontId="161" fillId="0" borderId="61" xfId="11" applyNumberFormat="1" applyFont="1" applyBorder="1" applyAlignment="1">
      <alignment horizontal="center" vertical="center"/>
    </xf>
    <xf numFmtId="0" fontId="161" fillId="0" borderId="49" xfId="11" applyFont="1" applyBorder="1" applyAlignment="1">
      <alignment horizontal="left" vertical="center"/>
    </xf>
    <xf numFmtId="0" fontId="161" fillId="0" borderId="50" xfId="11" applyFont="1" applyBorder="1" applyAlignment="1">
      <alignment vertical="center"/>
    </xf>
    <xf numFmtId="168" fontId="85" fillId="0" borderId="49" xfId="11" applyNumberFormat="1" applyFont="1" applyBorder="1" applyAlignment="1">
      <alignment horizontal="center" vertical="center"/>
    </xf>
    <xf numFmtId="0" fontId="85" fillId="0" borderId="49" xfId="11" applyFont="1" applyBorder="1" applyAlignment="1">
      <alignment horizontal="left" vertical="center"/>
    </xf>
    <xf numFmtId="168" fontId="85" fillId="0" borderId="61" xfId="11" applyNumberFormat="1" applyFont="1" applyBorder="1" applyAlignment="1">
      <alignment horizontal="center" vertical="center"/>
    </xf>
    <xf numFmtId="168" fontId="85" fillId="0" borderId="45" xfId="11" applyNumberFormat="1" applyFont="1" applyBorder="1" applyAlignment="1">
      <alignment horizontal="center" vertical="center"/>
    </xf>
    <xf numFmtId="0" fontId="85" fillId="0" borderId="45" xfId="11" applyFont="1" applyBorder="1" applyAlignment="1">
      <alignment horizontal="left" vertical="center"/>
    </xf>
    <xf numFmtId="0" fontId="85" fillId="0" borderId="46" xfId="11" applyFont="1" applyBorder="1" applyAlignment="1">
      <alignment vertical="center"/>
    </xf>
    <xf numFmtId="0" fontId="85" fillId="0" borderId="14" xfId="11" applyFont="1" applyBorder="1" applyAlignment="1">
      <alignment horizontal="center"/>
    </xf>
    <xf numFmtId="0" fontId="85" fillId="0" borderId="9" xfId="11" applyFont="1" applyBorder="1" applyAlignment="1">
      <alignment horizontal="center"/>
    </xf>
    <xf numFmtId="0" fontId="85" fillId="0" borderId="25" xfId="11" applyFont="1" applyBorder="1" applyAlignment="1">
      <alignment horizontal="left"/>
    </xf>
    <xf numFmtId="0" fontId="85" fillId="0" borderId="71" xfId="11" applyFont="1" applyBorder="1" applyAlignment="1">
      <alignment horizontal="centerContinuous"/>
    </xf>
    <xf numFmtId="0" fontId="85" fillId="0" borderId="6" xfId="11" applyFont="1" applyBorder="1" applyAlignment="1">
      <alignment horizontal="center"/>
    </xf>
    <xf numFmtId="0" fontId="85" fillId="0" borderId="40" xfId="11" applyFont="1" applyBorder="1" applyAlignment="1">
      <alignment horizontal="left"/>
    </xf>
    <xf numFmtId="0" fontId="85" fillId="0" borderId="69" xfId="11" applyFont="1" applyBorder="1" applyAlignment="1">
      <alignment horizontal="right"/>
    </xf>
    <xf numFmtId="0" fontId="85" fillId="0" borderId="68" xfId="11" applyFont="1" applyBorder="1" applyAlignment="1">
      <alignment horizontal="left"/>
    </xf>
    <xf numFmtId="0" fontId="85" fillId="0" borderId="37" xfId="11" applyFont="1" applyBorder="1"/>
    <xf numFmtId="0" fontId="85" fillId="0" borderId="70" xfId="11" applyFont="1" applyBorder="1"/>
    <xf numFmtId="0" fontId="85" fillId="0" borderId="67" xfId="11" applyFont="1" applyBorder="1" applyAlignment="1">
      <alignment horizontal="left"/>
    </xf>
    <xf numFmtId="0" fontId="85" fillId="0" borderId="66" xfId="11" applyFont="1" applyBorder="1" applyAlignment="1">
      <alignment horizontal="centerContinuous"/>
    </xf>
    <xf numFmtId="0" fontId="63" fillId="0" borderId="0" xfId="11" applyFont="1" applyBorder="1"/>
    <xf numFmtId="0" fontId="63" fillId="0" borderId="0" xfId="11" applyFont="1" applyBorder="1" applyAlignment="1">
      <alignment horizontal="left"/>
    </xf>
    <xf numFmtId="0" fontId="63" fillId="0" borderId="0" xfId="11" applyFont="1" applyBorder="1" applyAlignment="1"/>
    <xf numFmtId="0" fontId="184" fillId="0" borderId="0" xfId="11" applyFont="1" applyBorder="1" applyAlignment="1">
      <alignment horizontal="right"/>
    </xf>
    <xf numFmtId="0" fontId="63" fillId="0" borderId="0" xfId="11" applyFont="1" applyBorder="1" applyAlignment="1">
      <alignment horizontal="center"/>
    </xf>
    <xf numFmtId="0" fontId="184" fillId="0" borderId="0" xfId="11" applyFont="1" applyBorder="1" applyAlignment="1">
      <alignment horizontal="center"/>
    </xf>
    <xf numFmtId="0" fontId="65" fillId="0" borderId="0" xfId="11" applyFont="1" applyBorder="1" applyAlignment="1"/>
    <xf numFmtId="0" fontId="59" fillId="0" borderId="0" xfId="11" applyFont="1" applyBorder="1"/>
    <xf numFmtId="0" fontId="59" fillId="0" borderId="0" xfId="11" applyFont="1" applyBorder="1" applyAlignment="1"/>
    <xf numFmtId="0" fontId="219" fillId="0" borderId="0" xfId="11" applyFont="1"/>
    <xf numFmtId="3" fontId="59" fillId="0" borderId="0" xfId="11" applyNumberFormat="1" applyFont="1" applyBorder="1"/>
    <xf numFmtId="3" fontId="313" fillId="0" borderId="3" xfId="11" applyNumberFormat="1" applyFont="1" applyBorder="1" applyAlignment="1">
      <alignment horizontal="center" vertical="center"/>
    </xf>
    <xf numFmtId="0" fontId="69" fillId="0" borderId="3" xfId="11" applyFont="1" applyBorder="1" applyAlignment="1">
      <alignment horizontal="left" vertical="center"/>
    </xf>
    <xf numFmtId="0" fontId="69" fillId="0" borderId="42" xfId="11" applyFont="1" applyBorder="1" applyAlignment="1">
      <alignment horizontal="right" vertical="center"/>
    </xf>
    <xf numFmtId="3" fontId="313" fillId="0" borderId="61" xfId="11" applyNumberFormat="1" applyFont="1" applyBorder="1" applyAlignment="1">
      <alignment horizontal="center" vertical="center"/>
    </xf>
    <xf numFmtId="3" fontId="313" fillId="0" borderId="40" xfId="11" applyNumberFormat="1" applyFont="1" applyBorder="1" applyAlignment="1">
      <alignment horizontal="center" vertical="center"/>
    </xf>
    <xf numFmtId="0" fontId="69" fillId="0" borderId="88" xfId="11" applyFont="1" applyBorder="1" applyAlignment="1">
      <alignment horizontal="left" vertical="center"/>
    </xf>
    <xf numFmtId="0" fontId="69" fillId="0" borderId="87" xfId="11" applyFont="1" applyBorder="1" applyAlignment="1">
      <alignment vertical="center"/>
    </xf>
    <xf numFmtId="3" fontId="313" fillId="0" borderId="67" xfId="11" applyNumberFormat="1" applyFont="1" applyBorder="1" applyAlignment="1">
      <alignment horizontal="center" vertical="center"/>
    </xf>
    <xf numFmtId="3" fontId="313" fillId="0" borderId="28" xfId="11" applyNumberFormat="1" applyFont="1" applyBorder="1" applyAlignment="1">
      <alignment horizontal="center" vertical="center"/>
    </xf>
    <xf numFmtId="0" fontId="69" fillId="0" borderId="40" xfId="11" applyFont="1" applyBorder="1" applyAlignment="1">
      <alignment horizontal="left" vertical="center"/>
    </xf>
    <xf numFmtId="0" fontId="69" fillId="0" borderId="69" xfId="11" applyFont="1" applyBorder="1" applyAlignment="1">
      <alignment vertical="center"/>
    </xf>
    <xf numFmtId="0" fontId="69" fillId="0" borderId="28" xfId="11" applyFont="1" applyBorder="1" applyAlignment="1">
      <alignment horizontal="left" vertical="center"/>
    </xf>
    <xf numFmtId="0" fontId="69" fillId="0" borderId="86" xfId="11" applyFont="1" applyBorder="1" applyAlignment="1">
      <alignment vertical="center"/>
    </xf>
    <xf numFmtId="0" fontId="59" fillId="0" borderId="28" xfId="11" applyFont="1" applyBorder="1" applyAlignment="1">
      <alignment horizontal="left" vertical="center"/>
    </xf>
    <xf numFmtId="0" fontId="69" fillId="0" borderId="46" xfId="11" applyFont="1" applyBorder="1" applyAlignment="1">
      <alignment vertical="center"/>
    </xf>
    <xf numFmtId="0" fontId="69" fillId="0" borderId="68" xfId="11" applyFont="1" applyBorder="1" applyAlignment="1">
      <alignment horizontal="center" vertical="center"/>
    </xf>
    <xf numFmtId="0" fontId="69" fillId="0" borderId="40" xfId="11" applyFont="1" applyBorder="1" applyAlignment="1">
      <alignment horizontal="centerContinuous"/>
    </xf>
    <xf numFmtId="0" fontId="69" fillId="0" borderId="71" xfId="11" applyFont="1" applyBorder="1" applyAlignment="1">
      <alignment horizontal="centerContinuous" vertical="top"/>
    </xf>
    <xf numFmtId="0" fontId="120" fillId="0" borderId="0" xfId="11" applyFont="1" applyBorder="1"/>
    <xf numFmtId="0" fontId="19" fillId="0" borderId="0" xfId="11" applyFont="1" applyBorder="1"/>
    <xf numFmtId="0" fontId="69" fillId="0" borderId="37" xfId="11" applyFont="1" applyBorder="1" applyAlignment="1">
      <alignment vertical="center"/>
    </xf>
    <xf numFmtId="0" fontId="69" fillId="0" borderId="67" xfId="11" applyFont="1" applyBorder="1" applyAlignment="1">
      <alignment horizontal="left"/>
    </xf>
    <xf numFmtId="0" fontId="69" fillId="0" borderId="66" xfId="11" applyFont="1" applyBorder="1" applyAlignment="1">
      <alignment horizontal="right"/>
    </xf>
    <xf numFmtId="0" fontId="19" fillId="0" borderId="0" xfId="11" applyFont="1" applyBorder="1" applyAlignment="1">
      <alignment horizontal="left"/>
    </xf>
    <xf numFmtId="0" fontId="19" fillId="0" borderId="0" xfId="11" applyFont="1" applyBorder="1" applyAlignment="1">
      <alignment horizontal="right"/>
    </xf>
    <xf numFmtId="0" fontId="19" fillId="0" borderId="0" xfId="11" applyFont="1" applyBorder="1" applyAlignment="1">
      <alignment horizontal="center"/>
    </xf>
    <xf numFmtId="0" fontId="59" fillId="0" borderId="0" xfId="11" applyFont="1" applyBorder="1" applyAlignment="1">
      <alignment horizontal="center"/>
    </xf>
    <xf numFmtId="168" fontId="215" fillId="0" borderId="12" xfId="11" applyNumberFormat="1" applyFont="1" applyBorder="1" applyAlignment="1">
      <alignment horizontal="center" vertical="center"/>
    </xf>
    <xf numFmtId="0" fontId="68" fillId="0" borderId="12" xfId="11" applyFont="1" applyBorder="1" applyAlignment="1">
      <alignment horizontal="center" vertical="center" wrapText="1"/>
    </xf>
    <xf numFmtId="3" fontId="215" fillId="0" borderId="12" xfId="11" applyNumberFormat="1" applyFont="1" applyBorder="1" applyAlignment="1">
      <alignment horizontal="center" vertical="center"/>
    </xf>
    <xf numFmtId="0" fontId="314" fillId="0" borderId="68" xfId="11" applyFont="1" applyBorder="1" applyAlignment="1">
      <alignment horizontal="center" vertical="center"/>
    </xf>
    <xf numFmtId="0" fontId="314" fillId="0" borderId="12" xfId="11" applyFont="1" applyBorder="1" applyAlignment="1">
      <alignment horizontal="center" vertical="center"/>
    </xf>
    <xf numFmtId="0" fontId="5" fillId="0" borderId="68" xfId="11" applyFont="1" applyBorder="1" applyAlignment="1">
      <alignment horizontal="left" vertical="center"/>
    </xf>
    <xf numFmtId="0" fontId="5" fillId="0" borderId="37" xfId="11" applyFont="1" applyBorder="1" applyAlignment="1">
      <alignment horizontal="center" vertical="center"/>
    </xf>
    <xf numFmtId="0" fontId="5" fillId="0" borderId="70" xfId="11" applyFont="1" applyBorder="1" applyAlignment="1">
      <alignment horizontal="center" vertical="center"/>
    </xf>
    <xf numFmtId="0" fontId="98" fillId="0" borderId="66" xfId="11" applyFont="1" applyBorder="1" applyAlignment="1">
      <alignment horizontal="centerContinuous"/>
    </xf>
    <xf numFmtId="0" fontId="120" fillId="0" borderId="0" xfId="11" applyFont="1" applyAlignment="1">
      <alignment horizontal="center"/>
    </xf>
    <xf numFmtId="0" fontId="97" fillId="0" borderId="0" xfId="11" applyFont="1" applyAlignment="1">
      <alignment horizontal="center"/>
    </xf>
    <xf numFmtId="0" fontId="302" fillId="0" borderId="0" xfId="18" applyFont="1"/>
    <xf numFmtId="1" fontId="302" fillId="0" borderId="0" xfId="18" applyNumberFormat="1" applyFont="1"/>
    <xf numFmtId="0" fontId="302" fillId="0" borderId="0" xfId="18" applyFont="1" applyAlignment="1">
      <alignment horizontal="right" readingOrder="2"/>
    </xf>
    <xf numFmtId="1" fontId="301" fillId="0" borderId="0" xfId="18" applyNumberFormat="1" applyFont="1"/>
    <xf numFmtId="0" fontId="301" fillId="0" borderId="0" xfId="18" applyFont="1"/>
    <xf numFmtId="1" fontId="143" fillId="0" borderId="23" xfId="18" applyNumberFormat="1" applyFont="1" applyFill="1" applyBorder="1" applyAlignment="1">
      <alignment horizontal="center" vertical="center"/>
    </xf>
    <xf numFmtId="0" fontId="116" fillId="0" borderId="3" xfId="18" applyFont="1" applyFill="1" applyBorder="1" applyAlignment="1">
      <alignment horizontal="left" vertical="center"/>
    </xf>
    <xf numFmtId="0" fontId="116" fillId="0" borderId="42" xfId="18" applyFont="1" applyFill="1" applyBorder="1" applyAlignment="1">
      <alignment horizontal="right" vertical="center"/>
    </xf>
    <xf numFmtId="0" fontId="301" fillId="2" borderId="0" xfId="18" applyFont="1" applyFill="1"/>
    <xf numFmtId="1" fontId="301" fillId="2" borderId="0" xfId="18" applyNumberFormat="1" applyFont="1" applyFill="1"/>
    <xf numFmtId="1" fontId="143" fillId="2" borderId="61" xfId="18" applyNumberFormat="1" applyFont="1" applyFill="1" applyBorder="1" applyAlignment="1">
      <alignment horizontal="center" vertical="center"/>
    </xf>
    <xf numFmtId="1" fontId="143" fillId="2" borderId="88" xfId="18" applyNumberFormat="1" applyFont="1" applyFill="1" applyBorder="1" applyAlignment="1">
      <alignment horizontal="center" vertical="center"/>
    </xf>
    <xf numFmtId="0" fontId="116" fillId="2" borderId="88" xfId="18" applyFont="1" applyFill="1" applyBorder="1" applyAlignment="1">
      <alignment horizontal="left" vertical="center"/>
    </xf>
    <xf numFmtId="0" fontId="116" fillId="2" borderId="87" xfId="18" applyFont="1" applyFill="1" applyBorder="1" applyAlignment="1">
      <alignment vertical="center"/>
    </xf>
    <xf numFmtId="1" fontId="143" fillId="2" borderId="40" xfId="18" applyNumberFormat="1" applyFont="1" applyFill="1" applyBorder="1" applyAlignment="1">
      <alignment horizontal="center" vertical="center"/>
    </xf>
    <xf numFmtId="0" fontId="116" fillId="2" borderId="40" xfId="18" applyFont="1" applyFill="1" applyBorder="1" applyAlignment="1">
      <alignment horizontal="left" vertical="center"/>
    </xf>
    <xf numFmtId="0" fontId="116" fillId="2" borderId="69" xfId="18" applyFont="1" applyFill="1" applyBorder="1" applyAlignment="1">
      <alignment vertical="center"/>
    </xf>
    <xf numFmtId="1" fontId="143" fillId="0" borderId="61" xfId="18" applyNumberFormat="1" applyFont="1" applyFill="1" applyBorder="1" applyAlignment="1">
      <alignment horizontal="center" vertical="center"/>
    </xf>
    <xf numFmtId="1" fontId="143" fillId="0" borderId="28" xfId="18" applyNumberFormat="1" applyFont="1" applyFill="1" applyBorder="1" applyAlignment="1">
      <alignment horizontal="center" vertical="center"/>
    </xf>
    <xf numFmtId="0" fontId="116" fillId="0" borderId="28" xfId="18" applyFont="1" applyFill="1" applyBorder="1" applyAlignment="1">
      <alignment horizontal="left" vertical="center"/>
    </xf>
    <xf numFmtId="0" fontId="116" fillId="0" borderId="86" xfId="18" applyFont="1" applyFill="1" applyBorder="1" applyAlignment="1">
      <alignment vertical="center"/>
    </xf>
    <xf numFmtId="1" fontId="143" fillId="2" borderId="28" xfId="18" applyNumberFormat="1" applyFont="1" applyFill="1" applyBorder="1" applyAlignment="1">
      <alignment horizontal="center" vertical="center"/>
    </xf>
    <xf numFmtId="0" fontId="116" fillId="2" borderId="28" xfId="18" applyFont="1" applyFill="1" applyBorder="1" applyAlignment="1">
      <alignment horizontal="left" vertical="center"/>
    </xf>
    <xf numFmtId="0" fontId="116" fillId="2" borderId="86" xfId="18" applyFont="1" applyFill="1" applyBorder="1" applyAlignment="1">
      <alignment vertical="center"/>
    </xf>
    <xf numFmtId="1" fontId="143" fillId="2" borderId="72" xfId="18" applyNumberFormat="1" applyFont="1" applyFill="1" applyBorder="1" applyAlignment="1">
      <alignment horizontal="center" vertical="center"/>
    </xf>
    <xf numFmtId="1" fontId="143" fillId="0" borderId="72" xfId="18" applyNumberFormat="1" applyFont="1" applyFill="1" applyBorder="1" applyAlignment="1">
      <alignment horizontal="center" vertical="center"/>
    </xf>
    <xf numFmtId="1" fontId="143" fillId="0" borderId="45" xfId="18" applyNumberFormat="1" applyFont="1" applyFill="1" applyBorder="1" applyAlignment="1">
      <alignment horizontal="center" vertical="center"/>
    </xf>
    <xf numFmtId="0" fontId="116" fillId="0" borderId="45" xfId="18" applyFont="1" applyFill="1" applyBorder="1" applyAlignment="1">
      <alignment horizontal="left" vertical="center"/>
    </xf>
    <xf numFmtId="0" fontId="116" fillId="0" borderId="46" xfId="18" applyFont="1" applyFill="1" applyBorder="1" applyAlignment="1">
      <alignment vertical="center"/>
    </xf>
    <xf numFmtId="0" fontId="116" fillId="0" borderId="9" xfId="18" applyFont="1" applyFill="1" applyBorder="1" applyAlignment="1">
      <alignment horizontal="center" vertical="top"/>
    </xf>
    <xf numFmtId="0" fontId="116" fillId="0" borderId="68" xfId="18" applyFont="1" applyFill="1" applyBorder="1" applyAlignment="1">
      <alignment horizontal="center" vertical="center" wrapText="1"/>
    </xf>
    <xf numFmtId="0" fontId="116" fillId="0" borderId="62" xfId="18" applyFont="1" applyFill="1" applyBorder="1" applyAlignment="1">
      <alignment horizontal="center" vertical="center" wrapText="1"/>
    </xf>
    <xf numFmtId="0" fontId="116" fillId="0" borderId="71" xfId="18" applyFont="1" applyFill="1" applyBorder="1" applyAlignment="1">
      <alignment horizontal="center" vertical="center"/>
    </xf>
    <xf numFmtId="0" fontId="116" fillId="0" borderId="6" xfId="18" applyFont="1" applyFill="1" applyBorder="1" applyAlignment="1">
      <alignment horizontal="center" vertical="center"/>
    </xf>
    <xf numFmtId="0" fontId="116" fillId="0" borderId="68" xfId="18" applyFont="1" applyFill="1" applyBorder="1" applyAlignment="1">
      <alignment horizontal="center" vertical="center"/>
    </xf>
    <xf numFmtId="0" fontId="116" fillId="0" borderId="37" xfId="18" applyFont="1" applyFill="1" applyBorder="1" applyAlignment="1">
      <alignment horizontal="center" vertical="center" wrapText="1"/>
    </xf>
    <xf numFmtId="0" fontId="116" fillId="0" borderId="12" xfId="18" applyFont="1" applyFill="1" applyBorder="1" applyAlignment="1">
      <alignment horizontal="center" vertical="center"/>
    </xf>
    <xf numFmtId="0" fontId="116" fillId="0" borderId="12" xfId="18" applyFont="1" applyFill="1" applyBorder="1" applyAlignment="1">
      <alignment horizontal="center" vertical="center" wrapText="1"/>
    </xf>
    <xf numFmtId="0" fontId="116" fillId="0" borderId="59" xfId="18" applyFont="1" applyFill="1" applyBorder="1" applyAlignment="1">
      <alignment horizontal="center" vertical="center" wrapText="1"/>
    </xf>
    <xf numFmtId="0" fontId="116" fillId="0" borderId="66" xfId="18" applyFont="1" applyFill="1" applyBorder="1" applyAlignment="1">
      <alignment horizontal="center" vertical="center"/>
    </xf>
    <xf numFmtId="0" fontId="116" fillId="0" borderId="0" xfId="18" applyFont="1" applyFill="1" applyBorder="1" applyAlignment="1">
      <alignment horizontal="left"/>
    </xf>
    <xf numFmtId="0" fontId="235" fillId="0" borderId="0" xfId="18" applyFont="1" applyFill="1" applyBorder="1"/>
    <xf numFmtId="0" fontId="116" fillId="0" borderId="0" xfId="18" applyFont="1" applyFill="1" applyBorder="1" applyAlignment="1">
      <alignment horizontal="right"/>
    </xf>
    <xf numFmtId="2" fontId="301" fillId="0" borderId="0" xfId="18" applyNumberFormat="1" applyFont="1"/>
    <xf numFmtId="0" fontId="235" fillId="0" borderId="0" xfId="18" applyFont="1" applyFill="1" applyBorder="1" applyAlignment="1">
      <alignment horizontal="centerContinuous"/>
    </xf>
    <xf numFmtId="0" fontId="116" fillId="0" borderId="0" xfId="18" applyFont="1" applyFill="1" applyBorder="1" applyAlignment="1">
      <alignment horizontal="centerContinuous"/>
    </xf>
    <xf numFmtId="0" fontId="63" fillId="0" borderId="0" xfId="18" applyFont="1" applyFill="1" applyBorder="1" applyAlignment="1">
      <alignment horizontal="centerContinuous"/>
    </xf>
    <xf numFmtId="0" fontId="227" fillId="0" borderId="0" xfId="0" applyFont="1" applyAlignment="1">
      <alignment horizontal="center" vertical="center"/>
    </xf>
    <xf numFmtId="0" fontId="228" fillId="0" borderId="0" xfId="0" applyFont="1" applyAlignment="1">
      <alignment horizontal="center" vertical="center"/>
    </xf>
    <xf numFmtId="0" fontId="228" fillId="0" borderId="0" xfId="0" applyFont="1" applyAlignment="1">
      <alignment horizontal="right" vertical="center"/>
    </xf>
    <xf numFmtId="0" fontId="228" fillId="0" borderId="0" xfId="0" applyFont="1" applyAlignment="1">
      <alignment horizontal="center" vertical="center"/>
    </xf>
    <xf numFmtId="0" fontId="5" fillId="0" borderId="0" xfId="0" applyFont="1" applyAlignment="1">
      <alignment horizontal="center" vertical="center"/>
    </xf>
    <xf numFmtId="0" fontId="228" fillId="0" borderId="0" xfId="0" applyFont="1" applyAlignment="1">
      <alignment horizontal="left" vertical="center"/>
    </xf>
    <xf numFmtId="0" fontId="228" fillId="0" borderId="66" xfId="0" applyFont="1" applyBorder="1" applyAlignment="1">
      <alignment horizontal="center" vertical="center" wrapText="1"/>
    </xf>
    <xf numFmtId="0" fontId="228" fillId="0" borderId="67" xfId="0" applyFont="1" applyBorder="1" applyAlignment="1">
      <alignment horizontal="center" vertical="center" wrapText="1"/>
    </xf>
    <xf numFmtId="0" fontId="228" fillId="0" borderId="12" xfId="0" applyFont="1" applyBorder="1" applyAlignment="1">
      <alignment horizontal="center" vertical="center" wrapText="1"/>
    </xf>
    <xf numFmtId="0" fontId="228" fillId="0" borderId="71" xfId="0" applyFont="1" applyBorder="1" applyAlignment="1">
      <alignment horizontal="center" vertical="center" wrapText="1"/>
    </xf>
    <xf numFmtId="0" fontId="228" fillId="0" borderId="25" xfId="0" applyFont="1" applyBorder="1" applyAlignment="1">
      <alignment horizontal="center" vertical="center" wrapText="1"/>
    </xf>
    <xf numFmtId="0" fontId="315" fillId="9" borderId="70" xfId="1" applyFont="1" applyFill="1" applyBorder="1" applyAlignment="1" applyProtection="1">
      <alignment horizontal="center" vertical="center" wrapText="1" readingOrder="2"/>
      <protection locked="0"/>
    </xf>
    <xf numFmtId="0" fontId="315" fillId="9" borderId="68" xfId="1" applyFont="1" applyFill="1" applyBorder="1" applyAlignment="1" applyProtection="1">
      <alignment horizontal="center" vertical="center" wrapText="1"/>
      <protection locked="0"/>
    </xf>
    <xf numFmtId="0" fontId="315" fillId="9" borderId="12" xfId="1" applyFont="1" applyFill="1" applyBorder="1" applyAlignment="1" applyProtection="1">
      <alignment horizontal="center" vertical="center" wrapText="1" readingOrder="1"/>
      <protection locked="0"/>
    </xf>
    <xf numFmtId="0" fontId="5" fillId="0" borderId="59" xfId="0" applyFont="1" applyBorder="1" applyAlignment="1">
      <alignment horizontal="right" vertical="center"/>
    </xf>
    <xf numFmtId="0" fontId="316" fillId="0" borderId="0" xfId="2" applyFont="1" applyAlignment="1">
      <alignment horizontal="center" vertical="center"/>
    </xf>
    <xf numFmtId="1" fontId="317" fillId="0" borderId="12" xfId="2" applyNumberFormat="1" applyFont="1" applyBorder="1" applyAlignment="1">
      <alignment horizontal="center" vertical="center"/>
    </xf>
    <xf numFmtId="0" fontId="317" fillId="0" borderId="12" xfId="2" applyFont="1" applyBorder="1" applyAlignment="1">
      <alignment horizontal="center" vertical="center"/>
    </xf>
    <xf numFmtId="0" fontId="317" fillId="0" borderId="68" xfId="2" applyFont="1" applyBorder="1" applyAlignment="1">
      <alignment horizontal="center" vertical="center"/>
    </xf>
    <xf numFmtId="0" fontId="317" fillId="0" borderId="37" xfId="2" applyFont="1" applyBorder="1" applyAlignment="1">
      <alignment horizontal="center" vertical="center"/>
    </xf>
    <xf numFmtId="0" fontId="317" fillId="0" borderId="70" xfId="2" applyFont="1" applyBorder="1" applyAlignment="1">
      <alignment horizontal="center" vertical="center"/>
    </xf>
    <xf numFmtId="0" fontId="317" fillId="0" borderId="9" xfId="2" applyFont="1" applyBorder="1" applyAlignment="1">
      <alignment horizontal="center" vertical="center"/>
    </xf>
    <xf numFmtId="1" fontId="317" fillId="0" borderId="9" xfId="2" applyNumberFormat="1" applyFont="1" applyBorder="1" applyAlignment="1">
      <alignment horizontal="center" vertical="center"/>
    </xf>
    <xf numFmtId="0" fontId="317" fillId="0" borderId="25" xfId="2" applyFont="1" applyBorder="1" applyAlignment="1">
      <alignment horizontal="right" vertical="center"/>
    </xf>
    <xf numFmtId="0" fontId="317" fillId="0" borderId="62" xfId="2" applyFont="1" applyBorder="1" applyAlignment="1">
      <alignment horizontal="right" vertical="center"/>
    </xf>
    <xf numFmtId="0" fontId="317" fillId="0" borderId="71" xfId="2" applyFont="1" applyBorder="1" applyAlignment="1">
      <alignment horizontal="right" vertical="center"/>
    </xf>
    <xf numFmtId="0" fontId="317" fillId="0" borderId="6" xfId="2" applyFont="1" applyBorder="1" applyAlignment="1">
      <alignment horizontal="center" vertical="center"/>
    </xf>
    <xf numFmtId="1" fontId="317" fillId="0" borderId="6" xfId="2" applyNumberFormat="1" applyFont="1" applyBorder="1" applyAlignment="1">
      <alignment horizontal="center" vertical="center"/>
    </xf>
    <xf numFmtId="0" fontId="317" fillId="0" borderId="67" xfId="2" applyFont="1" applyBorder="1" applyAlignment="1">
      <alignment horizontal="right" vertical="center"/>
    </xf>
    <xf numFmtId="0" fontId="317" fillId="0" borderId="59" xfId="2" applyFont="1" applyBorder="1" applyAlignment="1">
      <alignment horizontal="right" vertical="center"/>
    </xf>
    <xf numFmtId="0" fontId="317" fillId="0" borderId="66" xfId="2" applyFont="1" applyBorder="1" applyAlignment="1">
      <alignment horizontal="right" vertical="center"/>
    </xf>
    <xf numFmtId="0" fontId="316" fillId="0" borderId="25" xfId="2" applyFont="1" applyBorder="1" applyAlignment="1">
      <alignment horizontal="left"/>
    </xf>
    <xf numFmtId="0" fontId="316" fillId="0" borderId="62" xfId="2" applyFont="1" applyBorder="1" applyAlignment="1">
      <alignment horizontal="left"/>
    </xf>
    <xf numFmtId="0" fontId="317" fillId="0" borderId="71" xfId="2" applyFont="1" applyBorder="1" applyAlignment="1">
      <alignment horizontal="left" vertical="center" wrapText="1"/>
    </xf>
    <xf numFmtId="0" fontId="317" fillId="0" borderId="25" xfId="2" applyFont="1" applyBorder="1" applyAlignment="1">
      <alignment horizontal="right" vertical="center" wrapText="1"/>
    </xf>
    <xf numFmtId="0" fontId="317" fillId="0" borderId="62" xfId="2" applyFont="1" applyBorder="1" applyAlignment="1">
      <alignment horizontal="right" vertical="center" wrapText="1"/>
    </xf>
    <xf numFmtId="0" fontId="317" fillId="0" borderId="71" xfId="2" applyFont="1" applyBorder="1" applyAlignment="1">
      <alignment horizontal="right" vertical="center" wrapText="1"/>
    </xf>
    <xf numFmtId="0" fontId="317" fillId="0" borderId="67" xfId="2" applyFont="1" applyBorder="1" applyAlignment="1">
      <alignment horizontal="right"/>
    </xf>
    <xf numFmtId="0" fontId="317" fillId="0" borderId="59" xfId="2" applyFont="1" applyBorder="1" applyAlignment="1">
      <alignment horizontal="right"/>
    </xf>
    <xf numFmtId="0" fontId="317" fillId="0" borderId="66" xfId="2" applyFont="1" applyBorder="1" applyAlignment="1">
      <alignment horizontal="right"/>
    </xf>
    <xf numFmtId="0" fontId="317" fillId="0" borderId="25" xfId="2" applyFont="1" applyBorder="1" applyAlignment="1">
      <alignment horizontal="right"/>
    </xf>
    <xf numFmtId="0" fontId="317" fillId="0" borderId="62" xfId="2" applyFont="1" applyBorder="1" applyAlignment="1">
      <alignment horizontal="right"/>
    </xf>
    <xf numFmtId="0" fontId="317" fillId="0" borderId="71" xfId="2" applyFont="1" applyBorder="1" applyAlignment="1">
      <alignment horizontal="right"/>
    </xf>
    <xf numFmtId="0" fontId="317" fillId="0" borderId="65" xfId="2" applyFont="1" applyBorder="1" applyAlignment="1">
      <alignment horizontal="center" vertical="center" wrapText="1"/>
    </xf>
    <xf numFmtId="0" fontId="317" fillId="0" borderId="25" xfId="2" applyFont="1" applyBorder="1" applyAlignment="1">
      <alignment horizontal="center" vertical="center" wrapText="1"/>
    </xf>
    <xf numFmtId="0" fontId="317" fillId="0" borderId="62" xfId="2" applyFont="1" applyBorder="1" applyAlignment="1">
      <alignment horizontal="center" vertical="center" wrapText="1"/>
    </xf>
    <xf numFmtId="0" fontId="317" fillId="0" borderId="71" xfId="2" applyFont="1" applyBorder="1" applyAlignment="1">
      <alignment horizontal="center" vertical="center" wrapText="1"/>
    </xf>
    <xf numFmtId="0" fontId="317" fillId="0" borderId="9" xfId="2" applyFont="1" applyBorder="1"/>
    <xf numFmtId="0" fontId="317" fillId="0" borderId="72" xfId="2" applyFont="1" applyBorder="1" applyAlignment="1">
      <alignment horizontal="center" vertical="center" wrapText="1"/>
    </xf>
    <xf numFmtId="0" fontId="317" fillId="0" borderId="40" xfId="2" applyFont="1" applyBorder="1" applyAlignment="1">
      <alignment horizontal="center" vertical="center" wrapText="1"/>
    </xf>
    <xf numFmtId="0" fontId="317" fillId="0" borderId="0" xfId="2" applyFont="1" applyBorder="1" applyAlignment="1">
      <alignment horizontal="center" vertical="center" wrapText="1"/>
    </xf>
    <xf numFmtId="0" fontId="317" fillId="0" borderId="69" xfId="2" applyFont="1" applyBorder="1" applyAlignment="1">
      <alignment horizontal="center" vertical="center" wrapText="1"/>
    </xf>
    <xf numFmtId="0" fontId="317" fillId="0" borderId="14" xfId="2" applyFont="1" applyBorder="1" applyAlignment="1">
      <alignment horizontal="center" wrapText="1"/>
    </xf>
    <xf numFmtId="0" fontId="317" fillId="0" borderId="68" xfId="2" applyFont="1" applyBorder="1" applyAlignment="1">
      <alignment horizontal="left" vertical="center"/>
    </xf>
    <xf numFmtId="0" fontId="317" fillId="0" borderId="37" xfId="2" applyFont="1" applyBorder="1" applyAlignment="1">
      <alignment horizontal="right" vertical="center"/>
    </xf>
    <xf numFmtId="0" fontId="317" fillId="0" borderId="70" xfId="2" applyFont="1" applyBorder="1" applyAlignment="1">
      <alignment horizontal="right" vertical="center"/>
    </xf>
    <xf numFmtId="0" fontId="317" fillId="0" borderId="67" xfId="2" applyFont="1" applyBorder="1" applyAlignment="1">
      <alignment horizontal="center" vertical="center"/>
    </xf>
    <xf numFmtId="0" fontId="317" fillId="0" borderId="59" xfId="2" applyFont="1" applyBorder="1" applyAlignment="1">
      <alignment horizontal="right" vertical="center"/>
    </xf>
    <xf numFmtId="0" fontId="317" fillId="0" borderId="67" xfId="2" applyFont="1" applyBorder="1" applyAlignment="1">
      <alignment horizontal="center" vertical="center" wrapText="1"/>
    </xf>
    <xf numFmtId="0" fontId="317" fillId="0" borderId="59" xfId="2" applyFont="1" applyBorder="1" applyAlignment="1">
      <alignment horizontal="center" vertical="center" wrapText="1"/>
    </xf>
    <xf numFmtId="0" fontId="317" fillId="0" borderId="66" xfId="2" applyFont="1" applyBorder="1" applyAlignment="1">
      <alignment horizontal="center" vertical="center" wrapText="1"/>
    </xf>
    <xf numFmtId="0" fontId="317" fillId="0" borderId="6" xfId="2" applyFont="1" applyBorder="1" applyAlignment="1">
      <alignment horizontal="center" wrapText="1"/>
    </xf>
    <xf numFmtId="0" fontId="317" fillId="0" borderId="0" xfId="2" applyFont="1" applyBorder="1" applyAlignment="1">
      <alignment horizontal="center" vertical="top"/>
    </xf>
    <xf numFmtId="0" fontId="317" fillId="0" borderId="0" xfId="2" applyFont="1" applyBorder="1" applyAlignment="1">
      <alignment horizontal="center" vertical="top"/>
    </xf>
    <xf numFmtId="0" fontId="243" fillId="0" borderId="0" xfId="2" applyFont="1" applyAlignment="1">
      <alignment horizontal="center"/>
    </xf>
    <xf numFmtId="2" fontId="302" fillId="0" borderId="0" xfId="18" applyNumberFormat="1" applyFont="1"/>
    <xf numFmtId="3" fontId="302" fillId="0" borderId="0" xfId="18" applyNumberFormat="1" applyFont="1"/>
    <xf numFmtId="3" fontId="142" fillId="0" borderId="23" xfId="18" applyNumberFormat="1" applyFont="1" applyFill="1" applyBorder="1" applyAlignment="1">
      <alignment horizontal="center" vertical="center"/>
    </xf>
    <xf numFmtId="0" fontId="228" fillId="0" borderId="3" xfId="18" applyFont="1" applyFill="1" applyBorder="1" applyAlignment="1">
      <alignment horizontal="left" vertical="center"/>
    </xf>
    <xf numFmtId="0" fontId="228" fillId="0" borderId="42" xfId="18" applyFont="1" applyFill="1" applyBorder="1" applyAlignment="1">
      <alignment horizontal="right" vertical="center"/>
    </xf>
    <xf numFmtId="3" fontId="142" fillId="0" borderId="88" xfId="18" applyNumberFormat="1" applyFont="1" applyFill="1" applyBorder="1" applyAlignment="1">
      <alignment horizontal="center" vertical="center"/>
    </xf>
    <xf numFmtId="3" fontId="142" fillId="0" borderId="72" xfId="18" applyNumberFormat="1" applyFont="1" applyFill="1" applyBorder="1" applyAlignment="1">
      <alignment horizontal="center" vertical="center"/>
    </xf>
    <xf numFmtId="0" fontId="228" fillId="0" borderId="88" xfId="18" applyFont="1" applyFill="1" applyBorder="1" applyAlignment="1">
      <alignment horizontal="left" vertical="center"/>
    </xf>
    <xf numFmtId="0" fontId="228" fillId="0" borderId="87" xfId="18" applyFont="1" applyFill="1" applyBorder="1" applyAlignment="1">
      <alignment vertical="center"/>
    </xf>
    <xf numFmtId="3" fontId="142" fillId="0" borderId="40" xfId="18" applyNumberFormat="1" applyFont="1" applyFill="1" applyBorder="1" applyAlignment="1">
      <alignment horizontal="center" vertical="center"/>
    </xf>
    <xf numFmtId="0" fontId="228" fillId="0" borderId="40" xfId="18" applyFont="1" applyFill="1" applyBorder="1" applyAlignment="1">
      <alignment horizontal="left" vertical="center"/>
    </xf>
    <xf numFmtId="0" fontId="228" fillId="0" borderId="69" xfId="18" applyFont="1" applyFill="1" applyBorder="1" applyAlignment="1">
      <alignment vertical="center"/>
    </xf>
    <xf numFmtId="3" fontId="142" fillId="0" borderId="28" xfId="18" applyNumberFormat="1" applyFont="1" applyFill="1" applyBorder="1" applyAlignment="1">
      <alignment horizontal="center" vertical="center"/>
    </xf>
    <xf numFmtId="0" fontId="228" fillId="0" borderId="28" xfId="18" applyFont="1" applyFill="1" applyBorder="1" applyAlignment="1">
      <alignment horizontal="left" vertical="center"/>
    </xf>
    <xf numFmtId="0" fontId="228" fillId="0" borderId="86" xfId="18" applyFont="1" applyFill="1" applyBorder="1" applyAlignment="1">
      <alignment vertical="center"/>
    </xf>
    <xf numFmtId="3" fontId="142" fillId="0" borderId="45" xfId="18" applyNumberFormat="1" applyFont="1" applyFill="1" applyBorder="1" applyAlignment="1">
      <alignment horizontal="center" vertical="center"/>
    </xf>
    <xf numFmtId="0" fontId="228" fillId="0" borderId="45" xfId="18" applyFont="1" applyFill="1" applyBorder="1" applyAlignment="1">
      <alignment horizontal="left" vertical="center"/>
    </xf>
    <xf numFmtId="0" fontId="228" fillId="0" borderId="46" xfId="18" applyFont="1" applyFill="1" applyBorder="1" applyAlignment="1">
      <alignment vertical="center"/>
    </xf>
    <xf numFmtId="0" fontId="228" fillId="0" borderId="12" xfId="18" applyFont="1" applyFill="1" applyBorder="1" applyAlignment="1">
      <alignment horizontal="center" vertical="center" wrapText="1"/>
    </xf>
    <xf numFmtId="0" fontId="228" fillId="0" borderId="12" xfId="18" applyFont="1" applyFill="1" applyBorder="1" applyAlignment="1">
      <alignment horizontal="center" vertical="center"/>
    </xf>
    <xf numFmtId="0" fontId="228" fillId="0" borderId="9" xfId="18" applyFont="1" applyFill="1" applyBorder="1" applyAlignment="1">
      <alignment horizontal="center" vertical="top"/>
    </xf>
    <xf numFmtId="0" fontId="228" fillId="0" borderId="25" xfId="18" applyFont="1" applyFill="1" applyBorder="1" applyAlignment="1">
      <alignment horizontal="center" vertical="center"/>
    </xf>
    <xf numFmtId="0" fontId="228" fillId="0" borderId="71" xfId="18" applyFont="1" applyFill="1" applyBorder="1" applyAlignment="1">
      <alignment horizontal="center" vertical="center"/>
    </xf>
    <xf numFmtId="0" fontId="228" fillId="0" borderId="12" xfId="18" applyFont="1" applyFill="1" applyBorder="1" applyAlignment="1">
      <alignment horizontal="center" vertical="center" wrapText="1"/>
    </xf>
    <xf numFmtId="0" fontId="228" fillId="0" borderId="12" xfId="18" applyFont="1" applyFill="1" applyBorder="1" applyAlignment="1">
      <alignment horizontal="center" vertical="center"/>
    </xf>
    <xf numFmtId="0" fontId="228" fillId="0" borderId="67" xfId="18" applyFont="1" applyFill="1" applyBorder="1" applyAlignment="1">
      <alignment horizontal="center" vertical="center"/>
    </xf>
    <xf numFmtId="0" fontId="228" fillId="0" borderId="66" xfId="18" applyFont="1" applyFill="1" applyBorder="1" applyAlignment="1">
      <alignment horizontal="center" vertical="center"/>
    </xf>
    <xf numFmtId="0" fontId="228" fillId="0" borderId="0" xfId="18" applyFont="1" applyFill="1" applyBorder="1" applyAlignment="1">
      <alignment horizontal="left"/>
    </xf>
    <xf numFmtId="0" fontId="103" fillId="0" borderId="0" xfId="18" applyFont="1" applyFill="1" applyBorder="1"/>
    <xf numFmtId="0" fontId="228" fillId="0" borderId="0" xfId="18" applyFont="1" applyFill="1" applyBorder="1" applyAlignment="1">
      <alignment horizontal="right"/>
    </xf>
    <xf numFmtId="0" fontId="228" fillId="0" borderId="0" xfId="18" applyFont="1" applyFill="1" applyBorder="1" applyAlignment="1">
      <alignment horizontal="center" vertical="center"/>
    </xf>
    <xf numFmtId="0" fontId="229" fillId="0" borderId="0" xfId="18" applyFont="1" applyFill="1" applyBorder="1" applyAlignment="1">
      <alignment horizontal="center" vertical="center"/>
    </xf>
    <xf numFmtId="0" fontId="5" fillId="0" borderId="0" xfId="2" applyFont="1" applyFill="1" applyAlignment="1">
      <alignment horizontal="center" vertical="center"/>
    </xf>
    <xf numFmtId="168" fontId="5" fillId="0" borderId="0" xfId="2" applyNumberFormat="1" applyFont="1" applyFill="1" applyAlignment="1">
      <alignment horizontal="center" vertical="center"/>
    </xf>
    <xf numFmtId="1" fontId="5" fillId="0" borderId="0" xfId="2" applyNumberFormat="1" applyFont="1" applyFill="1" applyAlignment="1">
      <alignment horizontal="center" vertical="center"/>
    </xf>
    <xf numFmtId="0" fontId="5" fillId="0" borderId="0" xfId="2" applyFont="1" applyFill="1" applyBorder="1" applyAlignment="1">
      <alignment horizontal="right" vertical="center"/>
    </xf>
    <xf numFmtId="0" fontId="5" fillId="0" borderId="69" xfId="2" applyFont="1" applyFill="1" applyBorder="1" applyAlignment="1">
      <alignment horizontal="right" vertical="center"/>
    </xf>
    <xf numFmtId="0" fontId="5" fillId="0" borderId="59" xfId="2" applyFont="1" applyFill="1" applyBorder="1" applyAlignment="1">
      <alignment horizontal="left" vertical="center"/>
    </xf>
    <xf numFmtId="0" fontId="5" fillId="0" borderId="69" xfId="2" applyFont="1" applyFill="1" applyBorder="1" applyAlignment="1">
      <alignment vertical="center"/>
    </xf>
    <xf numFmtId="9" fontId="5" fillId="0" borderId="72" xfId="25" applyFont="1" applyFill="1" applyBorder="1" applyAlignment="1">
      <alignment horizontal="center" vertical="center"/>
    </xf>
    <xf numFmtId="1" fontId="5" fillId="0" borderId="12" xfId="2" applyNumberFormat="1" applyFont="1" applyFill="1" applyBorder="1" applyAlignment="1">
      <alignment horizontal="center" vertical="center"/>
    </xf>
    <xf numFmtId="1" fontId="5" fillId="0" borderId="65" xfId="2" applyNumberFormat="1" applyFont="1" applyFill="1" applyBorder="1" applyAlignment="1">
      <alignment horizontal="center" vertical="center"/>
    </xf>
    <xf numFmtId="1" fontId="5" fillId="0" borderId="68" xfId="2" applyNumberFormat="1" applyFont="1" applyFill="1" applyBorder="1" applyAlignment="1">
      <alignment horizontal="center" vertical="center"/>
    </xf>
    <xf numFmtId="1" fontId="5" fillId="0" borderId="70" xfId="2" applyNumberFormat="1" applyFont="1" applyFill="1" applyBorder="1" applyAlignment="1">
      <alignment horizontal="center" vertical="center"/>
    </xf>
    <xf numFmtId="1" fontId="5" fillId="0" borderId="72" xfId="2" applyNumberFormat="1" applyFont="1" applyFill="1" applyBorder="1" applyAlignment="1">
      <alignment horizontal="center" vertical="center"/>
    </xf>
    <xf numFmtId="1" fontId="5" fillId="0" borderId="73" xfId="2" applyNumberFormat="1" applyFont="1" applyFill="1" applyBorder="1" applyAlignment="1">
      <alignment horizontal="center" vertical="center"/>
    </xf>
    <xf numFmtId="1" fontId="5" fillId="0" borderId="79" xfId="2" applyNumberFormat="1" applyFont="1" applyFill="1" applyBorder="1" applyAlignment="1">
      <alignment horizontal="center" vertical="center"/>
    </xf>
    <xf numFmtId="1" fontId="5" fillId="0" borderId="78" xfId="2" applyNumberFormat="1" applyFont="1" applyFill="1" applyBorder="1" applyAlignment="1">
      <alignment horizontal="center" vertical="center"/>
    </xf>
    <xf numFmtId="1" fontId="5" fillId="0" borderId="61" xfId="2" applyNumberFormat="1" applyFont="1" applyFill="1" applyBorder="1" applyAlignment="1">
      <alignment horizontal="center" vertical="center"/>
    </xf>
    <xf numFmtId="1" fontId="5" fillId="0" borderId="49" xfId="2" applyNumberFormat="1" applyFont="1" applyFill="1" applyBorder="1" applyAlignment="1">
      <alignment horizontal="center" vertical="center"/>
    </xf>
    <xf numFmtId="1" fontId="5" fillId="0" borderId="50" xfId="2" applyNumberFormat="1" applyFont="1" applyFill="1" applyBorder="1" applyAlignment="1">
      <alignment horizontal="center" vertical="center"/>
    </xf>
    <xf numFmtId="3" fontId="5" fillId="0" borderId="0" xfId="2" applyNumberFormat="1" applyFont="1" applyFill="1" applyAlignment="1">
      <alignment horizontal="center" vertical="center"/>
    </xf>
    <xf numFmtId="1" fontId="5" fillId="0" borderId="45" xfId="2" applyNumberFormat="1" applyFont="1" applyFill="1" applyBorder="1" applyAlignment="1">
      <alignment horizontal="center" vertical="center"/>
    </xf>
    <xf numFmtId="1" fontId="5" fillId="0" borderId="46" xfId="2" applyNumberFormat="1" applyFont="1" applyFill="1" applyBorder="1" applyAlignment="1">
      <alignment horizontal="center" vertical="center"/>
    </xf>
    <xf numFmtId="0" fontId="5" fillId="0" borderId="14" xfId="2" applyFont="1" applyFill="1" applyBorder="1" applyAlignment="1">
      <alignment horizontal="center" vertical="center" wrapText="1"/>
    </xf>
    <xf numFmtId="0" fontId="5" fillId="0" borderId="14" xfId="2" applyFont="1" applyFill="1" applyBorder="1" applyAlignment="1">
      <alignment horizontal="center" vertical="center"/>
    </xf>
    <xf numFmtId="0" fontId="5" fillId="0" borderId="40" xfId="2" applyFont="1" applyFill="1" applyBorder="1" applyAlignment="1">
      <alignment vertical="center"/>
    </xf>
    <xf numFmtId="0" fontId="5" fillId="0" borderId="6" xfId="2" applyFont="1" applyFill="1" applyBorder="1" applyAlignment="1">
      <alignment horizontal="center" vertical="center" wrapText="1"/>
    </xf>
    <xf numFmtId="0" fontId="5" fillId="0" borderId="6" xfId="2" applyFont="1" applyFill="1" applyBorder="1" applyAlignment="1">
      <alignment horizontal="center" vertical="center"/>
    </xf>
    <xf numFmtId="0" fontId="5" fillId="0" borderId="67" xfId="2" applyFont="1" applyFill="1" applyBorder="1" applyAlignment="1">
      <alignment vertical="center"/>
    </xf>
    <xf numFmtId="0" fontId="5" fillId="0" borderId="66" xfId="2" applyFont="1" applyFill="1" applyBorder="1" applyAlignment="1">
      <alignment vertical="center"/>
    </xf>
    <xf numFmtId="0" fontId="5" fillId="0" borderId="0" xfId="2" applyFont="1" applyFill="1" applyAlignment="1">
      <alignment horizontal="left" vertical="center"/>
    </xf>
    <xf numFmtId="0" fontId="5" fillId="0" borderId="0" xfId="2" applyFont="1" applyFill="1" applyAlignment="1">
      <alignment horizontal="right" vertical="center"/>
    </xf>
    <xf numFmtId="0" fontId="5" fillId="0" borderId="0" xfId="2" applyFont="1" applyFill="1" applyAlignment="1">
      <alignment horizontal="center" vertical="center"/>
    </xf>
    <xf numFmtId="173" fontId="62" fillId="0" borderId="72" xfId="25" applyNumberFormat="1" applyFont="1" applyFill="1" applyBorder="1" applyAlignment="1">
      <alignment horizontal="center" vertical="center"/>
    </xf>
    <xf numFmtId="168" fontId="62" fillId="0" borderId="72" xfId="25" applyNumberFormat="1" applyFont="1" applyFill="1" applyBorder="1" applyAlignment="1">
      <alignment horizontal="center" vertical="center"/>
    </xf>
    <xf numFmtId="3" fontId="5" fillId="0" borderId="12" xfId="2" applyNumberFormat="1" applyFont="1" applyFill="1" applyBorder="1" applyAlignment="1">
      <alignment horizontal="center" vertical="center"/>
    </xf>
    <xf numFmtId="0" fontId="5" fillId="0" borderId="68" xfId="2" applyFont="1" applyFill="1" applyBorder="1" applyAlignment="1">
      <alignment horizontal="center" vertical="center"/>
    </xf>
    <xf numFmtId="0" fontId="5" fillId="0" borderId="70" xfId="2" applyFont="1" applyFill="1" applyBorder="1" applyAlignment="1">
      <alignment horizontal="center" vertical="center"/>
    </xf>
    <xf numFmtId="3" fontId="5" fillId="0" borderId="73" xfId="2" applyNumberFormat="1" applyFont="1" applyFill="1" applyBorder="1" applyAlignment="1">
      <alignment horizontal="center" vertical="center"/>
    </xf>
    <xf numFmtId="0" fontId="5" fillId="0" borderId="79" xfId="2" applyFont="1" applyFill="1" applyBorder="1" applyAlignment="1">
      <alignment horizontal="center" vertical="center"/>
    </xf>
    <xf numFmtId="0" fontId="5" fillId="0" borderId="78" xfId="2" applyFont="1" applyFill="1" applyBorder="1" applyAlignment="1">
      <alignment horizontal="center" vertical="center"/>
    </xf>
    <xf numFmtId="3" fontId="5" fillId="0" borderId="61" xfId="2" applyNumberFormat="1" applyFont="1" applyFill="1" applyBorder="1" applyAlignment="1">
      <alignment horizontal="center" vertical="center"/>
    </xf>
    <xf numFmtId="0" fontId="5" fillId="0" borderId="49" xfId="2" applyFont="1" applyFill="1" applyBorder="1" applyAlignment="1">
      <alignment horizontal="center" vertical="center"/>
    </xf>
    <xf numFmtId="0" fontId="5" fillId="0" borderId="50" xfId="2" applyFont="1" applyFill="1" applyBorder="1" applyAlignment="1">
      <alignment horizontal="center" vertical="center"/>
    </xf>
    <xf numFmtId="1" fontId="62" fillId="0" borderId="61" xfId="2" applyNumberFormat="1" applyFont="1" applyFill="1" applyBorder="1" applyAlignment="1">
      <alignment horizontal="center" vertical="center"/>
    </xf>
    <xf numFmtId="3" fontId="62" fillId="0" borderId="61" xfId="2" applyNumberFormat="1" applyFont="1" applyFill="1" applyBorder="1" applyAlignment="1">
      <alignment horizontal="center" vertical="center"/>
    </xf>
    <xf numFmtId="1" fontId="62" fillId="0" borderId="72" xfId="2" applyNumberFormat="1" applyFont="1" applyFill="1" applyBorder="1" applyAlignment="1">
      <alignment horizontal="center" vertical="center"/>
    </xf>
    <xf numFmtId="0" fontId="5" fillId="0" borderId="45" xfId="2" applyFont="1" applyFill="1" applyBorder="1" applyAlignment="1">
      <alignment horizontal="center" vertical="center"/>
    </xf>
    <xf numFmtId="0" fontId="5" fillId="0" borderId="46" xfId="2" applyFont="1" applyFill="1" applyBorder="1" applyAlignment="1">
      <alignment horizontal="center" vertical="center"/>
    </xf>
    <xf numFmtId="0" fontId="62" fillId="0" borderId="0" xfId="2" applyFont="1" applyFill="1" applyAlignment="1">
      <alignment horizontal="center" vertical="center"/>
    </xf>
    <xf numFmtId="0" fontId="62" fillId="0" borderId="9" xfId="2" applyFont="1" applyFill="1" applyBorder="1" applyAlignment="1">
      <alignment horizontal="center" vertical="center" wrapText="1"/>
    </xf>
    <xf numFmtId="0" fontId="62" fillId="0" borderId="9" xfId="2" applyFont="1" applyFill="1" applyBorder="1" applyAlignment="1">
      <alignment horizontal="center" vertical="center"/>
    </xf>
    <xf numFmtId="0" fontId="62" fillId="0" borderId="25" xfId="2" applyFont="1" applyFill="1" applyBorder="1" applyAlignment="1">
      <alignment horizontal="center" vertical="center"/>
    </xf>
    <xf numFmtId="0" fontId="62" fillId="0" borderId="71" xfId="2" applyFont="1" applyFill="1" applyBorder="1" applyAlignment="1">
      <alignment horizontal="center" vertical="center"/>
    </xf>
    <xf numFmtId="0" fontId="62" fillId="0" borderId="6" xfId="2" applyFont="1" applyFill="1" applyBorder="1" applyAlignment="1">
      <alignment horizontal="center" vertical="center" wrapText="1"/>
    </xf>
    <xf numFmtId="0" fontId="62" fillId="0" borderId="67" xfId="2" applyFont="1" applyFill="1" applyBorder="1" applyAlignment="1">
      <alignment horizontal="center" vertical="center"/>
    </xf>
    <xf numFmtId="0" fontId="62" fillId="0" borderId="66" xfId="2" applyFont="1" applyFill="1" applyBorder="1" applyAlignment="1">
      <alignment horizontal="center" vertical="center"/>
    </xf>
    <xf numFmtId="0" fontId="62" fillId="0" borderId="0" xfId="2" applyFont="1" applyFill="1" applyAlignment="1">
      <alignment horizontal="left" vertical="center"/>
    </xf>
    <xf numFmtId="0" fontId="62" fillId="0" borderId="0" xfId="2" applyFont="1" applyFill="1" applyAlignment="1">
      <alignment horizontal="right" vertical="center"/>
    </xf>
    <xf numFmtId="0" fontId="62" fillId="0" borderId="0" xfId="2" applyFont="1" applyFill="1" applyAlignment="1">
      <alignment horizontal="center" vertical="center"/>
    </xf>
    <xf numFmtId="0" fontId="11" fillId="0" borderId="59" xfId="2" applyFont="1" applyBorder="1" applyAlignment="1">
      <alignment horizontal="left" vertical="top" wrapText="1"/>
    </xf>
    <xf numFmtId="0" fontId="11" fillId="0" borderId="59" xfId="2" applyFont="1" applyBorder="1" applyAlignment="1">
      <alignment horizontal="right" vertical="top" wrapText="1"/>
    </xf>
    <xf numFmtId="168" fontId="5" fillId="0" borderId="12" xfId="2" applyNumberFormat="1" applyFont="1" applyFill="1" applyBorder="1" applyAlignment="1">
      <alignment horizontal="center" vertical="center"/>
    </xf>
    <xf numFmtId="0" fontId="107" fillId="0" borderId="68" xfId="2" applyFont="1" applyFill="1" applyBorder="1" applyAlignment="1">
      <alignment horizontal="left" vertical="center"/>
    </xf>
    <xf numFmtId="0" fontId="107" fillId="0" borderId="70" xfId="2" applyFont="1" applyFill="1" applyBorder="1" applyAlignment="1">
      <alignment vertical="center"/>
    </xf>
    <xf numFmtId="0" fontId="107" fillId="0" borderId="79" xfId="2" applyFont="1" applyFill="1" applyBorder="1" applyAlignment="1">
      <alignment horizontal="left" vertical="center"/>
    </xf>
    <xf numFmtId="0" fontId="107" fillId="0" borderId="78" xfId="2" applyFont="1" applyFill="1" applyBorder="1" applyAlignment="1">
      <alignment vertical="center"/>
    </xf>
    <xf numFmtId="0" fontId="107" fillId="0" borderId="49" xfId="2" applyFont="1" applyFill="1" applyBorder="1" applyAlignment="1">
      <alignment horizontal="left" vertical="center"/>
    </xf>
    <xf numFmtId="0" fontId="107" fillId="0" borderId="50" xfId="2" applyFont="1" applyFill="1" applyBorder="1" applyAlignment="1">
      <alignment vertical="center"/>
    </xf>
    <xf numFmtId="0" fontId="107" fillId="0" borderId="45" xfId="2" applyFont="1" applyFill="1" applyBorder="1" applyAlignment="1">
      <alignment horizontal="left" vertical="center"/>
    </xf>
    <xf numFmtId="0" fontId="107" fillId="0" borderId="46" xfId="2" applyFont="1" applyFill="1" applyBorder="1" applyAlignment="1">
      <alignment vertical="center"/>
    </xf>
    <xf numFmtId="0" fontId="116" fillId="0" borderId="0" xfId="2" applyFont="1" applyFill="1" applyAlignment="1">
      <alignment horizontal="center" vertical="center"/>
    </xf>
    <xf numFmtId="0" fontId="116" fillId="0" borderId="14" xfId="2" applyFont="1" applyFill="1" applyBorder="1" applyAlignment="1">
      <alignment horizontal="center" vertical="center"/>
    </xf>
    <xf numFmtId="0" fontId="116" fillId="0" borderId="14" xfId="2" applyFont="1" applyFill="1" applyBorder="1" applyAlignment="1">
      <alignment horizontal="center" vertical="center" wrapText="1"/>
    </xf>
    <xf numFmtId="0" fontId="116" fillId="0" borderId="25" xfId="2" applyFont="1" applyFill="1" applyBorder="1" applyAlignment="1">
      <alignment horizontal="center" vertical="center"/>
    </xf>
    <xf numFmtId="0" fontId="116" fillId="0" borderId="71" xfId="2" applyFont="1" applyFill="1" applyBorder="1" applyAlignment="1">
      <alignment horizontal="center" vertical="center"/>
    </xf>
    <xf numFmtId="0" fontId="116" fillId="0" borderId="6" xfId="2" applyFont="1" applyFill="1" applyBorder="1" applyAlignment="1">
      <alignment horizontal="center" vertical="center" wrapText="1"/>
    </xf>
    <xf numFmtId="0" fontId="116" fillId="0" borderId="12" xfId="2" applyFont="1" applyFill="1" applyBorder="1" applyAlignment="1">
      <alignment horizontal="center" vertical="center" wrapText="1"/>
    </xf>
    <xf numFmtId="0" fontId="116" fillId="0" borderId="6" xfId="2" applyFont="1" applyFill="1" applyBorder="1" applyAlignment="1">
      <alignment horizontal="center" vertical="center"/>
    </xf>
    <xf numFmtId="0" fontId="116" fillId="0" borderId="67" xfId="2" applyFont="1" applyFill="1" applyBorder="1" applyAlignment="1">
      <alignment horizontal="center" vertical="center"/>
    </xf>
    <xf numFmtId="0" fontId="116" fillId="0" borderId="66" xfId="2" applyFont="1" applyFill="1" applyBorder="1" applyAlignment="1">
      <alignment horizontal="center" vertical="center"/>
    </xf>
    <xf numFmtId="0" fontId="116" fillId="0" borderId="0" xfId="2" applyFont="1" applyFill="1" applyAlignment="1">
      <alignment horizontal="left" vertical="center"/>
    </xf>
    <xf numFmtId="0" fontId="116" fillId="0" borderId="0" xfId="2" applyFont="1" applyFill="1" applyAlignment="1">
      <alignment horizontal="right" vertical="center"/>
    </xf>
    <xf numFmtId="0" fontId="238" fillId="0" borderId="0" xfId="2" applyFont="1" applyFill="1" applyAlignment="1">
      <alignment horizontal="center" vertical="center"/>
    </xf>
    <xf numFmtId="0" fontId="65" fillId="0" borderId="0" xfId="11" applyFont="1" applyAlignment="1">
      <alignment horizontal="right" vertical="center"/>
    </xf>
    <xf numFmtId="0" fontId="5" fillId="0" borderId="0" xfId="11" applyFont="1" applyAlignment="1">
      <alignment vertical="center"/>
    </xf>
    <xf numFmtId="0" fontId="19" fillId="0" borderId="59" xfId="11" applyFont="1" applyBorder="1" applyAlignment="1">
      <alignment vertical="center"/>
    </xf>
    <xf numFmtId="0" fontId="140" fillId="0" borderId="23" xfId="11" applyNumberFormat="1" applyFont="1" applyBorder="1" applyAlignment="1">
      <alignment horizontal="center" vertical="center"/>
    </xf>
    <xf numFmtId="0" fontId="5" fillId="0" borderId="42" xfId="11" applyFont="1" applyBorder="1" applyAlignment="1">
      <alignment horizontal="center" vertical="center"/>
    </xf>
    <xf numFmtId="0" fontId="139" fillId="0" borderId="73" xfId="11" applyFont="1" applyBorder="1" applyAlignment="1">
      <alignment horizontal="center" vertical="center"/>
    </xf>
    <xf numFmtId="0" fontId="139" fillId="0" borderId="61" xfId="11" applyFont="1" applyBorder="1" applyAlignment="1">
      <alignment horizontal="center" vertical="center"/>
    </xf>
    <xf numFmtId="0" fontId="113" fillId="0" borderId="86" xfId="11" applyFont="1" applyBorder="1" applyAlignment="1">
      <alignment horizontal="center" vertical="top"/>
    </xf>
    <xf numFmtId="0" fontId="62" fillId="0" borderId="69" xfId="11" applyFont="1" applyBorder="1" applyAlignment="1">
      <alignment horizontal="center"/>
    </xf>
    <xf numFmtId="0" fontId="139" fillId="0" borderId="29" xfId="11" applyFont="1" applyBorder="1" applyAlignment="1">
      <alignment horizontal="center" vertical="center"/>
    </xf>
    <xf numFmtId="0" fontId="140" fillId="0" borderId="73" xfId="11" applyFont="1" applyBorder="1" applyAlignment="1">
      <alignment horizontal="center" vertical="center"/>
    </xf>
    <xf numFmtId="0" fontId="140" fillId="0" borderId="61" xfId="11" applyFont="1" applyBorder="1" applyAlignment="1">
      <alignment horizontal="center" vertical="center"/>
    </xf>
    <xf numFmtId="1" fontId="140" fillId="0" borderId="73" xfId="11" applyNumberFormat="1" applyFont="1" applyBorder="1" applyAlignment="1">
      <alignment horizontal="center" vertical="center"/>
    </xf>
    <xf numFmtId="0" fontId="140" fillId="0" borderId="73" xfId="11" applyNumberFormat="1" applyFont="1" applyBorder="1" applyAlignment="1">
      <alignment horizontal="center" vertical="center"/>
    </xf>
    <xf numFmtId="0" fontId="7" fillId="0" borderId="86" xfId="11" applyFont="1" applyBorder="1" applyAlignment="1">
      <alignment horizontal="center" vertical="top"/>
    </xf>
    <xf numFmtId="1" fontId="140" fillId="0" borderId="61" xfId="11" applyNumberFormat="1" applyFont="1" applyBorder="1" applyAlignment="1">
      <alignment horizontal="center" vertical="center"/>
    </xf>
    <xf numFmtId="0" fontId="140" fillId="0" borderId="61" xfId="11" applyNumberFormat="1" applyFont="1" applyBorder="1" applyAlignment="1">
      <alignment horizontal="center" vertical="center"/>
    </xf>
    <xf numFmtId="0" fontId="5" fillId="0" borderId="69" xfId="11" applyFont="1" applyBorder="1" applyAlignment="1">
      <alignment horizontal="center"/>
    </xf>
    <xf numFmtId="0" fontId="140" fillId="0" borderId="9" xfId="11" applyFont="1" applyBorder="1" applyAlignment="1">
      <alignment horizontal="center" vertical="top"/>
    </xf>
    <xf numFmtId="0" fontId="5" fillId="0" borderId="71" xfId="11" applyFont="1" applyBorder="1" applyAlignment="1">
      <alignment horizontal="centerContinuous"/>
    </xf>
    <xf numFmtId="0" fontId="140" fillId="0" borderId="6" xfId="11" applyFont="1" applyBorder="1" applyAlignment="1">
      <alignment horizontal="center"/>
    </xf>
    <xf numFmtId="0" fontId="5" fillId="0" borderId="69" xfId="11" applyFont="1" applyBorder="1" applyAlignment="1">
      <alignment horizontal="centerContinuous" vertical="top"/>
    </xf>
    <xf numFmtId="0" fontId="5" fillId="0" borderId="25" xfId="11" applyFont="1" applyBorder="1" applyAlignment="1">
      <alignment horizontal="centerContinuous"/>
    </xf>
    <xf numFmtId="0" fontId="5" fillId="0" borderId="62" xfId="11" applyFont="1" applyBorder="1" applyAlignment="1">
      <alignment horizontal="centerContinuous"/>
    </xf>
    <xf numFmtId="0" fontId="5" fillId="0" borderId="62" xfId="11" applyFont="1" applyBorder="1" applyAlignment="1">
      <alignment horizontal="centerContinuous" vertical="top"/>
    </xf>
    <xf numFmtId="0" fontId="5" fillId="0" borderId="14" xfId="11" applyFont="1" applyBorder="1" applyAlignment="1">
      <alignment horizontal="centerContinuous"/>
    </xf>
    <xf numFmtId="0" fontId="5" fillId="0" borderId="6" xfId="11" applyFont="1" applyBorder="1" applyAlignment="1">
      <alignment horizontal="centerContinuous"/>
    </xf>
    <xf numFmtId="0" fontId="5" fillId="0" borderId="0" xfId="11" applyFont="1" applyAlignment="1">
      <alignment horizontal="centerContinuous"/>
    </xf>
    <xf numFmtId="0" fontId="5" fillId="0" borderId="0" xfId="11" applyFont="1" applyAlignment="1"/>
    <xf numFmtId="0" fontId="5" fillId="0" borderId="0" xfId="11" applyFont="1" applyAlignment="1">
      <alignment horizontal="center"/>
    </xf>
    <xf numFmtId="0" fontId="68" fillId="0" borderId="0" xfId="11" applyFont="1" applyBorder="1"/>
    <xf numFmtId="0" fontId="228" fillId="0" borderId="0" xfId="11" applyFont="1" applyBorder="1" applyAlignment="1">
      <alignment horizontal="right" readingOrder="2"/>
    </xf>
    <xf numFmtId="0" fontId="98" fillId="0" borderId="0" xfId="11" applyFont="1" applyAlignment="1">
      <alignment horizontal="left"/>
    </xf>
    <xf numFmtId="0" fontId="97" fillId="0" borderId="0" xfId="11" applyFont="1" applyBorder="1" applyAlignment="1">
      <alignment horizontal="centerContinuous"/>
    </xf>
    <xf numFmtId="0" fontId="68" fillId="0" borderId="0" xfId="11" applyFont="1" applyBorder="1" applyAlignment="1">
      <alignment horizontal="centerContinuous"/>
    </xf>
    <xf numFmtId="0" fontId="96" fillId="0" borderId="0" xfId="11" applyFont="1" applyBorder="1"/>
    <xf numFmtId="168" fontId="318" fillId="0" borderId="65" xfId="11" applyNumberFormat="1" applyFont="1" applyBorder="1" applyAlignment="1">
      <alignment horizontal="center" vertical="center"/>
    </xf>
    <xf numFmtId="38" fontId="318" fillId="0" borderId="65" xfId="24" applyNumberFormat="1" applyFont="1" applyBorder="1" applyAlignment="1">
      <alignment horizontal="center" vertical="center"/>
    </xf>
    <xf numFmtId="0" fontId="61" fillId="0" borderId="53" xfId="11" applyFont="1" applyBorder="1" applyAlignment="1">
      <alignment horizontal="left" vertical="center"/>
    </xf>
    <xf numFmtId="0" fontId="61" fillId="0" borderId="54" xfId="11" applyFont="1" applyBorder="1" applyAlignment="1">
      <alignment horizontal="right" vertical="center"/>
    </xf>
    <xf numFmtId="0" fontId="318" fillId="0" borderId="49" xfId="11" applyFont="1" applyBorder="1" applyAlignment="1">
      <alignment horizontal="center" vertical="center"/>
    </xf>
    <xf numFmtId="0" fontId="318" fillId="0" borderId="132" xfId="11" applyFont="1" applyBorder="1" applyAlignment="1">
      <alignment horizontal="center" vertical="center"/>
    </xf>
    <xf numFmtId="0" fontId="318" fillId="0" borderId="50" xfId="11" applyFont="1" applyBorder="1" applyAlignment="1">
      <alignment horizontal="center" vertical="center"/>
    </xf>
    <xf numFmtId="0" fontId="319" fillId="0" borderId="49" xfId="11" applyFont="1" applyBorder="1" applyAlignment="1">
      <alignment horizontal="left" vertical="center"/>
    </xf>
    <xf numFmtId="0" fontId="319" fillId="0" borderId="50" xfId="11" applyFont="1" applyBorder="1" applyAlignment="1">
      <alignment vertical="center"/>
    </xf>
    <xf numFmtId="168" fontId="318" fillId="0" borderId="73" xfId="11" applyNumberFormat="1" applyFont="1" applyBorder="1" applyAlignment="1">
      <alignment horizontal="center" vertical="center"/>
    </xf>
    <xf numFmtId="38" fontId="318" fillId="0" borderId="73" xfId="24" applyNumberFormat="1" applyFont="1" applyBorder="1" applyAlignment="1">
      <alignment horizontal="center" vertical="center"/>
    </xf>
    <xf numFmtId="0" fontId="61" fillId="0" borderId="79" xfId="11" applyFont="1" applyBorder="1" applyAlignment="1">
      <alignment horizontal="left" vertical="center"/>
    </xf>
    <xf numFmtId="0" fontId="61" fillId="0" borderId="78" xfId="11" applyFont="1" applyBorder="1" applyAlignment="1">
      <alignment vertical="center"/>
    </xf>
    <xf numFmtId="168" fontId="318" fillId="0" borderId="61" xfId="11" applyNumberFormat="1" applyFont="1" applyBorder="1" applyAlignment="1">
      <alignment horizontal="center" vertical="center"/>
    </xf>
    <xf numFmtId="38" fontId="318" fillId="0" borderId="61" xfId="24" applyNumberFormat="1" applyFont="1" applyBorder="1" applyAlignment="1">
      <alignment horizontal="center" vertical="center"/>
    </xf>
    <xf numFmtId="0" fontId="61" fillId="0" borderId="49" xfId="11" applyFont="1" applyBorder="1" applyAlignment="1">
      <alignment horizontal="left" vertical="center"/>
    </xf>
    <xf numFmtId="0" fontId="61" fillId="0" borderId="50" xfId="11" applyFont="1" applyBorder="1" applyAlignment="1">
      <alignment vertical="center"/>
    </xf>
    <xf numFmtId="168" fontId="320" fillId="0" borderId="61" xfId="11" applyNumberFormat="1" applyFont="1" applyBorder="1" applyAlignment="1">
      <alignment horizontal="center" vertical="center"/>
    </xf>
    <xf numFmtId="38" fontId="320" fillId="0" borderId="61" xfId="24" applyNumberFormat="1" applyFont="1" applyBorder="1" applyAlignment="1">
      <alignment horizontal="center" vertical="center"/>
    </xf>
    <xf numFmtId="0" fontId="120" fillId="0" borderId="49" xfId="11" applyFont="1" applyBorder="1" applyAlignment="1">
      <alignment horizontal="left" vertical="center"/>
    </xf>
    <xf numFmtId="0" fontId="120" fillId="0" borderId="50" xfId="11" applyFont="1" applyBorder="1" applyAlignment="1">
      <alignment vertical="center"/>
    </xf>
    <xf numFmtId="168" fontId="318" fillId="0" borderId="72" xfId="11" applyNumberFormat="1" applyFont="1" applyBorder="1" applyAlignment="1">
      <alignment horizontal="center" vertical="center"/>
    </xf>
    <xf numFmtId="38" fontId="318" fillId="0" borderId="72" xfId="24" applyNumberFormat="1" applyFont="1" applyBorder="1" applyAlignment="1">
      <alignment horizontal="center" vertical="center"/>
    </xf>
    <xf numFmtId="0" fontId="61" fillId="0" borderId="45" xfId="11" applyFont="1" applyBorder="1" applyAlignment="1">
      <alignment horizontal="left" vertical="center"/>
    </xf>
    <xf numFmtId="0" fontId="61" fillId="0" borderId="46" xfId="11" applyFont="1" applyBorder="1" applyAlignment="1">
      <alignment vertical="center"/>
    </xf>
    <xf numFmtId="0" fontId="61" fillId="0" borderId="0" xfId="11" applyFont="1" applyBorder="1"/>
    <xf numFmtId="0" fontId="61" fillId="0" borderId="9" xfId="11" applyFont="1" applyBorder="1" applyAlignment="1">
      <alignment horizontal="center" vertical="center"/>
    </xf>
    <xf numFmtId="0" fontId="61" fillId="0" borderId="25" xfId="11" applyFont="1" applyBorder="1" applyAlignment="1">
      <alignment horizontal="centerContinuous" vertical="center"/>
    </xf>
    <xf numFmtId="0" fontId="61" fillId="0" borderId="71" xfId="11" applyFont="1" applyBorder="1" applyAlignment="1">
      <alignment horizontal="centerContinuous" vertical="center"/>
    </xf>
    <xf numFmtId="0" fontId="61" fillId="0" borderId="6" xfId="11" applyFont="1" applyBorder="1" applyAlignment="1">
      <alignment horizontal="center" vertical="center"/>
    </xf>
    <xf numFmtId="0" fontId="321" fillId="0" borderId="40" xfId="11" applyFont="1" applyBorder="1" applyAlignment="1">
      <alignment horizontal="centerContinuous" vertical="center"/>
    </xf>
    <xf numFmtId="0" fontId="61" fillId="0" borderId="69" xfId="11" applyFont="1" applyBorder="1" applyAlignment="1">
      <alignment horizontal="centerContinuous" vertical="center"/>
    </xf>
    <xf numFmtId="0" fontId="95" fillId="0" borderId="37" xfId="11" applyFont="1" applyBorder="1" applyAlignment="1">
      <alignment horizontal="centerContinuous" vertical="center"/>
    </xf>
    <xf numFmtId="0" fontId="96" fillId="0" borderId="37" xfId="11" applyFont="1" applyBorder="1" applyAlignment="1">
      <alignment vertical="center"/>
    </xf>
    <xf numFmtId="0" fontId="61" fillId="0" borderId="70" xfId="11" applyFont="1" applyBorder="1" applyAlignment="1">
      <alignment vertical="center"/>
    </xf>
    <xf numFmtId="0" fontId="321" fillId="0" borderId="67" xfId="11" applyFont="1" applyBorder="1" applyAlignment="1">
      <alignment horizontal="centerContinuous" vertical="center"/>
    </xf>
    <xf numFmtId="0" fontId="61" fillId="0" borderId="66" xfId="11" applyFont="1" applyBorder="1" applyAlignment="1">
      <alignment horizontal="centerContinuous"/>
    </xf>
    <xf numFmtId="0" fontId="61" fillId="0" borderId="0" xfId="11" applyFont="1" applyBorder="1" applyAlignment="1">
      <alignment horizontal="left"/>
    </xf>
    <xf numFmtId="0" fontId="61" fillId="0" borderId="0" xfId="11" applyFont="1" applyBorder="1" applyAlignment="1"/>
    <xf numFmtId="0" fontId="61" fillId="0" borderId="0" xfId="11" applyFont="1" applyBorder="1" applyAlignment="1">
      <alignment horizontal="centerContinuous"/>
    </xf>
    <xf numFmtId="0" fontId="96" fillId="0" borderId="0" xfId="11" applyFont="1" applyBorder="1" applyAlignment="1">
      <alignment horizontal="centerContinuous"/>
    </xf>
    <xf numFmtId="0" fontId="95" fillId="0" borderId="0" xfId="11" applyFont="1" applyBorder="1" applyAlignment="1">
      <alignment horizontal="centerContinuous"/>
    </xf>
    <xf numFmtId="0" fontId="7" fillId="0" borderId="59" xfId="11" applyFont="1" applyBorder="1" applyAlignment="1">
      <alignment horizontal="right" vertical="center" wrapText="1" readingOrder="2"/>
    </xf>
    <xf numFmtId="168" fontId="314" fillId="0" borderId="9" xfId="11" applyNumberFormat="1" applyFont="1" applyBorder="1" applyAlignment="1">
      <alignment horizontal="center" vertical="center"/>
    </xf>
    <xf numFmtId="0" fontId="7" fillId="0" borderId="25" xfId="11" applyFont="1" applyBorder="1" applyAlignment="1">
      <alignment horizontal="centerContinuous"/>
    </xf>
    <xf numFmtId="0" fontId="7" fillId="0" borderId="71" xfId="11" applyFont="1" applyBorder="1" applyAlignment="1">
      <alignment horizontal="centerContinuous"/>
    </xf>
    <xf numFmtId="168" fontId="314" fillId="0" borderId="14" xfId="11" applyNumberFormat="1" applyFont="1" applyBorder="1" applyAlignment="1">
      <alignment horizontal="center" vertical="center"/>
    </xf>
    <xf numFmtId="0" fontId="7" fillId="0" borderId="40" xfId="11" applyFont="1" applyBorder="1" applyAlignment="1">
      <alignment horizontal="centerContinuous"/>
    </xf>
    <xf numFmtId="0" fontId="7" fillId="0" borderId="69" xfId="11" applyFont="1" applyBorder="1" applyAlignment="1">
      <alignment horizontal="centerContinuous"/>
    </xf>
    <xf numFmtId="168" fontId="314" fillId="0" borderId="6" xfId="11" applyNumberFormat="1" applyFont="1" applyBorder="1" applyAlignment="1">
      <alignment horizontal="center" vertical="center"/>
    </xf>
    <xf numFmtId="0" fontId="7" fillId="0" borderId="67" xfId="11" applyFont="1" applyBorder="1" applyAlignment="1">
      <alignment horizontal="centerContinuous"/>
    </xf>
    <xf numFmtId="0" fontId="7" fillId="0" borderId="66" xfId="11" applyFont="1" applyBorder="1" applyAlignment="1">
      <alignment horizontal="centerContinuous"/>
    </xf>
    <xf numFmtId="3" fontId="314" fillId="0" borderId="23" xfId="11" applyNumberFormat="1" applyFont="1" applyBorder="1" applyAlignment="1">
      <alignment horizontal="center" vertical="center"/>
    </xf>
    <xf numFmtId="0" fontId="7" fillId="0" borderId="23" xfId="11" applyFont="1" applyBorder="1" applyAlignment="1">
      <alignment horizontal="center" vertical="center"/>
    </xf>
    <xf numFmtId="0" fontId="7" fillId="0" borderId="76" xfId="11" applyFont="1" applyBorder="1" applyAlignment="1">
      <alignment horizontal="centerContinuous" vertical="center"/>
    </xf>
    <xf numFmtId="168" fontId="314" fillId="0" borderId="9" xfId="11" applyNumberFormat="1" applyFont="1" applyBorder="1" applyAlignment="1">
      <alignment horizontal="center" vertical="center"/>
    </xf>
    <xf numFmtId="0" fontId="7" fillId="0" borderId="9" xfId="11" applyFont="1" applyBorder="1" applyAlignment="1">
      <alignment horizontal="center" vertical="center"/>
    </xf>
    <xf numFmtId="0" fontId="7" fillId="0" borderId="9" xfId="11" applyFont="1" applyBorder="1" applyAlignment="1">
      <alignment horizontal="center" vertical="top"/>
    </xf>
    <xf numFmtId="3" fontId="314" fillId="0" borderId="29" xfId="11" applyNumberFormat="1" applyFont="1" applyBorder="1" applyAlignment="1">
      <alignment horizontal="center" vertical="center"/>
    </xf>
    <xf numFmtId="0" fontId="7" fillId="0" borderId="29" xfId="11" applyFont="1" applyBorder="1" applyAlignment="1">
      <alignment horizontal="center" vertical="center"/>
    </xf>
    <xf numFmtId="168" fontId="314" fillId="0" borderId="29" xfId="11" applyNumberFormat="1" applyFont="1" applyBorder="1" applyAlignment="1">
      <alignment horizontal="center" vertical="center"/>
    </xf>
    <xf numFmtId="0" fontId="7" fillId="0" borderId="29" xfId="11" applyFont="1" applyBorder="1" applyAlignment="1">
      <alignment horizontal="center" vertical="top"/>
    </xf>
    <xf numFmtId="3" fontId="314" fillId="0" borderId="61" xfId="11" applyNumberFormat="1" applyFont="1" applyBorder="1" applyAlignment="1">
      <alignment horizontal="center" vertical="center"/>
    </xf>
    <xf numFmtId="3" fontId="314" fillId="0" borderId="72" xfId="11" applyNumberFormat="1" applyFont="1" applyBorder="1" applyAlignment="1">
      <alignment horizontal="center" vertical="center"/>
    </xf>
    <xf numFmtId="0" fontId="7" fillId="0" borderId="6" xfId="11" applyFont="1" applyBorder="1" applyAlignment="1">
      <alignment horizontal="center"/>
    </xf>
    <xf numFmtId="0" fontId="322" fillId="0" borderId="12" xfId="11" applyFont="1" applyBorder="1" applyAlignment="1">
      <alignment horizontal="center" vertical="center"/>
    </xf>
    <xf numFmtId="0" fontId="107" fillId="0" borderId="25" xfId="11" applyFont="1" applyBorder="1" applyAlignment="1">
      <alignment horizontal="centerContinuous"/>
    </xf>
    <xf numFmtId="0" fontId="5" fillId="0" borderId="71" xfId="11" applyFont="1" applyBorder="1" applyAlignment="1">
      <alignment horizontal="centerContinuous" vertical="top"/>
    </xf>
    <xf numFmtId="0" fontId="138" fillId="0" borderId="37" xfId="11" applyFont="1" applyBorder="1" applyAlignment="1">
      <alignment horizontal="center" vertical="center"/>
    </xf>
    <xf numFmtId="0" fontId="107" fillId="0" borderId="59" xfId="11" applyFont="1" applyBorder="1" applyAlignment="1">
      <alignment horizontal="centerContinuous"/>
    </xf>
    <xf numFmtId="168" fontId="65" fillId="0" borderId="0" xfId="11" applyNumberFormat="1" applyFont="1" applyBorder="1"/>
    <xf numFmtId="0" fontId="65" fillId="0" borderId="0" xfId="11" applyFont="1" applyBorder="1" applyAlignment="1">
      <alignment horizontal="right" readingOrder="2"/>
    </xf>
    <xf numFmtId="0" fontId="41" fillId="10" borderId="9" xfId="11" applyFont="1" applyFill="1" applyBorder="1" applyAlignment="1">
      <alignment horizontal="center" vertical="center"/>
    </xf>
    <xf numFmtId="168" fontId="20" fillId="0" borderId="12" xfId="11" applyNumberFormat="1" applyFont="1" applyBorder="1" applyAlignment="1">
      <alignment horizontal="center" vertical="center"/>
    </xf>
    <xf numFmtId="0" fontId="5" fillId="0" borderId="68" xfId="11" applyFont="1" applyBorder="1" applyAlignment="1">
      <alignment horizontal="center" vertical="center" wrapText="1"/>
    </xf>
    <xf numFmtId="0" fontId="5" fillId="0" borderId="70" xfId="11" applyFont="1" applyBorder="1" applyAlignment="1">
      <alignment horizontal="center" vertical="center" wrapText="1"/>
    </xf>
    <xf numFmtId="9" fontId="65" fillId="0" borderId="0" xfId="11" applyNumberFormat="1" applyFont="1" applyBorder="1"/>
    <xf numFmtId="168" fontId="122" fillId="0" borderId="12" xfId="11" applyNumberFormat="1" applyFont="1" applyBorder="1" applyAlignment="1">
      <alignment horizontal="center" vertical="center"/>
    </xf>
    <xf numFmtId="0" fontId="20" fillId="0" borderId="12" xfId="11" applyFont="1" applyBorder="1" applyAlignment="1">
      <alignment horizontal="center" vertical="center"/>
    </xf>
    <xf numFmtId="0" fontId="5" fillId="0" borderId="70" xfId="11" applyFont="1" applyBorder="1" applyAlignment="1">
      <alignment horizontal="right" vertical="center"/>
    </xf>
    <xf numFmtId="168" fontId="122" fillId="0" borderId="65" xfId="11" applyNumberFormat="1" applyFont="1" applyBorder="1" applyAlignment="1">
      <alignment horizontal="center" vertical="center"/>
    </xf>
    <xf numFmtId="0" fontId="20" fillId="0" borderId="65" xfId="11" applyFont="1" applyBorder="1" applyAlignment="1">
      <alignment horizontal="center" vertical="center"/>
    </xf>
    <xf numFmtId="0" fontId="5" fillId="0" borderId="53" xfId="11" applyFont="1" applyBorder="1" applyAlignment="1">
      <alignment horizontal="left" vertical="center"/>
    </xf>
    <xf numFmtId="0" fontId="5" fillId="0" borderId="54" xfId="11" applyFont="1" applyBorder="1" applyAlignment="1">
      <alignment vertical="center"/>
    </xf>
    <xf numFmtId="168" fontId="122" fillId="0" borderId="61" xfId="11" applyNumberFormat="1" applyFont="1" applyBorder="1" applyAlignment="1">
      <alignment horizontal="center" vertical="center"/>
    </xf>
    <xf numFmtId="0" fontId="20" fillId="0" borderId="61" xfId="11" applyFont="1" applyBorder="1" applyAlignment="1">
      <alignment horizontal="center" vertical="center"/>
    </xf>
    <xf numFmtId="0" fontId="5" fillId="0" borderId="49" xfId="11" applyFont="1" applyBorder="1" applyAlignment="1">
      <alignment horizontal="left" vertical="center"/>
    </xf>
    <xf numFmtId="0" fontId="5" fillId="0" borderId="50" xfId="11" applyFont="1" applyBorder="1" applyAlignment="1">
      <alignment vertical="center"/>
    </xf>
    <xf numFmtId="0" fontId="65" fillId="2" borderId="0" xfId="11" applyFont="1" applyFill="1" applyBorder="1"/>
    <xf numFmtId="9" fontId="65" fillId="2" borderId="0" xfId="11" applyNumberFormat="1" applyFont="1" applyFill="1" applyBorder="1"/>
    <xf numFmtId="168" fontId="122" fillId="2" borderId="61" xfId="11" applyNumberFormat="1" applyFont="1" applyFill="1" applyBorder="1" applyAlignment="1">
      <alignment horizontal="center" vertical="center"/>
    </xf>
    <xf numFmtId="0" fontId="20" fillId="2" borderId="61" xfId="11" applyFont="1" applyFill="1" applyBorder="1" applyAlignment="1">
      <alignment horizontal="center" vertical="center"/>
    </xf>
    <xf numFmtId="0" fontId="5" fillId="2" borderId="49" xfId="11" applyFont="1" applyFill="1" applyBorder="1" applyAlignment="1">
      <alignment horizontal="left" vertical="center"/>
    </xf>
    <xf numFmtId="0" fontId="5" fillId="2" borderId="50" xfId="11" applyFont="1" applyFill="1" applyBorder="1" applyAlignment="1">
      <alignment vertical="center"/>
    </xf>
    <xf numFmtId="168" fontId="122" fillId="0" borderId="72" xfId="11" applyNumberFormat="1" applyFont="1" applyBorder="1" applyAlignment="1">
      <alignment horizontal="center" vertical="center"/>
    </xf>
    <xf numFmtId="0" fontId="20" fillId="0" borderId="72" xfId="11" applyFont="1" applyBorder="1" applyAlignment="1">
      <alignment horizontal="center" vertical="center"/>
    </xf>
    <xf numFmtId="0" fontId="11" fillId="0" borderId="72" xfId="11" applyFont="1" applyBorder="1" applyAlignment="1">
      <alignment horizontal="center" vertical="center"/>
    </xf>
    <xf numFmtId="0" fontId="5" fillId="0" borderId="45" xfId="11" applyFont="1" applyBorder="1" applyAlignment="1">
      <alignment horizontal="left" vertical="center"/>
    </xf>
    <xf numFmtId="0" fontId="5" fillId="0" borderId="46" xfId="11" applyFont="1" applyBorder="1" applyAlignment="1">
      <alignment vertical="center"/>
    </xf>
    <xf numFmtId="0" fontId="5" fillId="0" borderId="9" xfId="11" applyFont="1" applyBorder="1" applyAlignment="1">
      <alignment horizontal="center"/>
    </xf>
    <xf numFmtId="0" fontId="5" fillId="0" borderId="14" xfId="11" applyFont="1" applyBorder="1" applyAlignment="1">
      <alignment horizontal="center"/>
    </xf>
    <xf numFmtId="0" fontId="5" fillId="0" borderId="6" xfId="11" applyFont="1" applyBorder="1" applyAlignment="1">
      <alignment horizontal="center"/>
    </xf>
    <xf numFmtId="0" fontId="5" fillId="0" borderId="37" xfId="11" applyFont="1" applyBorder="1" applyAlignment="1">
      <alignment horizontal="left"/>
    </xf>
    <xf numFmtId="0" fontId="322" fillId="0" borderId="59" xfId="11" applyFont="1" applyBorder="1"/>
    <xf numFmtId="0" fontId="5" fillId="0" borderId="37" xfId="11" applyFont="1" applyBorder="1" applyAlignment="1">
      <alignment horizontal="right"/>
    </xf>
    <xf numFmtId="0" fontId="5" fillId="0" borderId="70" xfId="11" applyFont="1" applyBorder="1" applyAlignment="1">
      <alignment horizontal="right"/>
    </xf>
    <xf numFmtId="0" fontId="5" fillId="0" borderId="0" xfId="11" applyFont="1" applyBorder="1" applyAlignment="1">
      <alignment horizontal="left"/>
    </xf>
    <xf numFmtId="0" fontId="5" fillId="0" borderId="0" xfId="11" applyFont="1" applyBorder="1" applyAlignment="1">
      <alignment horizontal="center"/>
    </xf>
    <xf numFmtId="0" fontId="97" fillId="0" borderId="0" xfId="11" applyFont="1" applyBorder="1" applyAlignment="1">
      <alignment horizontal="center"/>
    </xf>
    <xf numFmtId="0" fontId="19" fillId="0" borderId="0" xfId="11" applyFont="1" applyBorder="1" applyAlignment="1">
      <alignment horizontal="right" vertical="center"/>
    </xf>
    <xf numFmtId="0" fontId="7" fillId="0" borderId="0" xfId="11" applyFont="1" applyAlignment="1">
      <alignment horizontal="right" vertical="center"/>
    </xf>
    <xf numFmtId="0" fontId="323" fillId="11" borderId="68" xfId="11" applyFont="1" applyFill="1" applyBorder="1" applyAlignment="1">
      <alignment horizontal="center" vertical="center"/>
    </xf>
    <xf numFmtId="168" fontId="323" fillId="0" borderId="12" xfId="11" applyNumberFormat="1" applyFont="1" applyBorder="1" applyAlignment="1">
      <alignment horizontal="center" vertical="center"/>
    </xf>
    <xf numFmtId="0" fontId="120" fillId="0" borderId="70" xfId="11" applyFont="1" applyBorder="1" applyAlignment="1">
      <alignment horizontal="center" vertical="center"/>
    </xf>
    <xf numFmtId="168" fontId="323" fillId="0" borderId="23" xfId="11" applyNumberFormat="1" applyFont="1" applyBorder="1" applyAlignment="1">
      <alignment horizontal="center" vertical="center"/>
    </xf>
    <xf numFmtId="0" fontId="323" fillId="0" borderId="23" xfId="11" applyFont="1" applyBorder="1" applyAlignment="1">
      <alignment horizontal="center" vertical="center"/>
    </xf>
    <xf numFmtId="0" fontId="120" fillId="0" borderId="42" xfId="11" applyFont="1" applyBorder="1" applyAlignment="1">
      <alignment horizontal="center" vertical="center"/>
    </xf>
    <xf numFmtId="0" fontId="310" fillId="0" borderId="29" xfId="11" applyFont="1" applyBorder="1" applyAlignment="1">
      <alignment horizontal="center" vertical="center"/>
    </xf>
    <xf numFmtId="0" fontId="42" fillId="0" borderId="86" xfId="11" applyFont="1" applyBorder="1" applyAlignment="1">
      <alignment horizontal="center"/>
    </xf>
    <xf numFmtId="168" fontId="310" fillId="0" borderId="14" xfId="11" applyNumberFormat="1" applyFont="1" applyBorder="1" applyAlignment="1">
      <alignment horizontal="center" vertical="center"/>
    </xf>
    <xf numFmtId="0" fontId="310" fillId="0" borderId="14" xfId="11" applyFont="1" applyBorder="1" applyAlignment="1">
      <alignment horizontal="center" vertical="center"/>
    </xf>
    <xf numFmtId="0" fontId="61" fillId="0" borderId="69" xfId="11" applyFont="1" applyBorder="1" applyAlignment="1">
      <alignment horizontal="center"/>
    </xf>
    <xf numFmtId="0" fontId="42" fillId="2" borderId="86" xfId="11" applyFont="1" applyFill="1" applyBorder="1" applyAlignment="1">
      <alignment horizontal="center" vertical="center"/>
    </xf>
    <xf numFmtId="0" fontId="42" fillId="2" borderId="69" xfId="11" applyFont="1" applyFill="1" applyBorder="1" applyAlignment="1">
      <alignment horizontal="center" vertical="center"/>
    </xf>
    <xf numFmtId="0" fontId="323" fillId="0" borderId="29" xfId="11" applyFont="1" applyBorder="1" applyAlignment="1">
      <alignment horizontal="center" vertical="center"/>
    </xf>
    <xf numFmtId="0" fontId="98" fillId="0" borderId="86" xfId="11" applyFont="1" applyBorder="1" applyAlignment="1">
      <alignment horizontal="center"/>
    </xf>
    <xf numFmtId="168" fontId="323" fillId="0" borderId="14" xfId="11" applyNumberFormat="1" applyFont="1" applyBorder="1" applyAlignment="1">
      <alignment horizontal="center" vertical="center"/>
    </xf>
    <xf numFmtId="0" fontId="323" fillId="0" borderId="14" xfId="11" applyFont="1" applyBorder="1" applyAlignment="1">
      <alignment horizontal="center" vertical="center"/>
    </xf>
    <xf numFmtId="0" fontId="120" fillId="0" borderId="69" xfId="11" applyFont="1" applyBorder="1" applyAlignment="1">
      <alignment horizontal="center"/>
    </xf>
    <xf numFmtId="0" fontId="310" fillId="0" borderId="73" xfId="11" applyFont="1" applyBorder="1" applyAlignment="1">
      <alignment horizontal="center" vertical="center"/>
    </xf>
    <xf numFmtId="0" fontId="61" fillId="0" borderId="78" xfId="11" applyFont="1" applyBorder="1" applyAlignment="1">
      <alignment horizontal="center"/>
    </xf>
    <xf numFmtId="168" fontId="139" fillId="0" borderId="14" xfId="11" applyNumberFormat="1" applyFont="1" applyBorder="1" applyAlignment="1">
      <alignment horizontal="center" vertical="center"/>
    </xf>
    <xf numFmtId="0" fontId="139" fillId="0" borderId="14" xfId="11" applyFont="1" applyBorder="1" applyAlignment="1">
      <alignment horizontal="center" vertical="center"/>
    </xf>
    <xf numFmtId="0" fontId="120" fillId="0" borderId="9" xfId="11" applyFont="1" applyBorder="1" applyAlignment="1">
      <alignment horizontal="center"/>
    </xf>
    <xf numFmtId="0" fontId="120" fillId="0" borderId="71" xfId="11" applyFont="1" applyBorder="1" applyAlignment="1">
      <alignment horizontal="center"/>
    </xf>
    <xf numFmtId="0" fontId="120" fillId="0" borderId="14" xfId="11" applyFont="1" applyBorder="1" applyAlignment="1">
      <alignment horizontal="center"/>
    </xf>
    <xf numFmtId="0" fontId="120" fillId="0" borderId="6" xfId="11" applyFont="1" applyBorder="1" applyAlignment="1">
      <alignment horizontal="center"/>
    </xf>
    <xf numFmtId="0" fontId="120" fillId="0" borderId="37" xfId="11" applyFont="1" applyBorder="1" applyAlignment="1">
      <alignment vertical="center"/>
    </xf>
    <xf numFmtId="0" fontId="120" fillId="0" borderId="37" xfId="11" applyFont="1" applyBorder="1" applyAlignment="1">
      <alignment horizontal="right" vertical="center"/>
    </xf>
    <xf numFmtId="0" fontId="120" fillId="0" borderId="37" xfId="11" applyFont="1" applyBorder="1" applyAlignment="1">
      <alignment horizontal="centerContinuous" vertical="center"/>
    </xf>
    <xf numFmtId="0" fontId="120" fillId="0" borderId="70" xfId="11" applyFont="1" applyBorder="1" applyAlignment="1">
      <alignment horizontal="centerContinuous" vertical="center"/>
    </xf>
    <xf numFmtId="0" fontId="120" fillId="0" borderId="66" xfId="11" applyFont="1" applyBorder="1" applyAlignment="1">
      <alignment horizontal="center"/>
    </xf>
    <xf numFmtId="0" fontId="120" fillId="0" borderId="0" xfId="11" applyFont="1" applyBorder="1" applyAlignment="1">
      <alignment horizontal="left"/>
    </xf>
    <xf numFmtId="0" fontId="120" fillId="0" borderId="0" xfId="11" applyFont="1" applyBorder="1" applyAlignment="1">
      <alignment horizontal="centerContinuous"/>
    </xf>
    <xf numFmtId="0" fontId="120" fillId="0" borderId="0" xfId="11" applyFont="1" applyBorder="1" applyAlignment="1"/>
    <xf numFmtId="0" fontId="62" fillId="0" borderId="69" xfId="11" applyFont="1" applyFill="1" applyBorder="1" applyAlignment="1">
      <alignment horizontal="right" vertical="center" readingOrder="2"/>
    </xf>
    <xf numFmtId="0" fontId="132" fillId="0" borderId="23" xfId="11" applyFont="1" applyBorder="1" applyAlignment="1">
      <alignment horizontal="center" vertical="center"/>
    </xf>
    <xf numFmtId="0" fontId="5" fillId="0" borderId="42" xfId="11" applyFont="1" applyBorder="1" applyAlignment="1">
      <alignment horizontal="centerContinuous" vertical="center" wrapText="1"/>
    </xf>
    <xf numFmtId="168" fontId="132" fillId="0" borderId="14" xfId="11" applyNumberFormat="1" applyFont="1" applyBorder="1" applyAlignment="1">
      <alignment horizontal="center" vertical="center"/>
    </xf>
    <xf numFmtId="168" fontId="132" fillId="0" borderId="89" xfId="11" applyNumberFormat="1" applyFont="1" applyBorder="1" applyAlignment="1">
      <alignment horizontal="center" vertical="center"/>
    </xf>
    <xf numFmtId="0" fontId="5" fillId="0" borderId="69" xfId="11" applyFont="1" applyBorder="1" applyAlignment="1">
      <alignment horizontal="centerContinuous" vertical="center" wrapText="1"/>
    </xf>
    <xf numFmtId="0" fontId="5" fillId="0" borderId="72" xfId="11" applyFont="1" applyBorder="1" applyAlignment="1">
      <alignment horizontal="center" vertical="center"/>
    </xf>
    <xf numFmtId="0" fontId="5" fillId="0" borderId="61" xfId="11" applyFont="1" applyBorder="1" applyAlignment="1">
      <alignment horizontal="center" vertical="center"/>
    </xf>
    <xf numFmtId="0" fontId="5" fillId="0" borderId="86" xfId="11" applyFont="1" applyBorder="1" applyAlignment="1">
      <alignment horizontal="centerContinuous" vertical="center" wrapText="1"/>
    </xf>
    <xf numFmtId="168" fontId="132" fillId="0" borderId="29" xfId="11" applyNumberFormat="1" applyFont="1" applyBorder="1" applyAlignment="1">
      <alignment horizontal="center" vertical="center"/>
    </xf>
    <xf numFmtId="168" fontId="132" fillId="0" borderId="61" xfId="11" applyNumberFormat="1" applyFont="1" applyBorder="1" applyAlignment="1">
      <alignment horizontal="center" vertical="center"/>
    </xf>
    <xf numFmtId="0" fontId="5" fillId="0" borderId="46" xfId="11" applyFont="1" applyBorder="1" applyAlignment="1">
      <alignment horizontal="centerContinuous" vertical="center" wrapText="1"/>
    </xf>
    <xf numFmtId="0" fontId="5" fillId="0" borderId="71" xfId="11" applyFont="1" applyBorder="1" applyAlignment="1">
      <alignment horizontal="center" vertical="top"/>
    </xf>
    <xf numFmtId="0" fontId="5" fillId="0" borderId="68" xfId="11" applyFont="1" applyBorder="1" applyAlignment="1">
      <alignment horizontal="center" vertical="center"/>
    </xf>
    <xf numFmtId="0" fontId="120" fillId="0" borderId="37" xfId="11" applyFont="1" applyBorder="1" applyAlignment="1">
      <alignment horizontal="center" vertical="center"/>
    </xf>
    <xf numFmtId="0" fontId="49" fillId="0" borderId="0" xfId="11" applyFont="1" applyAlignment="1">
      <alignment horizontal="centerContinuous"/>
    </xf>
    <xf numFmtId="0" fontId="165" fillId="0" borderId="0" xfId="11" applyFont="1" applyBorder="1" applyAlignment="1">
      <alignment vertical="center"/>
    </xf>
    <xf numFmtId="1" fontId="323" fillId="0" borderId="23" xfId="11" applyNumberFormat="1" applyFont="1" applyBorder="1" applyAlignment="1">
      <alignment horizontal="center" vertical="center"/>
    </xf>
    <xf numFmtId="0" fontId="120" fillId="0" borderId="23" xfId="11" applyFont="1" applyBorder="1" applyAlignment="1">
      <alignment horizontal="center" vertical="center"/>
    </xf>
    <xf numFmtId="1" fontId="139" fillId="0" borderId="61" xfId="11" applyNumberFormat="1" applyFont="1" applyBorder="1" applyAlignment="1">
      <alignment horizontal="center" vertical="center"/>
    </xf>
    <xf numFmtId="0" fontId="62" fillId="0" borderId="86" xfId="11" applyFont="1" applyBorder="1" applyAlignment="1">
      <alignment horizontal="center" vertical="center"/>
    </xf>
    <xf numFmtId="0" fontId="62" fillId="0" borderId="69" xfId="11" applyFont="1" applyBorder="1" applyAlignment="1">
      <alignment horizontal="center" vertical="center"/>
    </xf>
    <xf numFmtId="0" fontId="5" fillId="0" borderId="86" xfId="11" applyFont="1" applyBorder="1" applyAlignment="1">
      <alignment horizontal="center" vertical="center"/>
    </xf>
    <xf numFmtId="0" fontId="5" fillId="0" borderId="69" xfId="11" applyFont="1" applyBorder="1" applyAlignment="1">
      <alignment horizontal="center" vertical="center"/>
    </xf>
    <xf numFmtId="1" fontId="139" fillId="0" borderId="29" xfId="11" applyNumberFormat="1" applyFont="1" applyBorder="1" applyAlignment="1">
      <alignment horizontal="center" vertical="center"/>
    </xf>
    <xf numFmtId="1" fontId="139" fillId="0" borderId="72" xfId="11" applyNumberFormat="1" applyFont="1" applyBorder="1" applyAlignment="1">
      <alignment horizontal="center" vertical="center"/>
    </xf>
    <xf numFmtId="0" fontId="139" fillId="0" borderId="72" xfId="11" applyFont="1" applyBorder="1" applyAlignment="1">
      <alignment horizontal="center" vertical="center"/>
    </xf>
    <xf numFmtId="0" fontId="5" fillId="0" borderId="14" xfId="11" applyFont="1" applyBorder="1" applyAlignment="1">
      <alignment horizontal="center" vertical="center" wrapText="1"/>
    </xf>
    <xf numFmtId="0" fontId="5" fillId="0" borderId="59" xfId="11" applyFont="1" applyBorder="1" applyAlignment="1">
      <alignment horizontal="center" vertical="center" wrapText="1"/>
    </xf>
    <xf numFmtId="0" fontId="5" fillId="0" borderId="67" xfId="11" applyFont="1" applyBorder="1" applyAlignment="1">
      <alignment horizontal="center" vertical="center" wrapText="1"/>
    </xf>
    <xf numFmtId="0" fontId="5" fillId="0" borderId="6" xfId="11" applyFont="1" applyBorder="1" applyAlignment="1">
      <alignment horizontal="center" vertical="center" wrapText="1"/>
    </xf>
    <xf numFmtId="0" fontId="5" fillId="0" borderId="0" xfId="11" applyFont="1" applyBorder="1" applyAlignment="1">
      <alignment horizontal="centerContinuous" vertical="center"/>
    </xf>
    <xf numFmtId="0" fontId="5" fillId="0" borderId="37" xfId="11" applyFont="1" applyBorder="1" applyAlignment="1">
      <alignment horizontal="left" vertical="center"/>
    </xf>
    <xf numFmtId="0" fontId="5" fillId="0" borderId="37" xfId="11" applyFont="1" applyBorder="1" applyAlignment="1">
      <alignment vertical="center"/>
    </xf>
    <xf numFmtId="0" fontId="5" fillId="0" borderId="70" xfId="11" applyFont="1" applyBorder="1" applyAlignment="1">
      <alignment vertical="center"/>
    </xf>
    <xf numFmtId="0" fontId="5" fillId="0" borderId="66" xfId="11" applyFont="1" applyBorder="1" applyAlignment="1">
      <alignment horizontal="center" vertical="center"/>
    </xf>
    <xf numFmtId="0" fontId="97" fillId="0" borderId="0" xfId="11" applyFont="1" applyBorder="1" applyAlignment="1">
      <alignment horizontal="centerContinuous" vertical="center"/>
    </xf>
    <xf numFmtId="0" fontId="50" fillId="0" borderId="0" xfId="11"/>
    <xf numFmtId="0" fontId="324" fillId="0" borderId="0" xfId="11" applyFont="1" applyAlignment="1">
      <alignment horizontal="right" readingOrder="2"/>
    </xf>
    <xf numFmtId="173" fontId="28" fillId="0" borderId="72" xfId="23" applyNumberFormat="1" applyFont="1" applyBorder="1" applyAlignment="1">
      <alignment horizontal="center" vertical="center"/>
    </xf>
    <xf numFmtId="168" fontId="28" fillId="0" borderId="72" xfId="11" applyNumberFormat="1" applyFont="1" applyBorder="1" applyAlignment="1">
      <alignment horizontal="center" vertical="center"/>
    </xf>
    <xf numFmtId="0" fontId="155" fillId="0" borderId="12" xfId="11" applyFont="1" applyBorder="1" applyAlignment="1">
      <alignment horizontal="center" vertical="center"/>
    </xf>
    <xf numFmtId="0" fontId="62" fillId="0" borderId="68" xfId="11" applyFont="1" applyBorder="1" applyAlignment="1">
      <alignment horizontal="left" vertical="center"/>
    </xf>
    <xf numFmtId="0" fontId="62" fillId="0" borderId="70" xfId="11" applyFont="1" applyBorder="1" applyAlignment="1">
      <alignment horizontal="right" vertical="center"/>
    </xf>
    <xf numFmtId="0" fontId="155" fillId="0" borderId="65" xfId="11" applyFont="1" applyBorder="1" applyAlignment="1">
      <alignment horizontal="center" vertical="center"/>
    </xf>
    <xf numFmtId="0" fontId="28" fillId="0" borderId="72" xfId="11" applyFont="1" applyBorder="1" applyAlignment="1">
      <alignment horizontal="center" vertical="center"/>
    </xf>
    <xf numFmtId="0" fontId="62" fillId="0" borderId="54" xfId="11" applyFont="1" applyBorder="1" applyAlignment="1">
      <alignment vertical="center"/>
    </xf>
    <xf numFmtId="0" fontId="155" fillId="0" borderId="61" xfId="11" applyFont="1" applyBorder="1" applyAlignment="1">
      <alignment horizontal="center" vertical="center"/>
    </xf>
    <xf numFmtId="0" fontId="62" fillId="0" borderId="50" xfId="11" applyFont="1" applyBorder="1" applyAlignment="1">
      <alignment vertical="center"/>
    </xf>
    <xf numFmtId="0" fontId="62" fillId="0" borderId="46" xfId="11" applyFont="1" applyBorder="1" applyAlignment="1">
      <alignment vertical="center"/>
    </xf>
    <xf numFmtId="0" fontId="5" fillId="0" borderId="12" xfId="11" applyFont="1" applyBorder="1" applyAlignment="1">
      <alignment horizontal="centerContinuous" vertical="center" wrapText="1"/>
    </xf>
    <xf numFmtId="0" fontId="62" fillId="0" borderId="12" xfId="11" applyFont="1" applyBorder="1" applyAlignment="1">
      <alignment horizontal="center" vertical="center" wrapText="1"/>
    </xf>
    <xf numFmtId="0" fontId="161" fillId="0" borderId="62" xfId="11" applyFont="1" applyBorder="1" applyAlignment="1"/>
    <xf numFmtId="0" fontId="49" fillId="0" borderId="62" xfId="11" applyFont="1" applyBorder="1" applyAlignment="1"/>
    <xf numFmtId="0" fontId="5" fillId="0" borderId="0" xfId="11" applyFont="1" applyBorder="1" applyAlignment="1">
      <alignment horizontal="center" vertical="center"/>
    </xf>
    <xf numFmtId="0" fontId="49" fillId="0" borderId="0" xfId="11" applyFont="1" applyBorder="1" applyAlignment="1">
      <alignment horizontal="center"/>
    </xf>
    <xf numFmtId="0" fontId="95" fillId="0" borderId="0" xfId="0" applyFont="1" applyAlignment="1">
      <alignment horizontal="centerContinuous" vertical="center"/>
    </xf>
    <xf numFmtId="0" fontId="60" fillId="0" borderId="0" xfId="0" applyFont="1" applyBorder="1" applyAlignment="1">
      <alignment horizontal="centerContinuous"/>
    </xf>
    <xf numFmtId="0" fontId="61" fillId="0" borderId="0" xfId="0" applyFont="1" applyAlignment="1">
      <alignment horizontal="centerContinuous"/>
    </xf>
    <xf numFmtId="0" fontId="61" fillId="0" borderId="0" xfId="0" applyFont="1" applyBorder="1" applyAlignment="1">
      <alignment horizontal="right"/>
    </xf>
    <xf numFmtId="0" fontId="62" fillId="0" borderId="0" xfId="0" applyFont="1" applyBorder="1" applyAlignment="1"/>
    <xf numFmtId="0" fontId="62" fillId="0" borderId="0" xfId="0" applyFont="1" applyBorder="1"/>
    <xf numFmtId="0" fontId="62" fillId="0" borderId="0" xfId="0" applyFont="1" applyBorder="1" applyAlignment="1">
      <alignment horizontal="left"/>
    </xf>
    <xf numFmtId="0" fontId="113" fillId="0" borderId="66" xfId="0" applyFont="1" applyBorder="1" applyAlignment="1">
      <alignment horizontal="centerContinuous"/>
    </xf>
    <xf numFmtId="0" fontId="113" fillId="0" borderId="67" xfId="0" applyFont="1" applyBorder="1" applyAlignment="1">
      <alignment horizontal="centerContinuous"/>
    </xf>
    <xf numFmtId="0" fontId="113" fillId="0" borderId="70" xfId="0" applyFont="1" applyBorder="1" applyAlignment="1">
      <alignment horizontal="right"/>
    </xf>
    <xf numFmtId="0" fontId="78" fillId="0" borderId="37" xfId="0" applyFont="1" applyBorder="1" applyAlignment="1"/>
    <xf numFmtId="0" fontId="78" fillId="0" borderId="68" xfId="0" applyFont="1" applyBorder="1" applyAlignment="1"/>
    <xf numFmtId="0" fontId="113" fillId="0" borderId="12" xfId="0" applyFont="1" applyBorder="1" applyAlignment="1">
      <alignment horizontal="center"/>
    </xf>
    <xf numFmtId="0" fontId="42" fillId="0" borderId="69" xfId="0" applyFont="1" applyBorder="1" applyAlignment="1"/>
    <xf numFmtId="0" fontId="42" fillId="0" borderId="40" xfId="0" applyFont="1" applyBorder="1" applyAlignment="1">
      <alignment horizontal="left"/>
    </xf>
    <xf numFmtId="0" fontId="42" fillId="0" borderId="6" xfId="0" applyFont="1" applyBorder="1" applyAlignment="1">
      <alignment horizontal="center"/>
    </xf>
    <xf numFmtId="0" fontId="150" fillId="0" borderId="67" xfId="0" applyFont="1" applyBorder="1" applyAlignment="1">
      <alignment horizontal="center" wrapText="1"/>
    </xf>
    <xf numFmtId="0" fontId="42" fillId="0" borderId="67" xfId="0" applyFont="1" applyBorder="1" applyAlignment="1">
      <alignment horizontal="center"/>
    </xf>
    <xf numFmtId="0" fontId="42" fillId="0" borderId="40" xfId="0" applyFont="1" applyBorder="1" applyAlignment="1">
      <alignment horizontal="center"/>
    </xf>
    <xf numFmtId="0" fontId="42" fillId="0" borderId="69" xfId="0" applyFont="1" applyBorder="1" applyAlignment="1">
      <alignment horizontal="centerContinuous"/>
    </xf>
    <xf numFmtId="0" fontId="42" fillId="0" borderId="40" xfId="0" applyFont="1" applyBorder="1" applyAlignment="1"/>
    <xf numFmtId="0" fontId="42" fillId="0" borderId="14" xfId="0" applyFont="1" applyBorder="1" applyAlignment="1">
      <alignment horizontal="center"/>
    </xf>
    <xf numFmtId="0" fontId="172" fillId="0" borderId="14" xfId="0" applyFont="1" applyBorder="1" applyAlignment="1">
      <alignment horizontal="center" wrapText="1"/>
    </xf>
    <xf numFmtId="0" fontId="172" fillId="0" borderId="14" xfId="0" applyFont="1" applyBorder="1" applyAlignment="1">
      <alignment horizontal="center" vertical="center" wrapText="1"/>
    </xf>
    <xf numFmtId="0" fontId="96" fillId="0" borderId="14" xfId="0" applyFont="1" applyBorder="1" applyAlignment="1">
      <alignment horizontal="center" shrinkToFit="1"/>
    </xf>
    <xf numFmtId="0" fontId="42" fillId="0" borderId="71" xfId="0" applyFont="1" applyBorder="1" applyAlignment="1">
      <alignment horizontal="centerContinuous"/>
    </xf>
    <xf numFmtId="0" fontId="42" fillId="0" borderId="25" xfId="0" applyFont="1" applyBorder="1" applyAlignment="1">
      <alignment horizontal="centerContinuous"/>
    </xf>
    <xf numFmtId="0" fontId="150" fillId="0" borderId="25" xfId="0" applyFont="1" applyBorder="1" applyAlignment="1">
      <alignment horizontal="center"/>
    </xf>
    <xf numFmtId="0" fontId="172" fillId="0" borderId="9" xfId="0" applyFont="1" applyBorder="1" applyAlignment="1">
      <alignment horizontal="center" wrapText="1"/>
    </xf>
    <xf numFmtId="0" fontId="96" fillId="0" borderId="25" xfId="0" applyFont="1" applyBorder="1" applyAlignment="1">
      <alignment horizontal="center"/>
    </xf>
    <xf numFmtId="0" fontId="172" fillId="0" borderId="9" xfId="0" applyFont="1" applyBorder="1" applyAlignment="1">
      <alignment horizontal="center" vertical="center" wrapText="1"/>
    </xf>
    <xf numFmtId="0" fontId="96" fillId="0" borderId="9" xfId="0" applyFont="1" applyBorder="1" applyAlignment="1">
      <alignment horizontal="center"/>
    </xf>
    <xf numFmtId="0" fontId="96" fillId="0" borderId="9" xfId="0" applyFont="1" applyBorder="1" applyAlignment="1">
      <alignment horizontal="center" shrinkToFit="1"/>
    </xf>
    <xf numFmtId="0" fontId="113" fillId="0" borderId="46" xfId="0" applyFont="1" applyBorder="1"/>
    <xf numFmtId="0" fontId="113" fillId="0" borderId="45" xfId="0" applyFont="1" applyBorder="1" applyAlignment="1">
      <alignment horizontal="left"/>
    </xf>
    <xf numFmtId="0" fontId="33" fillId="0" borderId="72" xfId="0" applyFont="1" applyBorder="1" applyAlignment="1">
      <alignment horizontal="center"/>
    </xf>
    <xf numFmtId="0" fontId="113" fillId="0" borderId="50" xfId="0" applyFont="1" applyBorder="1"/>
    <xf numFmtId="0" fontId="113" fillId="0" borderId="49" xfId="0" applyFont="1" applyBorder="1" applyAlignment="1">
      <alignment horizontal="left"/>
    </xf>
    <xf numFmtId="0" fontId="33" fillId="0" borderId="61" xfId="0" applyFont="1" applyBorder="1" applyAlignment="1">
      <alignment horizontal="center"/>
    </xf>
    <xf numFmtId="0" fontId="247" fillId="0" borderId="49" xfId="0" applyFont="1" applyBorder="1" applyAlignment="1">
      <alignment horizontal="left"/>
    </xf>
    <xf numFmtId="0" fontId="113" fillId="0" borderId="78" xfId="0" applyFont="1" applyBorder="1"/>
    <xf numFmtId="0" fontId="113" fillId="0" borderId="79" xfId="0" applyFont="1" applyBorder="1" applyAlignment="1">
      <alignment horizontal="left"/>
    </xf>
    <xf numFmtId="0" fontId="33" fillId="0" borderId="65" xfId="0" applyFont="1" applyBorder="1" applyAlignment="1">
      <alignment horizontal="center"/>
    </xf>
    <xf numFmtId="0" fontId="113" fillId="0" borderId="42" xfId="0" applyFont="1" applyBorder="1" applyAlignment="1">
      <alignment horizontal="right"/>
    </xf>
    <xf numFmtId="0" fontId="113" fillId="0" borderId="3" xfId="0" applyFont="1" applyBorder="1" applyAlignment="1">
      <alignment horizontal="left"/>
    </xf>
    <xf numFmtId="0" fontId="33" fillId="0" borderId="12" xfId="0" applyFont="1" applyBorder="1" applyAlignment="1">
      <alignment horizontal="center"/>
    </xf>
    <xf numFmtId="0" fontId="113" fillId="0" borderId="59" xfId="0" applyFont="1" applyFill="1" applyBorder="1" applyAlignment="1">
      <alignment horizontal="right" readingOrder="2"/>
    </xf>
    <xf numFmtId="0" fontId="252" fillId="0" borderId="0" xfId="0" applyFont="1" applyBorder="1"/>
    <xf numFmtId="0" fontId="113" fillId="0" borderId="0" xfId="0" applyFont="1" applyBorder="1"/>
    <xf numFmtId="0" fontId="113" fillId="0" borderId="0" xfId="0" quotePrefix="1" applyFont="1" applyBorder="1" applyAlignment="1">
      <alignment horizontal="right"/>
    </xf>
    <xf numFmtId="0" fontId="113" fillId="0" borderId="0" xfId="0" applyFont="1" applyBorder="1" applyAlignment="1">
      <alignment horizontal="left"/>
    </xf>
    <xf numFmtId="0" fontId="252" fillId="0" borderId="0" xfId="0" quotePrefix="1" applyFont="1" applyBorder="1" applyAlignment="1">
      <alignment horizontal="right"/>
    </xf>
    <xf numFmtId="0" fontId="110" fillId="0" borderId="0" xfId="0" applyFont="1" applyBorder="1" applyAlignment="1">
      <alignment horizontal="right" readingOrder="2"/>
    </xf>
    <xf numFmtId="0" fontId="113" fillId="0" borderId="0" xfId="0" applyFont="1" applyBorder="1" applyAlignment="1"/>
    <xf numFmtId="0" fontId="78" fillId="0" borderId="0" xfId="0" applyFont="1"/>
    <xf numFmtId="0" fontId="113" fillId="0" borderId="62" xfId="0" applyFont="1" applyBorder="1" applyAlignment="1">
      <alignment horizontal="center"/>
    </xf>
    <xf numFmtId="0" fontId="113" fillId="0" borderId="0" xfId="0" quotePrefix="1" applyFont="1" applyBorder="1"/>
    <xf numFmtId="0" fontId="113" fillId="0" borderId="86" xfId="0" applyFont="1" applyBorder="1"/>
    <xf numFmtId="0" fontId="113" fillId="0" borderId="28" xfId="0" applyFont="1" applyBorder="1" applyAlignment="1">
      <alignment horizontal="left"/>
    </xf>
    <xf numFmtId="0" fontId="110" fillId="0" borderId="0" xfId="0" applyFont="1" applyBorder="1"/>
    <xf numFmtId="0" fontId="110" fillId="0" borderId="0" xfId="0" applyFont="1" applyBorder="1" applyAlignment="1"/>
    <xf numFmtId="0" fontId="110" fillId="0" borderId="0" xfId="0" applyFont="1" applyBorder="1" applyAlignment="1">
      <alignment horizontal="right" readingOrder="2"/>
    </xf>
    <xf numFmtId="0" fontId="65" fillId="0" borderId="0" xfId="0" applyFont="1" applyBorder="1"/>
    <xf numFmtId="0" fontId="65" fillId="0" borderId="0" xfId="0" applyFont="1" applyBorder="1" applyAlignment="1"/>
    <xf numFmtId="0" fontId="41" fillId="0" borderId="0" xfId="0" applyFont="1"/>
    <xf numFmtId="0" fontId="65" fillId="0" borderId="0" xfId="11" applyFont="1" applyBorder="1" applyAlignment="1">
      <alignment vertical="center"/>
    </xf>
    <xf numFmtId="0" fontId="5" fillId="0" borderId="0" xfId="11" quotePrefix="1" applyFont="1" applyBorder="1" applyAlignment="1">
      <alignment vertical="center"/>
    </xf>
    <xf numFmtId="0" fontId="165" fillId="0" borderId="0" xfId="11" quotePrefix="1" applyFont="1" applyBorder="1" applyAlignment="1">
      <alignment vertical="center"/>
    </xf>
    <xf numFmtId="0" fontId="5" fillId="0" borderId="0" xfId="11" applyFont="1" applyBorder="1" applyAlignment="1">
      <alignment horizontal="left" vertical="center"/>
    </xf>
    <xf numFmtId="0" fontId="165" fillId="0" borderId="0" xfId="11" applyFont="1" applyBorder="1" applyAlignment="1">
      <alignment horizontal="right" vertical="center"/>
    </xf>
    <xf numFmtId="0" fontId="314" fillId="0" borderId="0" xfId="11" applyFont="1" applyAlignment="1">
      <alignment vertical="center"/>
    </xf>
    <xf numFmtId="0" fontId="5" fillId="0" borderId="59" xfId="11" applyFont="1" applyBorder="1" applyAlignment="1">
      <alignment horizontal="left" vertical="center"/>
    </xf>
    <xf numFmtId="0" fontId="314" fillId="0" borderId="59" xfId="11" applyFont="1" applyBorder="1" applyAlignment="1">
      <alignment vertical="center"/>
    </xf>
    <xf numFmtId="0" fontId="41" fillId="0" borderId="59" xfId="11" applyFont="1" applyBorder="1" applyAlignment="1">
      <alignment vertical="center"/>
    </xf>
    <xf numFmtId="0" fontId="5" fillId="0" borderId="59" xfId="11" applyFont="1" applyBorder="1" applyAlignment="1">
      <alignment horizontal="right"/>
    </xf>
    <xf numFmtId="0" fontId="140" fillId="0" borderId="23" xfId="11" applyFont="1" applyBorder="1" applyAlignment="1">
      <alignment horizontal="center" vertical="center"/>
    </xf>
    <xf numFmtId="0" fontId="139" fillId="0" borderId="89" xfId="11" applyFont="1" applyBorder="1" applyAlignment="1">
      <alignment horizontal="center" vertical="center"/>
    </xf>
    <xf numFmtId="0" fontId="139" fillId="0" borderId="89" xfId="11" quotePrefix="1" applyFont="1" applyBorder="1" applyAlignment="1">
      <alignment horizontal="center" vertical="center"/>
    </xf>
    <xf numFmtId="0" fontId="139" fillId="0" borderId="61" xfId="11" quotePrefix="1" applyFont="1" applyBorder="1" applyAlignment="1">
      <alignment horizontal="center" vertical="center"/>
    </xf>
    <xf numFmtId="0" fontId="139" fillId="0" borderId="29" xfId="11" quotePrefix="1" applyFont="1" applyBorder="1" applyAlignment="1">
      <alignment horizontal="center" vertical="center"/>
    </xf>
    <xf numFmtId="0" fontId="139" fillId="0" borderId="14" xfId="11" quotePrefix="1" applyFont="1" applyBorder="1" applyAlignment="1">
      <alignment horizontal="center" vertical="center"/>
    </xf>
    <xf numFmtId="0" fontId="110" fillId="2" borderId="69" xfId="11" applyFont="1" applyFill="1" applyBorder="1" applyAlignment="1">
      <alignment horizontal="center" vertical="center"/>
    </xf>
    <xf numFmtId="0" fontId="68" fillId="0" borderId="0" xfId="11" applyFont="1" applyBorder="1" applyAlignment="1">
      <alignment vertical="center"/>
    </xf>
    <xf numFmtId="0" fontId="140" fillId="0" borderId="29" xfId="11" applyFont="1" applyBorder="1" applyAlignment="1">
      <alignment horizontal="center" vertical="center"/>
    </xf>
    <xf numFmtId="0" fontId="140" fillId="0" borderId="29" xfId="11" quotePrefix="1" applyFont="1" applyBorder="1" applyAlignment="1">
      <alignment horizontal="center" vertical="center"/>
    </xf>
    <xf numFmtId="0" fontId="7" fillId="2" borderId="86" xfId="11" applyFont="1" applyFill="1" applyBorder="1" applyAlignment="1">
      <alignment horizontal="center" vertical="center"/>
    </xf>
    <xf numFmtId="0" fontId="140" fillId="0" borderId="14" xfId="11" applyFont="1" applyBorder="1" applyAlignment="1">
      <alignment horizontal="center" vertical="center"/>
    </xf>
    <xf numFmtId="0" fontId="140" fillId="0" borderId="14" xfId="11" quotePrefix="1" applyFont="1" applyBorder="1" applyAlignment="1">
      <alignment horizontal="center" vertical="center"/>
    </xf>
    <xf numFmtId="0" fontId="7" fillId="2" borderId="69" xfId="11" applyFont="1" applyFill="1" applyBorder="1" applyAlignment="1">
      <alignment horizontal="center" vertical="center"/>
    </xf>
    <xf numFmtId="0" fontId="113" fillId="2" borderId="73" xfId="11" applyFont="1" applyFill="1" applyBorder="1" applyAlignment="1">
      <alignment horizontal="center" vertical="center"/>
    </xf>
    <xf numFmtId="0" fontId="65" fillId="0" borderId="9" xfId="11" applyFont="1" applyBorder="1" applyAlignment="1">
      <alignment horizontal="center" vertical="center"/>
    </xf>
    <xf numFmtId="0" fontId="65" fillId="0" borderId="25" xfId="11" applyFont="1" applyBorder="1" applyAlignment="1">
      <alignment horizontal="center" vertical="center"/>
    </xf>
    <xf numFmtId="0" fontId="215" fillId="0" borderId="25" xfId="11" quotePrefix="1" applyFont="1" applyBorder="1" applyAlignment="1">
      <alignment horizontal="center" vertical="center"/>
    </xf>
    <xf numFmtId="0" fontId="215" fillId="0" borderId="9" xfId="11" quotePrefix="1" applyFont="1" applyBorder="1" applyAlignment="1">
      <alignment horizontal="center" vertical="center"/>
    </xf>
    <xf numFmtId="0" fontId="65" fillId="0" borderId="40" xfId="11" applyFont="1" applyBorder="1" applyAlignment="1">
      <alignment horizontal="center" vertical="center"/>
    </xf>
    <xf numFmtId="0" fontId="65" fillId="0" borderId="14" xfId="11" applyFont="1" applyBorder="1" applyAlignment="1">
      <alignment horizontal="center" vertical="center"/>
    </xf>
    <xf numFmtId="0" fontId="65" fillId="0" borderId="67" xfId="11" applyFont="1" applyBorder="1" applyAlignment="1">
      <alignment horizontal="center" vertical="center"/>
    </xf>
    <xf numFmtId="0" fontId="7" fillId="0" borderId="67" xfId="11" applyFont="1" applyBorder="1" applyAlignment="1">
      <alignment horizontal="center" vertical="center"/>
    </xf>
    <xf numFmtId="0" fontId="65" fillId="0" borderId="6" xfId="11" applyFont="1" applyBorder="1" applyAlignment="1">
      <alignment horizontal="center" vertical="center"/>
    </xf>
    <xf numFmtId="0" fontId="65" fillId="0" borderId="37" xfId="11" applyFont="1" applyBorder="1" applyAlignment="1">
      <alignment horizontal="center" vertical="center"/>
    </xf>
    <xf numFmtId="0" fontId="5" fillId="0" borderId="0" xfId="11" applyFont="1" applyBorder="1" applyAlignment="1">
      <alignment horizontal="right" vertical="center"/>
    </xf>
    <xf numFmtId="0" fontId="5" fillId="0" borderId="0" xfId="11" applyFont="1" applyAlignment="1">
      <alignment horizontal="center" vertical="center"/>
    </xf>
    <xf numFmtId="0" fontId="97" fillId="0" borderId="0" xfId="11" applyFont="1" applyAlignment="1">
      <alignment horizontal="center" vertical="center"/>
    </xf>
    <xf numFmtId="0" fontId="92" fillId="0" borderId="0" xfId="11" applyFont="1" applyBorder="1"/>
    <xf numFmtId="0" fontId="92" fillId="0" borderId="0" xfId="11" applyFont="1"/>
    <xf numFmtId="0" fontId="92" fillId="0" borderId="0" xfId="11" applyFont="1" applyBorder="1" applyAlignment="1"/>
    <xf numFmtId="0" fontId="92" fillId="0" borderId="0" xfId="11" applyFont="1" applyBorder="1" applyAlignment="1">
      <alignment horizontal="right" readingOrder="2"/>
    </xf>
    <xf numFmtId="0" fontId="325" fillId="0" borderId="0" xfId="11" applyFont="1" applyBorder="1"/>
    <xf numFmtId="0" fontId="28" fillId="0" borderId="12" xfId="11" applyFont="1" applyBorder="1" applyAlignment="1">
      <alignment horizontal="center"/>
    </xf>
    <xf numFmtId="0" fontId="113" fillId="0" borderId="3" xfId="11" applyFont="1" applyBorder="1" applyAlignment="1">
      <alignment horizontal="left"/>
    </xf>
    <xf numFmtId="0" fontId="113" fillId="0" borderId="42" xfId="11" applyFont="1" applyBorder="1" applyAlignment="1">
      <alignment horizontal="right"/>
    </xf>
    <xf numFmtId="0" fontId="28" fillId="0" borderId="65" xfId="11" applyFont="1" applyBorder="1" applyAlignment="1">
      <alignment horizontal="center"/>
    </xf>
    <xf numFmtId="0" fontId="113" fillId="0" borderId="79" xfId="11" applyFont="1" applyBorder="1" applyAlignment="1">
      <alignment horizontal="left"/>
    </xf>
    <xf numFmtId="0" fontId="113" fillId="0" borderId="78" xfId="11" applyFont="1" applyBorder="1"/>
    <xf numFmtId="0" fontId="11" fillId="0" borderId="61" xfId="11" applyFont="1" applyBorder="1" applyAlignment="1">
      <alignment horizontal="center"/>
    </xf>
    <xf numFmtId="0" fontId="7" fillId="0" borderId="49" xfId="11" applyFont="1" applyBorder="1" applyAlignment="1">
      <alignment horizontal="left"/>
    </xf>
    <xf numFmtId="0" fontId="7" fillId="0" borderId="50" xfId="11" applyFont="1" applyBorder="1"/>
    <xf numFmtId="0" fontId="28" fillId="0" borderId="61" xfId="11" applyFont="1" applyBorder="1" applyAlignment="1">
      <alignment horizontal="center"/>
    </xf>
    <xf numFmtId="0" fontId="113" fillId="0" borderId="49" xfId="11" applyFont="1" applyBorder="1" applyAlignment="1">
      <alignment horizontal="left"/>
    </xf>
    <xf numFmtId="0" fontId="113" fillId="0" borderId="50" xfId="11" applyFont="1" applyBorder="1"/>
    <xf numFmtId="0" fontId="247" fillId="0" borderId="49" xfId="11" applyFont="1" applyBorder="1" applyAlignment="1">
      <alignment horizontal="left"/>
    </xf>
    <xf numFmtId="0" fontId="28" fillId="0" borderId="72" xfId="11" applyFont="1" applyBorder="1" applyAlignment="1">
      <alignment horizontal="center"/>
    </xf>
    <xf numFmtId="0" fontId="113" fillId="0" borderId="45" xfId="11" applyFont="1" applyBorder="1" applyAlignment="1">
      <alignment horizontal="left"/>
    </xf>
    <xf numFmtId="0" fontId="113" fillId="0" borderId="46" xfId="11" applyFont="1" applyBorder="1"/>
    <xf numFmtId="0" fontId="96" fillId="0" borderId="25" xfId="11" applyFont="1" applyBorder="1" applyAlignment="1">
      <alignment horizontal="center"/>
    </xf>
    <xf numFmtId="0" fontId="96" fillId="0" borderId="9" xfId="11" applyFont="1" applyBorder="1" applyAlignment="1">
      <alignment horizontal="center" shrinkToFit="1"/>
    </xf>
    <xf numFmtId="0" fontId="96" fillId="0" borderId="9" xfId="11" applyFont="1" applyBorder="1" applyAlignment="1">
      <alignment horizontal="center"/>
    </xf>
    <xf numFmtId="0" fontId="150" fillId="0" borderId="25" xfId="11" applyFont="1" applyBorder="1" applyAlignment="1">
      <alignment horizontal="center" wrapText="1"/>
    </xf>
    <xf numFmtId="0" fontId="172" fillId="0" borderId="25" xfId="11" applyFont="1" applyBorder="1" applyAlignment="1">
      <alignment horizontal="center" wrapText="1"/>
    </xf>
    <xf numFmtId="0" fontId="42" fillId="0" borderId="25" xfId="11" applyFont="1" applyBorder="1" applyAlignment="1">
      <alignment horizontal="centerContinuous"/>
    </xf>
    <xf numFmtId="0" fontId="42" fillId="0" borderId="71" xfId="11" applyFont="1" applyBorder="1" applyAlignment="1">
      <alignment horizontal="centerContinuous"/>
    </xf>
    <xf numFmtId="0" fontId="42" fillId="0" borderId="40" xfId="11" applyFont="1" applyBorder="1" applyAlignment="1">
      <alignment horizontal="center"/>
    </xf>
    <xf numFmtId="0" fontId="42" fillId="0" borderId="6" xfId="11" applyFont="1" applyBorder="1" applyAlignment="1">
      <alignment horizontal="center"/>
    </xf>
    <xf numFmtId="0" fontId="42" fillId="0" borderId="67" xfId="11" applyFont="1" applyBorder="1" applyAlignment="1">
      <alignment horizontal="center" wrapText="1"/>
    </xf>
    <xf numFmtId="0" fontId="42" fillId="0" borderId="67" xfId="11" applyFont="1" applyBorder="1" applyAlignment="1">
      <alignment horizontal="center"/>
    </xf>
    <xf numFmtId="0" fontId="42" fillId="0" borderId="6" xfId="11" applyFont="1" applyBorder="1" applyAlignment="1">
      <alignment horizontal="center" wrapText="1"/>
    </xf>
    <xf numFmtId="0" fontId="150" fillId="0" borderId="67" xfId="11" applyFont="1" applyBorder="1" applyAlignment="1">
      <alignment horizontal="center" wrapText="1"/>
    </xf>
    <xf numFmtId="0" fontId="42" fillId="0" borderId="40" xfId="11" applyFont="1" applyBorder="1" applyAlignment="1">
      <alignment horizontal="left"/>
    </xf>
    <xf numFmtId="0" fontId="42" fillId="0" borderId="69" xfId="11" applyFont="1" applyBorder="1" applyAlignment="1"/>
    <xf numFmtId="0" fontId="113" fillId="0" borderId="12" xfId="11" applyFont="1" applyBorder="1" applyAlignment="1">
      <alignment horizontal="center"/>
    </xf>
    <xf numFmtId="0" fontId="78" fillId="0" borderId="68" xfId="11" applyFont="1" applyBorder="1" applyAlignment="1"/>
    <xf numFmtId="0" fontId="78" fillId="0" borderId="37" xfId="11" applyFont="1" applyBorder="1" applyAlignment="1"/>
    <xf numFmtId="0" fontId="113" fillId="0" borderId="70" xfId="11" applyFont="1" applyBorder="1" applyAlignment="1">
      <alignment horizontal="right"/>
    </xf>
    <xf numFmtId="0" fontId="113" fillId="0" borderId="67" xfId="11" applyFont="1" applyBorder="1" applyAlignment="1">
      <alignment horizontal="centerContinuous"/>
    </xf>
    <xf numFmtId="0" fontId="113" fillId="0" borderId="66" xfId="11" applyFont="1" applyBorder="1" applyAlignment="1">
      <alignment horizontal="centerContinuous"/>
    </xf>
    <xf numFmtId="0" fontId="325" fillId="0" borderId="0" xfId="11" applyFont="1" applyBorder="1" applyAlignment="1">
      <alignment horizontal="left"/>
    </xf>
    <xf numFmtId="0" fontId="325" fillId="0" borderId="0" xfId="11" applyFont="1" applyBorder="1" applyAlignment="1"/>
    <xf numFmtId="0" fontId="325" fillId="0" borderId="0" xfId="11" applyFont="1" applyBorder="1" applyAlignment="1">
      <alignment horizontal="right"/>
    </xf>
    <xf numFmtId="0" fontId="325" fillId="0" borderId="0" xfId="11" applyFont="1" applyAlignment="1">
      <alignment horizontal="center"/>
    </xf>
    <xf numFmtId="0" fontId="325" fillId="0" borderId="0" xfId="11" applyFont="1" applyAlignment="1">
      <alignment horizontal="center" vertical="center"/>
    </xf>
    <xf numFmtId="0" fontId="326" fillId="0" borderId="0" xfId="0" applyFont="1" applyAlignment="1">
      <alignment horizontal="center" vertical="center" readingOrder="2"/>
    </xf>
    <xf numFmtId="0" fontId="124" fillId="0" borderId="0" xfId="0" applyFont="1" applyAlignment="1">
      <alignment horizontal="center" vertical="center"/>
    </xf>
    <xf numFmtId="0" fontId="73" fillId="0" borderId="0" xfId="0" applyFont="1" applyAlignment="1">
      <alignment horizontal="left" vertical="center"/>
    </xf>
    <xf numFmtId="0" fontId="155" fillId="0" borderId="0" xfId="0" applyFont="1"/>
    <xf numFmtId="0" fontId="327" fillId="0" borderId="6" xfId="0" applyFont="1" applyBorder="1" applyAlignment="1">
      <alignment horizontal="center" vertical="center"/>
    </xf>
    <xf numFmtId="0" fontId="328" fillId="0" borderId="40" xfId="0" applyFont="1" applyBorder="1" applyAlignment="1">
      <alignment horizontal="center" vertical="center"/>
    </xf>
    <xf numFmtId="0" fontId="328" fillId="0" borderId="40" xfId="0" applyFont="1" applyBorder="1" applyAlignment="1">
      <alignment horizontal="center" vertical="center" wrapText="1"/>
    </xf>
    <xf numFmtId="0" fontId="111" fillId="0" borderId="46" xfId="0" applyFont="1" applyFill="1" applyBorder="1" applyAlignment="1">
      <alignment vertical="center"/>
    </xf>
    <xf numFmtId="0" fontId="111" fillId="0" borderId="45" xfId="0" applyFont="1" applyFill="1" applyBorder="1" applyAlignment="1">
      <alignment horizontal="left" vertical="center"/>
    </xf>
    <xf numFmtId="174" fontId="326" fillId="0" borderId="72" xfId="0" applyNumberFormat="1" applyFont="1" applyBorder="1" applyAlignment="1">
      <alignment horizontal="center" vertical="center"/>
    </xf>
    <xf numFmtId="1" fontId="326" fillId="0" borderId="45" xfId="0" applyNumberFormat="1" applyFont="1" applyBorder="1" applyAlignment="1">
      <alignment horizontal="center" vertical="center"/>
    </xf>
    <xf numFmtId="0" fontId="111" fillId="0" borderId="50" xfId="0" applyFont="1" applyFill="1" applyBorder="1" applyAlignment="1">
      <alignment vertical="center"/>
    </xf>
    <xf numFmtId="0" fontId="111" fillId="0" borderId="49" xfId="0" applyFont="1" applyFill="1" applyBorder="1" applyAlignment="1">
      <alignment horizontal="left" vertical="center"/>
    </xf>
    <xf numFmtId="174" fontId="326" fillId="0" borderId="49" xfId="0" applyNumberFormat="1" applyFont="1" applyBorder="1" applyAlignment="1">
      <alignment horizontal="center" vertical="center"/>
    </xf>
    <xf numFmtId="1" fontId="326" fillId="0" borderId="49" xfId="0" applyNumberFormat="1" applyFont="1" applyBorder="1" applyAlignment="1">
      <alignment horizontal="center" vertical="center"/>
    </xf>
    <xf numFmtId="0" fontId="111" fillId="0" borderId="78" xfId="0" applyFont="1" applyFill="1" applyBorder="1" applyAlignment="1">
      <alignment vertical="center"/>
    </xf>
    <xf numFmtId="0" fontId="111" fillId="0" borderId="79" xfId="0" applyFont="1" applyFill="1" applyBorder="1" applyAlignment="1">
      <alignment horizontal="left" vertical="center"/>
    </xf>
    <xf numFmtId="174" fontId="326" fillId="0" borderId="79" xfId="0" applyNumberFormat="1" applyFont="1" applyBorder="1" applyAlignment="1">
      <alignment horizontal="center" vertical="center"/>
    </xf>
    <xf numFmtId="1" fontId="326" fillId="0" borderId="79" xfId="0" applyNumberFormat="1" applyFont="1" applyBorder="1" applyAlignment="1">
      <alignment horizontal="center" vertical="center"/>
    </xf>
    <xf numFmtId="0" fontId="111" fillId="0" borderId="70" xfId="0" applyFont="1" applyFill="1" applyBorder="1" applyAlignment="1">
      <alignment vertical="center"/>
    </xf>
    <xf numFmtId="0" fontId="111" fillId="0" borderId="68" xfId="0" applyFont="1" applyFill="1" applyBorder="1" applyAlignment="1">
      <alignment horizontal="left" vertical="center"/>
    </xf>
    <xf numFmtId="174" fontId="326" fillId="0" borderId="12" xfId="0" applyNumberFormat="1" applyFont="1" applyBorder="1" applyAlignment="1">
      <alignment horizontal="center" vertical="center"/>
    </xf>
    <xf numFmtId="0" fontId="28" fillId="0" borderId="59" xfId="0" applyFont="1" applyBorder="1" applyAlignment="1">
      <alignment horizontal="right" vertical="top" wrapText="1"/>
    </xf>
    <xf numFmtId="0" fontId="28" fillId="0" borderId="59" xfId="0" applyFont="1" applyBorder="1" applyAlignment="1">
      <alignment horizontal="left" vertical="top" wrapText="1"/>
    </xf>
    <xf numFmtId="0" fontId="326" fillId="0" borderId="66" xfId="0" applyFont="1" applyBorder="1" applyAlignment="1">
      <alignment horizontal="center" vertical="center"/>
    </xf>
    <xf numFmtId="0" fontId="326" fillId="0" borderId="67" xfId="0" applyFont="1" applyBorder="1" applyAlignment="1">
      <alignment horizontal="center" vertical="center"/>
    </xf>
    <xf numFmtId="0" fontId="326" fillId="0" borderId="71" xfId="0" applyFont="1" applyBorder="1" applyAlignment="1">
      <alignment horizontal="center" vertical="center"/>
    </xf>
    <xf numFmtId="0" fontId="326" fillId="0" borderId="25" xfId="0" applyFont="1" applyBorder="1" applyAlignment="1">
      <alignment horizontal="center" vertical="center"/>
    </xf>
    <xf numFmtId="0" fontId="164" fillId="0" borderId="72" xfId="11" applyFont="1" applyBorder="1" applyAlignment="1">
      <alignment horizontal="center" vertical="center"/>
    </xf>
    <xf numFmtId="0" fontId="164" fillId="0" borderId="112" xfId="11" applyFont="1" applyBorder="1" applyAlignment="1">
      <alignment horizontal="center" vertical="center"/>
    </xf>
    <xf numFmtId="0" fontId="62" fillId="0" borderId="45" xfId="11" applyFont="1" applyBorder="1" applyAlignment="1">
      <alignment horizontal="left" vertical="center"/>
    </xf>
    <xf numFmtId="0" fontId="62" fillId="0" borderId="69" xfId="11" applyFont="1" applyFill="1" applyBorder="1" applyAlignment="1">
      <alignment vertical="center"/>
    </xf>
    <xf numFmtId="0" fontId="164" fillId="0" borderId="12" xfId="11" applyFont="1" applyBorder="1" applyAlignment="1">
      <alignment horizontal="center" vertical="center"/>
    </xf>
    <xf numFmtId="0" fontId="62" fillId="0" borderId="42" xfId="11" applyFont="1" applyBorder="1" applyAlignment="1">
      <alignment horizontal="right" vertical="center"/>
    </xf>
    <xf numFmtId="0" fontId="164" fillId="0" borderId="65" xfId="11" applyFont="1" applyBorder="1" applyAlignment="1">
      <alignment horizontal="center" vertical="center"/>
    </xf>
    <xf numFmtId="0" fontId="62" fillId="0" borderId="40" xfId="11" applyFont="1" applyBorder="1" applyAlignment="1">
      <alignment horizontal="left" vertical="center"/>
    </xf>
    <xf numFmtId="0" fontId="62" fillId="0" borderId="69" xfId="11" applyFont="1" applyBorder="1" applyAlignment="1">
      <alignment vertical="center"/>
    </xf>
    <xf numFmtId="0" fontId="164" fillId="0" borderId="61" xfId="11" applyFont="1" applyBorder="1" applyAlignment="1">
      <alignment horizontal="center" vertical="center"/>
    </xf>
    <xf numFmtId="0" fontId="62" fillId="0" borderId="28" xfId="11" applyFont="1" applyBorder="1" applyAlignment="1">
      <alignment horizontal="left" vertical="center"/>
    </xf>
    <xf numFmtId="0" fontId="62" fillId="0" borderId="86" xfId="11" applyFont="1" applyBorder="1" applyAlignment="1">
      <alignment vertical="center"/>
    </xf>
    <xf numFmtId="0" fontId="164" fillId="0" borderId="132" xfId="11" applyFont="1" applyBorder="1" applyAlignment="1">
      <alignment horizontal="center" vertical="center"/>
    </xf>
    <xf numFmtId="0" fontId="113" fillId="0" borderId="9" xfId="11" applyFont="1" applyBorder="1" applyAlignment="1">
      <alignment horizontal="center"/>
    </xf>
    <xf numFmtId="0" fontId="62" fillId="0" borderId="40" xfId="11" applyFont="1" applyBorder="1" applyAlignment="1">
      <alignment horizontal="centerContinuous"/>
    </xf>
    <xf numFmtId="0" fontId="62" fillId="0" borderId="69" xfId="11" applyFont="1" applyBorder="1" applyAlignment="1">
      <alignment horizontal="centerContinuous"/>
    </xf>
    <xf numFmtId="0" fontId="62" fillId="0" borderId="14" xfId="11" applyFont="1" applyBorder="1" applyAlignment="1">
      <alignment horizontal="center"/>
    </xf>
    <xf numFmtId="0" fontId="62" fillId="0" borderId="40" xfId="11" applyFont="1" applyBorder="1" applyAlignment="1">
      <alignment horizontal="left"/>
    </xf>
    <xf numFmtId="0" fontId="62" fillId="0" borderId="69" xfId="11" applyFont="1" applyBorder="1" applyAlignment="1">
      <alignment horizontal="right"/>
    </xf>
    <xf numFmtId="0" fontId="62" fillId="0" borderId="6" xfId="11" applyFont="1" applyBorder="1" applyAlignment="1">
      <alignment horizontal="center"/>
    </xf>
    <xf numFmtId="0" fontId="62" fillId="0" borderId="68" xfId="11" applyFont="1" applyBorder="1" applyAlignment="1">
      <alignment horizontal="left"/>
    </xf>
    <xf numFmtId="0" fontId="62" fillId="0" borderId="37" xfId="11" applyFont="1" applyBorder="1" applyAlignment="1">
      <alignment horizontal="centerContinuous"/>
    </xf>
    <xf numFmtId="0" fontId="62" fillId="0" borderId="70" xfId="11" applyFont="1" applyBorder="1" applyAlignment="1">
      <alignment horizontal="right"/>
    </xf>
    <xf numFmtId="0" fontId="62" fillId="0" borderId="59" xfId="11" applyFont="1" applyBorder="1" applyAlignment="1">
      <alignment horizontal="centerContinuous"/>
    </xf>
    <xf numFmtId="0" fontId="62" fillId="0" borderId="66" xfId="11" applyFont="1" applyBorder="1" applyAlignment="1">
      <alignment horizontal="centerContinuous"/>
    </xf>
    <xf numFmtId="0" fontId="62" fillId="0" borderId="0" xfId="11" applyFont="1" applyBorder="1" applyAlignment="1">
      <alignment horizontal="center"/>
    </xf>
    <xf numFmtId="0" fontId="79" fillId="0" borderId="0" xfId="11" applyFont="1" applyBorder="1" applyAlignment="1">
      <alignment horizontal="center" vertical="center"/>
    </xf>
    <xf numFmtId="0" fontId="257" fillId="0" borderId="0" xfId="0" applyFont="1" applyAlignment="1">
      <alignment horizontal="center" vertical="center"/>
    </xf>
    <xf numFmtId="0" fontId="228" fillId="0" borderId="0" xfId="0" applyFont="1" applyFill="1" applyBorder="1" applyAlignment="1">
      <alignment horizontal="right"/>
    </xf>
    <xf numFmtId="0" fontId="103" fillId="0" borderId="0" xfId="0" applyFont="1" applyFill="1" applyBorder="1"/>
    <xf numFmtId="0" fontId="228" fillId="0" borderId="0" xfId="0" applyFont="1" applyFill="1" applyBorder="1" applyAlignment="1">
      <alignment horizontal="left"/>
    </xf>
    <xf numFmtId="0" fontId="228" fillId="0" borderId="66" xfId="0" applyFont="1" applyFill="1" applyBorder="1" applyAlignment="1">
      <alignment horizontal="center" vertical="center"/>
    </xf>
    <xf numFmtId="0" fontId="228" fillId="0" borderId="67" xfId="0" applyFont="1" applyFill="1" applyBorder="1" applyAlignment="1">
      <alignment horizontal="center" vertical="center"/>
    </xf>
    <xf numFmtId="0" fontId="257" fillId="0" borderId="184" xfId="0" applyFont="1" applyFill="1" applyBorder="1" applyAlignment="1">
      <alignment horizontal="center" vertical="center"/>
    </xf>
    <xf numFmtId="0" fontId="257" fillId="0" borderId="184" xfId="0" applyFont="1" applyFill="1" applyBorder="1" applyAlignment="1">
      <alignment horizontal="center" vertical="center" wrapText="1"/>
    </xf>
    <xf numFmtId="0" fontId="228" fillId="0" borderId="71" xfId="0" applyFont="1" applyFill="1" applyBorder="1" applyAlignment="1">
      <alignment horizontal="center" vertical="center"/>
    </xf>
    <xf numFmtId="0" fontId="228" fillId="0" borderId="25" xfId="0" applyFont="1" applyFill="1" applyBorder="1" applyAlignment="1">
      <alignment horizontal="center" vertical="center"/>
    </xf>
    <xf numFmtId="0" fontId="231" fillId="0" borderId="9" xfId="0" applyFont="1" applyFill="1" applyBorder="1" applyAlignment="1">
      <alignment horizontal="center" vertical="center"/>
    </xf>
    <xf numFmtId="0" fontId="228" fillId="0" borderId="9" xfId="0" applyFont="1" applyFill="1" applyBorder="1" applyAlignment="1">
      <alignment horizontal="center" vertical="center"/>
    </xf>
    <xf numFmtId="0" fontId="228" fillId="0" borderId="46" xfId="0" applyFont="1" applyFill="1" applyBorder="1" applyAlignment="1">
      <alignment vertical="center"/>
    </xf>
    <xf numFmtId="0" fontId="228" fillId="0" borderId="45" xfId="0" applyFont="1" applyFill="1" applyBorder="1" applyAlignment="1">
      <alignment horizontal="left" vertical="center"/>
    </xf>
    <xf numFmtId="3" fontId="142" fillId="0" borderId="45" xfId="0" applyNumberFormat="1" applyFont="1" applyFill="1" applyBorder="1" applyAlignment="1">
      <alignment horizontal="center" vertical="center"/>
    </xf>
    <xf numFmtId="0" fontId="228" fillId="0" borderId="86" xfId="0" applyFont="1" applyFill="1" applyBorder="1" applyAlignment="1">
      <alignment vertical="center"/>
    </xf>
    <xf numFmtId="0" fontId="228" fillId="0" borderId="28" xfId="0" applyFont="1" applyFill="1" applyBorder="1" applyAlignment="1">
      <alignment horizontal="left" vertical="center"/>
    </xf>
    <xf numFmtId="3" fontId="142" fillId="0" borderId="28" xfId="0" applyNumberFormat="1" applyFont="1" applyFill="1" applyBorder="1" applyAlignment="1">
      <alignment horizontal="center" vertical="center"/>
    </xf>
    <xf numFmtId="0" fontId="228" fillId="0" borderId="69" xfId="0" applyFont="1" applyFill="1" applyBorder="1" applyAlignment="1">
      <alignment vertical="center"/>
    </xf>
    <xf numFmtId="0" fontId="228" fillId="0" borderId="40" xfId="0" applyFont="1" applyFill="1" applyBorder="1" applyAlignment="1">
      <alignment horizontal="left" vertical="center"/>
    </xf>
    <xf numFmtId="3" fontId="142" fillId="0" borderId="40" xfId="0" applyNumberFormat="1" applyFont="1" applyFill="1" applyBorder="1" applyAlignment="1">
      <alignment horizontal="center" vertical="center"/>
    </xf>
    <xf numFmtId="0" fontId="228" fillId="0" borderId="87" xfId="0" applyFont="1" applyFill="1" applyBorder="1" applyAlignment="1">
      <alignment vertical="center"/>
    </xf>
    <xf numFmtId="0" fontId="228" fillId="0" borderId="88" xfId="0" applyFont="1" applyFill="1" applyBorder="1" applyAlignment="1">
      <alignment horizontal="left" vertical="center"/>
    </xf>
    <xf numFmtId="3" fontId="142" fillId="0" borderId="88" xfId="0" applyNumberFormat="1" applyFont="1" applyFill="1" applyBorder="1" applyAlignment="1">
      <alignment horizontal="center" vertical="center"/>
    </xf>
    <xf numFmtId="0" fontId="228" fillId="0" borderId="42" xfId="0" applyFont="1" applyFill="1" applyBorder="1" applyAlignment="1">
      <alignment horizontal="right" vertical="center"/>
    </xf>
    <xf numFmtId="0" fontId="228" fillId="0" borderId="3" xfId="0" applyFont="1" applyFill="1" applyBorder="1" applyAlignment="1">
      <alignment horizontal="left" vertical="center"/>
    </xf>
    <xf numFmtId="3" fontId="142" fillId="0" borderId="23" xfId="0" applyNumberFormat="1" applyFont="1" applyFill="1" applyBorder="1" applyAlignment="1">
      <alignment horizontal="center" vertical="center"/>
    </xf>
    <xf numFmtId="0" fontId="329" fillId="0" borderId="0" xfId="0" applyFont="1"/>
    <xf numFmtId="3" fontId="302" fillId="0" borderId="0" xfId="0" applyNumberFormat="1" applyFont="1"/>
    <xf numFmtId="0" fontId="49" fillId="0" borderId="0" xfId="11" applyFont="1" applyAlignment="1">
      <alignment vertical="center"/>
    </xf>
    <xf numFmtId="0" fontId="140" fillId="0" borderId="65" xfId="11" applyFont="1" applyBorder="1" applyAlignment="1">
      <alignment horizontal="center" vertical="center"/>
    </xf>
    <xf numFmtId="0" fontId="49" fillId="0" borderId="9" xfId="11" applyFont="1" applyBorder="1" applyAlignment="1">
      <alignment horizontal="center" vertical="center"/>
    </xf>
    <xf numFmtId="0" fontId="140" fillId="0" borderId="72" xfId="11" applyFont="1" applyBorder="1" applyAlignment="1">
      <alignment horizontal="center" vertical="center"/>
    </xf>
    <xf numFmtId="0" fontId="49" fillId="0" borderId="29" xfId="11" applyFont="1" applyBorder="1" applyAlignment="1">
      <alignment horizontal="center" vertical="center"/>
    </xf>
    <xf numFmtId="0" fontId="49" fillId="0" borderId="14" xfId="11" applyFont="1" applyBorder="1" applyAlignment="1">
      <alignment horizontal="center" vertical="center"/>
    </xf>
    <xf numFmtId="0" fontId="140" fillId="0" borderId="61" xfId="11" applyFont="1" applyBorder="1" applyAlignment="1">
      <alignment horizontal="center" vertical="center"/>
    </xf>
    <xf numFmtId="0" fontId="49" fillId="0" borderId="0" xfId="11" applyFont="1" applyAlignment="1">
      <alignment horizontal="center" vertical="center"/>
    </xf>
    <xf numFmtId="168" fontId="140" fillId="0" borderId="65" xfId="11" applyNumberFormat="1" applyFont="1" applyBorder="1" applyAlignment="1">
      <alignment horizontal="center" vertical="center"/>
    </xf>
    <xf numFmtId="0" fontId="140" fillId="0" borderId="9" xfId="11" applyFont="1" applyBorder="1" applyAlignment="1">
      <alignment horizontal="center" vertical="center"/>
    </xf>
    <xf numFmtId="0" fontId="140" fillId="0" borderId="73" xfId="11" applyFont="1" applyBorder="1" applyAlignment="1">
      <alignment horizontal="center" vertical="center"/>
    </xf>
    <xf numFmtId="0" fontId="49" fillId="0" borderId="72" xfId="11" applyFont="1" applyBorder="1" applyAlignment="1">
      <alignment horizontal="center" vertical="center"/>
    </xf>
    <xf numFmtId="0" fontId="49" fillId="0" borderId="6" xfId="11" applyFont="1" applyBorder="1" applyAlignment="1">
      <alignment horizontal="center" vertical="center"/>
    </xf>
    <xf numFmtId="0" fontId="140" fillId="0" borderId="12" xfId="11" applyFont="1" applyBorder="1" applyAlignment="1">
      <alignment horizontal="center" vertical="center"/>
    </xf>
    <xf numFmtId="0" fontId="49" fillId="0" borderId="25" xfId="11" applyFont="1" applyBorder="1" applyAlignment="1">
      <alignment horizontal="centerContinuous" vertical="center"/>
    </xf>
    <xf numFmtId="0" fontId="49" fillId="0" borderId="71" xfId="11" applyFont="1" applyBorder="1" applyAlignment="1">
      <alignment horizontal="centerContinuous" vertical="center"/>
    </xf>
    <xf numFmtId="0" fontId="49" fillId="0" borderId="68" xfId="11" applyFont="1" applyBorder="1" applyAlignment="1">
      <alignment horizontal="left" vertical="center"/>
    </xf>
    <xf numFmtId="0" fontId="49" fillId="0" borderId="37" xfId="11" applyFont="1" applyBorder="1" applyAlignment="1">
      <alignment horizontal="right" vertical="center"/>
    </xf>
    <xf numFmtId="0" fontId="49" fillId="0" borderId="70" xfId="11" applyFont="1" applyBorder="1" applyAlignment="1">
      <alignment horizontal="right" vertical="center"/>
    </xf>
    <xf numFmtId="0" fontId="49" fillId="0" borderId="67" xfId="11" applyFont="1" applyBorder="1" applyAlignment="1">
      <alignment horizontal="centerContinuous" vertical="center"/>
    </xf>
    <xf numFmtId="0" fontId="49" fillId="0" borderId="66" xfId="11" applyFont="1" applyBorder="1" applyAlignment="1">
      <alignment horizontal="centerContinuous" vertical="center"/>
    </xf>
    <xf numFmtId="17" fontId="49" fillId="0" borderId="0" xfId="11" applyNumberFormat="1" applyFont="1" applyAlignment="1">
      <alignment horizontal="left" vertical="center"/>
    </xf>
    <xf numFmtId="0" fontId="49" fillId="0" borderId="0" xfId="11" applyFont="1" applyAlignment="1">
      <alignment horizontal="centerContinuous" vertical="center"/>
    </xf>
    <xf numFmtId="0" fontId="68" fillId="0" borderId="0" xfId="21" applyFont="1" applyFill="1" applyBorder="1" applyAlignment="1">
      <alignment vertical="center"/>
    </xf>
    <xf numFmtId="0" fontId="68" fillId="0" borderId="0" xfId="21" applyFont="1" applyFill="1" applyBorder="1" applyAlignment="1">
      <alignment horizontal="right" vertical="center"/>
    </xf>
    <xf numFmtId="0" fontId="5" fillId="0" borderId="0" xfId="21" applyFont="1" applyAlignment="1">
      <alignment vertical="center"/>
    </xf>
    <xf numFmtId="0" fontId="145" fillId="0" borderId="0" xfId="21" applyFont="1" applyAlignment="1">
      <alignment horizontal="left" vertical="center"/>
    </xf>
    <xf numFmtId="0" fontId="5" fillId="0" borderId="0" xfId="21" applyFont="1" applyAlignment="1">
      <alignment horizontal="left" vertical="center"/>
    </xf>
    <xf numFmtId="0" fontId="277" fillId="0" borderId="0" xfId="21" applyFont="1" applyAlignment="1">
      <alignment vertical="center"/>
    </xf>
    <xf numFmtId="168" fontId="181" fillId="0" borderId="134" xfId="21" applyNumberFormat="1" applyFont="1" applyBorder="1" applyAlignment="1">
      <alignment horizontal="center" vertical="center"/>
    </xf>
    <xf numFmtId="0" fontId="181" fillId="0" borderId="134" xfId="21" applyFont="1" applyBorder="1" applyAlignment="1">
      <alignment horizontal="center" vertical="center"/>
    </xf>
    <xf numFmtId="0" fontId="5" fillId="0" borderId="134" xfId="21" applyFont="1" applyBorder="1" applyAlignment="1">
      <alignment horizontal="left" vertical="center"/>
    </xf>
    <xf numFmtId="0" fontId="5" fillId="0" borderId="133" xfId="21" applyFont="1" applyBorder="1" applyAlignment="1">
      <alignment vertical="center"/>
    </xf>
    <xf numFmtId="168" fontId="181" fillId="0" borderId="28" xfId="21" applyNumberFormat="1" applyFont="1" applyBorder="1" applyAlignment="1">
      <alignment horizontal="center" vertical="center"/>
    </xf>
    <xf numFmtId="0" fontId="181" fillId="0" borderId="40" xfId="21" applyFont="1" applyBorder="1" applyAlignment="1">
      <alignment horizontal="center" vertical="center"/>
    </xf>
    <xf numFmtId="0" fontId="5" fillId="0" borderId="40" xfId="21" applyFont="1" applyBorder="1" applyAlignment="1">
      <alignment horizontal="left" vertical="center"/>
    </xf>
    <xf numFmtId="0" fontId="5" fillId="0" borderId="69" xfId="21" applyFont="1" applyBorder="1" applyAlignment="1">
      <alignment vertical="center"/>
    </xf>
    <xf numFmtId="0" fontId="181" fillId="0" borderId="28" xfId="21" applyFont="1" applyBorder="1" applyAlignment="1">
      <alignment horizontal="center" vertical="center"/>
    </xf>
    <xf numFmtId="0" fontId="5" fillId="0" borderId="28" xfId="21" applyFont="1" applyBorder="1" applyAlignment="1">
      <alignment horizontal="left" vertical="center"/>
    </xf>
    <xf numFmtId="0" fontId="5" fillId="0" borderId="86" xfId="21" applyFont="1" applyBorder="1" applyAlignment="1">
      <alignment vertical="center"/>
    </xf>
    <xf numFmtId="0" fontId="330" fillId="0" borderId="25" xfId="21" applyFont="1" applyBorder="1" applyAlignment="1">
      <alignment horizontal="center"/>
    </xf>
    <xf numFmtId="0" fontId="60" fillId="0" borderId="25" xfId="21" applyFont="1" applyBorder="1" applyAlignment="1">
      <alignment horizontal="center"/>
    </xf>
    <xf numFmtId="0" fontId="5" fillId="0" borderId="25" xfId="21" applyFont="1" applyBorder="1" applyAlignment="1">
      <alignment horizontal="centerContinuous"/>
    </xf>
    <xf numFmtId="0" fontId="5" fillId="0" borderId="71" xfId="21" applyFont="1" applyBorder="1" applyAlignment="1">
      <alignment horizontal="centerContinuous" vertical="top"/>
    </xf>
    <xf numFmtId="0" fontId="60" fillId="0" borderId="25" xfId="21" applyFont="1" applyBorder="1" applyAlignment="1">
      <alignment horizontal="right" vertical="center"/>
    </xf>
    <xf numFmtId="0" fontId="60" fillId="0" borderId="62" xfId="21" applyFont="1" applyBorder="1" applyAlignment="1">
      <alignment horizontal="left" vertical="center"/>
    </xf>
    <xf numFmtId="0" fontId="138" fillId="0" borderId="40" xfId="21" applyFont="1" applyBorder="1" applyAlignment="1">
      <alignment horizontal="left" vertical="center"/>
    </xf>
    <xf numFmtId="0" fontId="138" fillId="0" borderId="69" xfId="21" applyFont="1" applyBorder="1" applyAlignment="1">
      <alignment horizontal="right" vertical="center"/>
    </xf>
    <xf numFmtId="0" fontId="60" fillId="0" borderId="68" xfId="21" applyFont="1" applyBorder="1" applyAlignment="1">
      <alignment horizontal="left" vertical="center"/>
    </xf>
    <xf numFmtId="0" fontId="60" fillId="0" borderId="37" xfId="21" applyFont="1" applyBorder="1" applyAlignment="1">
      <alignment vertical="center"/>
    </xf>
    <xf numFmtId="0" fontId="60" fillId="0" borderId="68" xfId="21" applyFont="1" applyBorder="1" applyAlignment="1">
      <alignment horizontal="center" vertical="center"/>
    </xf>
    <xf numFmtId="0" fontId="60" fillId="0" borderId="37" xfId="21" applyFont="1" applyBorder="1" applyAlignment="1">
      <alignment horizontal="center" vertical="center"/>
    </xf>
    <xf numFmtId="0" fontId="60" fillId="0" borderId="70" xfId="21" applyFont="1" applyBorder="1" applyAlignment="1">
      <alignment horizontal="center" vertical="center"/>
    </xf>
    <xf numFmtId="0" fontId="5" fillId="0" borderId="67" xfId="21" applyFont="1" applyBorder="1" applyAlignment="1">
      <alignment vertical="center"/>
    </xf>
    <xf numFmtId="0" fontId="5" fillId="0" borderId="66" xfId="21" applyFont="1" applyBorder="1" applyAlignment="1">
      <alignment horizontal="right" vertical="center"/>
    </xf>
    <xf numFmtId="0" fontId="5" fillId="0" borderId="0" xfId="21" applyFont="1" applyAlignment="1">
      <alignment horizontal="left"/>
    </xf>
    <xf numFmtId="0" fontId="5" fillId="0" borderId="0" xfId="21" applyFont="1" applyAlignment="1">
      <alignment horizontal="right"/>
    </xf>
    <xf numFmtId="0" fontId="322" fillId="0" borderId="0" xfId="21" applyFont="1" applyAlignment="1">
      <alignment horizontal="center"/>
    </xf>
    <xf numFmtId="0" fontId="137" fillId="0" borderId="0" xfId="21" applyFont="1" applyAlignment="1">
      <alignment horizontal="center"/>
    </xf>
    <xf numFmtId="0" fontId="277" fillId="0" borderId="0" xfId="21" applyFont="1" applyAlignment="1">
      <alignment horizontal="left" vertical="center"/>
    </xf>
    <xf numFmtId="168" fontId="181" fillId="0" borderId="3" xfId="21" applyNumberFormat="1" applyFont="1" applyBorder="1" applyAlignment="1">
      <alignment horizontal="center" vertical="center"/>
    </xf>
    <xf numFmtId="0" fontId="181" fillId="0" borderId="23" xfId="21" applyFont="1" applyBorder="1" applyAlignment="1">
      <alignment horizontal="center" vertical="center"/>
    </xf>
    <xf numFmtId="168" fontId="181" fillId="0" borderId="23" xfId="21" applyNumberFormat="1" applyFont="1" applyBorder="1" applyAlignment="1">
      <alignment horizontal="center" vertical="center"/>
    </xf>
    <xf numFmtId="0" fontId="62" fillId="0" borderId="3" xfId="21" applyFont="1" applyBorder="1" applyAlignment="1">
      <alignment horizontal="left" vertical="center"/>
    </xf>
    <xf numFmtId="0" fontId="181" fillId="0" borderId="9" xfId="21" applyFont="1" applyBorder="1" applyAlignment="1">
      <alignment horizontal="center" vertical="center"/>
    </xf>
    <xf numFmtId="0" fontId="181" fillId="0" borderId="14" xfId="21" applyFont="1" applyBorder="1" applyAlignment="1">
      <alignment horizontal="center" vertical="center"/>
    </xf>
    <xf numFmtId="0" fontId="62" fillId="0" borderId="40" xfId="21" applyFont="1" applyBorder="1" applyAlignment="1">
      <alignment horizontal="left" vertical="center"/>
    </xf>
    <xf numFmtId="0" fontId="62" fillId="0" borderId="69" xfId="21" applyFont="1" applyBorder="1" applyAlignment="1">
      <alignment vertical="center"/>
    </xf>
    <xf numFmtId="0" fontId="181" fillId="0" borderId="29" xfId="21" applyFont="1" applyBorder="1" applyAlignment="1">
      <alignment horizontal="center" vertical="center"/>
    </xf>
    <xf numFmtId="0" fontId="62" fillId="0" borderId="28" xfId="21" applyFont="1" applyBorder="1" applyAlignment="1">
      <alignment horizontal="left" vertical="center"/>
    </xf>
    <xf numFmtId="0" fontId="62" fillId="0" borderId="68" xfId="21" applyFont="1" applyBorder="1" applyAlignment="1">
      <alignment horizontal="center" vertical="center"/>
    </xf>
    <xf numFmtId="0" fontId="62" fillId="0" borderId="12" xfId="21" applyFont="1" applyBorder="1" applyAlignment="1">
      <alignment horizontal="center" vertical="center"/>
    </xf>
    <xf numFmtId="0" fontId="60" fillId="0" borderId="25" xfId="21" applyFont="1" applyBorder="1" applyAlignment="1">
      <alignment horizontal="left" vertical="center"/>
    </xf>
    <xf numFmtId="0" fontId="60" fillId="0" borderId="71" xfId="21" applyFont="1" applyBorder="1" applyAlignment="1">
      <alignment horizontal="right" vertical="center"/>
    </xf>
    <xf numFmtId="0" fontId="60" fillId="0" borderId="68" xfId="21" applyFont="1" applyBorder="1" applyAlignment="1">
      <alignment horizontal="center"/>
    </xf>
    <xf numFmtId="0" fontId="60" fillId="0" borderId="70" xfId="21" applyFont="1" applyBorder="1" applyAlignment="1">
      <alignment horizontal="center"/>
    </xf>
    <xf numFmtId="0" fontId="60" fillId="0" borderId="67" xfId="21" applyFont="1" applyBorder="1" applyAlignment="1">
      <alignment horizontal="left" vertical="center"/>
    </xf>
    <xf numFmtId="0" fontId="60" fillId="0" borderId="66" xfId="21" applyFont="1" applyBorder="1" applyAlignment="1">
      <alignment horizontal="right" vertical="center"/>
    </xf>
    <xf numFmtId="0" fontId="5" fillId="0" borderId="0" xfId="21" applyFont="1" applyAlignment="1"/>
    <xf numFmtId="0" fontId="97" fillId="0" borderId="0" xfId="21" applyFont="1" applyAlignment="1">
      <alignment horizontal="center"/>
    </xf>
    <xf numFmtId="0" fontId="138" fillId="0" borderId="0" xfId="11" applyFont="1"/>
    <xf numFmtId="0" fontId="190" fillId="0" borderId="0" xfId="11" applyFont="1"/>
    <xf numFmtId="0" fontId="331" fillId="0" borderId="0" xfId="11" applyFont="1"/>
    <xf numFmtId="0" fontId="138" fillId="0" borderId="0" xfId="11" applyFont="1" applyAlignment="1">
      <alignment horizontal="right" readingOrder="2"/>
    </xf>
    <xf numFmtId="0" fontId="332" fillId="0" borderId="65" xfId="11" applyFont="1" applyBorder="1" applyAlignment="1">
      <alignment horizontal="center" vertical="center"/>
    </xf>
    <xf numFmtId="0" fontId="332" fillId="0" borderId="25" xfId="11" applyFont="1" applyBorder="1" applyAlignment="1">
      <alignment horizontal="center" vertical="center"/>
    </xf>
    <xf numFmtId="0" fontId="332" fillId="0" borderId="25" xfId="11" quotePrefix="1" applyFont="1" applyBorder="1" applyAlignment="1">
      <alignment horizontal="center" vertical="center"/>
    </xf>
    <xf numFmtId="0" fontId="97" fillId="0" borderId="9" xfId="11" applyFont="1" applyBorder="1" applyAlignment="1">
      <alignment horizontal="centerContinuous" vertical="center"/>
    </xf>
    <xf numFmtId="0" fontId="332" fillId="0" borderId="61" xfId="11" applyFont="1" applyBorder="1" applyAlignment="1">
      <alignment horizontal="center" vertical="center"/>
    </xf>
    <xf numFmtId="0" fontId="332" fillId="0" borderId="28" xfId="11" applyFont="1" applyBorder="1" applyAlignment="1">
      <alignment horizontal="center" vertical="center"/>
    </xf>
    <xf numFmtId="0" fontId="97" fillId="0" borderId="29" xfId="11" applyFont="1" applyBorder="1" applyAlignment="1">
      <alignment horizontal="centerContinuous" vertical="center"/>
    </xf>
    <xf numFmtId="0" fontId="332" fillId="0" borderId="72" xfId="11" applyFont="1" applyBorder="1" applyAlignment="1">
      <alignment horizontal="center" vertical="center"/>
    </xf>
    <xf numFmtId="0" fontId="332" fillId="0" borderId="45" xfId="11" applyFont="1" applyBorder="1" applyAlignment="1">
      <alignment horizontal="center" vertical="center"/>
    </xf>
    <xf numFmtId="0" fontId="97" fillId="0" borderId="72" xfId="11" applyFont="1" applyBorder="1" applyAlignment="1">
      <alignment horizontal="centerContinuous" vertical="center"/>
    </xf>
    <xf numFmtId="0" fontId="138" fillId="0" borderId="40" xfId="11" applyFont="1" applyBorder="1" applyAlignment="1">
      <alignment horizontal="center" vertical="top" wrapText="1"/>
    </xf>
    <xf numFmtId="0" fontId="138" fillId="0" borderId="14" xfId="11" applyFont="1" applyBorder="1" applyAlignment="1">
      <alignment horizontal="center" vertical="top"/>
    </xf>
    <xf numFmtId="0" fontId="138" fillId="0" borderId="67" xfId="11" applyFont="1" applyBorder="1" applyAlignment="1">
      <alignment horizontal="center" wrapText="1"/>
    </xf>
    <xf numFmtId="0" fontId="138" fillId="0" borderId="6" xfId="11" applyFont="1" applyBorder="1" applyAlignment="1">
      <alignment horizontal="center"/>
    </xf>
    <xf numFmtId="0" fontId="138" fillId="0" borderId="0" xfId="11" applyFont="1" applyAlignment="1">
      <alignment horizontal="left"/>
    </xf>
    <xf numFmtId="0" fontId="138" fillId="0" borderId="0" xfId="11" applyFont="1" applyAlignment="1">
      <alignment horizontal="center"/>
    </xf>
    <xf numFmtId="0" fontId="49" fillId="0" borderId="0" xfId="11" applyFont="1" applyAlignment="1">
      <alignment horizontal="center"/>
    </xf>
    <xf numFmtId="0" fontId="65" fillId="0" borderId="0" xfId="11" applyFont="1" applyAlignment="1">
      <alignment vertical="justify"/>
    </xf>
    <xf numFmtId="0" fontId="68" fillId="0" borderId="0" xfId="11" applyFont="1" applyAlignment="1">
      <alignment horizontal="left"/>
    </xf>
    <xf numFmtId="0" fontId="65" fillId="0" borderId="0" xfId="11" applyFont="1" applyAlignment="1"/>
    <xf numFmtId="0" fontId="65" fillId="0" borderId="0" xfId="11" applyFont="1" applyAlignment="1">
      <alignment horizontal="right" readingOrder="2"/>
    </xf>
    <xf numFmtId="1" fontId="65" fillId="0" borderId="0" xfId="11" applyNumberFormat="1" applyFont="1"/>
    <xf numFmtId="0" fontId="314" fillId="0" borderId="12" xfId="11" quotePrefix="1" applyFont="1" applyBorder="1" applyAlignment="1">
      <alignment horizontal="center" vertical="center"/>
    </xf>
    <xf numFmtId="1" fontId="314" fillId="0" borderId="12" xfId="11" applyNumberFormat="1" applyFont="1" applyBorder="1" applyAlignment="1">
      <alignment horizontal="center" vertical="center"/>
    </xf>
    <xf numFmtId="0" fontId="68" fillId="0" borderId="12" xfId="11" applyFont="1" applyBorder="1" applyAlignment="1">
      <alignment horizontal="center" vertical="center"/>
    </xf>
    <xf numFmtId="0" fontId="165" fillId="0" borderId="14" xfId="11" applyFont="1" applyBorder="1" applyAlignment="1">
      <alignment horizontal="center" vertical="center"/>
    </xf>
    <xf numFmtId="1" fontId="165" fillId="0" borderId="40" xfId="11" applyNumberFormat="1" applyFont="1" applyBorder="1" applyAlignment="1">
      <alignment horizontal="center" vertical="center"/>
    </xf>
    <xf numFmtId="0" fontId="165" fillId="0" borderId="40" xfId="11" applyFont="1" applyBorder="1" applyAlignment="1">
      <alignment horizontal="center" vertical="center"/>
    </xf>
    <xf numFmtId="0" fontId="333" fillId="0" borderId="40" xfId="11" applyFont="1" applyBorder="1" applyAlignment="1">
      <alignment horizontal="center" vertical="center"/>
    </xf>
    <xf numFmtId="0" fontId="314" fillId="0" borderId="40" xfId="11" applyFont="1" applyBorder="1" applyAlignment="1">
      <alignment horizontal="center" vertical="center"/>
    </xf>
    <xf numFmtId="0" fontId="98" fillId="0" borderId="14" xfId="11" applyFont="1" applyBorder="1" applyAlignment="1">
      <alignment horizontal="center" vertical="center"/>
    </xf>
    <xf numFmtId="0" fontId="165" fillId="0" borderId="29" xfId="11" quotePrefix="1" applyFont="1" applyBorder="1" applyAlignment="1">
      <alignment horizontal="center" vertical="center"/>
    </xf>
    <xf numFmtId="1" fontId="165" fillId="0" borderId="28" xfId="11" applyNumberFormat="1" applyFont="1" applyBorder="1" applyAlignment="1">
      <alignment horizontal="center" vertical="center"/>
    </xf>
    <xf numFmtId="0" fontId="165" fillId="0" borderId="28" xfId="11" applyFont="1" applyBorder="1" applyAlignment="1">
      <alignment horizontal="center" vertical="center"/>
    </xf>
    <xf numFmtId="0" fontId="333" fillId="0" borderId="28" xfId="11" applyFont="1" applyBorder="1" applyAlignment="1">
      <alignment horizontal="center" vertical="center"/>
    </xf>
    <xf numFmtId="0" fontId="314" fillId="0" borderId="28" xfId="11" applyFont="1" applyBorder="1" applyAlignment="1">
      <alignment horizontal="center" vertical="center"/>
    </xf>
    <xf numFmtId="0" fontId="98" fillId="0" borderId="29" xfId="11" applyFont="1" applyBorder="1" applyAlignment="1">
      <alignment horizontal="center" vertical="center"/>
    </xf>
    <xf numFmtId="0" fontId="165" fillId="0" borderId="29" xfId="11" applyFont="1" applyBorder="1" applyAlignment="1">
      <alignment horizontal="center" vertical="center"/>
    </xf>
    <xf numFmtId="0" fontId="5" fillId="0" borderId="12" xfId="11" applyFont="1" applyBorder="1" applyAlignment="1">
      <alignment horizontal="center" vertical="center" wrapText="1" readingOrder="1"/>
    </xf>
    <xf numFmtId="0" fontId="5" fillId="0" borderId="12" xfId="11" applyFont="1" applyBorder="1" applyAlignment="1">
      <alignment horizontal="center" vertical="center" wrapText="1"/>
    </xf>
    <xf numFmtId="0" fontId="334" fillId="0" borderId="71" xfId="11" applyFont="1" applyBorder="1" applyAlignment="1">
      <alignment horizontal="center" vertical="center"/>
    </xf>
    <xf numFmtId="0" fontId="5" fillId="0" borderId="14" xfId="11" applyFont="1" applyBorder="1" applyAlignment="1">
      <alignment horizontal="centerContinuous" vertical="top" wrapText="1"/>
    </xf>
    <xf numFmtId="0" fontId="5" fillId="0" borderId="25" xfId="11" applyFont="1" applyBorder="1" applyAlignment="1">
      <alignment horizontal="center" vertical="center" wrapText="1"/>
    </xf>
    <xf numFmtId="0" fontId="5" fillId="0" borderId="71" xfId="11" applyFont="1" applyBorder="1" applyAlignment="1">
      <alignment horizontal="center" vertical="center" wrapText="1"/>
    </xf>
    <xf numFmtId="0" fontId="98" fillId="0" borderId="14" xfId="11" applyFont="1" applyBorder="1" applyAlignment="1">
      <alignment horizontal="center" vertical="top" wrapText="1"/>
    </xf>
    <xf numFmtId="0" fontId="5" fillId="0" borderId="6" xfId="11" applyFont="1" applyBorder="1" applyAlignment="1">
      <alignment horizontal="center" wrapText="1"/>
    </xf>
    <xf numFmtId="0" fontId="5" fillId="0" borderId="67" xfId="11" applyFont="1" applyBorder="1" applyAlignment="1">
      <alignment horizontal="center" vertical="center" wrapText="1"/>
    </xf>
    <xf numFmtId="0" fontId="5" fillId="0" borderId="66" xfId="11" applyFont="1" applyBorder="1" applyAlignment="1">
      <alignment horizontal="center" vertical="center" wrapText="1"/>
    </xf>
    <xf numFmtId="0" fontId="334" fillId="0" borderId="66" xfId="11" applyFont="1" applyBorder="1" applyAlignment="1">
      <alignment horizontal="center" vertical="center"/>
    </xf>
    <xf numFmtId="0" fontId="95" fillId="2" borderId="0" xfId="14" applyFont="1" applyFill="1" applyAlignment="1">
      <alignment horizontal="center"/>
    </xf>
    <xf numFmtId="0" fontId="61" fillId="2" borderId="0" xfId="14" applyFont="1" applyFill="1" applyAlignment="1">
      <alignment horizontal="center"/>
    </xf>
    <xf numFmtId="0" fontId="61" fillId="2" borderId="0" xfId="14" applyFont="1" applyFill="1" applyAlignment="1">
      <alignment horizontal="right"/>
    </xf>
    <xf numFmtId="0" fontId="96" fillId="2" borderId="0" xfId="14" applyFont="1" applyFill="1" applyAlignment="1">
      <alignment horizontal="right"/>
    </xf>
    <xf numFmtId="0" fontId="96" fillId="2" borderId="0" xfId="14" applyFont="1" applyFill="1" applyAlignment="1">
      <alignment horizontal="center"/>
    </xf>
    <xf numFmtId="0" fontId="61" fillId="2" borderId="0" xfId="14" applyFont="1" applyFill="1" applyAlignment="1">
      <alignment horizontal="center"/>
    </xf>
    <xf numFmtId="0" fontId="42" fillId="2" borderId="66" xfId="14" applyFont="1" applyFill="1" applyBorder="1" applyAlignment="1">
      <alignment horizontal="center" vertical="center"/>
    </xf>
    <xf numFmtId="0" fontId="42" fillId="2" borderId="59" xfId="14" applyFont="1" applyFill="1" applyBorder="1" applyAlignment="1">
      <alignment horizontal="center" vertical="center"/>
    </xf>
    <xf numFmtId="0" fontId="42" fillId="2" borderId="70" xfId="14" applyFont="1" applyFill="1" applyBorder="1" applyAlignment="1">
      <alignment horizontal="center" vertical="center"/>
    </xf>
    <xf numFmtId="0" fontId="42" fillId="2" borderId="37" xfId="14" applyFont="1" applyFill="1" applyBorder="1" applyAlignment="1">
      <alignment horizontal="center" vertical="center"/>
    </xf>
    <xf numFmtId="0" fontId="42" fillId="2" borderId="6" xfId="14" applyFont="1" applyFill="1" applyBorder="1" applyAlignment="1">
      <alignment horizontal="center"/>
    </xf>
    <xf numFmtId="0" fontId="42" fillId="2" borderId="69" xfId="14" applyFont="1" applyFill="1" applyBorder="1" applyAlignment="1">
      <alignment horizontal="center" vertical="center" wrapText="1"/>
    </xf>
    <xf numFmtId="0" fontId="42" fillId="2" borderId="40" xfId="14" applyFont="1" applyFill="1" applyBorder="1" applyAlignment="1">
      <alignment horizontal="center" vertical="center"/>
    </xf>
    <xf numFmtId="0" fontId="42" fillId="2" borderId="6" xfId="14" applyFont="1" applyFill="1" applyBorder="1" applyAlignment="1">
      <alignment horizontal="center" vertical="center"/>
    </xf>
    <xf numFmtId="0" fontId="42" fillId="2" borderId="6" xfId="14" applyFont="1" applyFill="1" applyBorder="1" applyAlignment="1">
      <alignment horizontal="center" vertical="center" wrapText="1"/>
    </xf>
    <xf numFmtId="0" fontId="42" fillId="2" borderId="14" xfId="14" applyFont="1" applyFill="1" applyBorder="1" applyAlignment="1">
      <alignment horizontal="center" vertical="center"/>
    </xf>
    <xf numFmtId="0" fontId="42" fillId="2" borderId="14" xfId="14" applyFont="1" applyFill="1" applyBorder="1" applyAlignment="1">
      <alignment horizontal="center"/>
    </xf>
    <xf numFmtId="0" fontId="42" fillId="2" borderId="14" xfId="14" applyFont="1" applyFill="1" applyBorder="1" applyAlignment="1">
      <alignment horizontal="center" vertical="top"/>
    </xf>
    <xf numFmtId="0" fontId="113" fillId="2" borderId="71" xfId="14" applyFont="1" applyFill="1" applyBorder="1" applyAlignment="1">
      <alignment horizontal="center"/>
    </xf>
    <xf numFmtId="0" fontId="113" fillId="2" borderId="25" xfId="14" applyFont="1" applyFill="1" applyBorder="1" applyAlignment="1">
      <alignment horizontal="center"/>
    </xf>
    <xf numFmtId="0" fontId="113" fillId="2" borderId="9" xfId="14" applyFont="1" applyFill="1" applyBorder="1" applyAlignment="1">
      <alignment horizontal="center"/>
    </xf>
    <xf numFmtId="0" fontId="113" fillId="2" borderId="9" xfId="14" applyFont="1" applyFill="1" applyBorder="1" applyAlignment="1">
      <alignment horizontal="center" vertical="top"/>
    </xf>
    <xf numFmtId="0" fontId="113" fillId="2" borderId="46" xfId="14" applyFont="1" applyFill="1" applyBorder="1" applyAlignment="1">
      <alignment horizontal="right" vertical="center"/>
    </xf>
    <xf numFmtId="0" fontId="113" fillId="2" borderId="45" xfId="14" applyFont="1" applyFill="1" applyBorder="1" applyAlignment="1">
      <alignment horizontal="left" vertical="center"/>
    </xf>
    <xf numFmtId="0" fontId="252" fillId="2" borderId="12" xfId="14" applyFont="1" applyFill="1" applyBorder="1" applyAlignment="1">
      <alignment horizontal="center" vertical="center"/>
    </xf>
    <xf numFmtId="0" fontId="113" fillId="2" borderId="86" xfId="14" applyFont="1" applyFill="1" applyBorder="1" applyAlignment="1">
      <alignment horizontal="right" vertical="center"/>
    </xf>
    <xf numFmtId="0" fontId="113" fillId="2" borderId="49" xfId="14" applyFont="1" applyFill="1" applyBorder="1" applyAlignment="1">
      <alignment horizontal="left" vertical="center"/>
    </xf>
    <xf numFmtId="0" fontId="113" fillId="2" borderId="69" xfId="14" applyFont="1" applyFill="1" applyBorder="1" applyAlignment="1">
      <alignment horizontal="right" vertical="center"/>
    </xf>
    <xf numFmtId="0" fontId="113" fillId="2" borderId="40" xfId="14" applyFont="1" applyFill="1" applyBorder="1" applyAlignment="1">
      <alignment horizontal="left" vertical="center"/>
    </xf>
    <xf numFmtId="0" fontId="252" fillId="2" borderId="12" xfId="14" quotePrefix="1" applyFont="1" applyFill="1" applyBorder="1" applyAlignment="1">
      <alignment horizontal="center" vertical="center"/>
    </xf>
    <xf numFmtId="0" fontId="113" fillId="2" borderId="50" xfId="14" applyFont="1" applyFill="1" applyBorder="1" applyAlignment="1">
      <alignment horizontal="right" vertical="center"/>
    </xf>
    <xf numFmtId="0" fontId="113" fillId="2" borderId="78" xfId="14" applyFont="1" applyFill="1" applyBorder="1" applyAlignment="1">
      <alignment horizontal="right" vertical="center"/>
    </xf>
    <xf numFmtId="0" fontId="113" fillId="2" borderId="79" xfId="14" applyFont="1" applyFill="1" applyBorder="1" applyAlignment="1">
      <alignment horizontal="left" vertical="center"/>
    </xf>
    <xf numFmtId="0" fontId="113" fillId="2" borderId="87" xfId="14" applyFont="1" applyFill="1" applyBorder="1" applyAlignment="1">
      <alignment horizontal="right" vertical="center"/>
    </xf>
    <xf numFmtId="0" fontId="113" fillId="2" borderId="88" xfId="14" applyFont="1" applyFill="1" applyBorder="1" applyAlignment="1">
      <alignment horizontal="left" vertical="center"/>
    </xf>
    <xf numFmtId="0" fontId="113" fillId="2" borderId="74" xfId="14" applyFont="1" applyFill="1" applyBorder="1" applyAlignment="1">
      <alignment horizontal="right" vertical="center"/>
    </xf>
    <xf numFmtId="0" fontId="113" fillId="2" borderId="75" xfId="14" applyFont="1" applyFill="1" applyBorder="1" applyAlignment="1">
      <alignment horizontal="left" vertical="center"/>
    </xf>
    <xf numFmtId="0" fontId="5" fillId="0" borderId="69" xfId="0" applyFont="1" applyFill="1" applyBorder="1" applyAlignment="1">
      <alignment vertical="center"/>
    </xf>
    <xf numFmtId="0" fontId="5" fillId="0" borderId="69" xfId="0" applyFont="1" applyBorder="1"/>
    <xf numFmtId="0" fontId="302" fillId="2" borderId="0" xfId="0" applyFont="1" applyFill="1"/>
    <xf numFmtId="0" fontId="65" fillId="0" borderId="0" xfId="0" applyFont="1" applyBorder="1" applyAlignment="1">
      <alignment horizontal="right" readingOrder="2"/>
    </xf>
    <xf numFmtId="0" fontId="70" fillId="0" borderId="0" xfId="0" applyFont="1" applyAlignment="1">
      <alignment horizontal="center" vertical="center" readingOrder="2"/>
    </xf>
    <xf numFmtId="0" fontId="33" fillId="0" borderId="0" xfId="0" applyFont="1" applyAlignment="1">
      <alignment horizontal="center" vertical="center"/>
    </xf>
    <xf numFmtId="0" fontId="238" fillId="0" borderId="71" xfId="0" applyFont="1" applyFill="1" applyBorder="1" applyAlignment="1">
      <alignment horizontal="right" vertical="center"/>
    </xf>
    <xf numFmtId="1" fontId="143" fillId="0" borderId="45" xfId="0" applyNumberFormat="1" applyFont="1" applyFill="1" applyBorder="1" applyAlignment="1">
      <alignment horizontal="center" vertical="center"/>
    </xf>
    <xf numFmtId="1" fontId="143" fillId="0" borderId="72" xfId="0" applyNumberFormat="1" applyFont="1" applyFill="1" applyBorder="1" applyAlignment="1">
      <alignment horizontal="center" vertical="center"/>
    </xf>
    <xf numFmtId="1" fontId="143" fillId="0" borderId="28" xfId="0" applyNumberFormat="1" applyFont="1" applyFill="1" applyBorder="1" applyAlignment="1">
      <alignment horizontal="center" vertical="center"/>
    </xf>
    <xf numFmtId="1" fontId="143" fillId="2" borderId="28" xfId="0" applyNumberFormat="1" applyFont="1" applyFill="1" applyBorder="1" applyAlignment="1">
      <alignment horizontal="center" vertical="center"/>
    </xf>
    <xf numFmtId="1" fontId="143" fillId="2" borderId="72" xfId="0" applyNumberFormat="1" applyFont="1" applyFill="1" applyBorder="1" applyAlignment="1">
      <alignment horizontal="center" vertical="center"/>
    </xf>
    <xf numFmtId="1" fontId="143" fillId="0" borderId="61" xfId="0" applyNumberFormat="1" applyFont="1" applyFill="1" applyBorder="1" applyAlignment="1">
      <alignment horizontal="center" vertical="center"/>
    </xf>
    <xf numFmtId="1" fontId="143" fillId="2" borderId="61" xfId="0" applyNumberFormat="1" applyFont="1" applyFill="1" applyBorder="1" applyAlignment="1">
      <alignment horizontal="center" vertical="center"/>
    </xf>
    <xf numFmtId="1" fontId="143" fillId="0" borderId="23" xfId="0" applyNumberFormat="1" applyFont="1" applyFill="1" applyBorder="1" applyAlignment="1">
      <alignment horizontal="center" vertical="center"/>
    </xf>
    <xf numFmtId="1" fontId="335" fillId="0" borderId="0" xfId="0" applyNumberFormat="1" applyFont="1" applyAlignment="1">
      <alignment vertical="center"/>
    </xf>
    <xf numFmtId="0" fontId="19" fillId="0" borderId="0" xfId="11" applyFont="1" applyBorder="1" applyAlignment="1">
      <alignment vertical="center"/>
    </xf>
    <xf numFmtId="0" fontId="19" fillId="0" borderId="59" xfId="11" applyFont="1" applyBorder="1" applyAlignment="1">
      <alignment horizontal="right" vertical="center"/>
    </xf>
    <xf numFmtId="0" fontId="98" fillId="0" borderId="23" xfId="11" applyFont="1" applyBorder="1" applyAlignment="1">
      <alignment horizontal="center" vertical="center"/>
    </xf>
    <xf numFmtId="0" fontId="139" fillId="0" borderId="16" xfId="11" applyFont="1" applyBorder="1" applyAlignment="1">
      <alignment horizontal="center" vertical="center"/>
    </xf>
    <xf numFmtId="0" fontId="42" fillId="0" borderId="69" xfId="11" applyFont="1" applyBorder="1" applyAlignment="1">
      <alignment horizontal="center" vertical="center"/>
    </xf>
    <xf numFmtId="0" fontId="323" fillId="0" borderId="73" xfId="11" applyFont="1" applyBorder="1" applyAlignment="1">
      <alignment horizontal="center" vertical="center"/>
    </xf>
    <xf numFmtId="0" fontId="120" fillId="0" borderId="69" xfId="11" applyFont="1" applyBorder="1" applyAlignment="1">
      <alignment horizontal="center" vertical="center"/>
    </xf>
    <xf numFmtId="0" fontId="42" fillId="0" borderId="86" xfId="11" applyFont="1" applyBorder="1" applyAlignment="1">
      <alignment horizontal="center" vertical="center"/>
    </xf>
    <xf numFmtId="0" fontId="310" fillId="0" borderId="73" xfId="11" quotePrefix="1" applyFont="1" applyBorder="1" applyAlignment="1">
      <alignment horizontal="center" vertical="center"/>
    </xf>
    <xf numFmtId="0" fontId="61" fillId="0" borderId="69" xfId="11" applyFont="1" applyBorder="1" applyAlignment="1">
      <alignment horizontal="center" vertical="center"/>
    </xf>
    <xf numFmtId="0" fontId="42" fillId="0" borderId="86" xfId="11" applyNumberFormat="1" applyFont="1" applyBorder="1" applyAlignment="1">
      <alignment horizontal="center" vertical="center"/>
    </xf>
    <xf numFmtId="0" fontId="42" fillId="0" borderId="69" xfId="11" applyNumberFormat="1" applyFont="1" applyBorder="1" applyAlignment="1">
      <alignment horizontal="center" vertical="center"/>
    </xf>
    <xf numFmtId="0" fontId="323" fillId="0" borderId="73" xfId="11" quotePrefix="1" applyFont="1" applyBorder="1" applyAlignment="1">
      <alignment horizontal="center" vertical="center"/>
    </xf>
    <xf numFmtId="0" fontId="113" fillId="0" borderId="86" xfId="11" applyFont="1" applyBorder="1" applyAlignment="1">
      <alignment horizontal="center" vertical="center"/>
    </xf>
    <xf numFmtId="0" fontId="139" fillId="0" borderId="6" xfId="11" applyFont="1" applyBorder="1" applyAlignment="1">
      <alignment horizontal="center" vertical="center"/>
    </xf>
    <xf numFmtId="0" fontId="98" fillId="0" borderId="14" xfId="11" applyFont="1" applyBorder="1" applyAlignment="1">
      <alignment horizontal="center" vertical="top"/>
    </xf>
    <xf numFmtId="0" fontId="120" fillId="0" borderId="71" xfId="11" applyFont="1" applyBorder="1" applyAlignment="1">
      <alignment horizontal="centerContinuous"/>
    </xf>
    <xf numFmtId="0" fontId="120" fillId="0" borderId="69" xfId="11" applyFont="1" applyBorder="1" applyAlignment="1">
      <alignment horizontal="centerContinuous" vertical="top"/>
    </xf>
    <xf numFmtId="0" fontId="120" fillId="0" borderId="14" xfId="11" applyFont="1" applyBorder="1" applyAlignment="1">
      <alignment horizontal="center" vertical="center"/>
    </xf>
    <xf numFmtId="0" fontId="120" fillId="0" borderId="6" xfId="11" applyFont="1" applyBorder="1" applyAlignment="1">
      <alignment horizontal="center" vertical="center"/>
    </xf>
    <xf numFmtId="0" fontId="120" fillId="0" borderId="69" xfId="11" applyFont="1" applyBorder="1" applyAlignment="1">
      <alignment horizontal="centerContinuous"/>
    </xf>
    <xf numFmtId="0" fontId="120" fillId="0" borderId="37" xfId="11" applyFont="1" applyBorder="1" applyAlignment="1">
      <alignment horizontal="left" vertical="center"/>
    </xf>
    <xf numFmtId="0" fontId="120" fillId="0" borderId="70" xfId="11" applyFont="1" applyBorder="1" applyAlignment="1">
      <alignment horizontal="right" vertical="center"/>
    </xf>
    <xf numFmtId="0" fontId="120" fillId="0" borderId="66" xfId="11" applyFont="1" applyBorder="1" applyAlignment="1">
      <alignment horizontal="centerContinuous" vertical="center"/>
    </xf>
    <xf numFmtId="0" fontId="120" fillId="0" borderId="0" xfId="11" applyFont="1" applyAlignment="1">
      <alignment horizontal="left"/>
    </xf>
    <xf numFmtId="0" fontId="68" fillId="0" borderId="0" xfId="11" applyFont="1" applyAlignment="1"/>
    <xf numFmtId="0" fontId="120" fillId="0" borderId="0" xfId="11" applyFont="1" applyAlignment="1"/>
    <xf numFmtId="0" fontId="68" fillId="0" borderId="0" xfId="11" applyFont="1" applyAlignment="1">
      <alignment horizontal="centerContinuous"/>
    </xf>
    <xf numFmtId="0" fontId="120" fillId="0" borderId="0" xfId="11" applyFont="1" applyAlignment="1">
      <alignment horizontal="centerContinuous"/>
    </xf>
    <xf numFmtId="0" fontId="97" fillId="0" borderId="0" xfId="11" applyFont="1" applyAlignment="1">
      <alignment horizontal="centerContinuous"/>
    </xf>
    <xf numFmtId="0" fontId="252" fillId="0" borderId="0" xfId="11" applyFont="1"/>
    <xf numFmtId="0" fontId="62" fillId="0" borderId="0" xfId="11" applyFont="1" applyAlignment="1">
      <alignment horizontal="left"/>
    </xf>
    <xf numFmtId="168" fontId="336" fillId="0" borderId="23" xfId="11" applyNumberFormat="1" applyFont="1" applyBorder="1" applyAlignment="1">
      <alignment horizontal="center" vertical="center"/>
    </xf>
    <xf numFmtId="0" fontId="336" fillId="0" borderId="3" xfId="11" applyFont="1" applyBorder="1" applyAlignment="1">
      <alignment horizontal="center" vertical="center"/>
    </xf>
    <xf numFmtId="0" fontId="336" fillId="0" borderId="23" xfId="11" applyFont="1" applyBorder="1" applyAlignment="1">
      <alignment horizontal="center" vertical="center"/>
    </xf>
    <xf numFmtId="168" fontId="336" fillId="0" borderId="89" xfId="11" applyNumberFormat="1" applyFont="1" applyBorder="1" applyAlignment="1">
      <alignment horizontal="center" vertical="center"/>
    </xf>
    <xf numFmtId="0" fontId="336" fillId="0" borderId="89" xfId="11" applyFont="1" applyBorder="1" applyAlignment="1">
      <alignment horizontal="center" vertical="center"/>
    </xf>
    <xf numFmtId="0" fontId="336" fillId="0" borderId="25" xfId="11" applyFont="1" applyBorder="1" applyAlignment="1">
      <alignment horizontal="center" vertical="center"/>
    </xf>
    <xf numFmtId="0" fontId="336" fillId="0" borderId="25" xfId="11" quotePrefix="1" applyFont="1" applyBorder="1" applyAlignment="1">
      <alignment horizontal="center" vertical="center"/>
    </xf>
    <xf numFmtId="0" fontId="336" fillId="0" borderId="9" xfId="11" applyFont="1" applyBorder="1" applyAlignment="1">
      <alignment horizontal="center" vertical="center"/>
    </xf>
    <xf numFmtId="168" fontId="336" fillId="0" borderId="61" xfId="11" applyNumberFormat="1" applyFont="1" applyBorder="1" applyAlignment="1">
      <alignment horizontal="center" vertical="center"/>
    </xf>
    <xf numFmtId="0" fontId="336" fillId="0" borderId="61" xfId="11" applyFont="1" applyBorder="1" applyAlignment="1">
      <alignment horizontal="center" vertical="center"/>
    </xf>
    <xf numFmtId="0" fontId="336" fillId="0" borderId="49" xfId="11" applyFont="1" applyBorder="1" applyAlignment="1">
      <alignment horizontal="center" vertical="center"/>
    </xf>
    <xf numFmtId="0" fontId="336" fillId="0" borderId="49" xfId="11" quotePrefix="1" applyFont="1" applyBorder="1" applyAlignment="1">
      <alignment horizontal="center" vertical="center"/>
    </xf>
    <xf numFmtId="0" fontId="336" fillId="0" borderId="28" xfId="11" applyFont="1" applyBorder="1" applyAlignment="1">
      <alignment horizontal="center" vertical="center"/>
    </xf>
    <xf numFmtId="0" fontId="336" fillId="0" borderId="28" xfId="11" quotePrefix="1" applyFont="1" applyBorder="1" applyAlignment="1">
      <alignment horizontal="center" vertical="center"/>
    </xf>
    <xf numFmtId="0" fontId="336" fillId="0" borderId="29" xfId="11" quotePrefix="1" applyFont="1" applyBorder="1" applyAlignment="1">
      <alignment horizontal="center" vertical="center"/>
    </xf>
    <xf numFmtId="16" fontId="336" fillId="0" borderId="29" xfId="11" quotePrefix="1" applyNumberFormat="1" applyFont="1" applyBorder="1" applyAlignment="1">
      <alignment horizontal="center" vertical="center"/>
    </xf>
    <xf numFmtId="168" fontId="336" fillId="0" borderId="72" xfId="11" applyNumberFormat="1" applyFont="1" applyBorder="1" applyAlignment="1">
      <alignment horizontal="center" vertical="center"/>
    </xf>
    <xf numFmtId="0" fontId="336" fillId="0" borderId="72" xfId="11" applyFont="1" applyBorder="1" applyAlignment="1">
      <alignment horizontal="center" vertical="center"/>
    </xf>
    <xf numFmtId="0" fontId="336" fillId="0" borderId="45" xfId="11" applyFont="1" applyBorder="1" applyAlignment="1">
      <alignment horizontal="center" vertical="center"/>
    </xf>
    <xf numFmtId="0" fontId="42" fillId="0" borderId="9" xfId="11" applyFont="1" applyBorder="1" applyAlignment="1">
      <alignment horizontal="center" vertical="center" wrapText="1"/>
    </xf>
    <xf numFmtId="0" fontId="42" fillId="0" borderId="25" xfId="11" applyFont="1" applyBorder="1" applyAlignment="1">
      <alignment horizontal="center" vertical="center"/>
    </xf>
    <xf numFmtId="0" fontId="42" fillId="0" borderId="25" xfId="11" applyFont="1" applyBorder="1" applyAlignment="1">
      <alignment horizontal="center" vertical="center" wrapText="1"/>
    </xf>
    <xf numFmtId="0" fontId="42" fillId="0" borderId="9" xfId="11" applyFont="1" applyBorder="1" applyAlignment="1">
      <alignment horizontal="center" vertical="top"/>
    </xf>
    <xf numFmtId="0" fontId="42" fillId="0" borderId="67" xfId="11" applyFont="1" applyBorder="1" applyAlignment="1">
      <alignment horizontal="center" vertical="center"/>
    </xf>
    <xf numFmtId="0" fontId="42" fillId="0" borderId="67" xfId="11" applyFont="1" applyBorder="1" applyAlignment="1">
      <alignment horizontal="center" vertical="center" wrapText="1"/>
    </xf>
    <xf numFmtId="0" fontId="42" fillId="0" borderId="14" xfId="11" applyFont="1" applyBorder="1" applyAlignment="1">
      <alignment horizontal="center" vertical="center"/>
    </xf>
    <xf numFmtId="0" fontId="42" fillId="0" borderId="14" xfId="11" applyFont="1" applyBorder="1" applyAlignment="1">
      <alignment horizontal="center"/>
    </xf>
    <xf numFmtId="0" fontId="42" fillId="0" borderId="68" xfId="11" applyFont="1" applyBorder="1" applyAlignment="1">
      <alignment horizontal="left"/>
    </xf>
    <xf numFmtId="0" fontId="42" fillId="0" borderId="37" xfId="11" applyFont="1" applyBorder="1" applyAlignment="1">
      <alignment horizontal="left"/>
    </xf>
    <xf numFmtId="0" fontId="42" fillId="0" borderId="37" xfId="11" applyFont="1" applyBorder="1"/>
    <xf numFmtId="0" fontId="42" fillId="0" borderId="70" xfId="11" applyFont="1" applyBorder="1"/>
    <xf numFmtId="0" fontId="42" fillId="0" borderId="6" xfId="11" applyFont="1" applyBorder="1"/>
    <xf numFmtId="0" fontId="61" fillId="0" borderId="0" xfId="11" applyFont="1" applyAlignment="1">
      <alignment horizontal="left"/>
    </xf>
    <xf numFmtId="0" fontId="61" fillId="0" borderId="0" xfId="11" applyFont="1" applyAlignment="1">
      <alignment horizontal="centerContinuous"/>
    </xf>
    <xf numFmtId="0" fontId="95" fillId="0" borderId="0" xfId="11" applyFont="1" applyAlignment="1">
      <alignment horizontal="centerContinuous"/>
    </xf>
    <xf numFmtId="0" fontId="68" fillId="0" borderId="0" xfId="11" applyFont="1" applyBorder="1" applyAlignment="1">
      <alignment horizontal="center"/>
    </xf>
    <xf numFmtId="0" fontId="68" fillId="0" borderId="0" xfId="11" applyFont="1" applyBorder="1" applyAlignment="1">
      <alignment readingOrder="2"/>
    </xf>
    <xf numFmtId="3" fontId="61" fillId="0" borderId="0" xfId="11" applyNumberFormat="1" applyFont="1" applyBorder="1"/>
    <xf numFmtId="3" fontId="61" fillId="0" borderId="0" xfId="11" applyNumberFormat="1" applyFont="1" applyBorder="1" applyAlignment="1">
      <alignment horizontal="center"/>
    </xf>
    <xf numFmtId="3" fontId="42" fillId="0" borderId="140" xfId="11" applyNumberFormat="1" applyFont="1" applyBorder="1" applyAlignment="1">
      <alignment horizontal="center" vertical="center"/>
    </xf>
    <xf numFmtId="0" fontId="42" fillId="0" borderId="134" xfId="11" applyFont="1" applyBorder="1" applyAlignment="1">
      <alignment vertical="center"/>
    </xf>
    <xf numFmtId="0" fontId="42" fillId="0" borderId="133" xfId="11" applyFont="1" applyBorder="1" applyAlignment="1">
      <alignment vertical="center"/>
    </xf>
    <xf numFmtId="3" fontId="42" fillId="0" borderId="14" xfId="11" quotePrefix="1" applyNumberFormat="1" applyFont="1" applyBorder="1" applyAlignment="1">
      <alignment horizontal="center" vertical="center"/>
    </xf>
    <xf numFmtId="3" fontId="42" fillId="0" borderId="14" xfId="11" applyNumberFormat="1" applyFont="1" applyBorder="1" applyAlignment="1">
      <alignment horizontal="center" vertical="center"/>
    </xf>
    <xf numFmtId="0" fontId="42" fillId="0" borderId="40" xfId="11" applyFont="1" applyBorder="1" applyAlignment="1">
      <alignment vertical="center"/>
    </xf>
    <xf numFmtId="0" fontId="42" fillId="0" borderId="69" xfId="11" applyFont="1" applyBorder="1" applyAlignment="1">
      <alignment vertical="center"/>
    </xf>
    <xf numFmtId="3" fontId="120" fillId="0" borderId="0" xfId="11" applyNumberFormat="1" applyFont="1" applyBorder="1"/>
    <xf numFmtId="3" fontId="120" fillId="0" borderId="0" xfId="11" applyNumberFormat="1" applyFont="1" applyBorder="1" applyAlignment="1">
      <alignment horizontal="center"/>
    </xf>
    <xf numFmtId="3" fontId="98" fillId="0" borderId="29" xfId="11" applyNumberFormat="1" applyFont="1" applyBorder="1" applyAlignment="1">
      <alignment horizontal="center" vertical="center"/>
    </xf>
    <xf numFmtId="0" fontId="98" fillId="0" borderId="28" xfId="11" applyFont="1" applyBorder="1" applyAlignment="1">
      <alignment vertical="center"/>
    </xf>
    <xf numFmtId="3" fontId="42" fillId="0" borderId="29" xfId="11" applyNumberFormat="1" applyFont="1" applyBorder="1" applyAlignment="1">
      <alignment horizontal="center" vertical="center"/>
    </xf>
    <xf numFmtId="0" fontId="42" fillId="0" borderId="28" xfId="11" applyFont="1" applyBorder="1" applyAlignment="1">
      <alignment vertical="center"/>
    </xf>
    <xf numFmtId="0" fontId="42" fillId="0" borderId="86" xfId="11" applyFont="1" applyBorder="1" applyAlignment="1">
      <alignment vertical="center"/>
    </xf>
    <xf numFmtId="3" fontId="61" fillId="0" borderId="0" xfId="11" applyNumberFormat="1" applyFont="1" applyAlignment="1">
      <alignment horizontal="center"/>
    </xf>
    <xf numFmtId="3" fontId="120" fillId="0" borderId="0" xfId="11" applyNumberFormat="1" applyFont="1" applyAlignment="1">
      <alignment horizontal="center"/>
    </xf>
    <xf numFmtId="0" fontId="61" fillId="0" borderId="0" xfId="11" applyFont="1" applyBorder="1" applyAlignment="1">
      <alignment horizontal="center"/>
    </xf>
    <xf numFmtId="0" fontId="61" fillId="0" borderId="0" xfId="11" applyFont="1" applyAlignment="1">
      <alignment horizontal="center"/>
    </xf>
    <xf numFmtId="0" fontId="42" fillId="0" borderId="9" xfId="11" applyFont="1" applyBorder="1" applyAlignment="1">
      <alignment horizontal="center"/>
    </xf>
    <xf numFmtId="0" fontId="87" fillId="0" borderId="25" xfId="11" applyFont="1" applyBorder="1" applyAlignment="1">
      <alignment vertical="center"/>
    </xf>
    <xf numFmtId="0" fontId="42" fillId="0" borderId="71" xfId="11" applyFont="1" applyBorder="1" applyAlignment="1">
      <alignment vertical="center"/>
    </xf>
    <xf numFmtId="0" fontId="42" fillId="0" borderId="14" xfId="11" applyFont="1" applyBorder="1" applyAlignment="1">
      <alignment horizontal="center" vertical="top" wrapText="1"/>
    </xf>
    <xf numFmtId="0" fontId="42" fillId="0" borderId="14" xfId="11" applyFont="1" applyBorder="1" applyAlignment="1">
      <alignment horizontal="center" wrapText="1"/>
    </xf>
    <xf numFmtId="0" fontId="87" fillId="0" borderId="40" xfId="11" applyFont="1" applyBorder="1" applyAlignment="1">
      <alignment vertical="center"/>
    </xf>
    <xf numFmtId="0" fontId="42" fillId="0" borderId="69" xfId="11" applyFont="1" applyBorder="1" applyAlignment="1">
      <alignment vertical="center"/>
    </xf>
    <xf numFmtId="0" fontId="42" fillId="0" borderId="14" xfId="11" applyFont="1" applyBorder="1" applyAlignment="1">
      <alignment horizontal="center" vertical="center" wrapText="1"/>
    </xf>
    <xf numFmtId="0" fontId="42" fillId="0" borderId="67" xfId="11" applyFont="1" applyBorder="1" applyAlignment="1">
      <alignment vertical="center"/>
    </xf>
    <xf numFmtId="0" fontId="42" fillId="0" borderId="66" xfId="11" applyFont="1" applyBorder="1" applyAlignment="1">
      <alignment vertical="center"/>
    </xf>
    <xf numFmtId="0" fontId="61" fillId="0" borderId="0" xfId="11" applyFont="1" applyBorder="1" applyAlignment="1">
      <alignment horizontal="center"/>
    </xf>
    <xf numFmtId="0" fontId="96" fillId="0" borderId="0" xfId="11" applyFont="1" applyBorder="1" applyAlignment="1">
      <alignment horizontal="center"/>
    </xf>
    <xf numFmtId="0" fontId="5" fillId="0" borderId="0" xfId="11" applyFont="1" applyBorder="1" applyAlignment="1">
      <alignment horizontal="right" readingOrder="2"/>
    </xf>
    <xf numFmtId="9" fontId="62" fillId="0" borderId="0" xfId="23" applyFont="1" applyBorder="1"/>
    <xf numFmtId="3" fontId="62" fillId="0" borderId="0" xfId="11" applyNumberFormat="1" applyFont="1" applyBorder="1"/>
    <xf numFmtId="3" fontId="5" fillId="0" borderId="61" xfId="11" applyNumberFormat="1" applyFont="1" applyBorder="1" applyAlignment="1">
      <alignment horizontal="center" vertical="center"/>
    </xf>
    <xf numFmtId="3" fontId="5" fillId="0" borderId="12" xfId="14" applyNumberFormat="1" applyFont="1" applyBorder="1" applyAlignment="1">
      <alignment horizontal="center" vertical="center"/>
    </xf>
    <xf numFmtId="2" fontId="5" fillId="0" borderId="61" xfId="11" applyNumberFormat="1" applyFont="1" applyBorder="1" applyAlignment="1">
      <alignment horizontal="center" vertical="center"/>
    </xf>
    <xf numFmtId="0" fontId="5" fillId="0" borderId="28" xfId="11" applyFont="1" applyBorder="1" applyAlignment="1">
      <alignment horizontal="left" vertical="center"/>
    </xf>
    <xf numFmtId="0" fontId="5" fillId="0" borderId="86" xfId="11" applyFont="1" applyBorder="1" applyAlignment="1">
      <alignment vertical="center"/>
    </xf>
    <xf numFmtId="2" fontId="5" fillId="0" borderId="29" xfId="11" applyNumberFormat="1" applyFont="1" applyBorder="1" applyAlignment="1">
      <alignment horizontal="center" vertical="center"/>
    </xf>
    <xf numFmtId="0" fontId="5" fillId="0" borderId="29" xfId="11" applyFont="1" applyBorder="1" applyAlignment="1">
      <alignment horizontal="center" vertical="center"/>
    </xf>
    <xf numFmtId="3" fontId="5" fillId="0" borderId="29" xfId="11" applyNumberFormat="1" applyFont="1" applyBorder="1" applyAlignment="1">
      <alignment horizontal="center" vertical="center"/>
    </xf>
    <xf numFmtId="2" fontId="5" fillId="0" borderId="72" xfId="11" applyNumberFormat="1" applyFont="1" applyBorder="1" applyAlignment="1">
      <alignment horizontal="center" vertical="center"/>
    </xf>
    <xf numFmtId="3" fontId="5" fillId="0" borderId="72" xfId="11" applyNumberFormat="1" applyFont="1" applyBorder="1" applyAlignment="1">
      <alignment horizontal="center" vertical="center"/>
    </xf>
    <xf numFmtId="9" fontId="62" fillId="0" borderId="0" xfId="11" applyNumberFormat="1" applyFont="1" applyBorder="1"/>
    <xf numFmtId="2" fontId="62" fillId="0" borderId="9" xfId="11" applyNumberFormat="1" applyFont="1" applyBorder="1" applyAlignment="1">
      <alignment horizontal="center" vertical="center"/>
    </xf>
    <xf numFmtId="0" fontId="62" fillId="0" borderId="9" xfId="11" applyFont="1" applyBorder="1" applyAlignment="1">
      <alignment horizontal="center" vertical="center"/>
    </xf>
    <xf numFmtId="3" fontId="62" fillId="0" borderId="9" xfId="11" applyNumberFormat="1" applyFont="1" applyBorder="1" applyAlignment="1">
      <alignment horizontal="center" vertical="center"/>
    </xf>
    <xf numFmtId="0" fontId="62" fillId="0" borderId="25" xfId="11" applyFont="1" applyBorder="1" applyAlignment="1">
      <alignment horizontal="left" vertical="center"/>
    </xf>
    <xf numFmtId="0" fontId="62" fillId="0" borderId="71" xfId="11" applyFont="1" applyBorder="1" applyAlignment="1">
      <alignment horizontal="right" vertical="center"/>
    </xf>
    <xf numFmtId="2" fontId="62" fillId="0" borderId="65" xfId="11" applyNumberFormat="1" applyFont="1" applyBorder="1" applyAlignment="1">
      <alignment horizontal="center" vertical="center"/>
    </xf>
    <xf numFmtId="0" fontId="62" fillId="0" borderId="65" xfId="11" applyFont="1" applyBorder="1" applyAlignment="1">
      <alignment horizontal="center" vertical="center"/>
    </xf>
    <xf numFmtId="3" fontId="62" fillId="0" borderId="65" xfId="11" applyNumberFormat="1" applyFont="1" applyBorder="1" applyAlignment="1">
      <alignment horizontal="center" vertical="center"/>
    </xf>
    <xf numFmtId="3" fontId="62" fillId="0" borderId="65" xfId="14" applyNumberFormat="1" applyFont="1" applyBorder="1" applyAlignment="1">
      <alignment horizontal="center" vertical="center"/>
    </xf>
    <xf numFmtId="0" fontId="62" fillId="0" borderId="53" xfId="11" applyFont="1" applyBorder="1" applyAlignment="1">
      <alignment horizontal="left" vertical="center"/>
    </xf>
    <xf numFmtId="2" fontId="62" fillId="0" borderId="61" xfId="11" applyNumberFormat="1" applyFont="1" applyBorder="1" applyAlignment="1">
      <alignment horizontal="center" vertical="center"/>
    </xf>
    <xf numFmtId="3" fontId="62" fillId="0" borderId="61" xfId="11" applyNumberFormat="1" applyFont="1" applyBorder="1" applyAlignment="1">
      <alignment horizontal="center" vertical="center"/>
    </xf>
    <xf numFmtId="3" fontId="62" fillId="0" borderId="61" xfId="14" applyNumberFormat="1" applyFont="1" applyBorder="1" applyAlignment="1">
      <alignment horizontal="center" vertical="center"/>
    </xf>
    <xf numFmtId="0" fontId="62" fillId="2" borderId="0" xfId="11" applyFont="1" applyFill="1" applyBorder="1"/>
    <xf numFmtId="3" fontId="62" fillId="2" borderId="0" xfId="11" applyNumberFormat="1" applyFont="1" applyFill="1" applyBorder="1"/>
    <xf numFmtId="2" fontId="62" fillId="2" borderId="61" xfId="11" applyNumberFormat="1" applyFont="1" applyFill="1" applyBorder="1" applyAlignment="1">
      <alignment horizontal="center" vertical="center"/>
    </xf>
    <xf numFmtId="0" fontId="62" fillId="2" borderId="61" xfId="11" applyFont="1" applyFill="1" applyBorder="1" applyAlignment="1">
      <alignment horizontal="center" vertical="center"/>
    </xf>
    <xf numFmtId="3" fontId="62" fillId="2" borderId="61" xfId="11" applyNumberFormat="1" applyFont="1" applyFill="1" applyBorder="1" applyAlignment="1">
      <alignment horizontal="center" vertical="center"/>
    </xf>
    <xf numFmtId="3" fontId="62" fillId="2" borderId="61" xfId="14" applyNumberFormat="1" applyFont="1" applyFill="1" applyBorder="1" applyAlignment="1">
      <alignment horizontal="center" vertical="center"/>
    </xf>
    <xf numFmtId="0" fontId="62" fillId="2" borderId="49" xfId="11" applyFont="1" applyFill="1" applyBorder="1" applyAlignment="1">
      <alignment horizontal="left" vertical="center"/>
    </xf>
    <xf numFmtId="0" fontId="62" fillId="2" borderId="50" xfId="11" applyFont="1" applyFill="1" applyBorder="1" applyAlignment="1">
      <alignment vertical="center"/>
    </xf>
    <xf numFmtId="2" fontId="62" fillId="0" borderId="72" xfId="11" applyNumberFormat="1" applyFont="1" applyBorder="1" applyAlignment="1">
      <alignment horizontal="center" vertical="center"/>
    </xf>
    <xf numFmtId="0" fontId="62" fillId="0" borderId="72" xfId="11" applyFont="1" applyBorder="1" applyAlignment="1">
      <alignment horizontal="center" vertical="center"/>
    </xf>
    <xf numFmtId="3" fontId="62" fillId="0" borderId="72" xfId="11" applyNumberFormat="1" applyFont="1" applyBorder="1" applyAlignment="1">
      <alignment horizontal="center" vertical="center"/>
    </xf>
    <xf numFmtId="3" fontId="62" fillId="0" borderId="72" xfId="14" applyNumberFormat="1" applyFont="1" applyBorder="1" applyAlignment="1">
      <alignment horizontal="center" vertical="center"/>
    </xf>
    <xf numFmtId="0" fontId="62" fillId="0" borderId="9" xfId="11" applyFont="1" applyBorder="1" applyAlignment="1">
      <alignment horizontal="center"/>
    </xf>
    <xf numFmtId="3" fontId="62" fillId="0" borderId="9" xfId="11" applyNumberFormat="1" applyFont="1" applyBorder="1" applyAlignment="1">
      <alignment horizontal="center"/>
    </xf>
    <xf numFmtId="0" fontId="62" fillId="0" borderId="25" xfId="11" applyFont="1" applyBorder="1" applyAlignment="1">
      <alignment horizontal="centerContinuous"/>
    </xf>
    <xf numFmtId="0" fontId="62" fillId="0" borderId="71" xfId="11" applyFont="1" applyBorder="1" applyAlignment="1">
      <alignment horizontal="centerContinuous"/>
    </xf>
    <xf numFmtId="3" fontId="62" fillId="0" borderId="14" xfId="11" applyNumberFormat="1" applyFont="1" applyBorder="1" applyAlignment="1">
      <alignment horizontal="center"/>
    </xf>
    <xf numFmtId="0" fontId="62" fillId="0" borderId="9" xfId="11" applyFont="1" applyBorder="1" applyAlignment="1">
      <alignment horizontal="centerContinuous"/>
    </xf>
    <xf numFmtId="0" fontId="62" fillId="0" borderId="67" xfId="11" applyFont="1" applyBorder="1" applyAlignment="1">
      <alignment horizontal="centerContinuous"/>
    </xf>
    <xf numFmtId="0" fontId="62" fillId="0" borderId="6" xfId="11" applyFont="1" applyBorder="1" applyAlignment="1">
      <alignment horizontal="centerContinuous"/>
    </xf>
    <xf numFmtId="3" fontId="62" fillId="0" borderId="6" xfId="11" applyNumberFormat="1" applyFont="1" applyBorder="1" applyAlignment="1">
      <alignment horizontal="center"/>
    </xf>
    <xf numFmtId="3" fontId="62" fillId="0" borderId="0" xfId="11" applyNumberFormat="1" applyFont="1" applyBorder="1" applyAlignment="1"/>
    <xf numFmtId="3" fontId="62" fillId="0" borderId="0" xfId="11" applyNumberFormat="1" applyFont="1" applyBorder="1" applyAlignment="1">
      <alignment horizontal="centerContinuous"/>
    </xf>
    <xf numFmtId="0" fontId="31" fillId="0" borderId="0" xfId="11" applyFont="1" applyBorder="1"/>
    <xf numFmtId="38" fontId="62" fillId="0" borderId="0" xfId="24" applyNumberFormat="1" applyFont="1" applyBorder="1"/>
    <xf numFmtId="3" fontId="31" fillId="0" borderId="0" xfId="11" applyNumberFormat="1" applyFont="1" applyBorder="1"/>
    <xf numFmtId="0" fontId="62" fillId="0" borderId="0" xfId="11" applyFont="1" applyBorder="1" applyAlignment="1">
      <alignment horizontal="right" readingOrder="2"/>
    </xf>
    <xf numFmtId="3" fontId="29" fillId="0" borderId="12" xfId="11" applyNumberFormat="1" applyFont="1" applyBorder="1" applyAlignment="1">
      <alignment horizontal="center" vertical="center"/>
    </xf>
    <xf numFmtId="0" fontId="29" fillId="0" borderId="12" xfId="11" applyFont="1" applyBorder="1" applyAlignment="1">
      <alignment horizontal="center" vertical="center"/>
    </xf>
    <xf numFmtId="0" fontId="113" fillId="0" borderId="86" xfId="11" applyFont="1" applyBorder="1" applyAlignment="1">
      <alignment vertical="center"/>
    </xf>
    <xf numFmtId="0" fontId="113" fillId="0" borderId="46" xfId="11" applyFont="1" applyBorder="1" applyAlignment="1">
      <alignment vertical="center"/>
    </xf>
    <xf numFmtId="0" fontId="31" fillId="0" borderId="59" xfId="11" applyFont="1" applyBorder="1" applyAlignment="1">
      <alignment horizontal="right" readingOrder="2"/>
    </xf>
    <xf numFmtId="9" fontId="31" fillId="0" borderId="0" xfId="23" applyFont="1" applyBorder="1"/>
    <xf numFmtId="3" fontId="29" fillId="0" borderId="65" xfId="11" applyNumberFormat="1" applyFont="1" applyBorder="1" applyAlignment="1">
      <alignment horizontal="center" vertical="center"/>
    </xf>
    <xf numFmtId="3" fontId="29" fillId="0" borderId="61" xfId="11" applyNumberFormat="1" applyFont="1" applyBorder="1" applyAlignment="1">
      <alignment horizontal="center" vertical="center"/>
    </xf>
    <xf numFmtId="0" fontId="31" fillId="2" borderId="0" xfId="11" applyFont="1" applyFill="1" applyBorder="1"/>
    <xf numFmtId="3" fontId="29" fillId="2" borderId="61" xfId="11" applyNumberFormat="1" applyFont="1" applyFill="1" applyBorder="1" applyAlignment="1">
      <alignment horizontal="center" vertical="center"/>
    </xf>
    <xf numFmtId="0" fontId="113" fillId="2" borderId="28" xfId="11" applyFont="1" applyFill="1" applyBorder="1" applyAlignment="1">
      <alignment horizontal="left" vertical="center"/>
    </xf>
    <xf numFmtId="0" fontId="113" fillId="2" borderId="86" xfId="11" applyFont="1" applyFill="1" applyBorder="1" applyAlignment="1">
      <alignment vertical="center"/>
    </xf>
    <xf numFmtId="3" fontId="29" fillId="0" borderId="72" xfId="11" applyNumberFormat="1" applyFont="1" applyBorder="1" applyAlignment="1">
      <alignment horizontal="center" vertical="center"/>
    </xf>
    <xf numFmtId="0" fontId="78" fillId="0" borderId="9" xfId="11" applyFont="1" applyBorder="1" applyAlignment="1">
      <alignment horizontal="center" vertical="center" textRotation="90"/>
    </xf>
    <xf numFmtId="0" fontId="87" fillId="0" borderId="9" xfId="11" applyFont="1" applyBorder="1" applyAlignment="1">
      <alignment horizontal="center" vertical="center" textRotation="90"/>
    </xf>
    <xf numFmtId="0" fontId="337" fillId="0" borderId="9" xfId="11" applyFont="1" applyBorder="1" applyAlignment="1">
      <alignment horizontal="center" vertical="center" textRotation="90"/>
    </xf>
    <xf numFmtId="0" fontId="31" fillId="0" borderId="40" xfId="11" applyFont="1" applyBorder="1" applyAlignment="1">
      <alignment horizontal="centerContinuous"/>
    </xf>
    <xf numFmtId="0" fontId="31" fillId="0" borderId="69" xfId="11" applyFont="1" applyBorder="1" applyAlignment="1">
      <alignment horizontal="centerContinuous"/>
    </xf>
    <xf numFmtId="0" fontId="78" fillId="0" borderId="14" xfId="11" applyFont="1" applyBorder="1" applyAlignment="1">
      <alignment horizontal="center" vertical="center" textRotation="90"/>
    </xf>
    <xf numFmtId="0" fontId="87" fillId="0" borderId="14" xfId="11" applyFont="1" applyBorder="1" applyAlignment="1">
      <alignment horizontal="center" vertical="center" textRotation="90"/>
    </xf>
    <xf numFmtId="0" fontId="337" fillId="0" borderId="14" xfId="11" applyFont="1" applyBorder="1" applyAlignment="1">
      <alignment horizontal="center" vertical="center" textRotation="90"/>
    </xf>
    <xf numFmtId="0" fontId="31" fillId="0" borderId="40" xfId="11" applyFont="1" applyBorder="1" applyAlignment="1">
      <alignment horizontal="left" vertical="top"/>
    </xf>
    <xf numFmtId="0" fontId="31" fillId="0" borderId="69" xfId="11" applyFont="1" applyBorder="1" applyAlignment="1">
      <alignment vertical="top"/>
    </xf>
    <xf numFmtId="0" fontId="31" fillId="0" borderId="0" xfId="11" applyFont="1" applyBorder="1" applyAlignment="1">
      <alignment horizontal="centerContinuous"/>
    </xf>
    <xf numFmtId="0" fontId="31" fillId="0" borderId="6" xfId="11" applyFont="1" applyBorder="1" applyAlignment="1">
      <alignment horizontal="center" vertical="center" textRotation="90" wrapText="1"/>
    </xf>
    <xf numFmtId="0" fontId="338" fillId="0" borderId="6" xfId="11" applyFont="1" applyBorder="1" applyAlignment="1">
      <alignment horizontal="center" vertical="center" textRotation="90" wrapText="1"/>
    </xf>
    <xf numFmtId="0" fontId="339" fillId="0" borderId="6" xfId="11" applyFont="1" applyBorder="1" applyAlignment="1">
      <alignment horizontal="center" vertical="center" textRotation="90" wrapText="1"/>
    </xf>
    <xf numFmtId="0" fontId="32" fillId="0" borderId="6" xfId="11" applyFont="1" applyBorder="1" applyAlignment="1">
      <alignment horizontal="center" vertical="center" textRotation="90" wrapText="1"/>
    </xf>
    <xf numFmtId="0" fontId="31" fillId="0" borderId="59" xfId="11" applyFont="1" applyBorder="1" applyAlignment="1">
      <alignment horizontal="centerContinuous"/>
    </xf>
    <xf numFmtId="0" fontId="31" fillId="0" borderId="66" xfId="11" applyFont="1" applyBorder="1" applyAlignment="1">
      <alignment horizontal="centerContinuous"/>
    </xf>
    <xf numFmtId="0" fontId="29" fillId="0" borderId="0" xfId="11" applyFont="1" applyBorder="1" applyAlignment="1">
      <alignment horizontal="left"/>
    </xf>
    <xf numFmtId="0" fontId="29" fillId="0" borderId="0" xfId="11" applyFont="1" applyBorder="1" applyAlignment="1"/>
    <xf numFmtId="0" fontId="29" fillId="0" borderId="0" xfId="11" applyFont="1" applyBorder="1" applyAlignment="1">
      <alignment horizontal="right"/>
    </xf>
    <xf numFmtId="0" fontId="340" fillId="0" borderId="0" xfId="11" applyFont="1" applyBorder="1" applyAlignment="1">
      <alignment horizontal="center" vertical="center"/>
    </xf>
    <xf numFmtId="3" fontId="5" fillId="0" borderId="0" xfId="11" applyNumberFormat="1" applyFont="1"/>
    <xf numFmtId="0" fontId="5" fillId="0" borderId="69" xfId="11" applyFont="1" applyFill="1" applyBorder="1" applyAlignment="1">
      <alignment vertical="center"/>
    </xf>
    <xf numFmtId="0" fontId="5" fillId="0" borderId="59" xfId="11" applyFont="1" applyFill="1" applyBorder="1" applyAlignment="1">
      <alignment horizontal="right" vertical="center" readingOrder="2"/>
    </xf>
    <xf numFmtId="0" fontId="5" fillId="0" borderId="66" xfId="11" applyFont="1" applyFill="1" applyBorder="1" applyAlignment="1">
      <alignment horizontal="right" vertical="center" readingOrder="2"/>
    </xf>
    <xf numFmtId="3" fontId="165" fillId="0" borderId="9" xfId="11" applyNumberFormat="1" applyFont="1" applyBorder="1" applyAlignment="1">
      <alignment horizontal="center" vertical="center"/>
    </xf>
    <xf numFmtId="0" fontId="5" fillId="0" borderId="111" xfId="11" applyFont="1" applyBorder="1" applyAlignment="1">
      <alignment horizontal="center" vertical="center" wrapText="1"/>
    </xf>
    <xf numFmtId="0" fontId="5" fillId="0" borderId="162" xfId="11" applyFont="1" applyBorder="1" applyAlignment="1">
      <alignment horizontal="center" vertical="center" wrapText="1"/>
    </xf>
    <xf numFmtId="3" fontId="165" fillId="0" borderId="14" xfId="11" applyNumberFormat="1" applyFont="1" applyBorder="1" applyAlignment="1">
      <alignment horizontal="center" vertical="center"/>
    </xf>
    <xf numFmtId="0" fontId="5" fillId="0" borderId="109" xfId="11" applyFont="1" applyBorder="1" applyAlignment="1">
      <alignment horizontal="center" vertical="center" wrapText="1"/>
    </xf>
    <xf numFmtId="0" fontId="5" fillId="0" borderId="156" xfId="11" applyFont="1" applyBorder="1" applyAlignment="1">
      <alignment horizontal="center" vertical="center" wrapText="1"/>
    </xf>
    <xf numFmtId="0" fontId="5" fillId="0" borderId="69" xfId="11" applyFont="1" applyBorder="1" applyAlignment="1">
      <alignment horizontal="center" vertical="center" wrapText="1"/>
    </xf>
    <xf numFmtId="3" fontId="165" fillId="0" borderId="73" xfId="11" applyNumberFormat="1" applyFont="1" applyBorder="1" applyAlignment="1">
      <alignment horizontal="center" vertical="center"/>
    </xf>
    <xf numFmtId="0" fontId="5" fillId="0" borderId="99" xfId="11" applyFont="1" applyBorder="1" applyAlignment="1">
      <alignment horizontal="center" vertical="center" wrapText="1"/>
    </xf>
    <xf numFmtId="3" fontId="165" fillId="0" borderId="72" xfId="11" applyNumberFormat="1" applyFont="1" applyBorder="1" applyAlignment="1">
      <alignment horizontal="center" vertical="center"/>
    </xf>
    <xf numFmtId="0" fontId="5" fillId="0" borderId="28" xfId="11" applyFont="1" applyBorder="1" applyAlignment="1">
      <alignment horizontal="center" vertical="center" wrapText="1"/>
    </xf>
    <xf numFmtId="0" fontId="5" fillId="0" borderId="108" xfId="11" applyFont="1" applyBorder="1" applyAlignment="1">
      <alignment horizontal="center" vertical="center"/>
    </xf>
    <xf numFmtId="0" fontId="5" fillId="0" borderId="29" xfId="11" applyFont="1" applyBorder="1" applyAlignment="1">
      <alignment horizontal="center" vertical="top"/>
    </xf>
    <xf numFmtId="0" fontId="5" fillId="0" borderId="138" xfId="11" applyFont="1" applyBorder="1" applyAlignment="1">
      <alignment horizontal="center" vertical="center"/>
    </xf>
    <xf numFmtId="3" fontId="165" fillId="0" borderId="29" xfId="11" applyNumberFormat="1" applyFont="1" applyBorder="1" applyAlignment="1">
      <alignment horizontal="center" vertical="center"/>
    </xf>
    <xf numFmtId="0" fontId="5" fillId="0" borderId="114" xfId="11" applyFont="1" applyBorder="1" applyAlignment="1">
      <alignment horizontal="center" vertical="center" wrapText="1"/>
    </xf>
    <xf numFmtId="0" fontId="5" fillId="0" borderId="185" xfId="11" applyFont="1" applyBorder="1" applyAlignment="1">
      <alignment horizontal="center" vertical="center" wrapText="1"/>
    </xf>
    <xf numFmtId="0" fontId="5" fillId="0" borderId="50" xfId="11" applyFont="1" applyBorder="1" applyAlignment="1">
      <alignment horizontal="center" vertical="center" wrapText="1"/>
    </xf>
    <xf numFmtId="3" fontId="165" fillId="0" borderId="61" xfId="11" applyNumberFormat="1" applyFont="1" applyBorder="1" applyAlignment="1">
      <alignment horizontal="center" vertical="center"/>
    </xf>
    <xf numFmtId="0" fontId="5" fillId="0" borderId="86" xfId="11" applyFont="1" applyBorder="1" applyAlignment="1">
      <alignment horizontal="center" vertical="center" wrapText="1"/>
    </xf>
    <xf numFmtId="0" fontId="276" fillId="0" borderId="29" xfId="11" applyFont="1" applyBorder="1" applyAlignment="1">
      <alignment horizontal="center" vertical="center"/>
    </xf>
    <xf numFmtId="0" fontId="5" fillId="0" borderId="46" xfId="11" applyFont="1" applyBorder="1" applyAlignment="1">
      <alignment horizontal="center" vertical="center"/>
    </xf>
    <xf numFmtId="0" fontId="276" fillId="0" borderId="6" xfId="11" applyFont="1" applyBorder="1" applyAlignment="1">
      <alignment horizontal="center" vertical="center" wrapText="1"/>
    </xf>
    <xf numFmtId="0" fontId="165" fillId="0" borderId="12" xfId="11" applyFont="1" applyBorder="1" applyAlignment="1">
      <alignment horizontal="center" vertical="center"/>
    </xf>
    <xf numFmtId="0" fontId="69" fillId="0" borderId="0" xfId="11" applyFont="1" applyBorder="1" applyAlignment="1">
      <alignment horizontal="right" vertical="center"/>
    </xf>
    <xf numFmtId="38" fontId="139" fillId="0" borderId="14" xfId="24" applyNumberFormat="1" applyFont="1" applyBorder="1" applyAlignment="1">
      <alignment horizontal="center" vertical="center"/>
    </xf>
    <xf numFmtId="0" fontId="62" fillId="0" borderId="86" xfId="11" applyFont="1" applyBorder="1" applyAlignment="1">
      <alignment horizontal="center"/>
    </xf>
    <xf numFmtId="0" fontId="113" fillId="0" borderId="86" xfId="11" applyNumberFormat="1" applyFont="1" applyBorder="1" applyAlignment="1">
      <alignment horizontal="center"/>
    </xf>
    <xf numFmtId="0" fontId="113" fillId="0" borderId="78" xfId="11" applyFont="1" applyBorder="1" applyAlignment="1">
      <alignment horizontal="center"/>
    </xf>
    <xf numFmtId="0" fontId="113" fillId="0" borderId="86" xfId="11" applyFont="1" applyBorder="1" applyAlignment="1">
      <alignment horizontal="center"/>
    </xf>
    <xf numFmtId="168" fontId="310" fillId="0" borderId="84" xfId="11" applyNumberFormat="1" applyFont="1" applyBorder="1" applyAlignment="1">
      <alignment horizontal="center" vertical="center"/>
    </xf>
    <xf numFmtId="0" fontId="310" fillId="0" borderId="78" xfId="11" applyNumberFormat="1" applyFont="1" applyBorder="1" applyAlignment="1">
      <alignment horizontal="center" vertical="center"/>
    </xf>
    <xf numFmtId="168" fontId="310" fillId="0" borderId="139" xfId="11" applyNumberFormat="1" applyFont="1" applyBorder="1" applyAlignment="1">
      <alignment horizontal="center" vertical="center"/>
    </xf>
    <xf numFmtId="0" fontId="310" fillId="0" borderId="86" xfId="11" applyNumberFormat="1" applyFont="1" applyBorder="1" applyAlignment="1">
      <alignment horizontal="center" vertical="center"/>
    </xf>
    <xf numFmtId="0" fontId="7" fillId="0" borderId="86" xfId="11" applyFont="1" applyBorder="1" applyAlignment="1">
      <alignment horizontal="center"/>
    </xf>
    <xf numFmtId="38" fontId="140" fillId="0" borderId="14" xfId="24" applyNumberFormat="1" applyFont="1" applyBorder="1" applyAlignment="1">
      <alignment horizontal="center" vertical="center"/>
    </xf>
    <xf numFmtId="0" fontId="7" fillId="0" borderId="69" xfId="11" applyFont="1" applyBorder="1" applyAlignment="1">
      <alignment horizontal="center"/>
    </xf>
    <xf numFmtId="0" fontId="7" fillId="0" borderId="9" xfId="11" applyFont="1" applyBorder="1" applyAlignment="1">
      <alignment horizontal="center"/>
    </xf>
    <xf numFmtId="0" fontId="5" fillId="0" borderId="71" xfId="11" applyFont="1" applyBorder="1" applyAlignment="1"/>
    <xf numFmtId="0" fontId="276" fillId="0" borderId="14" xfId="11" applyFont="1" applyBorder="1" applyAlignment="1">
      <alignment horizontal="center"/>
    </xf>
    <xf numFmtId="0" fontId="5" fillId="0" borderId="12" xfId="11" applyFont="1" applyBorder="1" applyAlignment="1">
      <alignment horizontal="center"/>
    </xf>
    <xf numFmtId="0" fontId="74" fillId="0" borderId="0" xfId="0" applyFont="1" applyBorder="1" applyAlignment="1">
      <alignment horizontal="center"/>
    </xf>
    <xf numFmtId="0" fontId="74" fillId="0" borderId="0" xfId="0" applyFont="1" applyBorder="1" applyAlignment="1">
      <alignment horizontal="center" wrapText="1"/>
    </xf>
    <xf numFmtId="0" fontId="74" fillId="0" borderId="0" xfId="0" applyFont="1" applyBorder="1" applyAlignment="1"/>
    <xf numFmtId="0" fontId="74" fillId="0" borderId="0" xfId="0" applyFont="1" applyBorder="1" applyAlignment="1">
      <alignment horizontal="center"/>
    </xf>
    <xf numFmtId="0" fontId="74" fillId="0" borderId="0" xfId="0" applyFont="1" applyBorder="1" applyAlignment="1">
      <alignment horizontal="left"/>
    </xf>
    <xf numFmtId="0" fontId="38" fillId="0" borderId="66" xfId="0" applyFont="1" applyBorder="1" applyAlignment="1">
      <alignment horizontal="centerContinuous"/>
    </xf>
    <xf numFmtId="0" fontId="38" fillId="0" borderId="67" xfId="0" applyFont="1" applyBorder="1" applyAlignment="1">
      <alignment horizontal="centerContinuous"/>
    </xf>
    <xf numFmtId="0" fontId="38" fillId="0" borderId="6" xfId="0" applyFont="1" applyBorder="1" applyAlignment="1">
      <alignment horizontal="center"/>
    </xf>
    <xf numFmtId="0" fontId="38" fillId="0" borderId="12" xfId="0" applyFont="1" applyBorder="1" applyAlignment="1">
      <alignment horizontal="center" vertical="center"/>
    </xf>
    <xf numFmtId="0" fontId="38" fillId="0" borderId="69" xfId="0" applyFont="1" applyBorder="1" applyAlignment="1">
      <alignment horizontal="centerContinuous"/>
    </xf>
    <xf numFmtId="0" fontId="38" fillId="0" borderId="40" xfId="0" applyFont="1" applyBorder="1" applyAlignment="1">
      <alignment horizontal="centerContinuous"/>
    </xf>
    <xf numFmtId="0" fontId="38" fillId="0" borderId="14" xfId="0" applyFont="1" applyBorder="1" applyAlignment="1">
      <alignment horizontal="center" wrapText="1"/>
    </xf>
    <xf numFmtId="0" fontId="38" fillId="0" borderId="69" xfId="0" applyFont="1" applyBorder="1" applyAlignment="1">
      <alignment horizontal="right"/>
    </xf>
    <xf numFmtId="0" fontId="38" fillId="0" borderId="40" xfId="0" applyFont="1" applyBorder="1" applyAlignment="1">
      <alignment horizontal="left"/>
    </xf>
    <xf numFmtId="0" fontId="38" fillId="0" borderId="14" xfId="0" applyFont="1" applyBorder="1" applyAlignment="1">
      <alignment horizontal="center"/>
    </xf>
    <xf numFmtId="0" fontId="178" fillId="0" borderId="14" xfId="0" applyFont="1" applyBorder="1" applyAlignment="1">
      <alignment horizontal="center" wrapText="1"/>
    </xf>
    <xf numFmtId="0" fontId="38" fillId="0" borderId="71" xfId="0" applyFont="1" applyBorder="1" applyAlignment="1">
      <alignment horizontal="centerContinuous"/>
    </xf>
    <xf numFmtId="0" fontId="38" fillId="0" borderId="25" xfId="0" applyFont="1" applyBorder="1" applyAlignment="1">
      <alignment horizontal="centerContinuous"/>
    </xf>
    <xf numFmtId="0" fontId="38" fillId="0" borderId="9" xfId="0" applyFont="1" applyBorder="1" applyAlignment="1">
      <alignment horizontal="center" wrapText="1"/>
    </xf>
    <xf numFmtId="0" fontId="38" fillId="0" borderId="9" xfId="0" applyFont="1" applyBorder="1" applyAlignment="1">
      <alignment horizontal="center"/>
    </xf>
    <xf numFmtId="0" fontId="38" fillId="0" borderId="86" xfId="0" applyFont="1" applyBorder="1" applyAlignment="1">
      <alignment vertical="center"/>
    </xf>
    <xf numFmtId="0" fontId="38" fillId="0" borderId="28" xfId="0" applyFont="1" applyBorder="1" applyAlignment="1">
      <alignment horizontal="left" vertical="center"/>
    </xf>
    <xf numFmtId="3" fontId="38" fillId="0" borderId="29" xfId="0" applyNumberFormat="1" applyFont="1" applyBorder="1" applyAlignment="1">
      <alignment horizontal="center" vertical="center"/>
    </xf>
    <xf numFmtId="0" fontId="133" fillId="0" borderId="86" xfId="0" applyFont="1" applyBorder="1" applyAlignment="1">
      <alignment vertical="center"/>
    </xf>
    <xf numFmtId="0" fontId="133" fillId="0" borderId="28" xfId="0" applyFont="1" applyBorder="1" applyAlignment="1">
      <alignment horizontal="left" vertical="center"/>
    </xf>
    <xf numFmtId="3" fontId="133" fillId="0" borderId="29" xfId="0" applyNumberFormat="1" applyFont="1" applyBorder="1" applyAlignment="1">
      <alignment horizontal="center" vertical="center"/>
    </xf>
    <xf numFmtId="0" fontId="133" fillId="0" borderId="69" xfId="0" applyFont="1" applyBorder="1" applyAlignment="1">
      <alignment vertical="center"/>
    </xf>
    <xf numFmtId="0" fontId="133" fillId="0" borderId="40" xfId="0" applyFont="1" applyBorder="1" applyAlignment="1">
      <alignment horizontal="left" vertical="center"/>
    </xf>
    <xf numFmtId="0" fontId="38" fillId="2" borderId="78" xfId="0" applyFont="1" applyFill="1" applyBorder="1" applyAlignment="1">
      <alignment vertical="center"/>
    </xf>
    <xf numFmtId="0" fontId="38" fillId="2" borderId="79" xfId="0" applyFont="1" applyFill="1" applyBorder="1" applyAlignment="1">
      <alignment horizontal="left" vertical="center"/>
    </xf>
    <xf numFmtId="3" fontId="38" fillId="2" borderId="29" xfId="0" applyNumberFormat="1" applyFont="1" applyFill="1" applyBorder="1" applyAlignment="1">
      <alignment horizontal="center" vertical="center"/>
    </xf>
    <xf numFmtId="0" fontId="38" fillId="0" borderId="70" xfId="0" applyFont="1" applyBorder="1" applyAlignment="1">
      <alignment horizontal="right" vertical="center"/>
    </xf>
    <xf numFmtId="0" fontId="38" fillId="0" borderId="68" xfId="0" applyFont="1" applyBorder="1" applyAlignment="1">
      <alignment horizontal="left" vertical="center"/>
    </xf>
    <xf numFmtId="3" fontId="38" fillId="0" borderId="12" xfId="0" applyNumberFormat="1" applyFont="1" applyBorder="1" applyAlignment="1">
      <alignment horizontal="center" vertical="center"/>
    </xf>
    <xf numFmtId="0" fontId="65" fillId="0" borderId="0" xfId="0" applyFont="1" applyBorder="1" applyAlignment="1">
      <alignment horizontal="right" readingOrder="2"/>
    </xf>
    <xf numFmtId="0" fontId="65" fillId="0" borderId="0" xfId="0" applyFont="1" applyBorder="1" applyAlignment="1">
      <alignment horizontal="center"/>
    </xf>
    <xf numFmtId="0" fontId="341" fillId="0" borderId="0" xfId="0" applyFont="1" applyAlignment="1">
      <alignment horizontal="center" vertical="center" readingOrder="2"/>
    </xf>
    <xf numFmtId="0" fontId="326" fillId="0" borderId="0" xfId="0" applyFont="1" applyAlignment="1">
      <alignment horizontal="center" vertical="center"/>
    </xf>
    <xf numFmtId="0" fontId="342" fillId="0" borderId="0" xfId="0" applyFont="1" applyAlignment="1">
      <alignment vertical="center"/>
    </xf>
    <xf numFmtId="0" fontId="343" fillId="0" borderId="0" xfId="0" applyFont="1" applyAlignment="1">
      <alignment horizontal="left" vertical="center"/>
    </xf>
    <xf numFmtId="0" fontId="343" fillId="0" borderId="0" xfId="0" applyFont="1" applyAlignment="1">
      <alignment vertical="center"/>
    </xf>
    <xf numFmtId="0" fontId="344" fillId="0" borderId="0" xfId="0" applyFont="1" applyAlignment="1">
      <alignment vertical="center"/>
    </xf>
    <xf numFmtId="0" fontId="326" fillId="0" borderId="66" xfId="0" applyFont="1" applyBorder="1" applyAlignment="1">
      <alignment vertical="center"/>
    </xf>
    <xf numFmtId="0" fontId="326" fillId="0" borderId="67" xfId="0" applyFont="1" applyBorder="1" applyAlignment="1">
      <alignment vertical="center"/>
    </xf>
    <xf numFmtId="0" fontId="327" fillId="0" borderId="6" xfId="0" applyFont="1" applyBorder="1" applyAlignment="1">
      <alignment horizontal="center" vertical="center" wrapText="1"/>
    </xf>
    <xf numFmtId="0" fontId="326" fillId="0" borderId="71" xfId="0" applyFont="1" applyBorder="1" applyAlignment="1">
      <alignment vertical="center"/>
    </xf>
    <xf numFmtId="0" fontId="326" fillId="0" borderId="25" xfId="0" applyFont="1" applyBorder="1" applyAlignment="1">
      <alignment vertical="center"/>
    </xf>
    <xf numFmtId="0" fontId="327" fillId="0" borderId="9" xfId="0" applyFont="1" applyBorder="1" applyAlignment="1">
      <alignment horizontal="center" vertical="center"/>
    </xf>
    <xf numFmtId="0" fontId="327" fillId="0" borderId="9" xfId="0" applyFont="1" applyBorder="1" applyAlignment="1">
      <alignment horizontal="center" vertical="center" wrapText="1"/>
    </xf>
    <xf numFmtId="0" fontId="65" fillId="0" borderId="0" xfId="11" applyFont="1" applyBorder="1" applyAlignment="1">
      <alignment horizontal="center" vertical="center"/>
    </xf>
    <xf numFmtId="0" fontId="5" fillId="0" borderId="0" xfId="11" applyFont="1" applyBorder="1" applyAlignment="1">
      <alignment horizontal="right" indent="1"/>
    </xf>
    <xf numFmtId="3" fontId="314" fillId="0" borderId="186" xfId="11" applyNumberFormat="1" applyFont="1" applyBorder="1" applyAlignment="1">
      <alignment horizontal="center" vertical="center"/>
    </xf>
    <xf numFmtId="3" fontId="314" fillId="0" borderId="12" xfId="11" applyNumberFormat="1" applyFont="1" applyBorder="1" applyAlignment="1">
      <alignment horizontal="center" vertical="center"/>
    </xf>
    <xf numFmtId="0" fontId="7" fillId="0" borderId="68" xfId="11" applyFont="1" applyBorder="1" applyAlignment="1">
      <alignment horizontal="left" vertical="center"/>
    </xf>
    <xf numFmtId="0" fontId="7" fillId="0" borderId="86" xfId="11" applyFont="1" applyBorder="1" applyAlignment="1">
      <alignment vertical="center"/>
    </xf>
    <xf numFmtId="0" fontId="7" fillId="0" borderId="46" xfId="11" applyFont="1" applyBorder="1" applyAlignment="1">
      <alignment vertical="center"/>
    </xf>
    <xf numFmtId="0" fontId="14" fillId="0" borderId="0" xfId="11" applyFont="1" applyBorder="1"/>
    <xf numFmtId="0" fontId="65" fillId="0" borderId="0" xfId="11" applyFont="1" applyBorder="1" applyAlignment="1">
      <alignment horizontal="right"/>
    </xf>
    <xf numFmtId="0" fontId="7" fillId="0" borderId="70" xfId="11" applyFont="1" applyBorder="1" applyAlignment="1">
      <alignment horizontal="right" vertical="center"/>
    </xf>
    <xf numFmtId="3" fontId="314" fillId="0" borderId="65" xfId="11" applyNumberFormat="1" applyFont="1" applyBorder="1" applyAlignment="1">
      <alignment horizontal="center" vertical="center"/>
    </xf>
    <xf numFmtId="0" fontId="7" fillId="0" borderId="53" xfId="11" applyFont="1" applyBorder="1" applyAlignment="1">
      <alignment horizontal="left" vertical="center"/>
    </xf>
    <xf numFmtId="0" fontId="7" fillId="0" borderId="54" xfId="11" applyFont="1" applyBorder="1" applyAlignment="1">
      <alignment vertical="center"/>
    </xf>
    <xf numFmtId="0" fontId="7" fillId="0" borderId="49" xfId="11" applyFont="1" applyBorder="1" applyAlignment="1">
      <alignment horizontal="left" vertical="center"/>
    </xf>
    <xf numFmtId="0" fontId="7" fillId="0" borderId="50" xfId="11" applyFont="1" applyBorder="1" applyAlignment="1">
      <alignment vertical="center"/>
    </xf>
    <xf numFmtId="3" fontId="65" fillId="2" borderId="0" xfId="11" applyNumberFormat="1" applyFont="1" applyFill="1" applyBorder="1"/>
    <xf numFmtId="3" fontId="314" fillId="2" borderId="61" xfId="11" applyNumberFormat="1" applyFont="1" applyFill="1" applyBorder="1" applyAlignment="1">
      <alignment horizontal="center" vertical="center"/>
    </xf>
    <xf numFmtId="0" fontId="7" fillId="2" borderId="49" xfId="11" applyFont="1" applyFill="1" applyBorder="1" applyAlignment="1">
      <alignment horizontal="left" vertical="center"/>
    </xf>
    <xf numFmtId="0" fontId="7" fillId="2" borderId="50" xfId="11" applyFont="1" applyFill="1" applyBorder="1" applyAlignment="1">
      <alignment vertical="center"/>
    </xf>
    <xf numFmtId="3" fontId="5" fillId="0" borderId="0" xfId="11" applyNumberFormat="1" applyFont="1" applyBorder="1" applyAlignment="1">
      <alignment horizontal="right" indent="1"/>
    </xf>
    <xf numFmtId="0" fontId="7" fillId="0" borderId="45" xfId="11" applyFont="1" applyBorder="1" applyAlignment="1">
      <alignment horizontal="left" vertical="center"/>
    </xf>
    <xf numFmtId="0" fontId="7" fillId="0" borderId="25" xfId="11" applyFont="1" applyBorder="1" applyAlignment="1">
      <alignment horizontal="centerContinuous" vertical="top"/>
    </xf>
    <xf numFmtId="0" fontId="7" fillId="0" borderId="71" xfId="11" applyFont="1" applyBorder="1" applyAlignment="1">
      <alignment horizontal="centerContinuous" vertical="top"/>
    </xf>
    <xf numFmtId="0" fontId="7" fillId="0" borderId="14" xfId="11" applyFont="1" applyBorder="1" applyAlignment="1">
      <alignment horizontal="center" vertical="center"/>
    </xf>
    <xf numFmtId="0" fontId="7" fillId="0" borderId="14" xfId="11" applyFont="1" applyBorder="1" applyAlignment="1">
      <alignment horizontal="center" vertical="center" shrinkToFit="1"/>
    </xf>
    <xf numFmtId="0" fontId="7" fillId="0" borderId="40" xfId="11" applyFont="1" applyBorder="1" applyAlignment="1">
      <alignment horizontal="centerContinuous" vertical="top"/>
    </xf>
    <xf numFmtId="0" fontId="7" fillId="0" borderId="69" xfId="11" applyFont="1" applyBorder="1" applyAlignment="1">
      <alignment horizontal="centerContinuous" vertical="top"/>
    </xf>
    <xf numFmtId="0" fontId="276" fillId="0" borderId="14" xfId="11" applyFont="1" applyBorder="1" applyAlignment="1">
      <alignment horizontal="center" vertical="center"/>
    </xf>
    <xf numFmtId="0" fontId="7" fillId="0" borderId="40" xfId="11" applyFont="1" applyBorder="1" applyAlignment="1">
      <alignment horizontal="left"/>
    </xf>
    <xf numFmtId="0" fontId="7" fillId="0" borderId="69" xfId="11" applyFont="1" applyBorder="1" applyAlignment="1">
      <alignment horizontal="right"/>
    </xf>
    <xf numFmtId="0" fontId="7" fillId="0" borderId="6" xfId="11" applyFont="1" applyBorder="1" applyAlignment="1">
      <alignment horizontal="center" vertical="center"/>
    </xf>
    <xf numFmtId="0" fontId="5" fillId="0" borderId="0" xfId="11" applyFont="1" applyBorder="1" applyAlignment="1">
      <alignment horizontal="center" vertical="center"/>
    </xf>
    <xf numFmtId="0" fontId="5" fillId="0" borderId="0" xfId="11" applyFont="1" applyBorder="1" applyAlignment="1">
      <alignment horizontal="right"/>
    </xf>
    <xf numFmtId="0" fontId="107" fillId="0" borderId="0" xfId="11" applyFont="1" applyBorder="1" applyAlignment="1">
      <alignment horizontal="center"/>
    </xf>
    <xf numFmtId="0" fontId="5" fillId="0" borderId="0" xfId="11" applyFont="1" applyAlignment="1">
      <alignment horizontal="right" readingOrder="2"/>
    </xf>
    <xf numFmtId="3" fontId="345" fillId="0" borderId="25" xfId="11" applyNumberFormat="1" applyFont="1" applyBorder="1" applyAlignment="1">
      <alignment horizontal="center" vertical="center"/>
    </xf>
    <xf numFmtId="0" fontId="5" fillId="0" borderId="9" xfId="11" applyFont="1" applyBorder="1" applyAlignment="1">
      <alignment horizontal="center" vertical="center" wrapText="1"/>
    </xf>
    <xf numFmtId="3" fontId="345" fillId="0" borderId="28" xfId="11" applyNumberFormat="1" applyFont="1" applyBorder="1" applyAlignment="1">
      <alignment horizontal="center" vertical="center"/>
    </xf>
    <xf numFmtId="0" fontId="5" fillId="0" borderId="29" xfId="11" applyFont="1" applyBorder="1" applyAlignment="1">
      <alignment horizontal="center" vertical="center" wrapText="1"/>
    </xf>
    <xf numFmtId="0" fontId="5" fillId="0" borderId="72" xfId="11" applyFont="1" applyBorder="1" applyAlignment="1">
      <alignment horizontal="center" vertical="center" wrapText="1"/>
    </xf>
    <xf numFmtId="0" fontId="345" fillId="0" borderId="68" xfId="11" applyFont="1" applyBorder="1" applyAlignment="1">
      <alignment horizontal="center" vertical="center"/>
    </xf>
    <xf numFmtId="0" fontId="5" fillId="0" borderId="9" xfId="11" applyFont="1" applyBorder="1" applyAlignment="1">
      <alignment horizontal="center" vertical="top"/>
    </xf>
    <xf numFmtId="0" fontId="107" fillId="0" borderId="0" xfId="11" applyFont="1" applyAlignment="1">
      <alignment horizontal="center"/>
    </xf>
    <xf numFmtId="0" fontId="69" fillId="0" borderId="59" xfId="11" applyFont="1" applyBorder="1" applyAlignment="1">
      <alignment horizontal="right" vertical="center"/>
    </xf>
    <xf numFmtId="0" fontId="98" fillId="0" borderId="42" xfId="11" applyFont="1" applyBorder="1" applyAlignment="1">
      <alignment horizontal="center" vertical="center"/>
    </xf>
    <xf numFmtId="0" fontId="310" fillId="0" borderId="61" xfId="11" applyFont="1" applyBorder="1" applyAlignment="1">
      <alignment horizontal="center" vertical="center"/>
    </xf>
    <xf numFmtId="0" fontId="42" fillId="0" borderId="86" xfId="11" applyFont="1" applyBorder="1" applyAlignment="1">
      <alignment horizontal="center" vertical="top"/>
    </xf>
    <xf numFmtId="0" fontId="42" fillId="0" borderId="69" xfId="11" applyFont="1" applyBorder="1" applyAlignment="1">
      <alignment horizontal="center"/>
    </xf>
    <xf numFmtId="0" fontId="323" fillId="0" borderId="61" xfId="11" applyFont="1" applyBorder="1" applyAlignment="1">
      <alignment horizontal="center" vertical="center"/>
    </xf>
    <xf numFmtId="0" fontId="98" fillId="0" borderId="86" xfId="11" applyFont="1" applyBorder="1" applyAlignment="1">
      <alignment horizontal="center" vertical="top"/>
    </xf>
    <xf numFmtId="0" fontId="42" fillId="0" borderId="78" xfId="11" applyFont="1" applyBorder="1" applyAlignment="1">
      <alignment horizontal="center"/>
    </xf>
    <xf numFmtId="0" fontId="113" fillId="0" borderId="69" xfId="11" applyFont="1" applyBorder="1" applyAlignment="1">
      <alignment horizontal="center" vertical="top"/>
    </xf>
    <xf numFmtId="0" fontId="98" fillId="0" borderId="9" xfId="11" applyFont="1" applyBorder="1" applyAlignment="1">
      <alignment horizontal="center" vertical="top"/>
    </xf>
    <xf numFmtId="0" fontId="68" fillId="0" borderId="9" xfId="11" applyFont="1" applyBorder="1" applyAlignment="1">
      <alignment horizontal="center" vertical="top"/>
    </xf>
    <xf numFmtId="0" fontId="98" fillId="0" borderId="71" xfId="11" applyFont="1" applyBorder="1" applyAlignment="1">
      <alignment horizontal="center" vertical="top"/>
    </xf>
    <xf numFmtId="0" fontId="98" fillId="0" borderId="66" xfId="11" applyFont="1" applyBorder="1" applyAlignment="1">
      <alignment horizontal="center"/>
    </xf>
    <xf numFmtId="0" fontId="120" fillId="0" borderId="0" xfId="11" applyFont="1" applyBorder="1" applyAlignment="1">
      <alignment horizontal="right"/>
    </xf>
    <xf numFmtId="0" fontId="138" fillId="0" borderId="0" xfId="11" applyFont="1" applyBorder="1" applyAlignment="1">
      <alignment vertical="center" wrapText="1"/>
    </xf>
    <xf numFmtId="0" fontId="138" fillId="0" borderId="0" xfId="11" applyFont="1" applyBorder="1" applyAlignment="1">
      <alignment horizontal="center" vertical="center" wrapText="1"/>
    </xf>
    <xf numFmtId="0" fontId="138" fillId="0" borderId="0" xfId="11" applyFont="1" applyBorder="1" applyAlignment="1">
      <alignment horizontal="right" vertical="center" wrapText="1"/>
    </xf>
    <xf numFmtId="0" fontId="138" fillId="0" borderId="69" xfId="11" applyFont="1" applyFill="1" applyBorder="1" applyAlignment="1">
      <alignment vertical="center" wrapText="1"/>
    </xf>
    <xf numFmtId="3" fontId="332" fillId="0" borderId="12" xfId="11" applyNumberFormat="1" applyFont="1" applyBorder="1" applyAlignment="1">
      <alignment horizontal="center" vertical="center" wrapText="1"/>
    </xf>
    <xf numFmtId="0" fontId="138" fillId="0" borderId="68" xfId="11" applyFont="1" applyBorder="1" applyAlignment="1">
      <alignment horizontal="left" vertical="center" wrapText="1"/>
    </xf>
    <xf numFmtId="0" fontId="138" fillId="0" borderId="70" xfId="11" applyFont="1" applyBorder="1" applyAlignment="1">
      <alignment horizontal="right" vertical="center" wrapText="1"/>
    </xf>
    <xf numFmtId="3" fontId="332" fillId="0" borderId="65" xfId="11" applyNumberFormat="1" applyFont="1" applyBorder="1" applyAlignment="1">
      <alignment horizontal="center" vertical="center" wrapText="1"/>
    </xf>
    <xf numFmtId="0" fontId="138" fillId="0" borderId="53" xfId="11" applyFont="1" applyBorder="1" applyAlignment="1">
      <alignment horizontal="left" vertical="center" wrapText="1"/>
    </xf>
    <xf numFmtId="0" fontId="138" fillId="0" borderId="54" xfId="11" applyFont="1" applyBorder="1" applyAlignment="1">
      <alignment vertical="center" wrapText="1"/>
    </xf>
    <xf numFmtId="3" fontId="332" fillId="0" borderId="61" xfId="11" applyNumberFormat="1" applyFont="1" applyBorder="1" applyAlignment="1">
      <alignment horizontal="center" vertical="center" wrapText="1"/>
    </xf>
    <xf numFmtId="0" fontId="138" fillId="0" borderId="49" xfId="11" applyFont="1" applyBorder="1" applyAlignment="1">
      <alignment horizontal="left" vertical="center" wrapText="1"/>
    </xf>
    <xf numFmtId="0" fontId="138" fillId="0" borderId="50" xfId="11" applyFont="1" applyBorder="1" applyAlignment="1">
      <alignment vertical="center" wrapText="1"/>
    </xf>
    <xf numFmtId="3" fontId="332" fillId="0" borderId="72" xfId="11" applyNumberFormat="1" applyFont="1" applyBorder="1" applyAlignment="1">
      <alignment horizontal="center" vertical="center" wrapText="1"/>
    </xf>
    <xf numFmtId="0" fontId="138" fillId="0" borderId="45" xfId="11" applyFont="1" applyBorder="1" applyAlignment="1">
      <alignment horizontal="left" vertical="center" wrapText="1"/>
    </xf>
    <xf numFmtId="0" fontId="138" fillId="0" borderId="46" xfId="11" applyFont="1" applyBorder="1" applyAlignment="1">
      <alignment vertical="center" wrapText="1"/>
    </xf>
    <xf numFmtId="0" fontId="60" fillId="0" borderId="0" xfId="11" applyFont="1" applyBorder="1" applyAlignment="1">
      <alignment vertical="center" wrapText="1"/>
    </xf>
    <xf numFmtId="0" fontId="60" fillId="0" borderId="9" xfId="11" applyFont="1" applyBorder="1" applyAlignment="1">
      <alignment horizontal="center" vertical="center" wrapText="1"/>
    </xf>
    <xf numFmtId="0" fontId="60" fillId="0" borderId="14" xfId="11" applyFont="1" applyBorder="1" applyAlignment="1">
      <alignment horizontal="center" vertical="center" wrapText="1" shrinkToFit="1"/>
    </xf>
    <xf numFmtId="0" fontId="60" fillId="0" borderId="40" xfId="11" applyFont="1" applyBorder="1" applyAlignment="1">
      <alignment horizontal="centerContinuous" vertical="center" wrapText="1"/>
    </xf>
    <xf numFmtId="0" fontId="60" fillId="0" borderId="71" xfId="11" applyFont="1" applyBorder="1" applyAlignment="1">
      <alignment horizontal="centerContinuous" vertical="center" wrapText="1"/>
    </xf>
    <xf numFmtId="0" fontId="60" fillId="0" borderId="14" xfId="11" applyFont="1" applyBorder="1" applyAlignment="1">
      <alignment horizontal="center" vertical="center" wrapText="1"/>
    </xf>
    <xf numFmtId="0" fontId="60" fillId="0" borderId="40" xfId="11" applyFont="1" applyBorder="1" applyAlignment="1">
      <alignment horizontal="left" vertical="center" wrapText="1"/>
    </xf>
    <xf numFmtId="0" fontId="60" fillId="0" borderId="69" xfId="11" applyFont="1" applyBorder="1" applyAlignment="1">
      <alignment horizontal="right" vertical="center" wrapText="1"/>
    </xf>
    <xf numFmtId="0" fontId="60" fillId="0" borderId="6" xfId="11" applyFont="1" applyBorder="1" applyAlignment="1">
      <alignment horizontal="center" vertical="center" wrapText="1"/>
    </xf>
    <xf numFmtId="0" fontId="60" fillId="0" borderId="59" xfId="11" applyFont="1" applyBorder="1" applyAlignment="1">
      <alignment horizontal="center" vertical="center" wrapText="1"/>
    </xf>
    <xf numFmtId="0" fontId="60" fillId="0" borderId="68" xfId="11" applyFont="1" applyBorder="1" applyAlignment="1">
      <alignment horizontal="center" vertical="center" wrapText="1"/>
    </xf>
    <xf numFmtId="0" fontId="60" fillId="0" borderId="37" xfId="11" applyFont="1" applyBorder="1" applyAlignment="1">
      <alignment horizontal="center" vertical="center" wrapText="1"/>
    </xf>
    <xf numFmtId="0" fontId="60" fillId="0" borderId="70" xfId="11" applyFont="1" applyBorder="1" applyAlignment="1">
      <alignment horizontal="center" vertical="center" wrapText="1"/>
    </xf>
    <xf numFmtId="0" fontId="60" fillId="0" borderId="59" xfId="11" applyFont="1" applyBorder="1" applyAlignment="1">
      <alignment horizontal="centerContinuous" vertical="center" wrapText="1"/>
    </xf>
    <xf numFmtId="0" fontId="60" fillId="0" borderId="66" xfId="11" applyFont="1" applyBorder="1" applyAlignment="1">
      <alignment horizontal="centerContinuous" vertical="center" wrapText="1"/>
    </xf>
    <xf numFmtId="0" fontId="60" fillId="0" borderId="0" xfId="11" applyFont="1" applyBorder="1" applyAlignment="1">
      <alignment horizontal="left" vertical="center" wrapText="1"/>
    </xf>
    <xf numFmtId="0" fontId="60" fillId="0" borderId="0" xfId="11" applyFont="1" applyBorder="1" applyAlignment="1">
      <alignment horizontal="center" vertical="center" wrapText="1"/>
    </xf>
    <xf numFmtId="0" fontId="60" fillId="0" borderId="0" xfId="11" applyFont="1" applyBorder="1" applyAlignment="1">
      <alignment horizontal="right" vertical="center" wrapText="1"/>
    </xf>
    <xf numFmtId="0" fontId="60" fillId="0" borderId="0" xfId="11" applyFont="1" applyBorder="1" applyAlignment="1">
      <alignment horizontal="center" vertical="center" wrapText="1"/>
    </xf>
    <xf numFmtId="3" fontId="346" fillId="0" borderId="12" xfId="11" applyNumberFormat="1" applyFont="1" applyBorder="1" applyAlignment="1">
      <alignment horizontal="center" vertical="center"/>
    </xf>
    <xf numFmtId="0" fontId="334" fillId="0" borderId="68" xfId="11" applyFont="1" applyBorder="1" applyAlignment="1">
      <alignment horizontal="left" vertical="center"/>
    </xf>
    <xf numFmtId="0" fontId="334" fillId="0" borderId="70" xfId="11" applyFont="1" applyBorder="1" applyAlignment="1">
      <alignment horizontal="right" vertical="center"/>
    </xf>
    <xf numFmtId="3" fontId="346" fillId="0" borderId="14" xfId="11" applyNumberFormat="1" applyFont="1" applyBorder="1" applyAlignment="1">
      <alignment horizontal="center" vertical="center"/>
    </xf>
    <xf numFmtId="3" fontId="346" fillId="0" borderId="61" xfId="11" applyNumberFormat="1" applyFont="1" applyBorder="1" applyAlignment="1">
      <alignment horizontal="center" vertical="center"/>
    </xf>
    <xf numFmtId="0" fontId="334" fillId="0" borderId="79" xfId="11" applyFont="1" applyBorder="1" applyAlignment="1">
      <alignment horizontal="left" vertical="center"/>
    </xf>
    <xf numFmtId="0" fontId="334" fillId="0" borderId="78" xfId="11" applyFont="1" applyBorder="1" applyAlignment="1">
      <alignment vertical="center"/>
    </xf>
    <xf numFmtId="0" fontId="334" fillId="0" borderId="49" xfId="11" applyFont="1" applyBorder="1" applyAlignment="1">
      <alignment horizontal="left" vertical="center"/>
    </xf>
    <xf numFmtId="0" fontId="334" fillId="0" borderId="50" xfId="11" applyFont="1" applyBorder="1" applyAlignment="1">
      <alignment vertical="center"/>
    </xf>
    <xf numFmtId="3" fontId="346" fillId="0" borderId="72" xfId="11" applyNumberFormat="1" applyFont="1" applyBorder="1" applyAlignment="1">
      <alignment horizontal="center" vertical="center"/>
    </xf>
    <xf numFmtId="0" fontId="334" fillId="0" borderId="45" xfId="11" applyFont="1" applyBorder="1" applyAlignment="1">
      <alignment horizontal="left" vertical="center"/>
    </xf>
    <xf numFmtId="0" fontId="334" fillId="0" borderId="46" xfId="11" applyFont="1" applyBorder="1" applyAlignment="1">
      <alignment vertical="center"/>
    </xf>
    <xf numFmtId="0" fontId="334" fillId="0" borderId="25" xfId="11" applyFont="1" applyBorder="1" applyAlignment="1">
      <alignment horizontal="center" vertical="center"/>
    </xf>
    <xf numFmtId="0" fontId="334" fillId="0" borderId="25" xfId="11" applyFont="1" applyBorder="1" applyAlignment="1">
      <alignment horizontal="left" vertical="center"/>
    </xf>
    <xf numFmtId="0" fontId="334" fillId="0" borderId="71" xfId="11" applyFont="1" applyBorder="1" applyAlignment="1">
      <alignment horizontal="right" vertical="center"/>
    </xf>
    <xf numFmtId="0" fontId="334" fillId="0" borderId="67" xfId="11" applyFont="1" applyBorder="1" applyAlignment="1">
      <alignment horizontal="center" vertical="center"/>
    </xf>
    <xf numFmtId="0" fontId="334" fillId="0" borderId="67" xfId="11" applyFont="1" applyBorder="1" applyAlignment="1">
      <alignment horizontal="left" vertical="center"/>
    </xf>
    <xf numFmtId="0" fontId="334" fillId="0" borderId="66" xfId="11" applyFont="1" applyBorder="1" applyAlignment="1">
      <alignment horizontal="right" vertical="center"/>
    </xf>
    <xf numFmtId="0" fontId="334" fillId="0" borderId="0" xfId="11" applyFont="1" applyBorder="1" applyAlignment="1">
      <alignment horizontal="left" vertical="center"/>
    </xf>
    <xf numFmtId="0" fontId="334" fillId="0" borderId="0" xfId="11" applyFont="1" applyBorder="1" applyAlignment="1"/>
    <xf numFmtId="0" fontId="334" fillId="0" borderId="0" xfId="11" applyFont="1" applyBorder="1" applyAlignment="1">
      <alignment horizontal="right"/>
    </xf>
    <xf numFmtId="0" fontId="334" fillId="0" borderId="0" xfId="11" applyFont="1" applyBorder="1" applyAlignment="1">
      <alignment horizontal="center" vertical="center"/>
    </xf>
    <xf numFmtId="177" fontId="252" fillId="0" borderId="65" xfId="11" applyNumberFormat="1" applyFont="1" applyBorder="1" applyAlignment="1">
      <alignment horizontal="center" vertical="center"/>
    </xf>
    <xf numFmtId="1" fontId="252" fillId="0" borderId="65" xfId="11" applyNumberFormat="1" applyFont="1" applyBorder="1" applyAlignment="1">
      <alignment horizontal="center" vertical="center"/>
    </xf>
    <xf numFmtId="3" fontId="252" fillId="0" borderId="65" xfId="11" applyNumberFormat="1" applyFont="1" applyBorder="1" applyAlignment="1">
      <alignment horizontal="center" vertical="center"/>
    </xf>
    <xf numFmtId="0" fontId="113" fillId="0" borderId="53" xfId="11" applyFont="1" applyBorder="1" applyAlignment="1">
      <alignment horizontal="left" vertical="center"/>
    </xf>
    <xf numFmtId="0" fontId="113" fillId="0" borderId="54" xfId="11" applyFont="1" applyBorder="1" applyAlignment="1">
      <alignment horizontal="right" vertical="center"/>
    </xf>
    <xf numFmtId="177" fontId="252" fillId="0" borderId="61" xfId="11" applyNumberFormat="1" applyFont="1" applyBorder="1" applyAlignment="1">
      <alignment horizontal="center" vertical="center"/>
    </xf>
    <xf numFmtId="3" fontId="252" fillId="0" borderId="73" xfId="11" applyNumberFormat="1" applyFont="1" applyBorder="1" applyAlignment="1">
      <alignment horizontal="center" vertical="center"/>
    </xf>
    <xf numFmtId="3" fontId="252" fillId="0" borderId="61" xfId="11" applyNumberFormat="1" applyFont="1" applyBorder="1" applyAlignment="1">
      <alignment horizontal="center" vertical="center"/>
    </xf>
    <xf numFmtId="0" fontId="113" fillId="0" borderId="78" xfId="11" applyFont="1" applyBorder="1" applyAlignment="1">
      <alignment vertical="center"/>
    </xf>
    <xf numFmtId="177" fontId="314" fillId="0" borderId="61" xfId="11" applyNumberFormat="1" applyFont="1" applyBorder="1" applyAlignment="1">
      <alignment horizontal="center" vertical="center"/>
    </xf>
    <xf numFmtId="0" fontId="113" fillId="0" borderId="50" xfId="11" applyFont="1" applyBorder="1" applyAlignment="1">
      <alignment vertical="center"/>
    </xf>
    <xf numFmtId="0" fontId="62" fillId="0" borderId="0" xfId="11" applyFont="1" applyBorder="1" applyAlignment="1">
      <alignment vertical="center"/>
    </xf>
    <xf numFmtId="0" fontId="62" fillId="0" borderId="0" xfId="11" applyFont="1" applyBorder="1" applyAlignment="1">
      <alignment horizontal="right" indent="1"/>
    </xf>
    <xf numFmtId="177" fontId="252" fillId="0" borderId="72" xfId="11" applyNumberFormat="1" applyFont="1" applyBorder="1" applyAlignment="1">
      <alignment horizontal="center" vertical="center"/>
    </xf>
    <xf numFmtId="3" fontId="252" fillId="0" borderId="72" xfId="11" applyNumberFormat="1" applyFont="1" applyBorder="1" applyAlignment="1">
      <alignment horizontal="center" vertical="center"/>
    </xf>
    <xf numFmtId="0" fontId="113" fillId="0" borderId="14" xfId="11" applyFont="1" applyBorder="1" applyAlignment="1">
      <alignment horizontal="center" vertical="center" shrinkToFit="1"/>
    </xf>
    <xf numFmtId="0" fontId="113" fillId="0" borderId="40" xfId="11" applyFont="1" applyBorder="1" applyAlignment="1">
      <alignment horizontal="centerContinuous" vertical="top"/>
    </xf>
    <xf numFmtId="0" fontId="113" fillId="0" borderId="71" xfId="11" applyFont="1" applyBorder="1" applyAlignment="1">
      <alignment horizontal="centerContinuous" vertical="top"/>
    </xf>
    <xf numFmtId="0" fontId="247" fillId="0" borderId="14" xfId="11" applyFont="1" applyBorder="1" applyAlignment="1">
      <alignment horizontal="center" vertical="center"/>
    </xf>
    <xf numFmtId="0" fontId="113" fillId="0" borderId="40" xfId="11" applyFont="1" applyBorder="1" applyAlignment="1">
      <alignment horizontal="left"/>
    </xf>
    <xf numFmtId="0" fontId="113" fillId="0" borderId="69" xfId="11" applyFont="1" applyBorder="1" applyAlignment="1">
      <alignment horizontal="right"/>
    </xf>
    <xf numFmtId="0" fontId="113" fillId="0" borderId="59" xfId="11" applyFont="1" applyBorder="1" applyAlignment="1">
      <alignment horizontal="center" vertical="center"/>
    </xf>
    <xf numFmtId="0" fontId="113" fillId="0" borderId="70" xfId="11" applyFont="1" applyBorder="1" applyAlignment="1">
      <alignment horizontal="right" vertical="center"/>
    </xf>
    <xf numFmtId="0" fontId="113" fillId="0" borderId="59" xfId="11" applyFont="1" applyBorder="1" applyAlignment="1">
      <alignment horizontal="centerContinuous"/>
    </xf>
    <xf numFmtId="0" fontId="62" fillId="0" borderId="0" xfId="11" applyFont="1" applyBorder="1" applyAlignment="1">
      <alignment horizontal="left" vertical="center"/>
    </xf>
    <xf numFmtId="0" fontId="62" fillId="0" borderId="0" xfId="11" applyFont="1" applyBorder="1" applyAlignment="1">
      <alignment horizontal="center" vertical="center"/>
    </xf>
    <xf numFmtId="0" fontId="62" fillId="0" borderId="0" xfId="11" applyFont="1" applyBorder="1" applyAlignment="1">
      <alignment horizontal="right"/>
    </xf>
    <xf numFmtId="0" fontId="111" fillId="0" borderId="0" xfId="11" applyFont="1" applyBorder="1" applyAlignment="1">
      <alignment horizontal="center"/>
    </xf>
    <xf numFmtId="3" fontId="332" fillId="0" borderId="12" xfId="11" applyNumberFormat="1" applyFont="1" applyBorder="1" applyAlignment="1">
      <alignment horizontal="center" vertical="center"/>
    </xf>
    <xf numFmtId="0" fontId="138" fillId="0" borderId="68" xfId="11" applyFont="1" applyBorder="1" applyAlignment="1">
      <alignment horizontal="left" vertical="center"/>
    </xf>
    <xf numFmtId="0" fontId="138" fillId="0" borderId="70" xfId="11" applyFont="1" applyBorder="1" applyAlignment="1">
      <alignment horizontal="right" vertical="center"/>
    </xf>
    <xf numFmtId="3" fontId="332" fillId="0" borderId="61" xfId="11" applyNumberFormat="1" applyFont="1" applyBorder="1" applyAlignment="1">
      <alignment horizontal="center" vertical="center"/>
    </xf>
    <xf numFmtId="0" fontId="138" fillId="0" borderId="25" xfId="11" applyFont="1" applyBorder="1" applyAlignment="1">
      <alignment horizontal="left" vertical="center"/>
    </xf>
    <xf numFmtId="0" fontId="138" fillId="0" borderId="71" xfId="11" applyFont="1" applyBorder="1" applyAlignment="1">
      <alignment vertical="center"/>
    </xf>
    <xf numFmtId="0" fontId="138" fillId="0" borderId="53" xfId="11" applyFont="1" applyBorder="1" applyAlignment="1">
      <alignment horizontal="left" vertical="center"/>
    </xf>
    <xf numFmtId="0" fontId="138" fillId="0" borderId="54" xfId="11" applyFont="1" applyBorder="1" applyAlignment="1">
      <alignment vertical="center"/>
    </xf>
    <xf numFmtId="0" fontId="138" fillId="0" borderId="49" xfId="11" applyFont="1" applyBorder="1" applyAlignment="1">
      <alignment horizontal="left" vertical="center"/>
    </xf>
    <xf numFmtId="0" fontId="138" fillId="0" borderId="50" xfId="11" applyFont="1" applyBorder="1" applyAlignment="1">
      <alignment vertical="center"/>
    </xf>
    <xf numFmtId="3" fontId="332" fillId="0" borderId="72" xfId="11" applyNumberFormat="1" applyFont="1" applyBorder="1" applyAlignment="1">
      <alignment horizontal="center" vertical="center"/>
    </xf>
    <xf numFmtId="0" fontId="138" fillId="0" borderId="45" xfId="11" applyFont="1" applyBorder="1" applyAlignment="1">
      <alignment horizontal="left" vertical="center"/>
    </xf>
    <xf numFmtId="0" fontId="138" fillId="0" borderId="46" xfId="11" applyFont="1" applyBorder="1" applyAlignment="1">
      <alignment vertical="center"/>
    </xf>
    <xf numFmtId="0" fontId="138" fillId="0" borderId="68" xfId="11" applyFont="1" applyBorder="1" applyAlignment="1">
      <alignment horizontal="center" vertical="center" wrapText="1"/>
    </xf>
    <xf numFmtId="0" fontId="138" fillId="0" borderId="25" xfId="11" applyFont="1" applyBorder="1" applyAlignment="1">
      <alignment horizontal="center" vertical="center" shrinkToFit="1"/>
    </xf>
    <xf numFmtId="0" fontId="138" fillId="0" borderId="71" xfId="11" applyFont="1" applyBorder="1" applyAlignment="1">
      <alignment horizontal="center" vertical="center" shrinkToFit="1"/>
    </xf>
    <xf numFmtId="0" fontId="138" fillId="0" borderId="71" xfId="11" applyFont="1" applyBorder="1" applyAlignment="1">
      <alignment horizontal="center" vertical="center"/>
    </xf>
    <xf numFmtId="0" fontId="138" fillId="0" borderId="40" xfId="11" applyFont="1" applyBorder="1" applyAlignment="1">
      <alignment horizontal="centerContinuous" vertical="center"/>
    </xf>
    <xf numFmtId="0" fontId="138" fillId="0" borderId="71" xfId="11" applyFont="1" applyBorder="1" applyAlignment="1">
      <alignment horizontal="centerContinuous" vertical="center"/>
    </xf>
    <xf numFmtId="0" fontId="138" fillId="0" borderId="14" xfId="11" applyFont="1" applyBorder="1" applyAlignment="1">
      <alignment horizontal="center" vertical="center" wrapText="1"/>
    </xf>
    <xf numFmtId="0" fontId="138" fillId="0" borderId="40" xfId="11" applyFont="1" applyBorder="1" applyAlignment="1">
      <alignment horizontal="center" vertical="center" shrinkToFit="1"/>
    </xf>
    <xf numFmtId="0" fontId="138" fillId="0" borderId="69" xfId="11" applyFont="1" applyBorder="1" applyAlignment="1">
      <alignment horizontal="center" vertical="center" shrinkToFit="1"/>
    </xf>
    <xf numFmtId="0" fontId="138" fillId="0" borderId="69" xfId="11" applyFont="1" applyBorder="1" applyAlignment="1">
      <alignment horizontal="center" vertical="center"/>
    </xf>
    <xf numFmtId="0" fontId="138" fillId="0" borderId="40" xfId="11" applyFont="1" applyBorder="1" applyAlignment="1">
      <alignment horizontal="left" vertical="center"/>
    </xf>
    <xf numFmtId="0" fontId="138" fillId="0" borderId="69" xfId="11" applyFont="1" applyBorder="1" applyAlignment="1">
      <alignment horizontal="right" vertical="center"/>
    </xf>
    <xf numFmtId="0" fontId="138" fillId="0" borderId="6" xfId="11" applyFont="1" applyBorder="1" applyAlignment="1">
      <alignment horizontal="center" vertical="center" wrapText="1"/>
    </xf>
    <xf numFmtId="0" fontId="138" fillId="0" borderId="70" xfId="11" applyFont="1" applyBorder="1" applyAlignment="1">
      <alignment horizontal="center" vertical="center"/>
    </xf>
    <xf numFmtId="0" fontId="138" fillId="0" borderId="67" xfId="11" applyFont="1" applyBorder="1" applyAlignment="1">
      <alignment horizontal="centerContinuous" vertical="center"/>
    </xf>
    <xf numFmtId="0" fontId="138" fillId="0" borderId="66" xfId="11" applyFont="1" applyBorder="1" applyAlignment="1">
      <alignment horizontal="centerContinuous" vertical="center"/>
    </xf>
    <xf numFmtId="0" fontId="107" fillId="0" borderId="0" xfId="11" applyFont="1" applyBorder="1" applyAlignment="1">
      <alignment vertical="center"/>
    </xf>
    <xf numFmtId="0" fontId="107" fillId="0" borderId="0" xfId="11" applyFont="1" applyBorder="1" applyAlignment="1">
      <alignment horizontal="left" vertical="center"/>
    </xf>
    <xf numFmtId="0" fontId="107" fillId="0" borderId="0" xfId="11" applyFont="1" applyBorder="1" applyAlignment="1">
      <alignment horizontal="center" vertical="center"/>
    </xf>
    <xf numFmtId="0" fontId="107" fillId="0" borderId="0" xfId="11" applyFont="1" applyBorder="1" applyAlignment="1">
      <alignment horizontal="right" vertical="center"/>
    </xf>
    <xf numFmtId="0" fontId="107" fillId="0" borderId="0" xfId="11" applyFont="1" applyBorder="1" applyAlignment="1">
      <alignment horizontal="center" vertical="center" wrapText="1"/>
    </xf>
    <xf numFmtId="0" fontId="62" fillId="0" borderId="0" xfId="2" applyFont="1" applyBorder="1"/>
    <xf numFmtId="0" fontId="62" fillId="0" borderId="0" xfId="2" applyFont="1" applyBorder="1" applyAlignment="1"/>
    <xf numFmtId="0" fontId="62" fillId="0" borderId="59" xfId="2" applyFont="1" applyBorder="1" applyAlignment="1">
      <alignment readingOrder="2"/>
    </xf>
    <xf numFmtId="0" fontId="252" fillId="0" borderId="23" xfId="2" applyFont="1" applyBorder="1" applyAlignment="1">
      <alignment horizontal="center" vertical="center"/>
    </xf>
    <xf numFmtId="0" fontId="170" fillId="0" borderId="23" xfId="2" applyFont="1" applyBorder="1" applyAlignment="1">
      <alignment horizontal="center" vertical="center"/>
    </xf>
    <xf numFmtId="0" fontId="113" fillId="0" borderId="3" xfId="2" applyFont="1" applyBorder="1" applyAlignment="1">
      <alignment horizontal="left" vertical="center"/>
    </xf>
    <xf numFmtId="0" fontId="113" fillId="0" borderId="42" xfId="2" applyFont="1" applyBorder="1" applyAlignment="1">
      <alignment horizontal="right" vertical="center"/>
    </xf>
    <xf numFmtId="0" fontId="62" fillId="0" borderId="61" xfId="2" applyFont="1" applyBorder="1" applyAlignment="1">
      <alignment horizontal="center"/>
    </xf>
    <xf numFmtId="0" fontId="252" fillId="0" borderId="29" xfId="2" applyFont="1" applyBorder="1" applyAlignment="1">
      <alignment horizontal="center" vertical="center"/>
    </xf>
    <xf numFmtId="0" fontId="252" fillId="0" borderId="28" xfId="2" applyFont="1" applyBorder="1" applyAlignment="1">
      <alignment horizontal="center" vertical="center"/>
    </xf>
    <xf numFmtId="0" fontId="113" fillId="0" borderId="28" xfId="2" applyFont="1" applyBorder="1" applyAlignment="1">
      <alignment horizontal="left" vertical="center"/>
    </xf>
    <xf numFmtId="0" fontId="113" fillId="0" borderId="86" xfId="2" applyFont="1" applyBorder="1" applyAlignment="1">
      <alignment vertical="center"/>
    </xf>
    <xf numFmtId="0" fontId="84" fillId="0" borderId="29" xfId="2" applyFont="1" applyBorder="1" applyAlignment="1">
      <alignment horizontal="center" vertical="center"/>
    </xf>
    <xf numFmtId="0" fontId="252" fillId="0" borderId="29" xfId="2" quotePrefix="1" applyFont="1" applyBorder="1" applyAlignment="1">
      <alignment horizontal="center" vertical="center"/>
    </xf>
    <xf numFmtId="0" fontId="110" fillId="0" borderId="28" xfId="2" applyFont="1" applyBorder="1" applyAlignment="1">
      <alignment horizontal="left" vertical="center"/>
    </xf>
    <xf numFmtId="0" fontId="252" fillId="0" borderId="28" xfId="2" quotePrefix="1" applyFont="1" applyBorder="1" applyAlignment="1">
      <alignment horizontal="center" vertical="center"/>
    </xf>
    <xf numFmtId="0" fontId="252" fillId="0" borderId="72" xfId="2" applyFont="1" applyBorder="1" applyAlignment="1">
      <alignment horizontal="center" vertical="center"/>
    </xf>
    <xf numFmtId="0" fontId="252" fillId="0" borderId="45" xfId="2" applyFont="1" applyBorder="1" applyAlignment="1">
      <alignment horizontal="center" vertical="center"/>
    </xf>
    <xf numFmtId="0" fontId="113" fillId="0" borderId="45" xfId="2" applyFont="1" applyBorder="1" applyAlignment="1">
      <alignment horizontal="left" vertical="center"/>
    </xf>
    <xf numFmtId="0" fontId="113" fillId="0" borderId="46" xfId="2" applyFont="1" applyBorder="1" applyAlignment="1">
      <alignment vertical="center"/>
    </xf>
    <xf numFmtId="0" fontId="61" fillId="0" borderId="0" xfId="2" applyFont="1" applyBorder="1" applyAlignment="1">
      <alignment wrapText="1"/>
    </xf>
    <xf numFmtId="0" fontId="42" fillId="0" borderId="14" xfId="2" applyFont="1" applyBorder="1" applyAlignment="1">
      <alignment horizontal="center" vertical="center" textRotation="90" wrapText="1"/>
    </xf>
    <xf numFmtId="0" fontId="42" fillId="0" borderId="40" xfId="2" applyFont="1" applyBorder="1" applyAlignment="1">
      <alignment horizontal="left" wrapText="1"/>
    </xf>
    <xf numFmtId="0" fontId="42" fillId="0" borderId="69" xfId="2" applyFont="1" applyBorder="1" applyAlignment="1">
      <alignment horizontal="right" wrapText="1"/>
    </xf>
    <xf numFmtId="0" fontId="42" fillId="0" borderId="40" xfId="2" applyFont="1" applyBorder="1" applyAlignment="1">
      <alignment horizontal="center" wrapText="1"/>
    </xf>
    <xf numFmtId="0" fontId="42" fillId="0" borderId="69" xfId="2" applyFont="1" applyBorder="1" applyAlignment="1">
      <alignment horizontal="center" wrapText="1"/>
    </xf>
    <xf numFmtId="0" fontId="61" fillId="0" borderId="0" xfId="2" applyFont="1" applyBorder="1"/>
    <xf numFmtId="0" fontId="42" fillId="0" borderId="68" xfId="2" applyFont="1" applyBorder="1" applyAlignment="1">
      <alignment horizontal="left" vertical="center"/>
    </xf>
    <xf numFmtId="0" fontId="42" fillId="0" borderId="37" xfId="2" applyFont="1" applyBorder="1" applyAlignment="1">
      <alignment horizontal="right" vertical="center"/>
    </xf>
    <xf numFmtId="0" fontId="42" fillId="0" borderId="70" xfId="2" applyFont="1" applyBorder="1" applyAlignment="1">
      <alignment horizontal="right" vertical="center"/>
    </xf>
    <xf numFmtId="0" fontId="42" fillId="0" borderId="67" xfId="2" applyFont="1" applyBorder="1" applyAlignment="1">
      <alignment horizontal="centerContinuous"/>
    </xf>
    <xf numFmtId="0" fontId="42" fillId="0" borderId="66" xfId="2" applyFont="1" applyBorder="1" applyAlignment="1">
      <alignment horizontal="centerContinuous"/>
    </xf>
    <xf numFmtId="0" fontId="61" fillId="0" borderId="0" xfId="2" applyFont="1" applyBorder="1" applyAlignment="1"/>
    <xf numFmtId="0" fontId="61" fillId="0" borderId="0" xfId="2" applyFont="1" applyBorder="1" applyAlignment="1">
      <alignment horizontal="right"/>
    </xf>
    <xf numFmtId="0" fontId="61" fillId="0" borderId="0" xfId="2" applyFont="1" applyAlignment="1">
      <alignment horizontal="center"/>
    </xf>
    <xf numFmtId="0" fontId="95" fillId="0" borderId="0" xfId="2" applyFont="1" applyAlignment="1">
      <alignment horizontal="center"/>
    </xf>
    <xf numFmtId="0" fontId="62" fillId="0" borderId="59" xfId="2" applyFont="1" applyBorder="1" applyAlignment="1">
      <alignment horizontal="right" readingOrder="2"/>
    </xf>
    <xf numFmtId="0" fontId="62" fillId="0" borderId="0" xfId="2" applyFont="1" applyBorder="1" applyAlignment="1">
      <alignment wrapText="1"/>
    </xf>
    <xf numFmtId="0" fontId="113" fillId="0" borderId="14" xfId="2" applyFont="1" applyBorder="1" applyAlignment="1">
      <alignment horizontal="center" vertical="center" textRotation="90" wrapText="1"/>
    </xf>
    <xf numFmtId="0" fontId="113" fillId="0" borderId="40" xfId="2" applyFont="1" applyBorder="1" applyAlignment="1">
      <alignment horizontal="left" wrapText="1"/>
    </xf>
    <xf numFmtId="0" fontId="113" fillId="0" borderId="69" xfId="2" applyFont="1" applyBorder="1" applyAlignment="1">
      <alignment horizontal="right" wrapText="1"/>
    </xf>
    <xf numFmtId="0" fontId="113" fillId="0" borderId="40" xfId="2" applyFont="1" applyBorder="1" applyAlignment="1">
      <alignment horizontal="center" wrapText="1"/>
    </xf>
    <xf numFmtId="0" fontId="113" fillId="0" borderId="69" xfId="2" applyFont="1" applyBorder="1" applyAlignment="1">
      <alignment horizontal="center" wrapText="1"/>
    </xf>
    <xf numFmtId="0" fontId="113" fillId="0" borderId="68" xfId="2" applyFont="1" applyBorder="1" applyAlignment="1">
      <alignment horizontal="left" vertical="center"/>
    </xf>
    <xf numFmtId="0" fontId="113" fillId="0" borderId="37" xfId="2" applyFont="1" applyBorder="1" applyAlignment="1">
      <alignment horizontal="right" vertical="center"/>
    </xf>
    <xf numFmtId="0" fontId="113" fillId="0" borderId="70" xfId="2" applyFont="1" applyBorder="1" applyAlignment="1">
      <alignment horizontal="right" vertical="center"/>
    </xf>
    <xf numFmtId="0" fontId="113" fillId="0" borderId="67" xfId="2" applyFont="1" applyBorder="1" applyAlignment="1">
      <alignment horizontal="centerContinuous"/>
    </xf>
    <xf numFmtId="0" fontId="113" fillId="0" borderId="66" xfId="2" applyFont="1" applyBorder="1" applyAlignment="1">
      <alignment horizontal="centerContinuous"/>
    </xf>
    <xf numFmtId="0" fontId="62" fillId="0" borderId="0" xfId="2" applyFont="1" applyBorder="1" applyAlignment="1">
      <alignment horizontal="right"/>
    </xf>
    <xf numFmtId="0" fontId="62" fillId="0" borderId="0" xfId="2" applyFont="1" applyAlignment="1">
      <alignment horizontal="center"/>
    </xf>
    <xf numFmtId="0" fontId="60" fillId="0" borderId="0" xfId="2" applyFont="1" applyAlignment="1">
      <alignment horizontal="center"/>
    </xf>
    <xf numFmtId="0" fontId="140" fillId="0" borderId="0" xfId="21" applyFont="1" applyAlignment="1">
      <alignment vertical="center"/>
    </xf>
    <xf numFmtId="0" fontId="140" fillId="0" borderId="69" xfId="21" applyFont="1" applyFill="1" applyBorder="1" applyAlignment="1">
      <alignment vertical="center"/>
    </xf>
    <xf numFmtId="0" fontId="140" fillId="0" borderId="9" xfId="21" applyFont="1" applyBorder="1" applyAlignment="1">
      <alignment horizontal="center" vertical="center"/>
    </xf>
    <xf numFmtId="0" fontId="347" fillId="9" borderId="9" xfId="21" applyFont="1" applyFill="1" applyBorder="1" applyAlignment="1" applyProtection="1">
      <alignment horizontal="center" vertical="center" wrapText="1" readingOrder="1"/>
      <protection locked="0"/>
    </xf>
    <xf numFmtId="0" fontId="347" fillId="9" borderId="9" xfId="21" applyFont="1" applyFill="1" applyBorder="1" applyAlignment="1" applyProtection="1">
      <alignment horizontal="center" vertical="center" wrapText="1" readingOrder="1"/>
      <protection locked="0"/>
    </xf>
    <xf numFmtId="0" fontId="140" fillId="0" borderId="6" xfId="21" applyFont="1" applyBorder="1" applyAlignment="1">
      <alignment horizontal="center" vertical="center"/>
    </xf>
    <xf numFmtId="0" fontId="347" fillId="9" borderId="6" xfId="21" applyFont="1" applyFill="1" applyBorder="1" applyAlignment="1" applyProtection="1">
      <alignment horizontal="center" vertical="center" wrapText="1" readingOrder="1"/>
      <protection locked="0"/>
    </xf>
    <xf numFmtId="0" fontId="347" fillId="9" borderId="6" xfId="21" applyFont="1" applyFill="1" applyBorder="1" applyAlignment="1" applyProtection="1">
      <alignment horizontal="center" vertical="center" wrapText="1" readingOrder="1"/>
      <protection locked="0"/>
    </xf>
    <xf numFmtId="0" fontId="348" fillId="0" borderId="9" xfId="21" applyFont="1" applyBorder="1" applyAlignment="1">
      <alignment horizontal="center" vertical="center" wrapText="1"/>
    </xf>
    <xf numFmtId="0" fontId="348" fillId="0" borderId="9" xfId="21" applyFont="1" applyBorder="1" applyAlignment="1">
      <alignment horizontal="center" vertical="center" wrapText="1" readingOrder="2"/>
    </xf>
    <xf numFmtId="0" fontId="348" fillId="0" borderId="6" xfId="21" applyFont="1" applyBorder="1" applyAlignment="1">
      <alignment horizontal="center" vertical="center" wrapText="1"/>
    </xf>
    <xf numFmtId="0" fontId="348" fillId="0" borderId="6" xfId="21" applyFont="1" applyBorder="1" applyAlignment="1">
      <alignment horizontal="center" vertical="center" wrapText="1" readingOrder="2"/>
    </xf>
    <xf numFmtId="0" fontId="140" fillId="0" borderId="0" xfId="21" applyFont="1" applyAlignment="1">
      <alignment horizontal="right" vertical="center" readingOrder="2"/>
    </xf>
    <xf numFmtId="0" fontId="140" fillId="0" borderId="0" xfId="21" applyFont="1" applyAlignment="1">
      <alignment horizontal="center" vertical="center" wrapText="1"/>
    </xf>
    <xf numFmtId="0" fontId="65" fillId="0" borderId="0" xfId="11" applyFont="1" applyBorder="1" applyAlignment="1">
      <alignment horizontal="left"/>
    </xf>
    <xf numFmtId="3" fontId="5" fillId="0" borderId="0" xfId="11" applyNumberFormat="1" applyFont="1" applyBorder="1"/>
    <xf numFmtId="1" fontId="7" fillId="0" borderId="0" xfId="11" applyNumberFormat="1" applyFont="1" applyBorder="1" applyAlignment="1">
      <alignment horizontal="right" vertical="center"/>
    </xf>
    <xf numFmtId="9" fontId="5" fillId="0" borderId="0" xfId="11" applyNumberFormat="1" applyFont="1"/>
    <xf numFmtId="1" fontId="7" fillId="0" borderId="23" xfId="11" applyNumberFormat="1" applyFont="1" applyBorder="1" applyAlignment="1">
      <alignment horizontal="center" vertical="center"/>
    </xf>
    <xf numFmtId="9" fontId="7" fillId="0" borderId="23" xfId="11" applyNumberFormat="1" applyFont="1" applyBorder="1" applyAlignment="1">
      <alignment horizontal="center" vertical="center"/>
    </xf>
    <xf numFmtId="3" fontId="7" fillId="0" borderId="23" xfId="11" applyNumberFormat="1" applyFont="1" applyBorder="1" applyAlignment="1">
      <alignment horizontal="center" vertical="center"/>
    </xf>
    <xf numFmtId="0" fontId="7" fillId="0" borderId="3" xfId="11" applyFont="1" applyBorder="1" applyAlignment="1">
      <alignment horizontal="left" vertical="center"/>
    </xf>
    <xf numFmtId="0" fontId="7" fillId="0" borderId="42" xfId="11" applyFont="1" applyBorder="1" applyAlignment="1">
      <alignment horizontal="right" vertical="center"/>
    </xf>
    <xf numFmtId="1" fontId="7" fillId="0" borderId="29" xfId="11" applyNumberFormat="1" applyFont="1" applyBorder="1" applyAlignment="1">
      <alignment horizontal="center" vertical="center"/>
    </xf>
    <xf numFmtId="9" fontId="7" fillId="0" borderId="29" xfId="11" applyNumberFormat="1" applyFont="1" applyBorder="1" applyAlignment="1">
      <alignment horizontal="center" vertical="center"/>
    </xf>
    <xf numFmtId="3" fontId="7" fillId="0" borderId="29" xfId="11" applyNumberFormat="1" applyFont="1" applyBorder="1" applyAlignment="1">
      <alignment horizontal="center" vertical="center"/>
    </xf>
    <xf numFmtId="0" fontId="7" fillId="0" borderId="28" xfId="11" applyFont="1" applyBorder="1" applyAlignment="1">
      <alignment horizontal="left" vertical="center"/>
    </xf>
    <xf numFmtId="0" fontId="7" fillId="0" borderId="9" xfId="11" applyFont="1" applyBorder="1" applyAlignment="1">
      <alignment horizontal="center" vertical="top" wrapText="1"/>
    </xf>
    <xf numFmtId="0" fontId="7" fillId="0" borderId="62" xfId="11" applyFont="1" applyBorder="1" applyAlignment="1">
      <alignment horizontal="left" vertical="top"/>
    </xf>
    <xf numFmtId="0" fontId="7" fillId="0" borderId="71" xfId="11" applyFont="1" applyBorder="1" applyAlignment="1">
      <alignment horizontal="right" vertical="top"/>
    </xf>
    <xf numFmtId="0" fontId="7" fillId="0" borderId="67" xfId="11" applyFont="1" applyBorder="1" applyAlignment="1">
      <alignment horizontal="center" wrapText="1"/>
    </xf>
    <xf numFmtId="0" fontId="7" fillId="0" borderId="6" xfId="11" applyFont="1" applyBorder="1" applyAlignment="1">
      <alignment horizontal="center" wrapText="1"/>
    </xf>
    <xf numFmtId="0" fontId="7" fillId="0" borderId="66" xfId="11" applyFont="1" applyBorder="1" applyAlignment="1">
      <alignment horizontal="center" wrapText="1"/>
    </xf>
    <xf numFmtId="17" fontId="5" fillId="0" borderId="0" xfId="11" applyNumberFormat="1" applyFont="1" applyBorder="1" applyAlignment="1"/>
    <xf numFmtId="0" fontId="138" fillId="0" borderId="0" xfId="11" applyFont="1" applyBorder="1"/>
    <xf numFmtId="0" fontId="138" fillId="0" borderId="0" xfId="11" applyFont="1" applyBorder="1" applyAlignment="1">
      <alignment horizontal="center"/>
    </xf>
    <xf numFmtId="0" fontId="185" fillId="0" borderId="0" xfId="0" applyFont="1" applyAlignment="1">
      <alignment horizontal="center" vertical="center" wrapText="1" readingOrder="2"/>
    </xf>
    <xf numFmtId="0" fontId="125" fillId="0" borderId="0" xfId="0" applyFont="1" applyAlignment="1">
      <alignment horizontal="center" vertical="center" wrapText="1"/>
    </xf>
    <xf numFmtId="0" fontId="128" fillId="0" borderId="0" xfId="0" applyFont="1" applyAlignment="1">
      <alignment horizontal="left" vertical="center"/>
    </xf>
    <xf numFmtId="0" fontId="20" fillId="0" borderId="0" xfId="0" applyFont="1" applyAlignment="1">
      <alignment vertical="center"/>
    </xf>
    <xf numFmtId="0" fontId="125" fillId="0" borderId="66" xfId="0" applyFont="1" applyBorder="1" applyAlignment="1"/>
    <xf numFmtId="0" fontId="125" fillId="0" borderId="67" xfId="0" applyFont="1" applyBorder="1" applyAlignment="1"/>
    <xf numFmtId="0" fontId="349" fillId="0" borderId="6" xfId="0" applyFont="1" applyBorder="1" applyAlignment="1">
      <alignment horizontal="center" vertical="center"/>
    </xf>
    <xf numFmtId="0" fontId="349" fillId="0" borderId="6" xfId="0" applyFont="1" applyBorder="1" applyAlignment="1">
      <alignment horizontal="center" vertical="center" wrapText="1"/>
    </xf>
    <xf numFmtId="0" fontId="125" fillId="0" borderId="71" xfId="0" applyFont="1" applyBorder="1" applyAlignment="1"/>
    <xf numFmtId="0" fontId="125" fillId="0" borderId="25" xfId="0" applyFont="1" applyBorder="1" applyAlignment="1"/>
    <xf numFmtId="0" fontId="126" fillId="0" borderId="9" xfId="0" applyFont="1" applyBorder="1" applyAlignment="1">
      <alignment horizontal="center" vertical="center"/>
    </xf>
    <xf numFmtId="0" fontId="126" fillId="0" borderId="9" xfId="0" applyFont="1" applyBorder="1" applyAlignment="1">
      <alignment horizontal="center" vertical="center" wrapText="1"/>
    </xf>
    <xf numFmtId="0" fontId="138" fillId="0" borderId="46" xfId="0" applyFont="1" applyFill="1" applyBorder="1" applyAlignment="1">
      <alignment vertical="center"/>
    </xf>
    <xf numFmtId="0" fontId="138" fillId="0" borderId="45" xfId="0" applyFont="1" applyFill="1" applyBorder="1" applyAlignment="1">
      <alignment horizontal="left" vertical="center"/>
    </xf>
    <xf numFmtId="174" fontId="126" fillId="2" borderId="49" xfId="0" applyNumberFormat="1" applyFont="1" applyFill="1" applyBorder="1" applyAlignment="1">
      <alignment horizontal="center" vertical="center"/>
    </xf>
    <xf numFmtId="174" fontId="126" fillId="0" borderId="49" xfId="0" applyNumberFormat="1" applyFont="1" applyBorder="1" applyAlignment="1">
      <alignment horizontal="center" vertical="center"/>
    </xf>
    <xf numFmtId="0" fontId="138" fillId="0" borderId="50" xfId="0" applyFont="1" applyFill="1" applyBorder="1" applyAlignment="1">
      <alignment vertical="center"/>
    </xf>
    <xf numFmtId="0" fontId="138" fillId="0" borderId="49" xfId="0" applyFont="1" applyFill="1" applyBorder="1" applyAlignment="1">
      <alignment horizontal="left" vertical="center"/>
    </xf>
    <xf numFmtId="0" fontId="138" fillId="0" borderId="78" xfId="0" applyFont="1" applyFill="1" applyBorder="1" applyAlignment="1">
      <alignment vertical="center"/>
    </xf>
    <xf numFmtId="0" fontId="138" fillId="0" borderId="79" xfId="0" applyFont="1" applyFill="1" applyBorder="1" applyAlignment="1">
      <alignment horizontal="left" vertical="center"/>
    </xf>
    <xf numFmtId="0" fontId="138" fillId="0" borderId="70" xfId="0" applyFont="1" applyFill="1" applyBorder="1" applyAlignment="1">
      <alignment vertical="center"/>
    </xf>
    <xf numFmtId="0" fontId="138" fillId="0" borderId="68" xfId="0" applyFont="1" applyFill="1" applyBorder="1" applyAlignment="1">
      <alignment horizontal="left" vertical="center"/>
    </xf>
    <xf numFmtId="0" fontId="11" fillId="0" borderId="0" xfId="0" applyFont="1" applyAlignment="1">
      <alignment vertical="top"/>
    </xf>
    <xf numFmtId="0" fontId="186" fillId="0" borderId="0" xfId="0" applyFont="1" applyAlignment="1">
      <alignment horizontal="right" vertical="center" readingOrder="2"/>
    </xf>
    <xf numFmtId="0" fontId="350" fillId="0" borderId="0" xfId="18" applyFont="1" applyAlignment="1">
      <alignment vertical="center"/>
    </xf>
    <xf numFmtId="0" fontId="351" fillId="0" borderId="12" xfId="18" applyFont="1" applyBorder="1" applyAlignment="1">
      <alignment vertical="center"/>
    </xf>
    <xf numFmtId="3" fontId="352" fillId="0" borderId="12" xfId="18" applyNumberFormat="1" applyFont="1" applyBorder="1" applyAlignment="1">
      <alignment horizontal="center" vertical="center"/>
    </xf>
    <xf numFmtId="0" fontId="350" fillId="0" borderId="12" xfId="18" applyFont="1" applyBorder="1" applyAlignment="1">
      <alignment vertical="center"/>
    </xf>
    <xf numFmtId="0" fontId="353" fillId="0" borderId="12" xfId="18" applyFont="1" applyBorder="1" applyAlignment="1">
      <alignment horizontal="center" vertical="center"/>
    </xf>
    <xf numFmtId="0" fontId="354" fillId="0" borderId="12" xfId="18" applyFont="1" applyBorder="1" applyAlignment="1">
      <alignment horizontal="center" vertical="center" wrapText="1"/>
    </xf>
    <xf numFmtId="0" fontId="355" fillId="0" borderId="12" xfId="18" applyFont="1" applyBorder="1" applyAlignment="1">
      <alignment horizontal="center" vertical="center"/>
    </xf>
    <xf numFmtId="0" fontId="351" fillId="0" borderId="0" xfId="18" applyFont="1" applyAlignment="1">
      <alignment vertical="center"/>
    </xf>
    <xf numFmtId="0" fontId="353" fillId="0" borderId="0" xfId="18" applyFont="1" applyAlignment="1">
      <alignment horizontal="center" vertical="center"/>
    </xf>
    <xf numFmtId="0" fontId="355" fillId="0" borderId="0" xfId="18" applyFont="1" applyAlignment="1">
      <alignment horizontal="center" vertical="center"/>
    </xf>
    <xf numFmtId="0" fontId="11" fillId="0" borderId="0" xfId="26" applyFont="1" applyAlignment="1">
      <alignment wrapText="1"/>
    </xf>
    <xf numFmtId="3" fontId="11" fillId="0" borderId="0" xfId="26" applyNumberFormat="1" applyFont="1" applyAlignment="1">
      <alignment wrapText="1"/>
    </xf>
    <xf numFmtId="0" fontId="11" fillId="0" borderId="0" xfId="26" applyFont="1" applyAlignment="1">
      <alignment vertical="center" wrapText="1"/>
    </xf>
    <xf numFmtId="0" fontId="11" fillId="0" borderId="0" xfId="26" applyFont="1" applyBorder="1" applyAlignment="1">
      <alignment wrapText="1"/>
    </xf>
    <xf numFmtId="173" fontId="20" fillId="2" borderId="12" xfId="26" applyNumberFormat="1" applyFont="1" applyFill="1" applyBorder="1" applyAlignment="1">
      <alignment horizontal="center" vertical="center" wrapText="1"/>
    </xf>
    <xf numFmtId="3" fontId="20" fillId="2" borderId="12" xfId="26" applyNumberFormat="1" applyFont="1" applyFill="1" applyBorder="1" applyAlignment="1">
      <alignment horizontal="center" vertical="center" wrapText="1"/>
    </xf>
    <xf numFmtId="0" fontId="20" fillId="0" borderId="68" xfId="26" applyFont="1" applyBorder="1" applyAlignment="1">
      <alignment vertical="center" wrapText="1"/>
    </xf>
    <xf numFmtId="0" fontId="20" fillId="0" borderId="70" xfId="26" applyFont="1" applyBorder="1" applyAlignment="1">
      <alignment horizontal="right" vertical="center" wrapText="1"/>
    </xf>
    <xf numFmtId="10" fontId="20" fillId="2" borderId="12" xfId="26" applyNumberFormat="1" applyFont="1" applyFill="1" applyBorder="1" applyAlignment="1">
      <alignment horizontal="center" vertical="center" wrapText="1"/>
    </xf>
    <xf numFmtId="0" fontId="20" fillId="0" borderId="68" xfId="26" applyFont="1" applyBorder="1" applyAlignment="1">
      <alignment horizontal="left" vertical="center" wrapText="1"/>
    </xf>
    <xf numFmtId="0" fontId="20" fillId="2" borderId="12" xfId="26" applyFont="1" applyFill="1" applyBorder="1" applyAlignment="1">
      <alignment horizontal="center" vertical="center" wrapText="1"/>
    </xf>
    <xf numFmtId="0" fontId="20" fillId="2" borderId="70" xfId="26" applyFont="1" applyFill="1" applyBorder="1" applyAlignment="1">
      <alignment horizontal="right" vertical="center" wrapText="1"/>
    </xf>
    <xf numFmtId="3" fontId="356" fillId="0" borderId="12" xfId="26" applyNumberFormat="1" applyFont="1" applyBorder="1" applyAlignment="1">
      <alignment horizontal="center" vertical="center" wrapText="1"/>
    </xf>
    <xf numFmtId="4" fontId="357" fillId="0" borderId="68" xfId="26" applyNumberFormat="1" applyFont="1" applyBorder="1" applyAlignment="1">
      <alignment horizontal="left" vertical="center" wrapText="1"/>
    </xf>
    <xf numFmtId="4" fontId="357" fillId="0" borderId="70" xfId="26" applyNumberFormat="1" applyFont="1" applyBorder="1" applyAlignment="1">
      <alignment horizontal="right" vertical="center" wrapText="1"/>
    </xf>
    <xf numFmtId="3" fontId="356" fillId="0" borderId="12" xfId="26" applyNumberFormat="1" applyFont="1" applyBorder="1" applyAlignment="1">
      <alignment horizontal="center" vertical="center" wrapText="1"/>
    </xf>
    <xf numFmtId="0" fontId="11" fillId="0" borderId="0" xfId="26" applyFont="1" applyBorder="1" applyAlignment="1">
      <alignment vertical="center" wrapText="1"/>
    </xf>
    <xf numFmtId="4" fontId="358" fillId="0" borderId="62" xfId="26" applyNumberFormat="1" applyFont="1" applyBorder="1" applyAlignment="1">
      <alignment horizontal="left" vertical="center" wrapText="1"/>
    </xf>
    <xf numFmtId="4" fontId="358" fillId="0" borderId="0" xfId="26" applyNumberFormat="1" applyFont="1" applyBorder="1" applyAlignment="1">
      <alignment horizontal="center" vertical="center" wrapText="1"/>
    </xf>
    <xf numFmtId="3" fontId="358" fillId="0" borderId="0" xfId="26" applyNumberFormat="1" applyFont="1" applyBorder="1" applyAlignment="1">
      <alignment horizontal="right" vertical="center" wrapText="1"/>
    </xf>
    <xf numFmtId="3" fontId="359" fillId="0" borderId="0" xfId="26" applyNumberFormat="1" applyFont="1" applyBorder="1" applyAlignment="1">
      <alignment horizontal="center" vertical="center" wrapText="1"/>
    </xf>
    <xf numFmtId="3" fontId="360" fillId="0" borderId="0" xfId="26" applyNumberFormat="1" applyFont="1" applyBorder="1" applyAlignment="1">
      <alignment horizontal="center" vertical="center" wrapText="1"/>
    </xf>
    <xf numFmtId="0" fontId="274" fillId="0" borderId="0" xfId="0" applyFont="1" applyAlignment="1">
      <alignment horizontal="center" vertical="center"/>
    </xf>
    <xf numFmtId="0" fontId="43" fillId="0" borderId="0" xfId="0" applyFont="1" applyAlignment="1">
      <alignment horizontal="left" vertical="center" indent="2"/>
    </xf>
    <xf numFmtId="0" fontId="269" fillId="0" borderId="0" xfId="0" applyFont="1" applyAlignment="1">
      <alignment horizontal="left" vertical="center" indent="2"/>
    </xf>
    <xf numFmtId="0" fontId="44" fillId="0" borderId="0" xfId="0" applyFont="1" applyAlignment="1">
      <alignment horizontal="left" vertical="center" indent="2"/>
    </xf>
    <xf numFmtId="0" fontId="269" fillId="0" borderId="0" xfId="0" applyFont="1" applyAlignment="1">
      <alignment horizontal="center" vertical="center"/>
    </xf>
    <xf numFmtId="0" fontId="44" fillId="0" borderId="0" xfId="0" applyFont="1" applyAlignment="1">
      <alignment horizontal="left" vertical="center" indent="5"/>
    </xf>
    <xf numFmtId="0" fontId="361" fillId="0" borderId="0" xfId="0" applyFont="1" applyAlignment="1">
      <alignment horizontal="left" vertical="center" indent="11"/>
    </xf>
    <xf numFmtId="0" fontId="44" fillId="0" borderId="0" xfId="0" applyFont="1" applyAlignment="1">
      <alignment horizontal="left" vertical="center" indent="11"/>
    </xf>
    <xf numFmtId="0" fontId="361" fillId="0" borderId="0" xfId="0" applyFont="1" applyAlignment="1">
      <alignment horizontal="left" vertical="center" indent="13"/>
    </xf>
    <xf numFmtId="0" fontId="8" fillId="0" borderId="0" xfId="0" applyFont="1" applyAlignment="1">
      <alignment horizontal="justify" vertical="center"/>
    </xf>
    <xf numFmtId="0" fontId="361" fillId="0" borderId="0" xfId="0" applyFont="1" applyAlignment="1">
      <alignment horizontal="center" vertical="center"/>
    </xf>
    <xf numFmtId="0" fontId="361" fillId="0" borderId="0" xfId="0" applyFont="1" applyAlignment="1">
      <alignment horizontal="left" vertical="center" indent="5"/>
    </xf>
    <xf numFmtId="0" fontId="44" fillId="0" borderId="0" xfId="0" applyFont="1" applyAlignment="1">
      <alignment vertical="center"/>
    </xf>
    <xf numFmtId="0" fontId="47" fillId="0" borderId="0" xfId="0" applyFont="1" applyAlignment="1">
      <alignment vertical="center"/>
    </xf>
    <xf numFmtId="0" fontId="361" fillId="0" borderId="0" xfId="0" applyFont="1" applyAlignment="1">
      <alignment vertical="center"/>
    </xf>
    <xf numFmtId="0" fontId="362" fillId="0" borderId="0" xfId="0" applyFont="1" applyAlignment="1">
      <alignment horizontal="left" vertical="center" indent="11"/>
    </xf>
  </cellXfs>
  <cellStyles count="27">
    <cellStyle name="Comma [0] 2" xfId="13" xr:uid="{6EA6AC4F-BA30-4194-A6D1-888C8F7DF17D}"/>
    <cellStyle name="Comma 2" xfId="24" xr:uid="{5E253C53-7B5A-4341-93B6-EB5D649C5E43}"/>
    <cellStyle name="Currency 2" xfId="5" xr:uid="{2AB9D32A-563E-4943-8AFE-30F20E74F1D4}"/>
    <cellStyle name="MS_Arabic" xfId="12" xr:uid="{A7C72763-6E4B-499B-B4FD-26631D98E5B6}"/>
    <cellStyle name="MS_Arabic 2" xfId="15" xr:uid="{F441B8B7-A697-4B14-925A-AE431A6B8635}"/>
    <cellStyle name="MS_Latin" xfId="10" xr:uid="{40FC58F4-E850-4D5B-9DC1-B2796FA1331C}"/>
    <cellStyle name="MS_Latin 2" xfId="16" xr:uid="{FA94C48E-1C76-4573-84E9-7F864F0EC169}"/>
    <cellStyle name="Normal" xfId="0" builtinId="0"/>
    <cellStyle name="Normal 10" xfId="2" xr:uid="{403C36EA-05D5-445F-B1B9-D3A1468428A4}"/>
    <cellStyle name="Normal 11" xfId="26" xr:uid="{1D2C35A0-3EFF-43F9-B26C-6A7CF284A57A}"/>
    <cellStyle name="Normal 2" xfId="1" xr:uid="{A625EFB4-4B29-44CE-AFBC-5549198F6893}"/>
    <cellStyle name="Normal 2 2" xfId="14" xr:uid="{CFFE5922-902E-49EA-B630-6BDDEE428E19}"/>
    <cellStyle name="Normal 3" xfId="9" xr:uid="{E54E8DCC-7B48-4BCE-8B54-44C87A46B543}"/>
    <cellStyle name="Normal 3 2" xfId="7" xr:uid="{FD376C5A-1793-4A73-95B1-F4A72344B9F3}"/>
    <cellStyle name="Normal 3 3" xfId="19" xr:uid="{477EBCC8-BE7B-4776-A5F5-3C548B9473A8}"/>
    <cellStyle name="Normal 4" xfId="6" xr:uid="{5EAA7D0D-5AD9-4132-8040-A11278E5EEC9}"/>
    <cellStyle name="Normal 5" xfId="4" xr:uid="{EADBCDC4-60E0-4769-AAB4-9CB1E00E4B04}"/>
    <cellStyle name="Normal 6" xfId="8" xr:uid="{D1B45A42-B9B7-438E-AAEF-A8674E82F369}"/>
    <cellStyle name="Normal 7" xfId="11" xr:uid="{90AB75CC-FD28-4041-B70B-BA93A1075B16}"/>
    <cellStyle name="Normal 7 2" xfId="21" xr:uid="{D79E76C1-FF1E-4E5A-BFF0-FDD1B6ED6EDF}"/>
    <cellStyle name="Normal 8" xfId="18" xr:uid="{A639895B-44B0-4EA1-AD2A-FDD4B6093C26}"/>
    <cellStyle name="Normal 8 2" xfId="3" xr:uid="{A17EFB40-BBDF-41F4-9264-6D741A285851}"/>
    <cellStyle name="Normal 9" xfId="22" xr:uid="{9D256EDD-FDEB-45C8-B296-D7D30C4E069B}"/>
    <cellStyle name="Normal_ورقة1" xfId="17" xr:uid="{ED3C7FE2-070E-4389-B6F5-0BE1CCE4C828}"/>
    <cellStyle name="Normal_ورقة1 2" xfId="20" xr:uid="{DFA61FC8-CF50-464E-8247-800E079E81A8}"/>
    <cellStyle name="Percent 2" xfId="23" xr:uid="{A4D6EAA1-85E2-4D55-A278-80BB18713DAB}"/>
    <cellStyle name="Percent 3" xfId="25" xr:uid="{10176A32-951B-401C-B87C-14EE2B9C806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externalLink" Target="externalLinks/externalLink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externalLink" Target="externalLinks/externalLink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2.xml"/><Relationship Id="rId17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1.xml"/><Relationship Id="rId16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externalLink" Target="externalLinks/externalLink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externalLink" Target="externalLinks/externalLink3.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1400"/>
            </a:pPr>
            <a:r>
              <a:rPr lang="ar-SA" sz="1400"/>
              <a:t>معدل حدوث فاشيات التسمم الغذائي لكل مليون من السكان للأعوام 2016-2004م
</a:t>
            </a:r>
            <a:r>
              <a:rPr lang="en-US" sz="1400"/>
              <a:t>Incidence rate of FBDOs per one million of population ,2004-2016G</a:t>
            </a:r>
          </a:p>
        </c:rich>
      </c:tx>
      <c:overlay val="0"/>
    </c:title>
    <c:autoTitleDeleted val="0"/>
    <c:plotArea>
      <c:layout/>
      <c:lineChart>
        <c:grouping val="standard"/>
        <c:varyColors val="0"/>
        <c:ser>
          <c:idx val="0"/>
          <c:order val="0"/>
          <c:tx>
            <c:strRef>
              <c:f>شكل1!$B$1</c:f>
              <c:strCache>
                <c:ptCount val="1"/>
                <c:pt idx="0">
                  <c:v>إجمالي الفاشيات
Total FBDOs </c:v>
                </c:pt>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شكل1!$A$2:$A$14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شكل1!$B$2:$B$14</c:f>
              <c:numCache>
                <c:formatCode>General</c:formatCode>
                <c:ptCount val="13"/>
                <c:pt idx="0">
                  <c:v>17.899999999999999</c:v>
                </c:pt>
                <c:pt idx="1">
                  <c:v>16</c:v>
                </c:pt>
                <c:pt idx="2">
                  <c:v>13.3</c:v>
                </c:pt>
                <c:pt idx="3">
                  <c:v>8.6</c:v>
                </c:pt>
                <c:pt idx="4">
                  <c:v>8.8000000000000007</c:v>
                </c:pt>
                <c:pt idx="5">
                  <c:v>7.1</c:v>
                </c:pt>
                <c:pt idx="6">
                  <c:v>9</c:v>
                </c:pt>
                <c:pt idx="7">
                  <c:v>9.5</c:v>
                </c:pt>
                <c:pt idx="8">
                  <c:v>8.4</c:v>
                </c:pt>
                <c:pt idx="9">
                  <c:v>9.5</c:v>
                </c:pt>
                <c:pt idx="10">
                  <c:v>8.8000000000000007</c:v>
                </c:pt>
                <c:pt idx="11">
                  <c:v>9.1</c:v>
                </c:pt>
                <c:pt idx="12">
                  <c:v>11.1</c:v>
                </c:pt>
              </c:numCache>
            </c:numRef>
          </c:val>
          <c:smooth val="0"/>
          <c:extLst>
            <c:ext xmlns:c16="http://schemas.microsoft.com/office/drawing/2014/chart" uri="{C3380CC4-5D6E-409C-BE32-E72D297353CC}">
              <c16:uniqueId val="{00000000-31B5-427D-9139-AB4FA978BD23}"/>
            </c:ext>
          </c:extLst>
        </c:ser>
        <c:ser>
          <c:idx val="1"/>
          <c:order val="1"/>
          <c:tx>
            <c:strRef>
              <c:f>شكل1!$C$1</c:f>
              <c:strCache>
                <c:ptCount val="1"/>
                <c:pt idx="0">
                  <c:v>مصدر عام
Public Source</c:v>
                </c:pt>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شكل1!$A$2:$A$14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شكل1!$C$2:$C$14</c:f>
              <c:numCache>
                <c:formatCode>General</c:formatCode>
                <c:ptCount val="13"/>
                <c:pt idx="0">
                  <c:v>7.4</c:v>
                </c:pt>
                <c:pt idx="1">
                  <c:v>7.9</c:v>
                </c:pt>
                <c:pt idx="2">
                  <c:v>7</c:v>
                </c:pt>
                <c:pt idx="3">
                  <c:v>5.2</c:v>
                </c:pt>
                <c:pt idx="4">
                  <c:v>5.7</c:v>
                </c:pt>
                <c:pt idx="5">
                  <c:v>4.4000000000000004</c:v>
                </c:pt>
                <c:pt idx="6">
                  <c:v>5.0999999999999996</c:v>
                </c:pt>
                <c:pt idx="7">
                  <c:v>5.5</c:v>
                </c:pt>
                <c:pt idx="8">
                  <c:v>5.0999999999999996</c:v>
                </c:pt>
                <c:pt idx="9">
                  <c:v>5.5</c:v>
                </c:pt>
                <c:pt idx="10">
                  <c:v>5</c:v>
                </c:pt>
                <c:pt idx="11">
                  <c:v>5.2</c:v>
                </c:pt>
                <c:pt idx="12">
                  <c:v>6.7</c:v>
                </c:pt>
              </c:numCache>
            </c:numRef>
          </c:val>
          <c:smooth val="0"/>
          <c:extLst>
            <c:ext xmlns:c16="http://schemas.microsoft.com/office/drawing/2014/chart" uri="{C3380CC4-5D6E-409C-BE32-E72D297353CC}">
              <c16:uniqueId val="{00000001-31B5-427D-9139-AB4FA978BD23}"/>
            </c:ext>
          </c:extLst>
        </c:ser>
        <c:ser>
          <c:idx val="2"/>
          <c:order val="2"/>
          <c:tx>
            <c:strRef>
              <c:f>شكل1!$D$1</c:f>
              <c:strCache>
                <c:ptCount val="1"/>
                <c:pt idx="0">
                  <c:v>فاشيات منزلية
Home Source</c:v>
                </c:pt>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شكل1!$A$2:$A$14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شكل1!$D$2:$D$14</c:f>
              <c:numCache>
                <c:formatCode>General</c:formatCode>
                <c:ptCount val="13"/>
                <c:pt idx="0">
                  <c:v>10.499999999999998</c:v>
                </c:pt>
                <c:pt idx="1">
                  <c:v>8.1</c:v>
                </c:pt>
                <c:pt idx="2">
                  <c:v>6.3000000000000007</c:v>
                </c:pt>
                <c:pt idx="3">
                  <c:v>3.3999999999999995</c:v>
                </c:pt>
                <c:pt idx="4">
                  <c:v>3.1000000000000005</c:v>
                </c:pt>
                <c:pt idx="5">
                  <c:v>2.6999999999999993</c:v>
                </c:pt>
                <c:pt idx="6">
                  <c:v>3.9000000000000004</c:v>
                </c:pt>
                <c:pt idx="7">
                  <c:v>4</c:v>
                </c:pt>
                <c:pt idx="8">
                  <c:v>3.3000000000000007</c:v>
                </c:pt>
                <c:pt idx="9">
                  <c:v>4</c:v>
                </c:pt>
                <c:pt idx="10">
                  <c:v>3.8000000000000007</c:v>
                </c:pt>
                <c:pt idx="11">
                  <c:v>3.8999999999999995</c:v>
                </c:pt>
                <c:pt idx="12">
                  <c:v>4.3999999999999995</c:v>
                </c:pt>
              </c:numCache>
            </c:numRef>
          </c:val>
          <c:smooth val="0"/>
          <c:extLst>
            <c:ext xmlns:c16="http://schemas.microsoft.com/office/drawing/2014/chart" uri="{C3380CC4-5D6E-409C-BE32-E72D297353CC}">
              <c16:uniqueId val="{00000002-31B5-427D-9139-AB4FA978BD23}"/>
            </c:ext>
          </c:extLst>
        </c:ser>
        <c:dLbls>
          <c:dLblPos val="ctr"/>
          <c:showLegendKey val="0"/>
          <c:showVal val="1"/>
          <c:showCatName val="0"/>
          <c:showSerName val="0"/>
          <c:showPercent val="0"/>
          <c:showBubbleSize val="0"/>
        </c:dLbls>
        <c:marker val="1"/>
        <c:smooth val="0"/>
        <c:axId val="98333056"/>
        <c:axId val="98334592"/>
      </c:lineChart>
      <c:catAx>
        <c:axId val="98333056"/>
        <c:scaling>
          <c:orientation val="minMax"/>
        </c:scaling>
        <c:delete val="0"/>
        <c:axPos val="b"/>
        <c:numFmt formatCode="General" sourceLinked="1"/>
        <c:majorTickMark val="out"/>
        <c:minorTickMark val="none"/>
        <c:tickLblPos val="nextTo"/>
        <c:txPr>
          <a:bodyPr rot="5400000" vert="horz"/>
          <a:lstStyle/>
          <a:p>
            <a:pPr>
              <a:defRPr sz="800"/>
            </a:pPr>
            <a:endParaRPr lang="en-US"/>
          </a:p>
        </c:txPr>
        <c:crossAx val="98334592"/>
        <c:crosses val="autoZero"/>
        <c:auto val="1"/>
        <c:lblAlgn val="ctr"/>
        <c:lblOffset val="100"/>
        <c:noMultiLvlLbl val="0"/>
      </c:catAx>
      <c:valAx>
        <c:axId val="98334592"/>
        <c:scaling>
          <c:orientation val="minMax"/>
        </c:scaling>
        <c:delete val="0"/>
        <c:axPos val="l"/>
        <c:title>
          <c:tx>
            <c:rich>
              <a:bodyPr rot="-5400000" vert="horz"/>
              <a:lstStyle/>
              <a:p>
                <a:pPr>
                  <a:defRPr/>
                </a:pPr>
                <a:r>
                  <a:rPr lang="ar-SA"/>
                  <a:t>معدل الحدوث
</a:t>
                </a:r>
                <a:r>
                  <a:rPr lang="en-US"/>
                  <a:t>Incidence rate</a:t>
                </a:r>
              </a:p>
            </c:rich>
          </c:tx>
          <c:overlay val="0"/>
        </c:title>
        <c:numFmt formatCode="General" sourceLinked="1"/>
        <c:majorTickMark val="out"/>
        <c:minorTickMark val="none"/>
        <c:tickLblPos val="nextTo"/>
        <c:crossAx val="98333056"/>
        <c:crosses val="autoZero"/>
        <c:crossBetween val="between"/>
      </c:valAx>
    </c:plotArea>
    <c:legend>
      <c:legendPos val="b"/>
      <c:overlay val="0"/>
      <c:txPr>
        <a:bodyPr/>
        <a:lstStyle/>
        <a:p>
          <a:pPr>
            <a:defRPr sz="700"/>
          </a:pPr>
          <a:endParaRPr lang="en-US"/>
        </a:p>
      </c:txPr>
    </c:legend>
    <c:plotVisOnly val="1"/>
    <c:dispBlanksAs val="gap"/>
    <c:showDLblsOverMax val="0"/>
  </c:chart>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ar-SA" sz="1400"/>
              <a:t>معدل حدوث حالات فاشيات التسمم الغذائي لكل مائة ألف من السكان للأعوام 2004- 2016م
</a:t>
            </a:r>
            <a:r>
              <a:rPr lang="en-US" sz="1400"/>
              <a:t>Incidence rate of FBDO cases per 100,000 of population ,2004-2016G</a:t>
            </a:r>
          </a:p>
        </c:rich>
      </c:tx>
      <c:overlay val="0"/>
    </c:title>
    <c:autoTitleDeleted val="0"/>
    <c:plotArea>
      <c:layout/>
      <c:lineChart>
        <c:grouping val="standard"/>
        <c:varyColors val="0"/>
        <c:ser>
          <c:idx val="0"/>
          <c:order val="0"/>
          <c:tx>
            <c:strRef>
              <c:f>شكل2!$B$1</c:f>
              <c:strCache>
                <c:ptCount val="1"/>
                <c:pt idx="0">
                  <c:v>إجمالي الحالات
Total cases </c:v>
                </c:pt>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شكل2!$A$2:$A$14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شكل2!$B$2:$B$14</c:f>
              <c:numCache>
                <c:formatCode>General</c:formatCode>
                <c:ptCount val="13"/>
                <c:pt idx="0">
                  <c:v>15.7</c:v>
                </c:pt>
                <c:pt idx="1">
                  <c:v>9.1</c:v>
                </c:pt>
                <c:pt idx="2">
                  <c:v>9.1999999999999993</c:v>
                </c:pt>
                <c:pt idx="3">
                  <c:v>8.3000000000000007</c:v>
                </c:pt>
                <c:pt idx="4">
                  <c:v>9.4</c:v>
                </c:pt>
                <c:pt idx="5">
                  <c:v>6.1</c:v>
                </c:pt>
                <c:pt idx="6">
                  <c:v>5.5</c:v>
                </c:pt>
                <c:pt idx="7">
                  <c:v>5.5</c:v>
                </c:pt>
                <c:pt idx="8">
                  <c:v>6.3</c:v>
                </c:pt>
                <c:pt idx="9">
                  <c:v>7.5</c:v>
                </c:pt>
                <c:pt idx="10">
                  <c:v>6.3</c:v>
                </c:pt>
                <c:pt idx="11">
                  <c:v>6.3</c:v>
                </c:pt>
                <c:pt idx="12">
                  <c:v>6.7</c:v>
                </c:pt>
              </c:numCache>
            </c:numRef>
          </c:val>
          <c:smooth val="0"/>
          <c:extLst>
            <c:ext xmlns:c16="http://schemas.microsoft.com/office/drawing/2014/chart" uri="{C3380CC4-5D6E-409C-BE32-E72D297353CC}">
              <c16:uniqueId val="{00000000-3F95-443F-B5F5-0BE39455490C}"/>
            </c:ext>
          </c:extLst>
        </c:ser>
        <c:ser>
          <c:idx val="1"/>
          <c:order val="1"/>
          <c:tx>
            <c:strRef>
              <c:f>شكل2!$C$1</c:f>
              <c:strCache>
                <c:ptCount val="1"/>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شكل2!$A$2:$A$14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شكل2!$C$2:$C$13</c:f>
              <c:numCache>
                <c:formatCode>General</c:formatCode>
                <c:ptCount val="12"/>
              </c:numCache>
            </c:numRef>
          </c:val>
          <c:smooth val="0"/>
          <c:extLst>
            <c:ext xmlns:c16="http://schemas.microsoft.com/office/drawing/2014/chart" uri="{C3380CC4-5D6E-409C-BE32-E72D297353CC}">
              <c16:uniqueId val="{00000001-3F95-443F-B5F5-0BE39455490C}"/>
            </c:ext>
          </c:extLst>
        </c:ser>
        <c:ser>
          <c:idx val="2"/>
          <c:order val="2"/>
          <c:tx>
            <c:strRef>
              <c:f>شكل2!$D$1</c:f>
              <c:strCache>
                <c:ptCount val="1"/>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شكل2!$A$2:$A$14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شكل2!$D$2:$D$13</c:f>
              <c:numCache>
                <c:formatCode>General</c:formatCode>
                <c:ptCount val="12"/>
              </c:numCache>
            </c:numRef>
          </c:val>
          <c:smooth val="0"/>
          <c:extLst>
            <c:ext xmlns:c16="http://schemas.microsoft.com/office/drawing/2014/chart" uri="{C3380CC4-5D6E-409C-BE32-E72D297353CC}">
              <c16:uniqueId val="{00000002-3F95-443F-B5F5-0BE39455490C}"/>
            </c:ext>
          </c:extLst>
        </c:ser>
        <c:dLbls>
          <c:dLblPos val="ctr"/>
          <c:showLegendKey val="0"/>
          <c:showVal val="1"/>
          <c:showCatName val="0"/>
          <c:showSerName val="0"/>
          <c:showPercent val="0"/>
          <c:showBubbleSize val="0"/>
        </c:dLbls>
        <c:marker val="1"/>
        <c:smooth val="0"/>
        <c:axId val="112211840"/>
        <c:axId val="112213376"/>
      </c:lineChart>
      <c:catAx>
        <c:axId val="112211840"/>
        <c:scaling>
          <c:orientation val="minMax"/>
        </c:scaling>
        <c:delete val="0"/>
        <c:axPos val="b"/>
        <c:numFmt formatCode="General" sourceLinked="1"/>
        <c:majorTickMark val="out"/>
        <c:minorTickMark val="none"/>
        <c:tickLblPos val="nextTo"/>
        <c:txPr>
          <a:bodyPr rot="5400000" vert="horz"/>
          <a:lstStyle/>
          <a:p>
            <a:pPr>
              <a:defRPr sz="800"/>
            </a:pPr>
            <a:endParaRPr lang="en-US"/>
          </a:p>
        </c:txPr>
        <c:crossAx val="112213376"/>
        <c:crosses val="autoZero"/>
        <c:auto val="1"/>
        <c:lblAlgn val="ctr"/>
        <c:lblOffset val="100"/>
        <c:noMultiLvlLbl val="0"/>
      </c:catAx>
      <c:valAx>
        <c:axId val="112213376"/>
        <c:scaling>
          <c:orientation val="minMax"/>
        </c:scaling>
        <c:delete val="0"/>
        <c:axPos val="l"/>
        <c:title>
          <c:tx>
            <c:rich>
              <a:bodyPr rot="-5400000" vert="horz"/>
              <a:lstStyle/>
              <a:p>
                <a:pPr>
                  <a:defRPr/>
                </a:pPr>
                <a:r>
                  <a:rPr lang="ar-SA"/>
                  <a:t>معدل الحدوث
</a:t>
                </a:r>
                <a:r>
                  <a:rPr lang="en-US"/>
                  <a:t>Incidence rate</a:t>
                </a:r>
              </a:p>
            </c:rich>
          </c:tx>
          <c:overlay val="0"/>
        </c:title>
        <c:numFmt formatCode="General" sourceLinked="1"/>
        <c:majorTickMark val="out"/>
        <c:minorTickMark val="none"/>
        <c:tickLblPos val="nextTo"/>
        <c:crossAx val="112211840"/>
        <c:crosses val="autoZero"/>
        <c:crossBetween val="between"/>
      </c:valAx>
    </c:plotArea>
    <c:plotVisOnly val="1"/>
    <c:dispBlanksAs val="gap"/>
    <c:showDLblsOverMax val="0"/>
  </c:chart>
  <c:printSettings>
    <c:headerFooter/>
    <c:pageMargins b="0.75" l="0.7" r="0.7" t="0.75" header="0.3" footer="0.3"/>
    <c:pageSetup paperSize="9" orientation="landscape"/>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276225</xdr:colOff>
      <xdr:row>12</xdr:row>
      <xdr:rowOff>47625</xdr:rowOff>
    </xdr:from>
    <xdr:to>
      <xdr:col>8</xdr:col>
      <xdr:colOff>685800</xdr:colOff>
      <xdr:row>13</xdr:row>
      <xdr:rowOff>0</xdr:rowOff>
    </xdr:to>
    <xdr:sp macro="" textlink="">
      <xdr:nvSpPr>
        <xdr:cNvPr id="2" name="Text Box 1">
          <a:extLst>
            <a:ext uri="{FF2B5EF4-FFF2-40B4-BE49-F238E27FC236}">
              <a16:creationId xmlns:a16="http://schemas.microsoft.com/office/drawing/2014/main" id="{51D13A63-5824-4556-91A6-FC43413E4DAD}"/>
            </a:ext>
          </a:extLst>
        </xdr:cNvPr>
        <xdr:cNvSpPr txBox="1">
          <a:spLocks noChangeArrowheads="1"/>
        </xdr:cNvSpPr>
      </xdr:nvSpPr>
      <xdr:spPr bwMode="auto">
        <a:xfrm>
          <a:off x="6972300" y="5076825"/>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447674</xdr:colOff>
      <xdr:row>0</xdr:row>
      <xdr:rowOff>352425</xdr:rowOff>
    </xdr:from>
    <xdr:to>
      <xdr:col>17</xdr:col>
      <xdr:colOff>352424</xdr:colOff>
      <xdr:row>24</xdr:row>
      <xdr:rowOff>28575</xdr:rowOff>
    </xdr:to>
    <xdr:graphicFrame macro="">
      <xdr:nvGraphicFramePr>
        <xdr:cNvPr id="2" name="مخطط 2">
          <a:extLst>
            <a:ext uri="{FF2B5EF4-FFF2-40B4-BE49-F238E27FC236}">
              <a16:creationId xmlns:a16="http://schemas.microsoft.com/office/drawing/2014/main" id="{1714D3E8-8741-4EBF-B4DA-252163989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66674</xdr:colOff>
      <xdr:row>0</xdr:row>
      <xdr:rowOff>0</xdr:rowOff>
    </xdr:from>
    <xdr:to>
      <xdr:col>16</xdr:col>
      <xdr:colOff>581024</xdr:colOff>
      <xdr:row>22</xdr:row>
      <xdr:rowOff>57150</xdr:rowOff>
    </xdr:to>
    <xdr:graphicFrame macro="">
      <xdr:nvGraphicFramePr>
        <xdr:cNvPr id="2" name="مخطط 1">
          <a:extLst>
            <a:ext uri="{FF2B5EF4-FFF2-40B4-BE49-F238E27FC236}">
              <a16:creationId xmlns:a16="http://schemas.microsoft.com/office/drawing/2014/main" id="{A1840557-7482-413A-AF91-50C51C14E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251</xdr:col>
      <xdr:colOff>123825</xdr:colOff>
      <xdr:row>0</xdr:row>
      <xdr:rowOff>0</xdr:rowOff>
    </xdr:from>
    <xdr:ext cx="3530600" cy="219075"/>
    <xdr:pic>
      <xdr:nvPicPr>
        <xdr:cNvPr id="2" name="Picture 3">
          <a:extLst>
            <a:ext uri="{FF2B5EF4-FFF2-40B4-BE49-F238E27FC236}">
              <a16:creationId xmlns:a16="http://schemas.microsoft.com/office/drawing/2014/main" id="{79EBC8EB-A65D-4A5E-8884-371537A4C8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33425" y="0"/>
          <a:ext cx="35306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0</xdr:colOff>
      <xdr:row>5</xdr:row>
      <xdr:rowOff>0</xdr:rowOff>
    </xdr:to>
    <xdr:sp macro="" textlink="">
      <xdr:nvSpPr>
        <xdr:cNvPr id="2" name="نص 8">
          <a:extLst>
            <a:ext uri="{FF2B5EF4-FFF2-40B4-BE49-F238E27FC236}">
              <a16:creationId xmlns:a16="http://schemas.microsoft.com/office/drawing/2014/main" id="{8FEDE90A-75C3-4E5A-8BFB-FF3D4348A2CA}"/>
            </a:ext>
          </a:extLst>
        </xdr:cNvPr>
        <xdr:cNvSpPr txBox="1">
          <a:spLocks noChangeArrowheads="1"/>
        </xdr:cNvSpPr>
      </xdr:nvSpPr>
      <xdr:spPr bwMode="auto">
        <a:xfrm>
          <a:off x="0" y="933450"/>
          <a:ext cx="0" cy="561975"/>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3" name="نص 10">
          <a:extLst>
            <a:ext uri="{FF2B5EF4-FFF2-40B4-BE49-F238E27FC236}">
              <a16:creationId xmlns:a16="http://schemas.microsoft.com/office/drawing/2014/main" id="{1BA34F59-5E50-4896-A415-DFCCBF057A6E}"/>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أخرى</a:t>
          </a:r>
        </a:p>
        <a:p>
          <a:pPr algn="ctr" rtl="0">
            <a:defRPr sz="1000"/>
          </a:pPr>
          <a:r>
            <a:rPr lang="en-US" sz="1100" b="1" i="0" strike="noStrike">
              <a:solidFill>
                <a:srgbClr val="000000"/>
              </a:solidFill>
              <a:latin typeface="Times New Roman"/>
              <a:cs typeface="Times New Roman"/>
            </a:rPr>
            <a:t>Other</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4" name="نص 12">
          <a:extLst>
            <a:ext uri="{FF2B5EF4-FFF2-40B4-BE49-F238E27FC236}">
              <a16:creationId xmlns:a16="http://schemas.microsoft.com/office/drawing/2014/main" id="{B12E3FEB-D236-4888-A757-743948CC47AE}"/>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نفسية وأعصاب</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General</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5" name="نص 13">
          <a:extLst>
            <a:ext uri="{FF2B5EF4-FFF2-40B4-BE49-F238E27FC236}">
              <a16:creationId xmlns:a16="http://schemas.microsoft.com/office/drawing/2014/main" id="{EAD09D38-A658-4AEC-9DC6-11564CC1DFCF}"/>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حروق وتجميل</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Plastic &amp; Burns</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6" name="نص 26">
          <a:extLst>
            <a:ext uri="{FF2B5EF4-FFF2-40B4-BE49-F238E27FC236}">
              <a16:creationId xmlns:a16="http://schemas.microsoft.com/office/drawing/2014/main" id="{04CF7D85-6CDF-4D39-BCEC-D4D9C41B597F}"/>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عزل</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Isolation</a:t>
          </a:r>
        </a:p>
      </xdr:txBody>
    </xdr:sp>
    <xdr:clientData/>
  </xdr:twoCellAnchor>
  <xdr:twoCellAnchor>
    <xdr:from>
      <xdr:col>0</xdr:col>
      <xdr:colOff>0</xdr:colOff>
      <xdr:row>4</xdr:row>
      <xdr:rowOff>28575</xdr:rowOff>
    </xdr:from>
    <xdr:to>
      <xdr:col>0</xdr:col>
      <xdr:colOff>0</xdr:colOff>
      <xdr:row>5</xdr:row>
      <xdr:rowOff>0</xdr:rowOff>
    </xdr:to>
    <xdr:sp macro="" textlink="">
      <xdr:nvSpPr>
        <xdr:cNvPr id="7" name="نص 63">
          <a:extLst>
            <a:ext uri="{FF2B5EF4-FFF2-40B4-BE49-F238E27FC236}">
              <a16:creationId xmlns:a16="http://schemas.microsoft.com/office/drawing/2014/main" id="{22EDDEDE-447A-4D9B-9853-2617284FF20D}"/>
            </a:ext>
          </a:extLst>
        </xdr:cNvPr>
        <xdr:cNvSpPr txBox="1">
          <a:spLocks noChangeArrowheads="1"/>
        </xdr:cNvSpPr>
      </xdr:nvSpPr>
      <xdr:spPr bwMode="auto">
        <a:xfrm>
          <a:off x="0" y="952500"/>
          <a:ext cx="0" cy="542925"/>
        </a:xfrm>
        <a:prstGeom prst="rect">
          <a:avLst/>
        </a:prstGeom>
        <a:solidFill>
          <a:srgbClr val="FFFFFF"/>
        </a:solidFill>
        <a:ln w="1">
          <a:solidFill>
            <a:srgbClr val="FFFFFF"/>
          </a:solidFill>
          <a:miter lim="800000"/>
          <a:headEnd/>
          <a:tailEnd/>
        </a:ln>
      </xdr:spPr>
      <xdr:txBody>
        <a:bodyPr vertOverflow="clip" vert="vert270" wrap="square" lIns="27432" tIns="36576" rIns="27432" bIns="36576" anchor="ctr" upright="1"/>
        <a:lstStyle/>
        <a:p>
          <a:pPr algn="ctr" rtl="0">
            <a:defRPr sz="1000"/>
          </a:pPr>
          <a:r>
            <a:rPr lang="ar-SA" sz="900" b="1" i="0" strike="noStrike">
              <a:solidFill>
                <a:srgbClr val="000000"/>
              </a:solidFill>
              <a:cs typeface="Traditional Arabic"/>
            </a:rPr>
            <a:t>عدد المستوصفات</a:t>
          </a:r>
          <a:endParaRPr lang="ar-SA" sz="1000" b="0" i="0" strike="noStrike">
            <a:solidFill>
              <a:srgbClr val="000000"/>
            </a:solidFill>
            <a:latin typeface="MS Sans Serif"/>
          </a:endParaRPr>
        </a:p>
        <a:p>
          <a:pPr algn="ctr" rtl="0">
            <a:defRPr sz="1000"/>
          </a:pPr>
          <a:r>
            <a:rPr lang="en-US" sz="800" b="1" i="0" strike="noStrike">
              <a:solidFill>
                <a:srgbClr val="000000"/>
              </a:solidFill>
              <a:latin typeface="Times New Roman"/>
              <a:cs typeface="Times New Roman"/>
            </a:rPr>
            <a:t>Dispensary</a:t>
          </a: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 name="نص 114">
          <a:extLst>
            <a:ext uri="{FF2B5EF4-FFF2-40B4-BE49-F238E27FC236}">
              <a16:creationId xmlns:a16="http://schemas.microsoft.com/office/drawing/2014/main" id="{B36344D6-E587-4F62-AC1F-C7F4B1AB606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9" name="نص 113">
          <a:extLst>
            <a:ext uri="{FF2B5EF4-FFF2-40B4-BE49-F238E27FC236}">
              <a16:creationId xmlns:a16="http://schemas.microsoft.com/office/drawing/2014/main" id="{09CC7642-8A31-47DA-8D9E-6BE570121B8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0" name="نص 113">
          <a:extLst>
            <a:ext uri="{FF2B5EF4-FFF2-40B4-BE49-F238E27FC236}">
              <a16:creationId xmlns:a16="http://schemas.microsoft.com/office/drawing/2014/main" id="{4CF84A2E-A43A-44DD-B374-F1F4FF5C654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1" name="نص 112">
          <a:extLst>
            <a:ext uri="{FF2B5EF4-FFF2-40B4-BE49-F238E27FC236}">
              <a16:creationId xmlns:a16="http://schemas.microsoft.com/office/drawing/2014/main" id="{0BC72D6E-A653-42FB-8813-5A4014A11DB5}"/>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2" name="نص 113">
          <a:extLst>
            <a:ext uri="{FF2B5EF4-FFF2-40B4-BE49-F238E27FC236}">
              <a16:creationId xmlns:a16="http://schemas.microsoft.com/office/drawing/2014/main" id="{531B70A6-5D37-422F-A710-7BE2C72A413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3" name="نص 112">
          <a:extLst>
            <a:ext uri="{FF2B5EF4-FFF2-40B4-BE49-F238E27FC236}">
              <a16:creationId xmlns:a16="http://schemas.microsoft.com/office/drawing/2014/main" id="{2D0F93E7-A0F8-4455-A47F-1DE5F40A59B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4" name="نص 112">
          <a:extLst>
            <a:ext uri="{FF2B5EF4-FFF2-40B4-BE49-F238E27FC236}">
              <a16:creationId xmlns:a16="http://schemas.microsoft.com/office/drawing/2014/main" id="{F9F18AFC-3DA7-4842-99C5-1D62A4446BCD}"/>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5" name="نص 111">
          <a:extLst>
            <a:ext uri="{FF2B5EF4-FFF2-40B4-BE49-F238E27FC236}">
              <a16:creationId xmlns:a16="http://schemas.microsoft.com/office/drawing/2014/main" id="{9642AC04-36AB-404F-859C-C004CD58EEA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6" name="نص 113">
          <a:extLst>
            <a:ext uri="{FF2B5EF4-FFF2-40B4-BE49-F238E27FC236}">
              <a16:creationId xmlns:a16="http://schemas.microsoft.com/office/drawing/2014/main" id="{1F638611-DDF8-4B42-B930-F42A32D0BBB6}"/>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7" name="نص 112">
          <a:extLst>
            <a:ext uri="{FF2B5EF4-FFF2-40B4-BE49-F238E27FC236}">
              <a16:creationId xmlns:a16="http://schemas.microsoft.com/office/drawing/2014/main" id="{0A3BC57F-9844-4D97-8E5D-D53410345805}"/>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8" name="نص 112">
          <a:extLst>
            <a:ext uri="{FF2B5EF4-FFF2-40B4-BE49-F238E27FC236}">
              <a16:creationId xmlns:a16="http://schemas.microsoft.com/office/drawing/2014/main" id="{C865021B-7F1C-494E-8436-FFB11B489EE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9" name="نص 111">
          <a:extLst>
            <a:ext uri="{FF2B5EF4-FFF2-40B4-BE49-F238E27FC236}">
              <a16:creationId xmlns:a16="http://schemas.microsoft.com/office/drawing/2014/main" id="{18F08993-1ACF-4498-849B-6BF12FA84A7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0" name="نص 112">
          <a:extLst>
            <a:ext uri="{FF2B5EF4-FFF2-40B4-BE49-F238E27FC236}">
              <a16:creationId xmlns:a16="http://schemas.microsoft.com/office/drawing/2014/main" id="{2E857A03-C4D3-4553-BA21-9A2D1B96D2B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1" name="نص 111">
          <a:extLst>
            <a:ext uri="{FF2B5EF4-FFF2-40B4-BE49-F238E27FC236}">
              <a16:creationId xmlns:a16="http://schemas.microsoft.com/office/drawing/2014/main" id="{816F59EF-28E4-46FA-B941-1BCB2F81590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2" name="نص 111">
          <a:extLst>
            <a:ext uri="{FF2B5EF4-FFF2-40B4-BE49-F238E27FC236}">
              <a16:creationId xmlns:a16="http://schemas.microsoft.com/office/drawing/2014/main" id="{975A867F-7423-41B7-8762-E1FBC49FC5A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3" name="نص 93">
          <a:extLst>
            <a:ext uri="{FF2B5EF4-FFF2-40B4-BE49-F238E27FC236}">
              <a16:creationId xmlns:a16="http://schemas.microsoft.com/office/drawing/2014/main" id="{7631E135-95E6-441D-A079-D330864D53B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4" name="نص 113">
          <a:extLst>
            <a:ext uri="{FF2B5EF4-FFF2-40B4-BE49-F238E27FC236}">
              <a16:creationId xmlns:a16="http://schemas.microsoft.com/office/drawing/2014/main" id="{26EF0887-790C-4771-803F-F6EB196033D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5" name="نص 112">
          <a:extLst>
            <a:ext uri="{FF2B5EF4-FFF2-40B4-BE49-F238E27FC236}">
              <a16:creationId xmlns:a16="http://schemas.microsoft.com/office/drawing/2014/main" id="{CF7F199C-A968-4AE6-A536-4B54DB1C2046}"/>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6" name="نص 112">
          <a:extLst>
            <a:ext uri="{FF2B5EF4-FFF2-40B4-BE49-F238E27FC236}">
              <a16:creationId xmlns:a16="http://schemas.microsoft.com/office/drawing/2014/main" id="{9B37CB84-4BBD-4E7D-9B05-E6990C987F85}"/>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7" name="نص 111">
          <a:extLst>
            <a:ext uri="{FF2B5EF4-FFF2-40B4-BE49-F238E27FC236}">
              <a16:creationId xmlns:a16="http://schemas.microsoft.com/office/drawing/2014/main" id="{A1241BDF-A422-40CA-9CA6-1B621FDC95E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76200</xdr:rowOff>
    </xdr:from>
    <xdr:to>
      <xdr:col>3</xdr:col>
      <xdr:colOff>549950</xdr:colOff>
      <xdr:row>4</xdr:row>
      <xdr:rowOff>506796</xdr:rowOff>
    </xdr:to>
    <xdr:sp macro="" textlink="">
      <xdr:nvSpPr>
        <xdr:cNvPr id="28" name="نص 112">
          <a:extLst>
            <a:ext uri="{FF2B5EF4-FFF2-40B4-BE49-F238E27FC236}">
              <a16:creationId xmlns:a16="http://schemas.microsoft.com/office/drawing/2014/main" id="{6F596314-C0D1-424F-9449-A344742719CA}"/>
            </a:ext>
          </a:extLst>
        </xdr:cNvPr>
        <xdr:cNvSpPr txBox="1">
          <a:spLocks noChangeArrowheads="1"/>
        </xdr:cNvSpPr>
      </xdr:nvSpPr>
      <xdr:spPr bwMode="auto">
        <a:xfrm>
          <a:off x="3619500" y="1000125"/>
          <a:ext cx="511850" cy="430596"/>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29" name="نص 105">
          <a:extLst>
            <a:ext uri="{FF2B5EF4-FFF2-40B4-BE49-F238E27FC236}">
              <a16:creationId xmlns:a16="http://schemas.microsoft.com/office/drawing/2014/main" id="{2597D4F6-F480-46EA-8630-15B8E3A3731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0" name="نص 104">
          <a:extLst>
            <a:ext uri="{FF2B5EF4-FFF2-40B4-BE49-F238E27FC236}">
              <a16:creationId xmlns:a16="http://schemas.microsoft.com/office/drawing/2014/main" id="{F75F092F-6ADD-48EC-BB10-161196933C3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1" name="نص 104">
          <a:extLst>
            <a:ext uri="{FF2B5EF4-FFF2-40B4-BE49-F238E27FC236}">
              <a16:creationId xmlns:a16="http://schemas.microsoft.com/office/drawing/2014/main" id="{0E9BCA3B-4D2B-47D6-8745-6002C8001AB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2" name="نص 103">
          <a:extLst>
            <a:ext uri="{FF2B5EF4-FFF2-40B4-BE49-F238E27FC236}">
              <a16:creationId xmlns:a16="http://schemas.microsoft.com/office/drawing/2014/main" id="{1F37711F-3897-41DE-9D51-E88B6D79E3E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3" name="نص 104">
          <a:extLst>
            <a:ext uri="{FF2B5EF4-FFF2-40B4-BE49-F238E27FC236}">
              <a16:creationId xmlns:a16="http://schemas.microsoft.com/office/drawing/2014/main" id="{6513EA30-5358-4740-A73C-E8DE37C5218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4" name="نص 103">
          <a:extLst>
            <a:ext uri="{FF2B5EF4-FFF2-40B4-BE49-F238E27FC236}">
              <a16:creationId xmlns:a16="http://schemas.microsoft.com/office/drawing/2014/main" id="{4176C4C7-CF08-490D-9146-B1FDC78F9F3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5" name="نص 103">
          <a:extLst>
            <a:ext uri="{FF2B5EF4-FFF2-40B4-BE49-F238E27FC236}">
              <a16:creationId xmlns:a16="http://schemas.microsoft.com/office/drawing/2014/main" id="{5870D070-DBFF-4143-A573-A4928CD6EFE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6" name="نص 102">
          <a:extLst>
            <a:ext uri="{FF2B5EF4-FFF2-40B4-BE49-F238E27FC236}">
              <a16:creationId xmlns:a16="http://schemas.microsoft.com/office/drawing/2014/main" id="{D87E4D01-2F11-4B95-8B63-813C3DC8003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7" name="نص 104">
          <a:extLst>
            <a:ext uri="{FF2B5EF4-FFF2-40B4-BE49-F238E27FC236}">
              <a16:creationId xmlns:a16="http://schemas.microsoft.com/office/drawing/2014/main" id="{75BC24DD-C1A4-4FBD-B9A9-8C55671A5DA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8" name="نص 103">
          <a:extLst>
            <a:ext uri="{FF2B5EF4-FFF2-40B4-BE49-F238E27FC236}">
              <a16:creationId xmlns:a16="http://schemas.microsoft.com/office/drawing/2014/main" id="{2FD533BE-ABC2-469F-BE0E-F95D5731022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9" name="نص 103">
          <a:extLst>
            <a:ext uri="{FF2B5EF4-FFF2-40B4-BE49-F238E27FC236}">
              <a16:creationId xmlns:a16="http://schemas.microsoft.com/office/drawing/2014/main" id="{656733C5-43BD-458F-BE3A-9787D6562EE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0" name="نص 102">
          <a:extLst>
            <a:ext uri="{FF2B5EF4-FFF2-40B4-BE49-F238E27FC236}">
              <a16:creationId xmlns:a16="http://schemas.microsoft.com/office/drawing/2014/main" id="{CA4A3E2A-3D5F-40BC-A4A9-071EC9B0DE6F}"/>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1" name="نص 103">
          <a:extLst>
            <a:ext uri="{FF2B5EF4-FFF2-40B4-BE49-F238E27FC236}">
              <a16:creationId xmlns:a16="http://schemas.microsoft.com/office/drawing/2014/main" id="{7258AFFC-209E-492A-9A27-D653EF3D28F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2" name="نص 102">
          <a:extLst>
            <a:ext uri="{FF2B5EF4-FFF2-40B4-BE49-F238E27FC236}">
              <a16:creationId xmlns:a16="http://schemas.microsoft.com/office/drawing/2014/main" id="{765742CE-C096-4F98-BCF4-AA74261AB220}"/>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3" name="نص 102">
          <a:extLst>
            <a:ext uri="{FF2B5EF4-FFF2-40B4-BE49-F238E27FC236}">
              <a16:creationId xmlns:a16="http://schemas.microsoft.com/office/drawing/2014/main" id="{C2FB35D3-C1BB-4AEE-9CF8-8C3FB3A03EA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4" name="نص 97">
          <a:extLst>
            <a:ext uri="{FF2B5EF4-FFF2-40B4-BE49-F238E27FC236}">
              <a16:creationId xmlns:a16="http://schemas.microsoft.com/office/drawing/2014/main" id="{0982C96C-8A59-4120-BFEC-0CE770287BB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5" name="نص 104">
          <a:extLst>
            <a:ext uri="{FF2B5EF4-FFF2-40B4-BE49-F238E27FC236}">
              <a16:creationId xmlns:a16="http://schemas.microsoft.com/office/drawing/2014/main" id="{6468F0A5-DA3A-4752-AA7A-6C9973527FDF}"/>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6" name="نص 103">
          <a:extLst>
            <a:ext uri="{FF2B5EF4-FFF2-40B4-BE49-F238E27FC236}">
              <a16:creationId xmlns:a16="http://schemas.microsoft.com/office/drawing/2014/main" id="{F407AF8C-C1D8-4D84-A1D2-0E3BA5FA9DE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7" name="نص 103">
          <a:extLst>
            <a:ext uri="{FF2B5EF4-FFF2-40B4-BE49-F238E27FC236}">
              <a16:creationId xmlns:a16="http://schemas.microsoft.com/office/drawing/2014/main" id="{2C8AFB4D-74AB-41D2-9AC2-C3968640942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8" name="نص 102">
          <a:extLst>
            <a:ext uri="{FF2B5EF4-FFF2-40B4-BE49-F238E27FC236}">
              <a16:creationId xmlns:a16="http://schemas.microsoft.com/office/drawing/2014/main" id="{D622AD6D-0DA4-4681-923C-FA68C087847E}"/>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9" name="نص 103">
          <a:extLst>
            <a:ext uri="{FF2B5EF4-FFF2-40B4-BE49-F238E27FC236}">
              <a16:creationId xmlns:a16="http://schemas.microsoft.com/office/drawing/2014/main" id="{40914508-8B1E-46A4-861F-EBFC20E1F36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0" name="نص 102">
          <a:extLst>
            <a:ext uri="{FF2B5EF4-FFF2-40B4-BE49-F238E27FC236}">
              <a16:creationId xmlns:a16="http://schemas.microsoft.com/office/drawing/2014/main" id="{D0994EF5-8FF2-4B28-A623-040083A18A1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1" name="نص 102">
          <a:extLst>
            <a:ext uri="{FF2B5EF4-FFF2-40B4-BE49-F238E27FC236}">
              <a16:creationId xmlns:a16="http://schemas.microsoft.com/office/drawing/2014/main" id="{2C8842E5-9A32-4BA9-B16B-18E7C4DDDB9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2" name="نص 97">
          <a:extLst>
            <a:ext uri="{FF2B5EF4-FFF2-40B4-BE49-F238E27FC236}">
              <a16:creationId xmlns:a16="http://schemas.microsoft.com/office/drawing/2014/main" id="{20FD1909-0265-4C61-966D-AD16C7BFDC7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3" name="نص 103">
          <a:extLst>
            <a:ext uri="{FF2B5EF4-FFF2-40B4-BE49-F238E27FC236}">
              <a16:creationId xmlns:a16="http://schemas.microsoft.com/office/drawing/2014/main" id="{7207762A-1826-42CD-9BE1-15B7C8923AA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4" name="نص 102">
          <a:extLst>
            <a:ext uri="{FF2B5EF4-FFF2-40B4-BE49-F238E27FC236}">
              <a16:creationId xmlns:a16="http://schemas.microsoft.com/office/drawing/2014/main" id="{BFAF9CB5-CA39-4E11-8A99-8D0F4838B1B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5" name="نص 102">
          <a:extLst>
            <a:ext uri="{FF2B5EF4-FFF2-40B4-BE49-F238E27FC236}">
              <a16:creationId xmlns:a16="http://schemas.microsoft.com/office/drawing/2014/main" id="{ADA01D05-0780-41A5-A3E3-34E4CDBD63C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6" name="نص 97">
          <a:extLst>
            <a:ext uri="{FF2B5EF4-FFF2-40B4-BE49-F238E27FC236}">
              <a16:creationId xmlns:a16="http://schemas.microsoft.com/office/drawing/2014/main" id="{6161D6B4-4DCC-431D-9E4D-537E7BDB991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7" name="نص 102">
          <a:extLst>
            <a:ext uri="{FF2B5EF4-FFF2-40B4-BE49-F238E27FC236}">
              <a16:creationId xmlns:a16="http://schemas.microsoft.com/office/drawing/2014/main" id="{0A44814F-9BAE-433A-AEA9-5948F074D5E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58" name="نص 113">
          <a:extLst>
            <a:ext uri="{FF2B5EF4-FFF2-40B4-BE49-F238E27FC236}">
              <a16:creationId xmlns:a16="http://schemas.microsoft.com/office/drawing/2014/main" id="{FE20FA8F-A7D1-488D-B930-AF59B18A20D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59" name="نص 112">
          <a:extLst>
            <a:ext uri="{FF2B5EF4-FFF2-40B4-BE49-F238E27FC236}">
              <a16:creationId xmlns:a16="http://schemas.microsoft.com/office/drawing/2014/main" id="{7DF34107-6842-48A8-BECB-5CB5CB9C231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0" name="نص 112">
          <a:extLst>
            <a:ext uri="{FF2B5EF4-FFF2-40B4-BE49-F238E27FC236}">
              <a16:creationId xmlns:a16="http://schemas.microsoft.com/office/drawing/2014/main" id="{D764E68F-9170-452B-99F6-CC212F642FA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1" name="نص 111">
          <a:extLst>
            <a:ext uri="{FF2B5EF4-FFF2-40B4-BE49-F238E27FC236}">
              <a16:creationId xmlns:a16="http://schemas.microsoft.com/office/drawing/2014/main" id="{8E7FAF95-0C6D-417B-8326-CB5F345AD932}"/>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2" name="نص 112">
          <a:extLst>
            <a:ext uri="{FF2B5EF4-FFF2-40B4-BE49-F238E27FC236}">
              <a16:creationId xmlns:a16="http://schemas.microsoft.com/office/drawing/2014/main" id="{C8027B06-CEB2-4D4E-81F4-13249A50B95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3" name="نص 111">
          <a:extLst>
            <a:ext uri="{FF2B5EF4-FFF2-40B4-BE49-F238E27FC236}">
              <a16:creationId xmlns:a16="http://schemas.microsoft.com/office/drawing/2014/main" id="{C88E298C-6DC2-4107-9893-CC4BB3F606DD}"/>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4" name="نص 111">
          <a:extLst>
            <a:ext uri="{FF2B5EF4-FFF2-40B4-BE49-F238E27FC236}">
              <a16:creationId xmlns:a16="http://schemas.microsoft.com/office/drawing/2014/main" id="{C981D23D-3A27-4206-9DB8-6BBDED8F341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5" name="نص 93">
          <a:extLst>
            <a:ext uri="{FF2B5EF4-FFF2-40B4-BE49-F238E27FC236}">
              <a16:creationId xmlns:a16="http://schemas.microsoft.com/office/drawing/2014/main" id="{3B1B7D94-62EB-48CF-9D86-33AEC4E931F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6" name="نص 112">
          <a:extLst>
            <a:ext uri="{FF2B5EF4-FFF2-40B4-BE49-F238E27FC236}">
              <a16:creationId xmlns:a16="http://schemas.microsoft.com/office/drawing/2014/main" id="{FAF65578-9E23-4C3D-88ED-A1CE4858E92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7" name="نص 111">
          <a:extLst>
            <a:ext uri="{FF2B5EF4-FFF2-40B4-BE49-F238E27FC236}">
              <a16:creationId xmlns:a16="http://schemas.microsoft.com/office/drawing/2014/main" id="{A13B5384-3423-4881-BD8A-7E1DE65F9BCD}"/>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8" name="نص 111">
          <a:extLst>
            <a:ext uri="{FF2B5EF4-FFF2-40B4-BE49-F238E27FC236}">
              <a16:creationId xmlns:a16="http://schemas.microsoft.com/office/drawing/2014/main" id="{BFE96108-D6ED-423C-9C55-B367569C9B4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9" name="نص 93">
          <a:extLst>
            <a:ext uri="{FF2B5EF4-FFF2-40B4-BE49-F238E27FC236}">
              <a16:creationId xmlns:a16="http://schemas.microsoft.com/office/drawing/2014/main" id="{FC03931C-E191-417E-8DF5-86AE53EA7DC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0" name="نص 111">
          <a:extLst>
            <a:ext uri="{FF2B5EF4-FFF2-40B4-BE49-F238E27FC236}">
              <a16:creationId xmlns:a16="http://schemas.microsoft.com/office/drawing/2014/main" id="{98C1BD43-4840-4133-9FAF-FE325B77F97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1" name="نص 93">
          <a:extLst>
            <a:ext uri="{FF2B5EF4-FFF2-40B4-BE49-F238E27FC236}">
              <a16:creationId xmlns:a16="http://schemas.microsoft.com/office/drawing/2014/main" id="{FEE0C188-459A-4BF1-B1B4-162A0AB7596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2" name="نص 93">
          <a:extLst>
            <a:ext uri="{FF2B5EF4-FFF2-40B4-BE49-F238E27FC236}">
              <a16:creationId xmlns:a16="http://schemas.microsoft.com/office/drawing/2014/main" id="{79CF1D7D-D8CE-4D0F-A728-7039B127A98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3" name="نص 112">
          <a:extLst>
            <a:ext uri="{FF2B5EF4-FFF2-40B4-BE49-F238E27FC236}">
              <a16:creationId xmlns:a16="http://schemas.microsoft.com/office/drawing/2014/main" id="{1E585692-F89D-4C8F-98D4-889A74871142}"/>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4" name="نص 111">
          <a:extLst>
            <a:ext uri="{FF2B5EF4-FFF2-40B4-BE49-F238E27FC236}">
              <a16:creationId xmlns:a16="http://schemas.microsoft.com/office/drawing/2014/main" id="{E5C0A7D1-0AAB-4F27-97C8-9801D93574E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5" name="نص 111">
          <a:extLst>
            <a:ext uri="{FF2B5EF4-FFF2-40B4-BE49-F238E27FC236}">
              <a16:creationId xmlns:a16="http://schemas.microsoft.com/office/drawing/2014/main" id="{92E674C3-8F52-4E73-9C50-20B49092C79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6" name="نص 93">
          <a:extLst>
            <a:ext uri="{FF2B5EF4-FFF2-40B4-BE49-F238E27FC236}">
              <a16:creationId xmlns:a16="http://schemas.microsoft.com/office/drawing/2014/main" id="{AE2716E9-D226-489E-BF45-6AEB38055A1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7" name="نص 111">
          <a:extLst>
            <a:ext uri="{FF2B5EF4-FFF2-40B4-BE49-F238E27FC236}">
              <a16:creationId xmlns:a16="http://schemas.microsoft.com/office/drawing/2014/main" id="{40899D79-F417-4F0D-839D-A655EE1B321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8" name="نص 93">
          <a:extLst>
            <a:ext uri="{FF2B5EF4-FFF2-40B4-BE49-F238E27FC236}">
              <a16:creationId xmlns:a16="http://schemas.microsoft.com/office/drawing/2014/main" id="{1D7321E2-DDFF-418D-8BBA-C3C01D0750E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9" name="نص 93">
          <a:extLst>
            <a:ext uri="{FF2B5EF4-FFF2-40B4-BE49-F238E27FC236}">
              <a16:creationId xmlns:a16="http://schemas.microsoft.com/office/drawing/2014/main" id="{A5935A05-9852-45EE-A8EB-0B2AB1148B4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0" name="نص 111">
          <a:extLst>
            <a:ext uri="{FF2B5EF4-FFF2-40B4-BE49-F238E27FC236}">
              <a16:creationId xmlns:a16="http://schemas.microsoft.com/office/drawing/2014/main" id="{11A3FA67-2D48-4781-B382-08C00EC4910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1" name="نص 93">
          <a:extLst>
            <a:ext uri="{FF2B5EF4-FFF2-40B4-BE49-F238E27FC236}">
              <a16:creationId xmlns:a16="http://schemas.microsoft.com/office/drawing/2014/main" id="{3FE4AA04-C650-4BDD-BCA2-F1D02AE49A5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2" name="نص 104">
          <a:extLst>
            <a:ext uri="{FF2B5EF4-FFF2-40B4-BE49-F238E27FC236}">
              <a16:creationId xmlns:a16="http://schemas.microsoft.com/office/drawing/2014/main" id="{02904AC7-5484-4F82-B890-78DD75DF81B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3" name="نص 103">
          <a:extLst>
            <a:ext uri="{FF2B5EF4-FFF2-40B4-BE49-F238E27FC236}">
              <a16:creationId xmlns:a16="http://schemas.microsoft.com/office/drawing/2014/main" id="{E72440EB-FCDE-44C6-94DB-9970F944243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4" name="نص 103">
          <a:extLst>
            <a:ext uri="{FF2B5EF4-FFF2-40B4-BE49-F238E27FC236}">
              <a16:creationId xmlns:a16="http://schemas.microsoft.com/office/drawing/2014/main" id="{A9B1B793-4AFA-4989-A2D9-AF4AF882492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5" name="نص 102">
          <a:extLst>
            <a:ext uri="{FF2B5EF4-FFF2-40B4-BE49-F238E27FC236}">
              <a16:creationId xmlns:a16="http://schemas.microsoft.com/office/drawing/2014/main" id="{4B17423C-427F-44EE-A491-C5236EAEE70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6" name="نص 103">
          <a:extLst>
            <a:ext uri="{FF2B5EF4-FFF2-40B4-BE49-F238E27FC236}">
              <a16:creationId xmlns:a16="http://schemas.microsoft.com/office/drawing/2014/main" id="{58B75AFE-AC28-492E-9CB5-26BA3DF2704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7" name="نص 102">
          <a:extLst>
            <a:ext uri="{FF2B5EF4-FFF2-40B4-BE49-F238E27FC236}">
              <a16:creationId xmlns:a16="http://schemas.microsoft.com/office/drawing/2014/main" id="{6639AC8B-8467-4009-9AB6-4C296956D2C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8" name="نص 102">
          <a:extLst>
            <a:ext uri="{FF2B5EF4-FFF2-40B4-BE49-F238E27FC236}">
              <a16:creationId xmlns:a16="http://schemas.microsoft.com/office/drawing/2014/main" id="{C8721E85-752F-4842-8347-E395BC41BA3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9" name="نص 97">
          <a:extLst>
            <a:ext uri="{FF2B5EF4-FFF2-40B4-BE49-F238E27FC236}">
              <a16:creationId xmlns:a16="http://schemas.microsoft.com/office/drawing/2014/main" id="{473B3725-D678-4DFA-9CB8-60BFB570FFE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0" name="نص 103">
          <a:extLst>
            <a:ext uri="{FF2B5EF4-FFF2-40B4-BE49-F238E27FC236}">
              <a16:creationId xmlns:a16="http://schemas.microsoft.com/office/drawing/2014/main" id="{B91B6C69-264D-4566-A1B4-695E4F7061C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1" name="نص 102">
          <a:extLst>
            <a:ext uri="{FF2B5EF4-FFF2-40B4-BE49-F238E27FC236}">
              <a16:creationId xmlns:a16="http://schemas.microsoft.com/office/drawing/2014/main" id="{F12EA38C-7BA1-4D8D-B12B-328843B98CE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2" name="نص 102">
          <a:extLst>
            <a:ext uri="{FF2B5EF4-FFF2-40B4-BE49-F238E27FC236}">
              <a16:creationId xmlns:a16="http://schemas.microsoft.com/office/drawing/2014/main" id="{9125BE54-AA93-4E0A-AAAE-1DF60707555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3" name="نص 97">
          <a:extLst>
            <a:ext uri="{FF2B5EF4-FFF2-40B4-BE49-F238E27FC236}">
              <a16:creationId xmlns:a16="http://schemas.microsoft.com/office/drawing/2014/main" id="{089D20A6-90F9-4F88-A677-16880C0F5FE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4" name="نص 102">
          <a:extLst>
            <a:ext uri="{FF2B5EF4-FFF2-40B4-BE49-F238E27FC236}">
              <a16:creationId xmlns:a16="http://schemas.microsoft.com/office/drawing/2014/main" id="{5318205C-855D-48A3-9B7C-8F86CFBBE44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5" name="نص 97">
          <a:extLst>
            <a:ext uri="{FF2B5EF4-FFF2-40B4-BE49-F238E27FC236}">
              <a16:creationId xmlns:a16="http://schemas.microsoft.com/office/drawing/2014/main" id="{BC2C1FD5-8011-4808-8356-1E0792B5330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6" name="نص 97">
          <a:extLst>
            <a:ext uri="{FF2B5EF4-FFF2-40B4-BE49-F238E27FC236}">
              <a16:creationId xmlns:a16="http://schemas.microsoft.com/office/drawing/2014/main" id="{00FF45F7-D85B-4AF7-9EA7-B6A2983C0D70}"/>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7" name="نص 103">
          <a:extLst>
            <a:ext uri="{FF2B5EF4-FFF2-40B4-BE49-F238E27FC236}">
              <a16:creationId xmlns:a16="http://schemas.microsoft.com/office/drawing/2014/main" id="{317EB57D-C6E6-479D-A023-DB05DDC0FB7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8" name="نص 102">
          <a:extLst>
            <a:ext uri="{FF2B5EF4-FFF2-40B4-BE49-F238E27FC236}">
              <a16:creationId xmlns:a16="http://schemas.microsoft.com/office/drawing/2014/main" id="{6B4249C0-F794-4D33-86C2-9A14C8F1C56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9" name="نص 102">
          <a:extLst>
            <a:ext uri="{FF2B5EF4-FFF2-40B4-BE49-F238E27FC236}">
              <a16:creationId xmlns:a16="http://schemas.microsoft.com/office/drawing/2014/main" id="{9960C904-44B1-4898-8E29-7F6CFFAB172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0" name="نص 97">
          <a:extLst>
            <a:ext uri="{FF2B5EF4-FFF2-40B4-BE49-F238E27FC236}">
              <a16:creationId xmlns:a16="http://schemas.microsoft.com/office/drawing/2014/main" id="{88C34F82-36BD-4333-AD5C-79D1D4E7BB1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1" name="نص 102">
          <a:extLst>
            <a:ext uri="{FF2B5EF4-FFF2-40B4-BE49-F238E27FC236}">
              <a16:creationId xmlns:a16="http://schemas.microsoft.com/office/drawing/2014/main" id="{D13B2330-5BCD-4B0F-AFF4-F4902C7B686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2" name="نص 97">
          <a:extLst>
            <a:ext uri="{FF2B5EF4-FFF2-40B4-BE49-F238E27FC236}">
              <a16:creationId xmlns:a16="http://schemas.microsoft.com/office/drawing/2014/main" id="{8C18F344-621B-45F9-B38C-7F5C4F0985E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3" name="نص 97">
          <a:extLst>
            <a:ext uri="{FF2B5EF4-FFF2-40B4-BE49-F238E27FC236}">
              <a16:creationId xmlns:a16="http://schemas.microsoft.com/office/drawing/2014/main" id="{CA01BDFE-D75E-4173-8D5C-C4FDB88E3A2E}"/>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4" name="نص 102">
          <a:extLst>
            <a:ext uri="{FF2B5EF4-FFF2-40B4-BE49-F238E27FC236}">
              <a16:creationId xmlns:a16="http://schemas.microsoft.com/office/drawing/2014/main" id="{481E4627-68CE-468A-827E-B36F09F4C5D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5" name="نص 97">
          <a:extLst>
            <a:ext uri="{FF2B5EF4-FFF2-40B4-BE49-F238E27FC236}">
              <a16:creationId xmlns:a16="http://schemas.microsoft.com/office/drawing/2014/main" id="{EB1C951B-BDF7-46B1-86D6-4C0EDB64B5BF}"/>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6" name="نص 97">
          <a:extLst>
            <a:ext uri="{FF2B5EF4-FFF2-40B4-BE49-F238E27FC236}">
              <a16:creationId xmlns:a16="http://schemas.microsoft.com/office/drawing/2014/main" id="{5FE4FD4F-9419-440C-88F2-192C9389BCE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7" name="نص 97">
          <a:extLst>
            <a:ext uri="{FF2B5EF4-FFF2-40B4-BE49-F238E27FC236}">
              <a16:creationId xmlns:a16="http://schemas.microsoft.com/office/drawing/2014/main" id="{81A9ACB1-303D-4711-90BA-6A4CD060FDC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08" name="نص 112">
          <a:extLst>
            <a:ext uri="{FF2B5EF4-FFF2-40B4-BE49-F238E27FC236}">
              <a16:creationId xmlns:a16="http://schemas.microsoft.com/office/drawing/2014/main" id="{60C05855-9DAA-4BB8-85CE-25154D94D67B}"/>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09" name="نص 111">
          <a:extLst>
            <a:ext uri="{FF2B5EF4-FFF2-40B4-BE49-F238E27FC236}">
              <a16:creationId xmlns:a16="http://schemas.microsoft.com/office/drawing/2014/main" id="{61793521-7294-4D4E-8E94-871BDD4F0442}"/>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0" name="نص 111">
          <a:extLst>
            <a:ext uri="{FF2B5EF4-FFF2-40B4-BE49-F238E27FC236}">
              <a16:creationId xmlns:a16="http://schemas.microsoft.com/office/drawing/2014/main" id="{449B3225-EAC8-4D13-AC1B-7DCBBF0F093D}"/>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1" name="نص 93">
          <a:extLst>
            <a:ext uri="{FF2B5EF4-FFF2-40B4-BE49-F238E27FC236}">
              <a16:creationId xmlns:a16="http://schemas.microsoft.com/office/drawing/2014/main" id="{3573F8EE-D709-4CBE-8BCF-B685268AD12F}"/>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2" name="نص 111">
          <a:extLst>
            <a:ext uri="{FF2B5EF4-FFF2-40B4-BE49-F238E27FC236}">
              <a16:creationId xmlns:a16="http://schemas.microsoft.com/office/drawing/2014/main" id="{CA615521-D2AF-43F4-B7EC-F7DD97575F20}"/>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3" name="نص 93">
          <a:extLst>
            <a:ext uri="{FF2B5EF4-FFF2-40B4-BE49-F238E27FC236}">
              <a16:creationId xmlns:a16="http://schemas.microsoft.com/office/drawing/2014/main" id="{978872C0-0A41-4FC3-A6BE-6226A6D1C83D}"/>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4" name="نص 93">
          <a:extLst>
            <a:ext uri="{FF2B5EF4-FFF2-40B4-BE49-F238E27FC236}">
              <a16:creationId xmlns:a16="http://schemas.microsoft.com/office/drawing/2014/main" id="{578FFC06-0C62-4B65-9CAD-33C11225CDA9}"/>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5" name="نص 111">
          <a:extLst>
            <a:ext uri="{FF2B5EF4-FFF2-40B4-BE49-F238E27FC236}">
              <a16:creationId xmlns:a16="http://schemas.microsoft.com/office/drawing/2014/main" id="{158D34E0-A891-4A28-87EF-E1B6E3344CC2}"/>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6" name="نص 93">
          <a:extLst>
            <a:ext uri="{FF2B5EF4-FFF2-40B4-BE49-F238E27FC236}">
              <a16:creationId xmlns:a16="http://schemas.microsoft.com/office/drawing/2014/main" id="{E8E399AC-4AA0-4D91-98A7-0A7B8D2D53FF}"/>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7" name="نص 93">
          <a:extLst>
            <a:ext uri="{FF2B5EF4-FFF2-40B4-BE49-F238E27FC236}">
              <a16:creationId xmlns:a16="http://schemas.microsoft.com/office/drawing/2014/main" id="{2590C5F0-FFB8-4225-B45E-59262A10B40B}"/>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18" name="نص 103">
          <a:extLst>
            <a:ext uri="{FF2B5EF4-FFF2-40B4-BE49-F238E27FC236}">
              <a16:creationId xmlns:a16="http://schemas.microsoft.com/office/drawing/2014/main" id="{D118C4A3-A2E8-4ACB-9156-3C561FD1DAF6}"/>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19" name="نص 102">
          <a:extLst>
            <a:ext uri="{FF2B5EF4-FFF2-40B4-BE49-F238E27FC236}">
              <a16:creationId xmlns:a16="http://schemas.microsoft.com/office/drawing/2014/main" id="{5041BFD8-00FF-4DE4-8E1C-AC4701D8CB47}"/>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20" name="نص 102">
          <a:extLst>
            <a:ext uri="{FF2B5EF4-FFF2-40B4-BE49-F238E27FC236}">
              <a16:creationId xmlns:a16="http://schemas.microsoft.com/office/drawing/2014/main" id="{EB74AD5D-73A5-4F70-B785-F53578654582}"/>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1" name="نص 102">
          <a:extLst>
            <a:ext uri="{FF2B5EF4-FFF2-40B4-BE49-F238E27FC236}">
              <a16:creationId xmlns:a16="http://schemas.microsoft.com/office/drawing/2014/main" id="{29DF81BD-1039-4D74-AFC7-84EEB834BD77}"/>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2" name="نص 97">
          <a:extLst>
            <a:ext uri="{FF2B5EF4-FFF2-40B4-BE49-F238E27FC236}">
              <a16:creationId xmlns:a16="http://schemas.microsoft.com/office/drawing/2014/main" id="{4D01A38A-A5A0-4E54-BA1A-036DC83772F9}"/>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3" name="نص 97">
          <a:extLst>
            <a:ext uri="{FF2B5EF4-FFF2-40B4-BE49-F238E27FC236}">
              <a16:creationId xmlns:a16="http://schemas.microsoft.com/office/drawing/2014/main" id="{FAE04A23-629A-4876-B4FE-C6263AF621D2}"/>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10</xdr:col>
      <xdr:colOff>38100</xdr:colOff>
      <xdr:row>4</xdr:row>
      <xdr:rowOff>19050</xdr:rowOff>
    </xdr:from>
    <xdr:to>
      <xdr:col>10</xdr:col>
      <xdr:colOff>399544</xdr:colOff>
      <xdr:row>4</xdr:row>
      <xdr:rowOff>533400</xdr:rowOff>
    </xdr:to>
    <xdr:sp macro="" textlink="">
      <xdr:nvSpPr>
        <xdr:cNvPr id="124" name="نص 102">
          <a:extLst>
            <a:ext uri="{FF2B5EF4-FFF2-40B4-BE49-F238E27FC236}">
              <a16:creationId xmlns:a16="http://schemas.microsoft.com/office/drawing/2014/main" id="{A1646A6F-ACC4-43C8-88E2-DC8BE341F080}"/>
            </a:ext>
          </a:extLst>
        </xdr:cNvPr>
        <xdr:cNvSpPr txBox="1">
          <a:spLocks noChangeArrowheads="1"/>
        </xdr:cNvSpPr>
      </xdr:nvSpPr>
      <xdr:spPr bwMode="auto">
        <a:xfrm>
          <a:off x="72866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7</xdr:col>
      <xdr:colOff>47625</xdr:colOff>
      <xdr:row>4</xdr:row>
      <xdr:rowOff>47625</xdr:rowOff>
    </xdr:from>
    <xdr:to>
      <xdr:col>7</xdr:col>
      <xdr:colOff>504177</xdr:colOff>
      <xdr:row>4</xdr:row>
      <xdr:rowOff>533400</xdr:rowOff>
    </xdr:to>
    <xdr:sp macro="" textlink="">
      <xdr:nvSpPr>
        <xdr:cNvPr id="125" name="نص 112">
          <a:extLst>
            <a:ext uri="{FF2B5EF4-FFF2-40B4-BE49-F238E27FC236}">
              <a16:creationId xmlns:a16="http://schemas.microsoft.com/office/drawing/2014/main" id="{3CB78A2C-EB7D-479B-99C9-B54C84F19467}"/>
            </a:ext>
          </a:extLst>
        </xdr:cNvPr>
        <xdr:cNvSpPr txBox="1">
          <a:spLocks noChangeArrowheads="1"/>
        </xdr:cNvSpPr>
      </xdr:nvSpPr>
      <xdr:spPr bwMode="auto">
        <a:xfrm>
          <a:off x="5686425" y="971550"/>
          <a:ext cx="456552" cy="48577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9</xdr:col>
      <xdr:colOff>28575</xdr:colOff>
      <xdr:row>4</xdr:row>
      <xdr:rowOff>66675</xdr:rowOff>
    </xdr:from>
    <xdr:to>
      <xdr:col>9</xdr:col>
      <xdr:colOff>511993</xdr:colOff>
      <xdr:row>4</xdr:row>
      <xdr:rowOff>533400</xdr:rowOff>
    </xdr:to>
    <xdr:sp macro="" textlink="">
      <xdr:nvSpPr>
        <xdr:cNvPr id="126" name="نص 112">
          <a:extLst>
            <a:ext uri="{FF2B5EF4-FFF2-40B4-BE49-F238E27FC236}">
              <a16:creationId xmlns:a16="http://schemas.microsoft.com/office/drawing/2014/main" id="{9EDA91FD-DB5B-41DD-AD1A-548C4A602702}"/>
            </a:ext>
          </a:extLst>
        </xdr:cNvPr>
        <xdr:cNvSpPr txBox="1">
          <a:spLocks noChangeArrowheads="1"/>
        </xdr:cNvSpPr>
      </xdr:nvSpPr>
      <xdr:spPr bwMode="auto">
        <a:xfrm>
          <a:off x="66960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12</xdr:col>
      <xdr:colOff>38100</xdr:colOff>
      <xdr:row>4</xdr:row>
      <xdr:rowOff>19050</xdr:rowOff>
    </xdr:from>
    <xdr:to>
      <xdr:col>12</xdr:col>
      <xdr:colOff>399544</xdr:colOff>
      <xdr:row>4</xdr:row>
      <xdr:rowOff>533400</xdr:rowOff>
    </xdr:to>
    <xdr:sp macro="" textlink="">
      <xdr:nvSpPr>
        <xdr:cNvPr id="127" name="نص 102">
          <a:extLst>
            <a:ext uri="{FF2B5EF4-FFF2-40B4-BE49-F238E27FC236}">
              <a16:creationId xmlns:a16="http://schemas.microsoft.com/office/drawing/2014/main" id="{B83BE33B-54B8-4B3A-A5B2-2708AFF2B99D}"/>
            </a:ext>
          </a:extLst>
        </xdr:cNvPr>
        <xdr:cNvSpPr txBox="1">
          <a:spLocks noChangeArrowheads="1"/>
        </xdr:cNvSpPr>
      </xdr:nvSpPr>
      <xdr:spPr bwMode="auto">
        <a:xfrm>
          <a:off x="8362950"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11</xdr:col>
      <xdr:colOff>28575</xdr:colOff>
      <xdr:row>4</xdr:row>
      <xdr:rowOff>66675</xdr:rowOff>
    </xdr:from>
    <xdr:to>
      <xdr:col>11</xdr:col>
      <xdr:colOff>504317</xdr:colOff>
      <xdr:row>4</xdr:row>
      <xdr:rowOff>533400</xdr:rowOff>
    </xdr:to>
    <xdr:sp macro="" textlink="">
      <xdr:nvSpPr>
        <xdr:cNvPr id="128" name="نص 112">
          <a:extLst>
            <a:ext uri="{FF2B5EF4-FFF2-40B4-BE49-F238E27FC236}">
              <a16:creationId xmlns:a16="http://schemas.microsoft.com/office/drawing/2014/main" id="{863FF212-6C4E-44BA-87B5-06A1B2F38936}"/>
            </a:ext>
          </a:extLst>
        </xdr:cNvPr>
        <xdr:cNvSpPr txBox="1">
          <a:spLocks noChangeArrowheads="1"/>
        </xdr:cNvSpPr>
      </xdr:nvSpPr>
      <xdr:spPr bwMode="auto">
        <a:xfrm>
          <a:off x="7724775" y="990600"/>
          <a:ext cx="475742"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29" name="نص 102">
          <a:extLst>
            <a:ext uri="{FF2B5EF4-FFF2-40B4-BE49-F238E27FC236}">
              <a16:creationId xmlns:a16="http://schemas.microsoft.com/office/drawing/2014/main" id="{FFA04969-D22D-4BEB-8D72-88B2A00333E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30" name="نص 97">
          <a:extLst>
            <a:ext uri="{FF2B5EF4-FFF2-40B4-BE49-F238E27FC236}">
              <a16:creationId xmlns:a16="http://schemas.microsoft.com/office/drawing/2014/main" id="{F3063A23-3A1D-4E1A-B2EA-91E42BC7366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31" name="نص 97">
          <a:extLst>
            <a:ext uri="{FF2B5EF4-FFF2-40B4-BE49-F238E27FC236}">
              <a16:creationId xmlns:a16="http://schemas.microsoft.com/office/drawing/2014/main" id="{EE4EA476-DB41-4B4A-826C-5264C1D713D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19050</xdr:rowOff>
    </xdr:from>
    <xdr:to>
      <xdr:col>6</xdr:col>
      <xdr:colOff>399544</xdr:colOff>
      <xdr:row>4</xdr:row>
      <xdr:rowOff>533400</xdr:rowOff>
    </xdr:to>
    <xdr:sp macro="" textlink="">
      <xdr:nvSpPr>
        <xdr:cNvPr id="132" name="نص 102">
          <a:extLst>
            <a:ext uri="{FF2B5EF4-FFF2-40B4-BE49-F238E27FC236}">
              <a16:creationId xmlns:a16="http://schemas.microsoft.com/office/drawing/2014/main" id="{0AB868C0-BE6B-4005-BD34-4E3F55A95A38}"/>
            </a:ext>
          </a:extLst>
        </xdr:cNvPr>
        <xdr:cNvSpPr txBox="1">
          <a:spLocks noChangeArrowheads="1"/>
        </xdr:cNvSpPr>
      </xdr:nvSpPr>
      <xdr:spPr bwMode="auto">
        <a:xfrm>
          <a:off x="52292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3</xdr:col>
      <xdr:colOff>47625</xdr:colOff>
      <xdr:row>4</xdr:row>
      <xdr:rowOff>47625</xdr:rowOff>
    </xdr:from>
    <xdr:to>
      <xdr:col>3</xdr:col>
      <xdr:colOff>504177</xdr:colOff>
      <xdr:row>4</xdr:row>
      <xdr:rowOff>533400</xdr:rowOff>
    </xdr:to>
    <xdr:sp macro="" textlink="">
      <xdr:nvSpPr>
        <xdr:cNvPr id="133" name="نص 112">
          <a:extLst>
            <a:ext uri="{FF2B5EF4-FFF2-40B4-BE49-F238E27FC236}">
              <a16:creationId xmlns:a16="http://schemas.microsoft.com/office/drawing/2014/main" id="{04B89358-65F9-46A3-8120-74854275F13F}"/>
            </a:ext>
          </a:extLst>
        </xdr:cNvPr>
        <xdr:cNvSpPr txBox="1">
          <a:spLocks noChangeArrowheads="1"/>
        </xdr:cNvSpPr>
      </xdr:nvSpPr>
      <xdr:spPr bwMode="auto">
        <a:xfrm>
          <a:off x="3629025" y="971550"/>
          <a:ext cx="456552" cy="48577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28575</xdr:colOff>
      <xdr:row>4</xdr:row>
      <xdr:rowOff>66675</xdr:rowOff>
    </xdr:from>
    <xdr:to>
      <xdr:col>5</xdr:col>
      <xdr:colOff>511993</xdr:colOff>
      <xdr:row>4</xdr:row>
      <xdr:rowOff>533400</xdr:rowOff>
    </xdr:to>
    <xdr:sp macro="" textlink="">
      <xdr:nvSpPr>
        <xdr:cNvPr id="134" name="نص 112">
          <a:extLst>
            <a:ext uri="{FF2B5EF4-FFF2-40B4-BE49-F238E27FC236}">
              <a16:creationId xmlns:a16="http://schemas.microsoft.com/office/drawing/2014/main" id="{87023084-8B5A-4BE6-A025-77C6F1C6D068}"/>
            </a:ext>
          </a:extLst>
        </xdr:cNvPr>
        <xdr:cNvSpPr txBox="1">
          <a:spLocks noChangeArrowheads="1"/>
        </xdr:cNvSpPr>
      </xdr:nvSpPr>
      <xdr:spPr bwMode="auto">
        <a:xfrm>
          <a:off x="46386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8</xdr:col>
      <xdr:colOff>38100</xdr:colOff>
      <xdr:row>4</xdr:row>
      <xdr:rowOff>19050</xdr:rowOff>
    </xdr:from>
    <xdr:to>
      <xdr:col>8</xdr:col>
      <xdr:colOff>399544</xdr:colOff>
      <xdr:row>4</xdr:row>
      <xdr:rowOff>533400</xdr:rowOff>
    </xdr:to>
    <xdr:sp macro="" textlink="">
      <xdr:nvSpPr>
        <xdr:cNvPr id="135" name="نص 102">
          <a:extLst>
            <a:ext uri="{FF2B5EF4-FFF2-40B4-BE49-F238E27FC236}">
              <a16:creationId xmlns:a16="http://schemas.microsoft.com/office/drawing/2014/main" id="{AD06A73F-FDDD-4DAE-B06B-0B406B13E2B9}"/>
            </a:ext>
          </a:extLst>
        </xdr:cNvPr>
        <xdr:cNvSpPr txBox="1">
          <a:spLocks noChangeArrowheads="1"/>
        </xdr:cNvSpPr>
      </xdr:nvSpPr>
      <xdr:spPr bwMode="auto">
        <a:xfrm>
          <a:off x="62579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7</xdr:col>
      <xdr:colOff>28575</xdr:colOff>
      <xdr:row>4</xdr:row>
      <xdr:rowOff>66675</xdr:rowOff>
    </xdr:from>
    <xdr:to>
      <xdr:col>7</xdr:col>
      <xdr:colOff>511993</xdr:colOff>
      <xdr:row>4</xdr:row>
      <xdr:rowOff>533400</xdr:rowOff>
    </xdr:to>
    <xdr:sp macro="" textlink="">
      <xdr:nvSpPr>
        <xdr:cNvPr id="136" name="نص 112">
          <a:extLst>
            <a:ext uri="{FF2B5EF4-FFF2-40B4-BE49-F238E27FC236}">
              <a16:creationId xmlns:a16="http://schemas.microsoft.com/office/drawing/2014/main" id="{159805A1-10C9-415A-B7C4-149AFD78B075}"/>
            </a:ext>
          </a:extLst>
        </xdr:cNvPr>
        <xdr:cNvSpPr txBox="1">
          <a:spLocks noChangeArrowheads="1"/>
        </xdr:cNvSpPr>
      </xdr:nvSpPr>
      <xdr:spPr bwMode="auto">
        <a:xfrm>
          <a:off x="56673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19</xdr:row>
      <xdr:rowOff>19050</xdr:rowOff>
    </xdr:from>
    <xdr:to>
      <xdr:col>7</xdr:col>
      <xdr:colOff>0</xdr:colOff>
      <xdr:row>20</xdr:row>
      <xdr:rowOff>9525</xdr:rowOff>
    </xdr:to>
    <xdr:sp macro="" textlink="">
      <xdr:nvSpPr>
        <xdr:cNvPr id="2" name="Text Box 1">
          <a:extLst>
            <a:ext uri="{FF2B5EF4-FFF2-40B4-BE49-F238E27FC236}">
              <a16:creationId xmlns:a16="http://schemas.microsoft.com/office/drawing/2014/main" id="{E4685D55-25B6-42CE-81C4-41BE334BD2CC}"/>
            </a:ext>
          </a:extLst>
        </xdr:cNvPr>
        <xdr:cNvSpPr txBox="1">
          <a:spLocks noChangeArrowheads="1"/>
        </xdr:cNvSpPr>
      </xdr:nvSpPr>
      <xdr:spPr bwMode="auto">
        <a:xfrm>
          <a:off x="4362450" y="6248400"/>
          <a:ext cx="0" cy="266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38100</xdr:rowOff>
    </xdr:from>
    <xdr:to>
      <xdr:col>0</xdr:col>
      <xdr:colOff>0</xdr:colOff>
      <xdr:row>4</xdr:row>
      <xdr:rowOff>0</xdr:rowOff>
    </xdr:to>
    <xdr:sp macro="" textlink="">
      <xdr:nvSpPr>
        <xdr:cNvPr id="2" name="نص 7">
          <a:extLst>
            <a:ext uri="{FF2B5EF4-FFF2-40B4-BE49-F238E27FC236}">
              <a16:creationId xmlns:a16="http://schemas.microsoft.com/office/drawing/2014/main" id="{6009DB79-FCBF-44A4-BAEC-31ABFF7465CC}"/>
            </a:ext>
          </a:extLst>
        </xdr:cNvPr>
        <xdr:cNvSpPr txBox="1">
          <a:spLocks noChangeArrowheads="1"/>
        </xdr:cNvSpPr>
      </xdr:nvSpPr>
      <xdr:spPr bwMode="auto">
        <a:xfrm>
          <a:off x="0" y="876300"/>
          <a:ext cx="0" cy="3429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3</xdr:row>
      <xdr:rowOff>38100</xdr:rowOff>
    </xdr:from>
    <xdr:to>
      <xdr:col>0</xdr:col>
      <xdr:colOff>0</xdr:colOff>
      <xdr:row>4</xdr:row>
      <xdr:rowOff>0</xdr:rowOff>
    </xdr:to>
    <xdr:sp macro="" textlink="">
      <xdr:nvSpPr>
        <xdr:cNvPr id="3" name="نص 8">
          <a:extLst>
            <a:ext uri="{FF2B5EF4-FFF2-40B4-BE49-F238E27FC236}">
              <a16:creationId xmlns:a16="http://schemas.microsoft.com/office/drawing/2014/main" id="{9842BD51-2E63-4BDF-A526-64E2C57E9435}"/>
            </a:ext>
          </a:extLst>
        </xdr:cNvPr>
        <xdr:cNvSpPr txBox="1">
          <a:spLocks noChangeArrowheads="1"/>
        </xdr:cNvSpPr>
      </xdr:nvSpPr>
      <xdr:spPr bwMode="auto">
        <a:xfrm>
          <a:off x="0" y="876300"/>
          <a:ext cx="0" cy="3429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19</xdr:row>
      <xdr:rowOff>266700</xdr:rowOff>
    </xdr:from>
    <xdr:to>
      <xdr:col>7</xdr:col>
      <xdr:colOff>0</xdr:colOff>
      <xdr:row>19</xdr:row>
      <xdr:rowOff>266700</xdr:rowOff>
    </xdr:to>
    <xdr:sp macro="" textlink="">
      <xdr:nvSpPr>
        <xdr:cNvPr id="2" name="نص 37">
          <a:extLst>
            <a:ext uri="{FF2B5EF4-FFF2-40B4-BE49-F238E27FC236}">
              <a16:creationId xmlns:a16="http://schemas.microsoft.com/office/drawing/2014/main" id="{C6548E6B-C538-418E-85D6-FEF8774F2000}"/>
            </a:ext>
          </a:extLst>
        </xdr:cNvPr>
        <xdr:cNvSpPr txBox="1">
          <a:spLocks noChangeArrowheads="1"/>
        </xdr:cNvSpPr>
      </xdr:nvSpPr>
      <xdr:spPr bwMode="auto">
        <a:xfrm>
          <a:off x="5019675" y="5686425"/>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27</xdr:row>
      <xdr:rowOff>171450</xdr:rowOff>
    </xdr:from>
    <xdr:to>
      <xdr:col>7</xdr:col>
      <xdr:colOff>0</xdr:colOff>
      <xdr:row>27</xdr:row>
      <xdr:rowOff>273556</xdr:rowOff>
    </xdr:to>
    <xdr:sp macro="" textlink="">
      <xdr:nvSpPr>
        <xdr:cNvPr id="3" name="Text Box 48">
          <a:extLst>
            <a:ext uri="{FF2B5EF4-FFF2-40B4-BE49-F238E27FC236}">
              <a16:creationId xmlns:a16="http://schemas.microsoft.com/office/drawing/2014/main" id="{8AE9565C-A964-4DC3-91BF-E05E07A3C402}"/>
            </a:ext>
          </a:extLst>
        </xdr:cNvPr>
        <xdr:cNvSpPr txBox="1">
          <a:spLocks noChangeArrowheads="1"/>
        </xdr:cNvSpPr>
      </xdr:nvSpPr>
      <xdr:spPr bwMode="auto">
        <a:xfrm>
          <a:off x="5019675" y="7820025"/>
          <a:ext cx="0" cy="102106"/>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28</xdr:row>
      <xdr:rowOff>57150</xdr:rowOff>
    </xdr:from>
    <xdr:to>
      <xdr:col>7</xdr:col>
      <xdr:colOff>0</xdr:colOff>
      <xdr:row>28</xdr:row>
      <xdr:rowOff>153194</xdr:rowOff>
    </xdr:to>
    <xdr:sp macro="" textlink="">
      <xdr:nvSpPr>
        <xdr:cNvPr id="4" name="Text Box 49">
          <a:extLst>
            <a:ext uri="{FF2B5EF4-FFF2-40B4-BE49-F238E27FC236}">
              <a16:creationId xmlns:a16="http://schemas.microsoft.com/office/drawing/2014/main" id="{96A987A4-BB8A-4A1E-A7D0-AE9221E31BFB}"/>
            </a:ext>
          </a:extLst>
        </xdr:cNvPr>
        <xdr:cNvSpPr txBox="1">
          <a:spLocks noChangeArrowheads="1"/>
        </xdr:cNvSpPr>
      </xdr:nvSpPr>
      <xdr:spPr bwMode="auto">
        <a:xfrm>
          <a:off x="5019675" y="8010525"/>
          <a:ext cx="0" cy="96044"/>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18</xdr:row>
      <xdr:rowOff>38100</xdr:rowOff>
    </xdr:from>
    <xdr:to>
      <xdr:col>7</xdr:col>
      <xdr:colOff>0</xdr:colOff>
      <xdr:row>18</xdr:row>
      <xdr:rowOff>136327</xdr:rowOff>
    </xdr:to>
    <xdr:sp macro="" textlink="">
      <xdr:nvSpPr>
        <xdr:cNvPr id="5" name="Text Box 50">
          <a:extLst>
            <a:ext uri="{FF2B5EF4-FFF2-40B4-BE49-F238E27FC236}">
              <a16:creationId xmlns:a16="http://schemas.microsoft.com/office/drawing/2014/main" id="{F918B443-0DE7-4066-BA94-9185CC50CDF9}"/>
            </a:ext>
          </a:extLst>
        </xdr:cNvPr>
        <xdr:cNvSpPr txBox="1">
          <a:spLocks noChangeArrowheads="1"/>
        </xdr:cNvSpPr>
      </xdr:nvSpPr>
      <xdr:spPr bwMode="auto">
        <a:xfrm>
          <a:off x="5019675" y="5076825"/>
          <a:ext cx="0" cy="98227"/>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1</xdr:col>
      <xdr:colOff>179070</xdr:colOff>
      <xdr:row>19</xdr:row>
      <xdr:rowOff>266700</xdr:rowOff>
    </xdr:from>
    <xdr:to>
      <xdr:col>2</xdr:col>
      <xdr:colOff>110595</xdr:colOff>
      <xdr:row>19</xdr:row>
      <xdr:rowOff>266700</xdr:rowOff>
    </xdr:to>
    <xdr:sp macro="" textlink="">
      <xdr:nvSpPr>
        <xdr:cNvPr id="6" name="نص 37">
          <a:extLst>
            <a:ext uri="{FF2B5EF4-FFF2-40B4-BE49-F238E27FC236}">
              <a16:creationId xmlns:a16="http://schemas.microsoft.com/office/drawing/2014/main" id="{95D6E238-CA82-48E9-A437-C8F97BAE977A}"/>
            </a:ext>
          </a:extLst>
        </xdr:cNvPr>
        <xdr:cNvSpPr txBox="1">
          <a:spLocks noChangeArrowheads="1"/>
        </xdr:cNvSpPr>
      </xdr:nvSpPr>
      <xdr:spPr bwMode="auto">
        <a:xfrm>
          <a:off x="1464945" y="5686425"/>
          <a:ext cx="74115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24</xdr:row>
      <xdr:rowOff>266700</xdr:rowOff>
    </xdr:from>
    <xdr:to>
      <xdr:col>7</xdr:col>
      <xdr:colOff>0</xdr:colOff>
      <xdr:row>24</xdr:row>
      <xdr:rowOff>266700</xdr:rowOff>
    </xdr:to>
    <xdr:sp macro="" textlink="">
      <xdr:nvSpPr>
        <xdr:cNvPr id="7" name="نص 37">
          <a:extLst>
            <a:ext uri="{FF2B5EF4-FFF2-40B4-BE49-F238E27FC236}">
              <a16:creationId xmlns:a16="http://schemas.microsoft.com/office/drawing/2014/main" id="{46BDD553-88A5-45F7-8FC4-3F2217F64364}"/>
            </a:ext>
          </a:extLst>
        </xdr:cNvPr>
        <xdr:cNvSpPr txBox="1">
          <a:spLocks noChangeArrowheads="1"/>
        </xdr:cNvSpPr>
      </xdr:nvSpPr>
      <xdr:spPr bwMode="auto">
        <a:xfrm>
          <a:off x="5019675" y="718185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23</xdr:row>
      <xdr:rowOff>38100</xdr:rowOff>
    </xdr:from>
    <xdr:to>
      <xdr:col>7</xdr:col>
      <xdr:colOff>0</xdr:colOff>
      <xdr:row>23</xdr:row>
      <xdr:rowOff>125413</xdr:rowOff>
    </xdr:to>
    <xdr:sp macro="" textlink="">
      <xdr:nvSpPr>
        <xdr:cNvPr id="8" name="Text Box 50">
          <a:extLst>
            <a:ext uri="{FF2B5EF4-FFF2-40B4-BE49-F238E27FC236}">
              <a16:creationId xmlns:a16="http://schemas.microsoft.com/office/drawing/2014/main" id="{0597485B-087F-4A21-8ADD-4D105953DDCB}"/>
            </a:ext>
          </a:extLst>
        </xdr:cNvPr>
        <xdr:cNvSpPr txBox="1">
          <a:spLocks noChangeArrowheads="1"/>
        </xdr:cNvSpPr>
      </xdr:nvSpPr>
      <xdr:spPr bwMode="auto">
        <a:xfrm>
          <a:off x="5019675" y="6572250"/>
          <a:ext cx="0" cy="87313"/>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1</xdr:col>
      <xdr:colOff>179070</xdr:colOff>
      <xdr:row>24</xdr:row>
      <xdr:rowOff>266700</xdr:rowOff>
    </xdr:from>
    <xdr:to>
      <xdr:col>2</xdr:col>
      <xdr:colOff>110595</xdr:colOff>
      <xdr:row>24</xdr:row>
      <xdr:rowOff>266700</xdr:rowOff>
    </xdr:to>
    <xdr:sp macro="" textlink="">
      <xdr:nvSpPr>
        <xdr:cNvPr id="9" name="نص 37">
          <a:extLst>
            <a:ext uri="{FF2B5EF4-FFF2-40B4-BE49-F238E27FC236}">
              <a16:creationId xmlns:a16="http://schemas.microsoft.com/office/drawing/2014/main" id="{EA8C12B5-86C2-404C-BEE9-04725A334502}"/>
            </a:ext>
          </a:extLst>
        </xdr:cNvPr>
        <xdr:cNvSpPr txBox="1">
          <a:spLocks noChangeArrowheads="1"/>
        </xdr:cNvSpPr>
      </xdr:nvSpPr>
      <xdr:spPr bwMode="auto">
        <a:xfrm>
          <a:off x="1464945" y="7181850"/>
          <a:ext cx="74115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7</xdr:row>
      <xdr:rowOff>9525</xdr:rowOff>
    </xdr:from>
    <xdr:to>
      <xdr:col>6</xdr:col>
      <xdr:colOff>0</xdr:colOff>
      <xdr:row>7</xdr:row>
      <xdr:rowOff>352425</xdr:rowOff>
    </xdr:to>
    <xdr:sp macro="" textlink="">
      <xdr:nvSpPr>
        <xdr:cNvPr id="2" name="نص 1">
          <a:extLst>
            <a:ext uri="{FF2B5EF4-FFF2-40B4-BE49-F238E27FC236}">
              <a16:creationId xmlns:a16="http://schemas.microsoft.com/office/drawing/2014/main" id="{4784F284-3932-41EB-B0B1-EB06C2868617}"/>
            </a:ext>
          </a:extLst>
        </xdr:cNvPr>
        <xdr:cNvSpPr txBox="1">
          <a:spLocks noChangeArrowheads="1"/>
        </xdr:cNvSpPr>
      </xdr:nvSpPr>
      <xdr:spPr bwMode="auto">
        <a:xfrm>
          <a:off x="4495800" y="187642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سعودي</a:t>
          </a:r>
        </a:p>
        <a:p>
          <a:pPr algn="ctr" rtl="0">
            <a:defRPr sz="1000"/>
          </a:pPr>
          <a:r>
            <a:rPr lang="en-US" sz="1000" b="0" i="0" strike="noStrike">
              <a:solidFill>
                <a:srgbClr val="000000"/>
              </a:solidFill>
              <a:latin typeface="Times New Roman"/>
              <a:cs typeface="Times New Roman"/>
            </a:rPr>
            <a:t>S</a:t>
          </a:r>
        </a:p>
      </xdr:txBody>
    </xdr:sp>
    <xdr:clientData/>
  </xdr:twoCellAnchor>
  <xdr:twoCellAnchor>
    <xdr:from>
      <xdr:col>6</xdr:col>
      <xdr:colOff>0</xdr:colOff>
      <xdr:row>8</xdr:row>
      <xdr:rowOff>34290</xdr:rowOff>
    </xdr:from>
    <xdr:to>
      <xdr:col>6</xdr:col>
      <xdr:colOff>0</xdr:colOff>
      <xdr:row>8</xdr:row>
      <xdr:rowOff>377190</xdr:rowOff>
    </xdr:to>
    <xdr:sp macro="" textlink="">
      <xdr:nvSpPr>
        <xdr:cNvPr id="3" name="نص 2">
          <a:extLst>
            <a:ext uri="{FF2B5EF4-FFF2-40B4-BE49-F238E27FC236}">
              <a16:creationId xmlns:a16="http://schemas.microsoft.com/office/drawing/2014/main" id="{37CA926A-CDBF-4E3A-BA10-5E413C6AF509}"/>
            </a:ext>
          </a:extLst>
        </xdr:cNvPr>
        <xdr:cNvSpPr txBox="1">
          <a:spLocks noChangeArrowheads="1"/>
        </xdr:cNvSpPr>
      </xdr:nvSpPr>
      <xdr:spPr bwMode="auto">
        <a:xfrm>
          <a:off x="4495800" y="233934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6</xdr:col>
      <xdr:colOff>0</xdr:colOff>
      <xdr:row>9</xdr:row>
      <xdr:rowOff>19050</xdr:rowOff>
    </xdr:from>
    <xdr:to>
      <xdr:col>6</xdr:col>
      <xdr:colOff>0</xdr:colOff>
      <xdr:row>9</xdr:row>
      <xdr:rowOff>361950</xdr:rowOff>
    </xdr:to>
    <xdr:sp macro="" textlink="">
      <xdr:nvSpPr>
        <xdr:cNvPr id="4" name="نص 4">
          <a:extLst>
            <a:ext uri="{FF2B5EF4-FFF2-40B4-BE49-F238E27FC236}">
              <a16:creationId xmlns:a16="http://schemas.microsoft.com/office/drawing/2014/main" id="{62E2270F-FE0C-4E64-AA62-8E4715AF8E40}"/>
            </a:ext>
          </a:extLst>
        </xdr:cNvPr>
        <xdr:cNvSpPr txBox="1">
          <a:spLocks noChangeArrowheads="1"/>
        </xdr:cNvSpPr>
      </xdr:nvSpPr>
      <xdr:spPr bwMode="auto">
        <a:xfrm>
          <a:off x="4495800" y="276225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المجموع </a:t>
          </a:r>
        </a:p>
        <a:p>
          <a:pPr algn="ctr" rtl="0">
            <a:defRPr sz="1000"/>
          </a:pPr>
          <a:r>
            <a:rPr lang="en-US" sz="1000" b="0" i="0" strike="noStrike">
              <a:solidFill>
                <a:srgbClr val="000000"/>
              </a:solidFill>
              <a:latin typeface="Times New Roman"/>
              <a:cs typeface="Times New Roman"/>
            </a:rPr>
            <a:t>Total</a:t>
          </a:r>
        </a:p>
      </xdr:txBody>
    </xdr:sp>
    <xdr:clientData/>
  </xdr:twoCellAnchor>
  <xdr:twoCellAnchor>
    <xdr:from>
      <xdr:col>6</xdr:col>
      <xdr:colOff>0</xdr:colOff>
      <xdr:row>11</xdr:row>
      <xdr:rowOff>9525</xdr:rowOff>
    </xdr:from>
    <xdr:to>
      <xdr:col>6</xdr:col>
      <xdr:colOff>0</xdr:colOff>
      <xdr:row>11</xdr:row>
      <xdr:rowOff>352425</xdr:rowOff>
    </xdr:to>
    <xdr:sp macro="" textlink="">
      <xdr:nvSpPr>
        <xdr:cNvPr id="5" name="نص 39">
          <a:extLst>
            <a:ext uri="{FF2B5EF4-FFF2-40B4-BE49-F238E27FC236}">
              <a16:creationId xmlns:a16="http://schemas.microsoft.com/office/drawing/2014/main" id="{D0F4AEF1-0442-43CC-AB37-3C02F3163BB4}"/>
            </a:ext>
          </a:extLst>
        </xdr:cNvPr>
        <xdr:cNvSpPr txBox="1">
          <a:spLocks noChangeArrowheads="1"/>
        </xdr:cNvSpPr>
      </xdr:nvSpPr>
      <xdr:spPr bwMode="auto">
        <a:xfrm>
          <a:off x="4495800" y="357187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سعودي</a:t>
          </a:r>
        </a:p>
        <a:p>
          <a:pPr algn="ctr" rtl="0">
            <a:defRPr sz="1000"/>
          </a:pPr>
          <a:r>
            <a:rPr lang="en-US" sz="1000" b="0" i="0" strike="noStrike">
              <a:solidFill>
                <a:srgbClr val="000000"/>
              </a:solidFill>
              <a:latin typeface="Times New Roman"/>
              <a:cs typeface="Times New Roman"/>
            </a:rPr>
            <a:t>S</a:t>
          </a:r>
        </a:p>
      </xdr:txBody>
    </xdr:sp>
    <xdr:clientData/>
  </xdr:twoCellAnchor>
  <xdr:twoCellAnchor>
    <xdr:from>
      <xdr:col>6</xdr:col>
      <xdr:colOff>0</xdr:colOff>
      <xdr:row>12</xdr:row>
      <xdr:rowOff>11430</xdr:rowOff>
    </xdr:from>
    <xdr:to>
      <xdr:col>6</xdr:col>
      <xdr:colOff>0</xdr:colOff>
      <xdr:row>12</xdr:row>
      <xdr:rowOff>354330</xdr:rowOff>
    </xdr:to>
    <xdr:sp macro="" textlink="">
      <xdr:nvSpPr>
        <xdr:cNvPr id="6" name="نص 41">
          <a:extLst>
            <a:ext uri="{FF2B5EF4-FFF2-40B4-BE49-F238E27FC236}">
              <a16:creationId xmlns:a16="http://schemas.microsoft.com/office/drawing/2014/main" id="{3265D17E-6A30-4CDB-B3A3-77295C17A91F}"/>
            </a:ext>
          </a:extLst>
        </xdr:cNvPr>
        <xdr:cNvSpPr txBox="1">
          <a:spLocks noChangeArrowheads="1"/>
        </xdr:cNvSpPr>
      </xdr:nvSpPr>
      <xdr:spPr bwMode="auto">
        <a:xfrm>
          <a:off x="4495800" y="401193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6</xdr:col>
      <xdr:colOff>0</xdr:colOff>
      <xdr:row>16</xdr:row>
      <xdr:rowOff>9525</xdr:rowOff>
    </xdr:from>
    <xdr:to>
      <xdr:col>6</xdr:col>
      <xdr:colOff>0</xdr:colOff>
      <xdr:row>16</xdr:row>
      <xdr:rowOff>352425</xdr:rowOff>
    </xdr:to>
    <xdr:sp macro="" textlink="">
      <xdr:nvSpPr>
        <xdr:cNvPr id="7" name="نص 42">
          <a:extLst>
            <a:ext uri="{FF2B5EF4-FFF2-40B4-BE49-F238E27FC236}">
              <a16:creationId xmlns:a16="http://schemas.microsoft.com/office/drawing/2014/main" id="{0A309A67-816D-40AA-A42C-3A06F14D46BA}"/>
            </a:ext>
          </a:extLst>
        </xdr:cNvPr>
        <xdr:cNvSpPr txBox="1">
          <a:spLocks noChangeArrowheads="1"/>
        </xdr:cNvSpPr>
      </xdr:nvSpPr>
      <xdr:spPr bwMode="auto">
        <a:xfrm>
          <a:off x="4495800" y="561022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6</xdr:col>
      <xdr:colOff>0</xdr:colOff>
      <xdr:row>16</xdr:row>
      <xdr:rowOff>9525</xdr:rowOff>
    </xdr:from>
    <xdr:to>
      <xdr:col>6</xdr:col>
      <xdr:colOff>0</xdr:colOff>
      <xdr:row>16</xdr:row>
      <xdr:rowOff>238125</xdr:rowOff>
    </xdr:to>
    <xdr:sp macro="" textlink="">
      <xdr:nvSpPr>
        <xdr:cNvPr id="8" name="Text Box 46">
          <a:extLst>
            <a:ext uri="{FF2B5EF4-FFF2-40B4-BE49-F238E27FC236}">
              <a16:creationId xmlns:a16="http://schemas.microsoft.com/office/drawing/2014/main" id="{CFC5B049-47BA-4C67-80F9-AB40C5B26F14}"/>
            </a:ext>
          </a:extLst>
        </xdr:cNvPr>
        <xdr:cNvSpPr txBox="1">
          <a:spLocks noChangeArrowheads="1"/>
        </xdr:cNvSpPr>
      </xdr:nvSpPr>
      <xdr:spPr bwMode="auto">
        <a:xfrm>
          <a:off x="4495800" y="5610225"/>
          <a:ext cx="0" cy="2286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47625</xdr:colOff>
      <xdr:row>23</xdr:row>
      <xdr:rowOff>78105</xdr:rowOff>
    </xdr:from>
    <xdr:to>
      <xdr:col>0</xdr:col>
      <xdr:colOff>222155</xdr:colOff>
      <xdr:row>25</xdr:row>
      <xdr:rowOff>36435</xdr:rowOff>
    </xdr:to>
    <xdr:sp macro="" textlink="">
      <xdr:nvSpPr>
        <xdr:cNvPr id="9" name="Text Box 48">
          <a:extLst>
            <a:ext uri="{FF2B5EF4-FFF2-40B4-BE49-F238E27FC236}">
              <a16:creationId xmlns:a16="http://schemas.microsoft.com/office/drawing/2014/main" id="{862409F6-C14B-46D0-AD5E-5D25C26F66F0}"/>
            </a:ext>
          </a:extLst>
        </xdr:cNvPr>
        <xdr:cNvSpPr txBox="1">
          <a:spLocks noChangeArrowheads="1"/>
        </xdr:cNvSpPr>
      </xdr:nvSpPr>
      <xdr:spPr bwMode="auto">
        <a:xfrm>
          <a:off x="47625" y="8574405"/>
          <a:ext cx="174530" cy="415530"/>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6</xdr:col>
      <xdr:colOff>0</xdr:colOff>
      <xdr:row>20</xdr:row>
      <xdr:rowOff>26670</xdr:rowOff>
    </xdr:from>
    <xdr:to>
      <xdr:col>6</xdr:col>
      <xdr:colOff>0</xdr:colOff>
      <xdr:row>20</xdr:row>
      <xdr:rowOff>369570</xdr:rowOff>
    </xdr:to>
    <xdr:sp macro="" textlink="">
      <xdr:nvSpPr>
        <xdr:cNvPr id="10" name="نص 42">
          <a:extLst>
            <a:ext uri="{FF2B5EF4-FFF2-40B4-BE49-F238E27FC236}">
              <a16:creationId xmlns:a16="http://schemas.microsoft.com/office/drawing/2014/main" id="{F73AB083-E6F0-4998-91D7-9F745A9A4307}"/>
            </a:ext>
          </a:extLst>
        </xdr:cNvPr>
        <xdr:cNvSpPr txBox="1">
          <a:spLocks noChangeArrowheads="1"/>
        </xdr:cNvSpPr>
      </xdr:nvSpPr>
      <xdr:spPr bwMode="auto">
        <a:xfrm>
          <a:off x="4495800" y="726567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6</xdr:col>
      <xdr:colOff>0</xdr:colOff>
      <xdr:row>20</xdr:row>
      <xdr:rowOff>26670</xdr:rowOff>
    </xdr:from>
    <xdr:to>
      <xdr:col>6</xdr:col>
      <xdr:colOff>0</xdr:colOff>
      <xdr:row>20</xdr:row>
      <xdr:rowOff>255270</xdr:rowOff>
    </xdr:to>
    <xdr:sp macro="" textlink="">
      <xdr:nvSpPr>
        <xdr:cNvPr id="11" name="Text Box 46">
          <a:extLst>
            <a:ext uri="{FF2B5EF4-FFF2-40B4-BE49-F238E27FC236}">
              <a16:creationId xmlns:a16="http://schemas.microsoft.com/office/drawing/2014/main" id="{70AB81DA-A479-4AA4-A447-2BBCF682A3A5}"/>
            </a:ext>
          </a:extLst>
        </xdr:cNvPr>
        <xdr:cNvSpPr txBox="1">
          <a:spLocks noChangeArrowheads="1"/>
        </xdr:cNvSpPr>
      </xdr:nvSpPr>
      <xdr:spPr bwMode="auto">
        <a:xfrm>
          <a:off x="4495800" y="7265670"/>
          <a:ext cx="0" cy="2286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485775</xdr:colOff>
      <xdr:row>20</xdr:row>
      <xdr:rowOff>19050</xdr:rowOff>
    </xdr:from>
    <xdr:to>
      <xdr:col>0</xdr:col>
      <xdr:colOff>895350</xdr:colOff>
      <xdr:row>20</xdr:row>
      <xdr:rowOff>247650</xdr:rowOff>
    </xdr:to>
    <xdr:sp macro="" textlink="">
      <xdr:nvSpPr>
        <xdr:cNvPr id="12" name="Text Box 50">
          <a:extLst>
            <a:ext uri="{FF2B5EF4-FFF2-40B4-BE49-F238E27FC236}">
              <a16:creationId xmlns:a16="http://schemas.microsoft.com/office/drawing/2014/main" id="{C533F16D-BE78-4365-B182-0AD0A2057BB3}"/>
            </a:ext>
          </a:extLst>
        </xdr:cNvPr>
        <xdr:cNvSpPr txBox="1">
          <a:spLocks noChangeArrowheads="1"/>
        </xdr:cNvSpPr>
      </xdr:nvSpPr>
      <xdr:spPr bwMode="auto">
        <a:xfrm>
          <a:off x="485775" y="7258050"/>
          <a:ext cx="409575"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19050</xdr:rowOff>
    </xdr:from>
    <xdr:to>
      <xdr:col>2</xdr:col>
      <xdr:colOff>0</xdr:colOff>
      <xdr:row>7</xdr:row>
      <xdr:rowOff>0</xdr:rowOff>
    </xdr:to>
    <xdr:sp macro="" textlink="">
      <xdr:nvSpPr>
        <xdr:cNvPr id="2" name="Line 1">
          <a:extLst>
            <a:ext uri="{FF2B5EF4-FFF2-40B4-BE49-F238E27FC236}">
              <a16:creationId xmlns:a16="http://schemas.microsoft.com/office/drawing/2014/main" id="{0E4A41D2-F809-4F4F-8112-00D2E39DEEB3}"/>
            </a:ext>
          </a:extLst>
        </xdr:cNvPr>
        <xdr:cNvSpPr>
          <a:spLocks noChangeShapeType="1"/>
        </xdr:cNvSpPr>
      </xdr:nvSpPr>
      <xdr:spPr bwMode="auto">
        <a:xfrm>
          <a:off x="9525" y="1162050"/>
          <a:ext cx="7372350" cy="1504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3</xdr:row>
      <xdr:rowOff>142875</xdr:rowOff>
    </xdr:from>
    <xdr:to>
      <xdr:col>2</xdr:col>
      <xdr:colOff>28575</xdr:colOff>
      <xdr:row>7</xdr:row>
      <xdr:rowOff>19050</xdr:rowOff>
    </xdr:to>
    <xdr:sp macro="" textlink="">
      <xdr:nvSpPr>
        <xdr:cNvPr id="2" name="Line 1">
          <a:extLst>
            <a:ext uri="{FF2B5EF4-FFF2-40B4-BE49-F238E27FC236}">
              <a16:creationId xmlns:a16="http://schemas.microsoft.com/office/drawing/2014/main" id="{0DA7B854-00CB-4811-8799-254D49AE20E2}"/>
            </a:ext>
          </a:extLst>
        </xdr:cNvPr>
        <xdr:cNvSpPr>
          <a:spLocks noChangeShapeType="1"/>
        </xdr:cNvSpPr>
      </xdr:nvSpPr>
      <xdr:spPr bwMode="auto">
        <a:xfrm>
          <a:off x="47625" y="1219200"/>
          <a:ext cx="6696075" cy="1400175"/>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66675</xdr:colOff>
      <xdr:row>17</xdr:row>
      <xdr:rowOff>0</xdr:rowOff>
    </xdr:from>
    <xdr:to>
      <xdr:col>10</xdr:col>
      <xdr:colOff>0</xdr:colOff>
      <xdr:row>18</xdr:row>
      <xdr:rowOff>0</xdr:rowOff>
    </xdr:to>
    <xdr:sp macro="" textlink="">
      <xdr:nvSpPr>
        <xdr:cNvPr id="2" name="نص 8">
          <a:extLst>
            <a:ext uri="{FF2B5EF4-FFF2-40B4-BE49-F238E27FC236}">
              <a16:creationId xmlns:a16="http://schemas.microsoft.com/office/drawing/2014/main" id="{936EE96A-8329-4229-884A-BE5C2A1F89F6}"/>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 name="Text Box 9">
          <a:extLst>
            <a:ext uri="{FF2B5EF4-FFF2-40B4-BE49-F238E27FC236}">
              <a16:creationId xmlns:a16="http://schemas.microsoft.com/office/drawing/2014/main" id="{254771FC-CAFC-431B-B703-8D0EA2FB7A1F}"/>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 name="Text Box 10">
          <a:extLst>
            <a:ext uri="{FF2B5EF4-FFF2-40B4-BE49-F238E27FC236}">
              <a16:creationId xmlns:a16="http://schemas.microsoft.com/office/drawing/2014/main" id="{82788889-0275-43DD-9314-1389D9FF0EF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 name="Text Box 11">
          <a:extLst>
            <a:ext uri="{FF2B5EF4-FFF2-40B4-BE49-F238E27FC236}">
              <a16:creationId xmlns:a16="http://schemas.microsoft.com/office/drawing/2014/main" id="{B61AC1AF-1471-4F80-A716-5392329F955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6" name="Text Box 12">
          <a:extLst>
            <a:ext uri="{FF2B5EF4-FFF2-40B4-BE49-F238E27FC236}">
              <a16:creationId xmlns:a16="http://schemas.microsoft.com/office/drawing/2014/main" id="{A4D2835D-47E8-4320-A94C-59C2AD909607}"/>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7" name="نص 8">
          <a:extLst>
            <a:ext uri="{FF2B5EF4-FFF2-40B4-BE49-F238E27FC236}">
              <a16:creationId xmlns:a16="http://schemas.microsoft.com/office/drawing/2014/main" id="{3D4138C3-BB13-4C57-904F-7D7532882CA9}"/>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8" name="نص 8">
          <a:extLst>
            <a:ext uri="{FF2B5EF4-FFF2-40B4-BE49-F238E27FC236}">
              <a16:creationId xmlns:a16="http://schemas.microsoft.com/office/drawing/2014/main" id="{BCB52AC8-2164-49EB-9D75-379D14369496}"/>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9" name="نص 8">
          <a:extLst>
            <a:ext uri="{FF2B5EF4-FFF2-40B4-BE49-F238E27FC236}">
              <a16:creationId xmlns:a16="http://schemas.microsoft.com/office/drawing/2014/main" id="{81F65452-C95F-4DF3-A025-5F2009E29B04}"/>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0" name="نص 8">
          <a:extLst>
            <a:ext uri="{FF2B5EF4-FFF2-40B4-BE49-F238E27FC236}">
              <a16:creationId xmlns:a16="http://schemas.microsoft.com/office/drawing/2014/main" id="{C7BE80E1-AE78-4D4A-9B28-F7A1C7EC84E1}"/>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1" name="Text Box 17">
          <a:extLst>
            <a:ext uri="{FF2B5EF4-FFF2-40B4-BE49-F238E27FC236}">
              <a16:creationId xmlns:a16="http://schemas.microsoft.com/office/drawing/2014/main" id="{E69FAF76-5709-4283-9E18-41A0DC971B66}"/>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2" name="Text Box 18">
          <a:extLst>
            <a:ext uri="{FF2B5EF4-FFF2-40B4-BE49-F238E27FC236}">
              <a16:creationId xmlns:a16="http://schemas.microsoft.com/office/drawing/2014/main" id="{ADBAD852-7DBE-43B6-9D21-A70B08769202}"/>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3" name="Text Box 19">
          <a:extLst>
            <a:ext uri="{FF2B5EF4-FFF2-40B4-BE49-F238E27FC236}">
              <a16:creationId xmlns:a16="http://schemas.microsoft.com/office/drawing/2014/main" id="{615FD921-5303-4106-91C5-916B9B054AE7}"/>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4" name="Text Box 20">
          <a:extLst>
            <a:ext uri="{FF2B5EF4-FFF2-40B4-BE49-F238E27FC236}">
              <a16:creationId xmlns:a16="http://schemas.microsoft.com/office/drawing/2014/main" id="{8A380CDD-8750-4422-8917-1DEB42B928E2}"/>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5" name="نص 8">
          <a:extLst>
            <a:ext uri="{FF2B5EF4-FFF2-40B4-BE49-F238E27FC236}">
              <a16:creationId xmlns:a16="http://schemas.microsoft.com/office/drawing/2014/main" id="{BA42E3B6-2952-4B09-8B19-7E5706260D28}"/>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6" name="نص 8">
          <a:extLst>
            <a:ext uri="{FF2B5EF4-FFF2-40B4-BE49-F238E27FC236}">
              <a16:creationId xmlns:a16="http://schemas.microsoft.com/office/drawing/2014/main" id="{EE62A4E4-B99D-4D5C-9CE2-E1DE2DC33553}"/>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7" name="نص 8">
          <a:extLst>
            <a:ext uri="{FF2B5EF4-FFF2-40B4-BE49-F238E27FC236}">
              <a16:creationId xmlns:a16="http://schemas.microsoft.com/office/drawing/2014/main" id="{6906DBD9-754A-4AA3-ACEB-8C965CAC00DF}"/>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8" name="نص 8">
          <a:extLst>
            <a:ext uri="{FF2B5EF4-FFF2-40B4-BE49-F238E27FC236}">
              <a16:creationId xmlns:a16="http://schemas.microsoft.com/office/drawing/2014/main" id="{05E00683-DBB5-42AF-92A1-73DF2F7FB7A5}"/>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9" name="Text Box 25">
          <a:extLst>
            <a:ext uri="{FF2B5EF4-FFF2-40B4-BE49-F238E27FC236}">
              <a16:creationId xmlns:a16="http://schemas.microsoft.com/office/drawing/2014/main" id="{074E096E-2EB5-47E7-AEA6-A9928815CB87}"/>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0" name="Text Box 26">
          <a:extLst>
            <a:ext uri="{FF2B5EF4-FFF2-40B4-BE49-F238E27FC236}">
              <a16:creationId xmlns:a16="http://schemas.microsoft.com/office/drawing/2014/main" id="{96D56308-772D-4437-993F-BB815F5679EF}"/>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1" name="Text Box 27">
          <a:extLst>
            <a:ext uri="{FF2B5EF4-FFF2-40B4-BE49-F238E27FC236}">
              <a16:creationId xmlns:a16="http://schemas.microsoft.com/office/drawing/2014/main" id="{F3B8BC06-9B02-4A1F-90F5-1D2664B4288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2" name="Text Box 28">
          <a:extLst>
            <a:ext uri="{FF2B5EF4-FFF2-40B4-BE49-F238E27FC236}">
              <a16:creationId xmlns:a16="http://schemas.microsoft.com/office/drawing/2014/main" id="{31F76FCD-761A-4977-B734-BBD0C84754B3}"/>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3" name="نص 8">
          <a:extLst>
            <a:ext uri="{FF2B5EF4-FFF2-40B4-BE49-F238E27FC236}">
              <a16:creationId xmlns:a16="http://schemas.microsoft.com/office/drawing/2014/main" id="{329C6715-71F0-41E4-984D-185082EE2CC4}"/>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4" name="نص 8">
          <a:extLst>
            <a:ext uri="{FF2B5EF4-FFF2-40B4-BE49-F238E27FC236}">
              <a16:creationId xmlns:a16="http://schemas.microsoft.com/office/drawing/2014/main" id="{1BEDA4B8-80D8-4283-A50A-3284A0428711}"/>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5" name="نص 8">
          <a:extLst>
            <a:ext uri="{FF2B5EF4-FFF2-40B4-BE49-F238E27FC236}">
              <a16:creationId xmlns:a16="http://schemas.microsoft.com/office/drawing/2014/main" id="{DD6526EF-D665-4F72-9689-EBAF4D016BF9}"/>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6" name="نص 8">
          <a:extLst>
            <a:ext uri="{FF2B5EF4-FFF2-40B4-BE49-F238E27FC236}">
              <a16:creationId xmlns:a16="http://schemas.microsoft.com/office/drawing/2014/main" id="{01B7D42B-0204-462E-8A27-F92A26C8BA7B}"/>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7" name="Text Box 33">
          <a:extLst>
            <a:ext uri="{FF2B5EF4-FFF2-40B4-BE49-F238E27FC236}">
              <a16:creationId xmlns:a16="http://schemas.microsoft.com/office/drawing/2014/main" id="{6C23D0E7-58DA-4ACF-8FE8-EDF72050434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8" name="Text Box 34">
          <a:extLst>
            <a:ext uri="{FF2B5EF4-FFF2-40B4-BE49-F238E27FC236}">
              <a16:creationId xmlns:a16="http://schemas.microsoft.com/office/drawing/2014/main" id="{28C6E2E7-C24E-4C68-ADBD-25C1B968F5F0}"/>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9" name="Text Box 35">
          <a:extLst>
            <a:ext uri="{FF2B5EF4-FFF2-40B4-BE49-F238E27FC236}">
              <a16:creationId xmlns:a16="http://schemas.microsoft.com/office/drawing/2014/main" id="{4E52A438-5F95-4E79-9370-BD89F9AF8F93}"/>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0" name="نص 8">
          <a:extLst>
            <a:ext uri="{FF2B5EF4-FFF2-40B4-BE49-F238E27FC236}">
              <a16:creationId xmlns:a16="http://schemas.microsoft.com/office/drawing/2014/main" id="{CCA8F8C4-21D8-42CB-B039-841B8CBD4BDF}"/>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1" name="نص 8">
          <a:extLst>
            <a:ext uri="{FF2B5EF4-FFF2-40B4-BE49-F238E27FC236}">
              <a16:creationId xmlns:a16="http://schemas.microsoft.com/office/drawing/2014/main" id="{6D004C62-9234-4013-881B-267F445554E2}"/>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2" name="نص 8">
          <a:extLst>
            <a:ext uri="{FF2B5EF4-FFF2-40B4-BE49-F238E27FC236}">
              <a16:creationId xmlns:a16="http://schemas.microsoft.com/office/drawing/2014/main" id="{61D68ACF-0EF6-43B7-94B5-413E75D160BE}"/>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3" name="نص 8">
          <a:extLst>
            <a:ext uri="{FF2B5EF4-FFF2-40B4-BE49-F238E27FC236}">
              <a16:creationId xmlns:a16="http://schemas.microsoft.com/office/drawing/2014/main" id="{7C912303-5C4D-456E-8291-1C19EDF23B74}"/>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4" name="Text Box 40">
          <a:extLst>
            <a:ext uri="{FF2B5EF4-FFF2-40B4-BE49-F238E27FC236}">
              <a16:creationId xmlns:a16="http://schemas.microsoft.com/office/drawing/2014/main" id="{D1F4ED5F-A9FA-43A7-8C4C-7CE28A071BE9}"/>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5" name="Text Box 41">
          <a:extLst>
            <a:ext uri="{FF2B5EF4-FFF2-40B4-BE49-F238E27FC236}">
              <a16:creationId xmlns:a16="http://schemas.microsoft.com/office/drawing/2014/main" id="{634E38C7-A7DD-463B-A648-7E13B9B52F5C}"/>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6" name="Text Box 42">
          <a:extLst>
            <a:ext uri="{FF2B5EF4-FFF2-40B4-BE49-F238E27FC236}">
              <a16:creationId xmlns:a16="http://schemas.microsoft.com/office/drawing/2014/main" id="{ED6FAA06-A902-4257-9484-BC8AA53EBA40}"/>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7" name="Text Box 43">
          <a:extLst>
            <a:ext uri="{FF2B5EF4-FFF2-40B4-BE49-F238E27FC236}">
              <a16:creationId xmlns:a16="http://schemas.microsoft.com/office/drawing/2014/main" id="{17CECEB4-3324-4BF3-BA9A-31F22BEBF45D}"/>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8" name="نص 8">
          <a:extLst>
            <a:ext uri="{FF2B5EF4-FFF2-40B4-BE49-F238E27FC236}">
              <a16:creationId xmlns:a16="http://schemas.microsoft.com/office/drawing/2014/main" id="{400105C4-975B-4020-8B63-343862D7A7E8}"/>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9" name="نص 8">
          <a:extLst>
            <a:ext uri="{FF2B5EF4-FFF2-40B4-BE49-F238E27FC236}">
              <a16:creationId xmlns:a16="http://schemas.microsoft.com/office/drawing/2014/main" id="{639C1DD7-ADCE-48D7-8D2B-5BDBD47ED525}"/>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0" name="نص 8">
          <a:extLst>
            <a:ext uri="{FF2B5EF4-FFF2-40B4-BE49-F238E27FC236}">
              <a16:creationId xmlns:a16="http://schemas.microsoft.com/office/drawing/2014/main" id="{7ED90FE1-C1C4-4082-BDD4-E05158EC86D3}"/>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1" name="نص 8">
          <a:extLst>
            <a:ext uri="{FF2B5EF4-FFF2-40B4-BE49-F238E27FC236}">
              <a16:creationId xmlns:a16="http://schemas.microsoft.com/office/drawing/2014/main" id="{185587C8-0404-4880-81C6-269289D4A11C}"/>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2" name="Text Box 48">
          <a:extLst>
            <a:ext uri="{FF2B5EF4-FFF2-40B4-BE49-F238E27FC236}">
              <a16:creationId xmlns:a16="http://schemas.microsoft.com/office/drawing/2014/main" id="{9514F86A-420F-422D-945C-74C531372EA0}"/>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3" name="Text Box 49">
          <a:extLst>
            <a:ext uri="{FF2B5EF4-FFF2-40B4-BE49-F238E27FC236}">
              <a16:creationId xmlns:a16="http://schemas.microsoft.com/office/drawing/2014/main" id="{6B769B4D-D722-4102-B611-331360C50100}"/>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4" name="Text Box 50">
          <a:extLst>
            <a:ext uri="{FF2B5EF4-FFF2-40B4-BE49-F238E27FC236}">
              <a16:creationId xmlns:a16="http://schemas.microsoft.com/office/drawing/2014/main" id="{B18EF25E-F8B9-40FE-8321-08F42DDC493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5" name="نص 8">
          <a:extLst>
            <a:ext uri="{FF2B5EF4-FFF2-40B4-BE49-F238E27FC236}">
              <a16:creationId xmlns:a16="http://schemas.microsoft.com/office/drawing/2014/main" id="{146ABBE7-5B22-4EA0-BD26-4DA3D30885E3}"/>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6" name="نص 8">
          <a:extLst>
            <a:ext uri="{FF2B5EF4-FFF2-40B4-BE49-F238E27FC236}">
              <a16:creationId xmlns:a16="http://schemas.microsoft.com/office/drawing/2014/main" id="{08B914A4-C6CC-423D-82E7-511B804A91E9}"/>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7" name="نص 8">
          <a:extLst>
            <a:ext uri="{FF2B5EF4-FFF2-40B4-BE49-F238E27FC236}">
              <a16:creationId xmlns:a16="http://schemas.microsoft.com/office/drawing/2014/main" id="{A0E6F0F4-4438-459B-A2ED-683B7EC35C1E}"/>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8" name="نص 8">
          <a:extLst>
            <a:ext uri="{FF2B5EF4-FFF2-40B4-BE49-F238E27FC236}">
              <a16:creationId xmlns:a16="http://schemas.microsoft.com/office/drawing/2014/main" id="{03D76EA8-FE3D-499E-85A1-AB681A45668F}"/>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9" name="Text Box 55">
          <a:extLst>
            <a:ext uri="{FF2B5EF4-FFF2-40B4-BE49-F238E27FC236}">
              <a16:creationId xmlns:a16="http://schemas.microsoft.com/office/drawing/2014/main" id="{3D3495CA-C75C-42FC-ABE3-FE41E3A528E2}"/>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0" name="Text Box 56">
          <a:extLst>
            <a:ext uri="{FF2B5EF4-FFF2-40B4-BE49-F238E27FC236}">
              <a16:creationId xmlns:a16="http://schemas.microsoft.com/office/drawing/2014/main" id="{BCA2635C-AEB2-4647-98B1-EC0E723857D7}"/>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1" name="Text Box 57">
          <a:extLst>
            <a:ext uri="{FF2B5EF4-FFF2-40B4-BE49-F238E27FC236}">
              <a16:creationId xmlns:a16="http://schemas.microsoft.com/office/drawing/2014/main" id="{7097BB3F-FB44-47C3-AC6E-B9B3CE9E5B8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2" name="نص 8">
          <a:extLst>
            <a:ext uri="{FF2B5EF4-FFF2-40B4-BE49-F238E27FC236}">
              <a16:creationId xmlns:a16="http://schemas.microsoft.com/office/drawing/2014/main" id="{98853F17-7B64-42B6-A541-06DDD1BFF041}"/>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3" name="نص 8">
          <a:extLst>
            <a:ext uri="{FF2B5EF4-FFF2-40B4-BE49-F238E27FC236}">
              <a16:creationId xmlns:a16="http://schemas.microsoft.com/office/drawing/2014/main" id="{8A84EC1D-E88E-4A1E-9FCA-8B817A32768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4" name="نص 8">
          <a:extLst>
            <a:ext uri="{FF2B5EF4-FFF2-40B4-BE49-F238E27FC236}">
              <a16:creationId xmlns:a16="http://schemas.microsoft.com/office/drawing/2014/main" id="{C10A01F8-CCD1-414C-90B4-504D35871DDC}"/>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5" name="نص 8">
          <a:extLst>
            <a:ext uri="{FF2B5EF4-FFF2-40B4-BE49-F238E27FC236}">
              <a16:creationId xmlns:a16="http://schemas.microsoft.com/office/drawing/2014/main" id="{81AC3D7D-90FA-41C6-9E18-8A1AA82CEF7E}"/>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6" name="Text Box 62">
          <a:extLst>
            <a:ext uri="{FF2B5EF4-FFF2-40B4-BE49-F238E27FC236}">
              <a16:creationId xmlns:a16="http://schemas.microsoft.com/office/drawing/2014/main" id="{A4A4B7DB-D758-4746-B64F-51195DF8A151}"/>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7" name="Text Box 63">
          <a:extLst>
            <a:ext uri="{FF2B5EF4-FFF2-40B4-BE49-F238E27FC236}">
              <a16:creationId xmlns:a16="http://schemas.microsoft.com/office/drawing/2014/main" id="{D74D2896-5EB4-47D6-8ACD-B660569B3A01}"/>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8" name="نص 8">
          <a:extLst>
            <a:ext uri="{FF2B5EF4-FFF2-40B4-BE49-F238E27FC236}">
              <a16:creationId xmlns:a16="http://schemas.microsoft.com/office/drawing/2014/main" id="{2AFC3631-75C6-4411-896A-DA25B43F0E29}"/>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59" name="Text Box 65">
          <a:extLst>
            <a:ext uri="{FF2B5EF4-FFF2-40B4-BE49-F238E27FC236}">
              <a16:creationId xmlns:a16="http://schemas.microsoft.com/office/drawing/2014/main" id="{34871875-FBDB-4B91-B798-E64AF88E3C8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0" name="Text Box 66">
          <a:extLst>
            <a:ext uri="{FF2B5EF4-FFF2-40B4-BE49-F238E27FC236}">
              <a16:creationId xmlns:a16="http://schemas.microsoft.com/office/drawing/2014/main" id="{16E4D1A2-980C-4833-BF4C-B428AE47730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1" name="Text Box 67">
          <a:extLst>
            <a:ext uri="{FF2B5EF4-FFF2-40B4-BE49-F238E27FC236}">
              <a16:creationId xmlns:a16="http://schemas.microsoft.com/office/drawing/2014/main" id="{DF28B614-55C3-409D-8E74-55798E04E6A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2" name="نص 8">
          <a:extLst>
            <a:ext uri="{FF2B5EF4-FFF2-40B4-BE49-F238E27FC236}">
              <a16:creationId xmlns:a16="http://schemas.microsoft.com/office/drawing/2014/main" id="{FD51E8C9-D04A-4E1C-A55E-2503004C2CC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3" name="نص 8">
          <a:extLst>
            <a:ext uri="{FF2B5EF4-FFF2-40B4-BE49-F238E27FC236}">
              <a16:creationId xmlns:a16="http://schemas.microsoft.com/office/drawing/2014/main" id="{0F24BBD8-65E3-4066-89F9-C706CDAC972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4" name="Text Box 70">
          <a:extLst>
            <a:ext uri="{FF2B5EF4-FFF2-40B4-BE49-F238E27FC236}">
              <a16:creationId xmlns:a16="http://schemas.microsoft.com/office/drawing/2014/main" id="{FFA333AB-56C9-406C-B76C-310165985EB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5" name="Text Box 71">
          <a:extLst>
            <a:ext uri="{FF2B5EF4-FFF2-40B4-BE49-F238E27FC236}">
              <a16:creationId xmlns:a16="http://schemas.microsoft.com/office/drawing/2014/main" id="{799D6432-0A28-4D41-940C-0335759BB65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6" name="نص 8">
          <a:extLst>
            <a:ext uri="{FF2B5EF4-FFF2-40B4-BE49-F238E27FC236}">
              <a16:creationId xmlns:a16="http://schemas.microsoft.com/office/drawing/2014/main" id="{3D24493F-738E-4727-B690-359E92268FB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7" name="نص 8">
          <a:extLst>
            <a:ext uri="{FF2B5EF4-FFF2-40B4-BE49-F238E27FC236}">
              <a16:creationId xmlns:a16="http://schemas.microsoft.com/office/drawing/2014/main" id="{3D31B24F-CC21-45C9-A4DA-67313E61A61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8" name="Text Box 74">
          <a:extLst>
            <a:ext uri="{FF2B5EF4-FFF2-40B4-BE49-F238E27FC236}">
              <a16:creationId xmlns:a16="http://schemas.microsoft.com/office/drawing/2014/main" id="{2E97EA30-BC16-48BD-B3DE-E758CFC7F47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9" name="نص 8">
          <a:extLst>
            <a:ext uri="{FF2B5EF4-FFF2-40B4-BE49-F238E27FC236}">
              <a16:creationId xmlns:a16="http://schemas.microsoft.com/office/drawing/2014/main" id="{6B1F042E-1248-4757-8779-F88DC005732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0" name="نص 8">
          <a:extLst>
            <a:ext uri="{FF2B5EF4-FFF2-40B4-BE49-F238E27FC236}">
              <a16:creationId xmlns:a16="http://schemas.microsoft.com/office/drawing/2014/main" id="{96F3C528-63E8-4812-A1B6-46AA63EAA8E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1" name="Text Box 77">
          <a:extLst>
            <a:ext uri="{FF2B5EF4-FFF2-40B4-BE49-F238E27FC236}">
              <a16:creationId xmlns:a16="http://schemas.microsoft.com/office/drawing/2014/main" id="{2554C26F-54B9-4DBF-A157-A3423F8C7F0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2" name="Text Box 78">
          <a:extLst>
            <a:ext uri="{FF2B5EF4-FFF2-40B4-BE49-F238E27FC236}">
              <a16:creationId xmlns:a16="http://schemas.microsoft.com/office/drawing/2014/main" id="{CB0DB122-5E52-4969-9C78-C44E6D43F04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3" name="نص 8">
          <a:extLst>
            <a:ext uri="{FF2B5EF4-FFF2-40B4-BE49-F238E27FC236}">
              <a16:creationId xmlns:a16="http://schemas.microsoft.com/office/drawing/2014/main" id="{A202CA73-5816-4A85-A8A9-7CF05B90B83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4" name="Text Box 80">
          <a:extLst>
            <a:ext uri="{FF2B5EF4-FFF2-40B4-BE49-F238E27FC236}">
              <a16:creationId xmlns:a16="http://schemas.microsoft.com/office/drawing/2014/main" id="{151B744C-BF9F-422B-822D-FC92BD0A935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5" name="Text Box 81">
          <a:extLst>
            <a:ext uri="{FF2B5EF4-FFF2-40B4-BE49-F238E27FC236}">
              <a16:creationId xmlns:a16="http://schemas.microsoft.com/office/drawing/2014/main" id="{34878195-8729-4454-87D8-335BBA18CB1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6" name="نص 8">
          <a:extLst>
            <a:ext uri="{FF2B5EF4-FFF2-40B4-BE49-F238E27FC236}">
              <a16:creationId xmlns:a16="http://schemas.microsoft.com/office/drawing/2014/main" id="{5501021A-79DD-4E42-8806-EBFF07575C3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7" name="نص 8">
          <a:extLst>
            <a:ext uri="{FF2B5EF4-FFF2-40B4-BE49-F238E27FC236}">
              <a16:creationId xmlns:a16="http://schemas.microsoft.com/office/drawing/2014/main" id="{041ED0C4-CCD5-45CC-95F2-B403040BD61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8" name="Text Box 84">
          <a:extLst>
            <a:ext uri="{FF2B5EF4-FFF2-40B4-BE49-F238E27FC236}">
              <a16:creationId xmlns:a16="http://schemas.microsoft.com/office/drawing/2014/main" id="{359A24D0-D5FF-47B1-9D32-873B00D0C53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9" name="نص 8">
          <a:extLst>
            <a:ext uri="{FF2B5EF4-FFF2-40B4-BE49-F238E27FC236}">
              <a16:creationId xmlns:a16="http://schemas.microsoft.com/office/drawing/2014/main" id="{24C9FF75-0FDE-48C9-A3BC-06982812D43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0" name="نص 8">
          <a:extLst>
            <a:ext uri="{FF2B5EF4-FFF2-40B4-BE49-F238E27FC236}">
              <a16:creationId xmlns:a16="http://schemas.microsoft.com/office/drawing/2014/main" id="{D542A35C-2B96-4767-9328-D5C32160C16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1" name="Text Box 87">
          <a:extLst>
            <a:ext uri="{FF2B5EF4-FFF2-40B4-BE49-F238E27FC236}">
              <a16:creationId xmlns:a16="http://schemas.microsoft.com/office/drawing/2014/main" id="{256F8376-26A6-4FA9-82F9-F825E6B8C4D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2" name="Text Box 88">
          <a:extLst>
            <a:ext uri="{FF2B5EF4-FFF2-40B4-BE49-F238E27FC236}">
              <a16:creationId xmlns:a16="http://schemas.microsoft.com/office/drawing/2014/main" id="{2EAF50FE-A125-4842-BDA1-AF8506A78E4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3" name="نص 8">
          <a:extLst>
            <a:ext uri="{FF2B5EF4-FFF2-40B4-BE49-F238E27FC236}">
              <a16:creationId xmlns:a16="http://schemas.microsoft.com/office/drawing/2014/main" id="{20CC9019-16FE-4D57-ABFF-BA0E3F4472F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4" name="Text Box 90">
          <a:extLst>
            <a:ext uri="{FF2B5EF4-FFF2-40B4-BE49-F238E27FC236}">
              <a16:creationId xmlns:a16="http://schemas.microsoft.com/office/drawing/2014/main" id="{0FD431E5-6974-451C-9955-A677B0F5952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5" name="نص 8">
          <a:extLst>
            <a:ext uri="{FF2B5EF4-FFF2-40B4-BE49-F238E27FC236}">
              <a16:creationId xmlns:a16="http://schemas.microsoft.com/office/drawing/2014/main" id="{747F486B-8C7A-4A7B-AF36-298A31DD702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6" name="نص 8">
          <a:extLst>
            <a:ext uri="{FF2B5EF4-FFF2-40B4-BE49-F238E27FC236}">
              <a16:creationId xmlns:a16="http://schemas.microsoft.com/office/drawing/2014/main" id="{3B1BC41D-F929-4C11-A647-43FAF6B36C5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7" name="Text Box 93">
          <a:extLst>
            <a:ext uri="{FF2B5EF4-FFF2-40B4-BE49-F238E27FC236}">
              <a16:creationId xmlns:a16="http://schemas.microsoft.com/office/drawing/2014/main" id="{CCDD9982-E8F1-4F48-9EDB-794916185A9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8" name="Text Box 94">
          <a:extLst>
            <a:ext uri="{FF2B5EF4-FFF2-40B4-BE49-F238E27FC236}">
              <a16:creationId xmlns:a16="http://schemas.microsoft.com/office/drawing/2014/main" id="{C83DFF31-68C4-4691-9274-CFEBEE16CF7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9" name="نص 8">
          <a:extLst>
            <a:ext uri="{FF2B5EF4-FFF2-40B4-BE49-F238E27FC236}">
              <a16:creationId xmlns:a16="http://schemas.microsoft.com/office/drawing/2014/main" id="{ABBDF3F1-E3D8-46E0-9EAD-28EB0C3896F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90" name="Text Box 96">
          <a:extLst>
            <a:ext uri="{FF2B5EF4-FFF2-40B4-BE49-F238E27FC236}">
              <a16:creationId xmlns:a16="http://schemas.microsoft.com/office/drawing/2014/main" id="{7D388A57-7CDD-499F-B4BF-714A4F2AAE3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91" name="Text Box 97">
          <a:extLst>
            <a:ext uri="{FF2B5EF4-FFF2-40B4-BE49-F238E27FC236}">
              <a16:creationId xmlns:a16="http://schemas.microsoft.com/office/drawing/2014/main" id="{BA04407C-3411-4859-AE93-ACDFB629B57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92" name="نص 8">
          <a:extLst>
            <a:ext uri="{FF2B5EF4-FFF2-40B4-BE49-F238E27FC236}">
              <a16:creationId xmlns:a16="http://schemas.microsoft.com/office/drawing/2014/main" id="{689561E8-6F34-4F5E-BA42-1C6496DA75C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93" name="نص 8">
          <a:extLst>
            <a:ext uri="{FF2B5EF4-FFF2-40B4-BE49-F238E27FC236}">
              <a16:creationId xmlns:a16="http://schemas.microsoft.com/office/drawing/2014/main" id="{F4B7175B-DEB1-445E-B2FE-206505B81C8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4" name="Text Box 100">
          <a:extLst>
            <a:ext uri="{FF2B5EF4-FFF2-40B4-BE49-F238E27FC236}">
              <a16:creationId xmlns:a16="http://schemas.microsoft.com/office/drawing/2014/main" id="{B954A462-25A7-4046-8142-8D09C02190FA}"/>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5" name="نص 8">
          <a:extLst>
            <a:ext uri="{FF2B5EF4-FFF2-40B4-BE49-F238E27FC236}">
              <a16:creationId xmlns:a16="http://schemas.microsoft.com/office/drawing/2014/main" id="{2003450A-E155-49CB-BF73-2E457D954AF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6" name="نص 8">
          <a:extLst>
            <a:ext uri="{FF2B5EF4-FFF2-40B4-BE49-F238E27FC236}">
              <a16:creationId xmlns:a16="http://schemas.microsoft.com/office/drawing/2014/main" id="{1AC427C8-EA55-49BA-A93D-C6C1CB415FA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7" name="Text Box 103">
          <a:extLst>
            <a:ext uri="{FF2B5EF4-FFF2-40B4-BE49-F238E27FC236}">
              <a16:creationId xmlns:a16="http://schemas.microsoft.com/office/drawing/2014/main" id="{980FD7F7-F626-41BC-A2C5-03E67AD6B3D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8" name="Text Box 104">
          <a:extLst>
            <a:ext uri="{FF2B5EF4-FFF2-40B4-BE49-F238E27FC236}">
              <a16:creationId xmlns:a16="http://schemas.microsoft.com/office/drawing/2014/main" id="{1E2CCEC4-E137-4AA5-B4C7-093ACD3D2FD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9" name="نص 8">
          <a:extLst>
            <a:ext uri="{FF2B5EF4-FFF2-40B4-BE49-F238E27FC236}">
              <a16:creationId xmlns:a16="http://schemas.microsoft.com/office/drawing/2014/main" id="{69F44A7D-BAEE-44AD-85AF-FECF466555E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0" name="Text Box 106">
          <a:extLst>
            <a:ext uri="{FF2B5EF4-FFF2-40B4-BE49-F238E27FC236}">
              <a16:creationId xmlns:a16="http://schemas.microsoft.com/office/drawing/2014/main" id="{9DC7DD98-B27C-4657-BED4-2ACFF4DE684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1" name="Text Box 107">
          <a:extLst>
            <a:ext uri="{FF2B5EF4-FFF2-40B4-BE49-F238E27FC236}">
              <a16:creationId xmlns:a16="http://schemas.microsoft.com/office/drawing/2014/main" id="{A362B048-94EC-41F4-AC25-BEAC86F3853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2" name="نص 8">
          <a:extLst>
            <a:ext uri="{FF2B5EF4-FFF2-40B4-BE49-F238E27FC236}">
              <a16:creationId xmlns:a16="http://schemas.microsoft.com/office/drawing/2014/main" id="{6C15C678-4678-4A73-A4B0-EBF61E3CC0FC}"/>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3" name="نص 8">
          <a:extLst>
            <a:ext uri="{FF2B5EF4-FFF2-40B4-BE49-F238E27FC236}">
              <a16:creationId xmlns:a16="http://schemas.microsoft.com/office/drawing/2014/main" id="{96BAB479-7FC2-47BE-9FFF-63E37BB847B0}"/>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4" name="Text Box 110">
          <a:extLst>
            <a:ext uri="{FF2B5EF4-FFF2-40B4-BE49-F238E27FC236}">
              <a16:creationId xmlns:a16="http://schemas.microsoft.com/office/drawing/2014/main" id="{7BB5A771-185F-4217-92E3-37BA5204F23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5" name="Text Box 111">
          <a:extLst>
            <a:ext uri="{FF2B5EF4-FFF2-40B4-BE49-F238E27FC236}">
              <a16:creationId xmlns:a16="http://schemas.microsoft.com/office/drawing/2014/main" id="{722F4C88-AF8E-4885-B265-ED770B46A2C2}"/>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6" name="نص 8">
          <a:extLst>
            <a:ext uri="{FF2B5EF4-FFF2-40B4-BE49-F238E27FC236}">
              <a16:creationId xmlns:a16="http://schemas.microsoft.com/office/drawing/2014/main" id="{7789491B-6520-4172-BB34-03F99F3BE06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7" name="نص 8">
          <a:extLst>
            <a:ext uri="{FF2B5EF4-FFF2-40B4-BE49-F238E27FC236}">
              <a16:creationId xmlns:a16="http://schemas.microsoft.com/office/drawing/2014/main" id="{658540C9-395B-4B1C-87FF-46ED9429F32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8" name="نص 8">
          <a:extLst>
            <a:ext uri="{FF2B5EF4-FFF2-40B4-BE49-F238E27FC236}">
              <a16:creationId xmlns:a16="http://schemas.microsoft.com/office/drawing/2014/main" id="{741161A7-302A-4F44-9104-A5AF3A1B9E5A}"/>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09" name="Text Box 115">
          <a:extLst>
            <a:ext uri="{FF2B5EF4-FFF2-40B4-BE49-F238E27FC236}">
              <a16:creationId xmlns:a16="http://schemas.microsoft.com/office/drawing/2014/main" id="{01DCA62C-1EB7-471A-B7AE-A066BDF01568}"/>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0" name="Text Box 116">
          <a:extLst>
            <a:ext uri="{FF2B5EF4-FFF2-40B4-BE49-F238E27FC236}">
              <a16:creationId xmlns:a16="http://schemas.microsoft.com/office/drawing/2014/main" id="{650D3A05-8BAB-4C9F-AFE7-565D5DE76C88}"/>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1" name="نص 8">
          <a:extLst>
            <a:ext uri="{FF2B5EF4-FFF2-40B4-BE49-F238E27FC236}">
              <a16:creationId xmlns:a16="http://schemas.microsoft.com/office/drawing/2014/main" id="{B4238890-7713-4655-AC2A-7A5DBA506149}"/>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2" name="نص 8">
          <a:extLst>
            <a:ext uri="{FF2B5EF4-FFF2-40B4-BE49-F238E27FC236}">
              <a16:creationId xmlns:a16="http://schemas.microsoft.com/office/drawing/2014/main" id="{AF6A3DA8-9E21-4956-9056-23ED843280DC}"/>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3" name="نص 8">
          <a:extLst>
            <a:ext uri="{FF2B5EF4-FFF2-40B4-BE49-F238E27FC236}">
              <a16:creationId xmlns:a16="http://schemas.microsoft.com/office/drawing/2014/main" id="{7C01EE19-AAC3-4EB0-B13F-336153032D88}"/>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4" name="نص 8">
          <a:extLst>
            <a:ext uri="{FF2B5EF4-FFF2-40B4-BE49-F238E27FC236}">
              <a16:creationId xmlns:a16="http://schemas.microsoft.com/office/drawing/2014/main" id="{4947396E-632F-4670-AD5F-BA403B18B318}"/>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11</xdr:col>
      <xdr:colOff>66675</xdr:colOff>
      <xdr:row>17</xdr:row>
      <xdr:rowOff>0</xdr:rowOff>
    </xdr:from>
    <xdr:to>
      <xdr:col>12</xdr:col>
      <xdr:colOff>0</xdr:colOff>
      <xdr:row>18</xdr:row>
      <xdr:rowOff>0</xdr:rowOff>
    </xdr:to>
    <xdr:sp macro="" textlink="">
      <xdr:nvSpPr>
        <xdr:cNvPr id="115" name="نص 8">
          <a:extLst>
            <a:ext uri="{FF2B5EF4-FFF2-40B4-BE49-F238E27FC236}">
              <a16:creationId xmlns:a16="http://schemas.microsoft.com/office/drawing/2014/main" id="{999EF571-2BC1-4E11-9DFE-C2294FC5B4A1}"/>
            </a:ext>
          </a:extLst>
        </xdr:cNvPr>
        <xdr:cNvSpPr txBox="1">
          <a:spLocks noChangeArrowheads="1"/>
        </xdr:cNvSpPr>
      </xdr:nvSpPr>
      <xdr:spPr bwMode="auto">
        <a:xfrm>
          <a:off x="8467725" y="3952875"/>
          <a:ext cx="55245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6" name="نص 8">
          <a:extLst>
            <a:ext uri="{FF2B5EF4-FFF2-40B4-BE49-F238E27FC236}">
              <a16:creationId xmlns:a16="http://schemas.microsoft.com/office/drawing/2014/main" id="{7C86E214-E73C-447B-8601-1B5BAC4FB991}"/>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17" name="Text Box 123">
          <a:extLst>
            <a:ext uri="{FF2B5EF4-FFF2-40B4-BE49-F238E27FC236}">
              <a16:creationId xmlns:a16="http://schemas.microsoft.com/office/drawing/2014/main" id="{13B8269C-9951-4169-91DF-41BBABF5155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18" name="نص 8">
          <a:extLst>
            <a:ext uri="{FF2B5EF4-FFF2-40B4-BE49-F238E27FC236}">
              <a16:creationId xmlns:a16="http://schemas.microsoft.com/office/drawing/2014/main" id="{F4A991A9-B654-4F88-AC51-63A376FAA16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19" name="نص 8">
          <a:extLst>
            <a:ext uri="{FF2B5EF4-FFF2-40B4-BE49-F238E27FC236}">
              <a16:creationId xmlns:a16="http://schemas.microsoft.com/office/drawing/2014/main" id="{215FB1BF-434E-46C1-AE8D-9F08CD2A006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0" name="Text Box 126">
          <a:extLst>
            <a:ext uri="{FF2B5EF4-FFF2-40B4-BE49-F238E27FC236}">
              <a16:creationId xmlns:a16="http://schemas.microsoft.com/office/drawing/2014/main" id="{2B069A3B-EB63-4FBC-A436-2797DEEDED4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1" name="Text Box 127">
          <a:extLst>
            <a:ext uri="{FF2B5EF4-FFF2-40B4-BE49-F238E27FC236}">
              <a16:creationId xmlns:a16="http://schemas.microsoft.com/office/drawing/2014/main" id="{1381C46E-4E5D-4FFE-AAED-93A03346E2B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2" name="نص 8">
          <a:extLst>
            <a:ext uri="{FF2B5EF4-FFF2-40B4-BE49-F238E27FC236}">
              <a16:creationId xmlns:a16="http://schemas.microsoft.com/office/drawing/2014/main" id="{7FD686D5-DAFE-4956-BC93-A275FAC6AB3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3" name="Text Box 129">
          <a:extLst>
            <a:ext uri="{FF2B5EF4-FFF2-40B4-BE49-F238E27FC236}">
              <a16:creationId xmlns:a16="http://schemas.microsoft.com/office/drawing/2014/main" id="{69022BEE-978F-4E30-926B-37D82D98333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4" name="Text Box 130">
          <a:extLst>
            <a:ext uri="{FF2B5EF4-FFF2-40B4-BE49-F238E27FC236}">
              <a16:creationId xmlns:a16="http://schemas.microsoft.com/office/drawing/2014/main" id="{D609E1FA-A2FE-4754-8A53-0161AA5A47D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5" name="نص 8">
          <a:extLst>
            <a:ext uri="{FF2B5EF4-FFF2-40B4-BE49-F238E27FC236}">
              <a16:creationId xmlns:a16="http://schemas.microsoft.com/office/drawing/2014/main" id="{55EB32FC-5511-498B-9CC7-19C926B5008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6" name="نص 8">
          <a:extLst>
            <a:ext uri="{FF2B5EF4-FFF2-40B4-BE49-F238E27FC236}">
              <a16:creationId xmlns:a16="http://schemas.microsoft.com/office/drawing/2014/main" id="{CB2AB95A-A1A8-4CA6-8917-63EED76C99C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7" name="Text Box 133">
          <a:extLst>
            <a:ext uri="{FF2B5EF4-FFF2-40B4-BE49-F238E27FC236}">
              <a16:creationId xmlns:a16="http://schemas.microsoft.com/office/drawing/2014/main" id="{505A1747-3F61-41E6-876C-B0F6F0A76A5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8" name="Text Box 134">
          <a:extLst>
            <a:ext uri="{FF2B5EF4-FFF2-40B4-BE49-F238E27FC236}">
              <a16:creationId xmlns:a16="http://schemas.microsoft.com/office/drawing/2014/main" id="{71D309C8-BAD0-4022-93B4-4E3AC2F58B5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9" name="نص 8">
          <a:extLst>
            <a:ext uri="{FF2B5EF4-FFF2-40B4-BE49-F238E27FC236}">
              <a16:creationId xmlns:a16="http://schemas.microsoft.com/office/drawing/2014/main" id="{2CB7628F-D4D5-4E5C-8393-404E5521002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30" name="نص 8">
          <a:extLst>
            <a:ext uri="{FF2B5EF4-FFF2-40B4-BE49-F238E27FC236}">
              <a16:creationId xmlns:a16="http://schemas.microsoft.com/office/drawing/2014/main" id="{F7614438-C820-4A51-9ECC-285FBA3CCA7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31" name="نص 8">
          <a:extLst>
            <a:ext uri="{FF2B5EF4-FFF2-40B4-BE49-F238E27FC236}">
              <a16:creationId xmlns:a16="http://schemas.microsoft.com/office/drawing/2014/main" id="{20553DF6-77EA-43ED-A3B3-2714AAF5651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2" name="Text Box 138">
          <a:extLst>
            <a:ext uri="{FF2B5EF4-FFF2-40B4-BE49-F238E27FC236}">
              <a16:creationId xmlns:a16="http://schemas.microsoft.com/office/drawing/2014/main" id="{2E27D4A6-58A5-42B1-90E0-81E0402C115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3" name="Text Box 139">
          <a:extLst>
            <a:ext uri="{FF2B5EF4-FFF2-40B4-BE49-F238E27FC236}">
              <a16:creationId xmlns:a16="http://schemas.microsoft.com/office/drawing/2014/main" id="{9882B1A1-B407-4B13-9F52-937A2E383DE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4" name="نص 8">
          <a:extLst>
            <a:ext uri="{FF2B5EF4-FFF2-40B4-BE49-F238E27FC236}">
              <a16:creationId xmlns:a16="http://schemas.microsoft.com/office/drawing/2014/main" id="{3E8BA095-8312-4D22-95B5-44331D99C7D4}"/>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5" name="نص 8">
          <a:extLst>
            <a:ext uri="{FF2B5EF4-FFF2-40B4-BE49-F238E27FC236}">
              <a16:creationId xmlns:a16="http://schemas.microsoft.com/office/drawing/2014/main" id="{19120925-E502-407B-B0DF-E4F6B95E7714}"/>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6" name="نص 8">
          <a:extLst>
            <a:ext uri="{FF2B5EF4-FFF2-40B4-BE49-F238E27FC236}">
              <a16:creationId xmlns:a16="http://schemas.microsoft.com/office/drawing/2014/main" id="{9F1A927E-4274-4346-A887-7BE474C4F4AD}"/>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7" name="نص 8">
          <a:extLst>
            <a:ext uri="{FF2B5EF4-FFF2-40B4-BE49-F238E27FC236}">
              <a16:creationId xmlns:a16="http://schemas.microsoft.com/office/drawing/2014/main" id="{A2707573-1943-496F-A3AA-EF89FB4FD51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9</xdr:col>
      <xdr:colOff>66675</xdr:colOff>
      <xdr:row>17</xdr:row>
      <xdr:rowOff>0</xdr:rowOff>
    </xdr:from>
    <xdr:to>
      <xdr:col>10</xdr:col>
      <xdr:colOff>0</xdr:colOff>
      <xdr:row>18</xdr:row>
      <xdr:rowOff>0</xdr:rowOff>
    </xdr:to>
    <xdr:sp macro="" textlink="">
      <xdr:nvSpPr>
        <xdr:cNvPr id="138" name="نص 8">
          <a:extLst>
            <a:ext uri="{FF2B5EF4-FFF2-40B4-BE49-F238E27FC236}">
              <a16:creationId xmlns:a16="http://schemas.microsoft.com/office/drawing/2014/main" id="{D3E7A6CD-95AB-4088-9D66-F508896EABD9}"/>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39" name="نص 8">
          <a:extLst>
            <a:ext uri="{FF2B5EF4-FFF2-40B4-BE49-F238E27FC236}">
              <a16:creationId xmlns:a16="http://schemas.microsoft.com/office/drawing/2014/main" id="{5508CE1E-CAF3-4382-8953-2364D18254B7}"/>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0" name="Text Box 146">
          <a:extLst>
            <a:ext uri="{FF2B5EF4-FFF2-40B4-BE49-F238E27FC236}">
              <a16:creationId xmlns:a16="http://schemas.microsoft.com/office/drawing/2014/main" id="{E013EBB7-6743-4F8C-9C10-2A90348C63A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1" name="نص 8">
          <a:extLst>
            <a:ext uri="{FF2B5EF4-FFF2-40B4-BE49-F238E27FC236}">
              <a16:creationId xmlns:a16="http://schemas.microsoft.com/office/drawing/2014/main" id="{3FB97229-DB98-4F46-9028-B9C3BEF0B55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2" name="نص 8">
          <a:extLst>
            <a:ext uri="{FF2B5EF4-FFF2-40B4-BE49-F238E27FC236}">
              <a16:creationId xmlns:a16="http://schemas.microsoft.com/office/drawing/2014/main" id="{CA60F2D0-3C1B-4AD0-973C-F140C8B656A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3" name="Text Box 149">
          <a:extLst>
            <a:ext uri="{FF2B5EF4-FFF2-40B4-BE49-F238E27FC236}">
              <a16:creationId xmlns:a16="http://schemas.microsoft.com/office/drawing/2014/main" id="{36593ECD-AA7F-44F6-831C-95517709CEE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4" name="Text Box 150">
          <a:extLst>
            <a:ext uri="{FF2B5EF4-FFF2-40B4-BE49-F238E27FC236}">
              <a16:creationId xmlns:a16="http://schemas.microsoft.com/office/drawing/2014/main" id="{849317A7-6C21-41BF-BCE2-BA1784A4483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5" name="نص 8">
          <a:extLst>
            <a:ext uri="{FF2B5EF4-FFF2-40B4-BE49-F238E27FC236}">
              <a16:creationId xmlns:a16="http://schemas.microsoft.com/office/drawing/2014/main" id="{AB4A5794-2449-4398-8214-BCAAAE8519C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6" name="Text Box 152">
          <a:extLst>
            <a:ext uri="{FF2B5EF4-FFF2-40B4-BE49-F238E27FC236}">
              <a16:creationId xmlns:a16="http://schemas.microsoft.com/office/drawing/2014/main" id="{93BE0991-3A38-4124-8DAA-C5325D3B614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7" name="Text Box 153">
          <a:extLst>
            <a:ext uri="{FF2B5EF4-FFF2-40B4-BE49-F238E27FC236}">
              <a16:creationId xmlns:a16="http://schemas.microsoft.com/office/drawing/2014/main" id="{6FE35E3F-423B-43B4-9382-B2A5AB48C8B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8" name="نص 8">
          <a:extLst>
            <a:ext uri="{FF2B5EF4-FFF2-40B4-BE49-F238E27FC236}">
              <a16:creationId xmlns:a16="http://schemas.microsoft.com/office/drawing/2014/main" id="{BAF5B82B-DD08-4ABB-842A-E46135ED4A1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9" name="نص 8">
          <a:extLst>
            <a:ext uri="{FF2B5EF4-FFF2-40B4-BE49-F238E27FC236}">
              <a16:creationId xmlns:a16="http://schemas.microsoft.com/office/drawing/2014/main" id="{88E340C5-0BD7-4753-837A-DCA96CCBA72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50" name="Text Box 156">
          <a:extLst>
            <a:ext uri="{FF2B5EF4-FFF2-40B4-BE49-F238E27FC236}">
              <a16:creationId xmlns:a16="http://schemas.microsoft.com/office/drawing/2014/main" id="{83F3E8F0-4D13-4EE4-A637-103FD75F2F3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51" name="Text Box 157">
          <a:extLst>
            <a:ext uri="{FF2B5EF4-FFF2-40B4-BE49-F238E27FC236}">
              <a16:creationId xmlns:a16="http://schemas.microsoft.com/office/drawing/2014/main" id="{57F95553-449C-47C0-A753-2A4AF64FDDF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52" name="نص 8">
          <a:extLst>
            <a:ext uri="{FF2B5EF4-FFF2-40B4-BE49-F238E27FC236}">
              <a16:creationId xmlns:a16="http://schemas.microsoft.com/office/drawing/2014/main" id="{AD287162-2005-4DC4-B4C3-F9AC41DABBC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53" name="نص 8">
          <a:extLst>
            <a:ext uri="{FF2B5EF4-FFF2-40B4-BE49-F238E27FC236}">
              <a16:creationId xmlns:a16="http://schemas.microsoft.com/office/drawing/2014/main" id="{4292A5B9-CD2C-4B1F-8FBE-3C63389B1ED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54" name="نص 8">
          <a:extLst>
            <a:ext uri="{FF2B5EF4-FFF2-40B4-BE49-F238E27FC236}">
              <a16:creationId xmlns:a16="http://schemas.microsoft.com/office/drawing/2014/main" id="{3A808DE2-1BB2-429C-B2A9-FCC5F4A3EBC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55" name="Text Box 161">
          <a:extLst>
            <a:ext uri="{FF2B5EF4-FFF2-40B4-BE49-F238E27FC236}">
              <a16:creationId xmlns:a16="http://schemas.microsoft.com/office/drawing/2014/main" id="{76483BC0-D4D9-434E-BDBF-E345D01EE826}"/>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56" name="Text Box 162">
          <a:extLst>
            <a:ext uri="{FF2B5EF4-FFF2-40B4-BE49-F238E27FC236}">
              <a16:creationId xmlns:a16="http://schemas.microsoft.com/office/drawing/2014/main" id="{074F9DE0-4166-4A96-B914-7E5DE825AF3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57" name="نص 8">
          <a:extLst>
            <a:ext uri="{FF2B5EF4-FFF2-40B4-BE49-F238E27FC236}">
              <a16:creationId xmlns:a16="http://schemas.microsoft.com/office/drawing/2014/main" id="{B460208A-52E9-4B4C-8771-E1E55051F0DF}"/>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58" name="نص 8">
          <a:extLst>
            <a:ext uri="{FF2B5EF4-FFF2-40B4-BE49-F238E27FC236}">
              <a16:creationId xmlns:a16="http://schemas.microsoft.com/office/drawing/2014/main" id="{20A2F999-9F70-44FF-B089-AF79F86C4EB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59" name="نص 8">
          <a:extLst>
            <a:ext uri="{FF2B5EF4-FFF2-40B4-BE49-F238E27FC236}">
              <a16:creationId xmlns:a16="http://schemas.microsoft.com/office/drawing/2014/main" id="{8455B94B-0B9A-4858-9DD8-607798B92FE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60" name="نص 8">
          <a:extLst>
            <a:ext uri="{FF2B5EF4-FFF2-40B4-BE49-F238E27FC236}">
              <a16:creationId xmlns:a16="http://schemas.microsoft.com/office/drawing/2014/main" id="{301FEE2C-194F-4A74-95DC-8A24814ADF30}"/>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9</xdr:col>
      <xdr:colOff>66675</xdr:colOff>
      <xdr:row>17</xdr:row>
      <xdr:rowOff>0</xdr:rowOff>
    </xdr:from>
    <xdr:to>
      <xdr:col>10</xdr:col>
      <xdr:colOff>0</xdr:colOff>
      <xdr:row>18</xdr:row>
      <xdr:rowOff>0</xdr:rowOff>
    </xdr:to>
    <xdr:sp macro="" textlink="">
      <xdr:nvSpPr>
        <xdr:cNvPr id="161" name="نص 8">
          <a:extLst>
            <a:ext uri="{FF2B5EF4-FFF2-40B4-BE49-F238E27FC236}">
              <a16:creationId xmlns:a16="http://schemas.microsoft.com/office/drawing/2014/main" id="{F0F3D10C-DE00-43D8-B3C9-011FBD9F6B6A}"/>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62" name="نص 8">
          <a:extLst>
            <a:ext uri="{FF2B5EF4-FFF2-40B4-BE49-F238E27FC236}">
              <a16:creationId xmlns:a16="http://schemas.microsoft.com/office/drawing/2014/main" id="{F848DDA3-5986-4744-A17D-2EEC3A6A5E52}"/>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3" name="Text Box 169">
          <a:extLst>
            <a:ext uri="{FF2B5EF4-FFF2-40B4-BE49-F238E27FC236}">
              <a16:creationId xmlns:a16="http://schemas.microsoft.com/office/drawing/2014/main" id="{551E0CB7-1F2C-4259-93A4-FC458CAFFCD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4" name="Text Box 170">
          <a:extLst>
            <a:ext uri="{FF2B5EF4-FFF2-40B4-BE49-F238E27FC236}">
              <a16:creationId xmlns:a16="http://schemas.microsoft.com/office/drawing/2014/main" id="{EC9202E1-3908-4EAA-A9AD-9D7C777AA39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5" name="نص 8">
          <a:extLst>
            <a:ext uri="{FF2B5EF4-FFF2-40B4-BE49-F238E27FC236}">
              <a16:creationId xmlns:a16="http://schemas.microsoft.com/office/drawing/2014/main" id="{FC660CBD-652D-4C00-94B7-366F9EA5C3D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6" name="نص 8">
          <a:extLst>
            <a:ext uri="{FF2B5EF4-FFF2-40B4-BE49-F238E27FC236}">
              <a16:creationId xmlns:a16="http://schemas.microsoft.com/office/drawing/2014/main" id="{5EE3B228-9305-47FA-8349-0A83DB8BFBB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7" name="نص 8">
          <a:extLst>
            <a:ext uri="{FF2B5EF4-FFF2-40B4-BE49-F238E27FC236}">
              <a16:creationId xmlns:a16="http://schemas.microsoft.com/office/drawing/2014/main" id="{D5026BE8-3853-4D4F-ADFB-FE8755D348D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8" name="نص 8">
          <a:extLst>
            <a:ext uri="{FF2B5EF4-FFF2-40B4-BE49-F238E27FC236}">
              <a16:creationId xmlns:a16="http://schemas.microsoft.com/office/drawing/2014/main" id="{501A344A-1056-4914-BC12-1354A59E468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69" name="نص 8">
          <a:extLst>
            <a:ext uri="{FF2B5EF4-FFF2-40B4-BE49-F238E27FC236}">
              <a16:creationId xmlns:a16="http://schemas.microsoft.com/office/drawing/2014/main" id="{65615067-27A6-4CC7-9D8E-EE1F593E0FF4}"/>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70" name="نص 8">
          <a:extLst>
            <a:ext uri="{FF2B5EF4-FFF2-40B4-BE49-F238E27FC236}">
              <a16:creationId xmlns:a16="http://schemas.microsoft.com/office/drawing/2014/main" id="{3242E32C-02E4-4958-90D9-0A231EE44515}"/>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1" name="Text Box 100">
          <a:extLst>
            <a:ext uri="{FF2B5EF4-FFF2-40B4-BE49-F238E27FC236}">
              <a16:creationId xmlns:a16="http://schemas.microsoft.com/office/drawing/2014/main" id="{B7EAB3A0-5DDB-45B8-9307-23868EC3BA0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2" name="نص 8">
          <a:extLst>
            <a:ext uri="{FF2B5EF4-FFF2-40B4-BE49-F238E27FC236}">
              <a16:creationId xmlns:a16="http://schemas.microsoft.com/office/drawing/2014/main" id="{365FEF26-D476-4B3D-A5B6-93B3E879FDF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3" name="نص 8">
          <a:extLst>
            <a:ext uri="{FF2B5EF4-FFF2-40B4-BE49-F238E27FC236}">
              <a16:creationId xmlns:a16="http://schemas.microsoft.com/office/drawing/2014/main" id="{A0B07A3C-86E2-4722-93B5-BB6F4F6E96D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4" name="Text Box 103">
          <a:extLst>
            <a:ext uri="{FF2B5EF4-FFF2-40B4-BE49-F238E27FC236}">
              <a16:creationId xmlns:a16="http://schemas.microsoft.com/office/drawing/2014/main" id="{2AFD119B-61DE-4F39-A623-1440386BE42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5" name="Text Box 104">
          <a:extLst>
            <a:ext uri="{FF2B5EF4-FFF2-40B4-BE49-F238E27FC236}">
              <a16:creationId xmlns:a16="http://schemas.microsoft.com/office/drawing/2014/main" id="{CD2F10DD-C85E-4B91-ACE7-1EDE500B1B6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6" name="نص 8">
          <a:extLst>
            <a:ext uri="{FF2B5EF4-FFF2-40B4-BE49-F238E27FC236}">
              <a16:creationId xmlns:a16="http://schemas.microsoft.com/office/drawing/2014/main" id="{7B3C129B-2737-482F-9843-CD6B18C0D40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7" name="Text Box 106">
          <a:extLst>
            <a:ext uri="{FF2B5EF4-FFF2-40B4-BE49-F238E27FC236}">
              <a16:creationId xmlns:a16="http://schemas.microsoft.com/office/drawing/2014/main" id="{4B0E7F5D-1AB5-4D1F-B1EF-103E893CB57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8" name="Text Box 107">
          <a:extLst>
            <a:ext uri="{FF2B5EF4-FFF2-40B4-BE49-F238E27FC236}">
              <a16:creationId xmlns:a16="http://schemas.microsoft.com/office/drawing/2014/main" id="{C59F31A2-185E-47E3-9848-347E6B4081E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9" name="نص 8">
          <a:extLst>
            <a:ext uri="{FF2B5EF4-FFF2-40B4-BE49-F238E27FC236}">
              <a16:creationId xmlns:a16="http://schemas.microsoft.com/office/drawing/2014/main" id="{FC2D295F-A377-4046-B677-48CB8B3D095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0" name="نص 8">
          <a:extLst>
            <a:ext uri="{FF2B5EF4-FFF2-40B4-BE49-F238E27FC236}">
              <a16:creationId xmlns:a16="http://schemas.microsoft.com/office/drawing/2014/main" id="{32636A47-F7E6-4E77-A310-AE6F48DC72F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1" name="Text Box 110">
          <a:extLst>
            <a:ext uri="{FF2B5EF4-FFF2-40B4-BE49-F238E27FC236}">
              <a16:creationId xmlns:a16="http://schemas.microsoft.com/office/drawing/2014/main" id="{6E4C57BA-08EC-4192-B541-D6ED5A59E0C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2" name="Text Box 111">
          <a:extLst>
            <a:ext uri="{FF2B5EF4-FFF2-40B4-BE49-F238E27FC236}">
              <a16:creationId xmlns:a16="http://schemas.microsoft.com/office/drawing/2014/main" id="{50E3C43D-BBAF-45B5-A558-F56049AB683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3" name="نص 8">
          <a:extLst>
            <a:ext uri="{FF2B5EF4-FFF2-40B4-BE49-F238E27FC236}">
              <a16:creationId xmlns:a16="http://schemas.microsoft.com/office/drawing/2014/main" id="{4ABF5A53-DA48-4F46-9B20-677501F27E4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4" name="نص 8">
          <a:extLst>
            <a:ext uri="{FF2B5EF4-FFF2-40B4-BE49-F238E27FC236}">
              <a16:creationId xmlns:a16="http://schemas.microsoft.com/office/drawing/2014/main" id="{4986C977-0DB8-46F3-B749-3FC63B91F85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5" name="نص 8">
          <a:extLst>
            <a:ext uri="{FF2B5EF4-FFF2-40B4-BE49-F238E27FC236}">
              <a16:creationId xmlns:a16="http://schemas.microsoft.com/office/drawing/2014/main" id="{D8A61FA7-8828-4417-9A2B-644A26FA79D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86" name="Text Box 115">
          <a:extLst>
            <a:ext uri="{FF2B5EF4-FFF2-40B4-BE49-F238E27FC236}">
              <a16:creationId xmlns:a16="http://schemas.microsoft.com/office/drawing/2014/main" id="{F081A36F-7202-4F0B-AC8A-E6B197084EDF}"/>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87" name="Text Box 116">
          <a:extLst>
            <a:ext uri="{FF2B5EF4-FFF2-40B4-BE49-F238E27FC236}">
              <a16:creationId xmlns:a16="http://schemas.microsoft.com/office/drawing/2014/main" id="{FCFBC67E-8D27-4972-ABE2-922A7B9D1A38}"/>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88" name="نص 8">
          <a:extLst>
            <a:ext uri="{FF2B5EF4-FFF2-40B4-BE49-F238E27FC236}">
              <a16:creationId xmlns:a16="http://schemas.microsoft.com/office/drawing/2014/main" id="{7202A7DA-4F76-4D65-96BD-78C184AFA1DD}"/>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89" name="نص 8">
          <a:extLst>
            <a:ext uri="{FF2B5EF4-FFF2-40B4-BE49-F238E27FC236}">
              <a16:creationId xmlns:a16="http://schemas.microsoft.com/office/drawing/2014/main" id="{7544F713-F8FF-48F5-9507-D53D9FED86E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90" name="نص 8">
          <a:extLst>
            <a:ext uri="{FF2B5EF4-FFF2-40B4-BE49-F238E27FC236}">
              <a16:creationId xmlns:a16="http://schemas.microsoft.com/office/drawing/2014/main" id="{D48CB8D2-DE44-4A92-B1F7-D7542D8DD46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91" name="نص 8">
          <a:extLst>
            <a:ext uri="{FF2B5EF4-FFF2-40B4-BE49-F238E27FC236}">
              <a16:creationId xmlns:a16="http://schemas.microsoft.com/office/drawing/2014/main" id="{224F2E28-98A7-4356-A6EE-7144CAFA8E3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9</xdr:col>
      <xdr:colOff>66675</xdr:colOff>
      <xdr:row>17</xdr:row>
      <xdr:rowOff>0</xdr:rowOff>
    </xdr:from>
    <xdr:to>
      <xdr:col>10</xdr:col>
      <xdr:colOff>0</xdr:colOff>
      <xdr:row>18</xdr:row>
      <xdr:rowOff>0</xdr:rowOff>
    </xdr:to>
    <xdr:sp macro="" textlink="">
      <xdr:nvSpPr>
        <xdr:cNvPr id="192" name="نص 8">
          <a:extLst>
            <a:ext uri="{FF2B5EF4-FFF2-40B4-BE49-F238E27FC236}">
              <a16:creationId xmlns:a16="http://schemas.microsoft.com/office/drawing/2014/main" id="{2827D4FE-A801-4F84-88EB-2E9D1F92E5B8}"/>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93" name="نص 8">
          <a:extLst>
            <a:ext uri="{FF2B5EF4-FFF2-40B4-BE49-F238E27FC236}">
              <a16:creationId xmlns:a16="http://schemas.microsoft.com/office/drawing/2014/main" id="{6A0EBEA0-98D8-4C46-8996-210DFB1B31C4}"/>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4" name="Text Box 138">
          <a:extLst>
            <a:ext uri="{FF2B5EF4-FFF2-40B4-BE49-F238E27FC236}">
              <a16:creationId xmlns:a16="http://schemas.microsoft.com/office/drawing/2014/main" id="{6E6C4EA2-A3C5-476B-BF33-129B771D838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5" name="Text Box 139">
          <a:extLst>
            <a:ext uri="{FF2B5EF4-FFF2-40B4-BE49-F238E27FC236}">
              <a16:creationId xmlns:a16="http://schemas.microsoft.com/office/drawing/2014/main" id="{86448DAF-7D57-48D1-B2D7-B38B44E3991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6" name="نص 8">
          <a:extLst>
            <a:ext uri="{FF2B5EF4-FFF2-40B4-BE49-F238E27FC236}">
              <a16:creationId xmlns:a16="http://schemas.microsoft.com/office/drawing/2014/main" id="{051BD9F6-1A9C-45F3-A0DA-CB1F03EA6ED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7" name="نص 8">
          <a:extLst>
            <a:ext uri="{FF2B5EF4-FFF2-40B4-BE49-F238E27FC236}">
              <a16:creationId xmlns:a16="http://schemas.microsoft.com/office/drawing/2014/main" id="{6EA0389F-3C0E-48B5-A5D8-371A6786754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8" name="نص 8">
          <a:extLst>
            <a:ext uri="{FF2B5EF4-FFF2-40B4-BE49-F238E27FC236}">
              <a16:creationId xmlns:a16="http://schemas.microsoft.com/office/drawing/2014/main" id="{DDB17A77-DFB3-4894-A90C-066C8F53901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9" name="نص 8">
          <a:extLst>
            <a:ext uri="{FF2B5EF4-FFF2-40B4-BE49-F238E27FC236}">
              <a16:creationId xmlns:a16="http://schemas.microsoft.com/office/drawing/2014/main" id="{C2A79E8D-C506-4125-B20E-39D6B373CDE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00" name="نص 8">
          <a:extLst>
            <a:ext uri="{FF2B5EF4-FFF2-40B4-BE49-F238E27FC236}">
              <a16:creationId xmlns:a16="http://schemas.microsoft.com/office/drawing/2014/main" id="{ED82BDA7-F8EA-41F2-B33B-68626DFFAC26}"/>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01" name="نص 8">
          <a:extLst>
            <a:ext uri="{FF2B5EF4-FFF2-40B4-BE49-F238E27FC236}">
              <a16:creationId xmlns:a16="http://schemas.microsoft.com/office/drawing/2014/main" id="{11DA220F-D052-46C6-9F83-98F702B6B53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2" name="Text Box 161">
          <a:extLst>
            <a:ext uri="{FF2B5EF4-FFF2-40B4-BE49-F238E27FC236}">
              <a16:creationId xmlns:a16="http://schemas.microsoft.com/office/drawing/2014/main" id="{A5E41E7D-053F-4021-B740-84F1EE032C0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3" name="Text Box 162">
          <a:extLst>
            <a:ext uri="{FF2B5EF4-FFF2-40B4-BE49-F238E27FC236}">
              <a16:creationId xmlns:a16="http://schemas.microsoft.com/office/drawing/2014/main" id="{08D70BF3-FEBE-4906-9AA4-2A4FD74472A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4" name="نص 8">
          <a:extLst>
            <a:ext uri="{FF2B5EF4-FFF2-40B4-BE49-F238E27FC236}">
              <a16:creationId xmlns:a16="http://schemas.microsoft.com/office/drawing/2014/main" id="{5AA5AAD5-4A86-494F-947B-4DBACF644F1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5" name="نص 8">
          <a:extLst>
            <a:ext uri="{FF2B5EF4-FFF2-40B4-BE49-F238E27FC236}">
              <a16:creationId xmlns:a16="http://schemas.microsoft.com/office/drawing/2014/main" id="{A22594A7-B49C-4C73-A60D-804688FEAF4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6" name="نص 8">
          <a:extLst>
            <a:ext uri="{FF2B5EF4-FFF2-40B4-BE49-F238E27FC236}">
              <a16:creationId xmlns:a16="http://schemas.microsoft.com/office/drawing/2014/main" id="{A9BD9B23-8E10-4B62-8116-EC42CF2F89C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7" name="نص 8">
          <a:extLst>
            <a:ext uri="{FF2B5EF4-FFF2-40B4-BE49-F238E27FC236}">
              <a16:creationId xmlns:a16="http://schemas.microsoft.com/office/drawing/2014/main" id="{D9FA6675-75DB-4E27-A442-8E0A6283D42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08" name="نص 8">
          <a:extLst>
            <a:ext uri="{FF2B5EF4-FFF2-40B4-BE49-F238E27FC236}">
              <a16:creationId xmlns:a16="http://schemas.microsoft.com/office/drawing/2014/main" id="{0B15ADD9-7962-4968-9240-ADC8B421B619}"/>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9" name="نص 8">
          <a:extLst>
            <a:ext uri="{FF2B5EF4-FFF2-40B4-BE49-F238E27FC236}">
              <a16:creationId xmlns:a16="http://schemas.microsoft.com/office/drawing/2014/main" id="{E17C0094-05E6-4FE3-B220-924EE72FFDD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10" name="نص 8">
          <a:extLst>
            <a:ext uri="{FF2B5EF4-FFF2-40B4-BE49-F238E27FC236}">
              <a16:creationId xmlns:a16="http://schemas.microsoft.com/office/drawing/2014/main" id="{A451C998-379E-447D-8664-7994D3706020}"/>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11" name="نص 8">
          <a:extLst>
            <a:ext uri="{FF2B5EF4-FFF2-40B4-BE49-F238E27FC236}">
              <a16:creationId xmlns:a16="http://schemas.microsoft.com/office/drawing/2014/main" id="{34E1793D-824B-4620-AC2C-47F0AD36C118}"/>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2" name="Text Box 100">
          <a:extLst>
            <a:ext uri="{FF2B5EF4-FFF2-40B4-BE49-F238E27FC236}">
              <a16:creationId xmlns:a16="http://schemas.microsoft.com/office/drawing/2014/main" id="{A14C4813-502E-4AB7-9D67-28764E3DB7D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3" name="نص 8">
          <a:extLst>
            <a:ext uri="{FF2B5EF4-FFF2-40B4-BE49-F238E27FC236}">
              <a16:creationId xmlns:a16="http://schemas.microsoft.com/office/drawing/2014/main" id="{BABB446D-A6D5-471D-8212-6ACCBAD260F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4" name="نص 8">
          <a:extLst>
            <a:ext uri="{FF2B5EF4-FFF2-40B4-BE49-F238E27FC236}">
              <a16:creationId xmlns:a16="http://schemas.microsoft.com/office/drawing/2014/main" id="{B8358F89-F471-40CD-A5A6-4F70E538A67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5" name="Text Box 103">
          <a:extLst>
            <a:ext uri="{FF2B5EF4-FFF2-40B4-BE49-F238E27FC236}">
              <a16:creationId xmlns:a16="http://schemas.microsoft.com/office/drawing/2014/main" id="{410CC275-74D8-4038-9A19-7258B59EC32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6" name="Text Box 104">
          <a:extLst>
            <a:ext uri="{FF2B5EF4-FFF2-40B4-BE49-F238E27FC236}">
              <a16:creationId xmlns:a16="http://schemas.microsoft.com/office/drawing/2014/main" id="{642C0919-BCA2-4A5B-BDB8-189041C404E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7" name="نص 8">
          <a:extLst>
            <a:ext uri="{FF2B5EF4-FFF2-40B4-BE49-F238E27FC236}">
              <a16:creationId xmlns:a16="http://schemas.microsoft.com/office/drawing/2014/main" id="{30A54DA6-62CD-4FC6-85D1-DD7499A15DE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8" name="Text Box 106">
          <a:extLst>
            <a:ext uri="{FF2B5EF4-FFF2-40B4-BE49-F238E27FC236}">
              <a16:creationId xmlns:a16="http://schemas.microsoft.com/office/drawing/2014/main" id="{7A9AD9F1-590A-41E9-8B41-DF04A33AA3B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9" name="Text Box 107">
          <a:extLst>
            <a:ext uri="{FF2B5EF4-FFF2-40B4-BE49-F238E27FC236}">
              <a16:creationId xmlns:a16="http://schemas.microsoft.com/office/drawing/2014/main" id="{FC0A8B21-6396-48AC-AFF6-0C8A669499E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0" name="نص 8">
          <a:extLst>
            <a:ext uri="{FF2B5EF4-FFF2-40B4-BE49-F238E27FC236}">
              <a16:creationId xmlns:a16="http://schemas.microsoft.com/office/drawing/2014/main" id="{22A0F6D4-7EE2-4ACB-8B0C-739CDBF4558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1" name="نص 8">
          <a:extLst>
            <a:ext uri="{FF2B5EF4-FFF2-40B4-BE49-F238E27FC236}">
              <a16:creationId xmlns:a16="http://schemas.microsoft.com/office/drawing/2014/main" id="{0A8154E3-C590-4847-9E47-C81C472880E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2" name="Text Box 110">
          <a:extLst>
            <a:ext uri="{FF2B5EF4-FFF2-40B4-BE49-F238E27FC236}">
              <a16:creationId xmlns:a16="http://schemas.microsoft.com/office/drawing/2014/main" id="{93CD826C-B9D7-4FAC-8856-A3339528B45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3" name="Text Box 111">
          <a:extLst>
            <a:ext uri="{FF2B5EF4-FFF2-40B4-BE49-F238E27FC236}">
              <a16:creationId xmlns:a16="http://schemas.microsoft.com/office/drawing/2014/main" id="{C01A392F-F621-4DDC-8824-9F84B820FF6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4" name="نص 8">
          <a:extLst>
            <a:ext uri="{FF2B5EF4-FFF2-40B4-BE49-F238E27FC236}">
              <a16:creationId xmlns:a16="http://schemas.microsoft.com/office/drawing/2014/main" id="{E346FDDF-A46A-442A-8F86-1DE688691AF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5" name="نص 8">
          <a:extLst>
            <a:ext uri="{FF2B5EF4-FFF2-40B4-BE49-F238E27FC236}">
              <a16:creationId xmlns:a16="http://schemas.microsoft.com/office/drawing/2014/main" id="{2F12D522-30EF-4D0D-881B-6D468DF463B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6" name="نص 8">
          <a:extLst>
            <a:ext uri="{FF2B5EF4-FFF2-40B4-BE49-F238E27FC236}">
              <a16:creationId xmlns:a16="http://schemas.microsoft.com/office/drawing/2014/main" id="{010A4C16-9C18-4EA9-922E-EB19BA5AABE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27" name="Text Box 115">
          <a:extLst>
            <a:ext uri="{FF2B5EF4-FFF2-40B4-BE49-F238E27FC236}">
              <a16:creationId xmlns:a16="http://schemas.microsoft.com/office/drawing/2014/main" id="{84B77039-1B2A-47F6-9604-5B0591F04E8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28" name="Text Box 116">
          <a:extLst>
            <a:ext uri="{FF2B5EF4-FFF2-40B4-BE49-F238E27FC236}">
              <a16:creationId xmlns:a16="http://schemas.microsoft.com/office/drawing/2014/main" id="{A3DCE21B-8BB2-4190-A823-E146EBC0797D}"/>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29" name="نص 8">
          <a:extLst>
            <a:ext uri="{FF2B5EF4-FFF2-40B4-BE49-F238E27FC236}">
              <a16:creationId xmlns:a16="http://schemas.microsoft.com/office/drawing/2014/main" id="{4784FF63-B85D-456F-9977-BB52375932BB}"/>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30" name="نص 8">
          <a:extLst>
            <a:ext uri="{FF2B5EF4-FFF2-40B4-BE49-F238E27FC236}">
              <a16:creationId xmlns:a16="http://schemas.microsoft.com/office/drawing/2014/main" id="{4A049463-4AF9-4232-B815-0FEA570F7A26}"/>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31" name="نص 8">
          <a:extLst>
            <a:ext uri="{FF2B5EF4-FFF2-40B4-BE49-F238E27FC236}">
              <a16:creationId xmlns:a16="http://schemas.microsoft.com/office/drawing/2014/main" id="{03FEC0B2-9F5F-4DC8-86F3-5925ECF2875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32" name="نص 8">
          <a:extLst>
            <a:ext uri="{FF2B5EF4-FFF2-40B4-BE49-F238E27FC236}">
              <a16:creationId xmlns:a16="http://schemas.microsoft.com/office/drawing/2014/main" id="{C8E1787C-22DE-430A-82EB-C7FC228D1D9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9</xdr:col>
      <xdr:colOff>66675</xdr:colOff>
      <xdr:row>17</xdr:row>
      <xdr:rowOff>0</xdr:rowOff>
    </xdr:from>
    <xdr:to>
      <xdr:col>10</xdr:col>
      <xdr:colOff>0</xdr:colOff>
      <xdr:row>18</xdr:row>
      <xdr:rowOff>0</xdr:rowOff>
    </xdr:to>
    <xdr:sp macro="" textlink="">
      <xdr:nvSpPr>
        <xdr:cNvPr id="233" name="نص 8">
          <a:extLst>
            <a:ext uri="{FF2B5EF4-FFF2-40B4-BE49-F238E27FC236}">
              <a16:creationId xmlns:a16="http://schemas.microsoft.com/office/drawing/2014/main" id="{A6EBF7FB-8BDA-47C6-BD2D-0E1CE8962A62}"/>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34" name="نص 8">
          <a:extLst>
            <a:ext uri="{FF2B5EF4-FFF2-40B4-BE49-F238E27FC236}">
              <a16:creationId xmlns:a16="http://schemas.microsoft.com/office/drawing/2014/main" id="{4F204D0B-C817-4879-9A81-A1F74E0E704B}"/>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35" name="Text Box 138">
          <a:extLst>
            <a:ext uri="{FF2B5EF4-FFF2-40B4-BE49-F238E27FC236}">
              <a16:creationId xmlns:a16="http://schemas.microsoft.com/office/drawing/2014/main" id="{4E09A81A-A84F-4749-865E-6CB2F33782E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36" name="Text Box 139">
          <a:extLst>
            <a:ext uri="{FF2B5EF4-FFF2-40B4-BE49-F238E27FC236}">
              <a16:creationId xmlns:a16="http://schemas.microsoft.com/office/drawing/2014/main" id="{4A68239A-B6A7-4428-AE6A-DC038332EA3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37" name="نص 8">
          <a:extLst>
            <a:ext uri="{FF2B5EF4-FFF2-40B4-BE49-F238E27FC236}">
              <a16:creationId xmlns:a16="http://schemas.microsoft.com/office/drawing/2014/main" id="{BC578485-94AE-4B8E-A9DA-A4CAE618C37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38" name="نص 8">
          <a:extLst>
            <a:ext uri="{FF2B5EF4-FFF2-40B4-BE49-F238E27FC236}">
              <a16:creationId xmlns:a16="http://schemas.microsoft.com/office/drawing/2014/main" id="{1B48CD45-6D39-4FF8-9ACE-50FE86865C3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39" name="نص 8">
          <a:extLst>
            <a:ext uri="{FF2B5EF4-FFF2-40B4-BE49-F238E27FC236}">
              <a16:creationId xmlns:a16="http://schemas.microsoft.com/office/drawing/2014/main" id="{97C54CB1-DA2F-410D-A83A-1B121EB398C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0" name="نص 8">
          <a:extLst>
            <a:ext uri="{FF2B5EF4-FFF2-40B4-BE49-F238E27FC236}">
              <a16:creationId xmlns:a16="http://schemas.microsoft.com/office/drawing/2014/main" id="{91E04B00-2CCF-4436-9F17-194F7D0B963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41" name="نص 8">
          <a:extLst>
            <a:ext uri="{FF2B5EF4-FFF2-40B4-BE49-F238E27FC236}">
              <a16:creationId xmlns:a16="http://schemas.microsoft.com/office/drawing/2014/main" id="{8EA3ADB4-EEC7-4149-A37E-15B596468144}"/>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42" name="نص 8">
          <a:extLst>
            <a:ext uri="{FF2B5EF4-FFF2-40B4-BE49-F238E27FC236}">
              <a16:creationId xmlns:a16="http://schemas.microsoft.com/office/drawing/2014/main" id="{0D394E42-48A1-4A97-B0D0-046BBE31652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3" name="Text Box 161">
          <a:extLst>
            <a:ext uri="{FF2B5EF4-FFF2-40B4-BE49-F238E27FC236}">
              <a16:creationId xmlns:a16="http://schemas.microsoft.com/office/drawing/2014/main" id="{53501E81-7E10-4D22-A357-3AD0D287952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4" name="Text Box 162">
          <a:extLst>
            <a:ext uri="{FF2B5EF4-FFF2-40B4-BE49-F238E27FC236}">
              <a16:creationId xmlns:a16="http://schemas.microsoft.com/office/drawing/2014/main" id="{1716F3A5-2D93-4366-82F7-F4740F8C781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5" name="نص 8">
          <a:extLst>
            <a:ext uri="{FF2B5EF4-FFF2-40B4-BE49-F238E27FC236}">
              <a16:creationId xmlns:a16="http://schemas.microsoft.com/office/drawing/2014/main" id="{950C949B-9A79-4CD5-9E1A-83B715EE902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6" name="نص 8">
          <a:extLst>
            <a:ext uri="{FF2B5EF4-FFF2-40B4-BE49-F238E27FC236}">
              <a16:creationId xmlns:a16="http://schemas.microsoft.com/office/drawing/2014/main" id="{81A36BB6-CA94-4093-9730-6D1A0BD49E9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7" name="نص 8">
          <a:extLst>
            <a:ext uri="{FF2B5EF4-FFF2-40B4-BE49-F238E27FC236}">
              <a16:creationId xmlns:a16="http://schemas.microsoft.com/office/drawing/2014/main" id="{F58DCC7A-BD59-49E9-97FD-F148247A937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8" name="نص 8">
          <a:extLst>
            <a:ext uri="{FF2B5EF4-FFF2-40B4-BE49-F238E27FC236}">
              <a16:creationId xmlns:a16="http://schemas.microsoft.com/office/drawing/2014/main" id="{8A01604B-F9B7-465A-AAFF-FFAA8C05B01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49" name="نص 8">
          <a:extLst>
            <a:ext uri="{FF2B5EF4-FFF2-40B4-BE49-F238E27FC236}">
              <a16:creationId xmlns:a16="http://schemas.microsoft.com/office/drawing/2014/main" id="{9520870D-396E-4720-A0B4-436CA1967705}"/>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0" name="نص 8">
          <a:extLst>
            <a:ext uri="{FF2B5EF4-FFF2-40B4-BE49-F238E27FC236}">
              <a16:creationId xmlns:a16="http://schemas.microsoft.com/office/drawing/2014/main" id="{13480B2B-99F3-4B9A-BB7F-C4BD8F26E3D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51" name="نص 8">
          <a:extLst>
            <a:ext uri="{FF2B5EF4-FFF2-40B4-BE49-F238E27FC236}">
              <a16:creationId xmlns:a16="http://schemas.microsoft.com/office/drawing/2014/main" id="{D9385662-079C-483A-84DF-DAF376CAFE8A}"/>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52" name="نص 8">
          <a:extLst>
            <a:ext uri="{FF2B5EF4-FFF2-40B4-BE49-F238E27FC236}">
              <a16:creationId xmlns:a16="http://schemas.microsoft.com/office/drawing/2014/main" id="{96DAF5BD-C47A-4324-96EC-D558A9F58AF6}"/>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3" name="Text Box 115">
          <a:extLst>
            <a:ext uri="{FF2B5EF4-FFF2-40B4-BE49-F238E27FC236}">
              <a16:creationId xmlns:a16="http://schemas.microsoft.com/office/drawing/2014/main" id="{3E297985-7C45-4E5B-92CF-5CD6D7EBDF3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4" name="Text Box 116">
          <a:extLst>
            <a:ext uri="{FF2B5EF4-FFF2-40B4-BE49-F238E27FC236}">
              <a16:creationId xmlns:a16="http://schemas.microsoft.com/office/drawing/2014/main" id="{F45FB12F-112B-4692-83B6-0110BCF3405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5" name="نص 8">
          <a:extLst>
            <a:ext uri="{FF2B5EF4-FFF2-40B4-BE49-F238E27FC236}">
              <a16:creationId xmlns:a16="http://schemas.microsoft.com/office/drawing/2014/main" id="{D22A7017-1934-456F-B747-09BB19D3B2E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6" name="نص 8">
          <a:extLst>
            <a:ext uri="{FF2B5EF4-FFF2-40B4-BE49-F238E27FC236}">
              <a16:creationId xmlns:a16="http://schemas.microsoft.com/office/drawing/2014/main" id="{3A7D9556-2E87-43BA-BA19-F6349E6D202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7" name="نص 8">
          <a:extLst>
            <a:ext uri="{FF2B5EF4-FFF2-40B4-BE49-F238E27FC236}">
              <a16:creationId xmlns:a16="http://schemas.microsoft.com/office/drawing/2014/main" id="{C9E51B49-6358-4D9E-89E4-D3FEC08E04B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8" name="نص 8">
          <a:extLst>
            <a:ext uri="{FF2B5EF4-FFF2-40B4-BE49-F238E27FC236}">
              <a16:creationId xmlns:a16="http://schemas.microsoft.com/office/drawing/2014/main" id="{E2FFBEAA-028A-43F8-9544-2BA7F08100B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59" name="نص 8">
          <a:extLst>
            <a:ext uri="{FF2B5EF4-FFF2-40B4-BE49-F238E27FC236}">
              <a16:creationId xmlns:a16="http://schemas.microsoft.com/office/drawing/2014/main" id="{EB69452C-BF76-46DD-89A5-566DF4A098BA}"/>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0" name="نص 8">
          <a:extLst>
            <a:ext uri="{FF2B5EF4-FFF2-40B4-BE49-F238E27FC236}">
              <a16:creationId xmlns:a16="http://schemas.microsoft.com/office/drawing/2014/main" id="{266D5B9A-0EEC-43E3-A32F-94BA64FE7DA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61" name="نص 8">
          <a:extLst>
            <a:ext uri="{FF2B5EF4-FFF2-40B4-BE49-F238E27FC236}">
              <a16:creationId xmlns:a16="http://schemas.microsoft.com/office/drawing/2014/main" id="{369AC862-3551-487D-B042-2A4178F1E7CB}"/>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2" name="نص 8">
          <a:extLst>
            <a:ext uri="{FF2B5EF4-FFF2-40B4-BE49-F238E27FC236}">
              <a16:creationId xmlns:a16="http://schemas.microsoft.com/office/drawing/2014/main" id="{24FD0ED6-F481-4CCE-9B6A-09D2556C7E8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63" name="نص 8">
          <a:extLst>
            <a:ext uri="{FF2B5EF4-FFF2-40B4-BE49-F238E27FC236}">
              <a16:creationId xmlns:a16="http://schemas.microsoft.com/office/drawing/2014/main" id="{AED4507F-A1A2-4043-8428-DBCD1EF0C80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4" name="نص 8">
          <a:extLst>
            <a:ext uri="{FF2B5EF4-FFF2-40B4-BE49-F238E27FC236}">
              <a16:creationId xmlns:a16="http://schemas.microsoft.com/office/drawing/2014/main" id="{EBD4976E-5670-4F04-BAC4-1F669A6932B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65" name="نص 8">
          <a:extLst>
            <a:ext uri="{FF2B5EF4-FFF2-40B4-BE49-F238E27FC236}">
              <a16:creationId xmlns:a16="http://schemas.microsoft.com/office/drawing/2014/main" id="{AB738FCA-614D-464E-B3C7-C7D8918D632C}"/>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6" name="Text Box 100">
          <a:extLst>
            <a:ext uri="{FF2B5EF4-FFF2-40B4-BE49-F238E27FC236}">
              <a16:creationId xmlns:a16="http://schemas.microsoft.com/office/drawing/2014/main" id="{78BC4F25-0FC5-48E1-9767-0FAA653BC86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7" name="نص 8">
          <a:extLst>
            <a:ext uri="{FF2B5EF4-FFF2-40B4-BE49-F238E27FC236}">
              <a16:creationId xmlns:a16="http://schemas.microsoft.com/office/drawing/2014/main" id="{5E2CBE34-37F2-4240-A707-960A17DC140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8" name="نص 8">
          <a:extLst>
            <a:ext uri="{FF2B5EF4-FFF2-40B4-BE49-F238E27FC236}">
              <a16:creationId xmlns:a16="http://schemas.microsoft.com/office/drawing/2014/main" id="{2770A766-791B-485A-9105-6BE548635D7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9" name="Text Box 103">
          <a:extLst>
            <a:ext uri="{FF2B5EF4-FFF2-40B4-BE49-F238E27FC236}">
              <a16:creationId xmlns:a16="http://schemas.microsoft.com/office/drawing/2014/main" id="{313625DC-FF94-41D9-A8DE-0828FFC1D60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0" name="Text Box 104">
          <a:extLst>
            <a:ext uri="{FF2B5EF4-FFF2-40B4-BE49-F238E27FC236}">
              <a16:creationId xmlns:a16="http://schemas.microsoft.com/office/drawing/2014/main" id="{5E726C87-457D-429C-9F69-88F3934C819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1" name="نص 8">
          <a:extLst>
            <a:ext uri="{FF2B5EF4-FFF2-40B4-BE49-F238E27FC236}">
              <a16:creationId xmlns:a16="http://schemas.microsoft.com/office/drawing/2014/main" id="{DDEC1FEE-10F5-42C5-98AD-F740AA9EDF7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2" name="Text Box 106">
          <a:extLst>
            <a:ext uri="{FF2B5EF4-FFF2-40B4-BE49-F238E27FC236}">
              <a16:creationId xmlns:a16="http://schemas.microsoft.com/office/drawing/2014/main" id="{1BE0DAEF-7E65-44F7-9094-7A960207563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3" name="Text Box 107">
          <a:extLst>
            <a:ext uri="{FF2B5EF4-FFF2-40B4-BE49-F238E27FC236}">
              <a16:creationId xmlns:a16="http://schemas.microsoft.com/office/drawing/2014/main" id="{015D3FBC-EAC9-4EDE-B7A7-B186FA8440A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4" name="نص 8">
          <a:extLst>
            <a:ext uri="{FF2B5EF4-FFF2-40B4-BE49-F238E27FC236}">
              <a16:creationId xmlns:a16="http://schemas.microsoft.com/office/drawing/2014/main" id="{EC2F5765-5366-42CC-8727-546A7721593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5" name="نص 8">
          <a:extLst>
            <a:ext uri="{FF2B5EF4-FFF2-40B4-BE49-F238E27FC236}">
              <a16:creationId xmlns:a16="http://schemas.microsoft.com/office/drawing/2014/main" id="{0417F55E-5BAB-4FA8-995F-99031110DAD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6" name="Text Box 110">
          <a:extLst>
            <a:ext uri="{FF2B5EF4-FFF2-40B4-BE49-F238E27FC236}">
              <a16:creationId xmlns:a16="http://schemas.microsoft.com/office/drawing/2014/main" id="{99240BF3-DF23-42E2-9470-0918130817F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7" name="Text Box 111">
          <a:extLst>
            <a:ext uri="{FF2B5EF4-FFF2-40B4-BE49-F238E27FC236}">
              <a16:creationId xmlns:a16="http://schemas.microsoft.com/office/drawing/2014/main" id="{EDEB2601-2CF7-4582-B524-809871CD837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8" name="نص 8">
          <a:extLst>
            <a:ext uri="{FF2B5EF4-FFF2-40B4-BE49-F238E27FC236}">
              <a16:creationId xmlns:a16="http://schemas.microsoft.com/office/drawing/2014/main" id="{86303198-659B-490D-83F2-C22C6057648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9" name="نص 8">
          <a:extLst>
            <a:ext uri="{FF2B5EF4-FFF2-40B4-BE49-F238E27FC236}">
              <a16:creationId xmlns:a16="http://schemas.microsoft.com/office/drawing/2014/main" id="{F876BA59-7625-4D03-9A6B-03C2D4EEC75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80" name="نص 8">
          <a:extLst>
            <a:ext uri="{FF2B5EF4-FFF2-40B4-BE49-F238E27FC236}">
              <a16:creationId xmlns:a16="http://schemas.microsoft.com/office/drawing/2014/main" id="{ADF0C2DF-A2CA-479A-A56F-54D294F95CC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1" name="Text Box 115">
          <a:extLst>
            <a:ext uri="{FF2B5EF4-FFF2-40B4-BE49-F238E27FC236}">
              <a16:creationId xmlns:a16="http://schemas.microsoft.com/office/drawing/2014/main" id="{051A868A-C95F-4B1F-9ABA-CCCFF6984950}"/>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2" name="Text Box 116">
          <a:extLst>
            <a:ext uri="{FF2B5EF4-FFF2-40B4-BE49-F238E27FC236}">
              <a16:creationId xmlns:a16="http://schemas.microsoft.com/office/drawing/2014/main" id="{95F047A6-EA40-49DF-8A7B-621B712FA95B}"/>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3" name="نص 8">
          <a:extLst>
            <a:ext uri="{FF2B5EF4-FFF2-40B4-BE49-F238E27FC236}">
              <a16:creationId xmlns:a16="http://schemas.microsoft.com/office/drawing/2014/main" id="{F1880D39-BA9B-4D4F-8515-5EB256063092}"/>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4" name="نص 8">
          <a:extLst>
            <a:ext uri="{FF2B5EF4-FFF2-40B4-BE49-F238E27FC236}">
              <a16:creationId xmlns:a16="http://schemas.microsoft.com/office/drawing/2014/main" id="{0A627891-0118-4646-85C7-EE334393C9D6}"/>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5" name="نص 8">
          <a:extLst>
            <a:ext uri="{FF2B5EF4-FFF2-40B4-BE49-F238E27FC236}">
              <a16:creationId xmlns:a16="http://schemas.microsoft.com/office/drawing/2014/main" id="{103B6064-D374-4BE5-A746-98467DDBD49C}"/>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6" name="نص 8">
          <a:extLst>
            <a:ext uri="{FF2B5EF4-FFF2-40B4-BE49-F238E27FC236}">
              <a16:creationId xmlns:a16="http://schemas.microsoft.com/office/drawing/2014/main" id="{0B6D0ADA-AF9B-4040-8325-B6D7265B9B8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9</xdr:col>
      <xdr:colOff>66675</xdr:colOff>
      <xdr:row>17</xdr:row>
      <xdr:rowOff>0</xdr:rowOff>
    </xdr:from>
    <xdr:to>
      <xdr:col>10</xdr:col>
      <xdr:colOff>0</xdr:colOff>
      <xdr:row>18</xdr:row>
      <xdr:rowOff>0</xdr:rowOff>
    </xdr:to>
    <xdr:sp macro="" textlink="">
      <xdr:nvSpPr>
        <xdr:cNvPr id="287" name="نص 8">
          <a:extLst>
            <a:ext uri="{FF2B5EF4-FFF2-40B4-BE49-F238E27FC236}">
              <a16:creationId xmlns:a16="http://schemas.microsoft.com/office/drawing/2014/main" id="{D3089B61-1C8A-4C10-9BC9-52EE81E29CB5}"/>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8" name="نص 8">
          <a:extLst>
            <a:ext uri="{FF2B5EF4-FFF2-40B4-BE49-F238E27FC236}">
              <a16:creationId xmlns:a16="http://schemas.microsoft.com/office/drawing/2014/main" id="{894405F0-F95F-4819-AAAC-7B8909909AE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89" name="Text Box 138">
          <a:extLst>
            <a:ext uri="{FF2B5EF4-FFF2-40B4-BE49-F238E27FC236}">
              <a16:creationId xmlns:a16="http://schemas.microsoft.com/office/drawing/2014/main" id="{2540D9B5-59B9-4B11-92D7-7635B67ECE0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0" name="Text Box 139">
          <a:extLst>
            <a:ext uri="{FF2B5EF4-FFF2-40B4-BE49-F238E27FC236}">
              <a16:creationId xmlns:a16="http://schemas.microsoft.com/office/drawing/2014/main" id="{B618C0FA-08A9-461F-A6B5-6DD9E8A3529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1" name="نص 8">
          <a:extLst>
            <a:ext uri="{FF2B5EF4-FFF2-40B4-BE49-F238E27FC236}">
              <a16:creationId xmlns:a16="http://schemas.microsoft.com/office/drawing/2014/main" id="{5162453B-7D5E-4DD6-8269-550C68CC7BD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2" name="نص 8">
          <a:extLst>
            <a:ext uri="{FF2B5EF4-FFF2-40B4-BE49-F238E27FC236}">
              <a16:creationId xmlns:a16="http://schemas.microsoft.com/office/drawing/2014/main" id="{A30CD5FC-FDF6-4829-BABB-281C03063A3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3" name="نص 8">
          <a:extLst>
            <a:ext uri="{FF2B5EF4-FFF2-40B4-BE49-F238E27FC236}">
              <a16:creationId xmlns:a16="http://schemas.microsoft.com/office/drawing/2014/main" id="{2FE69ADC-3ACE-4239-90BC-68E34D4C81D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4" name="نص 8">
          <a:extLst>
            <a:ext uri="{FF2B5EF4-FFF2-40B4-BE49-F238E27FC236}">
              <a16:creationId xmlns:a16="http://schemas.microsoft.com/office/drawing/2014/main" id="{7D5004C5-9494-4233-A9A0-D13B8BCF1AA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95" name="نص 8">
          <a:extLst>
            <a:ext uri="{FF2B5EF4-FFF2-40B4-BE49-F238E27FC236}">
              <a16:creationId xmlns:a16="http://schemas.microsoft.com/office/drawing/2014/main" id="{9D9A3A53-9E04-48FF-B151-FBE5056C7399}"/>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96" name="نص 8">
          <a:extLst>
            <a:ext uri="{FF2B5EF4-FFF2-40B4-BE49-F238E27FC236}">
              <a16:creationId xmlns:a16="http://schemas.microsoft.com/office/drawing/2014/main" id="{ED5F0D43-9A69-41BB-A3F0-D6780EE6E04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7" name="Text Box 161">
          <a:extLst>
            <a:ext uri="{FF2B5EF4-FFF2-40B4-BE49-F238E27FC236}">
              <a16:creationId xmlns:a16="http://schemas.microsoft.com/office/drawing/2014/main" id="{07033614-9E0C-4F2C-BD01-1567FA31055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8" name="Text Box 162">
          <a:extLst>
            <a:ext uri="{FF2B5EF4-FFF2-40B4-BE49-F238E27FC236}">
              <a16:creationId xmlns:a16="http://schemas.microsoft.com/office/drawing/2014/main" id="{02B536B6-33C1-4F37-B74D-AE98A9444A6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9" name="نص 8">
          <a:extLst>
            <a:ext uri="{FF2B5EF4-FFF2-40B4-BE49-F238E27FC236}">
              <a16:creationId xmlns:a16="http://schemas.microsoft.com/office/drawing/2014/main" id="{E19AFCB3-18C9-4CA7-A6B7-5F9A17E8CB2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0" name="نص 8">
          <a:extLst>
            <a:ext uri="{FF2B5EF4-FFF2-40B4-BE49-F238E27FC236}">
              <a16:creationId xmlns:a16="http://schemas.microsoft.com/office/drawing/2014/main" id="{A5BCCB8C-7553-41E0-B729-725CD7768B4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1" name="نص 8">
          <a:extLst>
            <a:ext uri="{FF2B5EF4-FFF2-40B4-BE49-F238E27FC236}">
              <a16:creationId xmlns:a16="http://schemas.microsoft.com/office/drawing/2014/main" id="{0DE61910-CF2F-4835-8CDF-0E945360B3F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2" name="نص 8">
          <a:extLst>
            <a:ext uri="{FF2B5EF4-FFF2-40B4-BE49-F238E27FC236}">
              <a16:creationId xmlns:a16="http://schemas.microsoft.com/office/drawing/2014/main" id="{3CD9B01B-96C2-4141-A938-EFBE1D5A458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303" name="نص 8">
          <a:extLst>
            <a:ext uri="{FF2B5EF4-FFF2-40B4-BE49-F238E27FC236}">
              <a16:creationId xmlns:a16="http://schemas.microsoft.com/office/drawing/2014/main" id="{6A877240-1700-4CED-9C2D-24127667C33C}"/>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4" name="نص 8">
          <a:extLst>
            <a:ext uri="{FF2B5EF4-FFF2-40B4-BE49-F238E27FC236}">
              <a16:creationId xmlns:a16="http://schemas.microsoft.com/office/drawing/2014/main" id="{A3303ADA-E7E9-4FA5-9084-D1A76A886A8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05" name="نص 8">
          <a:extLst>
            <a:ext uri="{FF2B5EF4-FFF2-40B4-BE49-F238E27FC236}">
              <a16:creationId xmlns:a16="http://schemas.microsoft.com/office/drawing/2014/main" id="{E45A36A9-6DCE-4FD4-9E08-07BE0C8474E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06" name="نص 8">
          <a:extLst>
            <a:ext uri="{FF2B5EF4-FFF2-40B4-BE49-F238E27FC236}">
              <a16:creationId xmlns:a16="http://schemas.microsoft.com/office/drawing/2014/main" id="{8BA90CA4-E00D-4D1C-A23A-B3A671650AE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7" name="Text Box 115">
          <a:extLst>
            <a:ext uri="{FF2B5EF4-FFF2-40B4-BE49-F238E27FC236}">
              <a16:creationId xmlns:a16="http://schemas.microsoft.com/office/drawing/2014/main" id="{938EC4AF-C8F5-49E6-9C7A-1B0F33EB3E0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8" name="Text Box 116">
          <a:extLst>
            <a:ext uri="{FF2B5EF4-FFF2-40B4-BE49-F238E27FC236}">
              <a16:creationId xmlns:a16="http://schemas.microsoft.com/office/drawing/2014/main" id="{0420B204-9694-4E2C-BA6E-9723252BC51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9" name="نص 8">
          <a:extLst>
            <a:ext uri="{FF2B5EF4-FFF2-40B4-BE49-F238E27FC236}">
              <a16:creationId xmlns:a16="http://schemas.microsoft.com/office/drawing/2014/main" id="{3BCDE6C9-2D3D-409E-B497-8D2D1E20C39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0" name="نص 8">
          <a:extLst>
            <a:ext uri="{FF2B5EF4-FFF2-40B4-BE49-F238E27FC236}">
              <a16:creationId xmlns:a16="http://schemas.microsoft.com/office/drawing/2014/main" id="{C5099372-5171-4294-8587-73088F72214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1" name="نص 8">
          <a:extLst>
            <a:ext uri="{FF2B5EF4-FFF2-40B4-BE49-F238E27FC236}">
              <a16:creationId xmlns:a16="http://schemas.microsoft.com/office/drawing/2014/main" id="{6B90DE2E-6878-4211-AAE3-92E736069DB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2" name="نص 8">
          <a:extLst>
            <a:ext uri="{FF2B5EF4-FFF2-40B4-BE49-F238E27FC236}">
              <a16:creationId xmlns:a16="http://schemas.microsoft.com/office/drawing/2014/main" id="{97E1DF44-C568-42C8-9FCC-09EDEFABBB2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313" name="نص 8">
          <a:extLst>
            <a:ext uri="{FF2B5EF4-FFF2-40B4-BE49-F238E27FC236}">
              <a16:creationId xmlns:a16="http://schemas.microsoft.com/office/drawing/2014/main" id="{EB0B4ED5-3E0A-4A52-818A-C2DCE7D429E6}"/>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4" name="نص 8">
          <a:extLst>
            <a:ext uri="{FF2B5EF4-FFF2-40B4-BE49-F238E27FC236}">
              <a16:creationId xmlns:a16="http://schemas.microsoft.com/office/drawing/2014/main" id="{28586EF6-5496-42E4-9B14-6618CCFAA2B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15" name="نص 8">
          <a:extLst>
            <a:ext uri="{FF2B5EF4-FFF2-40B4-BE49-F238E27FC236}">
              <a16:creationId xmlns:a16="http://schemas.microsoft.com/office/drawing/2014/main" id="{93D536C8-8B98-4134-BB00-BED80888B1FC}"/>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6" name="نص 8">
          <a:extLst>
            <a:ext uri="{FF2B5EF4-FFF2-40B4-BE49-F238E27FC236}">
              <a16:creationId xmlns:a16="http://schemas.microsoft.com/office/drawing/2014/main" id="{9E6D963A-C5DC-41AA-9EFC-DB6367F618F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17" name="نص 8">
          <a:extLst>
            <a:ext uri="{FF2B5EF4-FFF2-40B4-BE49-F238E27FC236}">
              <a16:creationId xmlns:a16="http://schemas.microsoft.com/office/drawing/2014/main" id="{26F47A0C-3E84-46C0-AE41-0A7CDBA605CC}"/>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8" name="نص 8">
          <a:extLst>
            <a:ext uri="{FF2B5EF4-FFF2-40B4-BE49-F238E27FC236}">
              <a16:creationId xmlns:a16="http://schemas.microsoft.com/office/drawing/2014/main" id="{13FCEE9B-64F4-4598-BB75-2AC33DD4730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19" name="نص 8">
          <a:extLst>
            <a:ext uri="{FF2B5EF4-FFF2-40B4-BE49-F238E27FC236}">
              <a16:creationId xmlns:a16="http://schemas.microsoft.com/office/drawing/2014/main" id="{433EF4EE-BA33-4C9D-BDB7-A58BFCC20E8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0" name="Text Box 115">
          <a:extLst>
            <a:ext uri="{FF2B5EF4-FFF2-40B4-BE49-F238E27FC236}">
              <a16:creationId xmlns:a16="http://schemas.microsoft.com/office/drawing/2014/main" id="{F590C3D7-AA33-4FB1-9F15-AC84B2BC77C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1" name="Text Box 116">
          <a:extLst>
            <a:ext uri="{FF2B5EF4-FFF2-40B4-BE49-F238E27FC236}">
              <a16:creationId xmlns:a16="http://schemas.microsoft.com/office/drawing/2014/main" id="{910DA8C3-8ECD-4D91-8E1C-194DC448BC7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2" name="نص 8">
          <a:extLst>
            <a:ext uri="{FF2B5EF4-FFF2-40B4-BE49-F238E27FC236}">
              <a16:creationId xmlns:a16="http://schemas.microsoft.com/office/drawing/2014/main" id="{D1DF565C-3A3A-4429-9330-CC6A7CE081E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3" name="نص 8">
          <a:extLst>
            <a:ext uri="{FF2B5EF4-FFF2-40B4-BE49-F238E27FC236}">
              <a16:creationId xmlns:a16="http://schemas.microsoft.com/office/drawing/2014/main" id="{8264529A-259D-4329-841A-ABDBB9D12BF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4" name="نص 8">
          <a:extLst>
            <a:ext uri="{FF2B5EF4-FFF2-40B4-BE49-F238E27FC236}">
              <a16:creationId xmlns:a16="http://schemas.microsoft.com/office/drawing/2014/main" id="{B1A026C9-E174-4FFF-A8F8-F4378E6F6E3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5" name="نص 8">
          <a:extLst>
            <a:ext uri="{FF2B5EF4-FFF2-40B4-BE49-F238E27FC236}">
              <a16:creationId xmlns:a16="http://schemas.microsoft.com/office/drawing/2014/main" id="{4BCB6F50-5DDA-4750-9EC2-C43352BA234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326" name="نص 8">
          <a:extLst>
            <a:ext uri="{FF2B5EF4-FFF2-40B4-BE49-F238E27FC236}">
              <a16:creationId xmlns:a16="http://schemas.microsoft.com/office/drawing/2014/main" id="{93BFB4CE-29D1-423F-A815-4513ECC1D756}"/>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7" name="نص 8">
          <a:extLst>
            <a:ext uri="{FF2B5EF4-FFF2-40B4-BE49-F238E27FC236}">
              <a16:creationId xmlns:a16="http://schemas.microsoft.com/office/drawing/2014/main" id="{620E6092-F05E-4AFE-AFB0-447C33A3F5D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28" name="نص 8">
          <a:extLst>
            <a:ext uri="{FF2B5EF4-FFF2-40B4-BE49-F238E27FC236}">
              <a16:creationId xmlns:a16="http://schemas.microsoft.com/office/drawing/2014/main" id="{9BCCEF53-2B1C-4E0C-A788-863AB138C8BD}"/>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9" name="نص 8">
          <a:extLst>
            <a:ext uri="{FF2B5EF4-FFF2-40B4-BE49-F238E27FC236}">
              <a16:creationId xmlns:a16="http://schemas.microsoft.com/office/drawing/2014/main" id="{4509FA09-D338-4CB7-BC75-E53973E9D19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30" name="نص 8">
          <a:extLst>
            <a:ext uri="{FF2B5EF4-FFF2-40B4-BE49-F238E27FC236}">
              <a16:creationId xmlns:a16="http://schemas.microsoft.com/office/drawing/2014/main" id="{3B606CD4-873E-483E-88D8-6173DC4B08A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31" name="نص 8">
          <a:extLst>
            <a:ext uri="{FF2B5EF4-FFF2-40B4-BE49-F238E27FC236}">
              <a16:creationId xmlns:a16="http://schemas.microsoft.com/office/drawing/2014/main" id="{825251B0-99DD-447A-A259-490A12FEAD2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32" name="نص 8">
          <a:extLst>
            <a:ext uri="{FF2B5EF4-FFF2-40B4-BE49-F238E27FC236}">
              <a16:creationId xmlns:a16="http://schemas.microsoft.com/office/drawing/2014/main" id="{3DD430A2-4283-416D-8699-45EB0BF1705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33" name="نص 8">
          <a:extLst>
            <a:ext uri="{FF2B5EF4-FFF2-40B4-BE49-F238E27FC236}">
              <a16:creationId xmlns:a16="http://schemas.microsoft.com/office/drawing/2014/main" id="{97D036DB-2A5C-4755-AFF1-0C36A2693BB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34" name="نص 8">
          <a:extLst>
            <a:ext uri="{FF2B5EF4-FFF2-40B4-BE49-F238E27FC236}">
              <a16:creationId xmlns:a16="http://schemas.microsoft.com/office/drawing/2014/main" id="{10820552-507F-40DE-9AB7-1A128590EEC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35" name="نص 8">
          <a:extLst>
            <a:ext uri="{FF2B5EF4-FFF2-40B4-BE49-F238E27FC236}">
              <a16:creationId xmlns:a16="http://schemas.microsoft.com/office/drawing/2014/main" id="{FE9E4E85-5A2C-4BA4-BD20-82316E43C26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16\&#1575;&#1604;&#1576;&#1575;&#1576;%20&#1575;&#1604;&#1579;&#1575;&#1606;&#1610;%20&#1605;&#1608;&#1575;&#1585;&#1583;\&#1580;&#1583;&#1575;&#1608;&#1604;%20&#1575;&#1604;&#1605;&#1608;&#1575;&#1585;&#1583;\2-9&#1601;&#1574;&#1575;&#1578;%20&#1608;&#1586;&#1575;&#1585;&#1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2016\&#1575;&#1604;&#1576;&#1575;&#1576;%20&#1575;&#1604;&#1579;&#1575;&#1606;&#1610;%20&#1605;&#1608;&#1575;&#1585;&#1583;\&#1580;&#1583;&#1575;&#1608;&#1604;%20&#1575;&#1604;&#1605;&#1608;&#1575;&#1585;&#1583;\2-17&#1575;&#1591;&#1576;&#1575;&#1569;%20&#1605;&#1587;&#1578;&#1588;&#1601;&#1610;&#1575;&#1578;%20&#1608;&#1586;&#1575;&#1585;&#1577;%20&#1578;&#1582;&#1589;&#1589;&#1575;&#157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2016\&#1575;&#1604;&#1576;&#1575;&#1576;%20&#1575;&#1604;&#1579;&#1575;&#1606;&#1610;%20&#1605;&#1608;&#1575;&#1585;&#1583;\&#1580;&#1583;&#1575;&#1608;&#1604;%20&#1575;&#1604;&#1605;&#1608;&#1575;&#1585;&#1583;\&#1580;&#1583;&#1608;&#1604;%202-7-11-16-2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1575;&#1604;&#1602;&#1608;&#1609;%20&#1575;&#1604;&#1593;&#1575;&#1605;&#1604;&#1577;\4&#16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2016\&#1575;&#1604;&#1576;&#1575;&#1576;%20&#1575;&#1604;&#1579;&#1575;&#1604;&#1579;%20&#1575;&#1604;&#1589;&#1581;&#1577;%20&#1575;&#1604;&#1593;&#1575;&#1605;&#1577;\&#1575;&#1604;&#1580;&#1583;&#1575;&#1608;&#16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2016\&#1575;&#1604;&#1576;&#1575;&#1576;%20&#1575;&#1604;&#1585;&#1575;&#1576;&#1593;%20&#1575;&#1604;&#1571;&#1606;&#1588;&#1591;&#1577;\&#1580;&#1583;&#1575;&#1608;&#1604;%20&#1575;&#1604;&#1571;&#1606;&#1588;&#1591;&#1577;\4-11&#1605;&#1585;&#1575;&#1580;&#1593;&#1608;&#1606;%20&#1582;&#1575;&#15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2016\&#1575;&#1604;&#1576;&#1575;&#1576;%20&#1575;&#1604;&#1585;&#1575;&#1576;&#1593;%20&#1575;&#1604;&#1571;&#1606;&#1588;&#1591;&#1577;\&#1580;&#1583;&#1575;&#1608;&#1604;%20&#1575;&#1604;&#1571;&#1606;&#1588;&#1591;&#1577;\4-30&#1580;&#1585;&#1575;&#1581;&#1577;%20&#1608;&#1586;&#1575;&#1585;&#157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2016\&#1575;&#1604;&#1576;&#1575;&#1576;%20&#1575;&#1604;&#1585;&#1575;&#1576;&#1593;%20&#1575;&#1604;&#1571;&#1606;&#1588;&#1591;&#1577;\&#1580;&#1583;&#1575;&#1608;&#1604;%20&#1575;&#1604;&#1571;&#1606;&#1588;&#1591;&#1577;\4-50&#1605;&#1582;&#1578;&#1576;&#1585;%20&#1582;&#1575;&#15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بد الله مكة37"/>
      <sheetName val="خالد عيون35"/>
      <sheetName val="فهد الدمام37"/>
      <sheetName val="فهد الرياض35"/>
      <sheetName val="ملاك وذاتي37"/>
      <sheetName val="2-9"/>
    </sheetNames>
    <sheetDataSet>
      <sheetData sheetId="0">
        <row r="6">
          <cell r="C6">
            <v>39</v>
          </cell>
          <cell r="D6">
            <v>25</v>
          </cell>
          <cell r="E6">
            <v>30</v>
          </cell>
          <cell r="F6">
            <v>40</v>
          </cell>
        </row>
        <row r="7">
          <cell r="C7">
            <v>39</v>
          </cell>
          <cell r="D7">
            <v>2</v>
          </cell>
          <cell r="E7">
            <v>8</v>
          </cell>
          <cell r="F7">
            <v>32</v>
          </cell>
        </row>
        <row r="8">
          <cell r="C8">
            <v>17</v>
          </cell>
          <cell r="D8">
            <v>12</v>
          </cell>
          <cell r="E8">
            <v>41</v>
          </cell>
          <cell r="F8">
            <v>34</v>
          </cell>
        </row>
        <row r="9">
          <cell r="F9">
            <v>1</v>
          </cell>
        </row>
        <row r="10">
          <cell r="C10">
            <v>2</v>
          </cell>
          <cell r="D10">
            <v>15</v>
          </cell>
          <cell r="E10">
            <v>10</v>
          </cell>
          <cell r="F10">
            <v>8</v>
          </cell>
        </row>
        <row r="11">
          <cell r="C11">
            <v>1</v>
          </cell>
          <cell r="D11">
            <v>2</v>
          </cell>
          <cell r="E11">
            <v>0</v>
          </cell>
          <cell r="F11">
            <v>6</v>
          </cell>
        </row>
        <row r="12">
          <cell r="C12">
            <v>13</v>
          </cell>
          <cell r="D12">
            <v>18</v>
          </cell>
          <cell r="E12">
            <v>1</v>
          </cell>
          <cell r="F12">
            <v>0</v>
          </cell>
        </row>
        <row r="13">
          <cell r="C13">
            <v>12</v>
          </cell>
          <cell r="D13">
            <v>1</v>
          </cell>
          <cell r="E13">
            <v>10</v>
          </cell>
          <cell r="F13">
            <v>12</v>
          </cell>
        </row>
        <row r="14">
          <cell r="C14">
            <v>0</v>
          </cell>
          <cell r="E14">
            <v>18</v>
          </cell>
          <cell r="F14">
            <v>2</v>
          </cell>
        </row>
        <row r="15">
          <cell r="C15">
            <v>4</v>
          </cell>
          <cell r="D15">
            <v>10</v>
          </cell>
        </row>
        <row r="16">
          <cell r="C16">
            <v>0</v>
          </cell>
          <cell r="E16">
            <v>14</v>
          </cell>
          <cell r="F16">
            <v>0</v>
          </cell>
        </row>
        <row r="17">
          <cell r="C17">
            <v>1</v>
          </cell>
          <cell r="D17">
            <v>21</v>
          </cell>
          <cell r="E17">
            <v>1</v>
          </cell>
          <cell r="F17">
            <v>1</v>
          </cell>
        </row>
        <row r="18">
          <cell r="C18">
            <v>0</v>
          </cell>
          <cell r="F18">
            <v>0</v>
          </cell>
        </row>
        <row r="19">
          <cell r="C19">
            <v>0</v>
          </cell>
          <cell r="D19">
            <v>0</v>
          </cell>
          <cell r="E19">
            <v>0</v>
          </cell>
        </row>
        <row r="20">
          <cell r="C20">
            <v>1</v>
          </cell>
          <cell r="D20">
            <v>1</v>
          </cell>
        </row>
        <row r="21">
          <cell r="E21">
            <v>2</v>
          </cell>
        </row>
        <row r="23">
          <cell r="C23">
            <v>0</v>
          </cell>
          <cell r="D23">
            <v>0</v>
          </cell>
          <cell r="E23">
            <v>14</v>
          </cell>
          <cell r="F23">
            <v>2</v>
          </cell>
        </row>
        <row r="24">
          <cell r="C24">
            <v>0</v>
          </cell>
          <cell r="D24">
            <v>3</v>
          </cell>
          <cell r="E24">
            <v>2</v>
          </cell>
          <cell r="F24">
            <v>18</v>
          </cell>
        </row>
        <row r="25">
          <cell r="E25">
            <v>0</v>
          </cell>
          <cell r="F25">
            <v>0</v>
          </cell>
        </row>
        <row r="26">
          <cell r="C26">
            <v>64</v>
          </cell>
          <cell r="D26">
            <v>75</v>
          </cell>
          <cell r="E26">
            <v>23</v>
          </cell>
          <cell r="F26">
            <v>20</v>
          </cell>
        </row>
      </sheetData>
      <sheetData sheetId="1">
        <row r="6">
          <cell r="C6">
            <v>9</v>
          </cell>
          <cell r="D6">
            <v>4</v>
          </cell>
          <cell r="E6">
            <v>4</v>
          </cell>
          <cell r="F6">
            <v>12</v>
          </cell>
        </row>
        <row r="7">
          <cell r="C7">
            <v>0</v>
          </cell>
          <cell r="E7">
            <v>0</v>
          </cell>
          <cell r="F7">
            <v>0</v>
          </cell>
        </row>
        <row r="8">
          <cell r="C8">
            <v>0</v>
          </cell>
          <cell r="D8">
            <v>0</v>
          </cell>
          <cell r="F8">
            <v>0</v>
          </cell>
        </row>
        <row r="9">
          <cell r="C9">
            <v>0</v>
          </cell>
          <cell r="D9">
            <v>0</v>
          </cell>
        </row>
        <row r="15">
          <cell r="C15">
            <v>2</v>
          </cell>
          <cell r="D15">
            <v>3</v>
          </cell>
        </row>
        <row r="16">
          <cell r="C16">
            <v>0</v>
          </cell>
          <cell r="E16">
            <v>6</v>
          </cell>
        </row>
        <row r="17">
          <cell r="C17">
            <v>4</v>
          </cell>
          <cell r="D17">
            <v>1</v>
          </cell>
          <cell r="F17">
            <v>2</v>
          </cell>
        </row>
        <row r="21">
          <cell r="C21">
            <v>11</v>
          </cell>
          <cell r="D21">
            <v>30</v>
          </cell>
          <cell r="E21">
            <v>0</v>
          </cell>
          <cell r="F21">
            <v>2</v>
          </cell>
        </row>
        <row r="23">
          <cell r="C23">
            <v>6</v>
          </cell>
          <cell r="E23">
            <v>1</v>
          </cell>
          <cell r="F23">
            <v>3</v>
          </cell>
        </row>
      </sheetData>
      <sheetData sheetId="2">
        <row r="6">
          <cell r="C6">
            <v>38</v>
          </cell>
          <cell r="D6">
            <v>78</v>
          </cell>
          <cell r="E6">
            <v>32</v>
          </cell>
          <cell r="F6">
            <v>39</v>
          </cell>
        </row>
        <row r="7">
          <cell r="C7">
            <v>19</v>
          </cell>
          <cell r="D7">
            <v>4</v>
          </cell>
          <cell r="E7">
            <v>1</v>
          </cell>
          <cell r="F7">
            <v>12</v>
          </cell>
        </row>
        <row r="8">
          <cell r="C8">
            <v>28</v>
          </cell>
          <cell r="D8">
            <v>15</v>
          </cell>
          <cell r="E8">
            <v>20</v>
          </cell>
          <cell r="F8">
            <v>16</v>
          </cell>
        </row>
        <row r="9">
          <cell r="C9">
            <v>5</v>
          </cell>
          <cell r="E9">
            <v>1</v>
          </cell>
          <cell r="F9">
            <v>3</v>
          </cell>
        </row>
        <row r="10">
          <cell r="C10">
            <v>18</v>
          </cell>
          <cell r="D10">
            <v>14</v>
          </cell>
          <cell r="E10">
            <v>7</v>
          </cell>
          <cell r="F10">
            <v>10</v>
          </cell>
        </row>
        <row r="11">
          <cell r="D11">
            <v>6</v>
          </cell>
          <cell r="F11">
            <v>2</v>
          </cell>
        </row>
        <row r="12">
          <cell r="E12">
            <v>1</v>
          </cell>
          <cell r="F12">
            <v>1</v>
          </cell>
        </row>
        <row r="13">
          <cell r="C13">
            <v>5</v>
          </cell>
          <cell r="D13">
            <v>3</v>
          </cell>
          <cell r="E13">
            <v>1</v>
          </cell>
          <cell r="F13">
            <v>0</v>
          </cell>
        </row>
        <row r="15">
          <cell r="C15">
            <v>3</v>
          </cell>
          <cell r="D15">
            <v>10</v>
          </cell>
          <cell r="F15">
            <v>0</v>
          </cell>
        </row>
        <row r="16">
          <cell r="C16">
            <v>5</v>
          </cell>
          <cell r="D16">
            <v>4</v>
          </cell>
          <cell r="E16">
            <v>10</v>
          </cell>
          <cell r="F16">
            <v>1</v>
          </cell>
        </row>
        <row r="17">
          <cell r="D17">
            <v>12</v>
          </cell>
          <cell r="F17">
            <v>1</v>
          </cell>
        </row>
        <row r="18">
          <cell r="D18">
            <v>9</v>
          </cell>
          <cell r="F18">
            <v>1</v>
          </cell>
        </row>
        <row r="19">
          <cell r="C19">
            <v>2</v>
          </cell>
          <cell r="D19">
            <v>4</v>
          </cell>
          <cell r="E19">
            <v>1</v>
          </cell>
          <cell r="F19">
            <v>3</v>
          </cell>
        </row>
        <row r="20">
          <cell r="C20">
            <v>0</v>
          </cell>
          <cell r="D20">
            <v>18</v>
          </cell>
          <cell r="E20">
            <v>4</v>
          </cell>
          <cell r="F20">
            <v>3</v>
          </cell>
        </row>
        <row r="21">
          <cell r="C21">
            <v>1</v>
          </cell>
          <cell r="F21">
            <v>1</v>
          </cell>
        </row>
        <row r="23">
          <cell r="C23">
            <v>1</v>
          </cell>
          <cell r="D23">
            <v>0</v>
          </cell>
          <cell r="E23">
            <v>4</v>
          </cell>
          <cell r="F23">
            <v>1</v>
          </cell>
        </row>
        <row r="24">
          <cell r="D24">
            <v>2</v>
          </cell>
          <cell r="F24">
            <v>1</v>
          </cell>
        </row>
        <row r="25">
          <cell r="D25">
            <v>6</v>
          </cell>
        </row>
        <row r="26">
          <cell r="C26">
            <v>35</v>
          </cell>
          <cell r="D26">
            <v>23</v>
          </cell>
          <cell r="E26">
            <v>14</v>
          </cell>
          <cell r="F26">
            <v>19</v>
          </cell>
        </row>
      </sheetData>
      <sheetData sheetId="3">
        <row r="6">
          <cell r="C6">
            <v>68</v>
          </cell>
          <cell r="D6">
            <v>31</v>
          </cell>
          <cell r="E6">
            <v>32</v>
          </cell>
          <cell r="F6">
            <v>42</v>
          </cell>
        </row>
        <row r="7">
          <cell r="C7">
            <v>37</v>
          </cell>
          <cell r="D7">
            <v>1</v>
          </cell>
          <cell r="E7">
            <v>7</v>
          </cell>
          <cell r="F7">
            <v>43</v>
          </cell>
        </row>
        <row r="8">
          <cell r="C8">
            <v>6</v>
          </cell>
          <cell r="D8">
            <v>4</v>
          </cell>
          <cell r="E8">
            <v>13</v>
          </cell>
          <cell r="F8">
            <v>11</v>
          </cell>
        </row>
        <row r="9">
          <cell r="C9">
            <v>0</v>
          </cell>
          <cell r="E9">
            <v>0</v>
          </cell>
        </row>
        <row r="10">
          <cell r="C10">
            <v>23</v>
          </cell>
          <cell r="D10">
            <v>23</v>
          </cell>
          <cell r="E10">
            <v>21</v>
          </cell>
          <cell r="F10">
            <v>11</v>
          </cell>
        </row>
        <row r="11">
          <cell r="C11">
            <v>4</v>
          </cell>
          <cell r="D11">
            <v>13</v>
          </cell>
          <cell r="E11">
            <v>7</v>
          </cell>
          <cell r="F11">
            <v>16</v>
          </cell>
        </row>
        <row r="13">
          <cell r="C13">
            <v>195</v>
          </cell>
          <cell r="D13">
            <v>69</v>
          </cell>
          <cell r="E13">
            <v>3</v>
          </cell>
          <cell r="F13">
            <v>15</v>
          </cell>
        </row>
        <row r="14">
          <cell r="C14">
            <v>38</v>
          </cell>
          <cell r="D14">
            <v>9</v>
          </cell>
          <cell r="E14">
            <v>66</v>
          </cell>
          <cell r="F14">
            <v>121</v>
          </cell>
        </row>
        <row r="15">
          <cell r="C15">
            <v>3</v>
          </cell>
          <cell r="D15">
            <v>12</v>
          </cell>
        </row>
        <row r="16">
          <cell r="C16">
            <v>27</v>
          </cell>
          <cell r="D16">
            <v>3</v>
          </cell>
          <cell r="E16">
            <v>81</v>
          </cell>
          <cell r="F16">
            <v>14</v>
          </cell>
        </row>
        <row r="17">
          <cell r="C17">
            <v>8</v>
          </cell>
          <cell r="D17">
            <v>22</v>
          </cell>
        </row>
        <row r="18">
          <cell r="E18">
            <v>0</v>
          </cell>
          <cell r="F18">
            <v>0</v>
          </cell>
        </row>
        <row r="19">
          <cell r="C19">
            <v>6</v>
          </cell>
          <cell r="D19">
            <v>7</v>
          </cell>
          <cell r="E19">
            <v>4</v>
          </cell>
          <cell r="F19">
            <v>12</v>
          </cell>
        </row>
        <row r="20">
          <cell r="C20">
            <v>3</v>
          </cell>
          <cell r="D20">
            <v>1</v>
          </cell>
        </row>
        <row r="21">
          <cell r="C21">
            <v>6</v>
          </cell>
          <cell r="D21">
            <v>6</v>
          </cell>
          <cell r="F21">
            <v>1</v>
          </cell>
        </row>
        <row r="23">
          <cell r="C23">
            <v>7</v>
          </cell>
          <cell r="E23">
            <v>21</v>
          </cell>
          <cell r="F23">
            <v>19</v>
          </cell>
        </row>
        <row r="24">
          <cell r="C24">
            <v>17</v>
          </cell>
          <cell r="D24">
            <v>17</v>
          </cell>
          <cell r="E24">
            <v>9</v>
          </cell>
          <cell r="F24">
            <v>8</v>
          </cell>
        </row>
        <row r="25">
          <cell r="C25">
            <v>2</v>
          </cell>
          <cell r="D25">
            <v>16</v>
          </cell>
        </row>
        <row r="26">
          <cell r="C26">
            <v>77</v>
          </cell>
          <cell r="D26">
            <v>0</v>
          </cell>
          <cell r="E26">
            <v>0</v>
          </cell>
          <cell r="F26">
            <v>0</v>
          </cell>
        </row>
      </sheetData>
      <sheetData sheetId="4">
        <row r="6">
          <cell r="C6">
            <v>7849</v>
          </cell>
          <cell r="D6">
            <v>2612</v>
          </cell>
          <cell r="E6">
            <v>110</v>
          </cell>
          <cell r="F6">
            <v>266</v>
          </cell>
        </row>
        <row r="7">
          <cell r="C7">
            <v>7168</v>
          </cell>
          <cell r="D7">
            <v>897</v>
          </cell>
          <cell r="E7">
            <v>33</v>
          </cell>
          <cell r="F7">
            <v>149</v>
          </cell>
        </row>
        <row r="8">
          <cell r="C8">
            <v>5347</v>
          </cell>
          <cell r="D8">
            <v>1010</v>
          </cell>
          <cell r="E8">
            <v>45</v>
          </cell>
          <cell r="F8">
            <v>537</v>
          </cell>
        </row>
        <row r="9">
          <cell r="C9">
            <v>3690</v>
          </cell>
          <cell r="D9">
            <v>71</v>
          </cell>
          <cell r="E9">
            <v>119</v>
          </cell>
          <cell r="F9">
            <v>5</v>
          </cell>
        </row>
        <row r="10">
          <cell r="C10">
            <v>2097</v>
          </cell>
          <cell r="D10">
            <v>1068</v>
          </cell>
          <cell r="E10">
            <v>237</v>
          </cell>
          <cell r="F10">
            <v>366</v>
          </cell>
        </row>
        <row r="11">
          <cell r="C11">
            <v>1574</v>
          </cell>
          <cell r="D11">
            <v>1387</v>
          </cell>
          <cell r="E11">
            <v>32</v>
          </cell>
          <cell r="F11">
            <v>114</v>
          </cell>
        </row>
        <row r="12">
          <cell r="C12">
            <v>2305</v>
          </cell>
          <cell r="D12">
            <v>117</v>
          </cell>
          <cell r="E12">
            <v>10</v>
          </cell>
          <cell r="F12">
            <v>12</v>
          </cell>
        </row>
        <row r="13">
          <cell r="C13">
            <v>2549</v>
          </cell>
          <cell r="D13">
            <v>1021</v>
          </cell>
          <cell r="E13">
            <v>2</v>
          </cell>
          <cell r="F13">
            <v>24</v>
          </cell>
        </row>
        <row r="14">
          <cell r="C14">
            <v>1355</v>
          </cell>
          <cell r="D14">
            <v>119</v>
          </cell>
          <cell r="E14">
            <v>32</v>
          </cell>
          <cell r="F14">
            <v>91</v>
          </cell>
        </row>
        <row r="15">
          <cell r="C15">
            <v>1263</v>
          </cell>
          <cell r="D15">
            <v>710</v>
          </cell>
          <cell r="E15">
            <v>0</v>
          </cell>
          <cell r="F15">
            <v>0</v>
          </cell>
        </row>
        <row r="16">
          <cell r="C16">
            <v>1397</v>
          </cell>
          <cell r="D16">
            <v>31</v>
          </cell>
          <cell r="E16">
            <v>48</v>
          </cell>
          <cell r="F16">
            <v>147</v>
          </cell>
        </row>
        <row r="17">
          <cell r="C17">
            <v>1204</v>
          </cell>
          <cell r="D17">
            <v>585</v>
          </cell>
          <cell r="E17">
            <v>2</v>
          </cell>
          <cell r="F17">
            <v>20</v>
          </cell>
        </row>
        <row r="18">
          <cell r="C18">
            <v>792</v>
          </cell>
          <cell r="D18">
            <v>387</v>
          </cell>
          <cell r="E18">
            <v>2</v>
          </cell>
          <cell r="F18">
            <v>58</v>
          </cell>
        </row>
        <row r="19">
          <cell r="C19">
            <v>636</v>
          </cell>
          <cell r="D19">
            <v>271</v>
          </cell>
          <cell r="E19">
            <v>5</v>
          </cell>
          <cell r="F19">
            <v>1</v>
          </cell>
        </row>
        <row r="20">
          <cell r="C20">
            <v>488</v>
          </cell>
          <cell r="D20">
            <v>8</v>
          </cell>
          <cell r="E20">
            <v>0</v>
          </cell>
          <cell r="F20">
            <v>2</v>
          </cell>
        </row>
        <row r="21">
          <cell r="C21">
            <v>459</v>
          </cell>
          <cell r="D21">
            <v>159</v>
          </cell>
          <cell r="E21">
            <v>2</v>
          </cell>
          <cell r="F21">
            <v>5</v>
          </cell>
        </row>
        <row r="22">
          <cell r="C22">
            <v>0</v>
          </cell>
          <cell r="D22">
            <v>0</v>
          </cell>
          <cell r="E22">
            <v>0</v>
          </cell>
          <cell r="F22">
            <v>0</v>
          </cell>
        </row>
        <row r="23">
          <cell r="C23">
            <v>120</v>
          </cell>
          <cell r="D23">
            <v>2</v>
          </cell>
          <cell r="E23">
            <v>29</v>
          </cell>
          <cell r="F23">
            <v>20</v>
          </cell>
        </row>
        <row r="24">
          <cell r="C24">
            <v>26</v>
          </cell>
          <cell r="D24">
            <v>13</v>
          </cell>
          <cell r="E24">
            <v>65</v>
          </cell>
          <cell r="F24">
            <v>37</v>
          </cell>
        </row>
        <row r="25">
          <cell r="C25">
            <v>29</v>
          </cell>
          <cell r="D25">
            <v>31</v>
          </cell>
          <cell r="E25">
            <v>9</v>
          </cell>
          <cell r="F25">
            <v>6</v>
          </cell>
        </row>
        <row r="26">
          <cell r="C26">
            <v>1012</v>
          </cell>
          <cell r="D26">
            <v>129</v>
          </cell>
          <cell r="E26">
            <v>43</v>
          </cell>
          <cell r="F26">
            <v>57</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إجمالي"/>
      <sheetName val="Sheet1"/>
      <sheetName val="عبد الله مكة 37"/>
      <sheetName val="فهد الدمام37"/>
      <sheetName val="خالد عيون37"/>
      <sheetName val="فهد الرياض37"/>
      <sheetName val="ملاك وتشغيل37"/>
    </sheetNames>
    <sheetDataSet>
      <sheetData sheetId="0" refreshError="1"/>
      <sheetData sheetId="1" refreshError="1"/>
      <sheetData sheetId="2">
        <row r="7">
          <cell r="G7">
            <v>0</v>
          </cell>
          <cell r="H7">
            <v>0</v>
          </cell>
          <cell r="I7">
            <v>0</v>
          </cell>
        </row>
        <row r="8">
          <cell r="G8">
            <v>0</v>
          </cell>
          <cell r="H8">
            <v>3</v>
          </cell>
          <cell r="I8">
            <v>3</v>
          </cell>
        </row>
        <row r="9">
          <cell r="G9">
            <v>0</v>
          </cell>
          <cell r="H9">
            <v>18</v>
          </cell>
          <cell r="I9">
            <v>14</v>
          </cell>
        </row>
        <row r="10">
          <cell r="H10">
            <v>49</v>
          </cell>
          <cell r="I10">
            <v>13</v>
          </cell>
        </row>
        <row r="11">
          <cell r="H11">
            <v>3</v>
          </cell>
          <cell r="I11">
            <v>2</v>
          </cell>
        </row>
        <row r="12">
          <cell r="H12">
            <v>1</v>
          </cell>
          <cell r="I12">
            <v>2</v>
          </cell>
        </row>
        <row r="13">
          <cell r="G13">
            <v>1</v>
          </cell>
          <cell r="H13">
            <v>14</v>
          </cell>
          <cell r="I13">
            <v>5</v>
          </cell>
        </row>
        <row r="14">
          <cell r="G14">
            <v>1</v>
          </cell>
          <cell r="H14">
            <v>7</v>
          </cell>
          <cell r="I14">
            <v>4</v>
          </cell>
        </row>
        <row r="16">
          <cell r="G16">
            <v>1</v>
          </cell>
          <cell r="H16">
            <v>9</v>
          </cell>
          <cell r="I16">
            <v>3</v>
          </cell>
        </row>
        <row r="17">
          <cell r="G17">
            <v>0</v>
          </cell>
          <cell r="H17">
            <v>15</v>
          </cell>
          <cell r="I17">
            <v>5</v>
          </cell>
        </row>
        <row r="18">
          <cell r="H18">
            <v>0</v>
          </cell>
        </row>
        <row r="19">
          <cell r="G19">
            <v>1</v>
          </cell>
          <cell r="H19">
            <v>26</v>
          </cell>
          <cell r="I19">
            <v>11</v>
          </cell>
        </row>
        <row r="21">
          <cell r="I21">
            <v>0</v>
          </cell>
        </row>
        <row r="22">
          <cell r="H22">
            <v>8</v>
          </cell>
          <cell r="I22">
            <v>3</v>
          </cell>
        </row>
        <row r="23">
          <cell r="H23">
            <v>1</v>
          </cell>
        </row>
        <row r="24">
          <cell r="I24">
            <v>0</v>
          </cell>
        </row>
        <row r="25">
          <cell r="G25">
            <v>1</v>
          </cell>
          <cell r="H25">
            <v>8</v>
          </cell>
          <cell r="I25">
            <v>5</v>
          </cell>
        </row>
        <row r="26">
          <cell r="H26">
            <v>9</v>
          </cell>
          <cell r="I26">
            <v>5</v>
          </cell>
        </row>
        <row r="27">
          <cell r="H27">
            <v>4</v>
          </cell>
          <cell r="I27">
            <v>5</v>
          </cell>
        </row>
        <row r="28">
          <cell r="I28">
            <v>0</v>
          </cell>
        </row>
        <row r="29">
          <cell r="H29">
            <v>0</v>
          </cell>
        </row>
        <row r="32">
          <cell r="H32">
            <v>0</v>
          </cell>
          <cell r="I32">
            <v>7</v>
          </cell>
        </row>
        <row r="33">
          <cell r="H33">
            <v>20</v>
          </cell>
          <cell r="I33">
            <v>1</v>
          </cell>
        </row>
        <row r="34">
          <cell r="H34">
            <v>25</v>
          </cell>
          <cell r="I34">
            <v>5</v>
          </cell>
        </row>
        <row r="35">
          <cell r="H35">
            <v>1</v>
          </cell>
          <cell r="I35">
            <v>0</v>
          </cell>
        </row>
        <row r="37">
          <cell r="H37">
            <v>4</v>
          </cell>
          <cell r="I37">
            <v>1</v>
          </cell>
        </row>
        <row r="38">
          <cell r="G38">
            <v>1</v>
          </cell>
          <cell r="H38">
            <v>6</v>
          </cell>
          <cell r="I38">
            <v>5</v>
          </cell>
        </row>
        <row r="40">
          <cell r="G40">
            <v>4</v>
          </cell>
          <cell r="H40">
            <v>25</v>
          </cell>
          <cell r="I40">
            <v>14</v>
          </cell>
        </row>
        <row r="42">
          <cell r="G42">
            <v>141</v>
          </cell>
          <cell r="H42">
            <v>37</v>
          </cell>
          <cell r="I42">
            <v>12</v>
          </cell>
        </row>
      </sheetData>
      <sheetData sheetId="3">
        <row r="7">
          <cell r="AA7">
            <v>3</v>
          </cell>
          <cell r="AB7">
            <v>4</v>
          </cell>
          <cell r="AC7">
            <v>2</v>
          </cell>
        </row>
        <row r="8">
          <cell r="AA8">
            <v>3</v>
          </cell>
          <cell r="AC8">
            <v>4</v>
          </cell>
        </row>
        <row r="9">
          <cell r="AA9">
            <v>11</v>
          </cell>
          <cell r="AB9">
            <v>16</v>
          </cell>
          <cell r="AC9">
            <v>17</v>
          </cell>
        </row>
        <row r="10">
          <cell r="AA10">
            <v>14</v>
          </cell>
          <cell r="AB10">
            <v>9</v>
          </cell>
          <cell r="AC10">
            <v>12</v>
          </cell>
        </row>
        <row r="11">
          <cell r="AA11">
            <v>6</v>
          </cell>
          <cell r="AB11">
            <v>3</v>
          </cell>
          <cell r="AC11">
            <v>4</v>
          </cell>
        </row>
        <row r="12">
          <cell r="AA12">
            <v>1</v>
          </cell>
          <cell r="AB12">
            <v>3</v>
          </cell>
          <cell r="AC12">
            <v>5</v>
          </cell>
        </row>
        <row r="13">
          <cell r="AB13">
            <v>1</v>
          </cell>
          <cell r="AC13">
            <v>1</v>
          </cell>
        </row>
        <row r="14">
          <cell r="AB14">
            <v>0</v>
          </cell>
          <cell r="AC14">
            <v>0</v>
          </cell>
        </row>
        <row r="15">
          <cell r="AA15">
            <v>1</v>
          </cell>
          <cell r="AB15">
            <v>0</v>
          </cell>
          <cell r="AC15">
            <v>1</v>
          </cell>
        </row>
        <row r="16">
          <cell r="AA16">
            <v>4</v>
          </cell>
          <cell r="AB16">
            <v>4</v>
          </cell>
          <cell r="AC16">
            <v>4</v>
          </cell>
        </row>
        <row r="17">
          <cell r="AC17">
            <v>2</v>
          </cell>
        </row>
        <row r="18">
          <cell r="AB18">
            <v>5</v>
          </cell>
          <cell r="AC18">
            <v>2</v>
          </cell>
        </row>
        <row r="19">
          <cell r="AB19">
            <v>1</v>
          </cell>
          <cell r="AC19">
            <v>4</v>
          </cell>
        </row>
        <row r="20">
          <cell r="AB20">
            <v>0</v>
          </cell>
          <cell r="AC20">
            <v>1</v>
          </cell>
        </row>
        <row r="21">
          <cell r="AA21">
            <v>1</v>
          </cell>
          <cell r="AB21">
            <v>2</v>
          </cell>
          <cell r="AC21">
            <v>1</v>
          </cell>
        </row>
        <row r="22">
          <cell r="AA22">
            <v>8</v>
          </cell>
          <cell r="AB22">
            <v>2</v>
          </cell>
          <cell r="AC22">
            <v>6</v>
          </cell>
        </row>
        <row r="23">
          <cell r="AC23">
            <v>1</v>
          </cell>
        </row>
        <row r="24">
          <cell r="AB24">
            <v>2</v>
          </cell>
          <cell r="AC24">
            <v>0</v>
          </cell>
        </row>
        <row r="25">
          <cell r="AA25">
            <v>8</v>
          </cell>
          <cell r="AB25">
            <v>9</v>
          </cell>
          <cell r="AC25">
            <v>6</v>
          </cell>
        </row>
        <row r="26">
          <cell r="AA26">
            <v>2</v>
          </cell>
          <cell r="AB26">
            <v>1</v>
          </cell>
          <cell r="AC26">
            <v>13</v>
          </cell>
        </row>
        <row r="27">
          <cell r="AA27">
            <v>5</v>
          </cell>
          <cell r="AB27">
            <v>18</v>
          </cell>
          <cell r="AC27">
            <v>14</v>
          </cell>
        </row>
        <row r="28">
          <cell r="AA28">
            <v>2</v>
          </cell>
          <cell r="AB28">
            <v>5</v>
          </cell>
          <cell r="AC28">
            <v>2</v>
          </cell>
        </row>
        <row r="29">
          <cell r="AA29">
            <v>7</v>
          </cell>
          <cell r="AB29">
            <v>24</v>
          </cell>
          <cell r="AC29">
            <v>23</v>
          </cell>
        </row>
        <row r="30">
          <cell r="AA30">
            <v>6</v>
          </cell>
          <cell r="AC30">
            <v>3</v>
          </cell>
        </row>
        <row r="32">
          <cell r="AA32">
            <v>3</v>
          </cell>
          <cell r="AB32">
            <v>0</v>
          </cell>
          <cell r="AC32">
            <v>0</v>
          </cell>
        </row>
        <row r="33">
          <cell r="AA33">
            <v>6</v>
          </cell>
          <cell r="AB33">
            <v>16</v>
          </cell>
          <cell r="AC33">
            <v>5</v>
          </cell>
        </row>
        <row r="34">
          <cell r="AB34">
            <v>10</v>
          </cell>
          <cell r="AC34">
            <v>2</v>
          </cell>
        </row>
        <row r="35">
          <cell r="AB35">
            <v>1</v>
          </cell>
          <cell r="AC35">
            <v>2</v>
          </cell>
        </row>
        <row r="36">
          <cell r="AB36">
            <v>1</v>
          </cell>
          <cell r="AC36">
            <v>1</v>
          </cell>
        </row>
        <row r="37">
          <cell r="AB37">
            <v>2</v>
          </cell>
          <cell r="AC37">
            <v>2</v>
          </cell>
        </row>
        <row r="38">
          <cell r="AB38">
            <v>1</v>
          </cell>
          <cell r="AC38">
            <v>3</v>
          </cell>
        </row>
        <row r="39">
          <cell r="AB39">
            <v>0</v>
          </cell>
          <cell r="AC39">
            <v>1</v>
          </cell>
        </row>
        <row r="40">
          <cell r="AA40">
            <v>3</v>
          </cell>
          <cell r="AB40">
            <v>18</v>
          </cell>
          <cell r="AC40">
            <v>13</v>
          </cell>
        </row>
        <row r="42">
          <cell r="AA42">
            <v>128</v>
          </cell>
          <cell r="AB42">
            <v>58</v>
          </cell>
          <cell r="AC42">
            <v>59</v>
          </cell>
        </row>
      </sheetData>
      <sheetData sheetId="4">
        <row r="9">
          <cell r="E9">
            <v>5</v>
          </cell>
        </row>
        <row r="17">
          <cell r="C17">
            <v>0</v>
          </cell>
          <cell r="E17">
            <v>49</v>
          </cell>
        </row>
        <row r="25">
          <cell r="E25">
            <v>1</v>
          </cell>
        </row>
        <row r="26">
          <cell r="E26">
            <v>0</v>
          </cell>
        </row>
        <row r="27">
          <cell r="E27">
            <v>4</v>
          </cell>
        </row>
        <row r="29">
          <cell r="E29">
            <v>3</v>
          </cell>
        </row>
        <row r="32">
          <cell r="E32">
            <v>2</v>
          </cell>
        </row>
        <row r="42">
          <cell r="E42">
            <v>23</v>
          </cell>
        </row>
      </sheetData>
      <sheetData sheetId="5">
        <row r="7">
          <cell r="C7">
            <v>0</v>
          </cell>
          <cell r="D7">
            <v>5</v>
          </cell>
          <cell r="E7">
            <v>1</v>
          </cell>
        </row>
        <row r="8">
          <cell r="C8">
            <v>8</v>
          </cell>
          <cell r="D8">
            <v>0</v>
          </cell>
          <cell r="E8">
            <v>3</v>
          </cell>
        </row>
        <row r="9">
          <cell r="C9">
            <v>44</v>
          </cell>
          <cell r="D9">
            <v>0</v>
          </cell>
          <cell r="E9">
            <v>22</v>
          </cell>
        </row>
        <row r="10">
          <cell r="C10">
            <v>13</v>
          </cell>
          <cell r="D10">
            <v>0</v>
          </cell>
          <cell r="E10">
            <v>0</v>
          </cell>
        </row>
        <row r="11">
          <cell r="C11">
            <v>11</v>
          </cell>
          <cell r="D11">
            <v>0</v>
          </cell>
          <cell r="E11">
            <v>20</v>
          </cell>
        </row>
        <row r="12">
          <cell r="C12">
            <v>5</v>
          </cell>
          <cell r="D12">
            <v>0</v>
          </cell>
          <cell r="E12">
            <v>8</v>
          </cell>
        </row>
        <row r="13">
          <cell r="C13">
            <v>1</v>
          </cell>
          <cell r="D13">
            <v>0</v>
          </cell>
          <cell r="E13">
            <v>21</v>
          </cell>
        </row>
        <row r="14">
          <cell r="C14">
            <v>19</v>
          </cell>
          <cell r="D14">
            <v>0</v>
          </cell>
          <cell r="E14">
            <v>37</v>
          </cell>
        </row>
        <row r="15">
          <cell r="C15">
            <v>2</v>
          </cell>
          <cell r="D15">
            <v>0</v>
          </cell>
          <cell r="E15">
            <v>14</v>
          </cell>
        </row>
        <row r="16">
          <cell r="C16">
            <v>11</v>
          </cell>
          <cell r="D16">
            <v>0</v>
          </cell>
          <cell r="E16">
            <v>9</v>
          </cell>
        </row>
        <row r="17">
          <cell r="C17">
            <v>0</v>
          </cell>
          <cell r="D17">
            <v>0</v>
          </cell>
          <cell r="E17">
            <v>10</v>
          </cell>
        </row>
        <row r="18">
          <cell r="C18">
            <v>28</v>
          </cell>
          <cell r="D18">
            <v>2</v>
          </cell>
          <cell r="E18">
            <v>7</v>
          </cell>
        </row>
        <row r="19">
          <cell r="C19">
            <v>0</v>
          </cell>
          <cell r="D19">
            <v>9</v>
          </cell>
          <cell r="E19">
            <v>47</v>
          </cell>
        </row>
        <row r="20">
          <cell r="C20">
            <v>0</v>
          </cell>
          <cell r="D20">
            <v>5</v>
          </cell>
          <cell r="E20">
            <v>12</v>
          </cell>
        </row>
        <row r="21">
          <cell r="C21">
            <v>2</v>
          </cell>
          <cell r="D21">
            <v>0</v>
          </cell>
          <cell r="E21">
            <v>2</v>
          </cell>
        </row>
        <row r="22">
          <cell r="C22">
            <v>31</v>
          </cell>
          <cell r="D22">
            <v>1</v>
          </cell>
          <cell r="E22">
            <v>3</v>
          </cell>
        </row>
        <row r="23">
          <cell r="E23">
            <v>5</v>
          </cell>
        </row>
        <row r="24">
          <cell r="C24">
            <v>0</v>
          </cell>
          <cell r="D24">
            <v>0</v>
          </cell>
          <cell r="E24">
            <v>17</v>
          </cell>
        </row>
        <row r="25">
          <cell r="C25">
            <v>19</v>
          </cell>
          <cell r="D25">
            <v>6</v>
          </cell>
          <cell r="E25">
            <v>29</v>
          </cell>
        </row>
        <row r="26">
          <cell r="C26">
            <v>3</v>
          </cell>
          <cell r="D26">
            <v>0</v>
          </cell>
          <cell r="E26">
            <v>29</v>
          </cell>
        </row>
        <row r="27">
          <cell r="C27">
            <v>16</v>
          </cell>
          <cell r="D27">
            <v>0</v>
          </cell>
          <cell r="E27">
            <v>56</v>
          </cell>
        </row>
        <row r="28">
          <cell r="C28">
            <v>20</v>
          </cell>
          <cell r="D28">
            <v>0</v>
          </cell>
          <cell r="E28">
            <v>9</v>
          </cell>
        </row>
        <row r="29">
          <cell r="C29">
            <v>42</v>
          </cell>
          <cell r="D29">
            <v>9</v>
          </cell>
          <cell r="E29">
            <v>8</v>
          </cell>
        </row>
        <row r="30">
          <cell r="C30">
            <v>2</v>
          </cell>
          <cell r="D30">
            <v>0</v>
          </cell>
          <cell r="E30">
            <v>7</v>
          </cell>
        </row>
        <row r="31">
          <cell r="C31">
            <v>0</v>
          </cell>
          <cell r="D31">
            <v>0</v>
          </cell>
          <cell r="E31">
            <v>0</v>
          </cell>
        </row>
        <row r="32">
          <cell r="C32">
            <v>0</v>
          </cell>
          <cell r="D32">
            <v>0</v>
          </cell>
          <cell r="E32">
            <v>15</v>
          </cell>
        </row>
        <row r="33">
          <cell r="C33">
            <v>23</v>
          </cell>
          <cell r="D33">
            <v>3</v>
          </cell>
          <cell r="E33">
            <v>51</v>
          </cell>
        </row>
        <row r="34">
          <cell r="C34">
            <v>0</v>
          </cell>
          <cell r="D34">
            <v>17</v>
          </cell>
          <cell r="E34">
            <v>37</v>
          </cell>
        </row>
        <row r="35">
          <cell r="C35">
            <v>0</v>
          </cell>
          <cell r="D35">
            <v>0</v>
          </cell>
          <cell r="E35">
            <v>9</v>
          </cell>
        </row>
        <row r="36">
          <cell r="C36">
            <v>1</v>
          </cell>
          <cell r="D36">
            <v>0</v>
          </cell>
          <cell r="E36">
            <v>16</v>
          </cell>
        </row>
        <row r="37">
          <cell r="C37">
            <v>4</v>
          </cell>
          <cell r="D37">
            <v>2</v>
          </cell>
          <cell r="E37">
            <v>4</v>
          </cell>
        </row>
        <row r="38">
          <cell r="C38">
            <v>0</v>
          </cell>
          <cell r="D38">
            <v>2</v>
          </cell>
          <cell r="E38">
            <v>0</v>
          </cell>
        </row>
        <row r="39">
          <cell r="C39">
            <v>0</v>
          </cell>
          <cell r="D39">
            <v>4</v>
          </cell>
          <cell r="E39">
            <v>6</v>
          </cell>
        </row>
        <row r="40">
          <cell r="C40">
            <v>0</v>
          </cell>
          <cell r="D40">
            <v>3</v>
          </cell>
          <cell r="E40">
            <v>40</v>
          </cell>
        </row>
        <row r="41">
          <cell r="C41">
            <v>0</v>
          </cell>
          <cell r="D41">
            <v>0</v>
          </cell>
          <cell r="E41">
            <v>0</v>
          </cell>
        </row>
        <row r="42">
          <cell r="C42">
            <v>10</v>
          </cell>
          <cell r="D42">
            <v>62</v>
          </cell>
          <cell r="E42">
            <v>250</v>
          </cell>
        </row>
      </sheetData>
      <sheetData sheetId="6">
        <row r="7">
          <cell r="C7">
            <v>210</v>
          </cell>
          <cell r="D7">
            <v>0</v>
          </cell>
          <cell r="E7">
            <v>0</v>
          </cell>
          <cell r="G7">
            <v>118</v>
          </cell>
          <cell r="H7">
            <v>0</v>
          </cell>
          <cell r="I7">
            <v>0</v>
          </cell>
          <cell r="K7">
            <v>567</v>
          </cell>
          <cell r="L7">
            <v>0</v>
          </cell>
          <cell r="M7">
            <v>0</v>
          </cell>
          <cell r="O7">
            <v>17</v>
          </cell>
          <cell r="P7">
            <v>0</v>
          </cell>
          <cell r="S7">
            <v>277</v>
          </cell>
          <cell r="T7">
            <v>0</v>
          </cell>
          <cell r="U7">
            <v>0</v>
          </cell>
          <cell r="W7">
            <v>116</v>
          </cell>
          <cell r="X7">
            <v>0</v>
          </cell>
          <cell r="AA7">
            <v>320</v>
          </cell>
          <cell r="AB7">
            <v>0</v>
          </cell>
        </row>
        <row r="8">
          <cell r="C8">
            <v>333</v>
          </cell>
          <cell r="D8">
            <v>100</v>
          </cell>
          <cell r="E8">
            <v>55</v>
          </cell>
          <cell r="G8">
            <v>47</v>
          </cell>
          <cell r="H8">
            <v>34</v>
          </cell>
          <cell r="I8">
            <v>19</v>
          </cell>
          <cell r="K8">
            <v>125</v>
          </cell>
          <cell r="L8">
            <v>47</v>
          </cell>
          <cell r="M8">
            <v>48</v>
          </cell>
          <cell r="O8">
            <v>13</v>
          </cell>
          <cell r="P8">
            <v>12</v>
          </cell>
          <cell r="Q8">
            <v>1</v>
          </cell>
          <cell r="S8">
            <v>64</v>
          </cell>
          <cell r="T8">
            <v>46</v>
          </cell>
          <cell r="U8">
            <v>23</v>
          </cell>
          <cell r="W8">
            <v>42</v>
          </cell>
          <cell r="X8">
            <v>29</v>
          </cell>
          <cell r="Y8">
            <v>7</v>
          </cell>
          <cell r="AA8">
            <v>120</v>
          </cell>
          <cell r="AB8">
            <v>39</v>
          </cell>
          <cell r="AC8">
            <v>21</v>
          </cell>
        </row>
        <row r="9">
          <cell r="C9">
            <v>201</v>
          </cell>
          <cell r="D9">
            <v>136</v>
          </cell>
          <cell r="E9">
            <v>40</v>
          </cell>
          <cell r="G9">
            <v>189</v>
          </cell>
          <cell r="H9">
            <v>75</v>
          </cell>
          <cell r="I9">
            <v>17</v>
          </cell>
          <cell r="K9">
            <v>42</v>
          </cell>
          <cell r="L9">
            <v>66</v>
          </cell>
          <cell r="M9">
            <v>29</v>
          </cell>
          <cell r="O9">
            <v>151</v>
          </cell>
          <cell r="P9">
            <v>41</v>
          </cell>
          <cell r="Q9">
            <v>14</v>
          </cell>
          <cell r="S9">
            <v>154</v>
          </cell>
          <cell r="T9">
            <v>81</v>
          </cell>
          <cell r="U9">
            <v>25</v>
          </cell>
          <cell r="W9">
            <v>103</v>
          </cell>
          <cell r="X9">
            <v>53</v>
          </cell>
          <cell r="Y9">
            <v>16</v>
          </cell>
          <cell r="AA9">
            <v>87</v>
          </cell>
          <cell r="AB9">
            <v>39</v>
          </cell>
          <cell r="AC9">
            <v>43</v>
          </cell>
        </row>
        <row r="10">
          <cell r="C10">
            <v>516</v>
          </cell>
          <cell r="D10">
            <v>177</v>
          </cell>
          <cell r="E10">
            <v>62</v>
          </cell>
          <cell r="G10">
            <v>88</v>
          </cell>
          <cell r="H10">
            <v>50</v>
          </cell>
          <cell r="I10">
            <v>19</v>
          </cell>
          <cell r="K10">
            <v>35</v>
          </cell>
          <cell r="L10">
            <v>57</v>
          </cell>
          <cell r="M10">
            <v>28</v>
          </cell>
          <cell r="O10">
            <v>118</v>
          </cell>
          <cell r="P10">
            <v>41</v>
          </cell>
          <cell r="Q10">
            <v>23</v>
          </cell>
          <cell r="S10">
            <v>47</v>
          </cell>
          <cell r="T10">
            <v>72</v>
          </cell>
          <cell r="U10">
            <v>24</v>
          </cell>
          <cell r="W10">
            <v>89</v>
          </cell>
          <cell r="X10">
            <v>59</v>
          </cell>
          <cell r="Y10">
            <v>18</v>
          </cell>
          <cell r="AA10">
            <v>72</v>
          </cell>
          <cell r="AB10">
            <v>45</v>
          </cell>
          <cell r="AC10">
            <v>28</v>
          </cell>
        </row>
        <row r="11">
          <cell r="C11">
            <v>74</v>
          </cell>
          <cell r="D11">
            <v>69</v>
          </cell>
          <cell r="E11">
            <v>25</v>
          </cell>
          <cell r="G11">
            <v>15</v>
          </cell>
          <cell r="H11">
            <v>29</v>
          </cell>
          <cell r="I11">
            <v>14</v>
          </cell>
          <cell r="K11">
            <v>15</v>
          </cell>
          <cell r="L11">
            <v>30</v>
          </cell>
          <cell r="M11">
            <v>20</v>
          </cell>
          <cell r="O11">
            <v>27</v>
          </cell>
          <cell r="P11">
            <v>34</v>
          </cell>
          <cell r="Q11">
            <v>5</v>
          </cell>
          <cell r="S11">
            <v>17</v>
          </cell>
          <cell r="T11">
            <v>33</v>
          </cell>
          <cell r="U11">
            <v>12</v>
          </cell>
          <cell r="W11">
            <v>27</v>
          </cell>
          <cell r="X11">
            <v>35</v>
          </cell>
          <cell r="Y11">
            <v>8</v>
          </cell>
          <cell r="AA11">
            <v>15</v>
          </cell>
          <cell r="AB11">
            <v>33</v>
          </cell>
          <cell r="AC11">
            <v>8</v>
          </cell>
        </row>
        <row r="12">
          <cell r="C12">
            <v>19</v>
          </cell>
          <cell r="D12">
            <v>46</v>
          </cell>
          <cell r="E12">
            <v>16</v>
          </cell>
          <cell r="G12">
            <v>3</v>
          </cell>
          <cell r="H12">
            <v>11</v>
          </cell>
          <cell r="I12">
            <v>3</v>
          </cell>
          <cell r="K12">
            <v>3</v>
          </cell>
          <cell r="L12">
            <v>13</v>
          </cell>
          <cell r="M12">
            <v>10</v>
          </cell>
          <cell r="O12">
            <v>12</v>
          </cell>
          <cell r="P12">
            <v>12</v>
          </cell>
          <cell r="Q12">
            <v>6</v>
          </cell>
          <cell r="S12">
            <v>5</v>
          </cell>
          <cell r="T12">
            <v>15</v>
          </cell>
          <cell r="U12">
            <v>11</v>
          </cell>
          <cell r="W12">
            <v>1</v>
          </cell>
          <cell r="X12">
            <v>16</v>
          </cell>
          <cell r="Y12">
            <v>3</v>
          </cell>
          <cell r="AA12">
            <v>9</v>
          </cell>
          <cell r="AB12">
            <v>12</v>
          </cell>
          <cell r="AC12">
            <v>6</v>
          </cell>
        </row>
        <row r="13">
          <cell r="C13">
            <v>1</v>
          </cell>
          <cell r="D13">
            <v>2</v>
          </cell>
          <cell r="E13">
            <v>7</v>
          </cell>
          <cell r="H13">
            <v>3</v>
          </cell>
          <cell r="I13">
            <v>6</v>
          </cell>
          <cell r="K13">
            <v>0</v>
          </cell>
          <cell r="L13">
            <v>2</v>
          </cell>
          <cell r="M13">
            <v>4</v>
          </cell>
          <cell r="P13">
            <v>8</v>
          </cell>
          <cell r="Q13">
            <v>0</v>
          </cell>
          <cell r="T13">
            <v>10</v>
          </cell>
          <cell r="U13">
            <v>10</v>
          </cell>
          <cell r="W13">
            <v>1</v>
          </cell>
          <cell r="X13">
            <v>4</v>
          </cell>
          <cell r="Y13">
            <v>10</v>
          </cell>
          <cell r="AA13">
            <v>2</v>
          </cell>
          <cell r="AB13">
            <v>8</v>
          </cell>
          <cell r="AC13">
            <v>8</v>
          </cell>
        </row>
        <row r="14">
          <cell r="C14">
            <v>11</v>
          </cell>
          <cell r="D14">
            <v>11</v>
          </cell>
          <cell r="E14">
            <v>13</v>
          </cell>
          <cell r="G14">
            <v>8</v>
          </cell>
          <cell r="H14">
            <v>11</v>
          </cell>
          <cell r="I14">
            <v>4</v>
          </cell>
          <cell r="K14">
            <v>2</v>
          </cell>
          <cell r="L14">
            <v>14</v>
          </cell>
          <cell r="M14">
            <v>6</v>
          </cell>
          <cell r="O14">
            <v>5</v>
          </cell>
          <cell r="P14">
            <v>8</v>
          </cell>
          <cell r="Q14">
            <v>1</v>
          </cell>
          <cell r="S14">
            <v>4</v>
          </cell>
          <cell r="T14">
            <v>8</v>
          </cell>
          <cell r="U14">
            <v>4</v>
          </cell>
          <cell r="W14">
            <v>4</v>
          </cell>
          <cell r="X14">
            <v>5</v>
          </cell>
          <cell r="Y14">
            <v>3</v>
          </cell>
          <cell r="AA14">
            <v>12</v>
          </cell>
          <cell r="AB14">
            <v>5</v>
          </cell>
          <cell r="AC14">
            <v>6</v>
          </cell>
        </row>
        <row r="15">
          <cell r="C15">
            <v>14</v>
          </cell>
          <cell r="D15">
            <v>7</v>
          </cell>
          <cell r="E15">
            <v>4</v>
          </cell>
          <cell r="G15">
            <v>10</v>
          </cell>
          <cell r="H15">
            <v>10</v>
          </cell>
          <cell r="I15">
            <v>4</v>
          </cell>
          <cell r="K15">
            <v>1</v>
          </cell>
          <cell r="L15">
            <v>5</v>
          </cell>
          <cell r="M15">
            <v>4</v>
          </cell>
          <cell r="O15">
            <v>6</v>
          </cell>
          <cell r="P15">
            <v>3</v>
          </cell>
          <cell r="Q15">
            <v>2</v>
          </cell>
          <cell r="S15">
            <v>1</v>
          </cell>
          <cell r="T15">
            <v>7</v>
          </cell>
          <cell r="U15">
            <v>5</v>
          </cell>
          <cell r="W15">
            <v>1</v>
          </cell>
          <cell r="X15">
            <v>8</v>
          </cell>
          <cell r="Y15">
            <v>3</v>
          </cell>
          <cell r="AA15">
            <v>4</v>
          </cell>
          <cell r="AB15">
            <v>5</v>
          </cell>
          <cell r="AC15">
            <v>2</v>
          </cell>
        </row>
        <row r="16">
          <cell r="C16">
            <v>29</v>
          </cell>
          <cell r="D16">
            <v>47</v>
          </cell>
          <cell r="E16">
            <v>18</v>
          </cell>
          <cell r="G16">
            <v>5</v>
          </cell>
          <cell r="H16">
            <v>14</v>
          </cell>
          <cell r="I16">
            <v>6</v>
          </cell>
          <cell r="K16">
            <v>7</v>
          </cell>
          <cell r="L16">
            <v>23</v>
          </cell>
          <cell r="M16">
            <v>18</v>
          </cell>
          <cell r="O16">
            <v>8</v>
          </cell>
          <cell r="P16">
            <v>15</v>
          </cell>
          <cell r="Q16">
            <v>3</v>
          </cell>
          <cell r="S16">
            <v>6</v>
          </cell>
          <cell r="T16">
            <v>26</v>
          </cell>
          <cell r="U16">
            <v>7</v>
          </cell>
          <cell r="W16">
            <v>7</v>
          </cell>
          <cell r="X16">
            <v>20</v>
          </cell>
          <cell r="Y16">
            <v>1</v>
          </cell>
          <cell r="AA16">
            <v>18</v>
          </cell>
          <cell r="AB16">
            <v>18</v>
          </cell>
          <cell r="AC16">
            <v>9</v>
          </cell>
        </row>
        <row r="17">
          <cell r="C17">
            <v>26</v>
          </cell>
          <cell r="D17">
            <v>44</v>
          </cell>
          <cell r="E17">
            <v>16</v>
          </cell>
          <cell r="G17">
            <v>8</v>
          </cell>
          <cell r="H17">
            <v>16</v>
          </cell>
          <cell r="I17">
            <v>7</v>
          </cell>
          <cell r="K17">
            <v>13</v>
          </cell>
          <cell r="L17">
            <v>24</v>
          </cell>
          <cell r="M17">
            <v>18</v>
          </cell>
          <cell r="O17">
            <v>15</v>
          </cell>
          <cell r="P17">
            <v>13</v>
          </cell>
          <cell r="Q17">
            <v>5</v>
          </cell>
          <cell r="S17">
            <v>9</v>
          </cell>
          <cell r="T17">
            <v>16</v>
          </cell>
          <cell r="U17">
            <v>12</v>
          </cell>
          <cell r="W17">
            <v>11</v>
          </cell>
          <cell r="X17">
            <v>23</v>
          </cell>
          <cell r="Y17">
            <v>7</v>
          </cell>
          <cell r="AA17">
            <v>29</v>
          </cell>
          <cell r="AB17">
            <v>24</v>
          </cell>
          <cell r="AC17">
            <v>26</v>
          </cell>
        </row>
        <row r="18">
          <cell r="C18">
            <v>150</v>
          </cell>
          <cell r="D18">
            <v>132</v>
          </cell>
          <cell r="E18">
            <v>54</v>
          </cell>
          <cell r="G18">
            <v>50</v>
          </cell>
          <cell r="H18">
            <v>40</v>
          </cell>
          <cell r="I18">
            <v>22</v>
          </cell>
          <cell r="K18">
            <v>25</v>
          </cell>
          <cell r="L18">
            <v>61</v>
          </cell>
          <cell r="M18">
            <v>42</v>
          </cell>
          <cell r="O18">
            <v>46</v>
          </cell>
          <cell r="P18">
            <v>48</v>
          </cell>
          <cell r="Q18">
            <v>8</v>
          </cell>
          <cell r="S18">
            <v>51</v>
          </cell>
          <cell r="T18">
            <v>73</v>
          </cell>
          <cell r="U18">
            <v>27</v>
          </cell>
          <cell r="W18">
            <v>48</v>
          </cell>
          <cell r="X18">
            <v>66</v>
          </cell>
          <cell r="Y18">
            <v>16</v>
          </cell>
          <cell r="AA18">
            <v>92</v>
          </cell>
          <cell r="AB18">
            <v>70</v>
          </cell>
          <cell r="AC18">
            <v>27</v>
          </cell>
        </row>
        <row r="19">
          <cell r="C19">
            <v>9</v>
          </cell>
          <cell r="D19">
            <v>18</v>
          </cell>
          <cell r="E19">
            <v>14</v>
          </cell>
          <cell r="G19">
            <v>8</v>
          </cell>
          <cell r="H19">
            <v>16</v>
          </cell>
          <cell r="I19">
            <v>4</v>
          </cell>
          <cell r="K19">
            <v>6</v>
          </cell>
          <cell r="L19">
            <v>23</v>
          </cell>
          <cell r="M19">
            <v>12</v>
          </cell>
          <cell r="O19">
            <v>5</v>
          </cell>
          <cell r="P19">
            <v>15</v>
          </cell>
          <cell r="Q19">
            <v>7</v>
          </cell>
          <cell r="S19">
            <v>45</v>
          </cell>
          <cell r="T19">
            <v>24</v>
          </cell>
          <cell r="U19">
            <v>15</v>
          </cell>
          <cell r="W19">
            <v>24</v>
          </cell>
          <cell r="X19">
            <v>23</v>
          </cell>
          <cell r="Y19">
            <v>7</v>
          </cell>
          <cell r="AA19">
            <v>6</v>
          </cell>
          <cell r="AB19">
            <v>15</v>
          </cell>
          <cell r="AC19">
            <v>7</v>
          </cell>
        </row>
        <row r="20">
          <cell r="C20">
            <v>9</v>
          </cell>
          <cell r="D20">
            <v>28</v>
          </cell>
          <cell r="E20">
            <v>5</v>
          </cell>
          <cell r="G20">
            <v>5</v>
          </cell>
          <cell r="H20">
            <v>11</v>
          </cell>
          <cell r="I20">
            <v>3</v>
          </cell>
          <cell r="L20">
            <v>5</v>
          </cell>
          <cell r="M20">
            <v>6</v>
          </cell>
          <cell r="O20">
            <v>11</v>
          </cell>
          <cell r="P20">
            <v>18</v>
          </cell>
          <cell r="Q20">
            <v>4</v>
          </cell>
          <cell r="S20">
            <v>0</v>
          </cell>
          <cell r="T20">
            <v>11</v>
          </cell>
          <cell r="U20">
            <v>3</v>
          </cell>
          <cell r="W20">
            <v>1</v>
          </cell>
          <cell r="X20">
            <v>11</v>
          </cell>
          <cell r="Y20">
            <v>1</v>
          </cell>
          <cell r="AA20">
            <v>2</v>
          </cell>
          <cell r="AB20">
            <v>8</v>
          </cell>
          <cell r="AC20">
            <v>0</v>
          </cell>
        </row>
        <row r="21">
          <cell r="C21">
            <v>12</v>
          </cell>
          <cell r="D21">
            <v>36</v>
          </cell>
          <cell r="E21">
            <v>14</v>
          </cell>
          <cell r="G21">
            <v>2</v>
          </cell>
          <cell r="H21">
            <v>11</v>
          </cell>
          <cell r="I21">
            <v>9</v>
          </cell>
          <cell r="K21">
            <v>1</v>
          </cell>
          <cell r="L21">
            <v>19</v>
          </cell>
          <cell r="M21">
            <v>17</v>
          </cell>
          <cell r="O21">
            <v>3</v>
          </cell>
          <cell r="P21">
            <v>15</v>
          </cell>
          <cell r="Q21">
            <v>1</v>
          </cell>
          <cell r="S21">
            <v>1</v>
          </cell>
          <cell r="T21">
            <v>13</v>
          </cell>
          <cell r="U21">
            <v>7</v>
          </cell>
          <cell r="W21">
            <v>4</v>
          </cell>
          <cell r="X21">
            <v>12</v>
          </cell>
          <cell r="Y21">
            <v>3</v>
          </cell>
          <cell r="AA21">
            <v>4</v>
          </cell>
          <cell r="AB21">
            <v>12</v>
          </cell>
          <cell r="AC21">
            <v>9</v>
          </cell>
        </row>
        <row r="22">
          <cell r="C22">
            <v>5</v>
          </cell>
          <cell r="D22">
            <v>4</v>
          </cell>
          <cell r="E22">
            <v>5</v>
          </cell>
          <cell r="G22">
            <v>2</v>
          </cell>
          <cell r="H22">
            <v>8</v>
          </cell>
          <cell r="I22">
            <v>7</v>
          </cell>
          <cell r="K22">
            <v>2</v>
          </cell>
          <cell r="L22">
            <v>5</v>
          </cell>
          <cell r="M22">
            <v>10</v>
          </cell>
          <cell r="O22">
            <v>1</v>
          </cell>
          <cell r="P22">
            <v>3</v>
          </cell>
          <cell r="Q22">
            <v>2</v>
          </cell>
          <cell r="S22">
            <v>3</v>
          </cell>
          <cell r="T22">
            <v>4</v>
          </cell>
          <cell r="U22">
            <v>5</v>
          </cell>
          <cell r="W22">
            <v>0</v>
          </cell>
          <cell r="X22">
            <v>2</v>
          </cell>
          <cell r="Y22">
            <v>1</v>
          </cell>
          <cell r="AA22">
            <v>1</v>
          </cell>
          <cell r="AB22">
            <v>6</v>
          </cell>
          <cell r="AC22">
            <v>5</v>
          </cell>
        </row>
        <row r="23">
          <cell r="C23">
            <v>0</v>
          </cell>
          <cell r="D23">
            <v>4</v>
          </cell>
          <cell r="G23">
            <v>1</v>
          </cell>
          <cell r="H23">
            <v>6</v>
          </cell>
          <cell r="L23">
            <v>2</v>
          </cell>
          <cell r="S23">
            <v>0</v>
          </cell>
          <cell r="T23">
            <v>0</v>
          </cell>
          <cell r="W23">
            <v>1</v>
          </cell>
          <cell r="X23">
            <v>3</v>
          </cell>
          <cell r="AA23">
            <v>1</v>
          </cell>
          <cell r="AB23">
            <v>3</v>
          </cell>
        </row>
        <row r="24">
          <cell r="C24">
            <v>0</v>
          </cell>
          <cell r="D24">
            <v>4</v>
          </cell>
          <cell r="E24">
            <v>3</v>
          </cell>
          <cell r="H24">
            <v>1</v>
          </cell>
          <cell r="I24">
            <v>3</v>
          </cell>
          <cell r="K24">
            <v>0</v>
          </cell>
          <cell r="L24">
            <v>2</v>
          </cell>
          <cell r="M24">
            <v>1</v>
          </cell>
          <cell r="P24">
            <v>1</v>
          </cell>
          <cell r="Q24">
            <v>0</v>
          </cell>
          <cell r="S24">
            <v>0</v>
          </cell>
          <cell r="T24">
            <v>4</v>
          </cell>
          <cell r="U24">
            <v>3</v>
          </cell>
          <cell r="X24">
            <v>1</v>
          </cell>
          <cell r="AB24">
            <v>1</v>
          </cell>
          <cell r="AC24">
            <v>1</v>
          </cell>
        </row>
        <row r="25">
          <cell r="C25">
            <v>25</v>
          </cell>
          <cell r="D25">
            <v>59</v>
          </cell>
          <cell r="E25">
            <v>29</v>
          </cell>
          <cell r="G25">
            <v>4</v>
          </cell>
          <cell r="H25">
            <v>39</v>
          </cell>
          <cell r="I25">
            <v>10</v>
          </cell>
          <cell r="K25">
            <v>12</v>
          </cell>
          <cell r="L25">
            <v>51</v>
          </cell>
          <cell r="M25">
            <v>25</v>
          </cell>
          <cell r="O25">
            <v>11</v>
          </cell>
          <cell r="P25">
            <v>29</v>
          </cell>
          <cell r="Q25">
            <v>4</v>
          </cell>
          <cell r="S25">
            <v>3</v>
          </cell>
          <cell r="T25">
            <v>40</v>
          </cell>
          <cell r="U25">
            <v>22</v>
          </cell>
          <cell r="W25">
            <v>18</v>
          </cell>
          <cell r="X25">
            <v>40</v>
          </cell>
          <cell r="Y25">
            <v>7</v>
          </cell>
          <cell r="AA25">
            <v>9</v>
          </cell>
          <cell r="AB25">
            <v>31</v>
          </cell>
          <cell r="AC25">
            <v>16</v>
          </cell>
        </row>
        <row r="26">
          <cell r="C26">
            <v>2</v>
          </cell>
          <cell r="D26">
            <v>72</v>
          </cell>
          <cell r="E26">
            <v>26</v>
          </cell>
          <cell r="G26">
            <v>1</v>
          </cell>
          <cell r="H26">
            <v>44</v>
          </cell>
          <cell r="I26">
            <v>20</v>
          </cell>
          <cell r="K26">
            <v>7</v>
          </cell>
          <cell r="L26">
            <v>29</v>
          </cell>
          <cell r="M26">
            <v>16</v>
          </cell>
          <cell r="P26">
            <v>37</v>
          </cell>
          <cell r="Q26">
            <v>11</v>
          </cell>
          <cell r="S26">
            <v>1</v>
          </cell>
          <cell r="T26">
            <v>41</v>
          </cell>
          <cell r="U26">
            <v>16</v>
          </cell>
          <cell r="W26">
            <v>2</v>
          </cell>
          <cell r="X26">
            <v>48</v>
          </cell>
          <cell r="Y26">
            <v>13</v>
          </cell>
          <cell r="AA26">
            <v>4</v>
          </cell>
          <cell r="AB26">
            <v>46</v>
          </cell>
          <cell r="AC26">
            <v>10</v>
          </cell>
        </row>
        <row r="27">
          <cell r="C27">
            <v>25</v>
          </cell>
          <cell r="D27">
            <v>117</v>
          </cell>
          <cell r="E27">
            <v>36</v>
          </cell>
          <cell r="G27">
            <v>2</v>
          </cell>
          <cell r="H27">
            <v>57</v>
          </cell>
          <cell r="I27">
            <v>13</v>
          </cell>
          <cell r="K27">
            <v>10</v>
          </cell>
          <cell r="L27">
            <v>62</v>
          </cell>
          <cell r="M27">
            <v>15</v>
          </cell>
          <cell r="O27">
            <v>10</v>
          </cell>
          <cell r="P27">
            <v>39</v>
          </cell>
          <cell r="Q27">
            <v>7</v>
          </cell>
          <cell r="S27">
            <v>12</v>
          </cell>
          <cell r="T27">
            <v>45</v>
          </cell>
          <cell r="U27">
            <v>19</v>
          </cell>
          <cell r="W27">
            <v>32</v>
          </cell>
          <cell r="X27">
            <v>49</v>
          </cell>
          <cell r="Y27">
            <v>8</v>
          </cell>
          <cell r="AA27">
            <v>36</v>
          </cell>
          <cell r="AB27">
            <v>55</v>
          </cell>
          <cell r="AC27">
            <v>19</v>
          </cell>
        </row>
        <row r="28">
          <cell r="C28">
            <v>5</v>
          </cell>
          <cell r="D28">
            <v>2</v>
          </cell>
          <cell r="E28">
            <v>1</v>
          </cell>
          <cell r="G28">
            <v>3</v>
          </cell>
          <cell r="H28">
            <v>10</v>
          </cell>
          <cell r="I28">
            <v>2</v>
          </cell>
          <cell r="K28">
            <v>8</v>
          </cell>
          <cell r="L28">
            <v>8</v>
          </cell>
          <cell r="M28">
            <v>6</v>
          </cell>
          <cell r="O28">
            <v>2</v>
          </cell>
          <cell r="P28">
            <v>9</v>
          </cell>
          <cell r="Q28">
            <v>1</v>
          </cell>
          <cell r="S28">
            <v>5</v>
          </cell>
          <cell r="T28">
            <v>8</v>
          </cell>
          <cell r="U28">
            <v>3</v>
          </cell>
          <cell r="W28">
            <v>3</v>
          </cell>
          <cell r="X28">
            <v>8</v>
          </cell>
          <cell r="Y28">
            <v>2</v>
          </cell>
          <cell r="AA28">
            <v>5</v>
          </cell>
          <cell r="AB28">
            <v>6</v>
          </cell>
          <cell r="AC28">
            <v>0</v>
          </cell>
        </row>
        <row r="29">
          <cell r="C29">
            <v>261</v>
          </cell>
          <cell r="D29">
            <v>168</v>
          </cell>
          <cell r="E29">
            <v>120</v>
          </cell>
          <cell r="G29">
            <v>90</v>
          </cell>
          <cell r="H29">
            <v>82</v>
          </cell>
          <cell r="I29">
            <v>55</v>
          </cell>
          <cell r="K29">
            <v>52</v>
          </cell>
          <cell r="L29">
            <v>95</v>
          </cell>
          <cell r="M29">
            <v>71</v>
          </cell>
          <cell r="O29">
            <v>58</v>
          </cell>
          <cell r="P29">
            <v>56</v>
          </cell>
          <cell r="Q29">
            <v>26</v>
          </cell>
          <cell r="S29">
            <v>119</v>
          </cell>
          <cell r="T29">
            <v>91</v>
          </cell>
          <cell r="U29">
            <v>63</v>
          </cell>
          <cell r="W29">
            <v>80</v>
          </cell>
          <cell r="X29">
            <v>76</v>
          </cell>
          <cell r="Y29">
            <v>17</v>
          </cell>
          <cell r="AA29">
            <v>142</v>
          </cell>
          <cell r="AB29">
            <v>74</v>
          </cell>
          <cell r="AC29">
            <v>72</v>
          </cell>
        </row>
        <row r="30">
          <cell r="C30">
            <v>67</v>
          </cell>
          <cell r="D30">
            <v>40</v>
          </cell>
          <cell r="E30">
            <v>12</v>
          </cell>
          <cell r="G30">
            <v>0</v>
          </cell>
          <cell r="H30">
            <v>11</v>
          </cell>
          <cell r="I30">
            <v>5</v>
          </cell>
          <cell r="K30">
            <v>27</v>
          </cell>
          <cell r="L30">
            <v>27</v>
          </cell>
          <cell r="M30">
            <v>19</v>
          </cell>
          <cell r="O30">
            <v>33</v>
          </cell>
          <cell r="P30">
            <v>39</v>
          </cell>
          <cell r="Q30">
            <v>9</v>
          </cell>
          <cell r="S30">
            <v>6</v>
          </cell>
          <cell r="T30">
            <v>23</v>
          </cell>
          <cell r="U30">
            <v>10</v>
          </cell>
          <cell r="W30">
            <v>24</v>
          </cell>
          <cell r="X30">
            <v>24</v>
          </cell>
          <cell r="Y30">
            <v>5</v>
          </cell>
          <cell r="AA30">
            <v>26</v>
          </cell>
          <cell r="AB30">
            <v>19</v>
          </cell>
          <cell r="AC30">
            <v>12</v>
          </cell>
        </row>
        <row r="31">
          <cell r="C31">
            <v>5</v>
          </cell>
          <cell r="D31">
            <v>9</v>
          </cell>
          <cell r="E31">
            <v>1</v>
          </cell>
          <cell r="G31">
            <v>2</v>
          </cell>
          <cell r="H31">
            <v>5</v>
          </cell>
          <cell r="I31">
            <v>1</v>
          </cell>
          <cell r="K31">
            <v>15</v>
          </cell>
          <cell r="L31">
            <v>9</v>
          </cell>
          <cell r="M31">
            <v>1</v>
          </cell>
          <cell r="P31">
            <v>3</v>
          </cell>
          <cell r="S31">
            <v>13</v>
          </cell>
          <cell r="T31">
            <v>8</v>
          </cell>
          <cell r="U31">
            <v>1</v>
          </cell>
          <cell r="W31">
            <v>0</v>
          </cell>
          <cell r="X31">
            <v>3</v>
          </cell>
          <cell r="AA31">
            <v>5</v>
          </cell>
          <cell r="AB31">
            <v>8</v>
          </cell>
          <cell r="AC31">
            <v>2</v>
          </cell>
        </row>
        <row r="32">
          <cell r="C32">
            <v>243</v>
          </cell>
          <cell r="D32">
            <v>55</v>
          </cell>
          <cell r="E32">
            <v>11</v>
          </cell>
          <cell r="G32">
            <v>42</v>
          </cell>
          <cell r="H32">
            <v>3</v>
          </cell>
          <cell r="I32">
            <v>1</v>
          </cell>
          <cell r="K32">
            <v>48</v>
          </cell>
          <cell r="L32">
            <v>10</v>
          </cell>
          <cell r="M32">
            <v>3</v>
          </cell>
          <cell r="O32">
            <v>13</v>
          </cell>
          <cell r="P32">
            <v>3</v>
          </cell>
          <cell r="Q32">
            <v>2</v>
          </cell>
          <cell r="S32">
            <v>69</v>
          </cell>
          <cell r="T32">
            <v>19</v>
          </cell>
          <cell r="U32">
            <v>6</v>
          </cell>
          <cell r="W32">
            <v>21</v>
          </cell>
          <cell r="X32">
            <v>4</v>
          </cell>
          <cell r="Y32">
            <v>2</v>
          </cell>
          <cell r="AA32">
            <v>91</v>
          </cell>
          <cell r="AB32">
            <v>15</v>
          </cell>
          <cell r="AC32">
            <v>2</v>
          </cell>
        </row>
        <row r="33">
          <cell r="C33">
            <v>263</v>
          </cell>
          <cell r="D33">
            <v>32</v>
          </cell>
          <cell r="E33">
            <v>6</v>
          </cell>
          <cell r="G33">
            <v>132</v>
          </cell>
          <cell r="H33">
            <v>21</v>
          </cell>
          <cell r="I33">
            <v>4</v>
          </cell>
          <cell r="K33">
            <v>158</v>
          </cell>
          <cell r="L33">
            <v>28</v>
          </cell>
          <cell r="M33">
            <v>6</v>
          </cell>
          <cell r="O33">
            <v>67</v>
          </cell>
          <cell r="P33">
            <v>7</v>
          </cell>
          <cell r="Q33">
            <v>1</v>
          </cell>
          <cell r="S33">
            <v>210</v>
          </cell>
          <cell r="T33">
            <v>13</v>
          </cell>
          <cell r="U33">
            <v>5</v>
          </cell>
          <cell r="W33">
            <v>111</v>
          </cell>
          <cell r="X33">
            <v>8</v>
          </cell>
          <cell r="Y33">
            <v>1</v>
          </cell>
          <cell r="AA33">
            <v>118</v>
          </cell>
          <cell r="AB33">
            <v>20</v>
          </cell>
          <cell r="AC33">
            <v>3</v>
          </cell>
        </row>
        <row r="34">
          <cell r="C34">
            <v>117</v>
          </cell>
          <cell r="D34">
            <v>37</v>
          </cell>
          <cell r="E34">
            <v>11</v>
          </cell>
          <cell r="G34">
            <v>121</v>
          </cell>
          <cell r="H34">
            <v>28</v>
          </cell>
          <cell r="I34">
            <v>6</v>
          </cell>
          <cell r="K34">
            <v>88</v>
          </cell>
          <cell r="L34">
            <v>31</v>
          </cell>
          <cell r="M34">
            <v>11</v>
          </cell>
          <cell r="O34">
            <v>28</v>
          </cell>
          <cell r="P34">
            <v>1</v>
          </cell>
          <cell r="Q34">
            <v>4</v>
          </cell>
          <cell r="S34">
            <v>72</v>
          </cell>
          <cell r="T34">
            <v>20</v>
          </cell>
          <cell r="U34">
            <v>12</v>
          </cell>
          <cell r="W34">
            <v>40</v>
          </cell>
          <cell r="X34">
            <v>11</v>
          </cell>
          <cell r="Y34">
            <v>1</v>
          </cell>
          <cell r="AA34">
            <v>59</v>
          </cell>
          <cell r="AB34">
            <v>5</v>
          </cell>
          <cell r="AC34">
            <v>7</v>
          </cell>
        </row>
        <row r="35">
          <cell r="C35">
            <v>57</v>
          </cell>
          <cell r="D35">
            <v>25</v>
          </cell>
          <cell r="E35">
            <v>12</v>
          </cell>
          <cell r="G35">
            <v>16</v>
          </cell>
          <cell r="H35">
            <v>22</v>
          </cell>
          <cell r="I35">
            <v>5</v>
          </cell>
          <cell r="K35">
            <v>17</v>
          </cell>
          <cell r="L35">
            <v>18</v>
          </cell>
          <cell r="M35">
            <v>10</v>
          </cell>
          <cell r="O35">
            <v>13</v>
          </cell>
          <cell r="P35">
            <v>10</v>
          </cell>
          <cell r="Q35">
            <v>3</v>
          </cell>
          <cell r="S35">
            <v>9</v>
          </cell>
          <cell r="T35">
            <v>23</v>
          </cell>
          <cell r="U35">
            <v>11</v>
          </cell>
          <cell r="W35">
            <v>18</v>
          </cell>
          <cell r="X35">
            <v>14</v>
          </cell>
          <cell r="Y35">
            <v>7</v>
          </cell>
          <cell r="AA35">
            <v>36</v>
          </cell>
          <cell r="AB35">
            <v>26</v>
          </cell>
          <cell r="AC35">
            <v>9</v>
          </cell>
        </row>
        <row r="36">
          <cell r="C36">
            <v>9</v>
          </cell>
          <cell r="D36">
            <v>20</v>
          </cell>
          <cell r="E36">
            <v>9</v>
          </cell>
          <cell r="G36">
            <v>9</v>
          </cell>
          <cell r="H36">
            <v>6</v>
          </cell>
          <cell r="I36">
            <v>4</v>
          </cell>
          <cell r="K36">
            <v>0</v>
          </cell>
          <cell r="L36">
            <v>4</v>
          </cell>
          <cell r="M36">
            <v>4</v>
          </cell>
          <cell r="O36">
            <v>6</v>
          </cell>
          <cell r="P36">
            <v>4</v>
          </cell>
          <cell r="Q36">
            <v>3</v>
          </cell>
          <cell r="S36">
            <v>9</v>
          </cell>
          <cell r="T36">
            <v>10</v>
          </cell>
          <cell r="U36">
            <v>3</v>
          </cell>
          <cell r="W36">
            <v>1</v>
          </cell>
          <cell r="X36">
            <v>5</v>
          </cell>
          <cell r="Y36">
            <v>2</v>
          </cell>
          <cell r="AA36">
            <v>8</v>
          </cell>
          <cell r="AB36">
            <v>8</v>
          </cell>
          <cell r="AC36">
            <v>4</v>
          </cell>
        </row>
        <row r="37">
          <cell r="D37">
            <v>0</v>
          </cell>
          <cell r="E37">
            <v>3</v>
          </cell>
          <cell r="G37">
            <v>2</v>
          </cell>
          <cell r="I37">
            <v>3</v>
          </cell>
          <cell r="M37">
            <v>9</v>
          </cell>
          <cell r="P37">
            <v>0</v>
          </cell>
          <cell r="Q37">
            <v>2</v>
          </cell>
          <cell r="S37">
            <v>1</v>
          </cell>
          <cell r="U37">
            <v>3</v>
          </cell>
          <cell r="X37">
            <v>0</v>
          </cell>
          <cell r="Y37">
            <v>5</v>
          </cell>
          <cell r="AA37">
            <v>6</v>
          </cell>
          <cell r="AB37">
            <v>0</v>
          </cell>
          <cell r="AC37">
            <v>3</v>
          </cell>
        </row>
        <row r="38">
          <cell r="C38">
            <v>3</v>
          </cell>
          <cell r="D38">
            <v>8</v>
          </cell>
          <cell r="E38">
            <v>6</v>
          </cell>
          <cell r="G38">
            <v>3</v>
          </cell>
          <cell r="H38">
            <v>4</v>
          </cell>
          <cell r="I38">
            <v>3</v>
          </cell>
          <cell r="K38">
            <v>2</v>
          </cell>
          <cell r="L38">
            <v>8</v>
          </cell>
          <cell r="M38">
            <v>8</v>
          </cell>
          <cell r="P38">
            <v>5</v>
          </cell>
          <cell r="Q38">
            <v>4</v>
          </cell>
          <cell r="S38">
            <v>2</v>
          </cell>
          <cell r="T38">
            <v>4</v>
          </cell>
          <cell r="U38">
            <v>2</v>
          </cell>
          <cell r="W38">
            <v>2</v>
          </cell>
          <cell r="X38">
            <v>1</v>
          </cell>
          <cell r="Y38">
            <v>2</v>
          </cell>
          <cell r="AA38">
            <v>1</v>
          </cell>
          <cell r="AB38">
            <v>0</v>
          </cell>
          <cell r="AC38">
            <v>3</v>
          </cell>
        </row>
        <row r="39">
          <cell r="C39">
            <v>4</v>
          </cell>
          <cell r="D39">
            <v>7</v>
          </cell>
          <cell r="E39">
            <v>6</v>
          </cell>
          <cell r="G39">
            <v>10</v>
          </cell>
          <cell r="H39">
            <v>5</v>
          </cell>
          <cell r="I39">
            <v>5</v>
          </cell>
          <cell r="K39">
            <v>3</v>
          </cell>
          <cell r="L39">
            <v>2</v>
          </cell>
          <cell r="M39">
            <v>11</v>
          </cell>
          <cell r="O39">
            <v>4</v>
          </cell>
          <cell r="P39">
            <v>5</v>
          </cell>
          <cell r="Q39">
            <v>4</v>
          </cell>
          <cell r="S39">
            <v>6</v>
          </cell>
          <cell r="T39">
            <v>2</v>
          </cell>
          <cell r="U39">
            <v>6</v>
          </cell>
          <cell r="W39">
            <v>3</v>
          </cell>
          <cell r="X39">
            <v>3</v>
          </cell>
          <cell r="Y39">
            <v>1</v>
          </cell>
          <cell r="AB39">
            <v>5</v>
          </cell>
          <cell r="AC39">
            <v>6</v>
          </cell>
        </row>
        <row r="40">
          <cell r="D40">
            <v>2</v>
          </cell>
          <cell r="E40">
            <v>4</v>
          </cell>
          <cell r="G40">
            <v>1</v>
          </cell>
          <cell r="H40">
            <v>4</v>
          </cell>
          <cell r="I40">
            <v>2</v>
          </cell>
          <cell r="L40">
            <v>0</v>
          </cell>
          <cell r="M40">
            <v>0</v>
          </cell>
          <cell r="P40">
            <v>2</v>
          </cell>
          <cell r="Q40">
            <v>1</v>
          </cell>
          <cell r="T40">
            <v>2</v>
          </cell>
          <cell r="U40">
            <v>3</v>
          </cell>
          <cell r="W40">
            <v>15</v>
          </cell>
          <cell r="X40">
            <v>9</v>
          </cell>
          <cell r="Y40">
            <v>8</v>
          </cell>
        </row>
        <row r="41">
          <cell r="C41">
            <v>2</v>
          </cell>
          <cell r="D41">
            <v>6</v>
          </cell>
          <cell r="E41">
            <v>5</v>
          </cell>
          <cell r="G41">
            <v>3</v>
          </cell>
          <cell r="H41">
            <v>5</v>
          </cell>
          <cell r="I41">
            <v>4</v>
          </cell>
          <cell r="K41">
            <v>1</v>
          </cell>
          <cell r="L41">
            <v>3</v>
          </cell>
          <cell r="M41">
            <v>4</v>
          </cell>
          <cell r="O41">
            <v>3</v>
          </cell>
          <cell r="P41">
            <v>7</v>
          </cell>
          <cell r="Q41">
            <v>0</v>
          </cell>
          <cell r="S41">
            <v>4</v>
          </cell>
          <cell r="T41">
            <v>5</v>
          </cell>
          <cell r="U41">
            <v>3</v>
          </cell>
          <cell r="W41">
            <v>0</v>
          </cell>
          <cell r="X41">
            <v>2</v>
          </cell>
          <cell r="Y41">
            <v>3</v>
          </cell>
          <cell r="AA41">
            <v>1</v>
          </cell>
          <cell r="AB41">
            <v>5</v>
          </cell>
          <cell r="AC41">
            <v>1</v>
          </cell>
        </row>
        <row r="42">
          <cell r="C42">
            <v>1</v>
          </cell>
          <cell r="D42">
            <v>105</v>
          </cell>
          <cell r="E42">
            <v>24</v>
          </cell>
          <cell r="G42">
            <v>1</v>
          </cell>
          <cell r="H42">
            <v>5</v>
          </cell>
          <cell r="I42">
            <v>2</v>
          </cell>
          <cell r="K42">
            <v>0</v>
          </cell>
          <cell r="L42">
            <v>3</v>
          </cell>
          <cell r="M42">
            <v>5</v>
          </cell>
          <cell r="O42">
            <v>1</v>
          </cell>
          <cell r="P42">
            <v>6</v>
          </cell>
          <cell r="Q42">
            <v>1</v>
          </cell>
          <cell r="S42">
            <v>0</v>
          </cell>
          <cell r="T42">
            <v>0</v>
          </cell>
          <cell r="U42">
            <v>0</v>
          </cell>
          <cell r="W42">
            <v>0</v>
          </cell>
          <cell r="X42">
            <v>8</v>
          </cell>
          <cell r="Y42">
            <v>3</v>
          </cell>
          <cell r="AB42">
            <v>11</v>
          </cell>
          <cell r="AC42">
            <v>4</v>
          </cell>
        </row>
        <row r="49">
          <cell r="C49">
            <v>141</v>
          </cell>
          <cell r="D49">
            <v>0</v>
          </cell>
          <cell r="G49">
            <v>44</v>
          </cell>
          <cell r="H49">
            <v>0</v>
          </cell>
          <cell r="K49">
            <v>322</v>
          </cell>
          <cell r="L49">
            <v>0</v>
          </cell>
          <cell r="O49">
            <v>72</v>
          </cell>
          <cell r="P49">
            <v>0</v>
          </cell>
          <cell r="S49">
            <v>184</v>
          </cell>
          <cell r="T49">
            <v>0</v>
          </cell>
          <cell r="W49">
            <v>124</v>
          </cell>
          <cell r="X49">
            <v>0</v>
          </cell>
          <cell r="AA49">
            <v>134</v>
          </cell>
          <cell r="AB49">
            <v>0</v>
          </cell>
        </row>
        <row r="50">
          <cell r="C50">
            <v>17</v>
          </cell>
          <cell r="D50">
            <v>16</v>
          </cell>
          <cell r="E50">
            <v>7</v>
          </cell>
          <cell r="G50">
            <v>17</v>
          </cell>
          <cell r="H50">
            <v>12</v>
          </cell>
          <cell r="I50">
            <v>1</v>
          </cell>
          <cell r="K50">
            <v>49</v>
          </cell>
          <cell r="L50">
            <v>42</v>
          </cell>
          <cell r="M50">
            <v>7</v>
          </cell>
          <cell r="O50">
            <v>35</v>
          </cell>
          <cell r="P50">
            <v>7</v>
          </cell>
          <cell r="Q50">
            <v>4</v>
          </cell>
          <cell r="S50">
            <v>66</v>
          </cell>
          <cell r="T50">
            <v>6</v>
          </cell>
          <cell r="U50">
            <v>2</v>
          </cell>
          <cell r="W50">
            <v>25</v>
          </cell>
          <cell r="X50">
            <v>17</v>
          </cell>
          <cell r="Y50">
            <v>3</v>
          </cell>
          <cell r="AA50">
            <v>18</v>
          </cell>
          <cell r="AB50">
            <v>22</v>
          </cell>
          <cell r="AC50">
            <v>1</v>
          </cell>
        </row>
        <row r="51">
          <cell r="C51">
            <v>59</v>
          </cell>
          <cell r="D51">
            <v>24</v>
          </cell>
          <cell r="E51">
            <v>8</v>
          </cell>
          <cell r="G51">
            <v>27</v>
          </cell>
          <cell r="H51">
            <v>11</v>
          </cell>
          <cell r="I51">
            <v>3</v>
          </cell>
          <cell r="K51">
            <v>16</v>
          </cell>
          <cell r="L51">
            <v>48</v>
          </cell>
          <cell r="M51">
            <v>16</v>
          </cell>
          <cell r="O51">
            <v>17</v>
          </cell>
          <cell r="P51">
            <v>12</v>
          </cell>
          <cell r="Q51">
            <v>7</v>
          </cell>
          <cell r="S51">
            <v>57</v>
          </cell>
          <cell r="T51">
            <v>24</v>
          </cell>
          <cell r="U51">
            <v>1</v>
          </cell>
          <cell r="W51">
            <v>30</v>
          </cell>
          <cell r="X51">
            <v>26</v>
          </cell>
          <cell r="Y51">
            <v>7</v>
          </cell>
          <cell r="AA51">
            <v>21</v>
          </cell>
          <cell r="AB51">
            <v>27</v>
          </cell>
          <cell r="AC51">
            <v>6</v>
          </cell>
        </row>
        <row r="52">
          <cell r="C52">
            <v>46</v>
          </cell>
          <cell r="D52">
            <v>29</v>
          </cell>
          <cell r="E52">
            <v>15</v>
          </cell>
          <cell r="G52">
            <v>30</v>
          </cell>
          <cell r="H52">
            <v>14</v>
          </cell>
          <cell r="I52">
            <v>5</v>
          </cell>
          <cell r="K52">
            <v>32</v>
          </cell>
          <cell r="L52">
            <v>46</v>
          </cell>
          <cell r="M52">
            <v>21</v>
          </cell>
          <cell r="O52">
            <v>11</v>
          </cell>
          <cell r="P52">
            <v>18</v>
          </cell>
          <cell r="Q52">
            <v>9</v>
          </cell>
          <cell r="S52">
            <v>43</v>
          </cell>
          <cell r="T52">
            <v>46</v>
          </cell>
          <cell r="U52">
            <v>13</v>
          </cell>
          <cell r="W52">
            <v>23</v>
          </cell>
          <cell r="X52">
            <v>24</v>
          </cell>
          <cell r="Y52">
            <v>8</v>
          </cell>
          <cell r="AA52">
            <v>22</v>
          </cell>
          <cell r="AB52">
            <v>22</v>
          </cell>
          <cell r="AC52">
            <v>10</v>
          </cell>
        </row>
        <row r="53">
          <cell r="C53">
            <v>17</v>
          </cell>
          <cell r="D53">
            <v>14</v>
          </cell>
          <cell r="E53">
            <v>9</v>
          </cell>
          <cell r="G53">
            <v>17</v>
          </cell>
          <cell r="H53">
            <v>12</v>
          </cell>
          <cell r="I53">
            <v>7</v>
          </cell>
          <cell r="K53">
            <v>12</v>
          </cell>
          <cell r="L53">
            <v>35</v>
          </cell>
          <cell r="M53">
            <v>10</v>
          </cell>
          <cell r="O53">
            <v>6</v>
          </cell>
          <cell r="P53">
            <v>9</v>
          </cell>
          <cell r="Q53">
            <v>1</v>
          </cell>
          <cell r="S53">
            <v>14</v>
          </cell>
          <cell r="T53">
            <v>21</v>
          </cell>
          <cell r="U53">
            <v>3</v>
          </cell>
          <cell r="W53">
            <v>9</v>
          </cell>
          <cell r="X53">
            <v>14</v>
          </cell>
          <cell r="Y53">
            <v>1</v>
          </cell>
          <cell r="AA53">
            <v>10</v>
          </cell>
          <cell r="AB53">
            <v>12</v>
          </cell>
          <cell r="AC53">
            <v>3</v>
          </cell>
        </row>
        <row r="54">
          <cell r="C54">
            <v>2</v>
          </cell>
          <cell r="D54">
            <v>8</v>
          </cell>
          <cell r="E54">
            <v>5</v>
          </cell>
          <cell r="G54">
            <v>0</v>
          </cell>
          <cell r="H54">
            <v>10</v>
          </cell>
          <cell r="I54">
            <v>2</v>
          </cell>
          <cell r="K54">
            <v>0</v>
          </cell>
          <cell r="L54">
            <v>21</v>
          </cell>
          <cell r="M54">
            <v>10</v>
          </cell>
          <cell r="P54">
            <v>2</v>
          </cell>
          <cell r="Q54">
            <v>1</v>
          </cell>
          <cell r="S54">
            <v>0</v>
          </cell>
          <cell r="T54">
            <v>8</v>
          </cell>
          <cell r="U54">
            <v>5</v>
          </cell>
          <cell r="X54">
            <v>5</v>
          </cell>
          <cell r="Y54">
            <v>0</v>
          </cell>
          <cell r="AA54">
            <v>2</v>
          </cell>
          <cell r="AB54">
            <v>8</v>
          </cell>
          <cell r="AC54">
            <v>3</v>
          </cell>
        </row>
        <row r="55">
          <cell r="C55">
            <v>1</v>
          </cell>
          <cell r="D55">
            <v>2</v>
          </cell>
          <cell r="E55">
            <v>9</v>
          </cell>
          <cell r="H55">
            <v>1</v>
          </cell>
          <cell r="M55">
            <v>2</v>
          </cell>
          <cell r="Q55">
            <v>1</v>
          </cell>
          <cell r="X55">
            <v>1</v>
          </cell>
          <cell r="Y55">
            <v>7</v>
          </cell>
          <cell r="AA55">
            <v>0</v>
          </cell>
          <cell r="AB55">
            <v>2</v>
          </cell>
          <cell r="AC55">
            <v>8</v>
          </cell>
        </row>
        <row r="56">
          <cell r="C56">
            <v>7</v>
          </cell>
          <cell r="D56">
            <v>2</v>
          </cell>
          <cell r="E56">
            <v>3</v>
          </cell>
          <cell r="G56">
            <v>0</v>
          </cell>
          <cell r="H56">
            <v>1</v>
          </cell>
          <cell r="I56">
            <v>5</v>
          </cell>
          <cell r="K56">
            <v>4</v>
          </cell>
          <cell r="L56">
            <v>7</v>
          </cell>
          <cell r="M56">
            <v>2</v>
          </cell>
          <cell r="O56">
            <v>1</v>
          </cell>
          <cell r="P56">
            <v>3</v>
          </cell>
          <cell r="Q56">
            <v>0</v>
          </cell>
          <cell r="T56">
            <v>7</v>
          </cell>
          <cell r="U56">
            <v>5</v>
          </cell>
          <cell r="W56">
            <v>0</v>
          </cell>
          <cell r="X56">
            <v>0</v>
          </cell>
          <cell r="Y56">
            <v>2</v>
          </cell>
          <cell r="AA56">
            <v>2</v>
          </cell>
          <cell r="AB56">
            <v>4</v>
          </cell>
          <cell r="AC56">
            <v>2</v>
          </cell>
        </row>
        <row r="57">
          <cell r="C57">
            <v>2</v>
          </cell>
          <cell r="D57">
            <v>2</v>
          </cell>
          <cell r="E57">
            <v>1</v>
          </cell>
          <cell r="H57">
            <v>4</v>
          </cell>
          <cell r="I57">
            <v>1</v>
          </cell>
          <cell r="L57">
            <v>5</v>
          </cell>
          <cell r="M57">
            <v>2</v>
          </cell>
          <cell r="T57">
            <v>0</v>
          </cell>
          <cell r="U57">
            <v>2</v>
          </cell>
          <cell r="X57">
            <v>1</v>
          </cell>
          <cell r="Y57">
            <v>1</v>
          </cell>
          <cell r="AA57">
            <v>1</v>
          </cell>
          <cell r="AB57">
            <v>1</v>
          </cell>
          <cell r="AC57">
            <v>1</v>
          </cell>
        </row>
        <row r="58">
          <cell r="C58">
            <v>10</v>
          </cell>
          <cell r="D58">
            <v>9</v>
          </cell>
          <cell r="E58">
            <v>5</v>
          </cell>
          <cell r="G58">
            <v>1</v>
          </cell>
          <cell r="H58">
            <v>9</v>
          </cell>
          <cell r="K58">
            <v>6</v>
          </cell>
          <cell r="L58">
            <v>20</v>
          </cell>
          <cell r="M58">
            <v>10</v>
          </cell>
          <cell r="O58">
            <v>1</v>
          </cell>
          <cell r="P58">
            <v>5</v>
          </cell>
          <cell r="S58">
            <v>1</v>
          </cell>
          <cell r="T58">
            <v>14</v>
          </cell>
          <cell r="U58">
            <v>1</v>
          </cell>
          <cell r="W58">
            <v>4</v>
          </cell>
          <cell r="X58">
            <v>9</v>
          </cell>
          <cell r="Y58">
            <v>2</v>
          </cell>
          <cell r="AA58">
            <v>1</v>
          </cell>
          <cell r="AB58">
            <v>8</v>
          </cell>
          <cell r="AC58">
            <v>3</v>
          </cell>
        </row>
        <row r="59">
          <cell r="C59">
            <v>10</v>
          </cell>
          <cell r="D59">
            <v>13</v>
          </cell>
          <cell r="E59">
            <v>2</v>
          </cell>
          <cell r="G59">
            <v>0</v>
          </cell>
          <cell r="H59">
            <v>5</v>
          </cell>
          <cell r="I59">
            <v>0</v>
          </cell>
          <cell r="K59">
            <v>7</v>
          </cell>
          <cell r="L59">
            <v>20</v>
          </cell>
          <cell r="M59">
            <v>5</v>
          </cell>
          <cell r="O59">
            <v>3</v>
          </cell>
          <cell r="P59">
            <v>5</v>
          </cell>
          <cell r="Q59">
            <v>2</v>
          </cell>
          <cell r="S59">
            <v>8</v>
          </cell>
          <cell r="T59">
            <v>8</v>
          </cell>
          <cell r="U59">
            <v>0</v>
          </cell>
          <cell r="W59">
            <v>4</v>
          </cell>
          <cell r="X59">
            <v>5</v>
          </cell>
          <cell r="Y59">
            <v>2</v>
          </cell>
          <cell r="AA59">
            <v>2</v>
          </cell>
          <cell r="AB59">
            <v>3</v>
          </cell>
          <cell r="AC59">
            <v>3</v>
          </cell>
        </row>
        <row r="60">
          <cell r="C60">
            <v>61</v>
          </cell>
          <cell r="D60">
            <v>29</v>
          </cell>
          <cell r="E60">
            <v>13</v>
          </cell>
          <cell r="G60">
            <v>32</v>
          </cell>
          <cell r="H60">
            <v>25</v>
          </cell>
          <cell r="I60">
            <v>2</v>
          </cell>
          <cell r="K60">
            <v>49</v>
          </cell>
          <cell r="L60">
            <v>48</v>
          </cell>
          <cell r="M60">
            <v>6</v>
          </cell>
          <cell r="O60">
            <v>12</v>
          </cell>
          <cell r="P60">
            <v>10</v>
          </cell>
          <cell r="Q60">
            <v>0</v>
          </cell>
          <cell r="S60">
            <v>47</v>
          </cell>
          <cell r="T60">
            <v>35</v>
          </cell>
          <cell r="U60">
            <v>12</v>
          </cell>
          <cell r="W60">
            <v>22</v>
          </cell>
          <cell r="X60">
            <v>31</v>
          </cell>
          <cell r="Y60">
            <v>2</v>
          </cell>
          <cell r="AA60">
            <v>18</v>
          </cell>
          <cell r="AB60">
            <v>30</v>
          </cell>
          <cell r="AC60">
            <v>5</v>
          </cell>
        </row>
        <row r="61">
          <cell r="C61">
            <v>22</v>
          </cell>
          <cell r="D61">
            <v>14</v>
          </cell>
          <cell r="E61">
            <v>4</v>
          </cell>
          <cell r="G61">
            <v>1</v>
          </cell>
          <cell r="H61">
            <v>4</v>
          </cell>
          <cell r="I61">
            <v>0</v>
          </cell>
          <cell r="K61">
            <v>3</v>
          </cell>
          <cell r="L61">
            <v>8</v>
          </cell>
          <cell r="M61">
            <v>6</v>
          </cell>
          <cell r="P61">
            <v>1</v>
          </cell>
          <cell r="Q61">
            <v>2</v>
          </cell>
          <cell r="S61">
            <v>2</v>
          </cell>
          <cell r="T61">
            <v>4</v>
          </cell>
          <cell r="U61">
            <v>2</v>
          </cell>
          <cell r="W61">
            <v>12</v>
          </cell>
          <cell r="X61">
            <v>3</v>
          </cell>
          <cell r="Y61">
            <v>2</v>
          </cell>
          <cell r="AA61">
            <v>17</v>
          </cell>
          <cell r="AB61">
            <v>10</v>
          </cell>
          <cell r="AC61">
            <v>7</v>
          </cell>
        </row>
        <row r="62">
          <cell r="D62">
            <v>3</v>
          </cell>
          <cell r="E62">
            <v>2</v>
          </cell>
          <cell r="G62">
            <v>0</v>
          </cell>
          <cell r="H62">
            <v>3</v>
          </cell>
          <cell r="I62">
            <v>0</v>
          </cell>
          <cell r="L62">
            <v>8</v>
          </cell>
          <cell r="M62">
            <v>2</v>
          </cell>
          <cell r="P62">
            <v>3</v>
          </cell>
          <cell r="Q62">
            <v>1</v>
          </cell>
          <cell r="S62">
            <v>3</v>
          </cell>
          <cell r="T62">
            <v>6</v>
          </cell>
          <cell r="U62">
            <v>0</v>
          </cell>
          <cell r="W62">
            <v>1</v>
          </cell>
          <cell r="X62">
            <v>2</v>
          </cell>
          <cell r="Y62">
            <v>0</v>
          </cell>
          <cell r="AA62">
            <v>1</v>
          </cell>
          <cell r="AB62">
            <v>7</v>
          </cell>
          <cell r="AC62">
            <v>1</v>
          </cell>
        </row>
        <row r="63">
          <cell r="C63">
            <v>0</v>
          </cell>
          <cell r="D63">
            <v>8</v>
          </cell>
          <cell r="E63">
            <v>1</v>
          </cell>
          <cell r="G63">
            <v>2</v>
          </cell>
          <cell r="H63">
            <v>4</v>
          </cell>
          <cell r="I63">
            <v>1</v>
          </cell>
          <cell r="K63">
            <v>1</v>
          </cell>
          <cell r="L63">
            <v>13</v>
          </cell>
          <cell r="M63">
            <v>7</v>
          </cell>
          <cell r="P63">
            <v>4</v>
          </cell>
          <cell r="S63">
            <v>4</v>
          </cell>
          <cell r="T63">
            <v>11</v>
          </cell>
          <cell r="U63">
            <v>1</v>
          </cell>
          <cell r="W63">
            <v>0</v>
          </cell>
          <cell r="X63">
            <v>8</v>
          </cell>
          <cell r="Y63">
            <v>1</v>
          </cell>
          <cell r="AA63">
            <v>3</v>
          </cell>
          <cell r="AB63">
            <v>3</v>
          </cell>
          <cell r="AC63">
            <v>2</v>
          </cell>
        </row>
        <row r="64">
          <cell r="D64">
            <v>2</v>
          </cell>
          <cell r="E64">
            <v>3</v>
          </cell>
          <cell r="I64">
            <v>1</v>
          </cell>
          <cell r="L64">
            <v>1</v>
          </cell>
          <cell r="M64">
            <v>1</v>
          </cell>
          <cell r="P64">
            <v>2</v>
          </cell>
          <cell r="Q64">
            <v>1</v>
          </cell>
          <cell r="S64">
            <v>0</v>
          </cell>
          <cell r="T64">
            <v>1</v>
          </cell>
          <cell r="U64">
            <v>0</v>
          </cell>
          <cell r="X64">
            <v>0</v>
          </cell>
          <cell r="AA64">
            <v>1</v>
          </cell>
        </row>
        <row r="65">
          <cell r="C65">
            <v>1</v>
          </cell>
          <cell r="D65">
            <v>3</v>
          </cell>
          <cell r="H65">
            <v>3</v>
          </cell>
          <cell r="L65">
            <v>1</v>
          </cell>
          <cell r="S65">
            <v>1</v>
          </cell>
          <cell r="T65">
            <v>3</v>
          </cell>
          <cell r="W65">
            <v>0</v>
          </cell>
          <cell r="AA65">
            <v>0</v>
          </cell>
          <cell r="AB65">
            <v>2</v>
          </cell>
        </row>
        <row r="66">
          <cell r="D66">
            <v>1</v>
          </cell>
          <cell r="L66">
            <v>5</v>
          </cell>
          <cell r="M66">
            <v>1</v>
          </cell>
          <cell r="P66">
            <v>1</v>
          </cell>
          <cell r="T66">
            <v>0</v>
          </cell>
          <cell r="Y66">
            <v>1</v>
          </cell>
        </row>
        <row r="67">
          <cell r="C67">
            <v>8</v>
          </cell>
          <cell r="D67">
            <v>22</v>
          </cell>
          <cell r="E67">
            <v>7</v>
          </cell>
          <cell r="G67">
            <v>2</v>
          </cell>
          <cell r="H67">
            <v>8</v>
          </cell>
          <cell r="I67">
            <v>2</v>
          </cell>
          <cell r="K67">
            <v>1</v>
          </cell>
          <cell r="L67">
            <v>27</v>
          </cell>
          <cell r="M67">
            <v>4</v>
          </cell>
          <cell r="O67">
            <v>1</v>
          </cell>
          <cell r="P67">
            <v>5</v>
          </cell>
          <cell r="Q67">
            <v>2</v>
          </cell>
          <cell r="S67">
            <v>7</v>
          </cell>
          <cell r="T67">
            <v>14</v>
          </cell>
          <cell r="U67">
            <v>3</v>
          </cell>
          <cell r="W67">
            <v>4</v>
          </cell>
          <cell r="X67">
            <v>10</v>
          </cell>
          <cell r="AA67">
            <v>5</v>
          </cell>
          <cell r="AB67">
            <v>8</v>
          </cell>
          <cell r="AC67">
            <v>3</v>
          </cell>
        </row>
        <row r="68">
          <cell r="D68">
            <v>30</v>
          </cell>
          <cell r="E68">
            <v>9</v>
          </cell>
          <cell r="G68">
            <v>1</v>
          </cell>
          <cell r="H68">
            <v>8</v>
          </cell>
          <cell r="I68">
            <v>0</v>
          </cell>
          <cell r="L68">
            <v>50</v>
          </cell>
          <cell r="M68">
            <v>4</v>
          </cell>
          <cell r="P68">
            <v>6</v>
          </cell>
          <cell r="Q68">
            <v>0</v>
          </cell>
          <cell r="S68">
            <v>2</v>
          </cell>
          <cell r="T68">
            <v>14</v>
          </cell>
          <cell r="U68">
            <v>4</v>
          </cell>
          <cell r="W68">
            <v>1</v>
          </cell>
          <cell r="X68">
            <v>13</v>
          </cell>
          <cell r="Y68">
            <v>3</v>
          </cell>
          <cell r="AA68">
            <v>1</v>
          </cell>
          <cell r="AB68">
            <v>9</v>
          </cell>
          <cell r="AC68">
            <v>2</v>
          </cell>
        </row>
        <row r="69">
          <cell r="C69">
            <v>35</v>
          </cell>
          <cell r="D69">
            <v>45</v>
          </cell>
          <cell r="E69">
            <v>11</v>
          </cell>
          <cell r="G69">
            <v>11</v>
          </cell>
          <cell r="H69">
            <v>14</v>
          </cell>
          <cell r="I69">
            <v>7</v>
          </cell>
          <cell r="K69">
            <v>1</v>
          </cell>
          <cell r="L69">
            <v>33</v>
          </cell>
          <cell r="M69">
            <v>5</v>
          </cell>
          <cell r="O69">
            <v>1</v>
          </cell>
          <cell r="P69">
            <v>5</v>
          </cell>
          <cell r="Q69">
            <v>2</v>
          </cell>
          <cell r="S69">
            <v>8</v>
          </cell>
          <cell r="T69">
            <v>24</v>
          </cell>
          <cell r="U69">
            <v>3</v>
          </cell>
          <cell r="W69">
            <v>10</v>
          </cell>
          <cell r="X69">
            <v>17</v>
          </cell>
          <cell r="Y69">
            <v>2</v>
          </cell>
          <cell r="AA69">
            <v>5</v>
          </cell>
          <cell r="AB69">
            <v>20</v>
          </cell>
          <cell r="AC69">
            <v>3</v>
          </cell>
        </row>
        <row r="70">
          <cell r="C70">
            <v>4</v>
          </cell>
          <cell r="D70">
            <v>8</v>
          </cell>
          <cell r="E70">
            <v>4</v>
          </cell>
          <cell r="G70">
            <v>2</v>
          </cell>
          <cell r="H70">
            <v>1</v>
          </cell>
          <cell r="K70">
            <v>4</v>
          </cell>
          <cell r="L70">
            <v>6</v>
          </cell>
          <cell r="M70">
            <v>3</v>
          </cell>
          <cell r="O70">
            <v>4</v>
          </cell>
          <cell r="Q70">
            <v>0</v>
          </cell>
          <cell r="S70">
            <v>1</v>
          </cell>
          <cell r="T70">
            <v>3</v>
          </cell>
          <cell r="U70">
            <v>1</v>
          </cell>
          <cell r="W70">
            <v>1</v>
          </cell>
          <cell r="X70">
            <v>4</v>
          </cell>
          <cell r="AA70">
            <v>0</v>
          </cell>
          <cell r="AB70">
            <v>2</v>
          </cell>
          <cell r="AC70">
            <v>1</v>
          </cell>
        </row>
        <row r="71">
          <cell r="C71">
            <v>73</v>
          </cell>
          <cell r="D71">
            <v>50</v>
          </cell>
          <cell r="E71">
            <v>33</v>
          </cell>
          <cell r="G71">
            <v>51</v>
          </cell>
          <cell r="H71">
            <v>12</v>
          </cell>
          <cell r="I71">
            <v>7</v>
          </cell>
          <cell r="K71">
            <v>79</v>
          </cell>
          <cell r="L71">
            <v>73</v>
          </cell>
          <cell r="M71">
            <v>36</v>
          </cell>
          <cell r="O71">
            <v>24</v>
          </cell>
          <cell r="P71">
            <v>18</v>
          </cell>
          <cell r="Q71">
            <v>5</v>
          </cell>
          <cell r="S71">
            <v>74</v>
          </cell>
          <cell r="T71">
            <v>42</v>
          </cell>
          <cell r="U71">
            <v>9</v>
          </cell>
          <cell r="W71">
            <v>39</v>
          </cell>
          <cell r="X71">
            <v>22</v>
          </cell>
          <cell r="Y71">
            <v>9</v>
          </cell>
          <cell r="AA71">
            <v>49</v>
          </cell>
          <cell r="AB71">
            <v>31</v>
          </cell>
          <cell r="AC71">
            <v>15</v>
          </cell>
        </row>
        <row r="72">
          <cell r="C72">
            <v>7</v>
          </cell>
          <cell r="D72">
            <v>12</v>
          </cell>
          <cell r="E72">
            <v>4</v>
          </cell>
          <cell r="G72">
            <v>7</v>
          </cell>
          <cell r="H72">
            <v>3</v>
          </cell>
          <cell r="I72">
            <v>1</v>
          </cell>
          <cell r="K72">
            <v>0</v>
          </cell>
          <cell r="L72">
            <v>14</v>
          </cell>
          <cell r="M72">
            <v>7</v>
          </cell>
          <cell r="O72">
            <v>1</v>
          </cell>
          <cell r="P72">
            <v>5</v>
          </cell>
          <cell r="S72">
            <v>10</v>
          </cell>
          <cell r="T72">
            <v>11</v>
          </cell>
          <cell r="U72">
            <v>1</v>
          </cell>
          <cell r="W72">
            <v>3</v>
          </cell>
          <cell r="X72">
            <v>6</v>
          </cell>
          <cell r="Y72">
            <v>2</v>
          </cell>
          <cell r="AA72">
            <v>9</v>
          </cell>
          <cell r="AB72">
            <v>11</v>
          </cell>
          <cell r="AC72">
            <v>3</v>
          </cell>
        </row>
        <row r="73">
          <cell r="D73">
            <v>1</v>
          </cell>
          <cell r="E73">
            <v>1</v>
          </cell>
          <cell r="H73">
            <v>2</v>
          </cell>
          <cell r="K73">
            <v>3</v>
          </cell>
          <cell r="L73">
            <v>6</v>
          </cell>
          <cell r="M73">
            <v>1</v>
          </cell>
          <cell r="P73">
            <v>2</v>
          </cell>
          <cell r="T73">
            <v>3</v>
          </cell>
          <cell r="W73">
            <v>1</v>
          </cell>
          <cell r="X73">
            <v>2</v>
          </cell>
          <cell r="Y73">
            <v>1</v>
          </cell>
          <cell r="AA73">
            <v>0</v>
          </cell>
          <cell r="AB73">
            <v>1</v>
          </cell>
        </row>
        <row r="74">
          <cell r="C74">
            <v>30</v>
          </cell>
          <cell r="D74">
            <v>3</v>
          </cell>
          <cell r="E74">
            <v>2</v>
          </cell>
          <cell r="G74">
            <v>4</v>
          </cell>
          <cell r="H74">
            <v>3</v>
          </cell>
          <cell r="I74">
            <v>2</v>
          </cell>
          <cell r="K74">
            <v>17</v>
          </cell>
          <cell r="L74">
            <v>4</v>
          </cell>
          <cell r="M74">
            <v>1</v>
          </cell>
          <cell r="O74">
            <v>1</v>
          </cell>
          <cell r="P74">
            <v>1</v>
          </cell>
          <cell r="S74">
            <v>77</v>
          </cell>
          <cell r="T74">
            <v>6</v>
          </cell>
          <cell r="U74">
            <v>1</v>
          </cell>
          <cell r="W74">
            <v>18</v>
          </cell>
          <cell r="X74">
            <v>2</v>
          </cell>
          <cell r="AA74">
            <v>2</v>
          </cell>
          <cell r="AB74">
            <v>0</v>
          </cell>
        </row>
        <row r="75">
          <cell r="C75">
            <v>64</v>
          </cell>
          <cell r="D75">
            <v>3</v>
          </cell>
          <cell r="E75">
            <v>0</v>
          </cell>
          <cell r="G75">
            <v>42</v>
          </cell>
          <cell r="H75">
            <v>6</v>
          </cell>
          <cell r="K75">
            <v>81</v>
          </cell>
          <cell r="L75">
            <v>5</v>
          </cell>
          <cell r="M75">
            <v>3</v>
          </cell>
          <cell r="O75">
            <v>32</v>
          </cell>
          <cell r="Q75">
            <v>0</v>
          </cell>
          <cell r="S75">
            <v>91</v>
          </cell>
          <cell r="T75">
            <v>2</v>
          </cell>
          <cell r="W75">
            <v>66</v>
          </cell>
          <cell r="X75">
            <v>1</v>
          </cell>
          <cell r="AA75">
            <v>53</v>
          </cell>
          <cell r="AB75">
            <v>4</v>
          </cell>
          <cell r="AC75">
            <v>1</v>
          </cell>
        </row>
        <row r="76">
          <cell r="C76">
            <v>50</v>
          </cell>
          <cell r="D76">
            <v>3</v>
          </cell>
          <cell r="E76">
            <v>3</v>
          </cell>
          <cell r="G76">
            <v>21</v>
          </cell>
          <cell r="H76">
            <v>2</v>
          </cell>
          <cell r="I76">
            <v>2</v>
          </cell>
          <cell r="K76">
            <v>41</v>
          </cell>
          <cell r="L76">
            <v>8</v>
          </cell>
          <cell r="M76">
            <v>5</v>
          </cell>
          <cell r="O76">
            <v>11</v>
          </cell>
          <cell r="P76">
            <v>2</v>
          </cell>
          <cell r="S76">
            <v>39</v>
          </cell>
          <cell r="T76">
            <v>2</v>
          </cell>
          <cell r="U76">
            <v>2</v>
          </cell>
          <cell r="W76">
            <v>17</v>
          </cell>
          <cell r="X76">
            <v>2</v>
          </cell>
          <cell r="Y76">
            <v>1</v>
          </cell>
          <cell r="AA76">
            <v>17</v>
          </cell>
          <cell r="AB76">
            <v>4</v>
          </cell>
          <cell r="AC76">
            <v>0</v>
          </cell>
        </row>
        <row r="77">
          <cell r="C77">
            <v>12</v>
          </cell>
          <cell r="D77">
            <v>4</v>
          </cell>
          <cell r="E77">
            <v>4</v>
          </cell>
          <cell r="G77">
            <v>9</v>
          </cell>
          <cell r="H77">
            <v>6</v>
          </cell>
          <cell r="I77">
            <v>1</v>
          </cell>
          <cell r="K77">
            <v>13</v>
          </cell>
          <cell r="L77">
            <v>11</v>
          </cell>
          <cell r="M77">
            <v>2</v>
          </cell>
          <cell r="O77">
            <v>2</v>
          </cell>
          <cell r="P77">
            <v>1</v>
          </cell>
          <cell r="S77">
            <v>10</v>
          </cell>
          <cell r="T77">
            <v>2</v>
          </cell>
          <cell r="U77">
            <v>1</v>
          </cell>
          <cell r="W77">
            <v>8</v>
          </cell>
          <cell r="X77">
            <v>3</v>
          </cell>
          <cell r="Y77">
            <v>2</v>
          </cell>
          <cell r="AA77">
            <v>6</v>
          </cell>
          <cell r="AB77">
            <v>1</v>
          </cell>
          <cell r="AC77">
            <v>1</v>
          </cell>
        </row>
        <row r="78">
          <cell r="C78">
            <v>6</v>
          </cell>
          <cell r="D78">
            <v>7</v>
          </cell>
          <cell r="E78">
            <v>5</v>
          </cell>
          <cell r="G78">
            <v>5</v>
          </cell>
          <cell r="H78">
            <v>2</v>
          </cell>
          <cell r="I78">
            <v>3</v>
          </cell>
          <cell r="K78">
            <v>1</v>
          </cell>
          <cell r="L78">
            <v>7</v>
          </cell>
          <cell r="M78">
            <v>5</v>
          </cell>
          <cell r="O78">
            <v>1</v>
          </cell>
          <cell r="P78">
            <v>2</v>
          </cell>
          <cell r="Q78">
            <v>2</v>
          </cell>
          <cell r="S78">
            <v>2</v>
          </cell>
          <cell r="T78">
            <v>1</v>
          </cell>
          <cell r="W78">
            <v>2</v>
          </cell>
          <cell r="X78">
            <v>5</v>
          </cell>
          <cell r="Y78">
            <v>0</v>
          </cell>
          <cell r="AA78">
            <v>2</v>
          </cell>
          <cell r="AB78">
            <v>4</v>
          </cell>
          <cell r="AC78">
            <v>3</v>
          </cell>
        </row>
        <row r="79">
          <cell r="E79">
            <v>4</v>
          </cell>
          <cell r="M79">
            <v>2</v>
          </cell>
          <cell r="Q79">
            <v>1</v>
          </cell>
          <cell r="S79">
            <v>1</v>
          </cell>
          <cell r="U79">
            <v>1</v>
          </cell>
          <cell r="AC79">
            <v>1</v>
          </cell>
        </row>
        <row r="80">
          <cell r="C80">
            <v>0</v>
          </cell>
          <cell r="D80">
            <v>0</v>
          </cell>
          <cell r="E80">
            <v>1</v>
          </cell>
          <cell r="H80">
            <v>2</v>
          </cell>
          <cell r="I80">
            <v>2</v>
          </cell>
          <cell r="K80">
            <v>0</v>
          </cell>
          <cell r="M80">
            <v>1</v>
          </cell>
          <cell r="O80">
            <v>0</v>
          </cell>
          <cell r="Q80">
            <v>0</v>
          </cell>
          <cell r="S80">
            <v>0</v>
          </cell>
          <cell r="T80">
            <v>1</v>
          </cell>
          <cell r="U80">
            <v>1</v>
          </cell>
          <cell r="X80">
            <v>0</v>
          </cell>
          <cell r="AB80">
            <v>0</v>
          </cell>
          <cell r="AC80">
            <v>0</v>
          </cell>
        </row>
        <row r="81">
          <cell r="C81">
            <v>4</v>
          </cell>
          <cell r="E81">
            <v>1</v>
          </cell>
          <cell r="G81">
            <v>3</v>
          </cell>
          <cell r="H81">
            <v>5</v>
          </cell>
          <cell r="I81">
            <v>1</v>
          </cell>
          <cell r="K81">
            <v>2</v>
          </cell>
          <cell r="L81">
            <v>2</v>
          </cell>
          <cell r="M81">
            <v>5</v>
          </cell>
          <cell r="O81">
            <v>3</v>
          </cell>
          <cell r="P81">
            <v>1</v>
          </cell>
          <cell r="Q81">
            <v>0</v>
          </cell>
          <cell r="S81">
            <v>4</v>
          </cell>
          <cell r="U81">
            <v>2</v>
          </cell>
          <cell r="W81">
            <v>1</v>
          </cell>
          <cell r="X81">
            <v>3</v>
          </cell>
          <cell r="AA81">
            <v>6</v>
          </cell>
          <cell r="AB81">
            <v>0</v>
          </cell>
          <cell r="AC81">
            <v>0</v>
          </cell>
        </row>
        <row r="82">
          <cell r="C82">
            <v>0</v>
          </cell>
          <cell r="D82">
            <v>0</v>
          </cell>
          <cell r="E82">
            <v>0</v>
          </cell>
          <cell r="L82">
            <v>3</v>
          </cell>
          <cell r="M82">
            <v>1</v>
          </cell>
        </row>
        <row r="83">
          <cell r="D83">
            <v>1</v>
          </cell>
          <cell r="E83">
            <v>0</v>
          </cell>
          <cell r="H83">
            <v>1</v>
          </cell>
          <cell r="I83">
            <v>0</v>
          </cell>
          <cell r="K83">
            <v>1</v>
          </cell>
          <cell r="L83">
            <v>5</v>
          </cell>
          <cell r="M83">
            <v>2</v>
          </cell>
          <cell r="Q83">
            <v>0</v>
          </cell>
          <cell r="T83">
            <v>1</v>
          </cell>
          <cell r="U83">
            <v>1</v>
          </cell>
          <cell r="X83">
            <v>1</v>
          </cell>
          <cell r="Y83">
            <v>1</v>
          </cell>
          <cell r="AB83">
            <v>1</v>
          </cell>
        </row>
        <row r="84">
          <cell r="C84">
            <v>0</v>
          </cell>
          <cell r="D84">
            <v>12</v>
          </cell>
          <cell r="E84">
            <v>3</v>
          </cell>
          <cell r="G84">
            <v>0</v>
          </cell>
          <cell r="H84">
            <v>4</v>
          </cell>
          <cell r="I84">
            <v>1</v>
          </cell>
          <cell r="K84">
            <v>0</v>
          </cell>
          <cell r="L84">
            <v>0</v>
          </cell>
          <cell r="M84">
            <v>0</v>
          </cell>
          <cell r="O84">
            <v>0</v>
          </cell>
          <cell r="P84">
            <v>2</v>
          </cell>
          <cell r="Q84">
            <v>0</v>
          </cell>
          <cell r="T84">
            <v>12</v>
          </cell>
          <cell r="W84">
            <v>0</v>
          </cell>
          <cell r="X84">
            <v>2</v>
          </cell>
          <cell r="Y84">
            <v>1</v>
          </cell>
          <cell r="AA84">
            <v>1</v>
          </cell>
          <cell r="AB84">
            <v>10</v>
          </cell>
        </row>
        <row r="91">
          <cell r="C91">
            <v>268</v>
          </cell>
          <cell r="D91">
            <v>0</v>
          </cell>
          <cell r="G91">
            <v>12</v>
          </cell>
          <cell r="H91">
            <v>0</v>
          </cell>
          <cell r="K91">
            <v>99</v>
          </cell>
          <cell r="L91">
            <v>0</v>
          </cell>
          <cell r="O91">
            <v>79</v>
          </cell>
          <cell r="P91">
            <v>0</v>
          </cell>
          <cell r="S91">
            <v>36</v>
          </cell>
          <cell r="T91">
            <v>0</v>
          </cell>
          <cell r="W91">
            <v>69</v>
          </cell>
        </row>
        <row r="92">
          <cell r="C92">
            <v>55</v>
          </cell>
          <cell r="D92">
            <v>17</v>
          </cell>
          <cell r="E92">
            <v>8</v>
          </cell>
          <cell r="G92">
            <v>52</v>
          </cell>
          <cell r="H92">
            <v>22</v>
          </cell>
          <cell r="I92">
            <v>3</v>
          </cell>
          <cell r="K92">
            <v>20</v>
          </cell>
          <cell r="L92">
            <v>16</v>
          </cell>
          <cell r="M92">
            <v>7</v>
          </cell>
          <cell r="O92">
            <v>21</v>
          </cell>
          <cell r="P92">
            <v>17</v>
          </cell>
          <cell r="Q92">
            <v>2</v>
          </cell>
          <cell r="S92">
            <v>22</v>
          </cell>
          <cell r="T92">
            <v>10</v>
          </cell>
          <cell r="U92">
            <v>1</v>
          </cell>
          <cell r="W92">
            <v>17</v>
          </cell>
          <cell r="X92">
            <v>9</v>
          </cell>
          <cell r="Y92">
            <v>0</v>
          </cell>
        </row>
        <row r="93">
          <cell r="C93">
            <v>63</v>
          </cell>
          <cell r="D93">
            <v>49</v>
          </cell>
          <cell r="E93">
            <v>21</v>
          </cell>
          <cell r="G93">
            <v>45</v>
          </cell>
          <cell r="H93">
            <v>16</v>
          </cell>
          <cell r="I93">
            <v>7</v>
          </cell>
          <cell r="K93">
            <v>26</v>
          </cell>
          <cell r="L93">
            <v>17</v>
          </cell>
          <cell r="M93">
            <v>7</v>
          </cell>
          <cell r="O93">
            <v>33</v>
          </cell>
          <cell r="P93">
            <v>17</v>
          </cell>
          <cell r="Q93">
            <v>2</v>
          </cell>
          <cell r="S93">
            <v>7</v>
          </cell>
          <cell r="T93">
            <v>6</v>
          </cell>
          <cell r="U93">
            <v>4</v>
          </cell>
          <cell r="W93">
            <v>16</v>
          </cell>
          <cell r="X93">
            <v>11</v>
          </cell>
          <cell r="Y93">
            <v>4</v>
          </cell>
        </row>
        <row r="94">
          <cell r="C94">
            <v>75</v>
          </cell>
          <cell r="D94">
            <v>65</v>
          </cell>
          <cell r="E94">
            <v>22</v>
          </cell>
          <cell r="G94">
            <v>54</v>
          </cell>
          <cell r="H94">
            <v>20</v>
          </cell>
          <cell r="I94">
            <v>12</v>
          </cell>
          <cell r="K94">
            <v>17</v>
          </cell>
          <cell r="L94">
            <v>32</v>
          </cell>
          <cell r="M94">
            <v>9</v>
          </cell>
          <cell r="O94">
            <v>21</v>
          </cell>
          <cell r="P94">
            <v>19</v>
          </cell>
          <cell r="Q94">
            <v>9</v>
          </cell>
          <cell r="S94">
            <v>6</v>
          </cell>
          <cell r="T94">
            <v>10</v>
          </cell>
          <cell r="U94">
            <v>4</v>
          </cell>
          <cell r="W94">
            <v>14</v>
          </cell>
          <cell r="X94">
            <v>16</v>
          </cell>
          <cell r="Y94">
            <v>5</v>
          </cell>
        </row>
        <row r="95">
          <cell r="C95">
            <v>16</v>
          </cell>
          <cell r="D95">
            <v>38</v>
          </cell>
          <cell r="E95">
            <v>5</v>
          </cell>
          <cell r="G95">
            <v>12</v>
          </cell>
          <cell r="H95">
            <v>18</v>
          </cell>
          <cell r="I95">
            <v>4</v>
          </cell>
          <cell r="K95">
            <v>11</v>
          </cell>
          <cell r="L95">
            <v>9</v>
          </cell>
          <cell r="M95">
            <v>4</v>
          </cell>
          <cell r="O95">
            <v>11</v>
          </cell>
          <cell r="P95">
            <v>11</v>
          </cell>
          <cell r="Q95">
            <v>1</v>
          </cell>
          <cell r="S95">
            <v>2</v>
          </cell>
          <cell r="T95">
            <v>3</v>
          </cell>
          <cell r="U95">
            <v>0</v>
          </cell>
          <cell r="W95">
            <v>5</v>
          </cell>
          <cell r="X95">
            <v>13</v>
          </cell>
        </row>
        <row r="96">
          <cell r="C96">
            <v>4</v>
          </cell>
          <cell r="D96">
            <v>14</v>
          </cell>
          <cell r="E96">
            <v>4</v>
          </cell>
          <cell r="G96">
            <v>4</v>
          </cell>
          <cell r="H96">
            <v>12</v>
          </cell>
          <cell r="I96">
            <v>0</v>
          </cell>
          <cell r="K96">
            <v>6</v>
          </cell>
          <cell r="L96">
            <v>10</v>
          </cell>
          <cell r="M96">
            <v>3</v>
          </cell>
          <cell r="O96">
            <v>3</v>
          </cell>
          <cell r="P96">
            <v>6</v>
          </cell>
          <cell r="Q96">
            <v>2</v>
          </cell>
          <cell r="S96">
            <v>1</v>
          </cell>
          <cell r="T96">
            <v>4</v>
          </cell>
          <cell r="U96">
            <v>1</v>
          </cell>
          <cell r="W96">
            <v>0</v>
          </cell>
          <cell r="X96">
            <v>3</v>
          </cell>
          <cell r="Y96">
            <v>1</v>
          </cell>
        </row>
        <row r="97">
          <cell r="C97">
            <v>0</v>
          </cell>
          <cell r="D97">
            <v>2</v>
          </cell>
          <cell r="E97">
            <v>1</v>
          </cell>
          <cell r="H97">
            <v>4</v>
          </cell>
          <cell r="I97">
            <v>2</v>
          </cell>
          <cell r="L97">
            <v>1</v>
          </cell>
          <cell r="M97">
            <v>2</v>
          </cell>
          <cell r="P97">
            <v>1</v>
          </cell>
          <cell r="Q97">
            <v>2</v>
          </cell>
        </row>
        <row r="98">
          <cell r="C98">
            <v>4</v>
          </cell>
          <cell r="D98">
            <v>8</v>
          </cell>
          <cell r="E98">
            <v>2</v>
          </cell>
          <cell r="G98">
            <v>2</v>
          </cell>
          <cell r="H98">
            <v>3</v>
          </cell>
          <cell r="I98">
            <v>4</v>
          </cell>
          <cell r="K98">
            <v>4</v>
          </cell>
          <cell r="L98">
            <v>4</v>
          </cell>
          <cell r="M98">
            <v>1</v>
          </cell>
          <cell r="O98">
            <v>2</v>
          </cell>
          <cell r="P98">
            <v>1</v>
          </cell>
          <cell r="Q98">
            <v>2</v>
          </cell>
          <cell r="S98">
            <v>0</v>
          </cell>
          <cell r="T98">
            <v>1</v>
          </cell>
        </row>
        <row r="99">
          <cell r="C99">
            <v>3</v>
          </cell>
          <cell r="D99">
            <v>2</v>
          </cell>
          <cell r="E99">
            <v>1</v>
          </cell>
          <cell r="G99">
            <v>1</v>
          </cell>
          <cell r="H99">
            <v>4</v>
          </cell>
          <cell r="I99">
            <v>1</v>
          </cell>
          <cell r="K99">
            <v>1</v>
          </cell>
          <cell r="L99">
            <v>2</v>
          </cell>
          <cell r="M99">
            <v>1</v>
          </cell>
          <cell r="O99">
            <v>1</v>
          </cell>
          <cell r="P99">
            <v>1</v>
          </cell>
          <cell r="Q99">
            <v>1</v>
          </cell>
        </row>
        <row r="100">
          <cell r="C100">
            <v>2</v>
          </cell>
          <cell r="D100">
            <v>23</v>
          </cell>
          <cell r="E100">
            <v>5</v>
          </cell>
          <cell r="G100">
            <v>1</v>
          </cell>
          <cell r="H100">
            <v>10</v>
          </cell>
          <cell r="I100">
            <v>2</v>
          </cell>
          <cell r="K100">
            <v>3</v>
          </cell>
          <cell r="L100">
            <v>6</v>
          </cell>
          <cell r="M100">
            <v>2</v>
          </cell>
          <cell r="O100">
            <v>3</v>
          </cell>
          <cell r="P100">
            <v>9</v>
          </cell>
          <cell r="Q100">
            <v>2</v>
          </cell>
          <cell r="T100">
            <v>1</v>
          </cell>
          <cell r="U100">
            <v>1</v>
          </cell>
          <cell r="X100">
            <v>4</v>
          </cell>
          <cell r="Y100">
            <v>3</v>
          </cell>
        </row>
        <row r="101">
          <cell r="C101">
            <v>3</v>
          </cell>
          <cell r="D101">
            <v>30</v>
          </cell>
          <cell r="E101">
            <v>7</v>
          </cell>
          <cell r="G101">
            <v>4</v>
          </cell>
          <cell r="H101">
            <v>10</v>
          </cell>
          <cell r="I101">
            <v>2</v>
          </cell>
          <cell r="K101">
            <v>5</v>
          </cell>
          <cell r="L101">
            <v>9</v>
          </cell>
          <cell r="M101">
            <v>5</v>
          </cell>
          <cell r="O101">
            <v>3</v>
          </cell>
          <cell r="P101">
            <v>5</v>
          </cell>
          <cell r="Q101">
            <v>1</v>
          </cell>
          <cell r="S101">
            <v>2</v>
          </cell>
          <cell r="T101">
            <v>3</v>
          </cell>
          <cell r="U101">
            <v>1</v>
          </cell>
          <cell r="X101">
            <v>3</v>
          </cell>
          <cell r="Y101">
            <v>2</v>
          </cell>
        </row>
        <row r="102">
          <cell r="C102">
            <v>51</v>
          </cell>
          <cell r="D102">
            <v>44</v>
          </cell>
          <cell r="E102">
            <v>8</v>
          </cell>
          <cell r="G102">
            <v>49</v>
          </cell>
          <cell r="H102">
            <v>27</v>
          </cell>
          <cell r="I102">
            <v>4</v>
          </cell>
          <cell r="K102">
            <v>35</v>
          </cell>
          <cell r="L102">
            <v>21</v>
          </cell>
          <cell r="M102">
            <v>7</v>
          </cell>
          <cell r="O102">
            <v>31</v>
          </cell>
          <cell r="P102">
            <v>23</v>
          </cell>
          <cell r="Q102">
            <v>7</v>
          </cell>
          <cell r="S102">
            <v>13</v>
          </cell>
          <cell r="T102">
            <v>10</v>
          </cell>
          <cell r="U102">
            <v>3</v>
          </cell>
          <cell r="W102">
            <v>15</v>
          </cell>
          <cell r="X102">
            <v>15</v>
          </cell>
          <cell r="Y102">
            <v>7</v>
          </cell>
        </row>
        <row r="103">
          <cell r="C103">
            <v>4</v>
          </cell>
          <cell r="D103">
            <v>9</v>
          </cell>
          <cell r="E103">
            <v>6</v>
          </cell>
          <cell r="G103">
            <v>7</v>
          </cell>
          <cell r="H103">
            <v>3</v>
          </cell>
          <cell r="I103">
            <v>3</v>
          </cell>
          <cell r="K103">
            <v>4</v>
          </cell>
          <cell r="L103">
            <v>3</v>
          </cell>
          <cell r="M103">
            <v>2</v>
          </cell>
          <cell r="O103">
            <v>4</v>
          </cell>
          <cell r="P103">
            <v>4</v>
          </cell>
          <cell r="Q103">
            <v>3</v>
          </cell>
          <cell r="S103">
            <v>2</v>
          </cell>
          <cell r="T103">
            <v>1</v>
          </cell>
          <cell r="U103">
            <v>0</v>
          </cell>
          <cell r="X103">
            <v>4</v>
          </cell>
        </row>
        <row r="104">
          <cell r="C104">
            <v>3</v>
          </cell>
          <cell r="D104">
            <v>7</v>
          </cell>
          <cell r="E104">
            <v>1</v>
          </cell>
          <cell r="G104">
            <v>4</v>
          </cell>
          <cell r="H104">
            <v>4</v>
          </cell>
          <cell r="I104">
            <v>1</v>
          </cell>
          <cell r="K104">
            <v>0</v>
          </cell>
          <cell r="L104">
            <v>3</v>
          </cell>
          <cell r="M104">
            <v>0</v>
          </cell>
          <cell r="O104">
            <v>2</v>
          </cell>
          <cell r="P104">
            <v>5</v>
          </cell>
          <cell r="Q104">
            <v>1</v>
          </cell>
          <cell r="T104">
            <v>2</v>
          </cell>
          <cell r="X104">
            <v>3</v>
          </cell>
        </row>
        <row r="105">
          <cell r="C105">
            <v>6</v>
          </cell>
          <cell r="D105">
            <v>12</v>
          </cell>
          <cell r="E105">
            <v>8</v>
          </cell>
          <cell r="G105">
            <v>0</v>
          </cell>
          <cell r="H105">
            <v>4</v>
          </cell>
          <cell r="I105">
            <v>2</v>
          </cell>
          <cell r="K105">
            <v>2</v>
          </cell>
          <cell r="L105">
            <v>7</v>
          </cell>
          <cell r="M105">
            <v>3</v>
          </cell>
          <cell r="O105">
            <v>0</v>
          </cell>
          <cell r="P105">
            <v>6</v>
          </cell>
          <cell r="Q105">
            <v>2</v>
          </cell>
          <cell r="S105">
            <v>0</v>
          </cell>
          <cell r="T105">
            <v>3</v>
          </cell>
          <cell r="U105">
            <v>1</v>
          </cell>
          <cell r="X105">
            <v>3</v>
          </cell>
          <cell r="Y105">
            <v>2</v>
          </cell>
        </row>
        <row r="106">
          <cell r="D106">
            <v>1</v>
          </cell>
          <cell r="E106">
            <v>2</v>
          </cell>
          <cell r="H106">
            <v>1</v>
          </cell>
          <cell r="K106">
            <v>1</v>
          </cell>
          <cell r="M106">
            <v>1</v>
          </cell>
          <cell r="X106">
            <v>1</v>
          </cell>
        </row>
        <row r="107">
          <cell r="C107">
            <v>1</v>
          </cell>
          <cell r="D107">
            <v>2</v>
          </cell>
          <cell r="G107">
            <v>1</v>
          </cell>
          <cell r="H107">
            <v>3</v>
          </cell>
          <cell r="L107">
            <v>2</v>
          </cell>
          <cell r="O107">
            <v>1</v>
          </cell>
          <cell r="P107">
            <v>1</v>
          </cell>
          <cell r="T107">
            <v>1</v>
          </cell>
          <cell r="X107">
            <v>0</v>
          </cell>
        </row>
        <row r="108">
          <cell r="D108">
            <v>0</v>
          </cell>
          <cell r="E108">
            <v>0</v>
          </cell>
          <cell r="H108">
            <v>1</v>
          </cell>
          <cell r="I108">
            <v>1</v>
          </cell>
          <cell r="M108">
            <v>1</v>
          </cell>
          <cell r="P108">
            <v>0</v>
          </cell>
          <cell r="X108">
            <v>1</v>
          </cell>
        </row>
        <row r="109">
          <cell r="C109">
            <v>10</v>
          </cell>
          <cell r="D109">
            <v>32</v>
          </cell>
          <cell r="E109">
            <v>10</v>
          </cell>
          <cell r="G109">
            <v>5</v>
          </cell>
          <cell r="H109">
            <v>12</v>
          </cell>
          <cell r="I109">
            <v>3</v>
          </cell>
          <cell r="K109">
            <v>5</v>
          </cell>
          <cell r="L109">
            <v>14</v>
          </cell>
          <cell r="M109">
            <v>2</v>
          </cell>
          <cell r="O109">
            <v>4</v>
          </cell>
          <cell r="P109">
            <v>9</v>
          </cell>
          <cell r="Q109">
            <v>2</v>
          </cell>
          <cell r="S109">
            <v>1</v>
          </cell>
          <cell r="T109">
            <v>3</v>
          </cell>
          <cell r="U109">
            <v>1</v>
          </cell>
          <cell r="W109">
            <v>3</v>
          </cell>
          <cell r="X109">
            <v>4</v>
          </cell>
        </row>
        <row r="110">
          <cell r="C110">
            <v>0</v>
          </cell>
          <cell r="D110">
            <v>33</v>
          </cell>
          <cell r="E110">
            <v>6</v>
          </cell>
          <cell r="G110">
            <v>1</v>
          </cell>
          <cell r="H110">
            <v>24</v>
          </cell>
          <cell r="I110">
            <v>5</v>
          </cell>
          <cell r="L110">
            <v>25</v>
          </cell>
          <cell r="M110">
            <v>4</v>
          </cell>
          <cell r="O110">
            <v>0</v>
          </cell>
          <cell r="P110">
            <v>12</v>
          </cell>
          <cell r="Q110">
            <v>4</v>
          </cell>
          <cell r="T110">
            <v>3</v>
          </cell>
          <cell r="U110">
            <v>1</v>
          </cell>
          <cell r="X110">
            <v>11</v>
          </cell>
          <cell r="Y110">
            <v>1</v>
          </cell>
        </row>
        <row r="111">
          <cell r="C111">
            <v>7</v>
          </cell>
          <cell r="D111">
            <v>33</v>
          </cell>
          <cell r="E111">
            <v>9</v>
          </cell>
          <cell r="G111">
            <v>13</v>
          </cell>
          <cell r="H111">
            <v>15</v>
          </cell>
          <cell r="I111">
            <v>4</v>
          </cell>
          <cell r="K111">
            <v>8</v>
          </cell>
          <cell r="L111">
            <v>23</v>
          </cell>
          <cell r="M111">
            <v>6</v>
          </cell>
          <cell r="O111">
            <v>9</v>
          </cell>
          <cell r="P111">
            <v>17</v>
          </cell>
          <cell r="Q111">
            <v>1</v>
          </cell>
          <cell r="S111">
            <v>1</v>
          </cell>
          <cell r="T111">
            <v>2</v>
          </cell>
          <cell r="U111">
            <v>1</v>
          </cell>
          <cell r="X111">
            <v>10</v>
          </cell>
          <cell r="Y111">
            <v>2</v>
          </cell>
        </row>
        <row r="112">
          <cell r="C112">
            <v>3</v>
          </cell>
          <cell r="D112">
            <v>6</v>
          </cell>
          <cell r="E112">
            <v>1</v>
          </cell>
          <cell r="G112">
            <v>3</v>
          </cell>
          <cell r="H112">
            <v>2</v>
          </cell>
          <cell r="I112">
            <v>1</v>
          </cell>
          <cell r="K112">
            <v>3</v>
          </cell>
          <cell r="L112">
            <v>9</v>
          </cell>
          <cell r="O112">
            <v>3</v>
          </cell>
          <cell r="P112">
            <v>7</v>
          </cell>
          <cell r="Q112">
            <v>1</v>
          </cell>
          <cell r="S112">
            <v>1</v>
          </cell>
          <cell r="W112">
            <v>2</v>
          </cell>
          <cell r="X112">
            <v>2</v>
          </cell>
        </row>
        <row r="113">
          <cell r="C113">
            <v>55</v>
          </cell>
          <cell r="D113">
            <v>73</v>
          </cell>
          <cell r="E113">
            <v>26</v>
          </cell>
          <cell r="G113">
            <v>66</v>
          </cell>
          <cell r="H113">
            <v>25</v>
          </cell>
          <cell r="I113">
            <v>5</v>
          </cell>
          <cell r="K113">
            <v>48</v>
          </cell>
          <cell r="L113">
            <v>29</v>
          </cell>
          <cell r="M113">
            <v>17</v>
          </cell>
          <cell r="O113">
            <v>45</v>
          </cell>
          <cell r="P113">
            <v>18</v>
          </cell>
          <cell r="Q113">
            <v>7</v>
          </cell>
          <cell r="S113">
            <v>12</v>
          </cell>
          <cell r="T113">
            <v>11</v>
          </cell>
          <cell r="U113">
            <v>5</v>
          </cell>
          <cell r="W113">
            <v>22</v>
          </cell>
          <cell r="X113">
            <v>23</v>
          </cell>
          <cell r="Y113">
            <v>5</v>
          </cell>
        </row>
        <row r="114">
          <cell r="C114">
            <v>13</v>
          </cell>
          <cell r="D114">
            <v>15</v>
          </cell>
          <cell r="E114">
            <v>4</v>
          </cell>
          <cell r="G114">
            <v>7</v>
          </cell>
          <cell r="H114">
            <v>9</v>
          </cell>
          <cell r="I114">
            <v>2</v>
          </cell>
          <cell r="K114">
            <v>1</v>
          </cell>
          <cell r="L114">
            <v>7</v>
          </cell>
          <cell r="M114">
            <v>3</v>
          </cell>
          <cell r="O114">
            <v>6</v>
          </cell>
          <cell r="P114">
            <v>5</v>
          </cell>
          <cell r="Q114">
            <v>3</v>
          </cell>
          <cell r="S114">
            <v>13</v>
          </cell>
          <cell r="T114">
            <v>5</v>
          </cell>
          <cell r="W114">
            <v>0</v>
          </cell>
          <cell r="X114">
            <v>1</v>
          </cell>
          <cell r="Y114">
            <v>1</v>
          </cell>
        </row>
        <row r="115">
          <cell r="D115">
            <v>1</v>
          </cell>
          <cell r="E115">
            <v>2</v>
          </cell>
          <cell r="G115">
            <v>0</v>
          </cell>
          <cell r="H115">
            <v>4</v>
          </cell>
          <cell r="K115">
            <v>1</v>
          </cell>
          <cell r="L115">
            <v>2</v>
          </cell>
          <cell r="M115">
            <v>1</v>
          </cell>
          <cell r="P115">
            <v>1</v>
          </cell>
          <cell r="Q115">
            <v>1</v>
          </cell>
          <cell r="T115">
            <v>1</v>
          </cell>
          <cell r="X115">
            <v>1</v>
          </cell>
        </row>
        <row r="116">
          <cell r="C116">
            <v>21</v>
          </cell>
          <cell r="D116">
            <v>3</v>
          </cell>
          <cell r="E116">
            <v>3</v>
          </cell>
          <cell r="G116">
            <v>30</v>
          </cell>
          <cell r="H116">
            <v>6</v>
          </cell>
          <cell r="K116">
            <v>5</v>
          </cell>
          <cell r="L116">
            <v>2</v>
          </cell>
          <cell r="M116">
            <v>2</v>
          </cell>
          <cell r="O116">
            <v>3</v>
          </cell>
          <cell r="P116">
            <v>5</v>
          </cell>
          <cell r="Q116">
            <v>2</v>
          </cell>
          <cell r="S116">
            <v>3</v>
          </cell>
          <cell r="T116">
            <v>1</v>
          </cell>
          <cell r="U116">
            <v>1</v>
          </cell>
          <cell r="W116">
            <v>6</v>
          </cell>
        </row>
        <row r="117">
          <cell r="C117">
            <v>104</v>
          </cell>
          <cell r="D117">
            <v>3</v>
          </cell>
          <cell r="G117">
            <v>84</v>
          </cell>
          <cell r="H117">
            <v>6</v>
          </cell>
          <cell r="K117">
            <v>43</v>
          </cell>
          <cell r="L117">
            <v>11</v>
          </cell>
          <cell r="M117">
            <v>2</v>
          </cell>
          <cell r="O117">
            <v>69</v>
          </cell>
          <cell r="P117">
            <v>4</v>
          </cell>
          <cell r="Q117">
            <v>0</v>
          </cell>
          <cell r="S117">
            <v>23</v>
          </cell>
          <cell r="T117">
            <v>2</v>
          </cell>
          <cell r="W117">
            <v>38</v>
          </cell>
          <cell r="X117">
            <v>2</v>
          </cell>
        </row>
        <row r="118">
          <cell r="C118">
            <v>58</v>
          </cell>
          <cell r="D118">
            <v>4</v>
          </cell>
          <cell r="E118">
            <v>1</v>
          </cell>
          <cell r="G118">
            <v>38</v>
          </cell>
          <cell r="H118">
            <v>2</v>
          </cell>
          <cell r="I118">
            <v>2</v>
          </cell>
          <cell r="K118">
            <v>24</v>
          </cell>
          <cell r="L118">
            <v>5</v>
          </cell>
          <cell r="M118">
            <v>1</v>
          </cell>
          <cell r="O118">
            <v>26</v>
          </cell>
          <cell r="P118">
            <v>2</v>
          </cell>
          <cell r="Q118">
            <v>0</v>
          </cell>
          <cell r="S118">
            <v>3</v>
          </cell>
          <cell r="T118">
            <v>1</v>
          </cell>
          <cell r="U118">
            <v>1</v>
          </cell>
          <cell r="W118">
            <v>17</v>
          </cell>
        </row>
        <row r="119">
          <cell r="C119">
            <v>20</v>
          </cell>
          <cell r="D119">
            <v>14</v>
          </cell>
          <cell r="E119">
            <v>5</v>
          </cell>
          <cell r="G119">
            <v>10</v>
          </cell>
          <cell r="H119">
            <v>4</v>
          </cell>
          <cell r="I119">
            <v>1</v>
          </cell>
          <cell r="K119">
            <v>8</v>
          </cell>
          <cell r="L119">
            <v>3</v>
          </cell>
          <cell r="M119">
            <v>2</v>
          </cell>
          <cell r="O119">
            <v>10</v>
          </cell>
          <cell r="P119">
            <v>5</v>
          </cell>
          <cell r="Q119">
            <v>0</v>
          </cell>
          <cell r="S119">
            <v>4</v>
          </cell>
          <cell r="T119">
            <v>2</v>
          </cell>
          <cell r="W119">
            <v>4</v>
          </cell>
          <cell r="X119">
            <v>5</v>
          </cell>
          <cell r="Y119">
            <v>2</v>
          </cell>
        </row>
        <row r="120">
          <cell r="D120">
            <v>2</v>
          </cell>
          <cell r="E120">
            <v>3</v>
          </cell>
          <cell r="G120">
            <v>2</v>
          </cell>
          <cell r="H120">
            <v>3</v>
          </cell>
          <cell r="I120">
            <v>4</v>
          </cell>
          <cell r="K120">
            <v>2</v>
          </cell>
          <cell r="L120">
            <v>4</v>
          </cell>
          <cell r="M120">
            <v>0</v>
          </cell>
          <cell r="O120">
            <v>6</v>
          </cell>
          <cell r="P120">
            <v>3</v>
          </cell>
          <cell r="Q120">
            <v>1</v>
          </cell>
          <cell r="T120">
            <v>0</v>
          </cell>
          <cell r="Y120">
            <v>0</v>
          </cell>
        </row>
        <row r="121">
          <cell r="E121">
            <v>3</v>
          </cell>
          <cell r="I121">
            <v>1</v>
          </cell>
          <cell r="M121">
            <v>1</v>
          </cell>
        </row>
        <row r="122">
          <cell r="C122">
            <v>1</v>
          </cell>
          <cell r="D122">
            <v>1</v>
          </cell>
          <cell r="E122">
            <v>0</v>
          </cell>
          <cell r="H122">
            <v>1</v>
          </cell>
          <cell r="I122">
            <v>1</v>
          </cell>
          <cell r="K122">
            <v>1</v>
          </cell>
          <cell r="L122">
            <v>4</v>
          </cell>
          <cell r="M122">
            <v>1</v>
          </cell>
          <cell r="O122">
            <v>0</v>
          </cell>
          <cell r="P122">
            <v>3</v>
          </cell>
          <cell r="T122">
            <v>1</v>
          </cell>
          <cell r="U122">
            <v>0</v>
          </cell>
          <cell r="X122">
            <v>0</v>
          </cell>
          <cell r="Y122">
            <v>1</v>
          </cell>
        </row>
        <row r="123">
          <cell r="C123">
            <v>6</v>
          </cell>
          <cell r="D123">
            <v>5</v>
          </cell>
          <cell r="G123">
            <v>4</v>
          </cell>
          <cell r="H123">
            <v>3</v>
          </cell>
          <cell r="I123">
            <v>1</v>
          </cell>
          <cell r="K123">
            <v>3</v>
          </cell>
          <cell r="L123">
            <v>2</v>
          </cell>
          <cell r="O123">
            <v>4</v>
          </cell>
          <cell r="P123">
            <v>0</v>
          </cell>
          <cell r="Q123">
            <v>1</v>
          </cell>
          <cell r="S123">
            <v>2</v>
          </cell>
          <cell r="W123">
            <v>4</v>
          </cell>
          <cell r="X123">
            <v>1</v>
          </cell>
          <cell r="Y123">
            <v>1</v>
          </cell>
        </row>
        <row r="124">
          <cell r="C124">
            <v>0</v>
          </cell>
          <cell r="D124">
            <v>2</v>
          </cell>
          <cell r="E124">
            <v>0</v>
          </cell>
          <cell r="H124">
            <v>1</v>
          </cell>
          <cell r="I124">
            <v>2</v>
          </cell>
          <cell r="L124">
            <v>1</v>
          </cell>
          <cell r="M124">
            <v>1</v>
          </cell>
          <cell r="P124">
            <v>1</v>
          </cell>
        </row>
        <row r="125">
          <cell r="D125">
            <v>3</v>
          </cell>
          <cell r="E125">
            <v>2</v>
          </cell>
          <cell r="H125">
            <v>2</v>
          </cell>
          <cell r="I125">
            <v>2</v>
          </cell>
          <cell r="L125">
            <v>1</v>
          </cell>
          <cell r="M125">
            <v>1</v>
          </cell>
          <cell r="P125">
            <v>1</v>
          </cell>
          <cell r="Q125">
            <v>1</v>
          </cell>
          <cell r="Y125">
            <v>0</v>
          </cell>
        </row>
        <row r="126">
          <cell r="D126">
            <v>6</v>
          </cell>
          <cell r="G126">
            <v>1</v>
          </cell>
          <cell r="H126">
            <v>9</v>
          </cell>
          <cell r="I126">
            <v>2</v>
          </cell>
          <cell r="L126">
            <v>14</v>
          </cell>
          <cell r="M126">
            <v>1</v>
          </cell>
          <cell r="O126">
            <v>0</v>
          </cell>
          <cell r="P126">
            <v>6</v>
          </cell>
          <cell r="T126">
            <v>5</v>
          </cell>
          <cell r="W126">
            <v>0</v>
          </cell>
          <cell r="X12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لاك وتشغيل37"/>
      <sheetName val="فهد الرياض37 بتصرف"/>
      <sheetName val="فهد الدمام37 عدا التمريض33"/>
      <sheetName val="خالد عيون37"/>
      <sheetName val="عبد الله مكة37"/>
      <sheetName val="جدول 2-21"/>
      <sheetName val="جدول 2-11"/>
      <sheetName val="جدول 2-7"/>
    </sheetNames>
    <sheetDataSet>
      <sheetData sheetId="0">
        <row r="7">
          <cell r="B7">
            <v>871</v>
          </cell>
          <cell r="C7">
            <v>207</v>
          </cell>
          <cell r="E7">
            <v>659</v>
          </cell>
          <cell r="F7">
            <v>849</v>
          </cell>
          <cell r="H7">
            <v>935</v>
          </cell>
          <cell r="I7">
            <v>462</v>
          </cell>
          <cell r="K7">
            <v>2500</v>
          </cell>
          <cell r="L7">
            <v>1025</v>
          </cell>
        </row>
        <row r="8">
          <cell r="B8">
            <v>289</v>
          </cell>
          <cell r="C8">
            <v>34</v>
          </cell>
          <cell r="E8">
            <v>284</v>
          </cell>
          <cell r="F8">
            <v>783</v>
          </cell>
          <cell r="H8">
            <v>344</v>
          </cell>
          <cell r="I8">
            <v>249</v>
          </cell>
          <cell r="K8">
            <v>1070</v>
          </cell>
          <cell r="L8">
            <v>415</v>
          </cell>
        </row>
        <row r="10">
          <cell r="B10">
            <v>29</v>
          </cell>
          <cell r="C10">
            <v>994</v>
          </cell>
          <cell r="E10">
            <v>174</v>
          </cell>
          <cell r="F10">
            <v>849</v>
          </cell>
          <cell r="H10">
            <v>45</v>
          </cell>
          <cell r="I10">
            <v>821</v>
          </cell>
          <cell r="K10">
            <v>461</v>
          </cell>
          <cell r="L10">
            <v>2561</v>
          </cell>
        </row>
        <row r="11">
          <cell r="B11">
            <v>2305</v>
          </cell>
          <cell r="C11">
            <v>777</v>
          </cell>
          <cell r="E11">
            <v>2682</v>
          </cell>
          <cell r="F11">
            <v>2221</v>
          </cell>
          <cell r="H11">
            <v>2399</v>
          </cell>
          <cell r="I11">
            <v>1298</v>
          </cell>
          <cell r="K11">
            <v>6715</v>
          </cell>
          <cell r="L11">
            <v>3389</v>
          </cell>
        </row>
        <row r="13">
          <cell r="B13">
            <v>4</v>
          </cell>
          <cell r="C13">
            <v>91</v>
          </cell>
          <cell r="E13">
            <v>2</v>
          </cell>
          <cell r="F13">
            <v>101</v>
          </cell>
          <cell r="H13">
            <v>8</v>
          </cell>
          <cell r="I13">
            <v>96</v>
          </cell>
          <cell r="K13">
            <v>16</v>
          </cell>
          <cell r="L13">
            <v>144</v>
          </cell>
        </row>
        <row r="14">
          <cell r="B14">
            <v>3</v>
          </cell>
          <cell r="C14">
            <v>20</v>
          </cell>
          <cell r="E14">
            <v>2</v>
          </cell>
          <cell r="F14">
            <v>86</v>
          </cell>
          <cell r="H14">
            <v>11</v>
          </cell>
          <cell r="I14">
            <v>83</v>
          </cell>
          <cell r="K14">
            <v>17</v>
          </cell>
          <cell r="L14">
            <v>165</v>
          </cell>
        </row>
        <row r="16">
          <cell r="B16">
            <v>47</v>
          </cell>
          <cell r="C16">
            <v>1365</v>
          </cell>
          <cell r="E16">
            <v>72</v>
          </cell>
          <cell r="F16">
            <v>2306</v>
          </cell>
          <cell r="H16">
            <v>68</v>
          </cell>
          <cell r="I16">
            <v>1431</v>
          </cell>
          <cell r="K16">
            <v>120</v>
          </cell>
          <cell r="L16">
            <v>4943</v>
          </cell>
        </row>
        <row r="17">
          <cell r="B17">
            <v>61</v>
          </cell>
          <cell r="C17">
            <v>417</v>
          </cell>
          <cell r="E17">
            <v>84</v>
          </cell>
          <cell r="F17">
            <v>1293</v>
          </cell>
          <cell r="H17">
            <v>105</v>
          </cell>
          <cell r="I17">
            <v>653</v>
          </cell>
          <cell r="K17">
            <v>356</v>
          </cell>
          <cell r="L17">
            <v>1463</v>
          </cell>
        </row>
        <row r="25">
          <cell r="B25">
            <v>518</v>
          </cell>
          <cell r="C25">
            <v>386</v>
          </cell>
          <cell r="E25">
            <v>778</v>
          </cell>
          <cell r="F25">
            <v>693</v>
          </cell>
          <cell r="H25">
            <v>1096</v>
          </cell>
          <cell r="I25">
            <v>176</v>
          </cell>
          <cell r="K25">
            <v>1205</v>
          </cell>
          <cell r="L25">
            <v>507</v>
          </cell>
        </row>
        <row r="26">
          <cell r="B26">
            <v>234</v>
          </cell>
          <cell r="C26">
            <v>110</v>
          </cell>
          <cell r="E26">
            <v>302</v>
          </cell>
          <cell r="F26">
            <v>624</v>
          </cell>
          <cell r="H26">
            <v>397</v>
          </cell>
          <cell r="I26">
            <v>55</v>
          </cell>
          <cell r="K26">
            <v>445</v>
          </cell>
          <cell r="L26">
            <v>246</v>
          </cell>
        </row>
        <row r="28">
          <cell r="B28">
            <v>22</v>
          </cell>
          <cell r="C28">
            <v>579</v>
          </cell>
          <cell r="E28">
            <v>130</v>
          </cell>
          <cell r="F28">
            <v>769</v>
          </cell>
          <cell r="H28">
            <v>29</v>
          </cell>
          <cell r="I28">
            <v>1127</v>
          </cell>
          <cell r="K28">
            <v>32</v>
          </cell>
          <cell r="L28">
            <v>1340</v>
          </cell>
        </row>
        <row r="29">
          <cell r="B29">
            <v>1654</v>
          </cell>
          <cell r="C29">
            <v>1175</v>
          </cell>
          <cell r="E29">
            <v>1494</v>
          </cell>
          <cell r="F29">
            <v>3812</v>
          </cell>
          <cell r="H29">
            <v>2818</v>
          </cell>
          <cell r="I29">
            <v>671</v>
          </cell>
          <cell r="K29">
            <v>2011</v>
          </cell>
          <cell r="L29">
            <v>2183</v>
          </cell>
        </row>
        <row r="31">
          <cell r="B31">
            <v>2</v>
          </cell>
          <cell r="C31">
            <v>64</v>
          </cell>
          <cell r="E31">
            <v>2</v>
          </cell>
          <cell r="F31">
            <v>70</v>
          </cell>
          <cell r="H31">
            <v>5</v>
          </cell>
          <cell r="I31">
            <v>130</v>
          </cell>
          <cell r="K31">
            <v>3</v>
          </cell>
          <cell r="L31">
            <v>119</v>
          </cell>
        </row>
        <row r="32">
          <cell r="B32">
            <v>2</v>
          </cell>
          <cell r="C32">
            <v>23</v>
          </cell>
          <cell r="E32">
            <v>3</v>
          </cell>
          <cell r="F32">
            <v>94</v>
          </cell>
          <cell r="H32">
            <v>20</v>
          </cell>
          <cell r="I32">
            <v>8</v>
          </cell>
          <cell r="K32">
            <v>9</v>
          </cell>
          <cell r="L32">
            <v>18</v>
          </cell>
        </row>
        <row r="34">
          <cell r="B34">
            <v>31</v>
          </cell>
          <cell r="C34">
            <v>1078</v>
          </cell>
          <cell r="E34">
            <v>63</v>
          </cell>
          <cell r="F34">
            <v>1716</v>
          </cell>
          <cell r="H34">
            <v>50</v>
          </cell>
          <cell r="I34">
            <v>2779</v>
          </cell>
          <cell r="K34">
            <v>55</v>
          </cell>
          <cell r="L34">
            <v>2534</v>
          </cell>
        </row>
        <row r="35">
          <cell r="B35">
            <v>45</v>
          </cell>
          <cell r="C35">
            <v>317</v>
          </cell>
          <cell r="E35">
            <v>57</v>
          </cell>
          <cell r="F35">
            <v>1306</v>
          </cell>
          <cell r="H35">
            <v>189</v>
          </cell>
          <cell r="I35">
            <v>232</v>
          </cell>
          <cell r="K35">
            <v>77</v>
          </cell>
          <cell r="L35">
            <v>552</v>
          </cell>
        </row>
        <row r="41">
          <cell r="B41">
            <v>747</v>
          </cell>
          <cell r="C41">
            <v>84</v>
          </cell>
          <cell r="E41">
            <v>286</v>
          </cell>
          <cell r="F41">
            <v>45</v>
          </cell>
          <cell r="H41">
            <v>805</v>
          </cell>
          <cell r="I41">
            <v>363</v>
          </cell>
          <cell r="K41">
            <v>394</v>
          </cell>
          <cell r="L41">
            <v>44</v>
          </cell>
        </row>
        <row r="42">
          <cell r="B42">
            <v>300</v>
          </cell>
          <cell r="C42">
            <v>34</v>
          </cell>
          <cell r="E42">
            <v>79</v>
          </cell>
          <cell r="F42">
            <v>2</v>
          </cell>
          <cell r="H42">
            <v>295</v>
          </cell>
          <cell r="I42">
            <v>59</v>
          </cell>
          <cell r="K42">
            <v>139</v>
          </cell>
          <cell r="L42">
            <v>6</v>
          </cell>
        </row>
        <row r="44">
          <cell r="B44">
            <v>13</v>
          </cell>
          <cell r="C44">
            <v>734</v>
          </cell>
          <cell r="E44">
            <v>7</v>
          </cell>
          <cell r="F44">
            <v>178</v>
          </cell>
          <cell r="H44">
            <v>9</v>
          </cell>
          <cell r="I44">
            <v>748</v>
          </cell>
          <cell r="K44">
            <v>22</v>
          </cell>
          <cell r="L44">
            <v>604</v>
          </cell>
        </row>
        <row r="45">
          <cell r="B45">
            <v>1393</v>
          </cell>
          <cell r="C45">
            <v>984</v>
          </cell>
          <cell r="E45">
            <v>562</v>
          </cell>
          <cell r="F45">
            <v>238</v>
          </cell>
          <cell r="H45">
            <v>1913</v>
          </cell>
          <cell r="I45">
            <v>1128</v>
          </cell>
          <cell r="K45">
            <v>893</v>
          </cell>
          <cell r="L45">
            <v>515</v>
          </cell>
        </row>
        <row r="47">
          <cell r="B47">
            <v>4</v>
          </cell>
          <cell r="C47">
            <v>67</v>
          </cell>
          <cell r="E47">
            <v>1</v>
          </cell>
          <cell r="F47">
            <v>30</v>
          </cell>
          <cell r="H47">
            <v>0</v>
          </cell>
          <cell r="I47">
            <v>148</v>
          </cell>
          <cell r="K47">
            <v>0</v>
          </cell>
          <cell r="L47">
            <v>34</v>
          </cell>
        </row>
        <row r="48">
          <cell r="B48">
            <v>5</v>
          </cell>
          <cell r="C48">
            <v>23</v>
          </cell>
          <cell r="E48">
            <v>5</v>
          </cell>
          <cell r="F48">
            <v>4</v>
          </cell>
          <cell r="H48">
            <v>7</v>
          </cell>
          <cell r="I48">
            <v>35</v>
          </cell>
          <cell r="K48">
            <v>1</v>
          </cell>
          <cell r="L48">
            <v>11</v>
          </cell>
        </row>
        <row r="50">
          <cell r="B50">
            <v>22</v>
          </cell>
          <cell r="C50">
            <v>1009</v>
          </cell>
          <cell r="E50">
            <v>7</v>
          </cell>
          <cell r="F50">
            <v>421</v>
          </cell>
          <cell r="H50">
            <v>18</v>
          </cell>
          <cell r="I50">
            <v>1895</v>
          </cell>
          <cell r="K50">
            <v>7</v>
          </cell>
          <cell r="L50">
            <v>790</v>
          </cell>
        </row>
        <row r="51">
          <cell r="B51">
            <v>45</v>
          </cell>
          <cell r="C51">
            <v>361</v>
          </cell>
          <cell r="E51">
            <v>43</v>
          </cell>
          <cell r="F51">
            <v>65</v>
          </cell>
          <cell r="H51">
            <v>97</v>
          </cell>
          <cell r="I51">
            <v>381</v>
          </cell>
          <cell r="K51">
            <v>18</v>
          </cell>
          <cell r="L51">
            <v>161</v>
          </cell>
        </row>
        <row r="57">
          <cell r="B57">
            <v>608</v>
          </cell>
          <cell r="C57">
            <v>72</v>
          </cell>
          <cell r="E57">
            <v>899</v>
          </cell>
          <cell r="F57">
            <v>341</v>
          </cell>
          <cell r="H57">
            <v>566</v>
          </cell>
          <cell r="I57">
            <v>29</v>
          </cell>
          <cell r="K57">
            <v>491</v>
          </cell>
          <cell r="L57">
            <v>46</v>
          </cell>
        </row>
        <row r="58">
          <cell r="B58">
            <v>203</v>
          </cell>
          <cell r="C58">
            <v>3</v>
          </cell>
          <cell r="E58">
            <v>303</v>
          </cell>
          <cell r="F58">
            <v>48</v>
          </cell>
          <cell r="H58">
            <v>163</v>
          </cell>
          <cell r="I58">
            <v>6</v>
          </cell>
          <cell r="K58">
            <v>170</v>
          </cell>
          <cell r="L58">
            <v>18</v>
          </cell>
        </row>
        <row r="60">
          <cell r="B60">
            <v>20</v>
          </cell>
          <cell r="C60">
            <v>624</v>
          </cell>
          <cell r="E60">
            <v>12</v>
          </cell>
          <cell r="F60">
            <v>761</v>
          </cell>
          <cell r="H60">
            <v>8</v>
          </cell>
          <cell r="I60">
            <v>411</v>
          </cell>
          <cell r="K60">
            <v>7</v>
          </cell>
          <cell r="L60">
            <v>451</v>
          </cell>
        </row>
        <row r="61">
          <cell r="B61">
            <v>1630</v>
          </cell>
          <cell r="C61">
            <v>233</v>
          </cell>
          <cell r="E61">
            <v>1309</v>
          </cell>
          <cell r="F61">
            <v>1642</v>
          </cell>
          <cell r="H61">
            <v>638</v>
          </cell>
          <cell r="I61">
            <v>1161</v>
          </cell>
          <cell r="K61">
            <v>976</v>
          </cell>
          <cell r="L61">
            <v>791</v>
          </cell>
        </row>
        <row r="63">
          <cell r="B63">
            <v>5</v>
          </cell>
          <cell r="C63">
            <v>93</v>
          </cell>
          <cell r="E63">
            <v>0</v>
          </cell>
          <cell r="F63">
            <v>130</v>
          </cell>
          <cell r="H63">
            <v>1</v>
          </cell>
          <cell r="I63">
            <v>40</v>
          </cell>
          <cell r="K63">
            <v>1</v>
          </cell>
          <cell r="L63">
            <v>53</v>
          </cell>
        </row>
        <row r="64">
          <cell r="B64">
            <v>3</v>
          </cell>
          <cell r="C64">
            <v>10</v>
          </cell>
          <cell r="E64">
            <v>3</v>
          </cell>
          <cell r="F64">
            <v>18</v>
          </cell>
          <cell r="H64">
            <v>4</v>
          </cell>
          <cell r="I64">
            <v>16</v>
          </cell>
          <cell r="K64">
            <v>1</v>
          </cell>
          <cell r="L64">
            <v>10</v>
          </cell>
        </row>
        <row r="66">
          <cell r="B66">
            <v>14</v>
          </cell>
          <cell r="C66">
            <v>1490</v>
          </cell>
          <cell r="E66">
            <v>25</v>
          </cell>
          <cell r="F66">
            <v>2381</v>
          </cell>
          <cell r="H66">
            <v>24</v>
          </cell>
          <cell r="I66">
            <v>493</v>
          </cell>
          <cell r="K66">
            <v>13</v>
          </cell>
          <cell r="L66">
            <v>1020</v>
          </cell>
        </row>
        <row r="67">
          <cell r="B67">
            <v>95</v>
          </cell>
          <cell r="C67">
            <v>136</v>
          </cell>
          <cell r="E67">
            <v>93</v>
          </cell>
          <cell r="F67">
            <v>303</v>
          </cell>
          <cell r="H67">
            <v>102</v>
          </cell>
          <cell r="I67">
            <v>184</v>
          </cell>
          <cell r="K67">
            <v>102</v>
          </cell>
          <cell r="L67">
            <v>190</v>
          </cell>
        </row>
        <row r="73">
          <cell r="B73">
            <v>251</v>
          </cell>
          <cell r="C73">
            <v>45</v>
          </cell>
          <cell r="E73">
            <v>187</v>
          </cell>
          <cell r="F73">
            <v>33</v>
          </cell>
          <cell r="H73">
            <v>475</v>
          </cell>
          <cell r="I73">
            <v>38</v>
          </cell>
          <cell r="K73">
            <v>533</v>
          </cell>
          <cell r="L73">
            <v>82</v>
          </cell>
        </row>
        <row r="74">
          <cell r="B74">
            <v>115</v>
          </cell>
          <cell r="C74">
            <v>4</v>
          </cell>
          <cell r="E74">
            <v>51</v>
          </cell>
          <cell r="F74">
            <v>1</v>
          </cell>
          <cell r="H74">
            <v>166</v>
          </cell>
          <cell r="I74">
            <v>7</v>
          </cell>
          <cell r="K74">
            <v>163</v>
          </cell>
          <cell r="L74">
            <v>6</v>
          </cell>
        </row>
        <row r="76">
          <cell r="B76">
            <v>0</v>
          </cell>
          <cell r="C76">
            <v>141</v>
          </cell>
          <cell r="E76">
            <v>7</v>
          </cell>
          <cell r="F76">
            <v>419</v>
          </cell>
          <cell r="H76">
            <v>9</v>
          </cell>
          <cell r="I76">
            <v>592</v>
          </cell>
          <cell r="K76">
            <v>20</v>
          </cell>
          <cell r="L76">
            <v>321</v>
          </cell>
        </row>
        <row r="77">
          <cell r="B77">
            <v>484</v>
          </cell>
          <cell r="C77">
            <v>135</v>
          </cell>
          <cell r="E77">
            <v>203</v>
          </cell>
          <cell r="F77">
            <v>318</v>
          </cell>
          <cell r="H77">
            <v>959</v>
          </cell>
          <cell r="I77">
            <v>985</v>
          </cell>
          <cell r="K77">
            <v>1284</v>
          </cell>
          <cell r="L77">
            <v>112</v>
          </cell>
        </row>
        <row r="79">
          <cell r="B79">
            <v>1</v>
          </cell>
          <cell r="C79">
            <v>20</v>
          </cell>
          <cell r="E79">
            <v>1</v>
          </cell>
          <cell r="F79">
            <v>23</v>
          </cell>
          <cell r="H79">
            <v>2</v>
          </cell>
          <cell r="I79">
            <v>30</v>
          </cell>
          <cell r="K79">
            <v>3</v>
          </cell>
          <cell r="L79">
            <v>38</v>
          </cell>
        </row>
        <row r="80">
          <cell r="B80">
            <v>5</v>
          </cell>
          <cell r="C80">
            <v>2</v>
          </cell>
          <cell r="E80">
            <v>0</v>
          </cell>
          <cell r="F80">
            <v>5</v>
          </cell>
          <cell r="H80">
            <v>9</v>
          </cell>
          <cell r="I80">
            <v>13</v>
          </cell>
          <cell r="K80">
            <v>14</v>
          </cell>
          <cell r="L80">
            <v>8</v>
          </cell>
        </row>
        <row r="82">
          <cell r="B82">
            <v>3</v>
          </cell>
          <cell r="C82">
            <v>427</v>
          </cell>
          <cell r="E82">
            <v>9</v>
          </cell>
          <cell r="F82">
            <v>326</v>
          </cell>
          <cell r="H82">
            <v>11</v>
          </cell>
          <cell r="I82">
            <v>622</v>
          </cell>
          <cell r="K82">
            <v>22</v>
          </cell>
          <cell r="L82">
            <v>774</v>
          </cell>
        </row>
        <row r="83">
          <cell r="B83">
            <v>26</v>
          </cell>
          <cell r="C83">
            <v>71</v>
          </cell>
          <cell r="E83">
            <v>13</v>
          </cell>
          <cell r="F83">
            <v>50</v>
          </cell>
          <cell r="H83">
            <v>63</v>
          </cell>
          <cell r="I83">
            <v>178</v>
          </cell>
          <cell r="K83">
            <v>86</v>
          </cell>
          <cell r="L83">
            <v>108</v>
          </cell>
        </row>
      </sheetData>
      <sheetData sheetId="1">
        <row r="7">
          <cell r="K7">
            <v>501</v>
          </cell>
          <cell r="L7">
            <v>455</v>
          </cell>
        </row>
        <row r="8">
          <cell r="K8">
            <v>111</v>
          </cell>
          <cell r="L8">
            <v>182</v>
          </cell>
        </row>
        <row r="10">
          <cell r="K10">
            <v>257</v>
          </cell>
          <cell r="L10">
            <v>55</v>
          </cell>
        </row>
        <row r="11">
          <cell r="K11">
            <v>2850</v>
          </cell>
          <cell r="L11">
            <v>150</v>
          </cell>
        </row>
        <row r="13">
          <cell r="K13">
            <v>24</v>
          </cell>
          <cell r="L13">
            <v>91</v>
          </cell>
        </row>
        <row r="14">
          <cell r="K14">
            <v>17</v>
          </cell>
          <cell r="L14">
            <v>153</v>
          </cell>
        </row>
        <row r="16">
          <cell r="K16">
            <v>285</v>
          </cell>
          <cell r="L16">
            <v>610</v>
          </cell>
        </row>
        <row r="17">
          <cell r="K17">
            <v>340</v>
          </cell>
          <cell r="L17">
            <v>275</v>
          </cell>
        </row>
      </sheetData>
      <sheetData sheetId="2">
        <row r="25">
          <cell r="E25">
            <v>220</v>
          </cell>
          <cell r="F25">
            <v>232</v>
          </cell>
        </row>
        <row r="26">
          <cell r="E26">
            <v>47</v>
          </cell>
          <cell r="F26">
            <v>155</v>
          </cell>
        </row>
        <row r="28">
          <cell r="E28">
            <v>82</v>
          </cell>
          <cell r="F28">
            <v>13</v>
          </cell>
        </row>
        <row r="29">
          <cell r="E29">
            <v>455</v>
          </cell>
          <cell r="F29">
            <v>84</v>
          </cell>
        </row>
        <row r="31">
          <cell r="E31">
            <v>6</v>
          </cell>
          <cell r="F31">
            <v>9</v>
          </cell>
        </row>
        <row r="32">
          <cell r="E32">
            <v>4</v>
          </cell>
          <cell r="F32">
            <v>9</v>
          </cell>
        </row>
        <row r="34">
          <cell r="E34">
            <v>96</v>
          </cell>
          <cell r="F34">
            <v>160</v>
          </cell>
        </row>
        <row r="35">
          <cell r="E35">
            <v>114</v>
          </cell>
          <cell r="F35">
            <v>208</v>
          </cell>
        </row>
      </sheetData>
      <sheetData sheetId="3">
        <row r="7">
          <cell r="K7">
            <v>32</v>
          </cell>
          <cell r="L7">
            <v>32</v>
          </cell>
        </row>
        <row r="8">
          <cell r="K8">
            <v>9</v>
          </cell>
          <cell r="L8">
            <v>14</v>
          </cell>
        </row>
        <row r="10">
          <cell r="K10">
            <v>27</v>
          </cell>
          <cell r="L10">
            <v>11</v>
          </cell>
        </row>
        <row r="11">
          <cell r="K11">
            <v>253</v>
          </cell>
          <cell r="L11">
            <v>13</v>
          </cell>
        </row>
        <row r="13">
          <cell r="K13">
            <v>4</v>
          </cell>
          <cell r="L13">
            <v>14</v>
          </cell>
        </row>
        <row r="14">
          <cell r="K14">
            <v>13</v>
          </cell>
          <cell r="L14">
            <v>17</v>
          </cell>
        </row>
        <row r="16">
          <cell r="K16">
            <v>20</v>
          </cell>
          <cell r="L16">
            <v>83</v>
          </cell>
        </row>
        <row r="17">
          <cell r="K17">
            <v>36</v>
          </cell>
          <cell r="L17">
            <v>90</v>
          </cell>
        </row>
      </sheetData>
      <sheetData sheetId="4">
        <row r="7">
          <cell r="H7">
            <v>269</v>
          </cell>
          <cell r="I7">
            <v>151</v>
          </cell>
        </row>
        <row r="8">
          <cell r="H8">
            <v>71</v>
          </cell>
          <cell r="I8">
            <v>78</v>
          </cell>
        </row>
        <row r="10">
          <cell r="H10">
            <v>341</v>
          </cell>
          <cell r="I10">
            <v>0</v>
          </cell>
        </row>
        <row r="11">
          <cell r="H11">
            <v>596</v>
          </cell>
          <cell r="I11">
            <v>4</v>
          </cell>
        </row>
        <row r="13">
          <cell r="H13">
            <v>21</v>
          </cell>
          <cell r="I13">
            <v>5</v>
          </cell>
        </row>
        <row r="14">
          <cell r="H14">
            <v>12</v>
          </cell>
          <cell r="I14">
            <v>8</v>
          </cell>
        </row>
        <row r="16">
          <cell r="H16">
            <v>174</v>
          </cell>
          <cell r="I16">
            <v>193</v>
          </cell>
        </row>
        <row r="17">
          <cell r="H17">
            <v>176</v>
          </cell>
          <cell r="I17">
            <v>185</v>
          </cell>
        </row>
      </sheetData>
      <sheetData sheetId="5">
        <row r="7">
          <cell r="A7">
            <v>365</v>
          </cell>
          <cell r="B7">
            <v>263</v>
          </cell>
          <cell r="C7">
            <v>102</v>
          </cell>
          <cell r="D7">
            <v>450</v>
          </cell>
          <cell r="E7">
            <v>109</v>
          </cell>
          <cell r="F7">
            <v>341</v>
          </cell>
          <cell r="G7">
            <v>341</v>
          </cell>
          <cell r="H7">
            <v>146</v>
          </cell>
          <cell r="I7">
            <v>195</v>
          </cell>
          <cell r="J7">
            <v>920</v>
          </cell>
          <cell r="K7">
            <v>676</v>
          </cell>
          <cell r="L7">
            <v>244</v>
          </cell>
        </row>
        <row r="8">
          <cell r="A8">
            <v>163</v>
          </cell>
          <cell r="B8">
            <v>143</v>
          </cell>
          <cell r="C8">
            <v>20</v>
          </cell>
          <cell r="D8">
            <v>489</v>
          </cell>
          <cell r="E8">
            <v>103</v>
          </cell>
          <cell r="F8">
            <v>386</v>
          </cell>
          <cell r="G8">
            <v>247</v>
          </cell>
          <cell r="H8">
            <v>101</v>
          </cell>
          <cell r="I8">
            <v>146</v>
          </cell>
          <cell r="J8">
            <v>722</v>
          </cell>
          <cell r="K8">
            <v>568</v>
          </cell>
          <cell r="L8">
            <v>154</v>
          </cell>
        </row>
        <row r="9">
          <cell r="A9">
            <v>528</v>
          </cell>
          <cell r="B9">
            <v>406</v>
          </cell>
          <cell r="C9">
            <v>122</v>
          </cell>
          <cell r="D9">
            <v>939</v>
          </cell>
          <cell r="E9">
            <v>212</v>
          </cell>
          <cell r="F9">
            <v>727</v>
          </cell>
          <cell r="G9">
            <v>588</v>
          </cell>
          <cell r="H9">
            <v>247</v>
          </cell>
          <cell r="I9">
            <v>341</v>
          </cell>
          <cell r="J9">
            <v>1642</v>
          </cell>
          <cell r="K9">
            <v>1244</v>
          </cell>
          <cell r="L9">
            <v>398</v>
          </cell>
        </row>
        <row r="10">
          <cell r="A10">
            <v>537</v>
          </cell>
          <cell r="B10">
            <v>4</v>
          </cell>
          <cell r="C10">
            <v>533</v>
          </cell>
          <cell r="D10">
            <v>423</v>
          </cell>
          <cell r="E10">
            <v>0</v>
          </cell>
          <cell r="F10">
            <v>423</v>
          </cell>
          <cell r="G10">
            <v>599</v>
          </cell>
          <cell r="H10">
            <v>1</v>
          </cell>
          <cell r="I10">
            <v>598</v>
          </cell>
          <cell r="J10">
            <v>1047</v>
          </cell>
          <cell r="K10">
            <v>6</v>
          </cell>
          <cell r="L10">
            <v>1041</v>
          </cell>
        </row>
        <row r="11">
          <cell r="A11">
            <v>620</v>
          </cell>
          <cell r="B11">
            <v>223</v>
          </cell>
          <cell r="C11">
            <v>397</v>
          </cell>
          <cell r="D11">
            <v>964</v>
          </cell>
          <cell r="E11">
            <v>112</v>
          </cell>
          <cell r="F11">
            <v>852</v>
          </cell>
          <cell r="G11">
            <v>463</v>
          </cell>
          <cell r="H11">
            <v>33</v>
          </cell>
          <cell r="I11">
            <v>430</v>
          </cell>
          <cell r="J11">
            <v>2243</v>
          </cell>
          <cell r="K11">
            <v>385</v>
          </cell>
          <cell r="L11">
            <v>1858</v>
          </cell>
        </row>
        <row r="12">
          <cell r="A12">
            <v>1157</v>
          </cell>
          <cell r="B12">
            <v>227</v>
          </cell>
          <cell r="C12">
            <v>930</v>
          </cell>
          <cell r="D12">
            <v>1387</v>
          </cell>
          <cell r="E12">
            <v>112</v>
          </cell>
          <cell r="F12">
            <v>1275</v>
          </cell>
          <cell r="G12">
            <v>1062</v>
          </cell>
          <cell r="H12">
            <v>34</v>
          </cell>
          <cell r="I12">
            <v>1028</v>
          </cell>
          <cell r="J12">
            <v>3290</v>
          </cell>
          <cell r="K12">
            <v>391</v>
          </cell>
          <cell r="L12">
            <v>2899</v>
          </cell>
        </row>
        <row r="13">
          <cell r="A13">
            <v>11</v>
          </cell>
          <cell r="B13">
            <v>0</v>
          </cell>
          <cell r="C13">
            <v>11</v>
          </cell>
          <cell r="D13">
            <v>15</v>
          </cell>
          <cell r="E13">
            <v>0</v>
          </cell>
          <cell r="F13">
            <v>15</v>
          </cell>
          <cell r="G13">
            <v>5</v>
          </cell>
          <cell r="H13">
            <v>0</v>
          </cell>
          <cell r="I13">
            <v>5</v>
          </cell>
          <cell r="J13">
            <v>25</v>
          </cell>
          <cell r="K13">
            <v>1</v>
          </cell>
          <cell r="L13">
            <v>24</v>
          </cell>
        </row>
        <row r="14">
          <cell r="A14">
            <v>3</v>
          </cell>
          <cell r="B14">
            <v>0</v>
          </cell>
          <cell r="C14">
            <v>3</v>
          </cell>
          <cell r="D14">
            <v>10</v>
          </cell>
          <cell r="E14">
            <v>0</v>
          </cell>
          <cell r="F14">
            <v>10</v>
          </cell>
          <cell r="G14">
            <v>10</v>
          </cell>
          <cell r="H14">
            <v>0</v>
          </cell>
          <cell r="I14">
            <v>10</v>
          </cell>
          <cell r="J14">
            <v>114</v>
          </cell>
          <cell r="K14">
            <v>0</v>
          </cell>
          <cell r="L14">
            <v>114</v>
          </cell>
        </row>
        <row r="15">
          <cell r="A15">
            <v>14</v>
          </cell>
          <cell r="B15">
            <v>0</v>
          </cell>
          <cell r="C15">
            <v>14</v>
          </cell>
          <cell r="D15">
            <v>25</v>
          </cell>
          <cell r="E15">
            <v>0</v>
          </cell>
          <cell r="F15">
            <v>25</v>
          </cell>
          <cell r="G15">
            <v>15</v>
          </cell>
          <cell r="H15">
            <v>0</v>
          </cell>
          <cell r="I15">
            <v>15</v>
          </cell>
          <cell r="J15">
            <v>139</v>
          </cell>
          <cell r="K15">
            <v>1</v>
          </cell>
          <cell r="L15">
            <v>138</v>
          </cell>
        </row>
        <row r="16">
          <cell r="A16">
            <v>442</v>
          </cell>
          <cell r="B16">
            <v>0</v>
          </cell>
          <cell r="C16">
            <v>442</v>
          </cell>
          <cell r="D16">
            <v>822</v>
          </cell>
          <cell r="E16">
            <v>12</v>
          </cell>
          <cell r="F16">
            <v>810</v>
          </cell>
          <cell r="G16">
            <v>431</v>
          </cell>
          <cell r="H16">
            <v>0</v>
          </cell>
          <cell r="I16">
            <v>431</v>
          </cell>
          <cell r="J16">
            <v>1374</v>
          </cell>
          <cell r="K16">
            <v>29</v>
          </cell>
          <cell r="L16">
            <v>1345</v>
          </cell>
        </row>
        <row r="17">
          <cell r="A17">
            <v>60</v>
          </cell>
          <cell r="B17">
            <v>7</v>
          </cell>
          <cell r="C17">
            <v>53</v>
          </cell>
          <cell r="D17">
            <v>320</v>
          </cell>
          <cell r="E17">
            <v>2</v>
          </cell>
          <cell r="F17">
            <v>318</v>
          </cell>
          <cell r="G17">
            <v>152</v>
          </cell>
          <cell r="H17">
            <v>0</v>
          </cell>
          <cell r="I17">
            <v>152</v>
          </cell>
          <cell r="J17">
            <v>457</v>
          </cell>
          <cell r="K17">
            <v>8</v>
          </cell>
          <cell r="L17">
            <v>449</v>
          </cell>
        </row>
        <row r="18">
          <cell r="A18">
            <v>502</v>
          </cell>
          <cell r="B18">
            <v>7</v>
          </cell>
          <cell r="C18">
            <v>495</v>
          </cell>
          <cell r="D18">
            <v>1142</v>
          </cell>
          <cell r="E18">
            <v>14</v>
          </cell>
          <cell r="F18">
            <v>1128</v>
          </cell>
          <cell r="G18">
            <v>583</v>
          </cell>
          <cell r="H18">
            <v>0</v>
          </cell>
          <cell r="I18">
            <v>583</v>
          </cell>
          <cell r="J18">
            <v>1831</v>
          </cell>
          <cell r="K18">
            <v>37</v>
          </cell>
          <cell r="L18">
            <v>1794</v>
          </cell>
        </row>
        <row r="25">
          <cell r="A25">
            <v>314</v>
          </cell>
          <cell r="B25">
            <v>118</v>
          </cell>
          <cell r="C25">
            <v>196</v>
          </cell>
          <cell r="D25">
            <v>396</v>
          </cell>
          <cell r="E25">
            <v>120</v>
          </cell>
          <cell r="F25">
            <v>276</v>
          </cell>
          <cell r="G25">
            <v>472</v>
          </cell>
          <cell r="H25">
            <v>355</v>
          </cell>
          <cell r="I25">
            <v>117</v>
          </cell>
          <cell r="J25">
            <v>408</v>
          </cell>
          <cell r="K25">
            <v>203</v>
          </cell>
          <cell r="L25">
            <v>205</v>
          </cell>
        </row>
        <row r="26">
          <cell r="A26">
            <v>139</v>
          </cell>
          <cell r="B26">
            <v>78</v>
          </cell>
          <cell r="C26">
            <v>61</v>
          </cell>
          <cell r="D26">
            <v>464</v>
          </cell>
          <cell r="E26">
            <v>97</v>
          </cell>
          <cell r="F26">
            <v>367</v>
          </cell>
          <cell r="G26">
            <v>309</v>
          </cell>
          <cell r="H26">
            <v>262</v>
          </cell>
          <cell r="I26">
            <v>47</v>
          </cell>
          <cell r="J26">
            <v>264</v>
          </cell>
          <cell r="K26">
            <v>139</v>
          </cell>
          <cell r="L26">
            <v>125</v>
          </cell>
        </row>
        <row r="27">
          <cell r="A27">
            <v>453</v>
          </cell>
          <cell r="B27">
            <v>196</v>
          </cell>
          <cell r="C27">
            <v>257</v>
          </cell>
          <cell r="D27">
            <v>860</v>
          </cell>
          <cell r="E27">
            <v>217</v>
          </cell>
          <cell r="F27">
            <v>643</v>
          </cell>
          <cell r="G27">
            <v>781</v>
          </cell>
          <cell r="H27">
            <v>617</v>
          </cell>
          <cell r="I27">
            <v>164</v>
          </cell>
          <cell r="J27">
            <v>672</v>
          </cell>
          <cell r="K27">
            <v>342</v>
          </cell>
          <cell r="L27">
            <v>330</v>
          </cell>
        </row>
        <row r="28">
          <cell r="A28">
            <v>173</v>
          </cell>
          <cell r="B28">
            <v>1</v>
          </cell>
          <cell r="C28">
            <v>172</v>
          </cell>
          <cell r="D28">
            <v>214</v>
          </cell>
          <cell r="E28">
            <v>1</v>
          </cell>
          <cell r="F28">
            <v>213</v>
          </cell>
          <cell r="G28">
            <v>421</v>
          </cell>
          <cell r="H28">
            <v>0</v>
          </cell>
          <cell r="I28">
            <v>421</v>
          </cell>
          <cell r="J28">
            <v>681</v>
          </cell>
          <cell r="K28">
            <v>0</v>
          </cell>
          <cell r="L28">
            <v>681</v>
          </cell>
        </row>
        <row r="29">
          <cell r="A29">
            <v>484</v>
          </cell>
          <cell r="B29">
            <v>90</v>
          </cell>
          <cell r="C29">
            <v>394</v>
          </cell>
          <cell r="D29">
            <v>1120</v>
          </cell>
          <cell r="E29">
            <v>79</v>
          </cell>
          <cell r="F29">
            <v>1041</v>
          </cell>
          <cell r="G29">
            <v>814</v>
          </cell>
          <cell r="H29">
            <v>280</v>
          </cell>
          <cell r="I29">
            <v>534</v>
          </cell>
          <cell r="J29">
            <v>851</v>
          </cell>
          <cell r="K29">
            <v>159</v>
          </cell>
          <cell r="L29">
            <v>692</v>
          </cell>
        </row>
        <row r="30">
          <cell r="A30">
            <v>657</v>
          </cell>
          <cell r="B30">
            <v>91</v>
          </cell>
          <cell r="C30">
            <v>566</v>
          </cell>
          <cell r="D30">
            <v>1334</v>
          </cell>
          <cell r="E30">
            <v>80</v>
          </cell>
          <cell r="F30">
            <v>1254</v>
          </cell>
          <cell r="G30">
            <v>1235</v>
          </cell>
          <cell r="H30">
            <v>280</v>
          </cell>
          <cell r="I30">
            <v>955</v>
          </cell>
          <cell r="J30">
            <v>1532</v>
          </cell>
          <cell r="K30">
            <v>159</v>
          </cell>
          <cell r="L30">
            <v>1373</v>
          </cell>
        </row>
        <row r="31">
          <cell r="A31">
            <v>8</v>
          </cell>
          <cell r="B31">
            <v>0</v>
          </cell>
          <cell r="C31">
            <v>8</v>
          </cell>
          <cell r="D31">
            <v>9</v>
          </cell>
          <cell r="E31">
            <v>0</v>
          </cell>
          <cell r="F31">
            <v>9</v>
          </cell>
          <cell r="G31">
            <v>15</v>
          </cell>
          <cell r="H31">
            <v>0</v>
          </cell>
          <cell r="I31">
            <v>15</v>
          </cell>
          <cell r="J31">
            <v>16</v>
          </cell>
          <cell r="K31">
            <v>0</v>
          </cell>
          <cell r="L31">
            <v>16</v>
          </cell>
        </row>
        <row r="32">
          <cell r="A32">
            <v>6</v>
          </cell>
          <cell r="B32">
            <v>0</v>
          </cell>
          <cell r="C32">
            <v>6</v>
          </cell>
          <cell r="D32">
            <v>25</v>
          </cell>
          <cell r="E32">
            <v>0</v>
          </cell>
          <cell r="F32">
            <v>25</v>
          </cell>
          <cell r="G32">
            <v>5</v>
          </cell>
          <cell r="H32">
            <v>1</v>
          </cell>
          <cell r="I32">
            <v>4</v>
          </cell>
          <cell r="J32">
            <v>9</v>
          </cell>
          <cell r="K32">
            <v>5</v>
          </cell>
          <cell r="L32">
            <v>4</v>
          </cell>
        </row>
        <row r="33">
          <cell r="A33">
            <v>14</v>
          </cell>
          <cell r="B33">
            <v>0</v>
          </cell>
          <cell r="C33">
            <v>14</v>
          </cell>
          <cell r="D33">
            <v>34</v>
          </cell>
          <cell r="E33">
            <v>0</v>
          </cell>
          <cell r="F33">
            <v>34</v>
          </cell>
          <cell r="G33">
            <v>20</v>
          </cell>
          <cell r="H33">
            <v>1</v>
          </cell>
          <cell r="I33">
            <v>19</v>
          </cell>
          <cell r="J33">
            <v>25</v>
          </cell>
          <cell r="K33">
            <v>5</v>
          </cell>
          <cell r="L33">
            <v>20</v>
          </cell>
        </row>
        <row r="34">
          <cell r="A34">
            <v>435</v>
          </cell>
          <cell r="B34">
            <v>1</v>
          </cell>
          <cell r="C34">
            <v>434</v>
          </cell>
          <cell r="D34">
            <v>590</v>
          </cell>
          <cell r="E34">
            <v>5</v>
          </cell>
          <cell r="F34">
            <v>585</v>
          </cell>
          <cell r="G34">
            <v>784</v>
          </cell>
          <cell r="H34">
            <v>6</v>
          </cell>
          <cell r="I34">
            <v>778</v>
          </cell>
          <cell r="J34">
            <v>676</v>
          </cell>
          <cell r="K34">
            <v>1</v>
          </cell>
          <cell r="L34">
            <v>675</v>
          </cell>
        </row>
        <row r="35">
          <cell r="A35">
            <v>50</v>
          </cell>
          <cell r="B35">
            <v>1</v>
          </cell>
          <cell r="C35">
            <v>49</v>
          </cell>
          <cell r="D35">
            <v>320</v>
          </cell>
          <cell r="E35">
            <v>1</v>
          </cell>
          <cell r="F35">
            <v>319</v>
          </cell>
          <cell r="G35">
            <v>63</v>
          </cell>
          <cell r="H35">
            <v>28</v>
          </cell>
          <cell r="I35">
            <v>35</v>
          </cell>
          <cell r="J35">
            <v>102</v>
          </cell>
          <cell r="K35">
            <v>1</v>
          </cell>
          <cell r="L35">
            <v>101</v>
          </cell>
        </row>
        <row r="36">
          <cell r="A36">
            <v>485</v>
          </cell>
          <cell r="B36">
            <v>2</v>
          </cell>
          <cell r="C36">
            <v>483</v>
          </cell>
          <cell r="D36">
            <v>910</v>
          </cell>
          <cell r="E36">
            <v>6</v>
          </cell>
          <cell r="F36">
            <v>904</v>
          </cell>
          <cell r="G36">
            <v>847</v>
          </cell>
          <cell r="H36">
            <v>34</v>
          </cell>
          <cell r="I36">
            <v>813</v>
          </cell>
          <cell r="J36">
            <v>778</v>
          </cell>
          <cell r="K36">
            <v>2</v>
          </cell>
          <cell r="L36">
            <v>776</v>
          </cell>
        </row>
        <row r="41">
          <cell r="A41">
            <v>137</v>
          </cell>
          <cell r="B41">
            <v>90</v>
          </cell>
          <cell r="C41">
            <v>47</v>
          </cell>
          <cell r="D41">
            <v>180</v>
          </cell>
          <cell r="E41">
            <v>159</v>
          </cell>
          <cell r="F41">
            <v>21</v>
          </cell>
          <cell r="G41">
            <v>659</v>
          </cell>
          <cell r="H41">
            <v>337</v>
          </cell>
          <cell r="I41">
            <v>322</v>
          </cell>
          <cell r="J41">
            <v>138</v>
          </cell>
          <cell r="K41">
            <v>108</v>
          </cell>
          <cell r="L41">
            <v>30</v>
          </cell>
        </row>
        <row r="42">
          <cell r="A42">
            <v>83</v>
          </cell>
          <cell r="B42">
            <v>77</v>
          </cell>
          <cell r="C42">
            <v>6</v>
          </cell>
          <cell r="D42">
            <v>60</v>
          </cell>
          <cell r="E42">
            <v>58</v>
          </cell>
          <cell r="F42">
            <v>2</v>
          </cell>
          <cell r="G42">
            <v>219</v>
          </cell>
          <cell r="H42">
            <v>183</v>
          </cell>
          <cell r="I42">
            <v>36</v>
          </cell>
          <cell r="J42">
            <v>73</v>
          </cell>
          <cell r="K42">
            <v>70</v>
          </cell>
          <cell r="L42">
            <v>3</v>
          </cell>
        </row>
        <row r="43">
          <cell r="A43">
            <v>220</v>
          </cell>
          <cell r="B43">
            <v>167</v>
          </cell>
          <cell r="C43">
            <v>53</v>
          </cell>
          <cell r="D43">
            <v>240</v>
          </cell>
          <cell r="E43">
            <v>217</v>
          </cell>
          <cell r="F43">
            <v>23</v>
          </cell>
          <cell r="G43">
            <v>878</v>
          </cell>
          <cell r="H43">
            <v>520</v>
          </cell>
          <cell r="I43">
            <v>358</v>
          </cell>
          <cell r="J43">
            <v>211</v>
          </cell>
          <cell r="K43">
            <v>178</v>
          </cell>
          <cell r="L43">
            <v>33</v>
          </cell>
        </row>
        <row r="44">
          <cell r="A44">
            <v>224</v>
          </cell>
          <cell r="B44">
            <v>1</v>
          </cell>
          <cell r="C44">
            <v>223</v>
          </cell>
          <cell r="D44">
            <v>90</v>
          </cell>
          <cell r="E44">
            <v>6</v>
          </cell>
          <cell r="F44">
            <v>84</v>
          </cell>
          <cell r="G44">
            <v>426</v>
          </cell>
          <cell r="H44">
            <v>2</v>
          </cell>
          <cell r="I44">
            <v>424</v>
          </cell>
          <cell r="J44">
            <v>210</v>
          </cell>
          <cell r="K44">
            <v>0</v>
          </cell>
          <cell r="L44">
            <v>210</v>
          </cell>
        </row>
        <row r="45">
          <cell r="A45">
            <v>399</v>
          </cell>
          <cell r="B45">
            <v>13</v>
          </cell>
          <cell r="C45">
            <v>386</v>
          </cell>
          <cell r="D45">
            <v>338</v>
          </cell>
          <cell r="E45">
            <v>117</v>
          </cell>
          <cell r="F45">
            <v>221</v>
          </cell>
          <cell r="G45">
            <v>1172</v>
          </cell>
          <cell r="H45">
            <v>303</v>
          </cell>
          <cell r="I45">
            <v>869</v>
          </cell>
          <cell r="J45">
            <v>525</v>
          </cell>
          <cell r="K45">
            <v>61</v>
          </cell>
          <cell r="L45">
            <v>464</v>
          </cell>
        </row>
        <row r="46">
          <cell r="A46">
            <v>623</v>
          </cell>
          <cell r="B46">
            <v>14</v>
          </cell>
          <cell r="C46">
            <v>609</v>
          </cell>
          <cell r="D46">
            <v>428</v>
          </cell>
          <cell r="E46">
            <v>123</v>
          </cell>
          <cell r="F46">
            <v>305</v>
          </cell>
          <cell r="G46">
            <v>1598</v>
          </cell>
          <cell r="H46">
            <v>305</v>
          </cell>
          <cell r="I46">
            <v>1293</v>
          </cell>
          <cell r="J46">
            <v>735</v>
          </cell>
          <cell r="K46">
            <v>61</v>
          </cell>
          <cell r="L46">
            <v>674</v>
          </cell>
        </row>
        <row r="47">
          <cell r="A47">
            <v>4</v>
          </cell>
          <cell r="B47">
            <v>0</v>
          </cell>
          <cell r="C47">
            <v>4</v>
          </cell>
          <cell r="D47">
            <v>6</v>
          </cell>
          <cell r="E47">
            <v>1</v>
          </cell>
          <cell r="F47">
            <v>5</v>
          </cell>
          <cell r="G47">
            <v>43</v>
          </cell>
          <cell r="H47">
            <v>0</v>
          </cell>
          <cell r="I47">
            <v>43</v>
          </cell>
          <cell r="J47">
            <v>3</v>
          </cell>
          <cell r="K47">
            <v>0</v>
          </cell>
          <cell r="L47">
            <v>3</v>
          </cell>
        </row>
        <row r="48">
          <cell r="A48">
            <v>7</v>
          </cell>
          <cell r="B48">
            <v>1</v>
          </cell>
          <cell r="C48">
            <v>6</v>
          </cell>
          <cell r="D48">
            <v>3</v>
          </cell>
          <cell r="E48">
            <v>0</v>
          </cell>
          <cell r="F48">
            <v>3</v>
          </cell>
          <cell r="G48">
            <v>18</v>
          </cell>
          <cell r="H48">
            <v>0</v>
          </cell>
          <cell r="I48">
            <v>18</v>
          </cell>
          <cell r="J48">
            <v>2</v>
          </cell>
          <cell r="K48">
            <v>0</v>
          </cell>
          <cell r="L48">
            <v>2</v>
          </cell>
        </row>
        <row r="49">
          <cell r="A49">
            <v>11</v>
          </cell>
          <cell r="B49">
            <v>1</v>
          </cell>
          <cell r="C49">
            <v>10</v>
          </cell>
          <cell r="D49">
            <v>9</v>
          </cell>
          <cell r="E49">
            <v>1</v>
          </cell>
          <cell r="F49">
            <v>8</v>
          </cell>
          <cell r="G49">
            <v>61</v>
          </cell>
          <cell r="H49">
            <v>0</v>
          </cell>
          <cell r="I49">
            <v>61</v>
          </cell>
          <cell r="J49">
            <v>5</v>
          </cell>
          <cell r="K49">
            <v>0</v>
          </cell>
          <cell r="L49">
            <v>5</v>
          </cell>
        </row>
        <row r="50">
          <cell r="A50">
            <v>170</v>
          </cell>
          <cell r="B50">
            <v>4</v>
          </cell>
          <cell r="C50">
            <v>166</v>
          </cell>
          <cell r="D50">
            <v>98</v>
          </cell>
          <cell r="E50">
            <v>0</v>
          </cell>
          <cell r="F50">
            <v>98</v>
          </cell>
          <cell r="G50">
            <v>570</v>
          </cell>
          <cell r="H50">
            <v>8</v>
          </cell>
          <cell r="I50">
            <v>562</v>
          </cell>
          <cell r="J50">
            <v>162</v>
          </cell>
          <cell r="K50">
            <v>2</v>
          </cell>
          <cell r="L50">
            <v>160</v>
          </cell>
        </row>
        <row r="51">
          <cell r="A51">
            <v>80</v>
          </cell>
          <cell r="B51">
            <v>1</v>
          </cell>
          <cell r="C51">
            <v>79</v>
          </cell>
          <cell r="D51">
            <v>20</v>
          </cell>
          <cell r="E51">
            <v>2</v>
          </cell>
          <cell r="F51">
            <v>18</v>
          </cell>
          <cell r="G51">
            <v>136</v>
          </cell>
          <cell r="H51">
            <v>9</v>
          </cell>
          <cell r="I51">
            <v>127</v>
          </cell>
          <cell r="J51">
            <v>52</v>
          </cell>
          <cell r="K51">
            <v>1</v>
          </cell>
          <cell r="L51">
            <v>51</v>
          </cell>
        </row>
        <row r="52">
          <cell r="A52">
            <v>250</v>
          </cell>
          <cell r="B52">
            <v>5</v>
          </cell>
          <cell r="C52">
            <v>245</v>
          </cell>
          <cell r="D52">
            <v>118</v>
          </cell>
          <cell r="E52">
            <v>2</v>
          </cell>
          <cell r="F52">
            <v>116</v>
          </cell>
          <cell r="G52">
            <v>706</v>
          </cell>
          <cell r="H52">
            <v>17</v>
          </cell>
          <cell r="I52">
            <v>689</v>
          </cell>
          <cell r="J52">
            <v>214</v>
          </cell>
          <cell r="K52">
            <v>3</v>
          </cell>
          <cell r="L52">
            <v>211</v>
          </cell>
        </row>
        <row r="57">
          <cell r="A57">
            <v>192</v>
          </cell>
          <cell r="B57">
            <v>155</v>
          </cell>
          <cell r="C57">
            <v>37</v>
          </cell>
          <cell r="D57">
            <v>464</v>
          </cell>
          <cell r="E57">
            <v>324</v>
          </cell>
          <cell r="F57">
            <v>140</v>
          </cell>
          <cell r="G57">
            <v>145</v>
          </cell>
          <cell r="H57">
            <v>133</v>
          </cell>
          <cell r="I57">
            <v>12</v>
          </cell>
          <cell r="J57">
            <v>212</v>
          </cell>
          <cell r="K57">
            <v>172</v>
          </cell>
          <cell r="L57">
            <v>40</v>
          </cell>
        </row>
        <row r="58">
          <cell r="A58">
            <v>77</v>
          </cell>
          <cell r="B58">
            <v>75</v>
          </cell>
          <cell r="C58">
            <v>2</v>
          </cell>
          <cell r="D58">
            <v>221</v>
          </cell>
          <cell r="E58">
            <v>195</v>
          </cell>
          <cell r="F58">
            <v>26</v>
          </cell>
          <cell r="G58">
            <v>69</v>
          </cell>
          <cell r="H58">
            <v>60</v>
          </cell>
          <cell r="I58">
            <v>9</v>
          </cell>
          <cell r="J58">
            <v>135</v>
          </cell>
          <cell r="K58">
            <v>124</v>
          </cell>
          <cell r="L58">
            <v>11</v>
          </cell>
        </row>
        <row r="59">
          <cell r="A59">
            <v>269</v>
          </cell>
          <cell r="B59">
            <v>230</v>
          </cell>
          <cell r="C59">
            <v>39</v>
          </cell>
          <cell r="D59">
            <v>685</v>
          </cell>
          <cell r="E59">
            <v>519</v>
          </cell>
          <cell r="F59">
            <v>166</v>
          </cell>
          <cell r="G59">
            <v>214</v>
          </cell>
          <cell r="H59">
            <v>193</v>
          </cell>
          <cell r="I59">
            <v>21</v>
          </cell>
          <cell r="J59">
            <v>347</v>
          </cell>
          <cell r="K59">
            <v>296</v>
          </cell>
          <cell r="L59">
            <v>51</v>
          </cell>
        </row>
        <row r="60">
          <cell r="A60">
            <v>251</v>
          </cell>
          <cell r="B60">
            <v>1</v>
          </cell>
          <cell r="C60">
            <v>250</v>
          </cell>
          <cell r="D60">
            <v>387</v>
          </cell>
          <cell r="E60">
            <v>2</v>
          </cell>
          <cell r="F60">
            <v>385</v>
          </cell>
          <cell r="G60">
            <v>127</v>
          </cell>
          <cell r="H60">
            <v>0</v>
          </cell>
          <cell r="I60">
            <v>127</v>
          </cell>
          <cell r="J60">
            <v>349</v>
          </cell>
          <cell r="K60">
            <v>0</v>
          </cell>
          <cell r="L60">
            <v>349</v>
          </cell>
        </row>
        <row r="61">
          <cell r="A61">
            <v>333</v>
          </cell>
          <cell r="B61">
            <v>218</v>
          </cell>
          <cell r="C61">
            <v>115</v>
          </cell>
          <cell r="D61">
            <v>1022</v>
          </cell>
          <cell r="E61">
            <v>149</v>
          </cell>
          <cell r="F61">
            <v>873</v>
          </cell>
          <cell r="G61">
            <v>261</v>
          </cell>
          <cell r="H61">
            <v>37</v>
          </cell>
          <cell r="I61">
            <v>224</v>
          </cell>
          <cell r="J61">
            <v>498</v>
          </cell>
          <cell r="K61">
            <v>53</v>
          </cell>
          <cell r="L61">
            <v>445</v>
          </cell>
        </row>
        <row r="62">
          <cell r="A62">
            <v>584</v>
          </cell>
          <cell r="B62">
            <v>219</v>
          </cell>
          <cell r="C62">
            <v>365</v>
          </cell>
          <cell r="D62">
            <v>1409</v>
          </cell>
          <cell r="E62">
            <v>151</v>
          </cell>
          <cell r="F62">
            <v>1258</v>
          </cell>
          <cell r="G62">
            <v>388</v>
          </cell>
          <cell r="H62">
            <v>37</v>
          </cell>
          <cell r="I62">
            <v>351</v>
          </cell>
          <cell r="J62">
            <v>847</v>
          </cell>
          <cell r="K62">
            <v>53</v>
          </cell>
          <cell r="L62">
            <v>794</v>
          </cell>
        </row>
        <row r="63">
          <cell r="A63">
            <v>13</v>
          </cell>
          <cell r="B63">
            <v>0</v>
          </cell>
          <cell r="C63">
            <v>13</v>
          </cell>
          <cell r="D63">
            <v>9</v>
          </cell>
          <cell r="E63">
            <v>0</v>
          </cell>
          <cell r="F63">
            <v>9</v>
          </cell>
          <cell r="G63">
            <v>2</v>
          </cell>
          <cell r="H63">
            <v>0</v>
          </cell>
          <cell r="I63">
            <v>2</v>
          </cell>
          <cell r="J63">
            <v>8</v>
          </cell>
          <cell r="K63">
            <v>0</v>
          </cell>
          <cell r="L63">
            <v>8</v>
          </cell>
        </row>
        <row r="64">
          <cell r="A64">
            <v>0</v>
          </cell>
          <cell r="B64">
            <v>0</v>
          </cell>
          <cell r="C64">
            <v>0</v>
          </cell>
          <cell r="D64">
            <v>4</v>
          </cell>
          <cell r="E64">
            <v>0</v>
          </cell>
          <cell r="F64">
            <v>4</v>
          </cell>
          <cell r="G64">
            <v>4</v>
          </cell>
          <cell r="H64">
            <v>1</v>
          </cell>
          <cell r="I64">
            <v>3</v>
          </cell>
          <cell r="J64">
            <v>0</v>
          </cell>
          <cell r="K64">
            <v>0</v>
          </cell>
          <cell r="L64">
            <v>0</v>
          </cell>
        </row>
        <row r="65">
          <cell r="A65">
            <v>13</v>
          </cell>
          <cell r="B65">
            <v>0</v>
          </cell>
          <cell r="C65">
            <v>13</v>
          </cell>
          <cell r="D65">
            <v>13</v>
          </cell>
          <cell r="E65">
            <v>0</v>
          </cell>
          <cell r="F65">
            <v>13</v>
          </cell>
          <cell r="G65">
            <v>6</v>
          </cell>
          <cell r="H65">
            <v>1</v>
          </cell>
          <cell r="I65">
            <v>5</v>
          </cell>
          <cell r="J65">
            <v>8</v>
          </cell>
          <cell r="K65">
            <v>0</v>
          </cell>
          <cell r="L65">
            <v>8</v>
          </cell>
        </row>
        <row r="66">
          <cell r="A66">
            <v>456</v>
          </cell>
          <cell r="B66">
            <v>7</v>
          </cell>
          <cell r="C66">
            <v>449</v>
          </cell>
          <cell r="D66">
            <v>854</v>
          </cell>
          <cell r="E66">
            <v>28</v>
          </cell>
          <cell r="F66">
            <v>826</v>
          </cell>
          <cell r="G66">
            <v>79</v>
          </cell>
          <cell r="H66">
            <v>2</v>
          </cell>
          <cell r="I66">
            <v>77</v>
          </cell>
          <cell r="J66">
            <v>274</v>
          </cell>
          <cell r="K66">
            <v>1</v>
          </cell>
          <cell r="L66">
            <v>273</v>
          </cell>
        </row>
        <row r="67">
          <cell r="A67">
            <v>27</v>
          </cell>
          <cell r="B67">
            <v>17</v>
          </cell>
          <cell r="C67">
            <v>10</v>
          </cell>
          <cell r="D67">
            <v>80</v>
          </cell>
          <cell r="E67">
            <v>11</v>
          </cell>
          <cell r="F67">
            <v>69</v>
          </cell>
          <cell r="G67">
            <v>32</v>
          </cell>
          <cell r="H67">
            <v>3</v>
          </cell>
          <cell r="I67">
            <v>29</v>
          </cell>
          <cell r="J67">
            <v>30</v>
          </cell>
          <cell r="K67">
            <v>7</v>
          </cell>
          <cell r="L67">
            <v>23</v>
          </cell>
        </row>
        <row r="68">
          <cell r="A68">
            <v>483</v>
          </cell>
          <cell r="B68">
            <v>24</v>
          </cell>
          <cell r="C68">
            <v>459</v>
          </cell>
          <cell r="D68">
            <v>934</v>
          </cell>
          <cell r="E68">
            <v>39</v>
          </cell>
          <cell r="F68">
            <v>895</v>
          </cell>
          <cell r="G68">
            <v>111</v>
          </cell>
          <cell r="H68">
            <v>5</v>
          </cell>
          <cell r="I68">
            <v>106</v>
          </cell>
          <cell r="J68">
            <v>304</v>
          </cell>
          <cell r="K68">
            <v>8</v>
          </cell>
          <cell r="L68">
            <v>296</v>
          </cell>
        </row>
        <row r="73">
          <cell r="A73">
            <v>93</v>
          </cell>
          <cell r="B73">
            <v>80</v>
          </cell>
          <cell r="C73">
            <v>13</v>
          </cell>
          <cell r="D73">
            <v>53</v>
          </cell>
          <cell r="E73">
            <v>45</v>
          </cell>
          <cell r="F73">
            <v>8</v>
          </cell>
          <cell r="G73">
            <v>129</v>
          </cell>
          <cell r="H73">
            <v>106</v>
          </cell>
          <cell r="I73">
            <v>23</v>
          </cell>
          <cell r="J73">
            <v>237</v>
          </cell>
          <cell r="K73">
            <v>208</v>
          </cell>
          <cell r="L73">
            <v>29</v>
          </cell>
        </row>
        <row r="74">
          <cell r="A74">
            <v>55</v>
          </cell>
          <cell r="B74">
            <v>52</v>
          </cell>
          <cell r="C74">
            <v>3</v>
          </cell>
          <cell r="D74">
            <v>22</v>
          </cell>
          <cell r="E74">
            <v>21</v>
          </cell>
          <cell r="F74">
            <v>1</v>
          </cell>
          <cell r="G74">
            <v>56</v>
          </cell>
          <cell r="H74">
            <v>54</v>
          </cell>
          <cell r="I74">
            <v>2</v>
          </cell>
          <cell r="J74">
            <v>91</v>
          </cell>
          <cell r="K74">
            <v>88</v>
          </cell>
          <cell r="L74">
            <v>3</v>
          </cell>
        </row>
        <row r="75">
          <cell r="A75">
            <v>148</v>
          </cell>
          <cell r="B75">
            <v>132</v>
          </cell>
          <cell r="C75">
            <v>16</v>
          </cell>
          <cell r="D75">
            <v>75</v>
          </cell>
          <cell r="E75">
            <v>66</v>
          </cell>
          <cell r="F75">
            <v>9</v>
          </cell>
          <cell r="G75">
            <v>185</v>
          </cell>
          <cell r="H75">
            <v>160</v>
          </cell>
          <cell r="I75">
            <v>25</v>
          </cell>
          <cell r="J75">
            <v>328</v>
          </cell>
          <cell r="K75">
            <v>296</v>
          </cell>
          <cell r="L75">
            <v>32</v>
          </cell>
        </row>
        <row r="76">
          <cell r="A76">
            <v>52</v>
          </cell>
          <cell r="B76">
            <v>0</v>
          </cell>
          <cell r="C76">
            <v>52</v>
          </cell>
          <cell r="D76">
            <v>93</v>
          </cell>
          <cell r="E76">
            <v>0</v>
          </cell>
          <cell r="F76">
            <v>93</v>
          </cell>
          <cell r="G76">
            <v>249</v>
          </cell>
          <cell r="H76">
            <v>1</v>
          </cell>
          <cell r="I76">
            <v>248</v>
          </cell>
          <cell r="J76">
            <v>273</v>
          </cell>
          <cell r="K76">
            <v>5</v>
          </cell>
          <cell r="L76">
            <v>268</v>
          </cell>
        </row>
        <row r="77">
          <cell r="A77">
            <v>173</v>
          </cell>
          <cell r="B77">
            <v>86</v>
          </cell>
          <cell r="C77">
            <v>87</v>
          </cell>
          <cell r="D77">
            <v>76</v>
          </cell>
          <cell r="E77">
            <v>15</v>
          </cell>
          <cell r="F77">
            <v>61</v>
          </cell>
          <cell r="G77">
            <v>328</v>
          </cell>
          <cell r="H77">
            <v>18</v>
          </cell>
          <cell r="I77">
            <v>310</v>
          </cell>
          <cell r="J77">
            <v>353</v>
          </cell>
          <cell r="K77">
            <v>236</v>
          </cell>
          <cell r="L77">
            <v>117</v>
          </cell>
        </row>
        <row r="78">
          <cell r="A78">
            <v>225</v>
          </cell>
          <cell r="B78">
            <v>86</v>
          </cell>
          <cell r="C78">
            <v>139</v>
          </cell>
          <cell r="D78">
            <v>169</v>
          </cell>
          <cell r="E78">
            <v>15</v>
          </cell>
          <cell r="F78">
            <v>154</v>
          </cell>
          <cell r="G78">
            <v>577</v>
          </cell>
          <cell r="H78">
            <v>19</v>
          </cell>
          <cell r="I78">
            <v>558</v>
          </cell>
          <cell r="J78">
            <v>626</v>
          </cell>
          <cell r="K78">
            <v>241</v>
          </cell>
          <cell r="L78">
            <v>385</v>
          </cell>
        </row>
        <row r="79">
          <cell r="A79">
            <v>4</v>
          </cell>
          <cell r="B79">
            <v>0</v>
          </cell>
          <cell r="C79">
            <v>4</v>
          </cell>
          <cell r="D79">
            <v>2</v>
          </cell>
          <cell r="E79">
            <v>0</v>
          </cell>
          <cell r="F79">
            <v>2</v>
          </cell>
          <cell r="G79">
            <v>5</v>
          </cell>
          <cell r="H79">
            <v>0</v>
          </cell>
          <cell r="I79">
            <v>5</v>
          </cell>
          <cell r="J79">
            <v>3</v>
          </cell>
          <cell r="K79">
            <v>1</v>
          </cell>
          <cell r="L79">
            <v>2</v>
          </cell>
        </row>
        <row r="80">
          <cell r="A80">
            <v>2</v>
          </cell>
          <cell r="B80">
            <v>0</v>
          </cell>
          <cell r="C80">
            <v>2</v>
          </cell>
          <cell r="D80">
            <v>1</v>
          </cell>
          <cell r="E80">
            <v>0</v>
          </cell>
          <cell r="F80">
            <v>1</v>
          </cell>
          <cell r="G80">
            <v>0</v>
          </cell>
          <cell r="H80">
            <v>0</v>
          </cell>
          <cell r="I80">
            <v>0</v>
          </cell>
          <cell r="J80">
            <v>1</v>
          </cell>
          <cell r="K80">
            <v>0</v>
          </cell>
          <cell r="L80">
            <v>1</v>
          </cell>
        </row>
        <row r="81">
          <cell r="A81">
            <v>6</v>
          </cell>
          <cell r="B81">
            <v>0</v>
          </cell>
          <cell r="C81">
            <v>6</v>
          </cell>
          <cell r="D81">
            <v>3</v>
          </cell>
          <cell r="E81">
            <v>0</v>
          </cell>
          <cell r="F81">
            <v>3</v>
          </cell>
          <cell r="G81">
            <v>5</v>
          </cell>
          <cell r="H81">
            <v>0</v>
          </cell>
          <cell r="I81">
            <v>5</v>
          </cell>
          <cell r="J81">
            <v>4</v>
          </cell>
          <cell r="K81">
            <v>1</v>
          </cell>
          <cell r="L81">
            <v>3</v>
          </cell>
        </row>
        <row r="82">
          <cell r="A82">
            <v>101</v>
          </cell>
          <cell r="B82">
            <v>0</v>
          </cell>
          <cell r="C82">
            <v>101</v>
          </cell>
          <cell r="D82">
            <v>58</v>
          </cell>
          <cell r="E82">
            <v>1</v>
          </cell>
          <cell r="F82">
            <v>57</v>
          </cell>
          <cell r="G82">
            <v>171</v>
          </cell>
          <cell r="H82">
            <v>1</v>
          </cell>
          <cell r="I82">
            <v>170</v>
          </cell>
          <cell r="J82">
            <v>233</v>
          </cell>
          <cell r="K82">
            <v>3</v>
          </cell>
          <cell r="L82">
            <v>230</v>
          </cell>
        </row>
        <row r="83">
          <cell r="A83">
            <v>5</v>
          </cell>
          <cell r="B83">
            <v>0</v>
          </cell>
          <cell r="C83">
            <v>5</v>
          </cell>
          <cell r="D83">
            <v>5</v>
          </cell>
          <cell r="E83">
            <v>2</v>
          </cell>
          <cell r="F83">
            <v>3</v>
          </cell>
          <cell r="G83">
            <v>5</v>
          </cell>
          <cell r="H83">
            <v>0</v>
          </cell>
          <cell r="I83">
            <v>5</v>
          </cell>
          <cell r="J83">
            <v>36</v>
          </cell>
          <cell r="K83">
            <v>15</v>
          </cell>
          <cell r="L83">
            <v>21</v>
          </cell>
        </row>
        <row r="84">
          <cell r="A84">
            <v>106</v>
          </cell>
          <cell r="B84">
            <v>0</v>
          </cell>
          <cell r="C84">
            <v>106</v>
          </cell>
          <cell r="D84">
            <v>63</v>
          </cell>
          <cell r="E84">
            <v>3</v>
          </cell>
          <cell r="F84">
            <v>60</v>
          </cell>
          <cell r="G84">
            <v>176</v>
          </cell>
          <cell r="H84">
            <v>1</v>
          </cell>
          <cell r="I84">
            <v>175</v>
          </cell>
          <cell r="J84">
            <v>269</v>
          </cell>
          <cell r="K84">
            <v>18</v>
          </cell>
          <cell r="L84">
            <v>251</v>
          </cell>
        </row>
      </sheetData>
      <sheetData sheetId="6">
        <row r="7">
          <cell r="A7">
            <v>131</v>
          </cell>
          <cell r="B7">
            <v>6</v>
          </cell>
          <cell r="C7">
            <v>125</v>
          </cell>
          <cell r="D7">
            <v>131</v>
          </cell>
          <cell r="E7">
            <v>17</v>
          </cell>
          <cell r="F7">
            <v>114</v>
          </cell>
          <cell r="G7">
            <v>79</v>
          </cell>
          <cell r="H7">
            <v>15</v>
          </cell>
          <cell r="I7">
            <v>64</v>
          </cell>
          <cell r="J7">
            <v>314</v>
          </cell>
          <cell r="K7">
            <v>195</v>
          </cell>
          <cell r="L7">
            <v>119</v>
          </cell>
          <cell r="S7">
            <v>2</v>
          </cell>
          <cell r="T7">
            <v>2</v>
          </cell>
          <cell r="U7">
            <v>0</v>
          </cell>
        </row>
        <row r="8">
          <cell r="A8">
            <v>70</v>
          </cell>
          <cell r="B8">
            <v>0</v>
          </cell>
          <cell r="C8">
            <v>70</v>
          </cell>
          <cell r="D8">
            <v>87</v>
          </cell>
          <cell r="E8">
            <v>5</v>
          </cell>
          <cell r="F8">
            <v>82</v>
          </cell>
          <cell r="G8">
            <v>17</v>
          </cell>
          <cell r="H8">
            <v>1</v>
          </cell>
          <cell r="I8">
            <v>16</v>
          </cell>
          <cell r="J8">
            <v>61</v>
          </cell>
          <cell r="K8">
            <v>27</v>
          </cell>
          <cell r="L8">
            <v>34</v>
          </cell>
          <cell r="S8">
            <v>0</v>
          </cell>
          <cell r="T8">
            <v>0</v>
          </cell>
          <cell r="U8">
            <v>0</v>
          </cell>
        </row>
        <row r="9">
          <cell r="A9">
            <v>201</v>
          </cell>
          <cell r="B9">
            <v>6</v>
          </cell>
          <cell r="C9">
            <v>195</v>
          </cell>
          <cell r="D9">
            <v>218</v>
          </cell>
          <cell r="E9">
            <v>22</v>
          </cell>
          <cell r="F9">
            <v>196</v>
          </cell>
          <cell r="G9">
            <v>96</v>
          </cell>
          <cell r="H9">
            <v>16</v>
          </cell>
          <cell r="I9">
            <v>80</v>
          </cell>
          <cell r="J9">
            <v>375</v>
          </cell>
          <cell r="K9">
            <v>222</v>
          </cell>
          <cell r="L9">
            <v>153</v>
          </cell>
          <cell r="S9">
            <v>2</v>
          </cell>
          <cell r="T9">
            <v>2</v>
          </cell>
          <cell r="U9">
            <v>0</v>
          </cell>
        </row>
        <row r="10">
          <cell r="A10">
            <v>51</v>
          </cell>
          <cell r="B10">
            <v>0</v>
          </cell>
          <cell r="C10">
            <v>51</v>
          </cell>
          <cell r="D10">
            <v>199</v>
          </cell>
          <cell r="E10">
            <v>0</v>
          </cell>
          <cell r="F10">
            <v>199</v>
          </cell>
          <cell r="G10">
            <v>130</v>
          </cell>
          <cell r="H10">
            <v>1</v>
          </cell>
          <cell r="I10">
            <v>129</v>
          </cell>
          <cell r="J10">
            <v>547</v>
          </cell>
          <cell r="K10">
            <v>0</v>
          </cell>
          <cell r="L10">
            <v>547</v>
          </cell>
          <cell r="S10">
            <v>12</v>
          </cell>
          <cell r="T10">
            <v>0</v>
          </cell>
          <cell r="U10">
            <v>12</v>
          </cell>
        </row>
        <row r="11">
          <cell r="A11">
            <v>33</v>
          </cell>
          <cell r="B11">
            <v>0</v>
          </cell>
          <cell r="C11">
            <v>33</v>
          </cell>
          <cell r="D11">
            <v>64</v>
          </cell>
          <cell r="E11">
            <v>2</v>
          </cell>
          <cell r="F11">
            <v>62</v>
          </cell>
          <cell r="G11">
            <v>46</v>
          </cell>
          <cell r="H11">
            <v>3</v>
          </cell>
          <cell r="I11">
            <v>43</v>
          </cell>
          <cell r="J11">
            <v>51</v>
          </cell>
          <cell r="K11">
            <v>5</v>
          </cell>
          <cell r="L11">
            <v>46</v>
          </cell>
          <cell r="S11">
            <v>1</v>
          </cell>
          <cell r="T11">
            <v>0</v>
          </cell>
          <cell r="U11">
            <v>1</v>
          </cell>
        </row>
        <row r="12">
          <cell r="A12">
            <v>84</v>
          </cell>
          <cell r="B12">
            <v>0</v>
          </cell>
          <cell r="C12">
            <v>84</v>
          </cell>
          <cell r="D12">
            <v>263</v>
          </cell>
          <cell r="E12">
            <v>2</v>
          </cell>
          <cell r="F12">
            <v>261</v>
          </cell>
          <cell r="G12">
            <v>176</v>
          </cell>
          <cell r="H12">
            <v>4</v>
          </cell>
          <cell r="I12">
            <v>172</v>
          </cell>
          <cell r="J12">
            <v>598</v>
          </cell>
          <cell r="K12">
            <v>5</v>
          </cell>
          <cell r="L12">
            <v>593</v>
          </cell>
          <cell r="S12">
            <v>13</v>
          </cell>
          <cell r="T12">
            <v>0</v>
          </cell>
          <cell r="U12">
            <v>13</v>
          </cell>
        </row>
        <row r="13">
          <cell r="A13">
            <v>10</v>
          </cell>
          <cell r="B13">
            <v>0</v>
          </cell>
          <cell r="C13">
            <v>10</v>
          </cell>
          <cell r="D13">
            <v>15</v>
          </cell>
          <cell r="E13">
            <v>0</v>
          </cell>
          <cell r="F13">
            <v>15</v>
          </cell>
          <cell r="G13">
            <v>29</v>
          </cell>
          <cell r="H13">
            <v>0</v>
          </cell>
          <cell r="I13">
            <v>29</v>
          </cell>
          <cell r="J13">
            <v>97</v>
          </cell>
          <cell r="K13">
            <v>0</v>
          </cell>
          <cell r="L13">
            <v>97</v>
          </cell>
          <cell r="S13">
            <v>5</v>
          </cell>
          <cell r="T13">
            <v>0</v>
          </cell>
          <cell r="U13">
            <v>5</v>
          </cell>
        </row>
        <row r="14">
          <cell r="A14">
            <v>2</v>
          </cell>
          <cell r="B14">
            <v>0</v>
          </cell>
          <cell r="C14">
            <v>2</v>
          </cell>
          <cell r="D14">
            <v>4</v>
          </cell>
          <cell r="E14">
            <v>0</v>
          </cell>
          <cell r="F14">
            <v>4</v>
          </cell>
          <cell r="G14">
            <v>8</v>
          </cell>
          <cell r="H14">
            <v>0</v>
          </cell>
          <cell r="I14">
            <v>8</v>
          </cell>
          <cell r="J14">
            <v>40</v>
          </cell>
          <cell r="K14">
            <v>0</v>
          </cell>
          <cell r="L14">
            <v>40</v>
          </cell>
          <cell r="S14">
            <v>0</v>
          </cell>
          <cell r="T14">
            <v>0</v>
          </cell>
          <cell r="U14">
            <v>0</v>
          </cell>
        </row>
        <row r="15">
          <cell r="A15">
            <v>12</v>
          </cell>
          <cell r="B15">
            <v>0</v>
          </cell>
          <cell r="C15">
            <v>12</v>
          </cell>
          <cell r="D15">
            <v>19</v>
          </cell>
          <cell r="E15">
            <v>0</v>
          </cell>
          <cell r="F15">
            <v>19</v>
          </cell>
          <cell r="G15">
            <v>37</v>
          </cell>
          <cell r="H15">
            <v>0</v>
          </cell>
          <cell r="I15">
            <v>37</v>
          </cell>
          <cell r="J15">
            <v>137</v>
          </cell>
          <cell r="K15">
            <v>0</v>
          </cell>
          <cell r="L15">
            <v>137</v>
          </cell>
          <cell r="S15">
            <v>5</v>
          </cell>
          <cell r="T15">
            <v>0</v>
          </cell>
          <cell r="U15">
            <v>5</v>
          </cell>
        </row>
        <row r="16">
          <cell r="A16">
            <v>173</v>
          </cell>
          <cell r="B16">
            <v>0</v>
          </cell>
          <cell r="C16">
            <v>173</v>
          </cell>
          <cell r="D16">
            <v>254</v>
          </cell>
          <cell r="E16">
            <v>0</v>
          </cell>
          <cell r="F16">
            <v>254</v>
          </cell>
          <cell r="G16">
            <v>361</v>
          </cell>
          <cell r="H16">
            <v>0</v>
          </cell>
          <cell r="I16">
            <v>361</v>
          </cell>
          <cell r="J16">
            <v>593</v>
          </cell>
          <cell r="K16">
            <v>1</v>
          </cell>
          <cell r="L16">
            <v>592</v>
          </cell>
          <cell r="S16">
            <v>15</v>
          </cell>
          <cell r="T16">
            <v>0</v>
          </cell>
          <cell r="U16">
            <v>15</v>
          </cell>
        </row>
        <row r="17">
          <cell r="A17">
            <v>20</v>
          </cell>
          <cell r="B17">
            <v>0</v>
          </cell>
          <cell r="C17">
            <v>20</v>
          </cell>
          <cell r="D17">
            <v>37</v>
          </cell>
          <cell r="E17">
            <v>0</v>
          </cell>
          <cell r="F17">
            <v>37</v>
          </cell>
          <cell r="G17">
            <v>31</v>
          </cell>
          <cell r="H17">
            <v>0</v>
          </cell>
          <cell r="I17">
            <v>31</v>
          </cell>
          <cell r="J17">
            <v>74</v>
          </cell>
          <cell r="K17">
            <v>0</v>
          </cell>
          <cell r="L17">
            <v>74</v>
          </cell>
          <cell r="S17">
            <v>0</v>
          </cell>
          <cell r="T17">
            <v>0</v>
          </cell>
          <cell r="U17">
            <v>0</v>
          </cell>
        </row>
        <row r="18">
          <cell r="A18">
            <v>193</v>
          </cell>
          <cell r="B18">
            <v>0</v>
          </cell>
          <cell r="C18">
            <v>193</v>
          </cell>
          <cell r="D18">
            <v>291</v>
          </cell>
          <cell r="E18">
            <v>0</v>
          </cell>
          <cell r="F18">
            <v>291</v>
          </cell>
          <cell r="G18">
            <v>392</v>
          </cell>
          <cell r="H18">
            <v>0</v>
          </cell>
          <cell r="I18">
            <v>392</v>
          </cell>
          <cell r="J18">
            <v>667</v>
          </cell>
          <cell r="K18">
            <v>1</v>
          </cell>
          <cell r="L18">
            <v>666</v>
          </cell>
          <cell r="S18">
            <v>15</v>
          </cell>
          <cell r="T18">
            <v>0</v>
          </cell>
          <cell r="U18">
            <v>15</v>
          </cell>
        </row>
        <row r="36">
          <cell r="A36">
            <v>48</v>
          </cell>
          <cell r="B36">
            <v>1</v>
          </cell>
          <cell r="C36">
            <v>47</v>
          </cell>
          <cell r="D36">
            <v>29</v>
          </cell>
          <cell r="E36">
            <v>16</v>
          </cell>
          <cell r="F36">
            <v>13</v>
          </cell>
          <cell r="G36">
            <v>77</v>
          </cell>
          <cell r="H36">
            <v>11</v>
          </cell>
          <cell r="I36">
            <v>66</v>
          </cell>
          <cell r="J36">
            <v>28</v>
          </cell>
          <cell r="K36">
            <v>10</v>
          </cell>
          <cell r="L36">
            <v>18</v>
          </cell>
        </row>
        <row r="37">
          <cell r="A37">
            <v>66</v>
          </cell>
          <cell r="B37">
            <v>2</v>
          </cell>
          <cell r="C37">
            <v>64</v>
          </cell>
          <cell r="D37">
            <v>8</v>
          </cell>
          <cell r="E37">
            <v>6</v>
          </cell>
          <cell r="F37">
            <v>2</v>
          </cell>
          <cell r="G37">
            <v>33</v>
          </cell>
          <cell r="H37">
            <v>5</v>
          </cell>
          <cell r="I37">
            <v>28</v>
          </cell>
          <cell r="J37">
            <v>7</v>
          </cell>
          <cell r="K37">
            <v>0</v>
          </cell>
          <cell r="L37">
            <v>7</v>
          </cell>
        </row>
        <row r="38">
          <cell r="A38">
            <v>114</v>
          </cell>
          <cell r="B38">
            <v>3</v>
          </cell>
          <cell r="C38">
            <v>111</v>
          </cell>
          <cell r="D38">
            <v>37</v>
          </cell>
          <cell r="E38">
            <v>22</v>
          </cell>
          <cell r="F38">
            <v>15</v>
          </cell>
          <cell r="G38">
            <v>110</v>
          </cell>
          <cell r="H38">
            <v>16</v>
          </cell>
          <cell r="I38">
            <v>94</v>
          </cell>
          <cell r="J38">
            <v>35</v>
          </cell>
          <cell r="K38">
            <v>10</v>
          </cell>
          <cell r="L38">
            <v>25</v>
          </cell>
        </row>
        <row r="39">
          <cell r="A39">
            <v>6</v>
          </cell>
          <cell r="B39">
            <v>0</v>
          </cell>
          <cell r="C39">
            <v>6</v>
          </cell>
          <cell r="D39">
            <v>70</v>
          </cell>
          <cell r="E39">
            <v>0</v>
          </cell>
          <cell r="F39">
            <v>70</v>
          </cell>
          <cell r="G39">
            <v>123</v>
          </cell>
          <cell r="H39">
            <v>0</v>
          </cell>
          <cell r="I39">
            <v>123</v>
          </cell>
          <cell r="J39">
            <v>49</v>
          </cell>
          <cell r="K39">
            <v>0</v>
          </cell>
          <cell r="L39">
            <v>49</v>
          </cell>
        </row>
        <row r="40">
          <cell r="A40">
            <v>3</v>
          </cell>
          <cell r="B40">
            <v>1</v>
          </cell>
          <cell r="C40">
            <v>2</v>
          </cell>
          <cell r="D40">
            <v>22</v>
          </cell>
          <cell r="E40">
            <v>8</v>
          </cell>
          <cell r="F40">
            <v>14</v>
          </cell>
          <cell r="G40">
            <v>69</v>
          </cell>
          <cell r="H40">
            <v>5</v>
          </cell>
          <cell r="I40">
            <v>64</v>
          </cell>
          <cell r="J40">
            <v>8</v>
          </cell>
          <cell r="K40">
            <v>0</v>
          </cell>
          <cell r="L40">
            <v>8</v>
          </cell>
        </row>
        <row r="41">
          <cell r="A41">
            <v>9</v>
          </cell>
          <cell r="B41">
            <v>1</v>
          </cell>
          <cell r="C41">
            <v>8</v>
          </cell>
          <cell r="D41">
            <v>92</v>
          </cell>
          <cell r="E41">
            <v>8</v>
          </cell>
          <cell r="F41">
            <v>84</v>
          </cell>
          <cell r="G41">
            <v>192</v>
          </cell>
          <cell r="H41">
            <v>5</v>
          </cell>
          <cell r="I41">
            <v>187</v>
          </cell>
          <cell r="J41">
            <v>57</v>
          </cell>
          <cell r="K41">
            <v>0</v>
          </cell>
          <cell r="L41">
            <v>57</v>
          </cell>
        </row>
        <row r="42">
          <cell r="A42">
            <v>11</v>
          </cell>
          <cell r="B42">
            <v>0</v>
          </cell>
          <cell r="C42">
            <v>11</v>
          </cell>
          <cell r="D42">
            <v>11</v>
          </cell>
          <cell r="E42">
            <v>0</v>
          </cell>
          <cell r="F42">
            <v>11</v>
          </cell>
          <cell r="G42">
            <v>9</v>
          </cell>
          <cell r="H42">
            <v>0</v>
          </cell>
          <cell r="I42">
            <v>9</v>
          </cell>
          <cell r="J42">
            <v>8</v>
          </cell>
          <cell r="K42">
            <v>0</v>
          </cell>
          <cell r="L42">
            <v>8</v>
          </cell>
        </row>
        <row r="43">
          <cell r="A43">
            <v>0</v>
          </cell>
          <cell r="B43">
            <v>0</v>
          </cell>
          <cell r="C43">
            <v>0</v>
          </cell>
          <cell r="D43">
            <v>0</v>
          </cell>
          <cell r="E43">
            <v>0</v>
          </cell>
          <cell r="F43">
            <v>0</v>
          </cell>
          <cell r="G43">
            <v>3</v>
          </cell>
          <cell r="H43">
            <v>0</v>
          </cell>
          <cell r="I43">
            <v>3</v>
          </cell>
          <cell r="J43">
            <v>0</v>
          </cell>
          <cell r="K43">
            <v>0</v>
          </cell>
          <cell r="L43">
            <v>0</v>
          </cell>
        </row>
        <row r="44">
          <cell r="A44">
            <v>11</v>
          </cell>
          <cell r="B44">
            <v>0</v>
          </cell>
          <cell r="C44">
            <v>11</v>
          </cell>
          <cell r="D44">
            <v>11</v>
          </cell>
          <cell r="E44">
            <v>0</v>
          </cell>
          <cell r="F44">
            <v>11</v>
          </cell>
          <cell r="G44">
            <v>12</v>
          </cell>
          <cell r="H44">
            <v>0</v>
          </cell>
          <cell r="I44">
            <v>12</v>
          </cell>
          <cell r="J44">
            <v>8</v>
          </cell>
          <cell r="K44">
            <v>0</v>
          </cell>
          <cell r="L44">
            <v>8</v>
          </cell>
        </row>
        <row r="45">
          <cell r="A45">
            <v>66</v>
          </cell>
          <cell r="B45">
            <v>0</v>
          </cell>
          <cell r="C45">
            <v>66</v>
          </cell>
          <cell r="D45">
            <v>177</v>
          </cell>
          <cell r="E45">
            <v>0</v>
          </cell>
          <cell r="F45">
            <v>177</v>
          </cell>
          <cell r="G45">
            <v>264</v>
          </cell>
          <cell r="H45">
            <v>0</v>
          </cell>
          <cell r="I45">
            <v>264</v>
          </cell>
          <cell r="J45">
            <v>94</v>
          </cell>
          <cell r="K45">
            <v>0</v>
          </cell>
          <cell r="L45">
            <v>94</v>
          </cell>
        </row>
        <row r="46">
          <cell r="A46">
            <v>0</v>
          </cell>
          <cell r="B46">
            <v>0</v>
          </cell>
          <cell r="C46">
            <v>0</v>
          </cell>
          <cell r="D46">
            <v>1</v>
          </cell>
          <cell r="E46">
            <v>0</v>
          </cell>
          <cell r="F46">
            <v>1</v>
          </cell>
          <cell r="G46">
            <v>19</v>
          </cell>
          <cell r="H46">
            <v>0</v>
          </cell>
          <cell r="I46">
            <v>19</v>
          </cell>
          <cell r="J46">
            <v>0</v>
          </cell>
          <cell r="K46">
            <v>0</v>
          </cell>
          <cell r="L46">
            <v>0</v>
          </cell>
        </row>
        <row r="47">
          <cell r="A47">
            <v>66</v>
          </cell>
          <cell r="B47">
            <v>0</v>
          </cell>
          <cell r="C47">
            <v>66</v>
          </cell>
          <cell r="D47">
            <v>178</v>
          </cell>
          <cell r="E47">
            <v>0</v>
          </cell>
          <cell r="F47">
            <v>178</v>
          </cell>
          <cell r="G47">
            <v>283</v>
          </cell>
          <cell r="H47">
            <v>0</v>
          </cell>
          <cell r="I47">
            <v>283</v>
          </cell>
          <cell r="J47">
            <v>94</v>
          </cell>
          <cell r="K47">
            <v>0</v>
          </cell>
          <cell r="L47">
            <v>94</v>
          </cell>
        </row>
        <row r="62">
          <cell r="A62">
            <v>18</v>
          </cell>
          <cell r="B62">
            <v>17</v>
          </cell>
          <cell r="C62">
            <v>1</v>
          </cell>
          <cell r="D62">
            <v>33</v>
          </cell>
          <cell r="E62">
            <v>16</v>
          </cell>
          <cell r="F62">
            <v>17</v>
          </cell>
          <cell r="G62">
            <v>1</v>
          </cell>
          <cell r="H62">
            <v>0</v>
          </cell>
          <cell r="I62">
            <v>1</v>
          </cell>
          <cell r="J62">
            <v>25</v>
          </cell>
          <cell r="K62">
            <v>0</v>
          </cell>
          <cell r="L62">
            <v>25</v>
          </cell>
        </row>
        <row r="63">
          <cell r="A63">
            <v>4</v>
          </cell>
          <cell r="B63">
            <v>4</v>
          </cell>
          <cell r="C63">
            <v>0</v>
          </cell>
          <cell r="D63">
            <v>2</v>
          </cell>
          <cell r="E63">
            <v>1</v>
          </cell>
          <cell r="F63">
            <v>1</v>
          </cell>
          <cell r="G63">
            <v>0</v>
          </cell>
          <cell r="H63">
            <v>0</v>
          </cell>
          <cell r="I63">
            <v>0</v>
          </cell>
          <cell r="J63">
            <v>29</v>
          </cell>
          <cell r="K63">
            <v>0</v>
          </cell>
          <cell r="L63">
            <v>29</v>
          </cell>
        </row>
        <row r="64">
          <cell r="A64">
            <v>22</v>
          </cell>
          <cell r="B64">
            <v>21</v>
          </cell>
          <cell r="C64">
            <v>1</v>
          </cell>
          <cell r="D64">
            <v>35</v>
          </cell>
          <cell r="E64">
            <v>17</v>
          </cell>
          <cell r="F64">
            <v>18</v>
          </cell>
          <cell r="G64">
            <v>1</v>
          </cell>
          <cell r="H64">
            <v>0</v>
          </cell>
          <cell r="I64">
            <v>1</v>
          </cell>
          <cell r="J64">
            <v>54</v>
          </cell>
          <cell r="K64">
            <v>0</v>
          </cell>
          <cell r="L64">
            <v>54</v>
          </cell>
        </row>
        <row r="65">
          <cell r="A65">
            <v>15</v>
          </cell>
          <cell r="B65">
            <v>0</v>
          </cell>
          <cell r="C65">
            <v>15</v>
          </cell>
          <cell r="D65">
            <v>51</v>
          </cell>
          <cell r="E65">
            <v>1</v>
          </cell>
          <cell r="F65">
            <v>50</v>
          </cell>
          <cell r="G65">
            <v>20</v>
          </cell>
          <cell r="H65">
            <v>0</v>
          </cell>
          <cell r="I65">
            <v>20</v>
          </cell>
          <cell r="J65">
            <v>2</v>
          </cell>
          <cell r="K65">
            <v>0</v>
          </cell>
          <cell r="L65">
            <v>2</v>
          </cell>
        </row>
        <row r="66">
          <cell r="A66">
            <v>19</v>
          </cell>
          <cell r="B66">
            <v>11</v>
          </cell>
          <cell r="C66">
            <v>8</v>
          </cell>
          <cell r="D66">
            <v>16</v>
          </cell>
          <cell r="E66">
            <v>0</v>
          </cell>
          <cell r="F66">
            <v>16</v>
          </cell>
          <cell r="G66">
            <v>5</v>
          </cell>
          <cell r="H66">
            <v>0</v>
          </cell>
          <cell r="I66">
            <v>5</v>
          </cell>
          <cell r="J66">
            <v>2</v>
          </cell>
          <cell r="K66">
            <v>0</v>
          </cell>
          <cell r="L66">
            <v>2</v>
          </cell>
        </row>
        <row r="67">
          <cell r="A67">
            <v>34</v>
          </cell>
          <cell r="B67">
            <v>11</v>
          </cell>
          <cell r="C67">
            <v>23</v>
          </cell>
          <cell r="D67">
            <v>67</v>
          </cell>
          <cell r="E67">
            <v>1</v>
          </cell>
          <cell r="F67">
            <v>66</v>
          </cell>
          <cell r="G67">
            <v>25</v>
          </cell>
          <cell r="H67">
            <v>0</v>
          </cell>
          <cell r="I67">
            <v>25</v>
          </cell>
          <cell r="J67">
            <v>4</v>
          </cell>
          <cell r="K67">
            <v>0</v>
          </cell>
          <cell r="L67">
            <v>4</v>
          </cell>
        </row>
        <row r="68">
          <cell r="A68">
            <v>4</v>
          </cell>
          <cell r="B68">
            <v>0</v>
          </cell>
          <cell r="C68">
            <v>4</v>
          </cell>
          <cell r="D68">
            <v>15</v>
          </cell>
          <cell r="E68">
            <v>0</v>
          </cell>
          <cell r="F68">
            <v>15</v>
          </cell>
          <cell r="G68">
            <v>4</v>
          </cell>
          <cell r="H68">
            <v>0</v>
          </cell>
          <cell r="I68">
            <v>4</v>
          </cell>
          <cell r="J68">
            <v>0</v>
          </cell>
          <cell r="K68">
            <v>0</v>
          </cell>
          <cell r="L68">
            <v>0</v>
          </cell>
        </row>
        <row r="69">
          <cell r="A69">
            <v>0</v>
          </cell>
          <cell r="B69">
            <v>0</v>
          </cell>
          <cell r="C69">
            <v>0</v>
          </cell>
          <cell r="D69">
            <v>0</v>
          </cell>
          <cell r="E69">
            <v>0</v>
          </cell>
          <cell r="F69">
            <v>0</v>
          </cell>
          <cell r="G69">
            <v>0</v>
          </cell>
          <cell r="H69">
            <v>0</v>
          </cell>
          <cell r="I69">
            <v>0</v>
          </cell>
          <cell r="J69">
            <v>0</v>
          </cell>
          <cell r="K69">
            <v>0</v>
          </cell>
          <cell r="L69">
            <v>0</v>
          </cell>
        </row>
        <row r="70">
          <cell r="A70">
            <v>4</v>
          </cell>
          <cell r="B70">
            <v>0</v>
          </cell>
          <cell r="C70">
            <v>4</v>
          </cell>
          <cell r="D70">
            <v>15</v>
          </cell>
          <cell r="E70">
            <v>0</v>
          </cell>
          <cell r="F70">
            <v>15</v>
          </cell>
          <cell r="G70">
            <v>4</v>
          </cell>
          <cell r="H70">
            <v>0</v>
          </cell>
          <cell r="I70">
            <v>4</v>
          </cell>
          <cell r="J70">
            <v>0</v>
          </cell>
          <cell r="K70">
            <v>0</v>
          </cell>
          <cell r="L70">
            <v>0</v>
          </cell>
        </row>
        <row r="71">
          <cell r="A71">
            <v>34</v>
          </cell>
          <cell r="B71">
            <v>0</v>
          </cell>
          <cell r="C71">
            <v>34</v>
          </cell>
          <cell r="D71">
            <v>146</v>
          </cell>
          <cell r="E71">
            <v>1</v>
          </cell>
          <cell r="F71">
            <v>145</v>
          </cell>
          <cell r="G71">
            <v>10</v>
          </cell>
          <cell r="H71">
            <v>0</v>
          </cell>
          <cell r="I71">
            <v>10</v>
          </cell>
          <cell r="J71">
            <v>16</v>
          </cell>
          <cell r="K71">
            <v>0</v>
          </cell>
          <cell r="L71">
            <v>16</v>
          </cell>
        </row>
        <row r="72">
          <cell r="A72">
            <v>0</v>
          </cell>
          <cell r="B72">
            <v>0</v>
          </cell>
          <cell r="C72">
            <v>0</v>
          </cell>
          <cell r="D72">
            <v>0</v>
          </cell>
          <cell r="E72">
            <v>0</v>
          </cell>
          <cell r="F72">
            <v>0</v>
          </cell>
          <cell r="G72">
            <v>0</v>
          </cell>
          <cell r="H72">
            <v>0</v>
          </cell>
          <cell r="I72">
            <v>0</v>
          </cell>
          <cell r="J72">
            <v>0</v>
          </cell>
          <cell r="K72">
            <v>0</v>
          </cell>
          <cell r="L72">
            <v>0</v>
          </cell>
        </row>
        <row r="73">
          <cell r="A73">
            <v>34</v>
          </cell>
          <cell r="B73">
            <v>0</v>
          </cell>
          <cell r="C73">
            <v>34</v>
          </cell>
          <cell r="D73">
            <v>146</v>
          </cell>
          <cell r="E73">
            <v>1</v>
          </cell>
          <cell r="F73">
            <v>145</v>
          </cell>
          <cell r="G73">
            <v>10</v>
          </cell>
          <cell r="H73">
            <v>0</v>
          </cell>
          <cell r="I73">
            <v>10</v>
          </cell>
          <cell r="J73">
            <v>16</v>
          </cell>
          <cell r="K73">
            <v>0</v>
          </cell>
          <cell r="L73">
            <v>16</v>
          </cell>
        </row>
        <row r="88">
          <cell r="A88">
            <v>3</v>
          </cell>
          <cell r="B88">
            <v>2</v>
          </cell>
          <cell r="C88">
            <v>1</v>
          </cell>
          <cell r="D88">
            <v>7</v>
          </cell>
          <cell r="E88">
            <v>7</v>
          </cell>
          <cell r="F88">
            <v>0</v>
          </cell>
          <cell r="G88">
            <v>26</v>
          </cell>
          <cell r="H88">
            <v>19</v>
          </cell>
          <cell r="I88">
            <v>7</v>
          </cell>
          <cell r="J88">
            <v>14</v>
          </cell>
          <cell r="K88">
            <v>12</v>
          </cell>
          <cell r="L88">
            <v>2</v>
          </cell>
        </row>
        <row r="89">
          <cell r="A89">
            <v>3</v>
          </cell>
          <cell r="B89">
            <v>1</v>
          </cell>
          <cell r="C89">
            <v>2</v>
          </cell>
          <cell r="D89">
            <v>0</v>
          </cell>
          <cell r="E89">
            <v>0</v>
          </cell>
          <cell r="F89">
            <v>0</v>
          </cell>
          <cell r="G89">
            <v>2</v>
          </cell>
          <cell r="H89">
            <v>2</v>
          </cell>
          <cell r="I89">
            <v>0</v>
          </cell>
          <cell r="J89">
            <v>1</v>
          </cell>
          <cell r="K89">
            <v>0</v>
          </cell>
          <cell r="L89">
            <v>1</v>
          </cell>
        </row>
        <row r="90">
          <cell r="A90">
            <v>6</v>
          </cell>
          <cell r="B90">
            <v>3</v>
          </cell>
          <cell r="C90">
            <v>3</v>
          </cell>
          <cell r="D90">
            <v>7</v>
          </cell>
          <cell r="E90">
            <v>7</v>
          </cell>
          <cell r="F90">
            <v>0</v>
          </cell>
          <cell r="G90">
            <v>28</v>
          </cell>
          <cell r="H90">
            <v>21</v>
          </cell>
          <cell r="I90">
            <v>7</v>
          </cell>
          <cell r="J90">
            <v>15</v>
          </cell>
          <cell r="K90">
            <v>12</v>
          </cell>
          <cell r="L90">
            <v>3</v>
          </cell>
        </row>
        <row r="91">
          <cell r="A91">
            <v>2</v>
          </cell>
          <cell r="B91">
            <v>0</v>
          </cell>
          <cell r="C91">
            <v>2</v>
          </cell>
          <cell r="D91">
            <v>33</v>
          </cell>
          <cell r="E91">
            <v>0</v>
          </cell>
          <cell r="F91">
            <v>33</v>
          </cell>
          <cell r="G91">
            <v>89</v>
          </cell>
          <cell r="H91">
            <v>0</v>
          </cell>
          <cell r="I91">
            <v>89</v>
          </cell>
          <cell r="J91">
            <v>47</v>
          </cell>
          <cell r="K91">
            <v>1</v>
          </cell>
          <cell r="L91">
            <v>46</v>
          </cell>
        </row>
        <row r="92">
          <cell r="A92">
            <v>0</v>
          </cell>
          <cell r="B92">
            <v>0</v>
          </cell>
          <cell r="C92">
            <v>0</v>
          </cell>
          <cell r="D92">
            <v>7</v>
          </cell>
          <cell r="E92">
            <v>0</v>
          </cell>
          <cell r="F92">
            <v>7</v>
          </cell>
          <cell r="G92">
            <v>26</v>
          </cell>
          <cell r="H92">
            <v>2</v>
          </cell>
          <cell r="I92">
            <v>24</v>
          </cell>
          <cell r="J92">
            <v>16</v>
          </cell>
          <cell r="K92">
            <v>2</v>
          </cell>
          <cell r="L92">
            <v>14</v>
          </cell>
        </row>
        <row r="93">
          <cell r="A93">
            <v>2</v>
          </cell>
          <cell r="B93">
            <v>0</v>
          </cell>
          <cell r="C93">
            <v>2</v>
          </cell>
          <cell r="D93">
            <v>40</v>
          </cell>
          <cell r="E93">
            <v>0</v>
          </cell>
          <cell r="F93">
            <v>40</v>
          </cell>
          <cell r="G93">
            <v>115</v>
          </cell>
          <cell r="H93">
            <v>2</v>
          </cell>
          <cell r="I93">
            <v>113</v>
          </cell>
          <cell r="J93">
            <v>63</v>
          </cell>
          <cell r="K93">
            <v>3</v>
          </cell>
          <cell r="L93">
            <v>60</v>
          </cell>
        </row>
        <row r="94">
          <cell r="A94">
            <v>5</v>
          </cell>
          <cell r="B94">
            <v>0</v>
          </cell>
          <cell r="C94">
            <v>5</v>
          </cell>
          <cell r="D94">
            <v>9</v>
          </cell>
          <cell r="E94">
            <v>0</v>
          </cell>
          <cell r="F94">
            <v>9</v>
          </cell>
          <cell r="G94">
            <v>14</v>
          </cell>
          <cell r="H94">
            <v>0</v>
          </cell>
          <cell r="I94">
            <v>14</v>
          </cell>
          <cell r="J94">
            <v>3</v>
          </cell>
          <cell r="K94">
            <v>0</v>
          </cell>
          <cell r="L94">
            <v>3</v>
          </cell>
        </row>
        <row r="95">
          <cell r="A95">
            <v>0</v>
          </cell>
          <cell r="B95">
            <v>0</v>
          </cell>
          <cell r="C95">
            <v>0</v>
          </cell>
          <cell r="D95">
            <v>0</v>
          </cell>
          <cell r="E95">
            <v>0</v>
          </cell>
          <cell r="F95">
            <v>0</v>
          </cell>
          <cell r="G95">
            <v>0</v>
          </cell>
          <cell r="H95">
            <v>0</v>
          </cell>
          <cell r="I95">
            <v>0</v>
          </cell>
          <cell r="J95">
            <v>0</v>
          </cell>
          <cell r="K95">
            <v>0</v>
          </cell>
          <cell r="L95">
            <v>0</v>
          </cell>
        </row>
        <row r="96">
          <cell r="A96">
            <v>5</v>
          </cell>
          <cell r="B96">
            <v>0</v>
          </cell>
          <cell r="C96">
            <v>5</v>
          </cell>
          <cell r="D96">
            <v>9</v>
          </cell>
          <cell r="E96">
            <v>0</v>
          </cell>
          <cell r="F96">
            <v>9</v>
          </cell>
          <cell r="G96">
            <v>14</v>
          </cell>
          <cell r="H96">
            <v>0</v>
          </cell>
          <cell r="I96">
            <v>14</v>
          </cell>
          <cell r="J96">
            <v>3</v>
          </cell>
          <cell r="K96">
            <v>0</v>
          </cell>
          <cell r="L96">
            <v>3</v>
          </cell>
        </row>
        <row r="97">
          <cell r="A97">
            <v>7</v>
          </cell>
          <cell r="B97">
            <v>0</v>
          </cell>
          <cell r="C97">
            <v>7</v>
          </cell>
          <cell r="D97">
            <v>33</v>
          </cell>
          <cell r="E97">
            <v>1</v>
          </cell>
          <cell r="F97">
            <v>32</v>
          </cell>
          <cell r="G97">
            <v>170</v>
          </cell>
          <cell r="H97">
            <v>0</v>
          </cell>
          <cell r="I97">
            <v>170</v>
          </cell>
          <cell r="J97">
            <v>58</v>
          </cell>
          <cell r="K97">
            <v>0</v>
          </cell>
          <cell r="L97">
            <v>58</v>
          </cell>
        </row>
        <row r="98">
          <cell r="A98">
            <v>0</v>
          </cell>
          <cell r="B98">
            <v>0</v>
          </cell>
          <cell r="C98">
            <v>0</v>
          </cell>
          <cell r="D98">
            <v>0</v>
          </cell>
          <cell r="E98">
            <v>0</v>
          </cell>
          <cell r="F98">
            <v>0</v>
          </cell>
          <cell r="G98">
            <v>2</v>
          </cell>
          <cell r="H98">
            <v>0</v>
          </cell>
          <cell r="I98">
            <v>2</v>
          </cell>
          <cell r="J98">
            <v>14</v>
          </cell>
          <cell r="K98">
            <v>0</v>
          </cell>
          <cell r="L98">
            <v>14</v>
          </cell>
        </row>
        <row r="99">
          <cell r="A99">
            <v>7</v>
          </cell>
          <cell r="B99">
            <v>0</v>
          </cell>
          <cell r="C99">
            <v>7</v>
          </cell>
          <cell r="D99">
            <v>33</v>
          </cell>
          <cell r="E99">
            <v>1</v>
          </cell>
          <cell r="F99">
            <v>32</v>
          </cell>
          <cell r="G99">
            <v>172</v>
          </cell>
          <cell r="H99">
            <v>0</v>
          </cell>
          <cell r="I99">
            <v>172</v>
          </cell>
          <cell r="J99">
            <v>72</v>
          </cell>
          <cell r="K99">
            <v>0</v>
          </cell>
          <cell r="L99">
            <v>72</v>
          </cell>
        </row>
        <row r="114">
          <cell r="A114">
            <v>3</v>
          </cell>
          <cell r="B114">
            <v>3</v>
          </cell>
          <cell r="C114">
            <v>0</v>
          </cell>
          <cell r="D114">
            <v>18</v>
          </cell>
          <cell r="E114">
            <v>15</v>
          </cell>
          <cell r="F114">
            <v>3</v>
          </cell>
          <cell r="G114">
            <v>2</v>
          </cell>
          <cell r="H114">
            <v>1</v>
          </cell>
          <cell r="I114">
            <v>1</v>
          </cell>
          <cell r="J114">
            <v>12</v>
          </cell>
          <cell r="K114">
            <v>12</v>
          </cell>
          <cell r="L114">
            <v>0</v>
          </cell>
        </row>
        <row r="115">
          <cell r="A115">
            <v>1</v>
          </cell>
          <cell r="B115">
            <v>1</v>
          </cell>
          <cell r="C115">
            <v>0</v>
          </cell>
          <cell r="D115">
            <v>0</v>
          </cell>
          <cell r="E115">
            <v>0</v>
          </cell>
          <cell r="F115">
            <v>0</v>
          </cell>
          <cell r="G115">
            <v>0</v>
          </cell>
          <cell r="H115">
            <v>0</v>
          </cell>
          <cell r="I115">
            <v>0</v>
          </cell>
          <cell r="J115">
            <v>1</v>
          </cell>
          <cell r="K115">
            <v>1</v>
          </cell>
          <cell r="L115">
            <v>0</v>
          </cell>
        </row>
        <row r="116">
          <cell r="A116">
            <v>4</v>
          </cell>
          <cell r="B116">
            <v>4</v>
          </cell>
          <cell r="C116">
            <v>0</v>
          </cell>
          <cell r="D116">
            <v>18</v>
          </cell>
          <cell r="E116">
            <v>15</v>
          </cell>
          <cell r="F116">
            <v>3</v>
          </cell>
          <cell r="G116">
            <v>2</v>
          </cell>
          <cell r="H116">
            <v>1</v>
          </cell>
          <cell r="I116">
            <v>1</v>
          </cell>
          <cell r="J116">
            <v>13</v>
          </cell>
          <cell r="K116">
            <v>13</v>
          </cell>
          <cell r="L116">
            <v>0</v>
          </cell>
        </row>
        <row r="117">
          <cell r="A117">
            <v>34</v>
          </cell>
          <cell r="B117">
            <v>0</v>
          </cell>
          <cell r="C117">
            <v>34</v>
          </cell>
          <cell r="D117">
            <v>74</v>
          </cell>
          <cell r="E117">
            <v>0</v>
          </cell>
          <cell r="F117">
            <v>74</v>
          </cell>
          <cell r="G117">
            <v>22</v>
          </cell>
          <cell r="H117">
            <v>2</v>
          </cell>
          <cell r="I117">
            <v>20</v>
          </cell>
          <cell r="J117">
            <v>51</v>
          </cell>
          <cell r="K117">
            <v>0</v>
          </cell>
          <cell r="L117">
            <v>51</v>
          </cell>
        </row>
        <row r="118">
          <cell r="A118">
            <v>5</v>
          </cell>
          <cell r="B118">
            <v>1</v>
          </cell>
          <cell r="C118">
            <v>4</v>
          </cell>
          <cell r="D118">
            <v>7</v>
          </cell>
          <cell r="E118">
            <v>0</v>
          </cell>
          <cell r="F118">
            <v>7</v>
          </cell>
          <cell r="G118">
            <v>0</v>
          </cell>
          <cell r="H118">
            <v>0</v>
          </cell>
          <cell r="I118">
            <v>0</v>
          </cell>
          <cell r="J118">
            <v>5</v>
          </cell>
          <cell r="K118">
            <v>0</v>
          </cell>
          <cell r="L118">
            <v>5</v>
          </cell>
        </row>
        <row r="119">
          <cell r="A119">
            <v>39</v>
          </cell>
          <cell r="B119">
            <v>1</v>
          </cell>
          <cell r="C119">
            <v>38</v>
          </cell>
          <cell r="D119">
            <v>81</v>
          </cell>
          <cell r="E119">
            <v>0</v>
          </cell>
          <cell r="F119">
            <v>81</v>
          </cell>
          <cell r="G119">
            <v>22</v>
          </cell>
          <cell r="H119">
            <v>2</v>
          </cell>
          <cell r="I119">
            <v>20</v>
          </cell>
          <cell r="J119">
            <v>56</v>
          </cell>
          <cell r="K119">
            <v>0</v>
          </cell>
          <cell r="L119">
            <v>56</v>
          </cell>
        </row>
        <row r="120">
          <cell r="A120">
            <v>2</v>
          </cell>
          <cell r="B120">
            <v>0</v>
          </cell>
          <cell r="C120">
            <v>2</v>
          </cell>
          <cell r="D120">
            <v>5</v>
          </cell>
          <cell r="E120">
            <v>0</v>
          </cell>
          <cell r="F120">
            <v>5</v>
          </cell>
          <cell r="G120">
            <v>4</v>
          </cell>
          <cell r="H120">
            <v>1</v>
          </cell>
          <cell r="I120">
            <v>3</v>
          </cell>
          <cell r="J120">
            <v>13</v>
          </cell>
          <cell r="K120">
            <v>0</v>
          </cell>
          <cell r="L120">
            <v>13</v>
          </cell>
        </row>
        <row r="121">
          <cell r="A121">
            <v>0</v>
          </cell>
          <cell r="B121">
            <v>0</v>
          </cell>
          <cell r="C121">
            <v>0</v>
          </cell>
          <cell r="D121">
            <v>0</v>
          </cell>
          <cell r="E121">
            <v>0</v>
          </cell>
          <cell r="F121">
            <v>0</v>
          </cell>
          <cell r="G121">
            <v>0</v>
          </cell>
          <cell r="H121">
            <v>0</v>
          </cell>
          <cell r="I121">
            <v>0</v>
          </cell>
          <cell r="J121">
            <v>0</v>
          </cell>
          <cell r="K121">
            <v>0</v>
          </cell>
          <cell r="L121">
            <v>0</v>
          </cell>
        </row>
        <row r="122">
          <cell r="A122">
            <v>2</v>
          </cell>
          <cell r="B122">
            <v>0</v>
          </cell>
          <cell r="C122">
            <v>2</v>
          </cell>
          <cell r="D122">
            <v>5</v>
          </cell>
          <cell r="E122">
            <v>0</v>
          </cell>
          <cell r="F122">
            <v>5</v>
          </cell>
          <cell r="G122">
            <v>4</v>
          </cell>
          <cell r="H122">
            <v>1</v>
          </cell>
          <cell r="I122">
            <v>3</v>
          </cell>
          <cell r="J122">
            <v>13</v>
          </cell>
          <cell r="K122">
            <v>0</v>
          </cell>
          <cell r="L122">
            <v>13</v>
          </cell>
        </row>
        <row r="123">
          <cell r="A123">
            <v>29</v>
          </cell>
          <cell r="B123">
            <v>0</v>
          </cell>
          <cell r="C123">
            <v>29</v>
          </cell>
          <cell r="D123">
            <v>87</v>
          </cell>
          <cell r="E123">
            <v>0</v>
          </cell>
          <cell r="F123">
            <v>87</v>
          </cell>
          <cell r="G123">
            <v>50</v>
          </cell>
          <cell r="H123">
            <v>0</v>
          </cell>
          <cell r="I123">
            <v>50</v>
          </cell>
          <cell r="J123">
            <v>123</v>
          </cell>
          <cell r="K123">
            <v>0</v>
          </cell>
          <cell r="L123">
            <v>123</v>
          </cell>
        </row>
        <row r="124">
          <cell r="A124">
            <v>0</v>
          </cell>
          <cell r="B124">
            <v>0</v>
          </cell>
          <cell r="C124">
            <v>0</v>
          </cell>
          <cell r="D124">
            <v>0</v>
          </cell>
          <cell r="E124">
            <v>0</v>
          </cell>
          <cell r="F124">
            <v>0</v>
          </cell>
          <cell r="G124">
            <v>0</v>
          </cell>
          <cell r="H124">
            <v>0</v>
          </cell>
          <cell r="I124">
            <v>0</v>
          </cell>
          <cell r="J124">
            <v>0</v>
          </cell>
          <cell r="K124">
            <v>0</v>
          </cell>
          <cell r="L124">
            <v>0</v>
          </cell>
        </row>
        <row r="125">
          <cell r="A125">
            <v>29</v>
          </cell>
          <cell r="B125">
            <v>0</v>
          </cell>
          <cell r="C125">
            <v>29</v>
          </cell>
          <cell r="D125">
            <v>87</v>
          </cell>
          <cell r="E125">
            <v>0</v>
          </cell>
          <cell r="F125">
            <v>87</v>
          </cell>
          <cell r="G125">
            <v>50</v>
          </cell>
          <cell r="H125">
            <v>0</v>
          </cell>
          <cell r="I125">
            <v>50</v>
          </cell>
          <cell r="J125">
            <v>123</v>
          </cell>
          <cell r="K125">
            <v>0</v>
          </cell>
          <cell r="L125">
            <v>123</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4"/>
      <sheetName val="10"/>
      <sheetName val="17 اجمالي"/>
      <sheetName val="17 تشغيل ذاتي"/>
      <sheetName val="17ملاك وزارة"/>
      <sheetName val="مديريات"/>
    </sheetNames>
    <sheetDataSet>
      <sheetData sheetId="0" refreshError="1">
        <row r="19">
          <cell r="A19">
            <v>1507</v>
          </cell>
          <cell r="B19">
            <v>1</v>
          </cell>
          <cell r="C19">
            <v>1506</v>
          </cell>
          <cell r="E19">
            <v>3</v>
          </cell>
          <cell r="F19">
            <v>2429</v>
          </cell>
          <cell r="H19">
            <v>14</v>
          </cell>
          <cell r="I19">
            <v>2114</v>
          </cell>
          <cell r="K19">
            <v>64</v>
          </cell>
          <cell r="L19">
            <v>3957</v>
          </cell>
        </row>
        <row r="20">
          <cell r="A20">
            <v>107</v>
          </cell>
          <cell r="B20">
            <v>3</v>
          </cell>
          <cell r="C20">
            <v>104</v>
          </cell>
          <cell r="E20">
            <v>1</v>
          </cell>
          <cell r="F20">
            <v>595</v>
          </cell>
          <cell r="H20">
            <v>4</v>
          </cell>
          <cell r="I20">
            <v>351</v>
          </cell>
          <cell r="K20">
            <v>49</v>
          </cell>
          <cell r="L20">
            <v>1377</v>
          </cell>
        </row>
        <row r="21">
          <cell r="A21">
            <v>1614</v>
          </cell>
          <cell r="B21">
            <v>4</v>
          </cell>
          <cell r="C21">
            <v>1610</v>
          </cell>
          <cell r="E21">
            <v>4</v>
          </cell>
          <cell r="F21">
            <v>3024</v>
          </cell>
          <cell r="H21">
            <v>18</v>
          </cell>
          <cell r="I21">
            <v>2465</v>
          </cell>
          <cell r="K21">
            <v>113</v>
          </cell>
          <cell r="L21">
            <v>5334</v>
          </cell>
        </row>
        <row r="49">
          <cell r="A49">
            <v>1192</v>
          </cell>
          <cell r="B49">
            <v>1</v>
          </cell>
          <cell r="C49">
            <v>1191</v>
          </cell>
          <cell r="E49">
            <v>136</v>
          </cell>
          <cell r="F49">
            <v>2758</v>
          </cell>
          <cell r="G49">
            <v>2134</v>
          </cell>
          <cell r="H49">
            <v>35</v>
          </cell>
          <cell r="I49">
            <v>2099</v>
          </cell>
          <cell r="J49">
            <v>2226</v>
          </cell>
          <cell r="K49">
            <v>1</v>
          </cell>
          <cell r="L49">
            <v>2225</v>
          </cell>
        </row>
        <row r="50">
          <cell r="A50" t="e">
            <v>#REF!</v>
          </cell>
          <cell r="B50" t="e">
            <v>#REF!</v>
          </cell>
          <cell r="C50">
            <v>88</v>
          </cell>
          <cell r="E50">
            <v>81</v>
          </cell>
          <cell r="F50">
            <v>709</v>
          </cell>
          <cell r="G50">
            <v>201</v>
          </cell>
          <cell r="H50">
            <v>27</v>
          </cell>
          <cell r="I50">
            <v>174</v>
          </cell>
          <cell r="J50">
            <v>248</v>
          </cell>
          <cell r="K50">
            <v>1</v>
          </cell>
          <cell r="L50">
            <v>247</v>
          </cell>
        </row>
        <row r="51">
          <cell r="A51" t="e">
            <v>#REF!</v>
          </cell>
          <cell r="B51" t="e">
            <v>#REF!</v>
          </cell>
          <cell r="C51">
            <v>1279</v>
          </cell>
          <cell r="E51">
            <v>217</v>
          </cell>
          <cell r="F51">
            <v>3467</v>
          </cell>
          <cell r="G51">
            <v>2335</v>
          </cell>
          <cell r="H51">
            <v>62</v>
          </cell>
          <cell r="I51">
            <v>2273</v>
          </cell>
          <cell r="J51">
            <v>2474</v>
          </cell>
          <cell r="K51">
            <v>2</v>
          </cell>
          <cell r="L51">
            <v>2472</v>
          </cell>
        </row>
        <row r="78">
          <cell r="A78">
            <v>729</v>
          </cell>
          <cell r="B78">
            <v>3</v>
          </cell>
          <cell r="C78">
            <v>726</v>
          </cell>
          <cell r="D78">
            <v>441</v>
          </cell>
          <cell r="E78">
            <v>1</v>
          </cell>
          <cell r="F78">
            <v>440</v>
          </cell>
          <cell r="G78">
            <v>2017</v>
          </cell>
          <cell r="H78">
            <v>0</v>
          </cell>
          <cell r="I78">
            <v>2017</v>
          </cell>
          <cell r="J78">
            <v>364</v>
          </cell>
          <cell r="K78">
            <v>4</v>
          </cell>
          <cell r="L78">
            <v>360</v>
          </cell>
        </row>
        <row r="79">
          <cell r="A79">
            <v>65</v>
          </cell>
          <cell r="B79">
            <v>10</v>
          </cell>
          <cell r="C79">
            <v>55</v>
          </cell>
          <cell r="D79">
            <v>24</v>
          </cell>
          <cell r="E79">
            <v>0</v>
          </cell>
          <cell r="F79">
            <v>24</v>
          </cell>
          <cell r="G79">
            <v>91</v>
          </cell>
          <cell r="H79">
            <v>0</v>
          </cell>
          <cell r="I79">
            <v>91</v>
          </cell>
          <cell r="J79">
            <v>31</v>
          </cell>
          <cell r="K79">
            <v>1</v>
          </cell>
          <cell r="L79">
            <v>30</v>
          </cell>
        </row>
        <row r="80">
          <cell r="A80">
            <v>794</v>
          </cell>
          <cell r="B80">
            <v>13</v>
          </cell>
          <cell r="C80">
            <v>781</v>
          </cell>
          <cell r="D80">
            <v>465</v>
          </cell>
          <cell r="E80">
            <v>1</v>
          </cell>
          <cell r="F80">
            <v>464</v>
          </cell>
          <cell r="G80">
            <v>2108</v>
          </cell>
          <cell r="H80">
            <v>0</v>
          </cell>
          <cell r="I80">
            <v>2108</v>
          </cell>
          <cell r="J80">
            <v>395</v>
          </cell>
          <cell r="K80">
            <v>5</v>
          </cell>
          <cell r="L80">
            <v>390</v>
          </cell>
        </row>
        <row r="110">
          <cell r="A110">
            <v>949</v>
          </cell>
          <cell r="B110">
            <v>10</v>
          </cell>
          <cell r="C110">
            <v>939</v>
          </cell>
          <cell r="D110">
            <v>2249</v>
          </cell>
          <cell r="E110">
            <v>1</v>
          </cell>
          <cell r="F110">
            <v>2248</v>
          </cell>
          <cell r="G110">
            <v>497</v>
          </cell>
          <cell r="H110">
            <v>0</v>
          </cell>
          <cell r="I110">
            <v>497</v>
          </cell>
          <cell r="J110">
            <v>735</v>
          </cell>
          <cell r="K110">
            <v>0</v>
          </cell>
          <cell r="L110">
            <v>735</v>
          </cell>
        </row>
        <row r="111">
          <cell r="A111">
            <v>31</v>
          </cell>
          <cell r="B111">
            <v>0</v>
          </cell>
          <cell r="C111">
            <v>31</v>
          </cell>
          <cell r="D111">
            <v>106</v>
          </cell>
          <cell r="E111">
            <v>0</v>
          </cell>
          <cell r="F111">
            <v>106</v>
          </cell>
          <cell r="G111">
            <v>61</v>
          </cell>
          <cell r="H111">
            <v>0</v>
          </cell>
          <cell r="I111">
            <v>61</v>
          </cell>
          <cell r="J111">
            <v>50</v>
          </cell>
          <cell r="K111">
            <v>0</v>
          </cell>
          <cell r="L111">
            <v>50</v>
          </cell>
        </row>
        <row r="112">
          <cell r="A112">
            <v>980</v>
          </cell>
          <cell r="B112">
            <v>10</v>
          </cell>
          <cell r="C112">
            <v>970</v>
          </cell>
          <cell r="D112">
            <v>2355</v>
          </cell>
          <cell r="E112">
            <v>1</v>
          </cell>
          <cell r="F112">
            <v>2354</v>
          </cell>
          <cell r="G112">
            <v>558</v>
          </cell>
          <cell r="H112">
            <v>0</v>
          </cell>
          <cell r="I112">
            <v>558</v>
          </cell>
          <cell r="J112">
            <v>785</v>
          </cell>
          <cell r="K112">
            <v>0</v>
          </cell>
          <cell r="L112">
            <v>785</v>
          </cell>
        </row>
        <row r="140">
          <cell r="A140">
            <v>268</v>
          </cell>
          <cell r="B140">
            <v>0</v>
          </cell>
          <cell r="C140">
            <v>268</v>
          </cell>
          <cell r="D140">
            <v>323</v>
          </cell>
          <cell r="E140">
            <v>0</v>
          </cell>
          <cell r="F140">
            <v>323</v>
          </cell>
          <cell r="H140">
            <v>0</v>
          </cell>
          <cell r="I140">
            <v>446</v>
          </cell>
          <cell r="J140">
            <v>1052</v>
          </cell>
          <cell r="K140">
            <v>15</v>
          </cell>
          <cell r="L140">
            <v>1037</v>
          </cell>
        </row>
        <row r="141">
          <cell r="A141">
            <v>9</v>
          </cell>
          <cell r="B141">
            <v>0</v>
          </cell>
          <cell r="C141">
            <v>9</v>
          </cell>
          <cell r="D141">
            <v>33</v>
          </cell>
          <cell r="E141">
            <v>0</v>
          </cell>
          <cell r="F141">
            <v>33</v>
          </cell>
          <cell r="H141">
            <v>0</v>
          </cell>
          <cell r="I141">
            <v>42</v>
          </cell>
          <cell r="J141">
            <v>44</v>
          </cell>
          <cell r="K141">
            <v>8</v>
          </cell>
          <cell r="L141">
            <v>36</v>
          </cell>
        </row>
        <row r="142">
          <cell r="A142">
            <v>277</v>
          </cell>
          <cell r="B142">
            <v>0</v>
          </cell>
          <cell r="C142">
            <v>277</v>
          </cell>
          <cell r="D142">
            <v>356</v>
          </cell>
          <cell r="E142">
            <v>0</v>
          </cell>
          <cell r="F142">
            <v>356</v>
          </cell>
          <cell r="H142">
            <v>0</v>
          </cell>
          <cell r="I142">
            <v>488</v>
          </cell>
          <cell r="J142">
            <v>1096</v>
          </cell>
          <cell r="K142">
            <v>23</v>
          </cell>
          <cell r="L142">
            <v>1073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
      <sheetName val="Sheet2"/>
      <sheetName val="Sheet3"/>
      <sheetName val="3-2"/>
      <sheetName val="3-2تكملة"/>
      <sheetName val="3-3"/>
      <sheetName val="3-4"/>
      <sheetName val="3-5"/>
      <sheetName val="3-6"/>
      <sheetName val="3-7"/>
      <sheetName val="3-8"/>
      <sheetName val="3-9"/>
      <sheetName val="3-10"/>
      <sheetName val="3-11"/>
      <sheetName val="3-12"/>
      <sheetName val="3-13"/>
      <sheetName val="3-14"/>
      <sheetName val="3-15"/>
      <sheetName val="3-16"/>
      <sheetName val="3-17"/>
      <sheetName val="3-18"/>
      <sheetName val="3-19"/>
      <sheetName val="3-20"/>
      <sheetName val="Sheet1"/>
      <sheetName val="3-21"/>
      <sheetName val="3-22"/>
      <sheetName val="3-23"/>
      <sheetName val="3-24"/>
      <sheetName val="شكل1"/>
      <sheetName val="شكل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refreshError="1"/>
      <sheetData sheetId="26"/>
      <sheetData sheetId="27"/>
      <sheetData sheetId="28">
        <row r="1">
          <cell r="B1" t="str">
            <v xml:space="preserve">إجمالي الفاشيات
Total FBDOs </v>
          </cell>
          <cell r="C1" t="str">
            <v>مصدر عام
Public Source</v>
          </cell>
          <cell r="D1" t="str">
            <v>فاشيات منزلية
Home Source</v>
          </cell>
        </row>
        <row r="2">
          <cell r="A2" t="str">
            <v>2004G</v>
          </cell>
          <cell r="B2">
            <v>17.899999999999999</v>
          </cell>
          <cell r="C2">
            <v>7.4</v>
          </cell>
          <cell r="D2">
            <v>10.499999999999998</v>
          </cell>
        </row>
        <row r="3">
          <cell r="A3" t="str">
            <v>2005G</v>
          </cell>
          <cell r="B3">
            <v>16</v>
          </cell>
          <cell r="C3">
            <v>7.9</v>
          </cell>
          <cell r="D3">
            <v>8.1</v>
          </cell>
        </row>
        <row r="4">
          <cell r="A4" t="str">
            <v>2006G</v>
          </cell>
          <cell r="B4">
            <v>13.3</v>
          </cell>
          <cell r="C4">
            <v>7</v>
          </cell>
          <cell r="D4">
            <v>6.3000000000000007</v>
          </cell>
        </row>
        <row r="5">
          <cell r="A5" t="str">
            <v>2007G</v>
          </cell>
          <cell r="B5">
            <v>8.6</v>
          </cell>
          <cell r="C5">
            <v>5.2</v>
          </cell>
          <cell r="D5">
            <v>3.3999999999999995</v>
          </cell>
        </row>
        <row r="6">
          <cell r="A6" t="str">
            <v>2008G</v>
          </cell>
          <cell r="B6">
            <v>8.8000000000000007</v>
          </cell>
          <cell r="C6">
            <v>5.7</v>
          </cell>
          <cell r="D6">
            <v>3.1000000000000005</v>
          </cell>
        </row>
        <row r="7">
          <cell r="A7" t="str">
            <v>2009G</v>
          </cell>
          <cell r="B7">
            <v>7.1</v>
          </cell>
          <cell r="C7">
            <v>4.4000000000000004</v>
          </cell>
          <cell r="D7">
            <v>2.6999999999999993</v>
          </cell>
        </row>
        <row r="8">
          <cell r="A8" t="str">
            <v>2010G</v>
          </cell>
          <cell r="B8">
            <v>9</v>
          </cell>
          <cell r="C8">
            <v>5.0999999999999996</v>
          </cell>
          <cell r="D8">
            <v>3.9000000000000004</v>
          </cell>
        </row>
        <row r="9">
          <cell r="A9" t="str">
            <v>2011G</v>
          </cell>
          <cell r="B9">
            <v>9.5</v>
          </cell>
          <cell r="C9">
            <v>5.5</v>
          </cell>
          <cell r="D9">
            <v>4</v>
          </cell>
        </row>
        <row r="10">
          <cell r="A10" t="str">
            <v>2012G</v>
          </cell>
          <cell r="B10">
            <v>8.4</v>
          </cell>
          <cell r="C10">
            <v>5.0999999999999996</v>
          </cell>
          <cell r="D10">
            <v>3.3000000000000007</v>
          </cell>
        </row>
        <row r="11">
          <cell r="A11" t="str">
            <v>2013G</v>
          </cell>
          <cell r="B11">
            <v>9.5</v>
          </cell>
          <cell r="C11">
            <v>5.5</v>
          </cell>
          <cell r="D11">
            <v>4</v>
          </cell>
        </row>
        <row r="12">
          <cell r="A12" t="str">
            <v>2014G</v>
          </cell>
          <cell r="B12">
            <v>8.8000000000000007</v>
          </cell>
          <cell r="C12">
            <v>5</v>
          </cell>
          <cell r="D12">
            <v>3.8000000000000007</v>
          </cell>
        </row>
        <row r="13">
          <cell r="A13" t="str">
            <v>2015G</v>
          </cell>
          <cell r="B13">
            <v>9.1</v>
          </cell>
          <cell r="C13">
            <v>5.2</v>
          </cell>
          <cell r="D13">
            <v>3.8999999999999995</v>
          </cell>
        </row>
        <row r="14">
          <cell r="A14" t="str">
            <v>2016G</v>
          </cell>
          <cell r="B14">
            <v>11.1</v>
          </cell>
          <cell r="C14">
            <v>6.7</v>
          </cell>
          <cell r="D14">
            <v>4.3999999999999995</v>
          </cell>
        </row>
      </sheetData>
      <sheetData sheetId="29">
        <row r="1">
          <cell r="B1" t="str">
            <v xml:space="preserve">إجمالي الحالات
Total cases </v>
          </cell>
        </row>
        <row r="2">
          <cell r="A2" t="str">
            <v>2004G</v>
          </cell>
          <cell r="B2">
            <v>15.7</v>
          </cell>
        </row>
        <row r="3">
          <cell r="A3" t="str">
            <v>2005G</v>
          </cell>
          <cell r="B3">
            <v>9.1</v>
          </cell>
        </row>
        <row r="4">
          <cell r="A4" t="str">
            <v>2006G</v>
          </cell>
          <cell r="B4">
            <v>9.1999999999999993</v>
          </cell>
        </row>
        <row r="5">
          <cell r="A5" t="str">
            <v>2007G</v>
          </cell>
          <cell r="B5">
            <v>8.3000000000000007</v>
          </cell>
        </row>
        <row r="6">
          <cell r="A6" t="str">
            <v>2008G</v>
          </cell>
          <cell r="B6">
            <v>9.4</v>
          </cell>
        </row>
        <row r="7">
          <cell r="A7" t="str">
            <v>2009G</v>
          </cell>
          <cell r="B7">
            <v>6.1</v>
          </cell>
        </row>
        <row r="8">
          <cell r="A8" t="str">
            <v>2010G</v>
          </cell>
          <cell r="B8">
            <v>5.5</v>
          </cell>
        </row>
        <row r="9">
          <cell r="A9" t="str">
            <v>2011G</v>
          </cell>
          <cell r="B9">
            <v>5.5</v>
          </cell>
        </row>
        <row r="10">
          <cell r="A10" t="str">
            <v>2012G</v>
          </cell>
          <cell r="B10">
            <v>6.3</v>
          </cell>
        </row>
        <row r="11">
          <cell r="A11" t="str">
            <v>2013G</v>
          </cell>
          <cell r="B11">
            <v>7.5</v>
          </cell>
        </row>
        <row r="12">
          <cell r="A12" t="str">
            <v>2014G</v>
          </cell>
          <cell r="B12">
            <v>6.3</v>
          </cell>
        </row>
        <row r="13">
          <cell r="A13" t="str">
            <v>2015G</v>
          </cell>
          <cell r="B13">
            <v>6.3</v>
          </cell>
        </row>
        <row r="14">
          <cell r="A14" t="str">
            <v>2016G</v>
          </cell>
          <cell r="B14">
            <v>6.7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ستوصف"/>
      <sheetName val="مستشفي"/>
    </sheetNames>
    <sheetDataSet>
      <sheetData sheetId="0">
        <row r="9">
          <cell r="C9">
            <v>5814008</v>
          </cell>
          <cell r="D9">
            <v>3930569</v>
          </cell>
        </row>
        <row r="10">
          <cell r="C10">
            <v>1260493</v>
          </cell>
          <cell r="D10">
            <v>1159581</v>
          </cell>
        </row>
        <row r="13">
          <cell r="C13">
            <v>156447</v>
          </cell>
          <cell r="D13">
            <v>214398</v>
          </cell>
        </row>
        <row r="14">
          <cell r="C14">
            <v>411643</v>
          </cell>
          <cell r="D14">
            <v>177655</v>
          </cell>
        </row>
        <row r="15">
          <cell r="C15">
            <v>3248828</v>
          </cell>
          <cell r="D15">
            <v>3013425</v>
          </cell>
        </row>
        <row r="16">
          <cell r="C16">
            <v>1500111</v>
          </cell>
          <cell r="D16">
            <v>580680</v>
          </cell>
        </row>
        <row r="17">
          <cell r="C17">
            <v>248358</v>
          </cell>
          <cell r="D17">
            <v>108935</v>
          </cell>
        </row>
        <row r="18">
          <cell r="C18">
            <v>317671</v>
          </cell>
          <cell r="D18">
            <v>68420</v>
          </cell>
        </row>
        <row r="19">
          <cell r="C19">
            <v>216491</v>
          </cell>
          <cell r="D19">
            <v>94421</v>
          </cell>
        </row>
        <row r="20">
          <cell r="C20">
            <v>526834</v>
          </cell>
          <cell r="D20">
            <v>260878</v>
          </cell>
        </row>
        <row r="21">
          <cell r="C21">
            <v>461914</v>
          </cell>
          <cell r="D21">
            <v>340907</v>
          </cell>
        </row>
        <row r="22">
          <cell r="C22">
            <v>310519</v>
          </cell>
          <cell r="D22">
            <v>62720</v>
          </cell>
        </row>
        <row r="24">
          <cell r="C24">
            <v>323287</v>
          </cell>
          <cell r="D24">
            <v>157642</v>
          </cell>
        </row>
        <row r="25">
          <cell r="C25">
            <v>230178</v>
          </cell>
          <cell r="D25">
            <v>33766</v>
          </cell>
        </row>
        <row r="26">
          <cell r="C26">
            <v>124512</v>
          </cell>
          <cell r="D26">
            <v>72598</v>
          </cell>
        </row>
        <row r="28">
          <cell r="C28">
            <v>118118</v>
          </cell>
          <cell r="D28">
            <v>38596</v>
          </cell>
        </row>
      </sheetData>
      <sheetData sheetId="1">
        <row r="9">
          <cell r="C9">
            <v>4040347</v>
          </cell>
          <cell r="D9">
            <v>3668782</v>
          </cell>
        </row>
        <row r="10">
          <cell r="C10">
            <v>424450</v>
          </cell>
          <cell r="D10">
            <v>386737</v>
          </cell>
        </row>
        <row r="12">
          <cell r="C12">
            <v>959695</v>
          </cell>
          <cell r="D12">
            <v>288055</v>
          </cell>
        </row>
        <row r="13">
          <cell r="C13">
            <v>1147602</v>
          </cell>
          <cell r="D13">
            <v>715896</v>
          </cell>
        </row>
        <row r="14">
          <cell r="C14">
            <v>365142</v>
          </cell>
          <cell r="D14">
            <v>169232</v>
          </cell>
        </row>
        <row r="15">
          <cell r="C15">
            <v>2220338</v>
          </cell>
          <cell r="D15">
            <v>2041297</v>
          </cell>
        </row>
        <row r="16">
          <cell r="C16">
            <v>738226</v>
          </cell>
          <cell r="D16">
            <v>184624</v>
          </cell>
        </row>
        <row r="17">
          <cell r="C17">
            <v>142116</v>
          </cell>
          <cell r="D17">
            <v>41428</v>
          </cell>
        </row>
        <row r="18">
          <cell r="C18">
            <v>577998</v>
          </cell>
          <cell r="D18">
            <v>281601</v>
          </cell>
        </row>
        <row r="20">
          <cell r="C20">
            <v>70527</v>
          </cell>
          <cell r="D20">
            <v>54508</v>
          </cell>
        </row>
        <row r="21">
          <cell r="C21">
            <v>107620</v>
          </cell>
          <cell r="D21">
            <v>56231</v>
          </cell>
        </row>
        <row r="25">
          <cell r="C25">
            <v>48705</v>
          </cell>
          <cell r="D25">
            <v>20254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أقسام"/>
      <sheetName val="اليوم الواحد"/>
      <sheetName val="العمليات الجراجية"/>
      <sheetName val="3-14 (2)"/>
    </sheetNames>
    <sheetDataSet>
      <sheetData sheetId="0">
        <row r="8">
          <cell r="C8">
            <v>12505</v>
          </cell>
          <cell r="D8">
            <v>1191</v>
          </cell>
          <cell r="E8">
            <v>2333</v>
          </cell>
          <cell r="F8">
            <v>1693</v>
          </cell>
          <cell r="G8">
            <v>8148</v>
          </cell>
          <cell r="H8">
            <v>4258</v>
          </cell>
          <cell r="I8">
            <v>572</v>
          </cell>
          <cell r="J8">
            <v>2013</v>
          </cell>
          <cell r="K8">
            <v>14308</v>
          </cell>
          <cell r="L8">
            <v>14186</v>
          </cell>
          <cell r="M8">
            <v>1876</v>
          </cell>
          <cell r="N8">
            <v>2781</v>
          </cell>
        </row>
        <row r="9">
          <cell r="C9">
            <v>5359</v>
          </cell>
          <cell r="D9">
            <v>1816</v>
          </cell>
          <cell r="E9">
            <v>1441</v>
          </cell>
          <cell r="F9">
            <v>849</v>
          </cell>
          <cell r="G9">
            <v>3076</v>
          </cell>
          <cell r="H9">
            <v>2178</v>
          </cell>
          <cell r="I9">
            <v>327</v>
          </cell>
          <cell r="J9">
            <v>1321</v>
          </cell>
          <cell r="K9">
            <v>8226</v>
          </cell>
          <cell r="L9">
            <v>3190</v>
          </cell>
          <cell r="M9">
            <v>987</v>
          </cell>
          <cell r="N9">
            <v>1055</v>
          </cell>
        </row>
        <row r="10">
          <cell r="C10">
            <v>4499</v>
          </cell>
          <cell r="D10">
            <v>449</v>
          </cell>
          <cell r="E10">
            <v>480</v>
          </cell>
          <cell r="F10">
            <v>652</v>
          </cell>
          <cell r="G10">
            <v>3343</v>
          </cell>
          <cell r="H10">
            <v>1516</v>
          </cell>
          <cell r="I10">
            <v>532</v>
          </cell>
          <cell r="J10">
            <v>405</v>
          </cell>
          <cell r="K10">
            <v>4788</v>
          </cell>
          <cell r="L10">
            <v>4763</v>
          </cell>
          <cell r="M10">
            <v>345</v>
          </cell>
          <cell r="N10">
            <v>87</v>
          </cell>
        </row>
        <row r="11">
          <cell r="C11">
            <v>4023</v>
          </cell>
          <cell r="D11">
            <v>243</v>
          </cell>
          <cell r="E11">
            <v>454</v>
          </cell>
          <cell r="F11">
            <v>470</v>
          </cell>
          <cell r="G11">
            <v>1700</v>
          </cell>
          <cell r="H11">
            <v>426</v>
          </cell>
          <cell r="I11">
            <v>320</v>
          </cell>
          <cell r="J11">
            <v>438</v>
          </cell>
          <cell r="K11">
            <v>4865</v>
          </cell>
          <cell r="L11">
            <v>84</v>
          </cell>
          <cell r="M11">
            <v>172</v>
          </cell>
          <cell r="N11">
            <v>966</v>
          </cell>
        </row>
        <row r="12">
          <cell r="C12">
            <v>13858</v>
          </cell>
          <cell r="D12">
            <v>654</v>
          </cell>
          <cell r="E12">
            <v>1569</v>
          </cell>
          <cell r="F12">
            <v>456</v>
          </cell>
          <cell r="G12">
            <v>2490</v>
          </cell>
          <cell r="H12">
            <v>1050</v>
          </cell>
          <cell r="I12">
            <v>235</v>
          </cell>
          <cell r="J12">
            <v>1961</v>
          </cell>
          <cell r="K12">
            <v>9372</v>
          </cell>
          <cell r="L12">
            <v>1315</v>
          </cell>
          <cell r="M12">
            <v>393</v>
          </cell>
          <cell r="N12">
            <v>5</v>
          </cell>
        </row>
        <row r="13">
          <cell r="C13">
            <v>7585</v>
          </cell>
          <cell r="D13">
            <v>458</v>
          </cell>
          <cell r="E13">
            <v>792</v>
          </cell>
          <cell r="F13">
            <v>561</v>
          </cell>
          <cell r="G13">
            <v>2569</v>
          </cell>
          <cell r="H13">
            <v>1297</v>
          </cell>
          <cell r="I13">
            <v>433</v>
          </cell>
          <cell r="J13">
            <v>1375</v>
          </cell>
          <cell r="K13">
            <v>7868</v>
          </cell>
          <cell r="L13">
            <v>1252</v>
          </cell>
          <cell r="M13">
            <v>340</v>
          </cell>
          <cell r="N13">
            <v>387</v>
          </cell>
        </row>
        <row r="17">
          <cell r="C17">
            <v>4127</v>
          </cell>
          <cell r="D17">
            <v>371</v>
          </cell>
          <cell r="E17">
            <v>913</v>
          </cell>
          <cell r="F17">
            <v>547</v>
          </cell>
          <cell r="G17">
            <v>3866</v>
          </cell>
          <cell r="H17">
            <v>876</v>
          </cell>
          <cell r="I17">
            <v>180</v>
          </cell>
          <cell r="J17">
            <v>757</v>
          </cell>
          <cell r="K17">
            <v>7583</v>
          </cell>
          <cell r="L17">
            <v>728</v>
          </cell>
          <cell r="M17">
            <v>474</v>
          </cell>
          <cell r="N17">
            <v>2619</v>
          </cell>
        </row>
        <row r="20">
          <cell r="C20">
            <v>2686</v>
          </cell>
          <cell r="D20">
            <v>803</v>
          </cell>
          <cell r="E20">
            <v>598</v>
          </cell>
          <cell r="F20">
            <v>678</v>
          </cell>
          <cell r="G20">
            <v>769</v>
          </cell>
          <cell r="H20">
            <v>1180</v>
          </cell>
          <cell r="I20">
            <v>249</v>
          </cell>
          <cell r="J20">
            <v>216</v>
          </cell>
          <cell r="K20">
            <v>4632</v>
          </cell>
          <cell r="L20">
            <v>2151</v>
          </cell>
          <cell r="M20">
            <v>65</v>
          </cell>
          <cell r="N20">
            <v>4</v>
          </cell>
        </row>
        <row r="22">
          <cell r="C22">
            <v>5484</v>
          </cell>
          <cell r="D22">
            <v>410</v>
          </cell>
          <cell r="E22">
            <v>800</v>
          </cell>
          <cell r="F22">
            <v>267</v>
          </cell>
          <cell r="G22">
            <v>3789</v>
          </cell>
          <cell r="H22">
            <v>971</v>
          </cell>
          <cell r="I22">
            <v>202</v>
          </cell>
          <cell r="J22">
            <v>248</v>
          </cell>
          <cell r="K22">
            <v>5739</v>
          </cell>
          <cell r="L22">
            <v>367</v>
          </cell>
          <cell r="M22">
            <v>249</v>
          </cell>
          <cell r="N22">
            <v>153</v>
          </cell>
        </row>
        <row r="23">
          <cell r="C23">
            <v>2100</v>
          </cell>
          <cell r="D23">
            <v>150</v>
          </cell>
          <cell r="E23">
            <v>231</v>
          </cell>
          <cell r="F23">
            <v>456</v>
          </cell>
          <cell r="G23">
            <v>870</v>
          </cell>
          <cell r="H23">
            <v>375</v>
          </cell>
          <cell r="I23">
            <v>134</v>
          </cell>
          <cell r="J23">
            <v>263</v>
          </cell>
          <cell r="K23">
            <v>3920</v>
          </cell>
          <cell r="L23">
            <v>845</v>
          </cell>
          <cell r="M23">
            <v>264</v>
          </cell>
          <cell r="N23">
            <v>86</v>
          </cell>
        </row>
        <row r="24">
          <cell r="C24">
            <v>1853</v>
          </cell>
          <cell r="D24">
            <v>182</v>
          </cell>
          <cell r="E24">
            <v>610</v>
          </cell>
          <cell r="F24">
            <v>302</v>
          </cell>
          <cell r="G24">
            <v>1188</v>
          </cell>
          <cell r="H24">
            <v>737</v>
          </cell>
          <cell r="I24">
            <v>187</v>
          </cell>
          <cell r="J24">
            <v>711</v>
          </cell>
          <cell r="K24">
            <v>3006</v>
          </cell>
          <cell r="L24">
            <v>743</v>
          </cell>
          <cell r="M24">
            <v>131</v>
          </cell>
          <cell r="N24">
            <v>0</v>
          </cell>
        </row>
        <row r="26">
          <cell r="C26">
            <v>661</v>
          </cell>
          <cell r="D26">
            <v>0</v>
          </cell>
          <cell r="E26">
            <v>253</v>
          </cell>
          <cell r="F26">
            <v>0</v>
          </cell>
          <cell r="G26">
            <v>339</v>
          </cell>
          <cell r="H26">
            <v>215</v>
          </cell>
          <cell r="I26">
            <v>206</v>
          </cell>
          <cell r="J26">
            <v>120</v>
          </cell>
          <cell r="K26">
            <v>1697</v>
          </cell>
          <cell r="L26">
            <v>292</v>
          </cell>
          <cell r="M26">
            <v>22</v>
          </cell>
          <cell r="N26">
            <v>0</v>
          </cell>
        </row>
      </sheetData>
      <sheetData sheetId="1">
        <row r="8">
          <cell r="C8">
            <v>15610</v>
          </cell>
          <cell r="D8">
            <v>329</v>
          </cell>
          <cell r="E8">
            <v>758</v>
          </cell>
          <cell r="F8">
            <v>239</v>
          </cell>
          <cell r="G8">
            <v>2120</v>
          </cell>
          <cell r="H8">
            <v>1181</v>
          </cell>
          <cell r="I8">
            <v>236</v>
          </cell>
          <cell r="J8">
            <v>702</v>
          </cell>
          <cell r="K8">
            <v>2467</v>
          </cell>
          <cell r="L8">
            <v>423</v>
          </cell>
          <cell r="M8">
            <v>71</v>
          </cell>
          <cell r="N8">
            <v>98</v>
          </cell>
        </row>
        <row r="9">
          <cell r="C9">
            <v>739</v>
          </cell>
          <cell r="D9">
            <v>11</v>
          </cell>
          <cell r="E9">
            <v>39</v>
          </cell>
          <cell r="F9">
            <v>204</v>
          </cell>
          <cell r="G9">
            <v>378</v>
          </cell>
          <cell r="H9">
            <v>533</v>
          </cell>
          <cell r="I9">
            <v>31</v>
          </cell>
          <cell r="J9">
            <v>12</v>
          </cell>
          <cell r="K9">
            <v>243</v>
          </cell>
          <cell r="L9">
            <v>943</v>
          </cell>
          <cell r="M9">
            <v>20</v>
          </cell>
          <cell r="N9">
            <v>80</v>
          </cell>
        </row>
        <row r="10">
          <cell r="C10">
            <v>1029</v>
          </cell>
          <cell r="D10">
            <v>61</v>
          </cell>
          <cell r="E10">
            <v>119</v>
          </cell>
          <cell r="F10">
            <v>245</v>
          </cell>
          <cell r="G10">
            <v>481</v>
          </cell>
          <cell r="H10">
            <v>336</v>
          </cell>
          <cell r="I10">
            <v>63</v>
          </cell>
          <cell r="J10">
            <v>279</v>
          </cell>
          <cell r="K10">
            <v>578</v>
          </cell>
          <cell r="L10">
            <v>73</v>
          </cell>
          <cell r="M10">
            <v>25</v>
          </cell>
          <cell r="N10">
            <v>3</v>
          </cell>
        </row>
        <row r="11">
          <cell r="C11">
            <v>819</v>
          </cell>
          <cell r="D11">
            <v>49</v>
          </cell>
          <cell r="E11">
            <v>462</v>
          </cell>
          <cell r="F11">
            <v>203</v>
          </cell>
          <cell r="G11">
            <v>206</v>
          </cell>
          <cell r="H11">
            <v>294</v>
          </cell>
          <cell r="I11">
            <v>131</v>
          </cell>
          <cell r="J11">
            <v>357</v>
          </cell>
          <cell r="K11">
            <v>217</v>
          </cell>
          <cell r="L11">
            <v>3283</v>
          </cell>
          <cell r="M11">
            <v>9</v>
          </cell>
          <cell r="N11">
            <v>0</v>
          </cell>
        </row>
        <row r="12">
          <cell r="C12">
            <v>1567</v>
          </cell>
          <cell r="D12">
            <v>31</v>
          </cell>
          <cell r="E12">
            <v>614</v>
          </cell>
          <cell r="F12">
            <v>62</v>
          </cell>
          <cell r="G12">
            <v>401</v>
          </cell>
          <cell r="H12">
            <v>804</v>
          </cell>
          <cell r="I12">
            <v>84</v>
          </cell>
          <cell r="J12">
            <v>581</v>
          </cell>
          <cell r="K12">
            <v>593</v>
          </cell>
          <cell r="L12">
            <v>1111</v>
          </cell>
          <cell r="M12">
            <v>17</v>
          </cell>
          <cell r="N12">
            <v>546</v>
          </cell>
        </row>
        <row r="13">
          <cell r="C13">
            <v>1708</v>
          </cell>
          <cell r="D13">
            <v>61</v>
          </cell>
          <cell r="E13">
            <v>278</v>
          </cell>
          <cell r="F13">
            <v>120</v>
          </cell>
          <cell r="G13">
            <v>301</v>
          </cell>
          <cell r="H13">
            <v>403</v>
          </cell>
          <cell r="I13">
            <v>146</v>
          </cell>
          <cell r="J13">
            <v>797</v>
          </cell>
          <cell r="K13">
            <v>614</v>
          </cell>
          <cell r="L13">
            <v>333</v>
          </cell>
          <cell r="M13">
            <v>22</v>
          </cell>
          <cell r="N13">
            <v>1</v>
          </cell>
        </row>
        <row r="17">
          <cell r="C17">
            <v>660</v>
          </cell>
          <cell r="D17">
            <v>190</v>
          </cell>
          <cell r="E17">
            <v>1299</v>
          </cell>
          <cell r="F17">
            <v>126</v>
          </cell>
          <cell r="G17">
            <v>257</v>
          </cell>
          <cell r="H17">
            <v>945</v>
          </cell>
          <cell r="I17">
            <v>41</v>
          </cell>
          <cell r="J17">
            <v>391</v>
          </cell>
          <cell r="K17">
            <v>314</v>
          </cell>
          <cell r="L17">
            <v>1095</v>
          </cell>
          <cell r="M17">
            <v>23</v>
          </cell>
          <cell r="N17">
            <v>21</v>
          </cell>
        </row>
        <row r="20">
          <cell r="C20">
            <v>218</v>
          </cell>
          <cell r="D20">
            <v>96</v>
          </cell>
          <cell r="E20">
            <v>348</v>
          </cell>
          <cell r="F20">
            <v>37</v>
          </cell>
          <cell r="G20">
            <v>117</v>
          </cell>
          <cell r="H20">
            <v>488</v>
          </cell>
          <cell r="I20">
            <v>317</v>
          </cell>
          <cell r="J20">
            <v>253</v>
          </cell>
          <cell r="K20">
            <v>290</v>
          </cell>
          <cell r="L20">
            <v>604</v>
          </cell>
          <cell r="M20">
            <v>1</v>
          </cell>
          <cell r="N20">
            <v>5</v>
          </cell>
        </row>
        <row r="22">
          <cell r="C22">
            <v>433</v>
          </cell>
          <cell r="D22">
            <v>45</v>
          </cell>
          <cell r="E22">
            <v>174</v>
          </cell>
          <cell r="F22">
            <v>33</v>
          </cell>
          <cell r="G22">
            <v>26</v>
          </cell>
          <cell r="H22">
            <v>168</v>
          </cell>
          <cell r="I22">
            <v>30</v>
          </cell>
          <cell r="J22">
            <v>30</v>
          </cell>
          <cell r="K22">
            <v>50</v>
          </cell>
          <cell r="L22">
            <v>1486</v>
          </cell>
          <cell r="M22">
            <v>0</v>
          </cell>
          <cell r="N22">
            <v>35</v>
          </cell>
        </row>
        <row r="23">
          <cell r="C23">
            <v>297</v>
          </cell>
          <cell r="D23">
            <v>29</v>
          </cell>
          <cell r="E23">
            <v>154</v>
          </cell>
          <cell r="F23">
            <v>72</v>
          </cell>
          <cell r="G23">
            <v>28</v>
          </cell>
          <cell r="H23">
            <v>343</v>
          </cell>
          <cell r="I23">
            <v>71</v>
          </cell>
          <cell r="J23">
            <v>306</v>
          </cell>
          <cell r="K23">
            <v>408</v>
          </cell>
          <cell r="L23">
            <v>920</v>
          </cell>
          <cell r="M23">
            <v>3</v>
          </cell>
          <cell r="N23">
            <v>0</v>
          </cell>
        </row>
        <row r="24">
          <cell r="C24">
            <v>265</v>
          </cell>
          <cell r="D24">
            <v>43</v>
          </cell>
          <cell r="E24">
            <v>325</v>
          </cell>
          <cell r="F24">
            <v>114</v>
          </cell>
          <cell r="G24">
            <v>203</v>
          </cell>
          <cell r="H24">
            <v>602</v>
          </cell>
          <cell r="I24">
            <v>129</v>
          </cell>
          <cell r="J24">
            <v>107</v>
          </cell>
          <cell r="K24">
            <v>174</v>
          </cell>
          <cell r="L24">
            <v>787</v>
          </cell>
          <cell r="M24">
            <v>48</v>
          </cell>
          <cell r="N24">
            <v>0</v>
          </cell>
        </row>
      </sheetData>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ستوصف"/>
      <sheetName val="مستشفى"/>
      <sheetName val="الإجمالي"/>
    </sheetNames>
    <sheetDataSet>
      <sheetData sheetId="0">
        <row r="9">
          <cell r="C9">
            <v>4386473</v>
          </cell>
          <cell r="D9">
            <v>1738783</v>
          </cell>
        </row>
        <row r="10">
          <cell r="C10">
            <v>1226697</v>
          </cell>
          <cell r="D10">
            <v>270367</v>
          </cell>
        </row>
        <row r="12">
          <cell r="C12">
            <v>982998</v>
          </cell>
          <cell r="D12">
            <v>250211</v>
          </cell>
        </row>
        <row r="13">
          <cell r="C13">
            <v>204554</v>
          </cell>
          <cell r="D13">
            <v>170623</v>
          </cell>
        </row>
        <row r="14">
          <cell r="C14">
            <v>239614</v>
          </cell>
          <cell r="D14">
            <v>141126</v>
          </cell>
        </row>
        <row r="15">
          <cell r="C15">
            <v>2180533</v>
          </cell>
          <cell r="D15">
            <v>614489</v>
          </cell>
        </row>
        <row r="16">
          <cell r="C16">
            <v>652922</v>
          </cell>
          <cell r="D16">
            <v>262828</v>
          </cell>
        </row>
        <row r="17">
          <cell r="C17">
            <v>299419</v>
          </cell>
          <cell r="D17">
            <v>56113</v>
          </cell>
        </row>
        <row r="18">
          <cell r="C18">
            <v>156679</v>
          </cell>
          <cell r="D18">
            <v>45972</v>
          </cell>
        </row>
        <row r="19">
          <cell r="C19">
            <v>139304</v>
          </cell>
          <cell r="D19">
            <v>60861</v>
          </cell>
        </row>
        <row r="20">
          <cell r="C20">
            <v>555155</v>
          </cell>
          <cell r="D20">
            <v>192053</v>
          </cell>
        </row>
        <row r="21">
          <cell r="C21">
            <v>974508</v>
          </cell>
          <cell r="D21">
            <v>138249</v>
          </cell>
        </row>
        <row r="22">
          <cell r="C22">
            <v>27829</v>
          </cell>
          <cell r="D22">
            <v>26612</v>
          </cell>
        </row>
        <row r="24">
          <cell r="C24">
            <v>443894</v>
          </cell>
          <cell r="D24">
            <v>99485</v>
          </cell>
        </row>
        <row r="25">
          <cell r="C25">
            <v>139292</v>
          </cell>
          <cell r="D25">
            <v>30852</v>
          </cell>
        </row>
        <row r="26">
          <cell r="C26">
            <v>157742</v>
          </cell>
          <cell r="D26">
            <v>35647</v>
          </cell>
        </row>
        <row r="28">
          <cell r="C28">
            <v>58010</v>
          </cell>
          <cell r="D28">
            <v>14258</v>
          </cell>
        </row>
      </sheetData>
      <sheetData sheetId="1">
        <row r="9">
          <cell r="C9">
            <v>6983119</v>
          </cell>
          <cell r="D9">
            <v>1080219</v>
          </cell>
        </row>
        <row r="10">
          <cell r="C10">
            <v>601867</v>
          </cell>
          <cell r="D10">
            <v>149289</v>
          </cell>
        </row>
        <row r="13">
          <cell r="C13">
            <v>6610154</v>
          </cell>
          <cell r="D13">
            <v>794261</v>
          </cell>
        </row>
        <row r="14">
          <cell r="C14">
            <v>459932</v>
          </cell>
          <cell r="D14">
            <v>75440</v>
          </cell>
        </row>
        <row r="15">
          <cell r="C15">
            <v>9209052</v>
          </cell>
          <cell r="D15">
            <v>621014</v>
          </cell>
        </row>
        <row r="16">
          <cell r="C16">
            <v>1177521</v>
          </cell>
          <cell r="D16">
            <v>191282</v>
          </cell>
        </row>
        <row r="17">
          <cell r="C17">
            <v>17732</v>
          </cell>
          <cell r="D17">
            <v>33200</v>
          </cell>
        </row>
        <row r="18">
          <cell r="C18">
            <v>1235636</v>
          </cell>
          <cell r="D18">
            <v>237100</v>
          </cell>
        </row>
        <row r="20">
          <cell r="C20">
            <v>129503</v>
          </cell>
          <cell r="D20">
            <v>29648</v>
          </cell>
        </row>
        <row r="21">
          <cell r="C21">
            <v>257242</v>
          </cell>
          <cell r="D21">
            <v>15374</v>
          </cell>
        </row>
        <row r="25">
          <cell r="C25">
            <v>61602</v>
          </cell>
          <cell r="D25">
            <v>4981</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externalLinkPath" Target="file:///Y:\&#1575;&#1604;&#1602;&#1608;&#1609;%20&#1575;&#1604;&#1593;&#1575;&#1605;&#1604;&#1577;\4&#1609;.xls" TargetMode="External"/><Relationship Id="rId1" Type="http://schemas.openxmlformats.org/officeDocument/2006/relationships/externalLinkPath" Target="file:///Y:\&#1575;&#1604;&#1602;&#1608;&#1609;%20&#1575;&#1604;&#1593;&#1575;&#1605;&#1604;&#1577;\4&#1609;.xls"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externalLinkPath" Target="/Documents%20and%20Settings/Admin/Desktop/&#1605;&#1588;&#1585;&#1608;&#1593;%20&#1603;&#1578;&#1575;&#1576;%2033/&#1580;&#1583;&#1575;&#1608;&#1604;/&#1576;%20-%20&#1575;&#1604;&#1576;&#1575;&#1576;%20&#1575;&#1604;&#1579;&#1575;&#1606;&#1610;%20&#1575;&#1604;&#1605;&#1608;&#1575;&#1585;&#1583;/7u.xls" TargetMode="External"/><Relationship Id="rId2" Type="http://schemas.openxmlformats.org/officeDocument/2006/relationships/externalLinkPath" Target="/Documents%20and%20Settings/Admin/Desktop/&#1605;&#1588;&#1585;&#1608;&#1593;%20&#1603;&#1578;&#1575;&#1576;%2033/&#1580;&#1583;&#1575;&#1608;&#1604;/&#1576;%20-%20&#1575;&#1604;&#1576;&#1575;&#1576;%20&#1575;&#1604;&#1579;&#1575;&#1606;&#1610;%20&#1575;&#1604;&#1605;&#1608;&#1575;&#1585;&#1583;/7u.xls" TargetMode="External"/><Relationship Id="rId1" Type="http://schemas.openxmlformats.org/officeDocument/2006/relationships/externalLinkPath" Target="/Documents%20and%20Settings/Admin/Desktop/&#1605;&#1588;&#1585;&#1608;&#1593;%20&#1603;&#1578;&#1575;&#1576;%2033/&#1580;&#1583;&#1575;&#1608;&#1604;/&#1576;%20-%20&#1575;&#1604;&#1576;&#1575;&#1576;%20&#1575;&#1604;&#1579;&#1575;&#1606;&#1610;%20&#1575;&#1604;&#1605;&#1608;&#1575;&#1585;&#1583;/7u.xls" TargetMode="External"/><Relationship Id="rId4"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externalLinkPath" Target="file:///Y:\&#1575;&#1604;&#1602;&#1608;&#1609;%20&#1575;&#1604;&#1593;&#1575;&#1605;&#1604;&#1577;\4&#1609;.xls" TargetMode="External"/><Relationship Id="rId1" Type="http://schemas.openxmlformats.org/officeDocument/2006/relationships/externalLinkPath" Target="file:///Y:\&#1575;&#1604;&#1602;&#1608;&#1609;%20&#1575;&#1604;&#1593;&#1575;&#1605;&#1604;&#1577;\4&#1609;.xls"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8"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40.bin"/><Relationship Id="rId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s>
</file>

<file path=xl/worksheets/_rels/sheet44.xml.rels><?xml version="1.0" encoding="UTF-8" standalone="yes"?>
<Relationships xmlns="http://schemas.openxmlformats.org/package/2006/relationships"><Relationship Id="rId8" Type="http://schemas.openxmlformats.org/officeDocument/2006/relationships/externalLinkPath" Target="file:///Y:\Users\ismail-aa\Desktop\&#1603;&#1578;&#1575;&#1576;%201436\&#1605;&#1587;&#1608;&#1583;&#1577;\2-33&#1602;&#1608;&#1609;%20&#1593;&#1575;&#1605;&#1604;&#1577;%20&#1605;&#1580;&#1605;&#1593;&#1575;&#1578;%20&#1582;&#1575;&#1589;.xls" TargetMode="External"/><Relationship Id="rId13" Type="http://schemas.openxmlformats.org/officeDocument/2006/relationships/externalLinkPath" Target="file:///Y:\Users\ismail-aa\Desktop\&#1603;&#1578;&#1575;&#1576;%201436\&#1605;&#1587;&#1608;&#1583;&#1577;\2-33&#1602;&#1608;&#1609;%20&#1593;&#1575;&#1605;&#1604;&#1577;%20&#1605;&#1580;&#1605;&#1593;&#1575;&#1578;%20&#1582;&#1575;&#1589;.xls" TargetMode="External"/><Relationship Id="rId18" Type="http://schemas.openxmlformats.org/officeDocument/2006/relationships/externalLinkPath" Target="file:///Y:\Users\ismail-aa\Desktop\&#1603;&#1578;&#1575;&#1576;%201436\&#1605;&#1587;&#1608;&#1583;&#1577;\2-33&#1602;&#1608;&#1609;%20&#1593;&#1575;&#1605;&#1604;&#1577;%20&#1605;&#1580;&#1605;&#1593;&#1575;&#1578;%20&#1582;&#1575;&#1589;.xls" TargetMode="External"/><Relationship Id="rId3" Type="http://schemas.openxmlformats.org/officeDocument/2006/relationships/externalLinkPath" Target="file:///Y:\Users\ismail-aa\Desktop\&#1603;&#1578;&#1575;&#1576;%201436\&#1605;&#1587;&#1608;&#1583;&#1577;\2-33&#1602;&#1608;&#1609;%20&#1593;&#1575;&#1605;&#1604;&#1577;%20&#1605;&#1580;&#1605;&#1593;&#1575;&#1578;%20&#1582;&#1575;&#1589;.xls" TargetMode="External"/><Relationship Id="rId21" Type="http://schemas.openxmlformats.org/officeDocument/2006/relationships/printerSettings" Target="../printerSettings/printerSettings41.bin"/><Relationship Id="rId7" Type="http://schemas.openxmlformats.org/officeDocument/2006/relationships/externalLinkPath" Target="file:///Y:\Users\ismail-aa\Desktop\&#1603;&#1578;&#1575;&#1576;%201436\&#1605;&#1587;&#1608;&#1583;&#1577;\2-33&#1602;&#1608;&#1609;%20&#1593;&#1575;&#1605;&#1604;&#1577;%20&#1605;&#1580;&#1605;&#1593;&#1575;&#1578;%20&#1582;&#1575;&#1589;.xls" TargetMode="External"/><Relationship Id="rId12" Type="http://schemas.openxmlformats.org/officeDocument/2006/relationships/externalLinkPath" Target="file:///Y:\Users\ismail-aa\Desktop\&#1603;&#1578;&#1575;&#1576;%201436\&#1605;&#1587;&#1608;&#1583;&#1577;\2-33&#1602;&#1608;&#1609;%20&#1593;&#1575;&#1605;&#1604;&#1577;%20&#1605;&#1580;&#1605;&#1593;&#1575;&#1578;%20&#1582;&#1575;&#1589;.xls" TargetMode="External"/><Relationship Id="rId17" Type="http://schemas.openxmlformats.org/officeDocument/2006/relationships/externalLinkPath" Target="file:///Y:\Users\ismail-aa\Desktop\&#1603;&#1578;&#1575;&#1576;%201436\&#1605;&#1587;&#1608;&#1583;&#1577;\2-33&#1602;&#1608;&#1609;%20&#1593;&#1575;&#1605;&#1604;&#1577;%20&#1605;&#1580;&#1605;&#1593;&#1575;&#1578;%20&#1582;&#1575;&#1589;.xls" TargetMode="External"/><Relationship Id="rId2" Type="http://schemas.openxmlformats.org/officeDocument/2006/relationships/externalLinkPath" Target="file:///Y:\Users\ismail-aa\Desktop\&#1603;&#1578;&#1575;&#1576;%201436\&#1605;&#1587;&#1608;&#1583;&#1577;\2-33&#1602;&#1608;&#1609;%20&#1593;&#1575;&#1605;&#1604;&#1577;%20&#1605;&#1580;&#1605;&#1593;&#1575;&#1578;%20&#1582;&#1575;&#1589;.xls" TargetMode="External"/><Relationship Id="rId16" Type="http://schemas.openxmlformats.org/officeDocument/2006/relationships/externalLinkPath" Target="file:///Y:\Users\ismail-aa\Desktop\&#1603;&#1578;&#1575;&#1576;%201436\&#1605;&#1587;&#1608;&#1583;&#1577;\2-33&#1602;&#1608;&#1609;%20&#1593;&#1575;&#1605;&#1604;&#1577;%20&#1605;&#1580;&#1605;&#1593;&#1575;&#1578;%20&#1582;&#1575;&#1589;.xls" TargetMode="External"/><Relationship Id="rId20" Type="http://schemas.openxmlformats.org/officeDocument/2006/relationships/externalLinkPath" Target="file:///Y:\Users\ismail-aa\Desktop\&#1603;&#1578;&#1575;&#1576;%201436\&#1605;&#1587;&#1608;&#1583;&#1577;\2-33&#1602;&#1608;&#1609;%20&#1593;&#1575;&#1605;&#1604;&#1577;%20&#1605;&#1580;&#1605;&#1593;&#1575;&#1578;%20&#1582;&#1575;&#1589;.xls" TargetMode="External"/><Relationship Id="rId1" Type="http://schemas.openxmlformats.org/officeDocument/2006/relationships/externalLinkPath" Target="file:///Y:\Users\ismail-aa\Desktop\&#1603;&#1578;&#1575;&#1576;%201436\&#1605;&#1587;&#1608;&#1583;&#1577;\2-33&#1602;&#1608;&#1609;%20&#1593;&#1575;&#1605;&#1604;&#1577;%20&#1605;&#1580;&#1605;&#1593;&#1575;&#1578;%20&#1582;&#1575;&#1589;.xls" TargetMode="External"/><Relationship Id="rId6" Type="http://schemas.openxmlformats.org/officeDocument/2006/relationships/externalLinkPath" Target="file:///Y:\Users\ismail-aa\Desktop\&#1603;&#1578;&#1575;&#1576;%201436\&#1605;&#1587;&#1608;&#1583;&#1577;\2-33&#1602;&#1608;&#1609;%20&#1593;&#1575;&#1605;&#1604;&#1577;%20&#1605;&#1580;&#1605;&#1593;&#1575;&#1578;%20&#1582;&#1575;&#1589;.xls" TargetMode="External"/><Relationship Id="rId11" Type="http://schemas.openxmlformats.org/officeDocument/2006/relationships/externalLinkPath" Target="file:///Y:\Users\ismail-aa\Desktop\&#1603;&#1578;&#1575;&#1576;%201436\&#1605;&#1587;&#1608;&#1583;&#1577;\2-33&#1602;&#1608;&#1609;%20&#1593;&#1575;&#1605;&#1604;&#1577;%20&#1605;&#1580;&#1605;&#1593;&#1575;&#1578;%20&#1582;&#1575;&#1589;.xls" TargetMode="External"/><Relationship Id="rId5" Type="http://schemas.openxmlformats.org/officeDocument/2006/relationships/externalLinkPath" Target="file:///Y:\Users\ismail-aa\Desktop\&#1603;&#1578;&#1575;&#1576;%201436\&#1605;&#1587;&#1608;&#1583;&#1577;\2-33&#1602;&#1608;&#1609;%20&#1593;&#1575;&#1605;&#1604;&#1577;%20&#1605;&#1580;&#1605;&#1593;&#1575;&#1578;%20&#1582;&#1575;&#1589;.xls" TargetMode="External"/><Relationship Id="rId15" Type="http://schemas.openxmlformats.org/officeDocument/2006/relationships/externalLinkPath" Target="file:///Y:\Users\ismail-aa\Desktop\&#1603;&#1578;&#1575;&#1576;%201436\&#1605;&#1587;&#1608;&#1583;&#1577;\2-33&#1602;&#1608;&#1609;%20&#1593;&#1575;&#1605;&#1604;&#1577;%20&#1605;&#1580;&#1605;&#1593;&#1575;&#1578;%20&#1582;&#1575;&#1589;.xls" TargetMode="External"/><Relationship Id="rId10" Type="http://schemas.openxmlformats.org/officeDocument/2006/relationships/externalLinkPath" Target="file:///Y:\Users\ismail-aa\Desktop\&#1603;&#1578;&#1575;&#1576;%201436\&#1605;&#1587;&#1608;&#1583;&#1577;\2-33&#1602;&#1608;&#1609;%20&#1593;&#1575;&#1605;&#1604;&#1577;%20&#1605;&#1580;&#1605;&#1593;&#1575;&#1578;%20&#1582;&#1575;&#1589;.xls" TargetMode="External"/><Relationship Id="rId19" Type="http://schemas.openxmlformats.org/officeDocument/2006/relationships/externalLinkPath" Target="file:///Y:\Users\ismail-aa\Desktop\&#1603;&#1578;&#1575;&#1576;%201436\&#1605;&#1587;&#1608;&#1583;&#1577;\2-33&#1602;&#1608;&#1609;%20&#1593;&#1575;&#1605;&#1604;&#1577;%20&#1605;&#1580;&#1605;&#1593;&#1575;&#1578;%20&#1582;&#1575;&#1589;.xls" TargetMode="External"/><Relationship Id="rId4" Type="http://schemas.openxmlformats.org/officeDocument/2006/relationships/externalLinkPath" Target="file:///Y:\Users\ismail-aa\Desktop\&#1603;&#1578;&#1575;&#1576;%201436\&#1605;&#1587;&#1608;&#1583;&#1577;\2-33&#1602;&#1608;&#1609;%20&#1593;&#1575;&#1605;&#1604;&#1577;%20&#1605;&#1580;&#1605;&#1593;&#1575;&#1578;%20&#1582;&#1575;&#1589;.xls" TargetMode="External"/><Relationship Id="rId9" Type="http://schemas.openxmlformats.org/officeDocument/2006/relationships/externalLinkPath" Target="file:///Y:\Users\ismail-aa\Desktop\&#1603;&#1578;&#1575;&#1576;%201436\&#1605;&#1587;&#1608;&#1583;&#1577;\2-33&#1602;&#1608;&#1609;%20&#1593;&#1575;&#1605;&#1604;&#1577;%20&#1605;&#1580;&#1605;&#1593;&#1575;&#1578;%20&#1582;&#1575;&#1589;.xls" TargetMode="External"/><Relationship Id="rId14" Type="http://schemas.openxmlformats.org/officeDocument/2006/relationships/externalLinkPath" Target="file:///Y:\Users\ismail-aa\Desktop\&#1603;&#1578;&#1575;&#1576;%201436\&#1605;&#1587;&#1608;&#1583;&#1577;\2-33&#1602;&#1608;&#1609;%20&#1593;&#1575;&#1605;&#1604;&#1577;%20&#1605;&#1580;&#1605;&#1593;&#1575;&#1578;%20&#1582;&#1575;&#1589;.xls" TargetMode="External"/></Relationships>
</file>

<file path=xl/worksheets/_rels/sheet46.xml.rels><?xml version="1.0" encoding="UTF-8" standalone="yes"?>
<Relationships xmlns="http://schemas.openxmlformats.org/package/2006/relationships"><Relationship Id="rId8"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42.bin"/><Relationship Id="rId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externalLinkPath" Target="file:///Y:\2016\&#1575;&#1604;&#1576;&#1575;&#1576;%20&#1575;&#1604;&#1585;&#1575;&#1576;&#1593;%20&#1575;&#1604;&#1571;&#1606;&#1588;&#1591;&#1577;\&#1580;&#1583;&#1575;&#1608;&#1604;%20&#1575;&#1604;&#1571;&#1606;&#1588;&#1591;&#1577;\4-11&#1605;&#1585;&#1575;&#1580;&#1593;&#1608;&#1606;%20&#1582;&#1575;&#1589;.xls" TargetMode="External"/><Relationship Id="rId1" Type="http://schemas.openxmlformats.org/officeDocument/2006/relationships/externalLinkPath" Target="file:///Y:\2016\&#1575;&#1604;&#1576;&#1575;&#1576;%20&#1575;&#1604;&#1585;&#1575;&#1576;&#1593;%20&#1575;&#1604;&#1571;&#1606;&#1588;&#1591;&#1577;\&#1580;&#1583;&#1575;&#1608;&#1604;%20&#1575;&#1604;&#1571;&#1606;&#1588;&#1591;&#1577;\4-11&#1605;&#1585;&#1575;&#1580;&#1593;&#1608;&#1606;%20&#1582;&#1575;&#1589;.xls" TargetMode="Externa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7.xml.rels><?xml version="1.0" encoding="UTF-8" standalone="yes"?>
<Relationships xmlns="http://schemas.openxmlformats.org/package/2006/relationships"><Relationship Id="rId8"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3"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8"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3"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7"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2"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7"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2"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6"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20" Type="http://schemas.openxmlformats.org/officeDocument/2006/relationships/printerSettings" Target="../printerSettings/printerSettings85.bin"/><Relationship Id="rId1"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6"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1"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5"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5"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0"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9"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4"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9"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4" Type="http://schemas.openxmlformats.org/officeDocument/2006/relationships/externalLinkPath" Target="file:///Y:\2016\&#1575;&#1604;&#1576;&#1575;&#1576;%20&#1575;&#1604;&#1585;&#1575;&#1576;&#1593;%20&#1575;&#1604;&#1571;&#1606;&#1588;&#1591;&#1577;\&#1580;&#1583;&#1575;&#1608;&#1604;%20&#1575;&#1604;&#1571;&#1606;&#1588;&#1591;&#1577;\4-16&#1606;&#1601;&#1587;&#1610;&#1577;.xls"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78153-CE7E-4CB9-800F-AEB214CC87F3}">
  <dimension ref="A1:A22"/>
  <sheetViews>
    <sheetView showGridLines="0" zoomScale="50" zoomScaleNormal="50" workbookViewId="0">
      <selection activeCell="A57" sqref="A57"/>
    </sheetView>
  </sheetViews>
  <sheetFormatPr defaultRowHeight="15"/>
  <cols>
    <col min="1" max="1" width="93" customWidth="1"/>
  </cols>
  <sheetData>
    <row r="1" spans="1:1" ht="90">
      <c r="A1" s="1" t="s">
        <v>0</v>
      </c>
    </row>
    <row r="2" spans="1:1">
      <c r="A2" s="1" t="s">
        <v>1</v>
      </c>
    </row>
    <row r="3" spans="1:1">
      <c r="A3" s="1" t="s">
        <v>2</v>
      </c>
    </row>
    <row r="4" spans="1:1" ht="30">
      <c r="A4" s="1" t="s">
        <v>3</v>
      </c>
    </row>
    <row r="5" spans="1:1" ht="30">
      <c r="A5" s="1" t="s">
        <v>4</v>
      </c>
    </row>
    <row r="6" spans="1:1" ht="15.75">
      <c r="A6" s="2"/>
    </row>
    <row r="7" spans="1:1">
      <c r="A7" s="3" t="s">
        <v>5</v>
      </c>
    </row>
    <row r="8" spans="1:1" ht="30">
      <c r="A8" s="4" t="s">
        <v>6</v>
      </c>
    </row>
    <row r="9" spans="1:1">
      <c r="A9" s="4" t="s">
        <v>7</v>
      </c>
    </row>
    <row r="10" spans="1:1">
      <c r="A10" s="4" t="s">
        <v>8</v>
      </c>
    </row>
    <row r="11" spans="1:1">
      <c r="A11" s="4" t="s">
        <v>9</v>
      </c>
    </row>
    <row r="12" spans="1:1">
      <c r="A12" s="4" t="s">
        <v>10</v>
      </c>
    </row>
    <row r="13" spans="1:1">
      <c r="A13" s="5" t="s">
        <v>11</v>
      </c>
    </row>
    <row r="14" spans="1:1" ht="30">
      <c r="A14" s="4" t="s">
        <v>12</v>
      </c>
    </row>
    <row r="15" spans="1:1" ht="30">
      <c r="A15" s="4" t="s">
        <v>13</v>
      </c>
    </row>
    <row r="16" spans="1:1">
      <c r="A16" s="1"/>
    </row>
    <row r="17" spans="1:1">
      <c r="A17" s="5" t="s">
        <v>14</v>
      </c>
    </row>
    <row r="18" spans="1:1" ht="30">
      <c r="A18" s="1" t="s">
        <v>15</v>
      </c>
    </row>
    <row r="19" spans="1:1">
      <c r="A19" s="4" t="s">
        <v>16</v>
      </c>
    </row>
    <row r="20" spans="1:1">
      <c r="A20" s="4" t="s">
        <v>17</v>
      </c>
    </row>
    <row r="21" spans="1:1">
      <c r="A21" s="4" t="s">
        <v>18</v>
      </c>
    </row>
    <row r="22" spans="1:1">
      <c r="A22" s="4" t="s">
        <v>19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3653B-2A55-47A5-8D41-DC5E8F73808F}">
  <sheetPr>
    <tabColor rgb="FF00B050"/>
  </sheetPr>
  <dimension ref="A1:D17"/>
  <sheetViews>
    <sheetView zoomScaleNormal="100" workbookViewId="0">
      <selection activeCell="D17" sqref="D17"/>
    </sheetView>
  </sheetViews>
  <sheetFormatPr defaultColWidth="8.7109375" defaultRowHeight="25.15" customHeight="1"/>
  <cols>
    <col min="1" max="1" width="39.5703125" style="7" customWidth="1"/>
    <col min="2" max="2" width="16.42578125" style="58" customWidth="1"/>
    <col min="3" max="3" width="23.140625" style="7" customWidth="1"/>
    <col min="4" max="4" width="8.7109375" style="7" hidden="1" customWidth="1"/>
    <col min="5" max="16384" width="8.7109375" style="7"/>
  </cols>
  <sheetData>
    <row r="1" spans="1:3" s="126" customFormat="1" ht="25.15" customHeight="1">
      <c r="A1" s="244" t="s">
        <v>237</v>
      </c>
      <c r="B1" s="244"/>
      <c r="C1" s="244"/>
    </row>
    <row r="2" spans="1:3" s="126" customFormat="1" ht="25.15" customHeight="1">
      <c r="A2" s="127" t="s">
        <v>238</v>
      </c>
      <c r="B2" s="127"/>
      <c r="C2" s="127"/>
    </row>
    <row r="3" spans="1:3" s="126" customFormat="1" ht="25.15" customHeight="1" thickBot="1">
      <c r="A3" s="245" t="s">
        <v>239</v>
      </c>
      <c r="B3" s="246"/>
      <c r="C3" s="247" t="s">
        <v>240</v>
      </c>
    </row>
    <row r="4" spans="1:3" s="126" customFormat="1" ht="25.15" customHeight="1">
      <c r="A4" s="151" t="s">
        <v>241</v>
      </c>
      <c r="B4" s="152"/>
      <c r="C4" s="133" t="s">
        <v>27</v>
      </c>
    </row>
    <row r="5" spans="1:3" s="126" customFormat="1" ht="25.15" customHeight="1">
      <c r="A5" s="248" t="s">
        <v>242</v>
      </c>
      <c r="B5" s="249"/>
      <c r="C5" s="250" t="s">
        <v>243</v>
      </c>
    </row>
    <row r="6" spans="1:3" s="126" customFormat="1" ht="25.15" customHeight="1">
      <c r="A6" s="156" t="s">
        <v>244</v>
      </c>
      <c r="B6" s="251">
        <v>0</v>
      </c>
      <c r="C6" s="236">
        <v>2016</v>
      </c>
    </row>
    <row r="7" spans="1:3" s="126" customFormat="1" ht="25.15" customHeight="1">
      <c r="A7" s="159" t="s">
        <v>245</v>
      </c>
      <c r="B7" s="252"/>
      <c r="C7" s="238"/>
    </row>
    <row r="8" spans="1:3" s="126" customFormat="1" ht="25.15" customHeight="1">
      <c r="A8" s="156" t="s">
        <v>246</v>
      </c>
      <c r="B8" s="135">
        <v>2.1999999999999999E-2</v>
      </c>
      <c r="C8" s="236">
        <v>2016</v>
      </c>
    </row>
    <row r="9" spans="1:3" s="126" customFormat="1" ht="25.15" customHeight="1">
      <c r="A9" s="159" t="s">
        <v>247</v>
      </c>
      <c r="B9" s="139"/>
      <c r="C9" s="238"/>
    </row>
    <row r="10" spans="1:3" s="126" customFormat="1" ht="25.15" customHeight="1">
      <c r="A10" s="156" t="s">
        <v>248</v>
      </c>
      <c r="B10" s="135">
        <v>0.39</v>
      </c>
      <c r="C10" s="236">
        <v>2016</v>
      </c>
    </row>
    <row r="11" spans="1:3" s="126" customFormat="1" ht="25.15" customHeight="1">
      <c r="A11" s="159" t="s">
        <v>249</v>
      </c>
      <c r="B11" s="139"/>
      <c r="C11" s="238"/>
    </row>
    <row r="12" spans="1:3" s="126" customFormat="1" ht="25.15" customHeight="1">
      <c r="A12" s="253" t="s">
        <v>250</v>
      </c>
      <c r="B12" s="135">
        <v>8.9999999999999993E-3</v>
      </c>
      <c r="C12" s="236">
        <v>2016</v>
      </c>
    </row>
    <row r="13" spans="1:3" s="126" customFormat="1" ht="25.15" customHeight="1">
      <c r="A13" s="254" t="s">
        <v>251</v>
      </c>
      <c r="B13" s="139"/>
      <c r="C13" s="238"/>
    </row>
    <row r="14" spans="1:3" s="126" customFormat="1" ht="25.15" customHeight="1">
      <c r="A14" s="156" t="s">
        <v>252</v>
      </c>
      <c r="B14" s="251">
        <v>6.82</v>
      </c>
      <c r="C14" s="236">
        <v>2016</v>
      </c>
    </row>
    <row r="15" spans="1:3" s="126" customFormat="1" ht="25.15" customHeight="1">
      <c r="A15" s="159" t="s">
        <v>253</v>
      </c>
      <c r="B15" s="252"/>
      <c r="C15" s="238"/>
    </row>
    <row r="16" spans="1:3" s="126" customFormat="1" ht="25.15" customHeight="1">
      <c r="A16" s="156" t="s">
        <v>254</v>
      </c>
      <c r="B16" s="251">
        <v>2.35</v>
      </c>
      <c r="C16" s="236">
        <v>2016</v>
      </c>
    </row>
    <row r="17" spans="1:3" s="126" customFormat="1" ht="25.15" customHeight="1" thickBot="1">
      <c r="A17" s="168" t="s">
        <v>255</v>
      </c>
      <c r="B17" s="255"/>
      <c r="C17" s="241"/>
    </row>
  </sheetData>
  <mergeCells count="15">
    <mergeCell ref="B16:B17"/>
    <mergeCell ref="C16:C17"/>
    <mergeCell ref="B10:B11"/>
    <mergeCell ref="C10:C11"/>
    <mergeCell ref="B12:B13"/>
    <mergeCell ref="C12:C13"/>
    <mergeCell ref="B14:B15"/>
    <mergeCell ref="C14:C15"/>
    <mergeCell ref="A1:C1"/>
    <mergeCell ref="A2:C2"/>
    <mergeCell ref="A4:B4"/>
    <mergeCell ref="B6:B7"/>
    <mergeCell ref="C6:C7"/>
    <mergeCell ref="B8:B9"/>
    <mergeCell ref="C8:C9"/>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33008-F075-413C-B870-9476EDBC213B}">
  <dimension ref="A1:H32"/>
  <sheetViews>
    <sheetView showGridLines="0" zoomScaleNormal="100" workbookViewId="0">
      <selection activeCell="G26" sqref="G26"/>
    </sheetView>
  </sheetViews>
  <sheetFormatPr defaultColWidth="9.140625" defaultRowHeight="15.75"/>
  <cols>
    <col min="1" max="7" width="17.7109375" style="4272" customWidth="1"/>
    <col min="8" max="8" width="9.5703125" style="4272" bestFit="1" customWidth="1"/>
    <col min="9" max="16384" width="9.140625" style="4272"/>
  </cols>
  <sheetData>
    <row r="1" spans="1:8" s="4320" customFormat="1">
      <c r="A1" s="4330" t="s">
        <v>2934</v>
      </c>
      <c r="B1" s="4330"/>
      <c r="C1" s="4330"/>
      <c r="D1" s="4330"/>
      <c r="E1" s="4330"/>
      <c r="F1" s="4330"/>
      <c r="G1" s="4330"/>
    </row>
    <row r="2" spans="1:8" s="4320" customFormat="1">
      <c r="A2" s="4330" t="s">
        <v>2933</v>
      </c>
      <c r="B2" s="4330"/>
      <c r="C2" s="4330"/>
      <c r="D2" s="4330"/>
      <c r="E2" s="4330"/>
      <c r="F2" s="4330"/>
      <c r="G2" s="4330"/>
    </row>
    <row r="3" spans="1:8" s="4320" customFormat="1">
      <c r="A3" s="4329" t="s">
        <v>2932</v>
      </c>
      <c r="B3" s="4320" t="s">
        <v>217</v>
      </c>
      <c r="E3" s="4328"/>
      <c r="F3" s="4328"/>
      <c r="G3" s="4328" t="s">
        <v>2931</v>
      </c>
    </row>
    <row r="4" spans="1:8" s="4320" customFormat="1" ht="57.75" customHeight="1">
      <c r="A4" s="4327" t="s">
        <v>195</v>
      </c>
      <c r="B4" s="4326" t="s">
        <v>196</v>
      </c>
      <c r="C4" s="4325" t="s">
        <v>2930</v>
      </c>
      <c r="D4" s="4325" t="s">
        <v>2929</v>
      </c>
      <c r="E4" s="4325" t="s">
        <v>2928</v>
      </c>
      <c r="F4" s="4325" t="s">
        <v>2927</v>
      </c>
      <c r="G4" s="4325" t="s">
        <v>2926</v>
      </c>
    </row>
    <row r="5" spans="1:8" s="4320" customFormat="1" ht="33" customHeight="1">
      <c r="A5" s="4324"/>
      <c r="B5" s="4323"/>
      <c r="C5" s="4322" t="s">
        <v>2881</v>
      </c>
      <c r="D5" s="4322" t="s">
        <v>2925</v>
      </c>
      <c r="E5" s="4321" t="s">
        <v>2924</v>
      </c>
      <c r="F5" s="4321" t="s">
        <v>2923</v>
      </c>
      <c r="G5" s="4321" t="s">
        <v>2922</v>
      </c>
    </row>
    <row r="6" spans="1:8">
      <c r="A6" s="4319" t="s">
        <v>969</v>
      </c>
      <c r="B6" s="4318" t="s">
        <v>91</v>
      </c>
      <c r="C6" s="2420">
        <v>180376</v>
      </c>
      <c r="D6" s="2420">
        <v>5710</v>
      </c>
      <c r="E6" s="4317">
        <v>300</v>
      </c>
      <c r="F6" s="4305">
        <f>E6/C6*1000</f>
        <v>1.6631924424535414</v>
      </c>
      <c r="G6" s="4304">
        <f>E6/D6</f>
        <v>5.2539404553415062E-2</v>
      </c>
    </row>
    <row r="7" spans="1:8">
      <c r="A7" s="4314" t="s">
        <v>970</v>
      </c>
      <c r="B7" s="4313" t="s">
        <v>93</v>
      </c>
      <c r="C7" s="4316">
        <v>92833</v>
      </c>
      <c r="D7" s="4316">
        <v>1757</v>
      </c>
      <c r="E7" s="4315">
        <v>159</v>
      </c>
      <c r="F7" s="4305">
        <f>E7/C7*1000</f>
        <v>1.7127530080897955</v>
      </c>
      <c r="G7" s="4304">
        <f>E7/D7</f>
        <v>9.0495162208309624E-2</v>
      </c>
      <c r="H7" s="4273"/>
    </row>
    <row r="8" spans="1:8">
      <c r="A8" s="4314" t="s">
        <v>971</v>
      </c>
      <c r="B8" s="4313" t="s">
        <v>95</v>
      </c>
      <c r="C8" s="4312">
        <v>70612</v>
      </c>
      <c r="D8" s="4312">
        <v>2180</v>
      </c>
      <c r="E8" s="4288">
        <v>466</v>
      </c>
      <c r="F8" s="4305">
        <f>E8/C8*1000</f>
        <v>6.5994448535659664</v>
      </c>
      <c r="G8" s="4304">
        <f>E8/D8</f>
        <v>0.21376146788990827</v>
      </c>
    </row>
    <row r="9" spans="1:8">
      <c r="A9" s="4314" t="s">
        <v>972</v>
      </c>
      <c r="B9" s="4313" t="s">
        <v>97</v>
      </c>
      <c r="C9" s="4312">
        <v>50906</v>
      </c>
      <c r="D9" s="4312">
        <v>2047</v>
      </c>
      <c r="E9" s="4288">
        <v>135</v>
      </c>
      <c r="F9" s="4305">
        <f>E9/C9*1000</f>
        <v>2.6519467253368956</v>
      </c>
      <c r="G9" s="4304">
        <f>E9/D9</f>
        <v>6.5950170981924766E-2</v>
      </c>
    </row>
    <row r="10" spans="1:8">
      <c r="A10" s="4314" t="s">
        <v>973</v>
      </c>
      <c r="B10" s="4313" t="s">
        <v>99</v>
      </c>
      <c r="C10" s="4312">
        <v>85016</v>
      </c>
      <c r="D10" s="4312">
        <v>2304</v>
      </c>
      <c r="E10" s="4288">
        <v>124</v>
      </c>
      <c r="F10" s="4305">
        <f>E10/C10*1000</f>
        <v>1.4585489790157147</v>
      </c>
      <c r="G10" s="4304">
        <f>E10/D10</f>
        <v>5.3819444444444448E-2</v>
      </c>
    </row>
    <row r="11" spans="1:8">
      <c r="A11" s="4314" t="s">
        <v>974</v>
      </c>
      <c r="B11" s="4313" t="s">
        <v>101</v>
      </c>
      <c r="C11" s="4312">
        <v>101205</v>
      </c>
      <c r="D11" s="4312">
        <v>2067</v>
      </c>
      <c r="E11" s="4288">
        <v>167</v>
      </c>
      <c r="F11" s="4305">
        <f>E11/C11*1000</f>
        <v>1.6501161009831529</v>
      </c>
      <c r="G11" s="4304">
        <f>E11/D11</f>
        <v>8.0793420416061926E-2</v>
      </c>
    </row>
    <row r="12" spans="1:8">
      <c r="A12" s="4314" t="s">
        <v>976</v>
      </c>
      <c r="B12" s="4313" t="s">
        <v>103</v>
      </c>
      <c r="C12" s="4312">
        <v>63771</v>
      </c>
      <c r="D12" s="4312">
        <v>2020</v>
      </c>
      <c r="E12" s="4288">
        <v>125</v>
      </c>
      <c r="F12" s="4305">
        <f>E12/C12*1000</f>
        <v>1.9601386210032772</v>
      </c>
      <c r="G12" s="4304">
        <f>E12/D12</f>
        <v>6.1881188118811881E-2</v>
      </c>
    </row>
    <row r="13" spans="1:8">
      <c r="A13" s="4314" t="s">
        <v>977</v>
      </c>
      <c r="B13" s="4313" t="s">
        <v>105</v>
      </c>
      <c r="C13" s="4312">
        <v>55828</v>
      </c>
      <c r="D13" s="4312">
        <v>1283</v>
      </c>
      <c r="E13" s="4288">
        <v>54</v>
      </c>
      <c r="F13" s="4305">
        <f>E13/C13*1000</f>
        <v>0.96725657376226981</v>
      </c>
      <c r="G13" s="4304">
        <f>E13/D13</f>
        <v>4.2088854247856584E-2</v>
      </c>
    </row>
    <row r="14" spans="1:8">
      <c r="A14" s="4314" t="s">
        <v>1809</v>
      </c>
      <c r="B14" s="4313" t="s">
        <v>107</v>
      </c>
      <c r="C14" s="4312">
        <v>19761</v>
      </c>
      <c r="D14" s="4312">
        <v>967</v>
      </c>
      <c r="E14" s="4288">
        <v>22</v>
      </c>
      <c r="F14" s="4305">
        <f>E14/C14*1000</f>
        <v>1.1133039825919742</v>
      </c>
      <c r="G14" s="4304">
        <f>E14/D14</f>
        <v>2.2750775594622543E-2</v>
      </c>
    </row>
    <row r="15" spans="1:8">
      <c r="A15" s="4314" t="s">
        <v>978</v>
      </c>
      <c r="B15" s="4313" t="s">
        <v>109</v>
      </c>
      <c r="C15" s="4312">
        <v>87241</v>
      </c>
      <c r="D15" s="4312">
        <v>1941</v>
      </c>
      <c r="E15" s="4288">
        <v>118</v>
      </c>
      <c r="F15" s="4305">
        <f>E15/C15*1000</f>
        <v>1.3525750507215646</v>
      </c>
      <c r="G15" s="4304">
        <f>E15/D15</f>
        <v>6.0793405461102526E-2</v>
      </c>
    </row>
    <row r="16" spans="1:8">
      <c r="A16" s="4314" t="s">
        <v>210</v>
      </c>
      <c r="B16" s="4313" t="s">
        <v>111</v>
      </c>
      <c r="C16" s="4312">
        <v>27062</v>
      </c>
      <c r="D16" s="4312">
        <v>642</v>
      </c>
      <c r="E16" s="4288">
        <v>36</v>
      </c>
      <c r="F16" s="4305">
        <f>E16/C16*1000</f>
        <v>1.3302786194664105</v>
      </c>
      <c r="G16" s="4304">
        <f>E16/D16</f>
        <v>5.6074766355140186E-2</v>
      </c>
    </row>
    <row r="17" spans="1:8">
      <c r="A17" s="4314" t="s">
        <v>979</v>
      </c>
      <c r="B17" s="4313" t="s">
        <v>113</v>
      </c>
      <c r="C17" s="4312">
        <v>47810</v>
      </c>
      <c r="D17" s="4312">
        <v>1062</v>
      </c>
      <c r="E17" s="4288">
        <v>92</v>
      </c>
      <c r="F17" s="4305">
        <f>E17/C17*1000</f>
        <v>1.9242836226730811</v>
      </c>
      <c r="G17" s="4304">
        <f>E17/D17</f>
        <v>8.6629001883239173E-2</v>
      </c>
    </row>
    <row r="18" spans="1:8">
      <c r="A18" s="4314" t="s">
        <v>114</v>
      </c>
      <c r="B18" s="4313" t="s">
        <v>115</v>
      </c>
      <c r="C18" s="4312">
        <v>35487</v>
      </c>
      <c r="D18" s="4312">
        <v>1129</v>
      </c>
      <c r="E18" s="4288">
        <v>86</v>
      </c>
      <c r="F18" s="4305">
        <f>E18/C18*1000</f>
        <v>2.4234226618198211</v>
      </c>
      <c r="G18" s="4304">
        <f>E18/D18</f>
        <v>7.6173604960141722E-2</v>
      </c>
    </row>
    <row r="19" spans="1:8">
      <c r="A19" s="4314" t="s">
        <v>981</v>
      </c>
      <c r="B19" s="4313" t="s">
        <v>117</v>
      </c>
      <c r="C19" s="4312">
        <v>27900</v>
      </c>
      <c r="D19" s="4312">
        <v>1217</v>
      </c>
      <c r="E19" s="4288">
        <v>33</v>
      </c>
      <c r="F19" s="4305">
        <f>E19/C19*1000</f>
        <v>1.1827956989247312</v>
      </c>
      <c r="G19" s="4304">
        <f>E19/D19</f>
        <v>2.7115858668857847E-2</v>
      </c>
    </row>
    <row r="20" spans="1:8">
      <c r="A20" s="4314" t="s">
        <v>118</v>
      </c>
      <c r="B20" s="4313" t="s">
        <v>119</v>
      </c>
      <c r="C20" s="4312">
        <v>59140</v>
      </c>
      <c r="D20" s="4312">
        <v>1690</v>
      </c>
      <c r="E20" s="4288">
        <v>101</v>
      </c>
      <c r="F20" s="4305">
        <f>E20/C20*1000</f>
        <v>1.7078119715928306</v>
      </c>
      <c r="G20" s="4304">
        <f>E20/D20</f>
        <v>5.9763313609467454E-2</v>
      </c>
    </row>
    <row r="21" spans="1:8" ht="15" customHeight="1">
      <c r="A21" s="4314" t="s">
        <v>982</v>
      </c>
      <c r="B21" s="4313" t="s">
        <v>983</v>
      </c>
      <c r="C21" s="4312">
        <v>46125</v>
      </c>
      <c r="D21" s="4312">
        <v>950</v>
      </c>
      <c r="E21" s="4288">
        <v>71</v>
      </c>
      <c r="F21" s="4305">
        <f>E21/C21*1000</f>
        <v>1.5392953929539295</v>
      </c>
      <c r="G21" s="4304">
        <f>E21/D21</f>
        <v>7.4736842105263157E-2</v>
      </c>
      <c r="H21" s="4291"/>
    </row>
    <row r="22" spans="1:8">
      <c r="A22" s="4314" t="s">
        <v>984</v>
      </c>
      <c r="B22" s="4313" t="s">
        <v>2643</v>
      </c>
      <c r="C22" s="4312">
        <v>33241</v>
      </c>
      <c r="D22" s="4312">
        <v>1005</v>
      </c>
      <c r="E22" s="4288">
        <v>66</v>
      </c>
      <c r="F22" s="4305">
        <f>E22/C22*1000</f>
        <v>1.9854998345416806</v>
      </c>
      <c r="G22" s="4304">
        <f>E22/D22</f>
        <v>6.5671641791044774E-2</v>
      </c>
    </row>
    <row r="23" spans="1:8">
      <c r="A23" s="4314" t="s">
        <v>1811</v>
      </c>
      <c r="B23" s="4313" t="s">
        <v>125</v>
      </c>
      <c r="C23" s="4312">
        <v>51888</v>
      </c>
      <c r="D23" s="4312">
        <v>1078</v>
      </c>
      <c r="E23" s="4288">
        <v>41</v>
      </c>
      <c r="F23" s="4305">
        <f>E23/C23*1000</f>
        <v>0.79016342892383595</v>
      </c>
      <c r="G23" s="4304">
        <f>E23/D23</f>
        <v>3.8033395176252316E-2</v>
      </c>
    </row>
    <row r="24" spans="1:8">
      <c r="A24" s="4314" t="s">
        <v>126</v>
      </c>
      <c r="B24" s="4313" t="s">
        <v>2908</v>
      </c>
      <c r="C24" s="4312">
        <v>20416</v>
      </c>
      <c r="D24" s="4312">
        <v>395</v>
      </c>
      <c r="E24" s="4288">
        <v>12</v>
      </c>
      <c r="F24" s="4305">
        <f>E24/C24*1000</f>
        <v>0.58777429467084641</v>
      </c>
      <c r="G24" s="4304">
        <f>E24/D24</f>
        <v>3.0379746835443037E-2</v>
      </c>
    </row>
    <row r="25" spans="1:8">
      <c r="A25" s="4311" t="s">
        <v>128</v>
      </c>
      <c r="B25" s="4310" t="s">
        <v>129</v>
      </c>
      <c r="C25" s="4309">
        <v>13354</v>
      </c>
      <c r="D25" s="4309">
        <v>251</v>
      </c>
      <c r="E25" s="4281">
        <v>10</v>
      </c>
      <c r="F25" s="4305">
        <f>E25/C25*1000</f>
        <v>0.74883929908641611</v>
      </c>
      <c r="G25" s="4304">
        <f>E25/D25</f>
        <v>3.9840637450199202E-2</v>
      </c>
    </row>
    <row r="26" spans="1:8">
      <c r="A26" s="4308" t="s">
        <v>424</v>
      </c>
      <c r="B26" s="4307" t="s">
        <v>131</v>
      </c>
      <c r="C26" s="4306">
        <f>SUM(C6:C25)</f>
        <v>1169972</v>
      </c>
      <c r="D26" s="4306">
        <f>SUM(D6:D25)</f>
        <v>31695</v>
      </c>
      <c r="E26" s="4281">
        <f>SUM(E6:E25)</f>
        <v>2218</v>
      </c>
      <c r="F26" s="4305">
        <f>E26/C26*1000</f>
        <v>1.8957718646258199</v>
      </c>
      <c r="G26" s="4304">
        <f>E26/D26</f>
        <v>6.9979492033443766E-2</v>
      </c>
    </row>
    <row r="27" spans="1:8">
      <c r="A27" s="4278" t="s">
        <v>2907</v>
      </c>
    </row>
    <row r="28" spans="1:8" ht="23.25" customHeight="1">
      <c r="A28" s="4276" t="s">
        <v>2906</v>
      </c>
      <c r="B28" s="4275"/>
      <c r="C28" s="4275"/>
      <c r="D28" s="4275"/>
      <c r="E28" s="4275"/>
    </row>
    <row r="30" spans="1:8">
      <c r="C30" s="4274"/>
      <c r="D30" s="4274"/>
    </row>
    <row r="32" spans="1:8">
      <c r="D32" s="4291"/>
    </row>
  </sheetData>
  <mergeCells count="5">
    <mergeCell ref="A1:G1"/>
    <mergeCell ref="A2:G2"/>
    <mergeCell ref="A28:E28"/>
    <mergeCell ref="A4:A5"/>
    <mergeCell ref="B4:B5"/>
  </mergeCells>
  <printOptions horizontalCentered="1" verticalCentered="1"/>
  <pageMargins left="0.15748031496062992" right="0.15748031496062992" top="0.19685039370078741" bottom="0.19685039370078741" header="0.51181102362204722" footer="0.51181102362204722"/>
  <pageSetup paperSize="9" scale="90"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C791C-349F-4B66-AF3B-1BF40D7AA7DF}">
  <dimension ref="A1:H27"/>
  <sheetViews>
    <sheetView showGridLines="0" zoomScale="80" zoomScaleNormal="80" workbookViewId="0">
      <selection activeCell="E27" sqref="E27:H27"/>
    </sheetView>
  </sheetViews>
  <sheetFormatPr defaultColWidth="9.140625" defaultRowHeight="15.75"/>
  <cols>
    <col min="1" max="1" width="21.7109375" style="4272" customWidth="1"/>
    <col min="2" max="2" width="20.5703125" style="4272" customWidth="1"/>
    <col min="3" max="8" width="18.140625" style="4272" customWidth="1"/>
    <col min="9" max="16384" width="9.140625" style="4272"/>
  </cols>
  <sheetData>
    <row r="1" spans="1:8" s="4320" customFormat="1" ht="33" customHeight="1">
      <c r="A1" s="4354" t="s">
        <v>2950</v>
      </c>
      <c r="B1" s="4354"/>
      <c r="C1" s="4354"/>
      <c r="D1" s="4354"/>
      <c r="E1" s="4354"/>
      <c r="F1" s="4354"/>
      <c r="G1" s="4354"/>
      <c r="H1" s="4354"/>
    </row>
    <row r="2" spans="1:8" s="4320" customFormat="1" ht="33" customHeight="1">
      <c r="A2" s="4354" t="s">
        <v>2949</v>
      </c>
      <c r="B2" s="4354"/>
      <c r="C2" s="4354"/>
      <c r="D2" s="4354"/>
      <c r="E2" s="4354"/>
      <c r="F2" s="4354"/>
      <c r="G2" s="4354"/>
      <c r="H2" s="4354"/>
    </row>
    <row r="3" spans="1:8" s="4342" customFormat="1">
      <c r="A3" s="4353" t="s">
        <v>2948</v>
      </c>
      <c r="B3" s="4342" t="s">
        <v>217</v>
      </c>
      <c r="H3" s="4352" t="s">
        <v>2947</v>
      </c>
    </row>
    <row r="4" spans="1:8" s="4342" customFormat="1" ht="41.1" customHeight="1">
      <c r="A4" s="4351" t="s">
        <v>195</v>
      </c>
      <c r="B4" s="4350" t="s">
        <v>196</v>
      </c>
      <c r="C4" s="4349" t="s">
        <v>2946</v>
      </c>
      <c r="D4" s="4348" t="s">
        <v>2945</v>
      </c>
      <c r="E4" s="4348"/>
      <c r="F4" s="4348"/>
      <c r="G4" s="4347" t="s">
        <v>2944</v>
      </c>
      <c r="H4" s="4347" t="s">
        <v>2943</v>
      </c>
    </row>
    <row r="5" spans="1:8" s="4342" customFormat="1" ht="72.75" customHeight="1">
      <c r="A5" s="4346"/>
      <c r="B5" s="4345"/>
      <c r="C5" s="4343" t="s">
        <v>2942</v>
      </c>
      <c r="D5" s="4344" t="s">
        <v>2941</v>
      </c>
      <c r="E5" s="4344" t="s">
        <v>2940</v>
      </c>
      <c r="F5" s="4344" t="s">
        <v>2939</v>
      </c>
      <c r="G5" s="4343" t="s">
        <v>2938</v>
      </c>
      <c r="H5" s="4343" t="s">
        <v>2937</v>
      </c>
    </row>
    <row r="6" spans="1:8" ht="20.25" customHeight="1">
      <c r="A6" s="4341" t="s">
        <v>969</v>
      </c>
      <c r="B6" s="4340" t="s">
        <v>91</v>
      </c>
      <c r="C6" s="4333">
        <v>62.6</v>
      </c>
      <c r="D6" s="4333">
        <v>74</v>
      </c>
      <c r="E6" s="4333">
        <v>76</v>
      </c>
      <c r="F6" s="4333">
        <v>69</v>
      </c>
      <c r="G6" s="4333">
        <v>3.8</v>
      </c>
      <c r="H6" s="4333">
        <v>5.3</v>
      </c>
    </row>
    <row r="7" spans="1:8" ht="20.25" customHeight="1">
      <c r="A7" s="4339" t="s">
        <v>970</v>
      </c>
      <c r="B7" s="4338" t="s">
        <v>93</v>
      </c>
      <c r="C7" s="4333">
        <v>72.599999999999994</v>
      </c>
      <c r="D7" s="4333">
        <v>92</v>
      </c>
      <c r="E7" s="4333">
        <v>65</v>
      </c>
      <c r="F7" s="4333">
        <v>87</v>
      </c>
      <c r="G7" s="4333">
        <v>5.2</v>
      </c>
      <c r="H7" s="4333">
        <v>5.3</v>
      </c>
    </row>
    <row r="8" spans="1:8" ht="20.25" customHeight="1">
      <c r="A8" s="4339" t="s">
        <v>971</v>
      </c>
      <c r="B8" s="4338" t="s">
        <v>95</v>
      </c>
      <c r="C8" s="4333">
        <v>69.2</v>
      </c>
      <c r="D8" s="4333">
        <v>78</v>
      </c>
      <c r="E8" s="4333">
        <v>61</v>
      </c>
      <c r="F8" s="4333">
        <v>83</v>
      </c>
      <c r="G8" s="4333">
        <v>3.6</v>
      </c>
      <c r="H8" s="4333">
        <v>6.5</v>
      </c>
    </row>
    <row r="9" spans="1:8" ht="20.25" customHeight="1">
      <c r="A9" s="4339" t="s">
        <v>972</v>
      </c>
      <c r="B9" s="4338" t="s">
        <v>97</v>
      </c>
      <c r="C9" s="4333">
        <v>71.5</v>
      </c>
      <c r="D9" s="4333">
        <v>95</v>
      </c>
      <c r="E9" s="4333">
        <v>92</v>
      </c>
      <c r="F9" s="4333">
        <v>86</v>
      </c>
      <c r="G9" s="4333">
        <v>4.5999999999999996</v>
      </c>
      <c r="H9" s="4333">
        <v>4.9000000000000004</v>
      </c>
    </row>
    <row r="10" spans="1:8" ht="20.25" customHeight="1">
      <c r="A10" s="4339" t="s">
        <v>973</v>
      </c>
      <c r="B10" s="4338" t="s">
        <v>99</v>
      </c>
      <c r="C10" s="4333">
        <v>70.3</v>
      </c>
      <c r="D10" s="4333">
        <v>106</v>
      </c>
      <c r="E10" s="4333">
        <v>84</v>
      </c>
      <c r="F10" s="4333">
        <v>81</v>
      </c>
      <c r="G10" s="4333">
        <v>4.7</v>
      </c>
      <c r="H10" s="4333">
        <v>4.8</v>
      </c>
    </row>
    <row r="11" spans="1:8" ht="20.25" customHeight="1">
      <c r="A11" s="4339" t="s">
        <v>974</v>
      </c>
      <c r="B11" s="4338" t="s">
        <v>101</v>
      </c>
      <c r="C11" s="4333">
        <v>68.900000000000006</v>
      </c>
      <c r="D11" s="4333">
        <v>72</v>
      </c>
      <c r="E11" s="4333">
        <v>96</v>
      </c>
      <c r="F11" s="4333">
        <v>96</v>
      </c>
      <c r="G11" s="4333">
        <v>5.0999999999999996</v>
      </c>
      <c r="H11" s="4333">
        <v>4.7</v>
      </c>
    </row>
    <row r="12" spans="1:8" ht="20.25" customHeight="1">
      <c r="A12" s="4339" t="s">
        <v>976</v>
      </c>
      <c r="B12" s="4338" t="s">
        <v>103</v>
      </c>
      <c r="C12" s="4333">
        <v>51.8</v>
      </c>
      <c r="D12" s="4333">
        <v>79</v>
      </c>
      <c r="E12" s="4333">
        <v>67</v>
      </c>
      <c r="F12" s="4333">
        <v>82</v>
      </c>
      <c r="G12" s="4333">
        <v>4.2</v>
      </c>
      <c r="H12" s="4333">
        <v>5.0999999999999996</v>
      </c>
    </row>
    <row r="13" spans="1:8" ht="20.25" customHeight="1">
      <c r="A13" s="4339" t="s">
        <v>977</v>
      </c>
      <c r="B13" s="4338" t="s">
        <v>105</v>
      </c>
      <c r="C13" s="4333">
        <v>62.5</v>
      </c>
      <c r="D13" s="4333">
        <v>88.1</v>
      </c>
      <c r="E13" s="4333">
        <v>87.8</v>
      </c>
      <c r="F13" s="4333">
        <v>81.2</v>
      </c>
      <c r="G13" s="4333">
        <v>4.8</v>
      </c>
      <c r="H13" s="4333">
        <v>4.0999999999999996</v>
      </c>
    </row>
    <row r="14" spans="1:8" ht="20.25" customHeight="1">
      <c r="A14" s="4339" t="s">
        <v>1809</v>
      </c>
      <c r="B14" s="4338" t="s">
        <v>107</v>
      </c>
      <c r="C14" s="4333">
        <v>36.700000000000003</v>
      </c>
      <c r="D14" s="4333">
        <v>88</v>
      </c>
      <c r="E14" s="4333">
        <v>62</v>
      </c>
      <c r="F14" s="4333">
        <v>37</v>
      </c>
      <c r="G14" s="4333">
        <v>2.2000000000000002</v>
      </c>
      <c r="H14" s="4333">
        <v>4.4000000000000004</v>
      </c>
    </row>
    <row r="15" spans="1:8" ht="20.25" customHeight="1">
      <c r="A15" s="4339" t="s">
        <v>978</v>
      </c>
      <c r="B15" s="4338" t="s">
        <v>109</v>
      </c>
      <c r="C15" s="4333">
        <v>66</v>
      </c>
      <c r="D15" s="4333">
        <v>79</v>
      </c>
      <c r="E15" s="4333">
        <v>68</v>
      </c>
      <c r="F15" s="4333">
        <v>71</v>
      </c>
      <c r="G15" s="4333">
        <v>4.7</v>
      </c>
      <c r="H15" s="4333">
        <v>5.2</v>
      </c>
    </row>
    <row r="16" spans="1:8" ht="20.25" customHeight="1">
      <c r="A16" s="4339" t="s">
        <v>210</v>
      </c>
      <c r="B16" s="4338" t="s">
        <v>111</v>
      </c>
      <c r="C16" s="4333">
        <v>62.9</v>
      </c>
      <c r="D16" s="4333">
        <v>55</v>
      </c>
      <c r="E16" s="4333" t="s">
        <v>796</v>
      </c>
      <c r="F16" s="4333">
        <v>76</v>
      </c>
      <c r="G16" s="4333">
        <v>4.9000000000000004</v>
      </c>
      <c r="H16" s="4333">
        <v>3.9</v>
      </c>
    </row>
    <row r="17" spans="1:8" ht="20.25" customHeight="1">
      <c r="A17" s="4339" t="s">
        <v>979</v>
      </c>
      <c r="B17" s="4338" t="s">
        <v>113</v>
      </c>
      <c r="C17" s="4333">
        <v>59.9</v>
      </c>
      <c r="D17" s="4333">
        <v>67</v>
      </c>
      <c r="E17" s="4333">
        <v>110</v>
      </c>
      <c r="F17" s="4333">
        <v>68</v>
      </c>
      <c r="G17" s="4333">
        <v>4.3</v>
      </c>
      <c r="H17" s="4333">
        <v>4.9000000000000004</v>
      </c>
    </row>
    <row r="18" spans="1:8" ht="20.25" customHeight="1">
      <c r="A18" s="4339" t="s">
        <v>114</v>
      </c>
      <c r="B18" s="4338" t="s">
        <v>115</v>
      </c>
      <c r="C18" s="4333">
        <v>78.900000000000006</v>
      </c>
      <c r="D18" s="4333">
        <v>98</v>
      </c>
      <c r="E18" s="4333">
        <v>83</v>
      </c>
      <c r="F18" s="4333">
        <v>94</v>
      </c>
      <c r="G18" s="4333">
        <v>4.8</v>
      </c>
      <c r="H18" s="4333">
        <v>5.3</v>
      </c>
    </row>
    <row r="19" spans="1:8" ht="20.25" customHeight="1">
      <c r="A19" s="4339" t="s">
        <v>981</v>
      </c>
      <c r="B19" s="4338" t="s">
        <v>117</v>
      </c>
      <c r="C19" s="4333">
        <v>39.6</v>
      </c>
      <c r="D19" s="4333">
        <v>63</v>
      </c>
      <c r="E19" s="4333">
        <v>69</v>
      </c>
      <c r="F19" s="4333">
        <v>58</v>
      </c>
      <c r="G19" s="4333">
        <v>2.5</v>
      </c>
      <c r="H19" s="4333">
        <v>5.0999999999999996</v>
      </c>
    </row>
    <row r="20" spans="1:8" ht="20.25" customHeight="1">
      <c r="A20" s="4339" t="s">
        <v>118</v>
      </c>
      <c r="B20" s="4338" t="s">
        <v>119</v>
      </c>
      <c r="C20" s="4333">
        <v>66.5</v>
      </c>
      <c r="D20" s="4333">
        <v>85.73</v>
      </c>
      <c r="E20" s="4333">
        <v>75</v>
      </c>
      <c r="F20" s="4333">
        <v>76</v>
      </c>
      <c r="G20" s="4333">
        <v>4.2</v>
      </c>
      <c r="H20" s="4333">
        <v>5.6</v>
      </c>
    </row>
    <row r="21" spans="1:8" ht="20.25" customHeight="1">
      <c r="A21" s="4339" t="s">
        <v>982</v>
      </c>
      <c r="B21" s="4338" t="s">
        <v>983</v>
      </c>
      <c r="C21" s="4333">
        <v>69.3</v>
      </c>
      <c r="D21" s="4333">
        <v>84.1</v>
      </c>
      <c r="E21" s="4333">
        <v>109.8</v>
      </c>
      <c r="F21" s="4333">
        <v>67</v>
      </c>
      <c r="G21" s="4333">
        <v>5</v>
      </c>
      <c r="H21" s="4333">
        <v>4.4000000000000004</v>
      </c>
    </row>
    <row r="22" spans="1:8" ht="20.25" customHeight="1">
      <c r="A22" s="4339" t="s">
        <v>984</v>
      </c>
      <c r="B22" s="4338" t="s">
        <v>2643</v>
      </c>
      <c r="C22" s="4333">
        <v>61.2</v>
      </c>
      <c r="D22" s="4333">
        <v>87</v>
      </c>
      <c r="E22" s="4333">
        <v>56</v>
      </c>
      <c r="F22" s="4333">
        <v>75</v>
      </c>
      <c r="G22" s="4333">
        <v>4.5999999999999996</v>
      </c>
      <c r="H22" s="4333">
        <v>4.5999999999999996</v>
      </c>
    </row>
    <row r="23" spans="1:8" ht="20.25" customHeight="1">
      <c r="A23" s="4339" t="s">
        <v>1811</v>
      </c>
      <c r="B23" s="4338" t="s">
        <v>125</v>
      </c>
      <c r="C23" s="4333">
        <v>41.6</v>
      </c>
      <c r="D23" s="4333">
        <v>84</v>
      </c>
      <c r="E23" s="4333">
        <v>61</v>
      </c>
      <c r="F23" s="4333">
        <v>49.5</v>
      </c>
      <c r="G23" s="4333">
        <v>4.7</v>
      </c>
      <c r="H23" s="4333">
        <v>2.7</v>
      </c>
    </row>
    <row r="24" spans="1:8" ht="20.25" customHeight="1">
      <c r="A24" s="4339" t="s">
        <v>126</v>
      </c>
      <c r="B24" s="4338" t="s">
        <v>2908</v>
      </c>
      <c r="C24" s="4333">
        <v>63.1</v>
      </c>
      <c r="D24" s="4333">
        <v>63</v>
      </c>
      <c r="E24" s="4333">
        <v>92</v>
      </c>
      <c r="F24" s="4333">
        <v>75</v>
      </c>
      <c r="G24" s="4333">
        <v>7.1</v>
      </c>
      <c r="H24" s="4333">
        <v>2.7</v>
      </c>
    </row>
    <row r="25" spans="1:8" ht="20.25" customHeight="1">
      <c r="A25" s="4337" t="s">
        <v>128</v>
      </c>
      <c r="B25" s="4336" t="s">
        <v>129</v>
      </c>
      <c r="C25" s="4333">
        <v>73</v>
      </c>
      <c r="D25" s="4333">
        <v>70</v>
      </c>
      <c r="E25" s="4333">
        <v>46</v>
      </c>
      <c r="F25" s="4333">
        <v>84</v>
      </c>
      <c r="G25" s="4333">
        <v>6.3</v>
      </c>
      <c r="H25" s="4333">
        <v>3.7</v>
      </c>
    </row>
    <row r="26" spans="1:8" ht="20.25">
      <c r="A26" s="4335" t="s">
        <v>424</v>
      </c>
      <c r="B26" s="4334" t="s">
        <v>131</v>
      </c>
      <c r="C26" s="4333">
        <v>63.3</v>
      </c>
      <c r="D26" s="4333">
        <v>81.8</v>
      </c>
      <c r="E26" s="4333">
        <v>77.2</v>
      </c>
      <c r="F26" s="4333">
        <v>72.5</v>
      </c>
      <c r="G26" s="4333">
        <v>4.3</v>
      </c>
      <c r="H26" s="4333">
        <v>4.4000000000000004</v>
      </c>
    </row>
    <row r="27" spans="1:8" ht="45.75" customHeight="1">
      <c r="A27" s="4332" t="s">
        <v>2936</v>
      </c>
      <c r="B27" s="4332"/>
      <c r="C27" s="4332"/>
      <c r="D27" s="4332"/>
      <c r="E27" s="4331" t="s">
        <v>2935</v>
      </c>
      <c r="F27" s="4331"/>
      <c r="G27" s="4331"/>
      <c r="H27" s="4331"/>
    </row>
  </sheetData>
  <mergeCells count="7">
    <mergeCell ref="A27:D27"/>
    <mergeCell ref="E27:H27"/>
    <mergeCell ref="A1:H1"/>
    <mergeCell ref="A2:H2"/>
    <mergeCell ref="A4:A5"/>
    <mergeCell ref="B4:B5"/>
    <mergeCell ref="D4:F4"/>
  </mergeCells>
  <printOptions horizontalCentered="1" verticalCentered="1"/>
  <pageMargins left="0.15748031496062992" right="0.15748031496062992" top="0.19685039370078741" bottom="0.19685039370078741" header="0.51181102362204722" footer="0.51181102362204722"/>
  <pageSetup paperSize="9" scale="68"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6820B-534D-40F9-88E5-1D8E6E786C73}">
  <dimension ref="A1:I32"/>
  <sheetViews>
    <sheetView showGridLines="0" zoomScale="75" zoomScaleNormal="75" workbookViewId="0">
      <selection activeCell="E32" sqref="E32"/>
    </sheetView>
  </sheetViews>
  <sheetFormatPr defaultRowHeight="15.75"/>
  <cols>
    <col min="1" max="1" width="43.85546875" style="650" customWidth="1"/>
    <col min="2" max="9" width="12.7109375" style="650" customWidth="1"/>
    <col min="10" max="16384" width="9.140625" style="650"/>
  </cols>
  <sheetData>
    <row r="1" spans="1:5" ht="18.75">
      <c r="A1" s="4127" t="s">
        <v>2962</v>
      </c>
      <c r="B1" s="4127"/>
      <c r="C1" s="4127"/>
      <c r="D1" s="4127"/>
      <c r="E1" s="4127"/>
    </row>
    <row r="2" spans="1:5">
      <c r="A2" s="4384" t="s">
        <v>2961</v>
      </c>
      <c r="B2" s="4384"/>
      <c r="C2" s="4384"/>
      <c r="D2" s="4384"/>
      <c r="E2" s="4384"/>
    </row>
    <row r="3" spans="1:5">
      <c r="A3" s="4383" t="s">
        <v>2960</v>
      </c>
      <c r="B3" s="4382"/>
      <c r="C3" s="4382"/>
      <c r="D3" s="4382"/>
      <c r="E3" s="323" t="s">
        <v>2959</v>
      </c>
    </row>
    <row r="4" spans="1:5" ht="26.1" customHeight="1">
      <c r="A4" s="4381"/>
      <c r="B4" s="3699" t="s">
        <v>2958</v>
      </c>
      <c r="C4" s="3700"/>
      <c r="D4" s="3700"/>
      <c r="E4" s="3701"/>
    </row>
    <row r="5" spans="1:5" ht="26.1" customHeight="1">
      <c r="A5" s="4380" t="s">
        <v>2757</v>
      </c>
      <c r="B5" s="4379" t="s">
        <v>2957</v>
      </c>
      <c r="C5" s="4378"/>
      <c r="D5" s="4378"/>
      <c r="E5" s="4377"/>
    </row>
    <row r="6" spans="1:5" ht="26.1" customHeight="1">
      <c r="A6" s="4376" t="s">
        <v>422</v>
      </c>
      <c r="B6" s="4375" t="s">
        <v>2647</v>
      </c>
      <c r="C6" s="4375" t="s">
        <v>2646</v>
      </c>
      <c r="D6" s="4375" t="s">
        <v>424</v>
      </c>
      <c r="E6" s="4375" t="s">
        <v>369</v>
      </c>
    </row>
    <row r="7" spans="1:5" ht="26.1" customHeight="1">
      <c r="A7" s="4374"/>
      <c r="B7" s="4373" t="s">
        <v>2754</v>
      </c>
      <c r="C7" s="4373" t="s">
        <v>845</v>
      </c>
      <c r="D7" s="4373" t="s">
        <v>425</v>
      </c>
      <c r="E7" s="4373" t="s">
        <v>781</v>
      </c>
    </row>
    <row r="8" spans="1:5" ht="24.95" customHeight="1">
      <c r="A8" s="677" t="s">
        <v>795</v>
      </c>
      <c r="B8" s="4361">
        <v>39201</v>
      </c>
      <c r="C8" s="4361">
        <v>6822</v>
      </c>
      <c r="D8" s="4361">
        <f>SUM(B8:C9)</f>
        <v>46023</v>
      </c>
      <c r="E8" s="3988">
        <f>B8/D8*100</f>
        <v>85.176976729026791</v>
      </c>
    </row>
    <row r="9" spans="1:5" ht="15" customHeight="1">
      <c r="A9" s="1014" t="s">
        <v>797</v>
      </c>
      <c r="B9" s="4361"/>
      <c r="C9" s="4361"/>
      <c r="D9" s="4361"/>
      <c r="E9" s="4360"/>
    </row>
    <row r="10" spans="1:5" ht="24.95" customHeight="1">
      <c r="A10" s="1283" t="s">
        <v>798</v>
      </c>
      <c r="B10" s="4361">
        <v>23731</v>
      </c>
      <c r="C10" s="4361">
        <v>21619</v>
      </c>
      <c r="D10" s="4361">
        <f>SUM(B10:C11)</f>
        <v>45350</v>
      </c>
      <c r="E10" s="3988">
        <f>B10/D10*100</f>
        <v>52.328555678059544</v>
      </c>
    </row>
    <row r="11" spans="1:5" ht="15" customHeight="1">
      <c r="A11" s="4362" t="s">
        <v>799</v>
      </c>
      <c r="B11" s="4361"/>
      <c r="C11" s="4361"/>
      <c r="D11" s="4361"/>
      <c r="E11" s="4360"/>
    </row>
    <row r="12" spans="1:5" ht="24.95" customHeight="1">
      <c r="A12" s="4363" t="s">
        <v>800</v>
      </c>
      <c r="B12" s="4361">
        <v>10516</v>
      </c>
      <c r="C12" s="4361">
        <v>1572</v>
      </c>
      <c r="D12" s="4361">
        <f>SUM(B12:C13)</f>
        <v>12088</v>
      </c>
      <c r="E12" s="3988">
        <f>B12/D12*100</f>
        <v>86.995367306419595</v>
      </c>
    </row>
    <row r="13" spans="1:5" ht="15" customHeight="1">
      <c r="A13" s="4362" t="s">
        <v>801</v>
      </c>
      <c r="B13" s="4361"/>
      <c r="C13" s="4361"/>
      <c r="D13" s="4361"/>
      <c r="E13" s="4360"/>
    </row>
    <row r="14" spans="1:5" ht="24.95" customHeight="1">
      <c r="A14" s="4372" t="s">
        <v>802</v>
      </c>
      <c r="B14" s="4371">
        <v>191316</v>
      </c>
      <c r="C14" s="4370">
        <v>23915</v>
      </c>
      <c r="D14" s="4366">
        <f>SUM(B14:C15)</f>
        <v>215231</v>
      </c>
      <c r="E14" s="3999">
        <f>B14/D14*100</f>
        <v>88.888682392406295</v>
      </c>
    </row>
    <row r="15" spans="1:5" ht="15" customHeight="1">
      <c r="A15" s="4369" t="s">
        <v>2956</v>
      </c>
      <c r="B15" s="4368"/>
      <c r="C15" s="4367"/>
      <c r="D15" s="4366"/>
      <c r="E15" s="4365"/>
    </row>
    <row r="16" spans="1:5" ht="24.95" customHeight="1">
      <c r="A16" s="4363" t="s">
        <v>804</v>
      </c>
      <c r="B16" s="4361" t="s">
        <v>2750</v>
      </c>
      <c r="C16" s="4361" t="s">
        <v>2750</v>
      </c>
      <c r="D16" s="4361">
        <v>100289</v>
      </c>
      <c r="E16" s="3988" t="s">
        <v>2750</v>
      </c>
    </row>
    <row r="17" spans="1:9" ht="15" customHeight="1">
      <c r="A17" s="4362" t="s">
        <v>2955</v>
      </c>
      <c r="B17" s="4361"/>
      <c r="C17" s="4361"/>
      <c r="D17" s="4361"/>
      <c r="E17" s="4360"/>
    </row>
    <row r="18" spans="1:9" ht="24.95" customHeight="1">
      <c r="A18" s="1036" t="s">
        <v>806</v>
      </c>
      <c r="B18" s="3988" t="s">
        <v>2750</v>
      </c>
      <c r="C18" s="3988" t="s">
        <v>2750</v>
      </c>
      <c r="D18" s="4361">
        <v>38754</v>
      </c>
      <c r="E18" s="3988" t="s">
        <v>2750</v>
      </c>
    </row>
    <row r="19" spans="1:9" ht="15" customHeight="1">
      <c r="A19" s="1037" t="s">
        <v>807</v>
      </c>
      <c r="B19" s="4360"/>
      <c r="C19" s="4360"/>
      <c r="D19" s="4361"/>
      <c r="E19" s="4360"/>
    </row>
    <row r="20" spans="1:9" ht="27.95" customHeight="1">
      <c r="A20" s="4363" t="s">
        <v>2749</v>
      </c>
      <c r="B20" s="4361">
        <v>20853</v>
      </c>
      <c r="C20" s="4361">
        <v>878</v>
      </c>
      <c r="D20" s="4361">
        <f>SUM(B20:C21)</f>
        <v>21731</v>
      </c>
      <c r="E20" s="4017">
        <f>B20/D20*100</f>
        <v>95.959688923657453</v>
      </c>
      <c r="I20" s="780"/>
    </row>
    <row r="21" spans="1:9" ht="15" customHeight="1">
      <c r="A21" s="4362" t="s">
        <v>809</v>
      </c>
      <c r="B21" s="4361"/>
      <c r="C21" s="4361"/>
      <c r="D21" s="4361"/>
      <c r="E21" s="3992"/>
    </row>
    <row r="22" spans="1:9" ht="27.95" customHeight="1">
      <c r="A22" s="4363" t="s">
        <v>810</v>
      </c>
      <c r="B22" s="4361">
        <v>9673</v>
      </c>
      <c r="C22" s="4361">
        <v>300</v>
      </c>
      <c r="D22" s="4361">
        <f>SUM(B22:C23)</f>
        <v>9973</v>
      </c>
      <c r="E22" s="4017">
        <f>B22/D22*100</f>
        <v>96.991878070791131</v>
      </c>
    </row>
    <row r="23" spans="1:9" ht="15" customHeight="1">
      <c r="A23" s="4362" t="s">
        <v>811</v>
      </c>
      <c r="B23" s="4361"/>
      <c r="C23" s="4361"/>
      <c r="D23" s="4361"/>
      <c r="E23" s="3992"/>
    </row>
    <row r="24" spans="1:9" ht="24.95" customHeight="1">
      <c r="A24" s="4363" t="s">
        <v>812</v>
      </c>
      <c r="B24" s="4360">
        <v>13416</v>
      </c>
      <c r="C24" s="4360">
        <v>2097</v>
      </c>
      <c r="D24" s="4361">
        <f>SUM(B24:C25)</f>
        <v>15513</v>
      </c>
      <c r="E24" s="4017">
        <f>B24/D24*100</f>
        <v>86.482305163411326</v>
      </c>
    </row>
    <row r="25" spans="1:9" ht="15" customHeight="1">
      <c r="A25" s="4362" t="s">
        <v>2954</v>
      </c>
      <c r="B25" s="4364"/>
      <c r="C25" s="4364"/>
      <c r="D25" s="4361"/>
      <c r="E25" s="3992"/>
    </row>
    <row r="26" spans="1:9" ht="24.95" customHeight="1">
      <c r="A26" s="4363" t="s">
        <v>2953</v>
      </c>
      <c r="B26" s="4361">
        <v>15051</v>
      </c>
      <c r="C26" s="4361">
        <v>1513</v>
      </c>
      <c r="D26" s="4361">
        <f>SUM(B26:C27)</f>
        <v>16564</v>
      </c>
      <c r="E26" s="3988">
        <f>B26/D26*100</f>
        <v>90.865732914754886</v>
      </c>
    </row>
    <row r="27" spans="1:9" ht="15" customHeight="1">
      <c r="A27" s="4362" t="s">
        <v>2952</v>
      </c>
      <c r="B27" s="4361"/>
      <c r="C27" s="4361"/>
      <c r="D27" s="4361"/>
      <c r="E27" s="4360"/>
    </row>
    <row r="28" spans="1:9" ht="24.95" customHeight="1">
      <c r="A28" s="4008" t="s">
        <v>816</v>
      </c>
      <c r="B28" s="4361">
        <v>11372</v>
      </c>
      <c r="C28" s="4361">
        <v>4581</v>
      </c>
      <c r="D28" s="4361">
        <f>SUM(B28:C29)</f>
        <v>15953</v>
      </c>
      <c r="E28" s="3988">
        <f>B28/D28*100</f>
        <v>71.284397918886739</v>
      </c>
    </row>
    <row r="29" spans="1:9" ht="15" customHeight="1" thickBot="1">
      <c r="A29" s="1021" t="s">
        <v>817</v>
      </c>
      <c r="B29" s="4361"/>
      <c r="C29" s="4361"/>
      <c r="D29" s="4361"/>
      <c r="E29" s="4360"/>
    </row>
    <row r="30" spans="1:9" ht="42.95" customHeight="1">
      <c r="A30" s="4359" t="s">
        <v>2951</v>
      </c>
      <c r="B30" s="4358" t="s">
        <v>2730</v>
      </c>
      <c r="C30" s="4358" t="s">
        <v>2730</v>
      </c>
      <c r="D30" s="4358">
        <f>SUM(D8:D27)</f>
        <v>521516</v>
      </c>
      <c r="E30" s="3985" t="s">
        <v>2730</v>
      </c>
    </row>
    <row r="31" spans="1:9" s="4356" customFormat="1" ht="15.95" customHeight="1">
      <c r="A31" s="1044" t="s">
        <v>819</v>
      </c>
      <c r="B31" s="4357"/>
      <c r="C31" s="4357"/>
      <c r="D31" s="4357"/>
      <c r="E31" s="4357"/>
    </row>
    <row r="32" spans="1:9">
      <c r="A32" s="4355" t="s">
        <v>2729</v>
      </c>
    </row>
  </sheetData>
  <mergeCells count="46">
    <mergeCell ref="B26:B27"/>
    <mergeCell ref="C26:C27"/>
    <mergeCell ref="D24:D25"/>
    <mergeCell ref="D26:D27"/>
    <mergeCell ref="B24:B25"/>
    <mergeCell ref="C18:C19"/>
    <mergeCell ref="B22:B23"/>
    <mergeCell ref="B20:B21"/>
    <mergeCell ref="C20:C21"/>
    <mergeCell ref="B18:B19"/>
    <mergeCell ref="E26:E27"/>
    <mergeCell ref="D22:D23"/>
    <mergeCell ref="E22:E23"/>
    <mergeCell ref="D10:D11"/>
    <mergeCell ref="D14:D15"/>
    <mergeCell ref="C24:C25"/>
    <mergeCell ref="C22:C23"/>
    <mergeCell ref="E20:E21"/>
    <mergeCell ref="E24:E25"/>
    <mergeCell ref="D20:D21"/>
    <mergeCell ref="E18:E19"/>
    <mergeCell ref="D12:D13"/>
    <mergeCell ref="B12:B13"/>
    <mergeCell ref="D18:D19"/>
    <mergeCell ref="B14:B15"/>
    <mergeCell ref="B16:B17"/>
    <mergeCell ref="C16:C17"/>
    <mergeCell ref="D16:D17"/>
    <mergeCell ref="A1:E1"/>
    <mergeCell ref="A2:E2"/>
    <mergeCell ref="E8:E9"/>
    <mergeCell ref="C8:C9"/>
    <mergeCell ref="D8:D9"/>
    <mergeCell ref="E14:E15"/>
    <mergeCell ref="C14:C15"/>
    <mergeCell ref="C12:C13"/>
    <mergeCell ref="B28:B29"/>
    <mergeCell ref="C28:C29"/>
    <mergeCell ref="D28:D29"/>
    <mergeCell ref="E28:E29"/>
    <mergeCell ref="B8:B9"/>
    <mergeCell ref="C10:C11"/>
    <mergeCell ref="B10:B11"/>
    <mergeCell ref="E10:E11"/>
    <mergeCell ref="E12:E13"/>
    <mergeCell ref="E16:E17"/>
  </mergeCells>
  <printOptions horizontalCentered="1" verticalCentered="1"/>
  <pageMargins left="0.59055118110236227" right="0.59055118110236227" top="0.98425196850393704" bottom="0.98425196850393704" header="0.51181102362204722" footer="0.51181102362204722"/>
  <pageSetup paperSize="9" scale="97" orientation="portrait" horizontalDpi="4294967292" verticalDpi="4294967292" r:id="rId1"/>
  <headerFooter alignWithMargins="0">
    <oddFooter xml:space="preserve">&amp;C </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85D09-C451-49A8-8F47-C05353AB4B79}">
  <dimension ref="A1:U25"/>
  <sheetViews>
    <sheetView showGridLines="0" zoomScaleNormal="100" zoomScaleSheetLayoutView="90" workbookViewId="0">
      <selection activeCell="Y20" sqref="Y20"/>
    </sheetView>
  </sheetViews>
  <sheetFormatPr defaultColWidth="8.85546875" defaultRowHeight="15.75"/>
  <cols>
    <col min="1" max="1" width="15.7109375" style="4108" customWidth="1"/>
    <col min="2" max="2" width="15.7109375" style="4385" customWidth="1"/>
    <col min="3" max="6" width="11.7109375" style="4385" customWidth="1"/>
    <col min="7" max="7" width="6.140625" style="4385" hidden="1" customWidth="1"/>
    <col min="8" max="14" width="8.85546875" style="4385" hidden="1" customWidth="1"/>
    <col min="15" max="18" width="0" style="4385" hidden="1" customWidth="1"/>
    <col min="19" max="16384" width="8.85546875" style="4385"/>
  </cols>
  <sheetData>
    <row r="1" spans="1:21" s="4390" customFormat="1" ht="18.75">
      <c r="A1" s="4432" t="s">
        <v>2981</v>
      </c>
      <c r="B1" s="4432"/>
      <c r="C1" s="4431"/>
      <c r="D1" s="4431"/>
      <c r="E1" s="4431"/>
      <c r="F1" s="4431"/>
    </row>
    <row r="2" spans="1:21" s="4416" customFormat="1">
      <c r="A2" s="4430" t="s">
        <v>2980</v>
      </c>
      <c r="B2" s="4430"/>
      <c r="C2" s="4430"/>
      <c r="D2" s="4430"/>
      <c r="E2" s="4430"/>
      <c r="F2" s="4430"/>
    </row>
    <row r="3" spans="1:21" s="4416" customFormat="1">
      <c r="A3" s="4429" t="s">
        <v>2979</v>
      </c>
      <c r="B3" s="4429"/>
      <c r="C3" s="4429"/>
      <c r="D3" s="4429"/>
      <c r="E3" s="4429"/>
      <c r="F3" s="4428" t="s">
        <v>2978</v>
      </c>
    </row>
    <row r="4" spans="1:21" s="4390" customFormat="1" ht="30" customHeight="1">
      <c r="A4" s="4427" t="s">
        <v>195</v>
      </c>
      <c r="B4" s="4426"/>
      <c r="C4" s="4425" t="s">
        <v>2977</v>
      </c>
      <c r="D4" s="4424"/>
      <c r="E4" s="4423"/>
      <c r="F4" s="3952" t="s">
        <v>2976</v>
      </c>
    </row>
    <row r="5" spans="1:21" s="4390" customFormat="1" ht="26.25">
      <c r="A5" s="4422" t="s">
        <v>2975</v>
      </c>
      <c r="B5" s="4421"/>
      <c r="C5" s="4420" t="s">
        <v>2647</v>
      </c>
      <c r="D5" s="4420" t="s">
        <v>2646</v>
      </c>
      <c r="E5" s="4420" t="s">
        <v>424</v>
      </c>
      <c r="F5" s="4420" t="s">
        <v>2974</v>
      </c>
    </row>
    <row r="6" spans="1:21" s="4416" customFormat="1">
      <c r="A6" s="4419"/>
      <c r="B6" s="4418"/>
      <c r="C6" s="4417" t="s">
        <v>844</v>
      </c>
      <c r="D6" s="4417" t="s">
        <v>845</v>
      </c>
      <c r="E6" s="4417" t="s">
        <v>425</v>
      </c>
      <c r="F6" s="4417" t="s">
        <v>561</v>
      </c>
      <c r="G6" s="4390"/>
      <c r="H6" s="4390"/>
      <c r="I6" s="4390"/>
      <c r="J6" s="4390"/>
      <c r="K6" s="4390"/>
      <c r="L6" s="4390"/>
      <c r="M6" s="4390"/>
      <c r="N6" s="4390"/>
      <c r="O6" s="4390"/>
    </row>
    <row r="7" spans="1:21" s="4390" customFormat="1" ht="27.95" customHeight="1">
      <c r="A7" s="4415" t="s">
        <v>90</v>
      </c>
      <c r="B7" s="4414" t="s">
        <v>91</v>
      </c>
      <c r="C7" s="4413">
        <v>167222</v>
      </c>
      <c r="D7" s="4413">
        <v>198683</v>
      </c>
      <c r="E7" s="4413">
        <f>SUM(C7:D7)</f>
        <v>365905</v>
      </c>
      <c r="F7" s="4412">
        <f>C7/E7*100</f>
        <v>45.7009333023599</v>
      </c>
      <c r="M7" s="4390">
        <f>C7</f>
        <v>167222</v>
      </c>
      <c r="N7" s="4390">
        <f>D7</f>
        <v>198683</v>
      </c>
      <c r="O7" s="4390">
        <f>E7</f>
        <v>365905</v>
      </c>
    </row>
    <row r="8" spans="1:21" ht="27.95" customHeight="1">
      <c r="A8" s="4411" t="s">
        <v>2973</v>
      </c>
      <c r="B8" s="4410" t="s">
        <v>93</v>
      </c>
      <c r="C8" s="4409">
        <v>19429</v>
      </c>
      <c r="D8" s="4409">
        <v>21387</v>
      </c>
      <c r="E8" s="4409">
        <f>SUM(C8:D8)</f>
        <v>40816</v>
      </c>
      <c r="F8" s="4408">
        <f>C8/E8*100</f>
        <v>47.601430811446491</v>
      </c>
      <c r="M8" s="4385">
        <f>C8+C9+C10</f>
        <v>161836</v>
      </c>
      <c r="N8" s="4385">
        <f>D8+D9+D10</f>
        <v>175422</v>
      </c>
      <c r="O8" s="4385">
        <f>E8+E9+E10</f>
        <v>337258</v>
      </c>
    </row>
    <row r="9" spans="1:21" ht="27.95" customHeight="1">
      <c r="A9" s="4411" t="s">
        <v>2801</v>
      </c>
      <c r="B9" s="4410" t="s">
        <v>95</v>
      </c>
      <c r="C9" s="4409">
        <v>116894</v>
      </c>
      <c r="D9" s="4409">
        <v>135210</v>
      </c>
      <c r="E9" s="4409">
        <f>SUM(C9:D9)</f>
        <v>252104</v>
      </c>
      <c r="F9" s="4408">
        <f>C9/E9*100</f>
        <v>46.367372195601817</v>
      </c>
      <c r="M9" s="4385">
        <f>C11</f>
        <v>84169</v>
      </c>
      <c r="N9" s="4385">
        <f>D11</f>
        <v>33013</v>
      </c>
      <c r="O9" s="4385">
        <f>E11</f>
        <v>117182</v>
      </c>
    </row>
    <row r="10" spans="1:21" ht="27.95" customHeight="1">
      <c r="A10" s="4411" t="s">
        <v>2972</v>
      </c>
      <c r="B10" s="4410" t="s">
        <v>97</v>
      </c>
      <c r="C10" s="4409">
        <v>25513</v>
      </c>
      <c r="D10" s="4409">
        <v>18825</v>
      </c>
      <c r="E10" s="4409">
        <f>SUM(C10:D10)</f>
        <v>44338</v>
      </c>
      <c r="F10" s="4408">
        <f>C10/E10*100</f>
        <v>57.542063241463303</v>
      </c>
      <c r="M10" s="4385">
        <f>C12</f>
        <v>13024</v>
      </c>
      <c r="N10" s="4385">
        <f>D12</f>
        <v>12502</v>
      </c>
      <c r="O10" s="4385">
        <f>E12</f>
        <v>25526</v>
      </c>
    </row>
    <row r="11" spans="1:21" s="4390" customFormat="1" ht="27.95" customHeight="1">
      <c r="A11" s="4407" t="s">
        <v>973</v>
      </c>
      <c r="B11" s="4406" t="s">
        <v>99</v>
      </c>
      <c r="C11" s="4405">
        <v>84169</v>
      </c>
      <c r="D11" s="4405">
        <v>33013</v>
      </c>
      <c r="E11" s="4405">
        <f>SUM(C11:D11)</f>
        <v>117182</v>
      </c>
      <c r="F11" s="4404">
        <f>C11/E11*100</f>
        <v>71.827584441296437</v>
      </c>
      <c r="M11" s="4390">
        <f>C13+C14+C15</f>
        <v>134031</v>
      </c>
      <c r="N11" s="4390">
        <f>D13+D14+D15</f>
        <v>156117</v>
      </c>
      <c r="O11" s="4390">
        <f>E13+E14+E15</f>
        <v>290148</v>
      </c>
    </row>
    <row r="12" spans="1:21" s="4390" customFormat="1" ht="27.95" customHeight="1">
      <c r="A12" s="4407" t="s">
        <v>100</v>
      </c>
      <c r="B12" s="4406" t="s">
        <v>101</v>
      </c>
      <c r="C12" s="4405">
        <v>13024</v>
      </c>
      <c r="D12" s="4405">
        <v>12502</v>
      </c>
      <c r="E12" s="4405">
        <f>SUM(C12:D12)</f>
        <v>25526</v>
      </c>
      <c r="F12" s="4404">
        <f>C12/E12*100</f>
        <v>51.022486876126308</v>
      </c>
      <c r="H12" s="4390">
        <v>43634</v>
      </c>
      <c r="I12" s="4390" t="s">
        <v>2971</v>
      </c>
      <c r="J12" s="4390" t="s">
        <v>2970</v>
      </c>
      <c r="K12" s="4390" t="s">
        <v>2969</v>
      </c>
      <c r="M12" s="4390">
        <f>C16</f>
        <v>34282</v>
      </c>
      <c r="N12" s="4390">
        <f>D16</f>
        <v>11856</v>
      </c>
      <c r="O12" s="4390">
        <f>E16</f>
        <v>46138</v>
      </c>
    </row>
    <row r="13" spans="1:21" ht="27.95" customHeight="1">
      <c r="A13" s="4411" t="s">
        <v>2968</v>
      </c>
      <c r="B13" s="4410" t="s">
        <v>103</v>
      </c>
      <c r="C13" s="4409">
        <v>92422</v>
      </c>
      <c r="D13" s="4409">
        <v>144129</v>
      </c>
      <c r="E13" s="4409">
        <f>SUM(C13:D13)</f>
        <v>236551</v>
      </c>
      <c r="F13" s="4408">
        <f>C13/E13*100</f>
        <v>39.070644385354534</v>
      </c>
      <c r="M13" s="4385">
        <f>C17</f>
        <v>5254</v>
      </c>
      <c r="N13" s="4385">
        <f>D17</f>
        <v>3840</v>
      </c>
      <c r="O13" s="4385">
        <f>E17</f>
        <v>9094</v>
      </c>
      <c r="T13" s="4390"/>
      <c r="U13" s="4390"/>
    </row>
    <row r="14" spans="1:21" s="4390" customFormat="1" ht="27.95" customHeight="1">
      <c r="A14" s="4407" t="s">
        <v>2090</v>
      </c>
      <c r="B14" s="4406" t="s">
        <v>107</v>
      </c>
      <c r="C14" s="4405">
        <v>3791</v>
      </c>
      <c r="D14" s="4405">
        <v>2150</v>
      </c>
      <c r="E14" s="4405">
        <f>SUM(C14:D14)</f>
        <v>5941</v>
      </c>
      <c r="F14" s="4404">
        <f>C14/E14*100</f>
        <v>63.810806261572125</v>
      </c>
      <c r="M14" s="4390">
        <f>C18</f>
        <v>4632</v>
      </c>
      <c r="N14" s="4390">
        <f>D18</f>
        <v>4782</v>
      </c>
      <c r="O14" s="4390">
        <f>E18</f>
        <v>9414</v>
      </c>
    </row>
    <row r="15" spans="1:21" s="4390" customFormat="1" ht="27.95" customHeight="1">
      <c r="A15" s="4407" t="s">
        <v>783</v>
      </c>
      <c r="B15" s="4406" t="s">
        <v>2967</v>
      </c>
      <c r="C15" s="4405">
        <v>37818</v>
      </c>
      <c r="D15" s="4405">
        <v>9838</v>
      </c>
      <c r="E15" s="4405">
        <f>SUM(C15:D15)</f>
        <v>47656</v>
      </c>
      <c r="F15" s="4404">
        <f>C15/E15*100</f>
        <v>79.356219573610872</v>
      </c>
      <c r="M15" s="4390">
        <f>C19</f>
        <v>12434</v>
      </c>
      <c r="N15" s="4390">
        <f>D19</f>
        <v>3815</v>
      </c>
      <c r="O15" s="4390">
        <f>E19</f>
        <v>16249</v>
      </c>
    </row>
    <row r="16" spans="1:21" ht="27.95" customHeight="1">
      <c r="A16" s="4411" t="s">
        <v>2966</v>
      </c>
      <c r="B16" s="4410" t="s">
        <v>109</v>
      </c>
      <c r="C16" s="4409">
        <v>34282</v>
      </c>
      <c r="D16" s="4409">
        <v>11856</v>
      </c>
      <c r="E16" s="4409">
        <f>SUM(C16:D16)</f>
        <v>46138</v>
      </c>
      <c r="F16" s="4408">
        <f>C16/E16*100</f>
        <v>74.303177424248986</v>
      </c>
      <c r="M16" s="4385">
        <f>C20</f>
        <v>1291</v>
      </c>
      <c r="N16" s="4385">
        <f>D20</f>
        <v>454</v>
      </c>
      <c r="O16" s="4385">
        <f>E20</f>
        <v>1745</v>
      </c>
      <c r="T16" s="4390"/>
      <c r="U16" s="4390"/>
    </row>
    <row r="17" spans="1:21" ht="27.95" customHeight="1">
      <c r="A17" s="4411" t="s">
        <v>2965</v>
      </c>
      <c r="B17" s="4410" t="s">
        <v>113</v>
      </c>
      <c r="C17" s="4409">
        <v>5254</v>
      </c>
      <c r="D17" s="4409">
        <v>3840</v>
      </c>
      <c r="E17" s="4409">
        <f>SUM(C17:D17)</f>
        <v>9094</v>
      </c>
      <c r="F17" s="4408">
        <f>C17/E17*100</f>
        <v>57.774356718715637</v>
      </c>
      <c r="M17" s="4385">
        <f>C21</f>
        <v>3202</v>
      </c>
      <c r="N17" s="4385">
        <f>D21</f>
        <v>2105</v>
      </c>
      <c r="O17" s="4385">
        <f>E21</f>
        <v>5307</v>
      </c>
      <c r="T17" s="4390"/>
      <c r="U17" s="4390"/>
    </row>
    <row r="18" spans="1:21" s="4390" customFormat="1" ht="27.95" customHeight="1">
      <c r="A18" s="4407" t="s">
        <v>114</v>
      </c>
      <c r="B18" s="4406" t="s">
        <v>115</v>
      </c>
      <c r="C18" s="4405">
        <v>4632</v>
      </c>
      <c r="D18" s="4405">
        <v>4782</v>
      </c>
      <c r="E18" s="4405">
        <f>SUM(C18:D18)</f>
        <v>9414</v>
      </c>
      <c r="F18" s="4404">
        <f>C18/E18*100</f>
        <v>49.203314212874446</v>
      </c>
      <c r="M18" s="4390">
        <f>SUM(M7:M17)</f>
        <v>621377</v>
      </c>
      <c r="N18" s="4390">
        <f>SUM(N7:N17)</f>
        <v>602589</v>
      </c>
      <c r="O18" s="4390">
        <f>SUM(O7:O17)</f>
        <v>1223966</v>
      </c>
    </row>
    <row r="19" spans="1:21" s="4390" customFormat="1" ht="27.95" customHeight="1">
      <c r="A19" s="4407" t="s">
        <v>118</v>
      </c>
      <c r="B19" s="4406" t="s">
        <v>119</v>
      </c>
      <c r="C19" s="4405">
        <v>12434</v>
      </c>
      <c r="D19" s="4405">
        <v>3815</v>
      </c>
      <c r="E19" s="4405">
        <f>SUM(C19:D19)</f>
        <v>16249</v>
      </c>
      <c r="F19" s="4404">
        <f>C19/E19*100</f>
        <v>76.52163210043696</v>
      </c>
    </row>
    <row r="20" spans="1:21" s="4390" customFormat="1" ht="27.95" customHeight="1">
      <c r="A20" s="4407" t="s">
        <v>213</v>
      </c>
      <c r="B20" s="4406" t="s">
        <v>123</v>
      </c>
      <c r="C20" s="4405">
        <v>1291</v>
      </c>
      <c r="D20" s="4405">
        <v>454</v>
      </c>
      <c r="E20" s="4405">
        <f>SUM(C20:D20)</f>
        <v>1745</v>
      </c>
      <c r="F20" s="4404">
        <f>C20/E20*100</f>
        <v>73.98280802292264</v>
      </c>
    </row>
    <row r="21" spans="1:21" s="4390" customFormat="1" ht="27.95" customHeight="1">
      <c r="A21" s="4403" t="s">
        <v>982</v>
      </c>
      <c r="B21" s="4402" t="s">
        <v>983</v>
      </c>
      <c r="C21" s="4401">
        <v>3202</v>
      </c>
      <c r="D21" s="4401">
        <v>2105</v>
      </c>
      <c r="E21" s="4401">
        <f>SUM(C21:D21)</f>
        <v>5307</v>
      </c>
      <c r="F21" s="4400">
        <f>C21/E21*100</f>
        <v>60.335406067458074</v>
      </c>
    </row>
    <row r="22" spans="1:21" s="4390" customFormat="1" ht="27.95" customHeight="1">
      <c r="A22" s="4399" t="s">
        <v>128</v>
      </c>
      <c r="B22" s="4398" t="s">
        <v>129</v>
      </c>
      <c r="C22" s="4397" t="s">
        <v>2964</v>
      </c>
      <c r="D22" s="4396"/>
      <c r="E22" s="4396"/>
      <c r="F22" s="4395"/>
    </row>
    <row r="23" spans="1:21" s="4390" customFormat="1" ht="27.95" customHeight="1">
      <c r="A23" s="4394" t="s">
        <v>424</v>
      </c>
      <c r="B23" s="4393" t="s">
        <v>131</v>
      </c>
      <c r="C23" s="4392">
        <f>SUM(C7:C22)</f>
        <v>621377</v>
      </c>
      <c r="D23" s="4392">
        <f>SUM(D7:D22)</f>
        <v>602589</v>
      </c>
      <c r="E23" s="4392">
        <f>SUM(E7:E22)</f>
        <v>1223966</v>
      </c>
      <c r="F23" s="4391">
        <f>C23/E23*100</f>
        <v>50.767504979713486</v>
      </c>
    </row>
    <row r="24" spans="1:21" ht="18.75">
      <c r="A24" s="4386" t="s">
        <v>2963</v>
      </c>
      <c r="C24" s="620"/>
      <c r="D24" s="4389"/>
      <c r="E24" s="4388"/>
      <c r="F24" s="4387"/>
    </row>
    <row r="25" spans="1:21">
      <c r="A25" s="4386"/>
    </row>
  </sheetData>
  <mergeCells count="1">
    <mergeCell ref="C22:F22"/>
  </mergeCells>
  <printOptions horizontalCentered="1" verticalCentered="1"/>
  <pageMargins left="0.70866141732283472" right="0.70866141732283472" top="1.1811023622047245" bottom="1.1811023622047245" header="0.51181102362204722" footer="0.51181102362204722"/>
  <pageSetup paperSize="9"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391AD-108F-4B88-964A-1F327586A73B}">
  <dimension ref="A1:G27"/>
  <sheetViews>
    <sheetView showGridLines="0" zoomScale="75" zoomScaleNormal="75" workbookViewId="0">
      <selection activeCell="G25" sqref="G25"/>
    </sheetView>
  </sheetViews>
  <sheetFormatPr defaultColWidth="8.85546875" defaultRowHeight="12.75"/>
  <cols>
    <col min="1" max="1" width="30.5703125" style="318" customWidth="1"/>
    <col min="2" max="2" width="13.7109375" style="318" customWidth="1"/>
    <col min="3" max="7" width="17.7109375" style="318" customWidth="1"/>
    <col min="8" max="8" width="8.85546875" style="318"/>
    <col min="9" max="9" width="9" style="318" bestFit="1" customWidth="1"/>
    <col min="10" max="16384" width="8.85546875" style="318"/>
  </cols>
  <sheetData>
    <row r="1" spans="1:7" ht="18.75">
      <c r="A1" s="4127" t="s">
        <v>2996</v>
      </c>
      <c r="B1" s="4127"/>
      <c r="C1" s="4127"/>
      <c r="D1" s="4127"/>
      <c r="E1" s="4127"/>
      <c r="F1" s="4127"/>
      <c r="G1" s="4127"/>
    </row>
    <row r="2" spans="1:7" s="650" customFormat="1" ht="15.75">
      <c r="A2" s="4384" t="s">
        <v>2995</v>
      </c>
      <c r="B2" s="4384"/>
      <c r="C2" s="4384"/>
      <c r="D2" s="4384"/>
      <c r="E2" s="4384"/>
      <c r="F2" s="4384"/>
      <c r="G2" s="4384"/>
    </row>
    <row r="3" spans="1:7" s="650" customFormat="1" ht="15.75">
      <c r="A3" s="4383" t="s">
        <v>2994</v>
      </c>
      <c r="B3" s="4382"/>
      <c r="C3" s="4382"/>
      <c r="D3" s="4382"/>
      <c r="E3" s="4382"/>
      <c r="F3" s="4382"/>
      <c r="G3" s="323" t="s">
        <v>2993</v>
      </c>
    </row>
    <row r="4" spans="1:7" ht="35.1" customHeight="1">
      <c r="A4" s="3699" t="s">
        <v>2992</v>
      </c>
      <c r="B4" s="4460"/>
      <c r="C4" s="4124" t="s">
        <v>396</v>
      </c>
      <c r="D4" s="4459"/>
      <c r="E4" s="4459"/>
      <c r="F4" s="4459"/>
      <c r="G4" s="4122" t="s">
        <v>397</v>
      </c>
    </row>
    <row r="5" spans="1:7" ht="35.1" customHeight="1">
      <c r="A5" s="4458" t="s">
        <v>2791</v>
      </c>
      <c r="B5" s="4457"/>
      <c r="C5" s="4456">
        <v>1433</v>
      </c>
      <c r="D5" s="4456">
        <v>1434</v>
      </c>
      <c r="E5" s="4456">
        <v>1435</v>
      </c>
      <c r="F5" s="4456">
        <v>1436</v>
      </c>
      <c r="G5" s="4456" t="s">
        <v>2991</v>
      </c>
    </row>
    <row r="6" spans="1:7" ht="44.1" customHeight="1">
      <c r="A6" s="4455" t="s">
        <v>403</v>
      </c>
      <c r="B6" s="4450" t="s">
        <v>2985</v>
      </c>
      <c r="C6" s="4454">
        <v>1686353</v>
      </c>
      <c r="D6" s="4454">
        <v>1712412</v>
      </c>
      <c r="E6" s="4454">
        <v>1699377</v>
      </c>
      <c r="F6" s="4454">
        <v>1705895</v>
      </c>
      <c r="G6" s="4454">
        <v>1705895</v>
      </c>
    </row>
    <row r="7" spans="1:7" ht="44.1" customHeight="1">
      <c r="A7" s="4452" t="s">
        <v>433</v>
      </c>
      <c r="B7" s="4450" t="s">
        <v>2987</v>
      </c>
      <c r="C7" s="4451">
        <f>C6/C12*100</f>
        <v>54.505754712742728</v>
      </c>
      <c r="D7" s="4451">
        <f>D6/D12*100</f>
        <v>49.391351901397968</v>
      </c>
      <c r="E7" s="4451">
        <f>E6/E12*100</f>
        <v>47.985914077112838</v>
      </c>
      <c r="F7" s="4451">
        <f>F6/F12*100</f>
        <v>50.927422761540797</v>
      </c>
      <c r="G7" s="4451">
        <f>G6/G12*100</f>
        <v>49.426504261922126</v>
      </c>
    </row>
    <row r="8" spans="1:7" ht="44.1" customHeight="1">
      <c r="A8" s="1026" t="s">
        <v>2757</v>
      </c>
      <c r="B8" s="4450" t="s">
        <v>2985</v>
      </c>
      <c r="C8" s="4453">
        <v>527674</v>
      </c>
      <c r="D8" s="4453">
        <v>520507</v>
      </c>
      <c r="E8" s="4453">
        <v>509551</v>
      </c>
      <c r="F8" s="4453">
        <v>494861</v>
      </c>
      <c r="G8" s="4453">
        <v>521516</v>
      </c>
    </row>
    <row r="9" spans="1:7" ht="44.1" customHeight="1">
      <c r="A9" s="4452" t="s">
        <v>2990</v>
      </c>
      <c r="B9" s="4450" t="s">
        <v>2987</v>
      </c>
      <c r="C9" s="4451">
        <f>C8/C12*100</f>
        <v>17.055307881737576</v>
      </c>
      <c r="D9" s="4451">
        <f>D8/D12*100</f>
        <v>15.013060177189224</v>
      </c>
      <c r="E9" s="4451">
        <f>E8/E12*100</f>
        <v>14.388373212010592</v>
      </c>
      <c r="F9" s="4451">
        <f>F8/F12*100</f>
        <v>14.773473956602748</v>
      </c>
      <c r="G9" s="4451">
        <f>G8/G12*100</f>
        <v>15.110374786643128</v>
      </c>
    </row>
    <row r="10" spans="1:7" ht="44.1" customHeight="1">
      <c r="A10" s="1026" t="s">
        <v>2989</v>
      </c>
      <c r="B10" s="4450" t="s">
        <v>2985</v>
      </c>
      <c r="C10" s="4449">
        <v>879872</v>
      </c>
      <c r="D10" s="4449">
        <v>1234109</v>
      </c>
      <c r="E10" s="4449">
        <v>1332480</v>
      </c>
      <c r="F10" s="4449">
        <v>1148903</v>
      </c>
      <c r="G10" s="4449">
        <v>1223966</v>
      </c>
    </row>
    <row r="11" spans="1:7" ht="44.1" customHeight="1" thickBot="1">
      <c r="A11" s="4448" t="s">
        <v>2988</v>
      </c>
      <c r="B11" s="4447" t="s">
        <v>2987</v>
      </c>
      <c r="C11" s="4446">
        <f>C10/C12*100</f>
        <v>28.438937405519702</v>
      </c>
      <c r="D11" s="4446">
        <f>D10/D12*100</f>
        <v>35.595587921412807</v>
      </c>
      <c r="E11" s="4446">
        <f>E10/E12*100</f>
        <v>37.625712710876577</v>
      </c>
      <c r="F11" s="4446">
        <f>F10/F12*100</f>
        <v>34.299103281856453</v>
      </c>
      <c r="G11" s="4446">
        <f>G10/G12*100</f>
        <v>35.463120951434746</v>
      </c>
    </row>
    <row r="12" spans="1:7" ht="44.1" customHeight="1">
      <c r="A12" s="4445" t="s">
        <v>2986</v>
      </c>
      <c r="B12" s="4444" t="s">
        <v>2985</v>
      </c>
      <c r="C12" s="4443">
        <f>SUM(C6,C8,C10)</f>
        <v>3093899</v>
      </c>
      <c r="D12" s="4443">
        <f>SUM(D6,D8,D10)</f>
        <v>3467028</v>
      </c>
      <c r="E12" s="4443">
        <f>SUM(E6,E8,E10)</f>
        <v>3541408</v>
      </c>
      <c r="F12" s="4443">
        <f>SUM(F6,F8,F10)</f>
        <v>3349659</v>
      </c>
      <c r="G12" s="4443">
        <f>SUM(G6,G8,G10)</f>
        <v>3451377</v>
      </c>
    </row>
    <row r="13" spans="1:7" ht="15.95" customHeight="1">
      <c r="A13" s="4442" t="s">
        <v>2984</v>
      </c>
      <c r="B13" s="4441"/>
      <c r="C13" s="4440">
        <v>10.6</v>
      </c>
      <c r="D13" s="4440">
        <v>11.6</v>
      </c>
      <c r="E13" s="4440">
        <v>11.5</v>
      </c>
      <c r="F13" s="4440">
        <v>10.6</v>
      </c>
      <c r="G13" s="4440">
        <v>10.8</v>
      </c>
    </row>
    <row r="14" spans="1:7" ht="12" customHeight="1">
      <c r="A14" s="4439"/>
      <c r="B14" s="4438"/>
      <c r="C14" s="4437"/>
      <c r="D14" s="4437"/>
      <c r="E14" s="4437"/>
      <c r="F14" s="4437"/>
      <c r="G14" s="4437"/>
    </row>
    <row r="15" spans="1:7" ht="15.95" customHeight="1">
      <c r="A15" s="4436" t="s">
        <v>2983</v>
      </c>
      <c r="B15" s="4435"/>
      <c r="C15" s="4434"/>
      <c r="D15" s="4434"/>
      <c r="E15" s="4434"/>
      <c r="F15" s="4434"/>
      <c r="G15" s="4434"/>
    </row>
    <row r="16" spans="1:7" ht="41.25" customHeight="1">
      <c r="A16" s="4433" t="s">
        <v>2982</v>
      </c>
      <c r="B16" s="4433"/>
      <c r="C16" s="4433"/>
      <c r="D16" s="4433"/>
      <c r="E16" s="4433"/>
      <c r="F16" s="4433"/>
      <c r="G16" s="4433"/>
    </row>
    <row r="17" spans="3:7">
      <c r="C17" s="265"/>
      <c r="D17" s="265"/>
      <c r="E17" s="265"/>
      <c r="F17" s="265"/>
      <c r="G17" s="265"/>
    </row>
    <row r="18" spans="3:7">
      <c r="C18" s="265"/>
      <c r="D18" s="265"/>
      <c r="E18" s="265"/>
      <c r="F18" s="265"/>
      <c r="G18" s="265"/>
    </row>
    <row r="19" spans="3:7">
      <c r="C19" s="265"/>
      <c r="D19" s="265"/>
      <c r="E19" s="265"/>
      <c r="F19" s="265"/>
      <c r="G19" s="265"/>
    </row>
    <row r="20" spans="3:7">
      <c r="C20" s="265"/>
      <c r="D20" s="265"/>
      <c r="E20" s="265"/>
      <c r="F20" s="265"/>
      <c r="G20" s="1705"/>
    </row>
    <row r="21" spans="3:7" ht="13.15" customHeight="1">
      <c r="C21" s="265"/>
      <c r="D21" s="265"/>
      <c r="E21" s="265"/>
      <c r="F21" s="265"/>
      <c r="G21" s="269"/>
    </row>
    <row r="22" spans="3:7" ht="13.15" customHeight="1">
      <c r="C22" s="265"/>
      <c r="D22" s="265"/>
      <c r="E22" s="265"/>
      <c r="F22" s="265"/>
      <c r="G22" s="265"/>
    </row>
    <row r="23" spans="3:7">
      <c r="C23" s="265"/>
      <c r="D23" s="265"/>
      <c r="E23" s="265"/>
      <c r="F23" s="265"/>
      <c r="G23" s="265"/>
    </row>
    <row r="24" spans="3:7">
      <c r="C24" s="265"/>
      <c r="D24" s="265"/>
      <c r="E24" s="265"/>
      <c r="F24" s="265"/>
      <c r="G24" s="265"/>
    </row>
    <row r="25" spans="3:7">
      <c r="C25" s="265"/>
      <c r="D25" s="265"/>
      <c r="E25" s="265"/>
      <c r="F25" s="265"/>
      <c r="G25" s="265"/>
    </row>
    <row r="26" spans="3:7" ht="30" customHeight="1">
      <c r="C26" s="265"/>
      <c r="D26" s="265"/>
      <c r="E26" s="265"/>
      <c r="F26" s="265"/>
      <c r="G26" s="265"/>
    </row>
    <row r="27" spans="3:7">
      <c r="C27" s="265"/>
      <c r="D27" s="265"/>
      <c r="E27" s="265"/>
      <c r="F27" s="265"/>
      <c r="G27" s="265"/>
    </row>
  </sheetData>
  <mergeCells count="8">
    <mergeCell ref="A16:G16"/>
    <mergeCell ref="A1:G1"/>
    <mergeCell ref="A2:G2"/>
    <mergeCell ref="F13:F15"/>
    <mergeCell ref="G13:G15"/>
    <mergeCell ref="E13:E15"/>
    <mergeCell ref="D13:D15"/>
    <mergeCell ref="C13:C15"/>
  </mergeCells>
  <printOptions horizontalCentered="1" verticalCentered="1"/>
  <pageMargins left="0.59055118110236227" right="0.59055118110236227" top="0.98425196850393704" bottom="0.98425196850393704" header="0.51181102362204722" footer="0.51181102362204722"/>
  <pageSetup paperSize="9" scale="9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0AA4C-E8AF-4D35-90F4-F12446C772CE}">
  <dimension ref="A1:AJ31"/>
  <sheetViews>
    <sheetView showGridLines="0" zoomScaleNormal="100" workbookViewId="0">
      <selection activeCell="K29" sqref="K29"/>
    </sheetView>
  </sheetViews>
  <sheetFormatPr defaultRowHeight="18" customHeight="1"/>
  <cols>
    <col min="1" max="1" width="12" style="356" customWidth="1"/>
    <col min="2" max="2" width="13.28515625" style="356" customWidth="1"/>
    <col min="3" max="10" width="11.7109375" style="357" customWidth="1"/>
    <col min="11" max="11" width="12.7109375" style="357" customWidth="1"/>
    <col min="12" max="34" width="0" style="357" hidden="1" customWidth="1"/>
    <col min="35" max="16384" width="9.140625" style="357"/>
  </cols>
  <sheetData>
    <row r="1" spans="1:36" ht="18" customHeight="1">
      <c r="A1" s="4499" t="s">
        <v>3023</v>
      </c>
      <c r="B1" s="4499"/>
      <c r="C1" s="4499"/>
      <c r="D1" s="4499"/>
      <c r="E1" s="4499"/>
      <c r="F1" s="4499"/>
      <c r="G1" s="4499"/>
      <c r="H1" s="4499"/>
      <c r="I1" s="4499"/>
      <c r="J1" s="4499"/>
      <c r="K1" s="4499"/>
    </row>
    <row r="2" spans="1:36" s="356" customFormat="1" ht="18" customHeight="1">
      <c r="A2" s="4498" t="s">
        <v>3022</v>
      </c>
      <c r="B2" s="4498"/>
      <c r="C2" s="4498"/>
      <c r="D2" s="4498"/>
      <c r="E2" s="4498"/>
      <c r="F2" s="4498"/>
      <c r="G2" s="4498"/>
      <c r="H2" s="4498"/>
      <c r="I2" s="4498"/>
      <c r="J2" s="4498"/>
      <c r="K2" s="4498"/>
    </row>
    <row r="3" spans="1:36" s="356" customFormat="1" ht="18" customHeight="1">
      <c r="A3" s="1503" t="s">
        <v>3021</v>
      </c>
      <c r="B3" s="3698"/>
      <c r="C3" s="3698"/>
      <c r="D3" s="3698"/>
      <c r="E3" s="3698"/>
      <c r="F3" s="3698"/>
      <c r="G3" s="3698"/>
      <c r="H3" s="3698"/>
      <c r="I3" s="3698"/>
      <c r="J3" s="3698"/>
      <c r="K3" s="4497" t="s">
        <v>3020</v>
      </c>
    </row>
    <row r="4" spans="1:36" s="356" customFormat="1" ht="18" customHeight="1">
      <c r="A4" s="3699"/>
      <c r="B4" s="3700"/>
      <c r="C4" s="4492" t="s">
        <v>3019</v>
      </c>
      <c r="D4" s="4496" t="s">
        <v>3018</v>
      </c>
      <c r="E4" s="4495"/>
      <c r="F4" s="4495"/>
      <c r="G4" s="4495"/>
      <c r="H4" s="4494"/>
      <c r="I4" s="4493" t="s">
        <v>3017</v>
      </c>
      <c r="J4" s="4492" t="s">
        <v>3016</v>
      </c>
      <c r="K4" s="4492" t="s">
        <v>3015</v>
      </c>
    </row>
    <row r="5" spans="1:36" s="356" customFormat="1" ht="18" customHeight="1">
      <c r="A5" s="3691" t="s">
        <v>85</v>
      </c>
      <c r="B5" s="3690" t="s">
        <v>196</v>
      </c>
      <c r="C5" s="4491" t="s">
        <v>3014</v>
      </c>
      <c r="D5" s="4492" t="s">
        <v>3013</v>
      </c>
      <c r="E5" s="4492" t="s">
        <v>3012</v>
      </c>
      <c r="F5" s="4492" t="s">
        <v>3011</v>
      </c>
      <c r="G5" s="4492" t="s">
        <v>3010</v>
      </c>
      <c r="H5" s="4492" t="s">
        <v>3009</v>
      </c>
      <c r="I5" s="4492" t="s">
        <v>424</v>
      </c>
      <c r="J5" s="4491" t="s">
        <v>3008</v>
      </c>
      <c r="K5" s="4491" t="s">
        <v>3007</v>
      </c>
    </row>
    <row r="6" spans="1:36" s="356" customFormat="1" ht="18" customHeight="1">
      <c r="A6" s="3687"/>
      <c r="B6" s="3686"/>
      <c r="C6" s="4491" t="s">
        <v>3006</v>
      </c>
      <c r="D6" s="4491" t="s">
        <v>3005</v>
      </c>
      <c r="E6" s="4491" t="s">
        <v>3004</v>
      </c>
      <c r="F6" s="4491" t="s">
        <v>3003</v>
      </c>
      <c r="G6" s="4491" t="s">
        <v>3002</v>
      </c>
      <c r="H6" s="4491" t="s">
        <v>515</v>
      </c>
      <c r="I6" s="4491" t="s">
        <v>131</v>
      </c>
      <c r="J6" s="4491" t="s">
        <v>131</v>
      </c>
      <c r="K6" s="4491" t="s">
        <v>3001</v>
      </c>
    </row>
    <row r="7" spans="1:36" s="356" customFormat="1" ht="18" customHeight="1">
      <c r="A7" s="3687"/>
      <c r="B7" s="3686"/>
      <c r="C7" s="4490" t="s">
        <v>2999</v>
      </c>
      <c r="D7" s="4490"/>
      <c r="E7" s="4491" t="s">
        <v>3000</v>
      </c>
      <c r="F7" s="4490"/>
      <c r="G7" s="4490"/>
      <c r="H7" s="4490"/>
      <c r="I7" s="4490"/>
      <c r="J7" s="4490" t="s">
        <v>2999</v>
      </c>
      <c r="K7" s="4490" t="s">
        <v>2998</v>
      </c>
    </row>
    <row r="8" spans="1:36" ht="18" customHeight="1">
      <c r="A8" s="4489" t="s">
        <v>969</v>
      </c>
      <c r="B8" s="4488" t="s">
        <v>91</v>
      </c>
      <c r="C8" s="4487">
        <v>25856</v>
      </c>
      <c r="D8" s="4487">
        <v>447</v>
      </c>
      <c r="E8" s="4487">
        <v>378</v>
      </c>
      <c r="F8" s="4487">
        <v>41</v>
      </c>
      <c r="G8" s="4487">
        <v>10737</v>
      </c>
      <c r="H8" s="4487">
        <v>61</v>
      </c>
      <c r="I8" s="4486">
        <f>SUM(D8:H8)</f>
        <v>11664</v>
      </c>
      <c r="J8" s="4486">
        <f>SUM(I8,C8)</f>
        <v>37520</v>
      </c>
      <c r="K8" s="4485">
        <f>I8/J8*100</f>
        <v>31.08742004264392</v>
      </c>
      <c r="L8" s="4467">
        <f>G8/J8</f>
        <v>0.28616737739872067</v>
      </c>
      <c r="M8" s="357">
        <f>C8</f>
        <v>25856</v>
      </c>
      <c r="N8" s="357">
        <f>D8</f>
        <v>447</v>
      </c>
      <c r="O8" s="357">
        <f>E8</f>
        <v>378</v>
      </c>
      <c r="P8" s="357">
        <f>F8</f>
        <v>41</v>
      </c>
      <c r="Q8" s="357">
        <f>G8</f>
        <v>10737</v>
      </c>
      <c r="R8" s="357">
        <f>H8</f>
        <v>61</v>
      </c>
      <c r="S8" s="357">
        <f>I8</f>
        <v>11664</v>
      </c>
      <c r="T8" s="357">
        <f>J8</f>
        <v>37520</v>
      </c>
      <c r="U8" s="357">
        <f>K8</f>
        <v>31.08742004264392</v>
      </c>
      <c r="V8" s="357">
        <f>L8</f>
        <v>0.28616737739872067</v>
      </c>
    </row>
    <row r="9" spans="1:36" ht="18" customHeight="1">
      <c r="A9" s="4478" t="s">
        <v>970</v>
      </c>
      <c r="B9" s="4477" t="s">
        <v>93</v>
      </c>
      <c r="C9" s="4476">
        <v>10642</v>
      </c>
      <c r="D9" s="4476">
        <v>165</v>
      </c>
      <c r="E9" s="4476">
        <v>22</v>
      </c>
      <c r="F9" s="4476">
        <v>29</v>
      </c>
      <c r="G9" s="4476">
        <v>5547</v>
      </c>
      <c r="H9" s="4476">
        <v>26</v>
      </c>
      <c r="I9" s="4476">
        <f>SUM(D9:H9)</f>
        <v>5789</v>
      </c>
      <c r="J9" s="4476">
        <f>SUM(I9,C9)</f>
        <v>16431</v>
      </c>
      <c r="K9" s="4475">
        <f>I9/J9*100</f>
        <v>35.232183068589862</v>
      </c>
      <c r="L9" s="4467">
        <f>G9/J9</f>
        <v>0.33759357312397298</v>
      </c>
      <c r="M9" s="357">
        <f>C9+C10+C11+C27</f>
        <v>29653</v>
      </c>
      <c r="N9" s="357">
        <f>D9+D10+D11+D27</f>
        <v>743</v>
      </c>
      <c r="O9" s="357">
        <f>E9+E10+E11+E27</f>
        <v>200</v>
      </c>
      <c r="P9" s="357">
        <f>F9+F10+F11+F27</f>
        <v>89</v>
      </c>
      <c r="Q9" s="357">
        <f>G9+G10+G11+G27</f>
        <v>11031</v>
      </c>
      <c r="R9" s="357">
        <f>H9+H10+H11+H27</f>
        <v>96</v>
      </c>
      <c r="S9" s="357">
        <f>I9+I10+I11+I27</f>
        <v>12159</v>
      </c>
      <c r="T9" s="357">
        <f>J9+J10+J11+J27</f>
        <v>41812</v>
      </c>
      <c r="U9" s="357">
        <f>K9+K10+K11+K27</f>
        <v>105.07339249281921</v>
      </c>
      <c r="V9" s="357">
        <f>L9+L10+L11+L27</f>
        <v>0.92897777357014244</v>
      </c>
    </row>
    <row r="10" spans="1:36" ht="18" customHeight="1">
      <c r="A10" s="4478" t="s">
        <v>971</v>
      </c>
      <c r="B10" s="4477" t="s">
        <v>95</v>
      </c>
      <c r="C10" s="4476">
        <v>9072</v>
      </c>
      <c r="D10" s="4476">
        <v>157</v>
      </c>
      <c r="E10" s="4476">
        <v>59</v>
      </c>
      <c r="F10" s="4476">
        <v>3</v>
      </c>
      <c r="G10" s="4476">
        <v>3345</v>
      </c>
      <c r="H10" s="4476">
        <v>39</v>
      </c>
      <c r="I10" s="4476">
        <f>SUM(D10:H10)</f>
        <v>3603</v>
      </c>
      <c r="J10" s="4476">
        <f>SUM(I10,C10)</f>
        <v>12675</v>
      </c>
      <c r="K10" s="4475">
        <f>I10/J10*100</f>
        <v>28.42603550295858</v>
      </c>
      <c r="L10" s="4467">
        <f>G10/J10</f>
        <v>0.26390532544378698</v>
      </c>
      <c r="M10" s="357">
        <f>C12</f>
        <v>17637</v>
      </c>
      <c r="N10" s="357">
        <f>D12</f>
        <v>263</v>
      </c>
      <c r="O10" s="357">
        <f>E12</f>
        <v>104</v>
      </c>
      <c r="P10" s="357">
        <f>F12</f>
        <v>31</v>
      </c>
      <c r="Q10" s="357">
        <f>G12</f>
        <v>6887</v>
      </c>
      <c r="R10" s="357">
        <f>H12</f>
        <v>19</v>
      </c>
      <c r="S10" s="357">
        <f>I12</f>
        <v>7304</v>
      </c>
      <c r="T10" s="357">
        <f>J12</f>
        <v>24941</v>
      </c>
      <c r="U10" s="357">
        <f>K12</f>
        <v>29.285112866364621</v>
      </c>
      <c r="V10" s="357">
        <f>L12</f>
        <v>0.27613167074295336</v>
      </c>
    </row>
    <row r="11" spans="1:36" ht="18" customHeight="1">
      <c r="A11" s="4478" t="s">
        <v>972</v>
      </c>
      <c r="B11" s="4477" t="s">
        <v>97</v>
      </c>
      <c r="C11" s="4476">
        <v>7920</v>
      </c>
      <c r="D11" s="4476">
        <v>359</v>
      </c>
      <c r="E11" s="4476">
        <v>113</v>
      </c>
      <c r="F11" s="4476">
        <v>42</v>
      </c>
      <c r="G11" s="4476">
        <v>1750</v>
      </c>
      <c r="H11" s="4476">
        <v>31</v>
      </c>
      <c r="I11" s="4476">
        <f>SUM(D11:H11)</f>
        <v>2295</v>
      </c>
      <c r="J11" s="4476">
        <f>SUM(I11,C11)</f>
        <v>10215</v>
      </c>
      <c r="K11" s="4475">
        <f>I11/J11*100</f>
        <v>22.466960352422909</v>
      </c>
      <c r="L11" s="4467">
        <f>G11/J11</f>
        <v>0.17131669114047968</v>
      </c>
      <c r="M11" s="357">
        <f>C13</f>
        <v>13960</v>
      </c>
      <c r="N11" s="357">
        <f>D13</f>
        <v>169</v>
      </c>
      <c r="O11" s="357">
        <f>E13</f>
        <v>82</v>
      </c>
      <c r="P11" s="357">
        <f>F13</f>
        <v>23</v>
      </c>
      <c r="Q11" s="357">
        <f>G13</f>
        <v>7134</v>
      </c>
      <c r="R11" s="357">
        <f>H13</f>
        <v>83</v>
      </c>
      <c r="S11" s="357">
        <f>I13</f>
        <v>7491</v>
      </c>
      <c r="T11" s="357">
        <f>J13</f>
        <v>21451</v>
      </c>
      <c r="U11" s="357">
        <f>K13</f>
        <v>34.921448883501931</v>
      </c>
      <c r="V11" s="357">
        <f>L13</f>
        <v>0.33257190806955389</v>
      </c>
    </row>
    <row r="12" spans="1:36" ht="18" customHeight="1">
      <c r="A12" s="4478" t="s">
        <v>973</v>
      </c>
      <c r="B12" s="4477" t="s">
        <v>99</v>
      </c>
      <c r="C12" s="4476">
        <v>17637</v>
      </c>
      <c r="D12" s="4476">
        <v>263</v>
      </c>
      <c r="E12" s="4476">
        <v>104</v>
      </c>
      <c r="F12" s="4476">
        <v>31</v>
      </c>
      <c r="G12" s="4476">
        <v>6887</v>
      </c>
      <c r="H12" s="4476">
        <v>19</v>
      </c>
      <c r="I12" s="4476">
        <f>SUM(D12:H12)</f>
        <v>7304</v>
      </c>
      <c r="J12" s="4476">
        <f>SUM(C12,I12)</f>
        <v>24941</v>
      </c>
      <c r="K12" s="4475">
        <f>I12/J12*100</f>
        <v>29.285112866364621</v>
      </c>
      <c r="L12" s="4467">
        <f>G12/J12</f>
        <v>0.27613167074295336</v>
      </c>
      <c r="M12" s="357">
        <f>C14+C15+C16</f>
        <v>21642</v>
      </c>
      <c r="N12" s="357">
        <f>D14+D15+D16</f>
        <v>257</v>
      </c>
      <c r="O12" s="357">
        <f>E14+E15+E16</f>
        <v>147</v>
      </c>
      <c r="P12" s="357">
        <f>F14+F15+F16</f>
        <v>62</v>
      </c>
      <c r="Q12" s="357">
        <f>G14+G15+G16</f>
        <v>6562</v>
      </c>
      <c r="R12" s="357">
        <f>H14+H15+H16</f>
        <v>1517</v>
      </c>
      <c r="S12" s="357">
        <f>I14+I15+I16</f>
        <v>8545</v>
      </c>
      <c r="T12" s="357">
        <f>J14+J15+J16</f>
        <v>30187</v>
      </c>
      <c r="U12" s="357">
        <f>K14+K15+K16</f>
        <v>86.907065398052396</v>
      </c>
      <c r="V12" s="357">
        <f>L14+L15+L16</f>
        <v>0.63435716994389435</v>
      </c>
    </row>
    <row r="13" spans="1:36" ht="18" customHeight="1">
      <c r="A13" s="4478" t="s">
        <v>974</v>
      </c>
      <c r="B13" s="4477" t="s">
        <v>101</v>
      </c>
      <c r="C13" s="4476">
        <v>13960</v>
      </c>
      <c r="D13" s="4476">
        <v>169</v>
      </c>
      <c r="E13" s="4476">
        <v>82</v>
      </c>
      <c r="F13" s="4476">
        <v>23</v>
      </c>
      <c r="G13" s="4476">
        <v>7134</v>
      </c>
      <c r="H13" s="4476">
        <v>83</v>
      </c>
      <c r="I13" s="4476">
        <f>SUM(D13:H13)</f>
        <v>7491</v>
      </c>
      <c r="J13" s="4476">
        <f>SUM(C13,I13)</f>
        <v>21451</v>
      </c>
      <c r="K13" s="4475">
        <f>I13/J13*100</f>
        <v>34.921448883501931</v>
      </c>
      <c r="L13" s="4467">
        <f>G13/J13</f>
        <v>0.33257190806955389</v>
      </c>
      <c r="M13" s="357">
        <f>C17+C18</f>
        <v>15253</v>
      </c>
      <c r="N13" s="357">
        <f>D17+D18</f>
        <v>267</v>
      </c>
      <c r="O13" s="357">
        <f>E17+E18</f>
        <v>83</v>
      </c>
      <c r="P13" s="357">
        <f>F17+F18</f>
        <v>25</v>
      </c>
      <c r="Q13" s="357">
        <f>G17+G18</f>
        <v>6356</v>
      </c>
      <c r="R13" s="357">
        <f>H17+H18</f>
        <v>140</v>
      </c>
      <c r="S13" s="357">
        <f>I17+I18</f>
        <v>6871</v>
      </c>
      <c r="T13" s="357">
        <f>J17+J18</f>
        <v>22124</v>
      </c>
      <c r="U13" s="357">
        <f>K17+K18</f>
        <v>61.691529787965024</v>
      </c>
      <c r="V13" s="357">
        <f>L17+L18</f>
        <v>0.55682087470978958</v>
      </c>
    </row>
    <row r="14" spans="1:36" ht="18" customHeight="1">
      <c r="A14" s="4478" t="s">
        <v>209</v>
      </c>
      <c r="B14" s="4477" t="s">
        <v>103</v>
      </c>
      <c r="C14" s="4476">
        <v>5182</v>
      </c>
      <c r="D14" s="4476">
        <v>155</v>
      </c>
      <c r="E14" s="4476">
        <v>73</v>
      </c>
      <c r="F14" s="4476">
        <v>13</v>
      </c>
      <c r="G14" s="4476">
        <v>1285</v>
      </c>
      <c r="H14" s="4476">
        <v>1496</v>
      </c>
      <c r="I14" s="4476">
        <f>SUM(D14:H14)</f>
        <v>3022</v>
      </c>
      <c r="J14" s="4476">
        <f>SUM(C14,I14)</f>
        <v>8204</v>
      </c>
      <c r="K14" s="4475">
        <f>I14/J14*100</f>
        <v>36.835689907362266</v>
      </c>
      <c r="L14" s="4467">
        <f>G14/J14</f>
        <v>0.15663091175036567</v>
      </c>
      <c r="M14" s="357">
        <f>C19</f>
        <v>3909</v>
      </c>
      <c r="N14" s="357">
        <f>D19</f>
        <v>52</v>
      </c>
      <c r="O14" s="357">
        <f>E19</f>
        <v>28</v>
      </c>
      <c r="P14" s="357">
        <f>F19</f>
        <v>15</v>
      </c>
      <c r="Q14" s="357">
        <f>G19</f>
        <v>2187</v>
      </c>
      <c r="R14" s="357">
        <f>H19</f>
        <v>68</v>
      </c>
      <c r="S14" s="357">
        <f>I19</f>
        <v>2350</v>
      </c>
      <c r="T14" s="357">
        <f>J19</f>
        <v>6259</v>
      </c>
      <c r="U14" s="357">
        <f>K19</f>
        <v>37.545933855248443</v>
      </c>
      <c r="V14" s="357">
        <f>L19</f>
        <v>0.34941683975075893</v>
      </c>
    </row>
    <row r="15" spans="1:36" s="4479" customFormat="1" ht="18" customHeight="1">
      <c r="A15" s="4484" t="s">
        <v>977</v>
      </c>
      <c r="B15" s="4483" t="s">
        <v>105</v>
      </c>
      <c r="C15" s="4482">
        <v>10058</v>
      </c>
      <c r="D15" s="4482">
        <v>47</v>
      </c>
      <c r="E15" s="4482">
        <v>49</v>
      </c>
      <c r="F15" s="4482">
        <v>40</v>
      </c>
      <c r="G15" s="4482">
        <v>3292</v>
      </c>
      <c r="H15" s="4482">
        <v>1</v>
      </c>
      <c r="I15" s="4482">
        <f>SUM(D15:H15)</f>
        <v>3429</v>
      </c>
      <c r="J15" s="4482">
        <f>SUM(C15,I15)</f>
        <v>13487</v>
      </c>
      <c r="K15" s="4481">
        <f>I15/J15*100</f>
        <v>25.424482835322905</v>
      </c>
      <c r="L15" s="4480">
        <f>G15/J15</f>
        <v>0.24408689849484688</v>
      </c>
      <c r="M15" s="4479">
        <f>C20</f>
        <v>7301</v>
      </c>
      <c r="N15" s="4479">
        <f>D20</f>
        <v>101</v>
      </c>
      <c r="O15" s="4479">
        <f>E20</f>
        <v>84</v>
      </c>
      <c r="P15" s="4479">
        <f>F20</f>
        <v>18</v>
      </c>
      <c r="Q15" s="4479">
        <f>G20</f>
        <v>3626</v>
      </c>
      <c r="R15" s="4479">
        <f>H20</f>
        <v>15</v>
      </c>
      <c r="S15" s="4479">
        <f>I20</f>
        <v>3844</v>
      </c>
      <c r="T15" s="4479">
        <f>J20</f>
        <v>11145</v>
      </c>
      <c r="U15" s="4479">
        <f>K20</f>
        <v>34.490803050695376</v>
      </c>
      <c r="V15" s="4479">
        <f>L20</f>
        <v>0.32534768954688204</v>
      </c>
      <c r="AJ15" s="357"/>
    </row>
    <row r="16" spans="1:36" ht="18" customHeight="1">
      <c r="A16" s="4478" t="s">
        <v>1809</v>
      </c>
      <c r="B16" s="4477" t="s">
        <v>107</v>
      </c>
      <c r="C16" s="4476">
        <v>6402</v>
      </c>
      <c r="D16" s="4476">
        <v>55</v>
      </c>
      <c r="E16" s="4476">
        <v>25</v>
      </c>
      <c r="F16" s="4476">
        <v>9</v>
      </c>
      <c r="G16" s="4476">
        <v>1985</v>
      </c>
      <c r="H16" s="4476">
        <v>20</v>
      </c>
      <c r="I16" s="4476">
        <f>SUM(D16:H16)</f>
        <v>2094</v>
      </c>
      <c r="J16" s="4476">
        <f>SUM(C16,I16)</f>
        <v>8496</v>
      </c>
      <c r="K16" s="4475">
        <f>I16/J16*100</f>
        <v>24.646892655367232</v>
      </c>
      <c r="L16" s="4467">
        <f>G16/J16</f>
        <v>0.23363935969868174</v>
      </c>
      <c r="M16" s="357">
        <f>C21</f>
        <v>4380</v>
      </c>
      <c r="N16" s="357">
        <f>D21</f>
        <v>24</v>
      </c>
      <c r="O16" s="357">
        <f>E21</f>
        <v>9</v>
      </c>
      <c r="P16" s="357">
        <f>F21</f>
        <v>5</v>
      </c>
      <c r="Q16" s="357">
        <f>G21</f>
        <v>2082</v>
      </c>
      <c r="R16" s="357">
        <f>H21</f>
        <v>10</v>
      </c>
      <c r="S16" s="357">
        <f>I21</f>
        <v>2130</v>
      </c>
      <c r="T16" s="357">
        <f>J21</f>
        <v>6510</v>
      </c>
      <c r="U16" s="357">
        <f>K21</f>
        <v>32.718894009216591</v>
      </c>
      <c r="V16" s="357">
        <f>L21</f>
        <v>0.31981566820276497</v>
      </c>
    </row>
    <row r="17" spans="1:36" ht="18" customHeight="1">
      <c r="A17" s="4478" t="s">
        <v>978</v>
      </c>
      <c r="B17" s="4477" t="s">
        <v>109</v>
      </c>
      <c r="C17" s="4476">
        <v>13105</v>
      </c>
      <c r="D17" s="4476">
        <v>212</v>
      </c>
      <c r="E17" s="4476">
        <v>61</v>
      </c>
      <c r="F17" s="4476">
        <v>13</v>
      </c>
      <c r="G17" s="4476">
        <v>5533</v>
      </c>
      <c r="H17" s="4476">
        <v>107</v>
      </c>
      <c r="I17" s="4476">
        <f>SUM(D17:H17)</f>
        <v>5926</v>
      </c>
      <c r="J17" s="4476">
        <f>SUM(C17,I17)</f>
        <v>19031</v>
      </c>
      <c r="K17" s="4475">
        <f>I17/J17*100</f>
        <v>31.138668488256005</v>
      </c>
      <c r="L17" s="4467">
        <f>G17/J17</f>
        <v>0.29073616730597446</v>
      </c>
      <c r="M17" s="357">
        <f>C22</f>
        <v>17616</v>
      </c>
      <c r="N17" s="357">
        <f>D22</f>
        <v>236</v>
      </c>
      <c r="O17" s="357">
        <f>E22</f>
        <v>160</v>
      </c>
      <c r="P17" s="357">
        <f>F22</f>
        <v>38</v>
      </c>
      <c r="Q17" s="357">
        <f>G22</f>
        <v>4154</v>
      </c>
      <c r="R17" s="357">
        <f>H22</f>
        <v>57</v>
      </c>
      <c r="S17" s="357">
        <f>I22</f>
        <v>4645</v>
      </c>
      <c r="T17" s="357">
        <f>J22</f>
        <v>22261</v>
      </c>
      <c r="U17" s="357">
        <f>K22</f>
        <v>20.866088675261668</v>
      </c>
      <c r="V17" s="357">
        <f>L22</f>
        <v>0.18660437536498808</v>
      </c>
    </row>
    <row r="18" spans="1:36" ht="18" customHeight="1">
      <c r="A18" s="4478" t="s">
        <v>210</v>
      </c>
      <c r="B18" s="4477" t="s">
        <v>111</v>
      </c>
      <c r="C18" s="4476">
        <v>2148</v>
      </c>
      <c r="D18" s="4476">
        <v>55</v>
      </c>
      <c r="E18" s="4476">
        <v>22</v>
      </c>
      <c r="F18" s="4476">
        <v>12</v>
      </c>
      <c r="G18" s="4476">
        <v>823</v>
      </c>
      <c r="H18" s="4476">
        <v>33</v>
      </c>
      <c r="I18" s="4476">
        <f>SUM(D18:H18)</f>
        <v>945</v>
      </c>
      <c r="J18" s="4476">
        <f>SUM(C18,I18)</f>
        <v>3093</v>
      </c>
      <c r="K18" s="4475">
        <f>I18/J18*100</f>
        <v>30.552861299709022</v>
      </c>
      <c r="L18" s="4467">
        <f>G18/J18</f>
        <v>0.26608470740381507</v>
      </c>
      <c r="M18" s="357">
        <f>C23</f>
        <v>9407</v>
      </c>
      <c r="N18" s="357">
        <f>D23</f>
        <v>142</v>
      </c>
      <c r="O18" s="357">
        <f>E23</f>
        <v>79</v>
      </c>
      <c r="P18" s="357">
        <f>F23</f>
        <v>21</v>
      </c>
      <c r="Q18" s="357">
        <f>G23</f>
        <v>3007</v>
      </c>
      <c r="R18" s="357">
        <f>H23</f>
        <v>20</v>
      </c>
      <c r="S18" s="357">
        <f>I23</f>
        <v>3269</v>
      </c>
      <c r="T18" s="357">
        <f>J23</f>
        <v>12676</v>
      </c>
      <c r="U18" s="357">
        <f>K23</f>
        <v>25.788892395077312</v>
      </c>
      <c r="V18" s="357">
        <f>L23</f>
        <v>0.23721994319974757</v>
      </c>
    </row>
    <row r="19" spans="1:36" ht="18" customHeight="1">
      <c r="A19" s="4478" t="s">
        <v>979</v>
      </c>
      <c r="B19" s="4477" t="s">
        <v>113</v>
      </c>
      <c r="C19" s="4476">
        <v>3909</v>
      </c>
      <c r="D19" s="4476">
        <v>52</v>
      </c>
      <c r="E19" s="4476">
        <v>28</v>
      </c>
      <c r="F19" s="4476">
        <v>15</v>
      </c>
      <c r="G19" s="4476">
        <v>2187</v>
      </c>
      <c r="H19" s="4476">
        <v>68</v>
      </c>
      <c r="I19" s="4476">
        <f>SUM(D19:H19)</f>
        <v>2350</v>
      </c>
      <c r="J19" s="4476">
        <f>SUM(C19,I19)</f>
        <v>6259</v>
      </c>
      <c r="K19" s="4475">
        <f>I19/J19*100</f>
        <v>37.545933855248443</v>
      </c>
      <c r="L19" s="4467">
        <f>G19/J19</f>
        <v>0.34941683975075893</v>
      </c>
      <c r="M19" s="357">
        <f>C24</f>
        <v>5572</v>
      </c>
      <c r="N19" s="357">
        <f>D24</f>
        <v>113</v>
      </c>
      <c r="O19" s="357">
        <f>E24</f>
        <v>36</v>
      </c>
      <c r="P19" s="357">
        <f>F24</f>
        <v>48</v>
      </c>
      <c r="Q19" s="357">
        <f>G24</f>
        <v>2290</v>
      </c>
      <c r="R19" s="357">
        <f>H24</f>
        <v>7</v>
      </c>
      <c r="S19" s="357">
        <f>I24</f>
        <v>2494</v>
      </c>
      <c r="T19" s="357">
        <f>J24</f>
        <v>8066</v>
      </c>
      <c r="U19" s="357">
        <f>K24</f>
        <v>30.919910736424498</v>
      </c>
      <c r="V19" s="357">
        <f>L24</f>
        <v>0.28390776097198117</v>
      </c>
    </row>
    <row r="20" spans="1:36" ht="18" customHeight="1">
      <c r="A20" s="4478" t="s">
        <v>114</v>
      </c>
      <c r="B20" s="4477" t="s">
        <v>115</v>
      </c>
      <c r="C20" s="4476">
        <v>7301</v>
      </c>
      <c r="D20" s="4476">
        <v>101</v>
      </c>
      <c r="E20" s="4476">
        <v>84</v>
      </c>
      <c r="F20" s="4476">
        <v>18</v>
      </c>
      <c r="G20" s="4476">
        <v>3626</v>
      </c>
      <c r="H20" s="4476">
        <v>15</v>
      </c>
      <c r="I20" s="4476">
        <f>SUM(D20:H20)</f>
        <v>3844</v>
      </c>
      <c r="J20" s="4476">
        <f>SUM(C20,I20)</f>
        <v>11145</v>
      </c>
      <c r="K20" s="4475">
        <f>I20/J20*100</f>
        <v>34.490803050695376</v>
      </c>
      <c r="L20" s="4467">
        <f>G20/J20</f>
        <v>0.32534768954688204</v>
      </c>
      <c r="M20" s="357">
        <f>C25+C26</f>
        <v>10245</v>
      </c>
      <c r="N20" s="357">
        <f>D25+D26</f>
        <v>106</v>
      </c>
      <c r="O20" s="357">
        <f>E25+E26</f>
        <v>92</v>
      </c>
      <c r="P20" s="357">
        <f>F25+F26</f>
        <v>3</v>
      </c>
      <c r="Q20" s="357">
        <f>G25+G26</f>
        <v>3765</v>
      </c>
      <c r="R20" s="357">
        <f>H25+H26</f>
        <v>17</v>
      </c>
      <c r="S20" s="357">
        <f>I25+I26</f>
        <v>3983</v>
      </c>
      <c r="T20" s="357">
        <f>J25+J26</f>
        <v>14228</v>
      </c>
      <c r="U20" s="357">
        <f>K25+K26</f>
        <v>55.784583001413708</v>
      </c>
      <c r="V20" s="357">
        <f>L25+L26</f>
        <v>0.52673504066802557</v>
      </c>
    </row>
    <row r="21" spans="1:36" ht="18" customHeight="1">
      <c r="A21" s="4478" t="s">
        <v>981</v>
      </c>
      <c r="B21" s="4477" t="s">
        <v>117</v>
      </c>
      <c r="C21" s="4476">
        <v>4380</v>
      </c>
      <c r="D21" s="4476">
        <v>24</v>
      </c>
      <c r="E21" s="4476">
        <v>9</v>
      </c>
      <c r="F21" s="4476">
        <v>5</v>
      </c>
      <c r="G21" s="4476">
        <v>2082</v>
      </c>
      <c r="H21" s="4476">
        <v>10</v>
      </c>
      <c r="I21" s="4476">
        <f>SUM(D21:H21)</f>
        <v>2130</v>
      </c>
      <c r="J21" s="4476">
        <f>SUM(C21,I21)</f>
        <v>6510</v>
      </c>
      <c r="K21" s="4475">
        <f>I21/J21*100</f>
        <v>32.718894009216591</v>
      </c>
      <c r="L21" s="4467">
        <f>G21/J21</f>
        <v>0.31981566820276497</v>
      </c>
      <c r="N21" s="4467"/>
      <c r="O21" s="4467"/>
    </row>
    <row r="22" spans="1:36" ht="18" customHeight="1">
      <c r="A22" s="4478" t="s">
        <v>118</v>
      </c>
      <c r="B22" s="4477" t="s">
        <v>119</v>
      </c>
      <c r="C22" s="4476">
        <v>17616</v>
      </c>
      <c r="D22" s="4476">
        <v>236</v>
      </c>
      <c r="E22" s="4476">
        <v>160</v>
      </c>
      <c r="F22" s="4476">
        <v>38</v>
      </c>
      <c r="G22" s="4476">
        <v>4154</v>
      </c>
      <c r="H22" s="4476">
        <v>57</v>
      </c>
      <c r="I22" s="4476">
        <f>SUM(D22:H22)</f>
        <v>4645</v>
      </c>
      <c r="J22" s="4476">
        <f>SUM(C22,I22)</f>
        <v>22261</v>
      </c>
      <c r="K22" s="4475">
        <f>I22/J22*100</f>
        <v>20.866088675261668</v>
      </c>
      <c r="L22" s="4467">
        <f>G22/J22</f>
        <v>0.18660437536498808</v>
      </c>
      <c r="N22" s="4467"/>
      <c r="O22" s="4467"/>
    </row>
    <row r="23" spans="1:36" ht="18" customHeight="1">
      <c r="A23" s="4478" t="s">
        <v>982</v>
      </c>
      <c r="B23" s="4477" t="s">
        <v>121</v>
      </c>
      <c r="C23" s="4476">
        <v>9407</v>
      </c>
      <c r="D23" s="4476">
        <v>142</v>
      </c>
      <c r="E23" s="4476">
        <v>79</v>
      </c>
      <c r="F23" s="4476">
        <v>21</v>
      </c>
      <c r="G23" s="4476">
        <v>3007</v>
      </c>
      <c r="H23" s="4476">
        <v>20</v>
      </c>
      <c r="I23" s="4476">
        <f>SUM(D23:H23)</f>
        <v>3269</v>
      </c>
      <c r="J23" s="4476">
        <f>SUM(C23,I23)</f>
        <v>12676</v>
      </c>
      <c r="K23" s="4475">
        <f>I23/J23*100</f>
        <v>25.788892395077312</v>
      </c>
      <c r="L23" s="4467">
        <f>G23/J23</f>
        <v>0.23721994319974757</v>
      </c>
      <c r="N23" s="4467"/>
      <c r="O23" s="4467"/>
    </row>
    <row r="24" spans="1:36" ht="18" customHeight="1">
      <c r="A24" s="4478" t="s">
        <v>984</v>
      </c>
      <c r="B24" s="4477" t="s">
        <v>123</v>
      </c>
      <c r="C24" s="4476">
        <v>5572</v>
      </c>
      <c r="D24" s="4476">
        <v>113</v>
      </c>
      <c r="E24" s="4476">
        <v>36</v>
      </c>
      <c r="F24" s="4476">
        <v>48</v>
      </c>
      <c r="G24" s="4476">
        <v>2290</v>
      </c>
      <c r="H24" s="4476">
        <v>7</v>
      </c>
      <c r="I24" s="4476">
        <f>SUM(D24:H24)</f>
        <v>2494</v>
      </c>
      <c r="J24" s="4476">
        <f>SUM(C24,I24)</f>
        <v>8066</v>
      </c>
      <c r="K24" s="4475">
        <f>I24/J24*100</f>
        <v>30.919910736424498</v>
      </c>
      <c r="L24" s="4467">
        <f>G24/J24</f>
        <v>0.28390776097198117</v>
      </c>
      <c r="N24" s="4467"/>
      <c r="O24" s="4467"/>
    </row>
    <row r="25" spans="1:36" ht="18" customHeight="1">
      <c r="A25" s="4478" t="s">
        <v>1811</v>
      </c>
      <c r="B25" s="4477" t="s">
        <v>125</v>
      </c>
      <c r="C25" s="4476">
        <v>5458</v>
      </c>
      <c r="D25" s="4476">
        <v>59</v>
      </c>
      <c r="E25" s="4476">
        <v>25</v>
      </c>
      <c r="F25" s="4476">
        <v>2</v>
      </c>
      <c r="G25" s="4476">
        <v>2145</v>
      </c>
      <c r="H25" s="4476">
        <v>12</v>
      </c>
      <c r="I25" s="4476">
        <f>SUM(D25:H25)</f>
        <v>2243</v>
      </c>
      <c r="J25" s="4476">
        <f>SUM(C25,I25)</f>
        <v>7701</v>
      </c>
      <c r="K25" s="4475">
        <f>I25/J25*100</f>
        <v>29.126087521101159</v>
      </c>
      <c r="L25" s="4467">
        <f>G25/J25</f>
        <v>0.27853525516166733</v>
      </c>
    </row>
    <row r="26" spans="1:36" ht="18" customHeight="1">
      <c r="A26" s="4478" t="s">
        <v>2765</v>
      </c>
      <c r="B26" s="4477" t="s">
        <v>127</v>
      </c>
      <c r="C26" s="4476">
        <v>4787</v>
      </c>
      <c r="D26" s="4476">
        <v>47</v>
      </c>
      <c r="E26" s="4476">
        <v>67</v>
      </c>
      <c r="F26" s="4476">
        <v>1</v>
      </c>
      <c r="G26" s="4476">
        <v>1620</v>
      </c>
      <c r="H26" s="4476">
        <v>5</v>
      </c>
      <c r="I26" s="4476">
        <f>SUM(D26:H26)</f>
        <v>1740</v>
      </c>
      <c r="J26" s="4476">
        <f>SUM(C26,I26)</f>
        <v>6527</v>
      </c>
      <c r="K26" s="4475">
        <f>I26/J26*100</f>
        <v>26.658495480312549</v>
      </c>
      <c r="L26" s="4467">
        <f>G26/J26</f>
        <v>0.24819978550635821</v>
      </c>
      <c r="O26" s="3656"/>
    </row>
    <row r="27" spans="1:36" ht="18" customHeight="1">
      <c r="A27" s="4474" t="s">
        <v>128</v>
      </c>
      <c r="B27" s="4473" t="s">
        <v>129</v>
      </c>
      <c r="C27" s="4472">
        <v>2019</v>
      </c>
      <c r="D27" s="4472">
        <v>62</v>
      </c>
      <c r="E27" s="4472">
        <v>6</v>
      </c>
      <c r="F27" s="4472">
        <v>15</v>
      </c>
      <c r="G27" s="4472">
        <v>389</v>
      </c>
      <c r="H27" s="4472">
        <v>0</v>
      </c>
      <c r="I27" s="4472">
        <f>SUM(D27:H27)</f>
        <v>472</v>
      </c>
      <c r="J27" s="4472">
        <f>SUM(C27,I27)</f>
        <v>2491</v>
      </c>
      <c r="K27" s="4471">
        <f>I27/J27*100</f>
        <v>18.948213568847851</v>
      </c>
      <c r="L27" s="4467">
        <f>G27/J27</f>
        <v>0.15616218386190284</v>
      </c>
      <c r="N27" s="3656"/>
      <c r="O27" s="3656"/>
    </row>
    <row r="28" spans="1:36" s="1504" customFormat="1" ht="18" customHeight="1">
      <c r="A28" s="4470" t="s">
        <v>424</v>
      </c>
      <c r="B28" s="4122" t="s">
        <v>131</v>
      </c>
      <c r="C28" s="4469">
        <f>SUM(C8:C27)</f>
        <v>182431</v>
      </c>
      <c r="D28" s="4469">
        <f>SUM(D8:D27)</f>
        <v>2920</v>
      </c>
      <c r="E28" s="4469">
        <f>SUM(E8:E27)</f>
        <v>1482</v>
      </c>
      <c r="F28" s="4469">
        <f>SUM(F8:F27)</f>
        <v>419</v>
      </c>
      <c r="G28" s="4469">
        <f>SUM(G8:G27)</f>
        <v>69818</v>
      </c>
      <c r="H28" s="4469">
        <f>SUM(H8:H27)</f>
        <v>2110</v>
      </c>
      <c r="I28" s="4469">
        <f>SUM(I8:I27)</f>
        <v>76749</v>
      </c>
      <c r="J28" s="4469">
        <f>SUM(C28,I28)</f>
        <v>259180</v>
      </c>
      <c r="K28" s="4468">
        <f>I28/J28*100</f>
        <v>29.612238598657303</v>
      </c>
      <c r="L28" s="4467">
        <f>G28/J28</f>
        <v>0.26938035342233196</v>
      </c>
      <c r="AJ28" s="357"/>
    </row>
    <row r="29" spans="1:36" ht="33" customHeight="1">
      <c r="A29" s="4466" t="s">
        <v>2997</v>
      </c>
      <c r="B29" s="4465"/>
      <c r="C29" s="4464">
        <f>C28/$J$28*100</f>
        <v>70.387761401342701</v>
      </c>
      <c r="D29" s="4464">
        <f>D28/$J$28*100</f>
        <v>1.1266301412145998</v>
      </c>
      <c r="E29" s="4464">
        <f>E28/$J$28*100</f>
        <v>0.57180337989042362</v>
      </c>
      <c r="F29" s="4464">
        <f>F28/$J$28*100</f>
        <v>0.16166370861949225</v>
      </c>
      <c r="G29" s="4464">
        <f>G28/$J$28*100</f>
        <v>26.938035342233196</v>
      </c>
      <c r="H29" s="4464">
        <f>H28/$J$28*100</f>
        <v>0.81410602669959098</v>
      </c>
      <c r="I29" s="4464">
        <f>I28/$J$28*100</f>
        <v>29.612238598657303</v>
      </c>
      <c r="J29" s="4464">
        <f>J28/$J$28*100</f>
        <v>100</v>
      </c>
      <c r="K29" s="4463"/>
    </row>
    <row r="30" spans="1:36" ht="18" customHeight="1">
      <c r="A30" s="4462" t="s">
        <v>2799</v>
      </c>
      <c r="B30" s="4462"/>
      <c r="C30" s="4462"/>
      <c r="D30" s="4462"/>
      <c r="E30" s="4462"/>
      <c r="F30" s="4462"/>
    </row>
    <row r="31" spans="1:36" ht="18" customHeight="1">
      <c r="H31" s="4461"/>
    </row>
  </sheetData>
  <mergeCells count="4">
    <mergeCell ref="A1:K1"/>
    <mergeCell ref="A2:K2"/>
    <mergeCell ref="A29:B29"/>
    <mergeCell ref="A30:F30"/>
  </mergeCells>
  <printOptions horizontalCentered="1" verticalCentered="1"/>
  <pageMargins left="0.59055118110236227" right="0.59055118110236227" top="0.78740157480314965" bottom="0.78740157480314965" header="0.51181102362204722" footer="0.51181102362204722"/>
  <pageSetup paperSize="9" scale="84"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A2BB1-54A1-4F3E-9ADA-87398EF7E9AD}">
  <dimension ref="A1:K34"/>
  <sheetViews>
    <sheetView showGridLines="0" zoomScale="75" zoomScaleNormal="75" workbookViewId="0">
      <selection activeCell="I36" sqref="I36"/>
    </sheetView>
  </sheetViews>
  <sheetFormatPr defaultRowHeight="15.75"/>
  <cols>
    <col min="1" max="1" width="45.140625" style="4108" customWidth="1"/>
    <col min="2" max="9" width="10.7109375" style="4385" customWidth="1"/>
    <col min="10" max="10" width="12" style="4385" customWidth="1"/>
    <col min="11" max="16384" width="9.140625" style="4385"/>
  </cols>
  <sheetData>
    <row r="1" spans="1:11" ht="18.75">
      <c r="A1" s="4388" t="s">
        <v>3034</v>
      </c>
      <c r="B1" s="4389"/>
      <c r="C1" s="4389"/>
      <c r="D1" s="4389"/>
      <c r="E1" s="4389"/>
      <c r="F1" s="4389"/>
      <c r="G1" s="4389"/>
      <c r="H1" s="4389"/>
      <c r="I1" s="4389"/>
      <c r="J1" s="4389"/>
    </row>
    <row r="2" spans="1:11" s="4108" customFormat="1">
      <c r="A2" s="4534" t="s">
        <v>3033</v>
      </c>
      <c r="B2" s="4534"/>
      <c r="C2" s="4534"/>
      <c r="D2" s="4534"/>
      <c r="E2" s="4534"/>
      <c r="F2" s="4534"/>
      <c r="G2" s="4534"/>
      <c r="H2" s="4534"/>
      <c r="I2" s="4534"/>
      <c r="J2" s="4534"/>
    </row>
    <row r="3" spans="1:11" s="4108" customFormat="1">
      <c r="A3" s="4535" t="s">
        <v>3032</v>
      </c>
      <c r="B3" s="4534"/>
      <c r="C3" s="4534"/>
      <c r="D3" s="4534"/>
      <c r="E3" s="4534"/>
      <c r="F3" s="4534"/>
      <c r="G3" s="4534"/>
      <c r="H3" s="4534"/>
      <c r="I3" s="4534"/>
      <c r="J3" s="4533" t="s">
        <v>3031</v>
      </c>
    </row>
    <row r="4" spans="1:11" s="4108" customFormat="1" ht="20.100000000000001" customHeight="1">
      <c r="A4" s="4532"/>
      <c r="B4" s="4527" t="s">
        <v>3019</v>
      </c>
      <c r="C4" s="4531" t="s">
        <v>3018</v>
      </c>
      <c r="D4" s="4530"/>
      <c r="E4" s="4529"/>
      <c r="F4" s="4529"/>
      <c r="G4" s="4528" t="s">
        <v>3017</v>
      </c>
      <c r="H4" s="4528"/>
      <c r="I4" s="4527" t="s">
        <v>3016</v>
      </c>
      <c r="J4" s="4527" t="s">
        <v>3015</v>
      </c>
    </row>
    <row r="5" spans="1:11" s="4108" customFormat="1" ht="20.100000000000001" customHeight="1">
      <c r="A5" s="4519" t="s">
        <v>421</v>
      </c>
      <c r="B5" s="4526" t="s">
        <v>3014</v>
      </c>
      <c r="C5" s="4527" t="s">
        <v>3013</v>
      </c>
      <c r="D5" s="4527" t="s">
        <v>3012</v>
      </c>
      <c r="E5" s="4527" t="s">
        <v>3011</v>
      </c>
      <c r="F5" s="4527" t="s">
        <v>3010</v>
      </c>
      <c r="G5" s="4527" t="s">
        <v>3009</v>
      </c>
      <c r="H5" s="4527" t="s">
        <v>424</v>
      </c>
      <c r="I5" s="4526" t="s">
        <v>3008</v>
      </c>
      <c r="J5" s="4526" t="s">
        <v>3007</v>
      </c>
    </row>
    <row r="6" spans="1:11" s="4108" customFormat="1" ht="20.100000000000001" customHeight="1">
      <c r="A6" s="4519" t="s">
        <v>422</v>
      </c>
      <c r="B6" s="4526" t="s">
        <v>3006</v>
      </c>
      <c r="C6" s="4526" t="s">
        <v>3005</v>
      </c>
      <c r="D6" s="4526" t="s">
        <v>3004</v>
      </c>
      <c r="E6" s="4526" t="s">
        <v>3003</v>
      </c>
      <c r="F6" s="4526" t="s">
        <v>3030</v>
      </c>
      <c r="G6" s="4526" t="s">
        <v>515</v>
      </c>
      <c r="H6" s="4526" t="s">
        <v>131</v>
      </c>
      <c r="I6" s="4526" t="s">
        <v>131</v>
      </c>
      <c r="J6" s="4526" t="s">
        <v>3001</v>
      </c>
    </row>
    <row r="7" spans="1:11" s="4108" customFormat="1" ht="20.100000000000001" customHeight="1">
      <c r="A7" s="4525"/>
      <c r="B7" s="4524" t="s">
        <v>2999</v>
      </c>
      <c r="C7" s="4524"/>
      <c r="D7" s="4524" t="s">
        <v>3000</v>
      </c>
      <c r="E7" s="4524"/>
      <c r="F7" s="4524"/>
      <c r="G7" s="4524"/>
      <c r="H7" s="4524"/>
      <c r="I7" s="4524" t="s">
        <v>2999</v>
      </c>
      <c r="J7" s="4524" t="s">
        <v>2998</v>
      </c>
    </row>
    <row r="8" spans="1:11" ht="18" customHeight="1">
      <c r="A8" s="677" t="s">
        <v>795</v>
      </c>
      <c r="B8" s="4523">
        <v>2534</v>
      </c>
      <c r="C8" s="4523">
        <v>329</v>
      </c>
      <c r="D8" s="4523">
        <v>39</v>
      </c>
      <c r="E8" s="4523">
        <v>3</v>
      </c>
      <c r="F8" s="4523">
        <v>1014</v>
      </c>
      <c r="G8" s="4523">
        <v>0</v>
      </c>
      <c r="H8" s="4523">
        <f>SUM(C8:G9)</f>
        <v>1385</v>
      </c>
      <c r="I8" s="4523">
        <f>SUM(B8+H8)</f>
        <v>3919</v>
      </c>
      <c r="J8" s="4522">
        <f>H8/I8*100</f>
        <v>35.340648124521564</v>
      </c>
      <c r="K8" s="4108"/>
    </row>
    <row r="9" spans="1:11" ht="18" customHeight="1">
      <c r="A9" s="1014" t="s">
        <v>797</v>
      </c>
      <c r="B9" s="4364"/>
      <c r="C9" s="4364"/>
      <c r="D9" s="4364"/>
      <c r="E9" s="4364"/>
      <c r="F9" s="4364"/>
      <c r="G9" s="4364"/>
      <c r="H9" s="4364"/>
      <c r="I9" s="4364"/>
      <c r="J9" s="4364"/>
    </row>
    <row r="10" spans="1:11" ht="18" customHeight="1">
      <c r="A10" s="1038" t="s">
        <v>3029</v>
      </c>
      <c r="B10" s="4360">
        <v>2510</v>
      </c>
      <c r="C10" s="4360">
        <v>92</v>
      </c>
      <c r="D10" s="4360">
        <v>15</v>
      </c>
      <c r="E10" s="4360">
        <v>1</v>
      </c>
      <c r="F10" s="4360">
        <v>1089</v>
      </c>
      <c r="G10" s="4523">
        <v>0</v>
      </c>
      <c r="H10" s="4523">
        <f>SUM(C10:G11)</f>
        <v>1197</v>
      </c>
      <c r="I10" s="4523">
        <f>SUM(B10+H10)</f>
        <v>3707</v>
      </c>
      <c r="J10" s="4522">
        <f>H10/I10*100</f>
        <v>32.290261667116269</v>
      </c>
    </row>
    <row r="11" spans="1:11" ht="18" customHeight="1">
      <c r="A11" s="1038" t="s">
        <v>799</v>
      </c>
      <c r="B11" s="4364"/>
      <c r="C11" s="4364"/>
      <c r="D11" s="4364"/>
      <c r="E11" s="4364"/>
      <c r="F11" s="4364"/>
      <c r="G11" s="4364"/>
      <c r="H11" s="4364"/>
      <c r="I11" s="4364"/>
      <c r="J11" s="4364"/>
    </row>
    <row r="12" spans="1:11" ht="18" customHeight="1">
      <c r="A12" s="4521" t="s">
        <v>3028</v>
      </c>
      <c r="B12" s="4520">
        <v>1053</v>
      </c>
      <c r="C12" s="4520">
        <v>48</v>
      </c>
      <c r="D12" s="4520">
        <v>9</v>
      </c>
      <c r="E12" s="4520">
        <v>0</v>
      </c>
      <c r="F12" s="4520">
        <v>411</v>
      </c>
      <c r="G12" s="4520">
        <v>0</v>
      </c>
      <c r="H12" s="4511">
        <f>SUM(C12:G13)</f>
        <v>468</v>
      </c>
      <c r="I12" s="4511">
        <f>SUM(B12+H12)</f>
        <v>1521</v>
      </c>
      <c r="J12" s="4510">
        <f>H12/I12*100</f>
        <v>30.76923076923077</v>
      </c>
    </row>
    <row r="13" spans="1:11" ht="18" customHeight="1">
      <c r="A13" s="4509" t="s">
        <v>801</v>
      </c>
      <c r="B13" s="4508"/>
      <c r="C13" s="4508"/>
      <c r="D13" s="4508"/>
      <c r="E13" s="4508"/>
      <c r="F13" s="4508"/>
      <c r="G13" s="4508"/>
      <c r="H13" s="4508"/>
      <c r="I13" s="4508"/>
      <c r="J13" s="4508"/>
    </row>
    <row r="14" spans="1:11" ht="18" customHeight="1">
      <c r="A14" s="4519" t="s">
        <v>802</v>
      </c>
      <c r="B14" s="4518">
        <v>29256</v>
      </c>
      <c r="C14" s="4518">
        <v>1091</v>
      </c>
      <c r="D14" s="4518">
        <v>248</v>
      </c>
      <c r="E14" s="4518">
        <v>95</v>
      </c>
      <c r="F14" s="4518">
        <v>12525</v>
      </c>
      <c r="G14" s="4518">
        <v>184</v>
      </c>
      <c r="H14" s="4518">
        <f>SUM(C14:G15)</f>
        <v>14143</v>
      </c>
      <c r="I14" s="4518">
        <f>SUM(B14+H14)</f>
        <v>43399</v>
      </c>
      <c r="J14" s="4517">
        <f>H14/I14*100</f>
        <v>32.588308486370657</v>
      </c>
    </row>
    <row r="15" spans="1:11" ht="18" customHeight="1">
      <c r="A15" s="4516" t="s">
        <v>2956</v>
      </c>
      <c r="B15" s="4515"/>
      <c r="C15" s="4515"/>
      <c r="D15" s="4515"/>
      <c r="E15" s="4515"/>
      <c r="F15" s="4515"/>
      <c r="G15" s="4515"/>
      <c r="H15" s="4515"/>
      <c r="I15" s="4515"/>
      <c r="J15" s="4515"/>
    </row>
    <row r="16" spans="1:11" ht="18" customHeight="1">
      <c r="A16" s="4512" t="s">
        <v>804</v>
      </c>
      <c r="B16" s="4511">
        <v>11044</v>
      </c>
      <c r="C16" s="4511">
        <v>631</v>
      </c>
      <c r="D16" s="4511">
        <v>94</v>
      </c>
      <c r="E16" s="4511">
        <v>104</v>
      </c>
      <c r="F16" s="4511">
        <v>4928</v>
      </c>
      <c r="G16" s="4511">
        <v>18</v>
      </c>
      <c r="H16" s="4511">
        <f>SUM(C16:G17)</f>
        <v>5775</v>
      </c>
      <c r="I16" s="4511">
        <f>SUM(B16+H16)</f>
        <v>16819</v>
      </c>
      <c r="J16" s="4510">
        <f>H16/I16*100</f>
        <v>34.336167429692608</v>
      </c>
    </row>
    <row r="17" spans="1:10" ht="18" customHeight="1">
      <c r="A17" s="4509" t="s">
        <v>2955</v>
      </c>
      <c r="B17" s="4508"/>
      <c r="C17" s="4508"/>
      <c r="D17" s="4508"/>
      <c r="E17" s="4508"/>
      <c r="F17" s="4508"/>
      <c r="G17" s="4508"/>
      <c r="H17" s="4508"/>
      <c r="I17" s="4508"/>
      <c r="J17" s="4508"/>
    </row>
    <row r="18" spans="1:10" ht="18" customHeight="1">
      <c r="A18" s="4514" t="s">
        <v>806</v>
      </c>
      <c r="B18" s="4511">
        <v>6027</v>
      </c>
      <c r="C18" s="4511">
        <v>323</v>
      </c>
      <c r="D18" s="4511">
        <v>58</v>
      </c>
      <c r="E18" s="4511">
        <v>14</v>
      </c>
      <c r="F18" s="4511">
        <v>2593</v>
      </c>
      <c r="G18" s="4511">
        <v>0</v>
      </c>
      <c r="H18" s="4511">
        <f>SUM(C18:G19)</f>
        <v>2988</v>
      </c>
      <c r="I18" s="4511">
        <f>SUM(B18+H18)</f>
        <v>9015</v>
      </c>
      <c r="J18" s="4510">
        <f>H18/I18*100</f>
        <v>33.144758735440931</v>
      </c>
    </row>
    <row r="19" spans="1:10" ht="18" customHeight="1">
      <c r="A19" s="4513" t="s">
        <v>807</v>
      </c>
      <c r="B19" s="4508"/>
      <c r="C19" s="4508"/>
      <c r="D19" s="4508"/>
      <c r="E19" s="4508"/>
      <c r="F19" s="4508"/>
      <c r="G19" s="4508"/>
      <c r="H19" s="4508"/>
      <c r="I19" s="4508"/>
      <c r="J19" s="4508"/>
    </row>
    <row r="20" spans="1:10" ht="18" customHeight="1">
      <c r="A20" s="4512" t="s">
        <v>808</v>
      </c>
      <c r="B20" s="4511">
        <v>700</v>
      </c>
      <c r="C20" s="4511">
        <v>104</v>
      </c>
      <c r="D20" s="4511">
        <v>11</v>
      </c>
      <c r="E20" s="4511">
        <v>5</v>
      </c>
      <c r="F20" s="4511">
        <v>639</v>
      </c>
      <c r="G20" s="4511">
        <v>0</v>
      </c>
      <c r="H20" s="4511">
        <f>SUM(C20:G21)</f>
        <v>759</v>
      </c>
      <c r="I20" s="4511">
        <f>SUM(B20+H20)</f>
        <v>1459</v>
      </c>
      <c r="J20" s="4510">
        <f>H20/I20*100</f>
        <v>52.021932830705964</v>
      </c>
    </row>
    <row r="21" spans="1:10" ht="18" customHeight="1">
      <c r="A21" s="4509" t="s">
        <v>809</v>
      </c>
      <c r="B21" s="4508"/>
      <c r="C21" s="4508"/>
      <c r="D21" s="4508"/>
      <c r="E21" s="4508"/>
      <c r="F21" s="4508"/>
      <c r="G21" s="4508"/>
      <c r="H21" s="4508"/>
      <c r="I21" s="4508"/>
      <c r="J21" s="4508"/>
    </row>
    <row r="22" spans="1:10" ht="18" customHeight="1">
      <c r="A22" s="4512" t="s">
        <v>810</v>
      </c>
      <c r="B22" s="4511">
        <v>184</v>
      </c>
      <c r="C22" s="4511">
        <v>18</v>
      </c>
      <c r="D22" s="4511">
        <v>0</v>
      </c>
      <c r="E22" s="4511">
        <v>0</v>
      </c>
      <c r="F22" s="4511">
        <v>163</v>
      </c>
      <c r="G22" s="4511">
        <v>0</v>
      </c>
      <c r="H22" s="4511">
        <f>SUM(C22:G23)</f>
        <v>181</v>
      </c>
      <c r="I22" s="4511">
        <f>SUM(B22+H22)</f>
        <v>365</v>
      </c>
      <c r="J22" s="4510">
        <f>H22/I22*100</f>
        <v>49.589041095890416</v>
      </c>
    </row>
    <row r="23" spans="1:10" ht="18" customHeight="1">
      <c r="A23" s="4509" t="s">
        <v>811</v>
      </c>
      <c r="B23" s="4508"/>
      <c r="C23" s="4508"/>
      <c r="D23" s="4508"/>
      <c r="E23" s="4508"/>
      <c r="F23" s="4508"/>
      <c r="G23" s="4508"/>
      <c r="H23" s="4508"/>
      <c r="I23" s="4508"/>
      <c r="J23" s="4508"/>
    </row>
    <row r="24" spans="1:10" ht="18" customHeight="1">
      <c r="A24" s="4512" t="s">
        <v>3027</v>
      </c>
      <c r="B24" s="4511">
        <v>2190</v>
      </c>
      <c r="C24" s="4511">
        <v>135</v>
      </c>
      <c r="D24" s="4511">
        <v>12</v>
      </c>
      <c r="E24" s="4511">
        <v>11</v>
      </c>
      <c r="F24" s="4511">
        <v>1013</v>
      </c>
      <c r="G24" s="4511">
        <v>6</v>
      </c>
      <c r="H24" s="4511">
        <f>SUM(C24:G25)</f>
        <v>1177</v>
      </c>
      <c r="I24" s="4511">
        <f>SUM(B24+H24)</f>
        <v>3367</v>
      </c>
      <c r="J24" s="4510">
        <f>H24/I24*100</f>
        <v>34.956934956934958</v>
      </c>
    </row>
    <row r="25" spans="1:10" ht="18" customHeight="1">
      <c r="A25" s="4509" t="s">
        <v>2954</v>
      </c>
      <c r="B25" s="4508"/>
      <c r="C25" s="4508"/>
      <c r="D25" s="4508"/>
      <c r="E25" s="4508"/>
      <c r="F25" s="4508"/>
      <c r="G25" s="4508"/>
      <c r="H25" s="4508"/>
      <c r="I25" s="4508"/>
      <c r="J25" s="4508"/>
    </row>
    <row r="26" spans="1:10" ht="18" customHeight="1">
      <c r="A26" s="4512" t="s">
        <v>3026</v>
      </c>
      <c r="B26" s="4511">
        <v>1379</v>
      </c>
      <c r="C26" s="4511">
        <v>69</v>
      </c>
      <c r="D26" s="4511">
        <v>1</v>
      </c>
      <c r="E26" s="4511">
        <v>20</v>
      </c>
      <c r="F26" s="4511">
        <v>461</v>
      </c>
      <c r="G26" s="4511">
        <v>0</v>
      </c>
      <c r="H26" s="4511">
        <f>SUM(C26:G27)</f>
        <v>551</v>
      </c>
      <c r="I26" s="4511">
        <f>SUM(B26+H26)</f>
        <v>1930</v>
      </c>
      <c r="J26" s="4510">
        <f>H26/I26*100</f>
        <v>28.54922279792746</v>
      </c>
    </row>
    <row r="27" spans="1:10" ht="18" customHeight="1" thickBot="1">
      <c r="A27" s="4509" t="s">
        <v>2952</v>
      </c>
      <c r="B27" s="4508"/>
      <c r="C27" s="4508"/>
      <c r="D27" s="4508"/>
      <c r="E27" s="4508"/>
      <c r="F27" s="4508"/>
      <c r="G27" s="4508"/>
      <c r="H27" s="4508"/>
      <c r="I27" s="4508"/>
      <c r="J27" s="4508"/>
    </row>
    <row r="28" spans="1:10" s="4108" customFormat="1" ht="30.95" customHeight="1">
      <c r="A28" s="4507" t="s">
        <v>3025</v>
      </c>
      <c r="B28" s="4506">
        <f>SUM(B8:B27)</f>
        <v>56877</v>
      </c>
      <c r="C28" s="4506">
        <f>SUM(C8:C27)</f>
        <v>2840</v>
      </c>
      <c r="D28" s="4506">
        <f>SUM(D8:D27)</f>
        <v>487</v>
      </c>
      <c r="E28" s="4506">
        <f>SUM(E8:E27)</f>
        <v>253</v>
      </c>
      <c r="F28" s="4506">
        <f>SUM(F8:F27)</f>
        <v>24836</v>
      </c>
      <c r="G28" s="4506">
        <f>SUM(G8:G27)</f>
        <v>208</v>
      </c>
      <c r="H28" s="4506">
        <f>SUM(H8:H27)</f>
        <v>28624</v>
      </c>
      <c r="I28" s="4506">
        <f>SUM(I8:I27)</f>
        <v>85501</v>
      </c>
      <c r="J28" s="4505">
        <f>H28/I28*100</f>
        <v>33.47797101788283</v>
      </c>
    </row>
    <row r="29" spans="1:10" ht="30.95" customHeight="1">
      <c r="A29" s="4504" t="s">
        <v>3024</v>
      </c>
      <c r="B29" s="4503">
        <f>B28/I28*100</f>
        <v>66.522028982117163</v>
      </c>
      <c r="C29" s="4503">
        <f>C28/I28*100</f>
        <v>3.3215985777944117</v>
      </c>
      <c r="D29" s="4503">
        <f>D28/I28*100</f>
        <v>0.56958398147390088</v>
      </c>
      <c r="E29" s="4503">
        <f>E28/I28*100</f>
        <v>0.29590297189506559</v>
      </c>
      <c r="F29" s="4503">
        <f>F28/I28*100</f>
        <v>29.04761347820493</v>
      </c>
      <c r="G29" s="4503">
        <f>G28/I28*100</f>
        <v>0.24327200851452033</v>
      </c>
      <c r="H29" s="4503">
        <f>H28/I28*100</f>
        <v>33.47797101788283</v>
      </c>
      <c r="I29" s="4503">
        <f>I28/I28*100</f>
        <v>100</v>
      </c>
      <c r="J29" s="4502"/>
    </row>
    <row r="30" spans="1:10" ht="20.100000000000001" customHeight="1">
      <c r="A30" s="4501" t="s">
        <v>819</v>
      </c>
    </row>
    <row r="31" spans="1:10" ht="20.100000000000001" customHeight="1">
      <c r="A31" s="4500" t="s">
        <v>2729</v>
      </c>
      <c r="B31" s="4500"/>
      <c r="C31" s="4500"/>
      <c r="D31" s="4500"/>
      <c r="E31" s="4500"/>
    </row>
    <row r="33" spans="1:1" ht="12.75">
      <c r="A33" s="620"/>
    </row>
    <row r="34" spans="1:1" ht="12.75">
      <c r="A34" s="620"/>
    </row>
  </sheetData>
  <mergeCells count="91">
    <mergeCell ref="I26:I27"/>
    <mergeCell ref="J10:J11"/>
    <mergeCell ref="J12:J13"/>
    <mergeCell ref="J14:J15"/>
    <mergeCell ref="J16:J17"/>
    <mergeCell ref="H26:H27"/>
    <mergeCell ref="J18:J19"/>
    <mergeCell ref="J20:J21"/>
    <mergeCell ref="J24:J25"/>
    <mergeCell ref="J26:J27"/>
    <mergeCell ref="J22:J23"/>
    <mergeCell ref="F18:F19"/>
    <mergeCell ref="G18:G19"/>
    <mergeCell ref="I18:I19"/>
    <mergeCell ref="I8:I9"/>
    <mergeCell ref="I20:I21"/>
    <mergeCell ref="H20:H21"/>
    <mergeCell ref="F12:F13"/>
    <mergeCell ref="G12:G13"/>
    <mergeCell ref="F16:F17"/>
    <mergeCell ref="I24:I25"/>
    <mergeCell ref="I22:I23"/>
    <mergeCell ref="F22:F23"/>
    <mergeCell ref="G22:G23"/>
    <mergeCell ref="H18:H19"/>
    <mergeCell ref="F20:F21"/>
    <mergeCell ref="G20:G21"/>
    <mergeCell ref="F24:F25"/>
    <mergeCell ref="G24:G25"/>
    <mergeCell ref="H22:H23"/>
    <mergeCell ref="H24:H25"/>
    <mergeCell ref="D22:D23"/>
    <mergeCell ref="E22:E23"/>
    <mergeCell ref="B22:B23"/>
    <mergeCell ref="C22:C23"/>
    <mergeCell ref="F26:F27"/>
    <mergeCell ref="G26:G27"/>
    <mergeCell ref="D24:D25"/>
    <mergeCell ref="E24:E25"/>
    <mergeCell ref="D26:D27"/>
    <mergeCell ref="B26:B27"/>
    <mergeCell ref="C26:C27"/>
    <mergeCell ref="B20:B21"/>
    <mergeCell ref="C20:C21"/>
    <mergeCell ref="B24:B25"/>
    <mergeCell ref="C24:C25"/>
    <mergeCell ref="D18:D19"/>
    <mergeCell ref="E18:E19"/>
    <mergeCell ref="C14:C15"/>
    <mergeCell ref="D14:D15"/>
    <mergeCell ref="E14:E15"/>
    <mergeCell ref="E26:E27"/>
    <mergeCell ref="D20:D21"/>
    <mergeCell ref="E20:E21"/>
    <mergeCell ref="B8:B9"/>
    <mergeCell ref="B16:B17"/>
    <mergeCell ref="C16:C17"/>
    <mergeCell ref="B18:B19"/>
    <mergeCell ref="C18:C19"/>
    <mergeCell ref="E8:E9"/>
    <mergeCell ref="B10:B11"/>
    <mergeCell ref="C10:C11"/>
    <mergeCell ref="D10:D11"/>
    <mergeCell ref="E10:E11"/>
    <mergeCell ref="G16:G17"/>
    <mergeCell ref="F14:F15"/>
    <mergeCell ref="B12:B13"/>
    <mergeCell ref="C12:C13"/>
    <mergeCell ref="D12:D13"/>
    <mergeCell ref="E12:E13"/>
    <mergeCell ref="B14:B15"/>
    <mergeCell ref="G14:G15"/>
    <mergeCell ref="D16:D17"/>
    <mergeCell ref="E16:E17"/>
    <mergeCell ref="G10:G11"/>
    <mergeCell ref="C8:C9"/>
    <mergeCell ref="D8:D9"/>
    <mergeCell ref="J8:J9"/>
    <mergeCell ref="H10:H11"/>
    <mergeCell ref="G8:G9"/>
    <mergeCell ref="F8:F9"/>
    <mergeCell ref="A31:E31"/>
    <mergeCell ref="H14:H15"/>
    <mergeCell ref="H16:H17"/>
    <mergeCell ref="H12:H13"/>
    <mergeCell ref="I10:I11"/>
    <mergeCell ref="H8:H9"/>
    <mergeCell ref="I12:I13"/>
    <mergeCell ref="I14:I15"/>
    <mergeCell ref="I16:I17"/>
    <mergeCell ref="F10:F11"/>
  </mergeCells>
  <printOptions horizontalCentered="1" verticalCentered="1"/>
  <pageMargins left="0.59055118110236227" right="0.59055118110236227" top="0.39370078740157483" bottom="0.39370078740157483" header="0.51181102362204722" footer="0.51181102362204722"/>
  <pageSetup paperSize="9" scale="90"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D52C-8BBF-4F93-BDEA-890243ED2449}">
  <dimension ref="A1:AJ31"/>
  <sheetViews>
    <sheetView showGridLines="0" zoomScaleNormal="100" workbookViewId="0">
      <selection activeCell="K29" sqref="K29"/>
    </sheetView>
  </sheetViews>
  <sheetFormatPr defaultRowHeight="18" customHeight="1"/>
  <cols>
    <col min="1" max="1" width="14.140625" style="356" customWidth="1"/>
    <col min="2" max="2" width="13.28515625" style="356" customWidth="1"/>
    <col min="3" max="10" width="11.7109375" style="357" customWidth="1"/>
    <col min="11" max="11" width="12.7109375" style="357" customWidth="1"/>
    <col min="12" max="34" width="0" style="357" hidden="1" customWidth="1"/>
    <col min="35" max="16384" width="9.140625" style="357"/>
  </cols>
  <sheetData>
    <row r="1" spans="1:36" ht="18" customHeight="1">
      <c r="A1" s="4499" t="s">
        <v>3040</v>
      </c>
      <c r="B1" s="4499"/>
      <c r="C1" s="4499"/>
      <c r="D1" s="4499"/>
      <c r="E1" s="4499"/>
      <c r="F1" s="4499"/>
      <c r="G1" s="4499"/>
      <c r="H1" s="4499"/>
      <c r="I1" s="4499"/>
      <c r="J1" s="4499"/>
      <c r="K1" s="4499"/>
    </row>
    <row r="2" spans="1:36" s="356" customFormat="1" ht="18" customHeight="1">
      <c r="A2" s="4498" t="s">
        <v>3039</v>
      </c>
      <c r="B2" s="4498"/>
      <c r="C2" s="4498"/>
      <c r="D2" s="4498"/>
      <c r="E2" s="4498"/>
      <c r="F2" s="4498"/>
      <c r="G2" s="4498"/>
      <c r="H2" s="4498"/>
      <c r="I2" s="4498"/>
      <c r="J2" s="4498"/>
      <c r="K2" s="4498"/>
    </row>
    <row r="3" spans="1:36" s="356" customFormat="1" ht="18" customHeight="1">
      <c r="A3" s="1503" t="s">
        <v>3038</v>
      </c>
      <c r="B3" s="3698"/>
      <c r="C3" s="3698"/>
      <c r="D3" s="3698"/>
      <c r="E3" s="3698"/>
      <c r="F3" s="3698"/>
      <c r="G3" s="3698"/>
      <c r="H3" s="3698"/>
      <c r="I3" s="3698"/>
      <c r="J3" s="3698"/>
      <c r="K3" s="4497" t="s">
        <v>3037</v>
      </c>
    </row>
    <row r="4" spans="1:36" s="356" customFormat="1" ht="18" customHeight="1">
      <c r="A4" s="3699"/>
      <c r="B4" s="3700"/>
      <c r="C4" s="4492" t="s">
        <v>3019</v>
      </c>
      <c r="D4" s="4496" t="s">
        <v>3018</v>
      </c>
      <c r="E4" s="4495"/>
      <c r="F4" s="4495"/>
      <c r="G4" s="4495"/>
      <c r="H4" s="4494"/>
      <c r="I4" s="4493" t="s">
        <v>3017</v>
      </c>
      <c r="J4" s="4492" t="s">
        <v>3016</v>
      </c>
      <c r="K4" s="4492" t="s">
        <v>3015</v>
      </c>
    </row>
    <row r="5" spans="1:36" s="356" customFormat="1" ht="18" customHeight="1">
      <c r="A5" s="3691" t="s">
        <v>85</v>
      </c>
      <c r="B5" s="3690" t="s">
        <v>196</v>
      </c>
      <c r="C5" s="4491" t="s">
        <v>3014</v>
      </c>
      <c r="D5" s="4492" t="s">
        <v>3013</v>
      </c>
      <c r="E5" s="4492" t="s">
        <v>3012</v>
      </c>
      <c r="F5" s="4492" t="s">
        <v>3011</v>
      </c>
      <c r="G5" s="4492" t="s">
        <v>3010</v>
      </c>
      <c r="H5" s="4492" t="s">
        <v>3009</v>
      </c>
      <c r="I5" s="4492" t="s">
        <v>424</v>
      </c>
      <c r="J5" s="4491" t="s">
        <v>3008</v>
      </c>
      <c r="K5" s="4491" t="s">
        <v>3007</v>
      </c>
    </row>
    <row r="6" spans="1:36" s="356" customFormat="1" ht="18" customHeight="1">
      <c r="A6" s="3687"/>
      <c r="B6" s="3686"/>
      <c r="C6" s="4491" t="s">
        <v>3006</v>
      </c>
      <c r="D6" s="4491" t="s">
        <v>3005</v>
      </c>
      <c r="E6" s="4491" t="s">
        <v>3004</v>
      </c>
      <c r="F6" s="4491" t="s">
        <v>3003</v>
      </c>
      <c r="G6" s="4491" t="s">
        <v>3002</v>
      </c>
      <c r="H6" s="4491" t="s">
        <v>515</v>
      </c>
      <c r="I6" s="4491" t="s">
        <v>131</v>
      </c>
      <c r="J6" s="4491" t="s">
        <v>131</v>
      </c>
      <c r="K6" s="4491" t="s">
        <v>3001</v>
      </c>
    </row>
    <row r="7" spans="1:36" s="356" customFormat="1" ht="18" customHeight="1">
      <c r="A7" s="3687"/>
      <c r="B7" s="3686"/>
      <c r="C7" s="4490" t="s">
        <v>2999</v>
      </c>
      <c r="D7" s="4490"/>
      <c r="E7" s="4491" t="s">
        <v>3000</v>
      </c>
      <c r="F7" s="4490"/>
      <c r="G7" s="4490"/>
      <c r="H7" s="4490"/>
      <c r="I7" s="4490"/>
      <c r="J7" s="4490" t="s">
        <v>2999</v>
      </c>
      <c r="K7" s="4490" t="s">
        <v>2998</v>
      </c>
    </row>
    <row r="8" spans="1:36" ht="18" customHeight="1">
      <c r="A8" s="4489" t="s">
        <v>969</v>
      </c>
      <c r="B8" s="4488" t="s">
        <v>91</v>
      </c>
      <c r="C8" s="4487">
        <v>43152</v>
      </c>
      <c r="D8" s="4487">
        <v>1626</v>
      </c>
      <c r="E8" s="4487">
        <v>252</v>
      </c>
      <c r="F8" s="4487">
        <v>595</v>
      </c>
      <c r="G8" s="4487">
        <v>23638</v>
      </c>
      <c r="H8" s="4487">
        <v>508</v>
      </c>
      <c r="I8" s="4486">
        <f>SUM(D8:H8)</f>
        <v>26619</v>
      </c>
      <c r="J8" s="4486">
        <f>SUM(I8,C8)</f>
        <v>69771</v>
      </c>
      <c r="K8" s="4485">
        <f>I8/J8*100</f>
        <v>38.151954250333233</v>
      </c>
      <c r="L8" s="4467">
        <f>G8/J8</f>
        <v>0.33879405483653668</v>
      </c>
      <c r="M8" s="357">
        <f>C8</f>
        <v>43152</v>
      </c>
      <c r="N8" s="357">
        <f>D8</f>
        <v>1626</v>
      </c>
      <c r="O8" s="357">
        <f>E8</f>
        <v>252</v>
      </c>
      <c r="P8" s="357">
        <f>F8</f>
        <v>595</v>
      </c>
      <c r="Q8" s="357">
        <f>G8</f>
        <v>23638</v>
      </c>
      <c r="R8" s="357">
        <f>H8</f>
        <v>508</v>
      </c>
      <c r="S8" s="357">
        <f>I8</f>
        <v>26619</v>
      </c>
      <c r="T8" s="357">
        <f>J8</f>
        <v>69771</v>
      </c>
      <c r="U8" s="357">
        <f>K8</f>
        <v>38.151954250333233</v>
      </c>
      <c r="V8" s="357">
        <f>L8</f>
        <v>0.33879405483653668</v>
      </c>
    </row>
    <row r="9" spans="1:36" ht="18" customHeight="1">
      <c r="A9" s="4478" t="s">
        <v>2628</v>
      </c>
      <c r="B9" s="4477" t="s">
        <v>93</v>
      </c>
      <c r="C9" s="4476">
        <v>11096</v>
      </c>
      <c r="D9" s="4476">
        <v>0</v>
      </c>
      <c r="E9" s="4476">
        <v>0</v>
      </c>
      <c r="F9" s="4476">
        <v>0</v>
      </c>
      <c r="G9" s="4476">
        <v>5786</v>
      </c>
      <c r="H9" s="4476">
        <v>14</v>
      </c>
      <c r="I9" s="4476">
        <f>SUM(D9:H9)</f>
        <v>5800</v>
      </c>
      <c r="J9" s="4476">
        <f>SUM(I9,C9)</f>
        <v>16896</v>
      </c>
      <c r="K9" s="4475">
        <f>I9/J9*100</f>
        <v>34.327651515151516</v>
      </c>
      <c r="L9" s="4467">
        <f>G9/J9</f>
        <v>0.34244791666666669</v>
      </c>
      <c r="M9" s="357">
        <f>C9+C10+C11+C27</f>
        <v>41745</v>
      </c>
      <c r="N9" s="357">
        <f>D9+D10+D11+D27</f>
        <v>541</v>
      </c>
      <c r="O9" s="357">
        <f>E9+E10+E11+E27</f>
        <v>313</v>
      </c>
      <c r="P9" s="357">
        <f>F9+F10+F11+F27</f>
        <v>192</v>
      </c>
      <c r="Q9" s="357">
        <f>G9+G10+G11+G27</f>
        <v>27925</v>
      </c>
      <c r="R9" s="357">
        <f>H9+H10+H11+H27</f>
        <v>249</v>
      </c>
      <c r="S9" s="357">
        <f>I9+I10+I11+I27</f>
        <v>29220</v>
      </c>
      <c r="T9" s="357">
        <f>J9+J10+J11+J27</f>
        <v>70965</v>
      </c>
      <c r="U9" s="357">
        <f>K9+K10+K11+K27</f>
        <v>109.06891435028868</v>
      </c>
      <c r="V9" s="357">
        <f>L9+L10+L11+L27</f>
        <v>1.032019528794907</v>
      </c>
    </row>
    <row r="10" spans="1:36" ht="18" customHeight="1">
      <c r="A10" s="4478" t="s">
        <v>2801</v>
      </c>
      <c r="B10" s="4477" t="s">
        <v>95</v>
      </c>
      <c r="C10" s="4476">
        <v>23082</v>
      </c>
      <c r="D10" s="4476">
        <v>431</v>
      </c>
      <c r="E10" s="4476">
        <v>113</v>
      </c>
      <c r="F10" s="4476">
        <v>149</v>
      </c>
      <c r="G10" s="4476">
        <v>19709</v>
      </c>
      <c r="H10" s="4476">
        <v>209</v>
      </c>
      <c r="I10" s="4476">
        <f>SUM(D10:H10)</f>
        <v>20611</v>
      </c>
      <c r="J10" s="4476">
        <f>SUM(I10,C10)</f>
        <v>43693</v>
      </c>
      <c r="K10" s="4475">
        <f>I10/J10*100</f>
        <v>47.17231593161376</v>
      </c>
      <c r="L10" s="4467">
        <f>G10/J10</f>
        <v>0.45107912022520769</v>
      </c>
      <c r="M10" s="357">
        <f>C12</f>
        <v>11429</v>
      </c>
      <c r="N10" s="357">
        <f>D12</f>
        <v>104</v>
      </c>
      <c r="O10" s="357">
        <f>E12</f>
        <v>49</v>
      </c>
      <c r="P10" s="357">
        <f>F12</f>
        <v>0</v>
      </c>
      <c r="Q10" s="357">
        <f>G12</f>
        <v>5641</v>
      </c>
      <c r="R10" s="357">
        <f>H12</f>
        <v>32</v>
      </c>
      <c r="S10" s="357">
        <f>I12</f>
        <v>5826</v>
      </c>
      <c r="T10" s="357">
        <f>J12</f>
        <v>17255</v>
      </c>
      <c r="U10" s="357">
        <f>K12</f>
        <v>33.764126340191247</v>
      </c>
      <c r="V10" s="357">
        <f>L12</f>
        <v>0.3269197334106056</v>
      </c>
    </row>
    <row r="11" spans="1:36" ht="18" customHeight="1">
      <c r="A11" s="4478" t="s">
        <v>2972</v>
      </c>
      <c r="B11" s="4477" t="s">
        <v>97</v>
      </c>
      <c r="C11" s="4476">
        <v>7380</v>
      </c>
      <c r="D11" s="4476">
        <v>110</v>
      </c>
      <c r="E11" s="4476">
        <v>200</v>
      </c>
      <c r="F11" s="4476">
        <v>43</v>
      </c>
      <c r="G11" s="4476">
        <v>2430</v>
      </c>
      <c r="H11" s="4476">
        <v>26</v>
      </c>
      <c r="I11" s="4476">
        <f>SUM(D11:H11)</f>
        <v>2809</v>
      </c>
      <c r="J11" s="4476">
        <f>SUM(I11,C11)</f>
        <v>10189</v>
      </c>
      <c r="K11" s="4475">
        <f>I11/J11*100</f>
        <v>27.568946903523404</v>
      </c>
      <c r="L11" s="4467">
        <f>G11/J11</f>
        <v>0.23849249190303268</v>
      </c>
      <c r="M11" s="357">
        <f>C13</f>
        <v>5088</v>
      </c>
      <c r="N11" s="357">
        <f>D13</f>
        <v>280</v>
      </c>
      <c r="O11" s="357">
        <f>E13</f>
        <v>130</v>
      </c>
      <c r="P11" s="357">
        <f>F13</f>
        <v>0</v>
      </c>
      <c r="Q11" s="357">
        <f>G13</f>
        <v>2472</v>
      </c>
      <c r="R11" s="357">
        <f>H13</f>
        <v>11</v>
      </c>
      <c r="S11" s="357">
        <f>I13</f>
        <v>2893</v>
      </c>
      <c r="T11" s="357">
        <f>J13</f>
        <v>7981</v>
      </c>
      <c r="U11" s="357">
        <f>K13</f>
        <v>36.248590402205238</v>
      </c>
      <c r="V11" s="357">
        <f>L13</f>
        <v>0.30973562210249345</v>
      </c>
    </row>
    <row r="12" spans="1:36" ht="18" customHeight="1">
      <c r="A12" s="4478" t="s">
        <v>973</v>
      </c>
      <c r="B12" s="4477" t="s">
        <v>99</v>
      </c>
      <c r="C12" s="4476">
        <v>11429</v>
      </c>
      <c r="D12" s="4476">
        <v>104</v>
      </c>
      <c r="E12" s="4476">
        <v>49</v>
      </c>
      <c r="F12" s="4476">
        <v>0</v>
      </c>
      <c r="G12" s="4476">
        <v>5641</v>
      </c>
      <c r="H12" s="4476">
        <v>32</v>
      </c>
      <c r="I12" s="4476">
        <f>SUM(D12:H12)</f>
        <v>5826</v>
      </c>
      <c r="J12" s="4476">
        <f>SUM(C12,I12)</f>
        <v>17255</v>
      </c>
      <c r="K12" s="4475">
        <f>I12/J12*100</f>
        <v>33.764126340191247</v>
      </c>
      <c r="L12" s="4467">
        <f>G12/J12</f>
        <v>0.3269197334106056</v>
      </c>
      <c r="M12" s="357">
        <f>C14+C15+C16</f>
        <v>20879</v>
      </c>
      <c r="N12" s="357">
        <f>D14+D15+D16</f>
        <v>515</v>
      </c>
      <c r="O12" s="357">
        <f>E14+E15+E16</f>
        <v>31</v>
      </c>
      <c r="P12" s="357">
        <f>F14+F15+F16</f>
        <v>23</v>
      </c>
      <c r="Q12" s="357">
        <f>G14+G15+G16</f>
        <v>10990</v>
      </c>
      <c r="R12" s="357">
        <f>H14+H15+H16</f>
        <v>473</v>
      </c>
      <c r="S12" s="357">
        <f>I14+I15+I16</f>
        <v>12032</v>
      </c>
      <c r="T12" s="357">
        <f>J14+J15+J16</f>
        <v>32911</v>
      </c>
      <c r="U12" s="357">
        <f>K14+K15+K16</f>
        <v>108.97269338265744</v>
      </c>
      <c r="V12" s="357">
        <f>L14+L15+L16</f>
        <v>0.94923690538968786</v>
      </c>
    </row>
    <row r="13" spans="1:36" ht="18" customHeight="1">
      <c r="A13" s="4478" t="s">
        <v>974</v>
      </c>
      <c r="B13" s="4477" t="s">
        <v>101</v>
      </c>
      <c r="C13" s="4476">
        <v>5088</v>
      </c>
      <c r="D13" s="4476">
        <v>280</v>
      </c>
      <c r="E13" s="4476">
        <v>130</v>
      </c>
      <c r="F13" s="4476">
        <v>0</v>
      </c>
      <c r="G13" s="4476">
        <v>2472</v>
      </c>
      <c r="H13" s="4476">
        <v>11</v>
      </c>
      <c r="I13" s="4476">
        <f>SUM(D13:H13)</f>
        <v>2893</v>
      </c>
      <c r="J13" s="4476">
        <f>SUM(C13,I13)</f>
        <v>7981</v>
      </c>
      <c r="K13" s="4475">
        <f>I13/J13*100</f>
        <v>36.248590402205238</v>
      </c>
      <c r="L13" s="4467">
        <f>G13/J13</f>
        <v>0.30973562210249345</v>
      </c>
      <c r="M13" s="357">
        <f>C17+C18</f>
        <v>4434</v>
      </c>
      <c r="N13" s="357">
        <f>D17+D18</f>
        <v>21</v>
      </c>
      <c r="O13" s="357">
        <f>E17+E18</f>
        <v>9</v>
      </c>
      <c r="P13" s="357">
        <f>F17+F18</f>
        <v>9</v>
      </c>
      <c r="Q13" s="357">
        <f>G17+G18</f>
        <v>2522</v>
      </c>
      <c r="R13" s="357">
        <f>H17+H18</f>
        <v>505</v>
      </c>
      <c r="S13" s="357">
        <f>I17+I18</f>
        <v>3066</v>
      </c>
      <c r="T13" s="357">
        <f>J17+J18</f>
        <v>7500</v>
      </c>
      <c r="U13" s="357">
        <f>K17+K18</f>
        <v>41.071667782987276</v>
      </c>
      <c r="V13" s="357">
        <f>L17+L18</f>
        <v>0.33784326858673813</v>
      </c>
    </row>
    <row r="14" spans="1:36" ht="18" customHeight="1">
      <c r="A14" s="4478" t="s">
        <v>209</v>
      </c>
      <c r="B14" s="4477" t="s">
        <v>103</v>
      </c>
      <c r="C14" s="4476">
        <v>14362</v>
      </c>
      <c r="D14" s="4476">
        <v>449</v>
      </c>
      <c r="E14" s="4476">
        <v>30</v>
      </c>
      <c r="F14" s="4476">
        <v>22</v>
      </c>
      <c r="G14" s="4476">
        <v>8224</v>
      </c>
      <c r="H14" s="4476">
        <v>42</v>
      </c>
      <c r="I14" s="4476">
        <f>SUM(D14:H14)</f>
        <v>8767</v>
      </c>
      <c r="J14" s="4476">
        <f>SUM(C14,I14)</f>
        <v>23129</v>
      </c>
      <c r="K14" s="4475">
        <f>I14/J14*100</f>
        <v>37.904794846296859</v>
      </c>
      <c r="L14" s="4467">
        <f>G14/J14</f>
        <v>0.35557092827186648</v>
      </c>
      <c r="M14" s="357">
        <f>C19</f>
        <v>1090</v>
      </c>
      <c r="N14" s="357">
        <f>D19</f>
        <v>13</v>
      </c>
      <c r="O14" s="357">
        <f>E19</f>
        <v>0</v>
      </c>
      <c r="P14" s="357">
        <f>F19</f>
        <v>0</v>
      </c>
      <c r="Q14" s="357">
        <f>G19</f>
        <v>618</v>
      </c>
      <c r="R14" s="357">
        <f>H19</f>
        <v>32</v>
      </c>
      <c r="S14" s="357">
        <f>I19</f>
        <v>663</v>
      </c>
      <c r="T14" s="357">
        <f>J19</f>
        <v>1753</v>
      </c>
      <c r="U14" s="357">
        <f>K19</f>
        <v>37.820878494010266</v>
      </c>
      <c r="V14" s="357">
        <f>L19</f>
        <v>0.35253850541928122</v>
      </c>
    </row>
    <row r="15" spans="1:36" s="4479" customFormat="1" ht="18" customHeight="1">
      <c r="A15" s="4484" t="s">
        <v>977</v>
      </c>
      <c r="B15" s="4483" t="s">
        <v>105</v>
      </c>
      <c r="C15" s="4482">
        <v>5847</v>
      </c>
      <c r="D15" s="4482">
        <v>60</v>
      </c>
      <c r="E15" s="4482">
        <v>1</v>
      </c>
      <c r="F15" s="4482">
        <v>1</v>
      </c>
      <c r="G15" s="4482">
        <v>2424</v>
      </c>
      <c r="H15" s="4482">
        <v>363</v>
      </c>
      <c r="I15" s="4482">
        <f>SUM(D15:H15)</f>
        <v>2849</v>
      </c>
      <c r="J15" s="4482">
        <f>SUM(C15,I15)</f>
        <v>8696</v>
      </c>
      <c r="K15" s="4481">
        <f>I15/J15*100</f>
        <v>32.762189512419504</v>
      </c>
      <c r="L15" s="4480">
        <f>G15/J15</f>
        <v>0.27874885004599814</v>
      </c>
      <c r="M15" s="4479">
        <f>C20</f>
        <v>1436</v>
      </c>
      <c r="N15" s="4479">
        <f>D20</f>
        <v>0</v>
      </c>
      <c r="O15" s="4479">
        <f>E20</f>
        <v>3</v>
      </c>
      <c r="P15" s="4479">
        <f>F20</f>
        <v>0</v>
      </c>
      <c r="Q15" s="4479">
        <f>G20</f>
        <v>790</v>
      </c>
      <c r="R15" s="4479">
        <f>H20</f>
        <v>0</v>
      </c>
      <c r="S15" s="4479">
        <f>I20</f>
        <v>793</v>
      </c>
      <c r="T15" s="4479">
        <f>J20</f>
        <v>2229</v>
      </c>
      <c r="U15" s="4479">
        <f>K20</f>
        <v>35.576491700314044</v>
      </c>
      <c r="V15" s="4479">
        <f>L20</f>
        <v>0.354419021982952</v>
      </c>
      <c r="AJ15" s="357"/>
    </row>
    <row r="16" spans="1:36" ht="18" customHeight="1">
      <c r="A16" s="4478" t="s">
        <v>1809</v>
      </c>
      <c r="B16" s="4477" t="s">
        <v>107</v>
      </c>
      <c r="C16" s="4476">
        <v>670</v>
      </c>
      <c r="D16" s="4476">
        <v>6</v>
      </c>
      <c r="E16" s="4476">
        <v>0</v>
      </c>
      <c r="F16" s="4476">
        <v>0</v>
      </c>
      <c r="G16" s="4476">
        <v>342</v>
      </c>
      <c r="H16" s="4476">
        <v>68</v>
      </c>
      <c r="I16" s="4476">
        <f>SUM(D16:H16)</f>
        <v>416</v>
      </c>
      <c r="J16" s="4476">
        <f>SUM(C16,I16)</f>
        <v>1086</v>
      </c>
      <c r="K16" s="4475">
        <f>I16/J16*100</f>
        <v>38.30570902394107</v>
      </c>
      <c r="L16" s="4467">
        <f>G16/J16</f>
        <v>0.31491712707182318</v>
      </c>
      <c r="M16" s="357">
        <f>C21</f>
        <v>0</v>
      </c>
      <c r="N16" s="357">
        <f>D21</f>
        <v>0</v>
      </c>
      <c r="O16" s="357">
        <f>E21</f>
        <v>0</v>
      </c>
      <c r="P16" s="357">
        <f>F21</f>
        <v>0</v>
      </c>
      <c r="Q16" s="357">
        <f>G21</f>
        <v>0</v>
      </c>
      <c r="R16" s="357">
        <f>H21</f>
        <v>0</v>
      </c>
      <c r="S16" s="357">
        <f>I21</f>
        <v>0</v>
      </c>
      <c r="T16" s="357">
        <f>J21</f>
        <v>0</v>
      </c>
      <c r="U16" s="357" t="str">
        <f>K21</f>
        <v>-</v>
      </c>
      <c r="V16" s="357" t="e">
        <f>L21</f>
        <v>#DIV/0!</v>
      </c>
    </row>
    <row r="17" spans="1:36" ht="18" customHeight="1">
      <c r="A17" s="4478" t="s">
        <v>2966</v>
      </c>
      <c r="B17" s="4477" t="s">
        <v>109</v>
      </c>
      <c r="C17" s="4476">
        <v>4399</v>
      </c>
      <c r="D17" s="4476">
        <v>21</v>
      </c>
      <c r="E17" s="4476">
        <v>9</v>
      </c>
      <c r="F17" s="4476">
        <v>9</v>
      </c>
      <c r="G17" s="4476">
        <v>2522</v>
      </c>
      <c r="H17" s="4476">
        <v>505</v>
      </c>
      <c r="I17" s="4476">
        <f>SUM(D17:H17)</f>
        <v>3066</v>
      </c>
      <c r="J17" s="4476">
        <f>SUM(C17,I17)</f>
        <v>7465</v>
      </c>
      <c r="K17" s="4475">
        <f>I17/J17*100</f>
        <v>41.071667782987276</v>
      </c>
      <c r="L17" s="4467">
        <f>G17/J17</f>
        <v>0.33784326858673813</v>
      </c>
      <c r="M17" s="357">
        <f>C22</f>
        <v>7735</v>
      </c>
      <c r="N17" s="357">
        <f>D22</f>
        <v>0</v>
      </c>
      <c r="O17" s="357">
        <f>E22</f>
        <v>0</v>
      </c>
      <c r="P17" s="357">
        <f>F22</f>
        <v>6</v>
      </c>
      <c r="Q17" s="357">
        <f>G22</f>
        <v>882</v>
      </c>
      <c r="R17" s="357">
        <f>H22</f>
        <v>7</v>
      </c>
      <c r="S17" s="357">
        <f>I22</f>
        <v>895</v>
      </c>
      <c r="T17" s="357">
        <f>J22</f>
        <v>8630</v>
      </c>
      <c r="U17" s="357">
        <f>K22</f>
        <v>10.370799536500581</v>
      </c>
      <c r="V17" s="357">
        <f>L22</f>
        <v>0.10220162224797219</v>
      </c>
    </row>
    <row r="18" spans="1:36" ht="18" customHeight="1">
      <c r="A18" s="4478" t="s">
        <v>210</v>
      </c>
      <c r="B18" s="4477" t="s">
        <v>111</v>
      </c>
      <c r="C18" s="4476">
        <v>35</v>
      </c>
      <c r="D18" s="4476">
        <v>0</v>
      </c>
      <c r="E18" s="4476">
        <v>0</v>
      </c>
      <c r="F18" s="4476">
        <v>0</v>
      </c>
      <c r="G18" s="4476">
        <v>0</v>
      </c>
      <c r="H18" s="4476">
        <v>0</v>
      </c>
      <c r="I18" s="4476">
        <f>SUM(D18:H18)</f>
        <v>0</v>
      </c>
      <c r="J18" s="4476">
        <f>SUM(C18,I18)</f>
        <v>35</v>
      </c>
      <c r="K18" s="4475">
        <f>I18/J18*100</f>
        <v>0</v>
      </c>
      <c r="L18" s="4467">
        <f>G18/J18</f>
        <v>0</v>
      </c>
      <c r="M18" s="357">
        <f>C23</f>
        <v>774</v>
      </c>
      <c r="N18" s="357">
        <f>D23</f>
        <v>0</v>
      </c>
      <c r="O18" s="357">
        <f>E23</f>
        <v>0</v>
      </c>
      <c r="P18" s="357">
        <f>F23</f>
        <v>0</v>
      </c>
      <c r="Q18" s="357">
        <f>G23</f>
        <v>311</v>
      </c>
      <c r="R18" s="357">
        <f>H23</f>
        <v>0</v>
      </c>
      <c r="S18" s="357">
        <f>I23</f>
        <v>311</v>
      </c>
      <c r="T18" s="357">
        <f>J23</f>
        <v>1085</v>
      </c>
      <c r="U18" s="357">
        <f>K23</f>
        <v>28.663594470046082</v>
      </c>
      <c r="V18" s="357">
        <f>L23</f>
        <v>0.28663594470046083</v>
      </c>
    </row>
    <row r="19" spans="1:36" ht="18" customHeight="1">
      <c r="A19" s="4478" t="s">
        <v>2630</v>
      </c>
      <c r="B19" s="4477" t="s">
        <v>113</v>
      </c>
      <c r="C19" s="4476">
        <v>1090</v>
      </c>
      <c r="D19" s="4476">
        <v>13</v>
      </c>
      <c r="E19" s="4476">
        <v>0</v>
      </c>
      <c r="F19" s="4476">
        <v>0</v>
      </c>
      <c r="G19" s="4476">
        <v>618</v>
      </c>
      <c r="H19" s="4476">
        <v>32</v>
      </c>
      <c r="I19" s="4476">
        <f>SUM(D19:H19)</f>
        <v>663</v>
      </c>
      <c r="J19" s="4476">
        <f>SUM(C19,I19)</f>
        <v>1753</v>
      </c>
      <c r="K19" s="4475">
        <f>I19/J19*100</f>
        <v>37.820878494010266</v>
      </c>
      <c r="L19" s="4467">
        <f>G19/J19</f>
        <v>0.35253850541928122</v>
      </c>
      <c r="M19" s="357">
        <f>C24</f>
        <v>449</v>
      </c>
      <c r="N19" s="357">
        <f>D24</f>
        <v>1</v>
      </c>
      <c r="O19" s="357">
        <f>E24</f>
        <v>0</v>
      </c>
      <c r="P19" s="357">
        <f>F24</f>
        <v>3</v>
      </c>
      <c r="Q19" s="357">
        <f>G24</f>
        <v>413</v>
      </c>
      <c r="R19" s="357">
        <f>H24</f>
        <v>0</v>
      </c>
      <c r="S19" s="357">
        <f>I24</f>
        <v>417</v>
      </c>
      <c r="T19" s="357">
        <f>J24</f>
        <v>866</v>
      </c>
      <c r="U19" s="357">
        <f>K24</f>
        <v>48.152424942263281</v>
      </c>
      <c r="V19" s="357">
        <f>L24</f>
        <v>0.47690531177829099</v>
      </c>
    </row>
    <row r="20" spans="1:36" ht="18" customHeight="1">
      <c r="A20" s="4478" t="s">
        <v>114</v>
      </c>
      <c r="B20" s="4477" t="s">
        <v>115</v>
      </c>
      <c r="C20" s="4476">
        <v>1436</v>
      </c>
      <c r="D20" s="4476">
        <v>0</v>
      </c>
      <c r="E20" s="4476">
        <v>3</v>
      </c>
      <c r="F20" s="4476">
        <v>0</v>
      </c>
      <c r="G20" s="4476">
        <v>790</v>
      </c>
      <c r="H20" s="4476">
        <v>0</v>
      </c>
      <c r="I20" s="4476">
        <f>SUM(D20:H20)</f>
        <v>793</v>
      </c>
      <c r="J20" s="4476">
        <f>SUM(C20,I20)</f>
        <v>2229</v>
      </c>
      <c r="K20" s="4475">
        <f>I20/J20*100</f>
        <v>35.576491700314044</v>
      </c>
      <c r="L20" s="4467">
        <f>G20/J20</f>
        <v>0.354419021982952</v>
      </c>
      <c r="M20" s="357">
        <f>C25+C26</f>
        <v>0</v>
      </c>
      <c r="N20" s="357">
        <f>D25+D26</f>
        <v>0</v>
      </c>
      <c r="O20" s="357">
        <f>E25+E26</f>
        <v>0</v>
      </c>
      <c r="P20" s="357">
        <f>F25+F26</f>
        <v>0</v>
      </c>
      <c r="Q20" s="357">
        <f>G25+G26</f>
        <v>0</v>
      </c>
      <c r="R20" s="357">
        <f>H25+H26</f>
        <v>0</v>
      </c>
      <c r="S20" s="357">
        <f>I25+I26</f>
        <v>0</v>
      </c>
      <c r="T20" s="357">
        <f>J25+J26</f>
        <v>0</v>
      </c>
      <c r="U20" s="357" t="e">
        <f>K25+K26</f>
        <v>#VALUE!</v>
      </c>
      <c r="V20" s="357" t="e">
        <f>L25+L26</f>
        <v>#DIV/0!</v>
      </c>
    </row>
    <row r="21" spans="1:36" ht="18" customHeight="1">
      <c r="A21" s="4478" t="s">
        <v>3036</v>
      </c>
      <c r="B21" s="4477" t="s">
        <v>117</v>
      </c>
      <c r="C21" s="4476">
        <v>0</v>
      </c>
      <c r="D21" s="4476">
        <v>0</v>
      </c>
      <c r="E21" s="4476">
        <v>0</v>
      </c>
      <c r="F21" s="4476">
        <v>0</v>
      </c>
      <c r="G21" s="4476">
        <v>0</v>
      </c>
      <c r="H21" s="4476">
        <v>0</v>
      </c>
      <c r="I21" s="4476">
        <f>SUM(D21:H21)</f>
        <v>0</v>
      </c>
      <c r="J21" s="4476">
        <f>SUM(C21,I21)</f>
        <v>0</v>
      </c>
      <c r="K21" s="4475" t="s">
        <v>796</v>
      </c>
      <c r="L21" s="4467" t="e">
        <f>G21/J21</f>
        <v>#DIV/0!</v>
      </c>
      <c r="N21" s="4467"/>
      <c r="O21" s="4467"/>
    </row>
    <row r="22" spans="1:36" ht="18" customHeight="1">
      <c r="A22" s="4478" t="s">
        <v>118</v>
      </c>
      <c r="B22" s="4477" t="s">
        <v>119</v>
      </c>
      <c r="C22" s="4476">
        <v>7735</v>
      </c>
      <c r="D22" s="4476">
        <v>0</v>
      </c>
      <c r="E22" s="4476">
        <v>0</v>
      </c>
      <c r="F22" s="4476">
        <v>6</v>
      </c>
      <c r="G22" s="4476">
        <v>882</v>
      </c>
      <c r="H22" s="4476">
        <v>7</v>
      </c>
      <c r="I22" s="4476">
        <f>SUM(D22:H22)</f>
        <v>895</v>
      </c>
      <c r="J22" s="4476">
        <f>SUM(C22,I22)</f>
        <v>8630</v>
      </c>
      <c r="K22" s="4475">
        <f>I22/J22*100</f>
        <v>10.370799536500581</v>
      </c>
      <c r="L22" s="4467">
        <f>G22/J22</f>
        <v>0.10220162224797219</v>
      </c>
      <c r="N22" s="4467"/>
      <c r="O22" s="4467"/>
    </row>
    <row r="23" spans="1:36" ht="18" customHeight="1">
      <c r="A23" s="4478" t="s">
        <v>982</v>
      </c>
      <c r="B23" s="4477" t="s">
        <v>121</v>
      </c>
      <c r="C23" s="4476">
        <v>774</v>
      </c>
      <c r="D23" s="4476">
        <v>0</v>
      </c>
      <c r="E23" s="4476">
        <v>0</v>
      </c>
      <c r="F23" s="4476">
        <v>0</v>
      </c>
      <c r="G23" s="4476">
        <v>311</v>
      </c>
      <c r="H23" s="4476">
        <v>0</v>
      </c>
      <c r="I23" s="4476">
        <f>SUM(D23:H23)</f>
        <v>311</v>
      </c>
      <c r="J23" s="4476">
        <f>SUM(C23,I23)</f>
        <v>1085</v>
      </c>
      <c r="K23" s="4475">
        <f>I23/J23*100</f>
        <v>28.663594470046082</v>
      </c>
      <c r="L23" s="4467">
        <f>G23/J23</f>
        <v>0.28663594470046083</v>
      </c>
      <c r="N23" s="4467"/>
      <c r="O23" s="4467"/>
    </row>
    <row r="24" spans="1:36" ht="18" customHeight="1">
      <c r="A24" s="4478" t="s">
        <v>984</v>
      </c>
      <c r="B24" s="4477" t="s">
        <v>123</v>
      </c>
      <c r="C24" s="4476">
        <v>449</v>
      </c>
      <c r="D24" s="4476">
        <v>1</v>
      </c>
      <c r="E24" s="4476">
        <v>0</v>
      </c>
      <c r="F24" s="4476">
        <v>3</v>
      </c>
      <c r="G24" s="4476">
        <v>413</v>
      </c>
      <c r="H24" s="4476">
        <v>0</v>
      </c>
      <c r="I24" s="4476">
        <f>SUM(D24:H24)</f>
        <v>417</v>
      </c>
      <c r="J24" s="4476">
        <f>SUM(C24,I24)</f>
        <v>866</v>
      </c>
      <c r="K24" s="4475">
        <f>I24/J24*100</f>
        <v>48.152424942263281</v>
      </c>
      <c r="L24" s="4467">
        <f>G24/J24</f>
        <v>0.47690531177829099</v>
      </c>
      <c r="N24" s="4467"/>
      <c r="O24" s="4467"/>
    </row>
    <row r="25" spans="1:36" ht="18" customHeight="1">
      <c r="A25" s="4478" t="s">
        <v>1811</v>
      </c>
      <c r="B25" s="4477" t="s">
        <v>125</v>
      </c>
      <c r="C25" s="4476">
        <v>0</v>
      </c>
      <c r="D25" s="4476">
        <v>0</v>
      </c>
      <c r="E25" s="4476">
        <v>0</v>
      </c>
      <c r="F25" s="4476">
        <v>0</v>
      </c>
      <c r="G25" s="4476">
        <v>0</v>
      </c>
      <c r="H25" s="4476">
        <v>0</v>
      </c>
      <c r="I25" s="4476">
        <f>SUM(D25:H25)</f>
        <v>0</v>
      </c>
      <c r="J25" s="4476">
        <f>SUM(C25,I25)</f>
        <v>0</v>
      </c>
      <c r="K25" s="4475" t="s">
        <v>796</v>
      </c>
      <c r="L25" s="4467" t="e">
        <f>G25/J25</f>
        <v>#DIV/0!</v>
      </c>
    </row>
    <row r="26" spans="1:36" ht="18" customHeight="1">
      <c r="A26" s="4478" t="s">
        <v>2607</v>
      </c>
      <c r="B26" s="4477" t="s">
        <v>127</v>
      </c>
      <c r="C26" s="4476">
        <v>0</v>
      </c>
      <c r="D26" s="4476">
        <v>0</v>
      </c>
      <c r="E26" s="4476">
        <v>0</v>
      </c>
      <c r="F26" s="4476">
        <v>0</v>
      </c>
      <c r="G26" s="4476">
        <v>0</v>
      </c>
      <c r="H26" s="4476">
        <v>0</v>
      </c>
      <c r="I26" s="4476">
        <f>SUM(D26:H26)</f>
        <v>0</v>
      </c>
      <c r="J26" s="4476">
        <f>SUM(C26,I26)</f>
        <v>0</v>
      </c>
      <c r="K26" s="4475" t="s">
        <v>796</v>
      </c>
      <c r="L26" s="4467" t="e">
        <f>G26/J26</f>
        <v>#DIV/0!</v>
      </c>
      <c r="O26" s="3656"/>
    </row>
    <row r="27" spans="1:36" ht="18" customHeight="1">
      <c r="A27" s="4474" t="s">
        <v>128</v>
      </c>
      <c r="B27" s="4473" t="s">
        <v>129</v>
      </c>
      <c r="C27" s="4472">
        <v>187</v>
      </c>
      <c r="D27" s="4472">
        <v>0</v>
      </c>
      <c r="E27" s="4472">
        <v>0</v>
      </c>
      <c r="F27" s="4472">
        <v>0</v>
      </c>
      <c r="G27" s="4472">
        <v>0</v>
      </c>
      <c r="H27" s="4472">
        <v>0</v>
      </c>
      <c r="I27" s="4472">
        <f>SUM(D27:H27)</f>
        <v>0</v>
      </c>
      <c r="J27" s="4472">
        <f>SUM(C27,I27)</f>
        <v>187</v>
      </c>
      <c r="K27" s="4471">
        <f>I27/J27*100</f>
        <v>0</v>
      </c>
      <c r="L27" s="4467">
        <f>G27/J27</f>
        <v>0</v>
      </c>
      <c r="N27" s="3656"/>
      <c r="O27" s="3656"/>
    </row>
    <row r="28" spans="1:36" s="1504" customFormat="1" ht="18" customHeight="1">
      <c r="A28" s="4470" t="s">
        <v>424</v>
      </c>
      <c r="B28" s="4122" t="s">
        <v>131</v>
      </c>
      <c r="C28" s="4469">
        <f>SUM(C8:C27)</f>
        <v>138211</v>
      </c>
      <c r="D28" s="4469">
        <f>SUM(D8:D27)</f>
        <v>3101</v>
      </c>
      <c r="E28" s="4469">
        <f>SUM(E8:E27)</f>
        <v>787</v>
      </c>
      <c r="F28" s="4469">
        <f>SUM(F8:F27)</f>
        <v>828</v>
      </c>
      <c r="G28" s="4469">
        <f>SUM(G8:G27)</f>
        <v>76202</v>
      </c>
      <c r="H28" s="4469">
        <f>SUM(H8:H27)</f>
        <v>1817</v>
      </c>
      <c r="I28" s="4469">
        <f>SUM(I8:I27)</f>
        <v>82735</v>
      </c>
      <c r="J28" s="4469">
        <f>SUM(C28,I28)</f>
        <v>220946</v>
      </c>
      <c r="K28" s="4468">
        <f>I28/J28*100</f>
        <v>37.445801236501225</v>
      </c>
      <c r="L28" s="4467">
        <f>G28/J28</f>
        <v>0.34488970155603632</v>
      </c>
      <c r="AJ28" s="357"/>
    </row>
    <row r="29" spans="1:36" ht="33" customHeight="1">
      <c r="A29" s="4466" t="s">
        <v>2997</v>
      </c>
      <c r="B29" s="4465"/>
      <c r="C29" s="4464">
        <f>C28/$J$28*100</f>
        <v>62.554198763498768</v>
      </c>
      <c r="D29" s="4464">
        <f>D28/$J$28*100</f>
        <v>1.4035103599974654</v>
      </c>
      <c r="E29" s="4464">
        <f>E28/$J$28*100</f>
        <v>0.35619563151177214</v>
      </c>
      <c r="F29" s="4464">
        <f>F28/$J$28*100</f>
        <v>0.37475220189548575</v>
      </c>
      <c r="G29" s="4464">
        <f>G28/$J$28*100</f>
        <v>34.488970155603631</v>
      </c>
      <c r="H29" s="4464">
        <f>H28/$J$28*100</f>
        <v>0.82237288749287163</v>
      </c>
      <c r="I29" s="4464">
        <f>I28/$J$28*100</f>
        <v>37.445801236501225</v>
      </c>
      <c r="J29" s="4464">
        <f>J28/$J$28*100</f>
        <v>100</v>
      </c>
      <c r="K29" s="4463"/>
    </row>
    <row r="30" spans="1:36" ht="18" customHeight="1">
      <c r="A30" s="4462" t="s">
        <v>3035</v>
      </c>
      <c r="B30" s="4462"/>
      <c r="C30" s="4462"/>
      <c r="D30" s="4462"/>
      <c r="E30" s="4462"/>
      <c r="F30" s="4462"/>
    </row>
    <row r="31" spans="1:36" ht="18" customHeight="1">
      <c r="H31" s="4461"/>
    </row>
  </sheetData>
  <mergeCells count="4">
    <mergeCell ref="A1:K1"/>
    <mergeCell ref="A2:K2"/>
    <mergeCell ref="A29:B29"/>
    <mergeCell ref="A30:F30"/>
  </mergeCells>
  <printOptions horizontalCentered="1" verticalCentered="1"/>
  <pageMargins left="0.59055118110236227" right="0.59055118110236227" top="0.78740157480314965" bottom="0.78740157480314965" header="0.51181102362204722" footer="0.51181102362204722"/>
  <pageSetup paperSize="9" scale="84"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CDF6C-5E11-40E8-819E-D263AE2C5391}">
  <dimension ref="A1:Q19"/>
  <sheetViews>
    <sheetView showGridLines="0" zoomScale="75" zoomScaleNormal="75" workbookViewId="0">
      <selection activeCell="F11" sqref="F11"/>
    </sheetView>
  </sheetViews>
  <sheetFormatPr defaultRowHeight="12.75"/>
  <cols>
    <col min="1" max="1" width="34.28515625" style="318" customWidth="1"/>
    <col min="2" max="5" width="10.7109375" style="318" customWidth="1"/>
    <col min="6" max="6" width="11.7109375" style="318" customWidth="1"/>
    <col min="7" max="17" width="9.140625" style="318" hidden="1" customWidth="1"/>
    <col min="18" max="19" width="9.140625" style="318" customWidth="1"/>
    <col min="20" max="16384" width="9.140625" style="318"/>
  </cols>
  <sheetData>
    <row r="1" spans="1:16" ht="27.75">
      <c r="A1" s="4551" t="s">
        <v>3053</v>
      </c>
      <c r="B1" s="1001"/>
      <c r="C1" s="1001"/>
      <c r="D1" s="1001"/>
      <c r="E1" s="1001"/>
      <c r="F1" s="1001"/>
    </row>
    <row r="2" spans="1:16" ht="15.75">
      <c r="A2" s="4382" t="s">
        <v>3052</v>
      </c>
      <c r="B2" s="4382"/>
      <c r="C2" s="4382"/>
      <c r="D2" s="4382"/>
      <c r="E2" s="4382"/>
      <c r="F2" s="4382"/>
    </row>
    <row r="3" spans="1:16" s="650" customFormat="1" ht="15.75">
      <c r="A3" s="650" t="s">
        <v>3051</v>
      </c>
      <c r="F3" s="323" t="s">
        <v>3050</v>
      </c>
    </row>
    <row r="4" spans="1:16" ht="39.950000000000003" customHeight="1">
      <c r="A4" s="4527" t="s">
        <v>3049</v>
      </c>
      <c r="B4" s="4550" t="s">
        <v>396</v>
      </c>
      <c r="C4" s="4459"/>
      <c r="D4" s="4459"/>
      <c r="E4" s="4459"/>
      <c r="F4" s="4549" t="s">
        <v>2722</v>
      </c>
      <c r="H4" s="1161"/>
    </row>
    <row r="5" spans="1:16" ht="39.950000000000003" customHeight="1">
      <c r="A5" s="4548" t="s">
        <v>3048</v>
      </c>
      <c r="B5" s="1004">
        <v>1433</v>
      </c>
      <c r="C5" s="1004">
        <v>1434</v>
      </c>
      <c r="D5" s="1004">
        <v>1435</v>
      </c>
      <c r="E5" s="1004">
        <v>1436</v>
      </c>
      <c r="F5" s="1004">
        <v>1437</v>
      </c>
      <c r="G5" s="1004" t="s">
        <v>433</v>
      </c>
      <c r="H5" s="318" t="s">
        <v>662</v>
      </c>
      <c r="K5" s="318" t="s">
        <v>3047</v>
      </c>
    </row>
    <row r="6" spans="1:16" ht="35.1" customHeight="1">
      <c r="A6" s="4547" t="s">
        <v>3046</v>
      </c>
      <c r="B6" s="4542">
        <v>266788</v>
      </c>
      <c r="C6" s="4542">
        <v>261461</v>
      </c>
      <c r="D6" s="4542">
        <v>264124</v>
      </c>
      <c r="E6" s="4542">
        <v>262792</v>
      </c>
      <c r="F6" s="4542">
        <v>273955</v>
      </c>
      <c r="G6" s="1004">
        <v>256254</v>
      </c>
      <c r="H6" s="318">
        <v>5207</v>
      </c>
      <c r="K6" s="318">
        <v>5207</v>
      </c>
      <c r="P6" s="318">
        <v>266788</v>
      </c>
    </row>
    <row r="7" spans="1:16" ht="35.1" customHeight="1">
      <c r="A7" s="4544" t="s">
        <v>3045</v>
      </c>
      <c r="B7" s="4543">
        <v>10628</v>
      </c>
      <c r="C7" s="4542">
        <v>10275</v>
      </c>
      <c r="D7" s="4542">
        <v>10451</v>
      </c>
      <c r="E7" s="4542">
        <v>10363</v>
      </c>
      <c r="F7" s="4542">
        <v>10546</v>
      </c>
      <c r="G7" s="1004">
        <v>9767</v>
      </c>
      <c r="H7" s="318">
        <v>508</v>
      </c>
      <c r="K7" s="318">
        <v>508</v>
      </c>
      <c r="P7" s="318">
        <v>10628</v>
      </c>
    </row>
    <row r="8" spans="1:16" ht="35.1" customHeight="1">
      <c r="A8" s="4544" t="s">
        <v>3044</v>
      </c>
      <c r="B8" s="4546">
        <f>B7/B6*100</f>
        <v>3.9836874222228884</v>
      </c>
      <c r="C8" s="4546">
        <f>C7/C6*100</f>
        <v>3.9298403968469486</v>
      </c>
      <c r="D8" s="4546">
        <f>D7/D6*100</f>
        <v>3.9568535990671045</v>
      </c>
      <c r="E8" s="4546">
        <f>E7/E6*100</f>
        <v>3.9434229352491705</v>
      </c>
      <c r="F8" s="4546">
        <f>F7/F6*100</f>
        <v>3.8495373327736311</v>
      </c>
      <c r="G8" s="4545">
        <f>G7/G6*100</f>
        <v>3.811452699274938</v>
      </c>
      <c r="P8" s="318">
        <v>3.9836874222228884</v>
      </c>
    </row>
    <row r="9" spans="1:16" ht="35.1" customHeight="1">
      <c r="A9" s="4544" t="s">
        <v>3043</v>
      </c>
      <c r="B9" s="4543">
        <v>3210</v>
      </c>
      <c r="C9" s="4542">
        <v>3453</v>
      </c>
      <c r="D9" s="4542">
        <v>3331</v>
      </c>
      <c r="E9" s="4542">
        <v>3392</v>
      </c>
      <c r="F9" s="4542">
        <v>3476</v>
      </c>
      <c r="G9" s="1004">
        <v>3367</v>
      </c>
      <c r="H9" s="318">
        <v>86</v>
      </c>
      <c r="K9" s="318">
        <v>86</v>
      </c>
      <c r="P9" s="318">
        <v>3210</v>
      </c>
    </row>
    <row r="10" spans="1:16" ht="35.1" customHeight="1" thickBot="1">
      <c r="A10" s="4541" t="s">
        <v>3042</v>
      </c>
      <c r="B10" s="4540">
        <f>B9/B6*1000</f>
        <v>12.032025428430064</v>
      </c>
      <c r="C10" s="4540">
        <f>C9/C6*1000</f>
        <v>13.206558530717773</v>
      </c>
      <c r="D10" s="4540">
        <f>D9/D6*1000</f>
        <v>12.611500658781482</v>
      </c>
      <c r="E10" s="4540">
        <f>E9/E6*1000</f>
        <v>12.907546652866145</v>
      </c>
      <c r="F10" s="4540">
        <f>F9/F6*1000</f>
        <v>12.688215217827745</v>
      </c>
      <c r="G10" s="4539">
        <f>G9/G6*1000</f>
        <v>13.139307093742929</v>
      </c>
      <c r="P10" s="318">
        <v>12.032025428430064</v>
      </c>
    </row>
    <row r="11" spans="1:16" ht="35.1" customHeight="1">
      <c r="A11" s="4538" t="s">
        <v>3041</v>
      </c>
      <c r="B11" s="4537">
        <f>B6+B9</f>
        <v>269998</v>
      </c>
      <c r="C11" s="4537">
        <f>C6+C9</f>
        <v>264914</v>
      </c>
      <c r="D11" s="4537">
        <f>D6+D9</f>
        <v>267455</v>
      </c>
      <c r="E11" s="4537">
        <f>E6+E9</f>
        <v>266184</v>
      </c>
      <c r="F11" s="4537">
        <f>F6+F9</f>
        <v>277431</v>
      </c>
      <c r="G11" s="4537">
        <f>G6+G9</f>
        <v>259621</v>
      </c>
      <c r="P11" s="318">
        <v>269998</v>
      </c>
    </row>
    <row r="12" spans="1:16" ht="15.75">
      <c r="A12" s="4536"/>
      <c r="B12" s="265"/>
      <c r="C12" s="265"/>
      <c r="D12" s="265"/>
      <c r="E12" s="265"/>
      <c r="F12" s="265"/>
    </row>
    <row r="13" spans="1:16">
      <c r="B13" s="265"/>
      <c r="C13" s="265"/>
      <c r="D13" s="265"/>
      <c r="E13" s="265"/>
      <c r="F13" s="265"/>
    </row>
    <row r="14" spans="1:16">
      <c r="B14" s="265"/>
      <c r="C14" s="265"/>
      <c r="D14" s="265"/>
      <c r="E14" s="265"/>
      <c r="F14" s="265"/>
    </row>
    <row r="15" spans="1:16">
      <c r="B15" s="265"/>
      <c r="C15" s="265"/>
      <c r="D15" s="265"/>
      <c r="E15" s="265"/>
      <c r="F15" s="265"/>
    </row>
    <row r="16" spans="1:16">
      <c r="B16" s="265"/>
      <c r="C16" s="265"/>
      <c r="D16" s="265"/>
      <c r="E16" s="265"/>
      <c r="F16" s="265"/>
    </row>
    <row r="17" spans="2:6">
      <c r="B17" s="265"/>
      <c r="C17" s="265"/>
      <c r="D17" s="265"/>
      <c r="E17" s="265"/>
      <c r="F17" s="265"/>
    </row>
    <row r="18" spans="2:6">
      <c r="B18" s="265"/>
      <c r="C18" s="265"/>
      <c r="D18" s="265"/>
      <c r="E18" s="265"/>
      <c r="F18" s="265"/>
    </row>
    <row r="19" spans="2:6">
      <c r="B19" s="265"/>
      <c r="C19" s="265"/>
      <c r="D19" s="265"/>
      <c r="E19" s="265"/>
      <c r="F19" s="265"/>
    </row>
  </sheetData>
  <printOptions horizontalCentered="1" verticalCentered="1"/>
  <pageMargins left="0.70866141732283472" right="0.70866141732283472" top="0.98425196850393704" bottom="0.98425196850393704" header="0.51181102362204722" footer="0.51181102362204722"/>
  <pageSetup paperSize="9" scale="99"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B1B0-678B-493B-86EB-144D800427E8}">
  <dimension ref="A1:J29"/>
  <sheetViews>
    <sheetView showGridLines="0" zoomScale="75" zoomScaleNormal="75" workbookViewId="0">
      <selection activeCell="J27" sqref="J27"/>
    </sheetView>
  </sheetViews>
  <sheetFormatPr defaultRowHeight="15.75"/>
  <cols>
    <col min="1" max="1" width="46.140625" style="3663" customWidth="1"/>
    <col min="2" max="10" width="13.7109375" style="3663" customWidth="1"/>
    <col min="11" max="16384" width="9.140625" style="3663"/>
  </cols>
  <sheetData>
    <row r="1" spans="1:10" ht="18.75">
      <c r="A1" s="4572" t="s">
        <v>3075</v>
      </c>
      <c r="B1" s="4567"/>
      <c r="C1" s="4567"/>
      <c r="D1" s="4567"/>
      <c r="E1" s="4567"/>
      <c r="F1" s="4567"/>
      <c r="G1" s="4567"/>
      <c r="H1" s="4567"/>
      <c r="I1" s="4567"/>
      <c r="J1" s="4567"/>
    </row>
    <row r="2" spans="1:10">
      <c r="A2" s="4567" t="s">
        <v>3074</v>
      </c>
      <c r="B2" s="4567"/>
      <c r="C2" s="4567"/>
      <c r="D2" s="4567"/>
      <c r="E2" s="4567"/>
      <c r="F2" s="4567"/>
      <c r="G2" s="4567"/>
      <c r="H2" s="4567"/>
      <c r="I2" s="4567"/>
      <c r="J2" s="4567"/>
    </row>
    <row r="3" spans="1:10" ht="13.5" customHeight="1">
      <c r="A3" s="3663" t="s">
        <v>3073</v>
      </c>
      <c r="F3" s="3856"/>
      <c r="G3" s="3856"/>
      <c r="H3" s="3856"/>
      <c r="I3" s="3856"/>
      <c r="J3" s="3856" t="s">
        <v>3072</v>
      </c>
    </row>
    <row r="4" spans="1:10" ht="18" customHeight="1">
      <c r="A4" s="4571"/>
      <c r="B4" s="4570" t="s">
        <v>3049</v>
      </c>
      <c r="C4" s="4569"/>
      <c r="D4" s="4569"/>
      <c r="E4" s="4569"/>
      <c r="F4" s="4568"/>
      <c r="G4" s="4568"/>
      <c r="H4" s="4568"/>
      <c r="I4" s="4568"/>
      <c r="J4" s="4122" t="s">
        <v>3048</v>
      </c>
    </row>
    <row r="5" spans="1:10" ht="63">
      <c r="A5" s="4559" t="s">
        <v>421</v>
      </c>
      <c r="B5" s="3848" t="s">
        <v>3071</v>
      </c>
      <c r="C5" s="4567"/>
      <c r="D5" s="3856" t="s">
        <v>3070</v>
      </c>
      <c r="E5" s="4563" t="s">
        <v>3069</v>
      </c>
      <c r="F5" s="4563" t="s">
        <v>3068</v>
      </c>
      <c r="G5" s="4566" t="s">
        <v>3067</v>
      </c>
      <c r="H5" s="4563" t="s">
        <v>3066</v>
      </c>
      <c r="I5" s="4563" t="s">
        <v>3065</v>
      </c>
      <c r="J5" s="4566" t="s">
        <v>3064</v>
      </c>
    </row>
    <row r="6" spans="1:10" ht="63">
      <c r="A6" s="4559" t="s">
        <v>422</v>
      </c>
      <c r="B6" s="4566" t="s">
        <v>3063</v>
      </c>
      <c r="C6" s="4565" t="s">
        <v>88</v>
      </c>
      <c r="D6" s="4564" t="s">
        <v>89</v>
      </c>
      <c r="E6" s="4563" t="s">
        <v>3062</v>
      </c>
      <c r="F6" s="4563" t="s">
        <v>3061</v>
      </c>
      <c r="G6" s="4563" t="s">
        <v>3060</v>
      </c>
      <c r="H6" s="4563" t="s">
        <v>3059</v>
      </c>
      <c r="I6" s="4563" t="s">
        <v>3058</v>
      </c>
      <c r="J6" s="4563" t="s">
        <v>3057</v>
      </c>
    </row>
    <row r="7" spans="1:10" ht="20.100000000000001" customHeight="1">
      <c r="A7" s="677" t="s">
        <v>795</v>
      </c>
      <c r="B7" s="4562">
        <v>3568</v>
      </c>
      <c r="C7" s="4562">
        <v>391</v>
      </c>
      <c r="D7" s="4562">
        <f>SUM(B7:C8)</f>
        <v>3959</v>
      </c>
      <c r="E7" s="4562">
        <v>34</v>
      </c>
      <c r="F7" s="4562">
        <f>SUM(D7:E8)</f>
        <v>3993</v>
      </c>
      <c r="G7" s="4561">
        <f>E7/D7*1000</f>
        <v>8.5880272796160639</v>
      </c>
      <c r="H7" s="4562">
        <v>561</v>
      </c>
      <c r="I7" s="4561">
        <f>H7/D7*1000</f>
        <v>141.70245011366507</v>
      </c>
      <c r="J7" s="4561">
        <v>23</v>
      </c>
    </row>
    <row r="8" spans="1:10" ht="20.100000000000001" customHeight="1">
      <c r="A8" s="1014" t="s">
        <v>797</v>
      </c>
      <c r="B8" s="4360"/>
      <c r="C8" s="4360"/>
      <c r="D8" s="4361"/>
      <c r="E8" s="4360"/>
      <c r="F8" s="4361"/>
      <c r="G8" s="4555"/>
      <c r="H8" s="4360"/>
      <c r="I8" s="4555"/>
      <c r="J8" s="4360"/>
    </row>
    <row r="9" spans="1:10" ht="20.100000000000001" customHeight="1">
      <c r="A9" s="686" t="s">
        <v>3056</v>
      </c>
      <c r="B9" s="4360">
        <v>2555</v>
      </c>
      <c r="C9" s="4360">
        <v>1227</v>
      </c>
      <c r="D9" s="4361">
        <f>SUM(B9:C10)</f>
        <v>3782</v>
      </c>
      <c r="E9" s="4360">
        <v>36</v>
      </c>
      <c r="F9" s="4361">
        <f>SUM(D9:E10)</f>
        <v>3818</v>
      </c>
      <c r="G9" s="4555">
        <f>E9/D9*1000</f>
        <v>9.5187731359069279</v>
      </c>
      <c r="H9" s="4361">
        <v>521</v>
      </c>
      <c r="I9" s="4555">
        <f>H9/D9*1000</f>
        <v>137.75780010576415</v>
      </c>
      <c r="J9" s="4360">
        <v>0</v>
      </c>
    </row>
    <row r="10" spans="1:10" ht="20.100000000000001" customHeight="1">
      <c r="A10" s="4556" t="s">
        <v>799</v>
      </c>
      <c r="B10" s="4364"/>
      <c r="C10" s="4364"/>
      <c r="D10" s="4361"/>
      <c r="E10" s="4364"/>
      <c r="F10" s="4361"/>
      <c r="G10" s="4555"/>
      <c r="H10" s="4361"/>
      <c r="I10" s="4555"/>
      <c r="J10" s="4364"/>
    </row>
    <row r="11" spans="1:10" ht="20.100000000000001" customHeight="1">
      <c r="A11" s="4557" t="s">
        <v>3028</v>
      </c>
      <c r="B11" s="4364">
        <v>1167</v>
      </c>
      <c r="C11" s="4364">
        <v>372</v>
      </c>
      <c r="D11" s="4361">
        <f>SUM(B11:C12)</f>
        <v>1539</v>
      </c>
      <c r="E11" s="4364">
        <v>19</v>
      </c>
      <c r="F11" s="4361">
        <f>SUM(D11:E12)</f>
        <v>1558</v>
      </c>
      <c r="G11" s="4555">
        <f>E11/D11*1000</f>
        <v>12.345679012345679</v>
      </c>
      <c r="H11" s="4361">
        <v>149</v>
      </c>
      <c r="I11" s="4555">
        <f>H11/D11*1000</f>
        <v>96.816114359974009</v>
      </c>
      <c r="J11" s="4560">
        <v>7</v>
      </c>
    </row>
    <row r="12" spans="1:10" ht="20.100000000000001" customHeight="1">
      <c r="A12" s="4556" t="s">
        <v>801</v>
      </c>
      <c r="B12" s="4361"/>
      <c r="C12" s="4361"/>
      <c r="D12" s="4361"/>
      <c r="E12" s="4361"/>
      <c r="F12" s="4361"/>
      <c r="G12" s="4555"/>
      <c r="H12" s="4361"/>
      <c r="I12" s="4555"/>
      <c r="J12" s="4361"/>
    </row>
    <row r="13" spans="1:10" ht="20.100000000000001" customHeight="1">
      <c r="A13" s="4559" t="s">
        <v>802</v>
      </c>
      <c r="B13" s="4366">
        <v>43202</v>
      </c>
      <c r="C13" s="4366">
        <v>181</v>
      </c>
      <c r="D13" s="4366">
        <f>SUM(B13:C14)</f>
        <v>43383</v>
      </c>
      <c r="E13" s="4366">
        <v>623</v>
      </c>
      <c r="F13" s="4366">
        <f>SUM(D13:E14)</f>
        <v>44006</v>
      </c>
      <c r="G13" s="4370">
        <f>E13/D13*1000</f>
        <v>14.360463776133509</v>
      </c>
      <c r="H13" s="4366">
        <v>4480</v>
      </c>
      <c r="I13" s="4370">
        <f>H13/D13*1000</f>
        <v>103.26625636770163</v>
      </c>
      <c r="J13" s="4370">
        <v>344</v>
      </c>
    </row>
    <row r="14" spans="1:10" ht="20.100000000000001" customHeight="1">
      <c r="A14" s="4558" t="s">
        <v>837</v>
      </c>
      <c r="B14" s="4366"/>
      <c r="C14" s="4366"/>
      <c r="D14" s="4366"/>
      <c r="E14" s="4366"/>
      <c r="F14" s="4366"/>
      <c r="G14" s="4370"/>
      <c r="H14" s="4366"/>
      <c r="I14" s="4370"/>
      <c r="J14" s="4366"/>
    </row>
    <row r="15" spans="1:10" ht="20.100000000000001" customHeight="1">
      <c r="A15" s="4557" t="s">
        <v>804</v>
      </c>
      <c r="B15" s="4361">
        <v>16808</v>
      </c>
      <c r="C15" s="4361">
        <v>114</v>
      </c>
      <c r="D15" s="4361">
        <f>SUM(B15:C16)</f>
        <v>16922</v>
      </c>
      <c r="E15" s="4361">
        <v>135</v>
      </c>
      <c r="F15" s="4361">
        <f>SUM(D15:E16)</f>
        <v>17057</v>
      </c>
      <c r="G15" s="4555">
        <f>E15/D15*1000</f>
        <v>7.9777804042075413</v>
      </c>
      <c r="H15" s="4361">
        <v>2193</v>
      </c>
      <c r="I15" s="4555">
        <f>H15/D15*1000</f>
        <v>129.59461056612693</v>
      </c>
      <c r="J15" s="4555">
        <v>71</v>
      </c>
    </row>
    <row r="16" spans="1:10" ht="20.100000000000001" customHeight="1">
      <c r="A16" s="4556" t="s">
        <v>3055</v>
      </c>
      <c r="B16" s="4361"/>
      <c r="C16" s="4361"/>
      <c r="D16" s="4361"/>
      <c r="E16" s="4361"/>
      <c r="F16" s="4361"/>
      <c r="G16" s="4555"/>
      <c r="H16" s="4361"/>
      <c r="I16" s="4555"/>
      <c r="J16" s="4361"/>
    </row>
    <row r="17" spans="1:10" ht="20.100000000000001" customHeight="1">
      <c r="A17" s="1036" t="s">
        <v>806</v>
      </c>
      <c r="B17" s="4361">
        <v>8953</v>
      </c>
      <c r="C17" s="4361">
        <v>98</v>
      </c>
      <c r="D17" s="4361">
        <f>SUM(B17:C18)</f>
        <v>9051</v>
      </c>
      <c r="E17" s="4361">
        <v>89</v>
      </c>
      <c r="F17" s="4361">
        <f>SUM(D17:E18)</f>
        <v>9140</v>
      </c>
      <c r="G17" s="4555">
        <f>E17/D17*1000</f>
        <v>9.8331676057894146</v>
      </c>
      <c r="H17" s="4361">
        <v>877</v>
      </c>
      <c r="I17" s="4555">
        <f>H17/D17*1000</f>
        <v>96.895370677273235</v>
      </c>
      <c r="J17" s="4555">
        <v>36</v>
      </c>
    </row>
    <row r="18" spans="1:10" ht="20.100000000000001" customHeight="1">
      <c r="A18" s="1037" t="s">
        <v>807</v>
      </c>
      <c r="B18" s="4361"/>
      <c r="C18" s="4361"/>
      <c r="D18" s="4361"/>
      <c r="E18" s="4361"/>
      <c r="F18" s="4361"/>
      <c r="G18" s="4555"/>
      <c r="H18" s="4361"/>
      <c r="I18" s="4555"/>
      <c r="J18" s="4361"/>
    </row>
    <row r="19" spans="1:10" ht="20.100000000000001" customHeight="1">
      <c r="A19" s="4557" t="s">
        <v>2749</v>
      </c>
      <c r="B19" s="4361">
        <v>1474</v>
      </c>
      <c r="C19" s="4361">
        <v>57</v>
      </c>
      <c r="D19" s="4361">
        <f>SUM(B19:C20)</f>
        <v>1531</v>
      </c>
      <c r="E19" s="4361">
        <v>19</v>
      </c>
      <c r="F19" s="4361">
        <f>SUM(D19:E20)</f>
        <v>1550</v>
      </c>
      <c r="G19" s="4555">
        <f>E19/D19*1000</f>
        <v>12.4101894186806</v>
      </c>
      <c r="H19" s="4361">
        <v>359</v>
      </c>
      <c r="I19" s="4555">
        <f>H19/D19*1000</f>
        <v>234.48726322664925</v>
      </c>
      <c r="J19" s="4555">
        <v>0</v>
      </c>
    </row>
    <row r="20" spans="1:10" ht="20.100000000000001" customHeight="1">
      <c r="A20" s="4556" t="s">
        <v>809</v>
      </c>
      <c r="B20" s="4361"/>
      <c r="C20" s="4361"/>
      <c r="D20" s="4361"/>
      <c r="E20" s="4361"/>
      <c r="F20" s="4361"/>
      <c r="G20" s="4555"/>
      <c r="H20" s="4361"/>
      <c r="I20" s="4555"/>
      <c r="J20" s="4361"/>
    </row>
    <row r="21" spans="1:10" ht="20.100000000000001" customHeight="1">
      <c r="A21" s="4557" t="s">
        <v>810</v>
      </c>
      <c r="B21" s="4361">
        <v>371</v>
      </c>
      <c r="C21" s="4361">
        <v>10</v>
      </c>
      <c r="D21" s="4361">
        <f>SUM(B21:C22)</f>
        <v>381</v>
      </c>
      <c r="E21" s="4361">
        <v>6</v>
      </c>
      <c r="F21" s="4361">
        <f>SUM(D21:E22)</f>
        <v>387</v>
      </c>
      <c r="G21" s="4555">
        <f>E21/D21*1000</f>
        <v>15.748031496062993</v>
      </c>
      <c r="H21" s="4361">
        <v>98</v>
      </c>
      <c r="I21" s="4555">
        <f>H21/D21*1000</f>
        <v>257.21784776902888</v>
      </c>
      <c r="J21" s="4555">
        <v>0</v>
      </c>
    </row>
    <row r="22" spans="1:10" ht="20.100000000000001" customHeight="1">
      <c r="A22" s="4556" t="s">
        <v>811</v>
      </c>
      <c r="B22" s="4361"/>
      <c r="C22" s="4361"/>
      <c r="D22" s="4361"/>
      <c r="E22" s="4361"/>
      <c r="F22" s="4361"/>
      <c r="G22" s="4555"/>
      <c r="H22" s="4361"/>
      <c r="I22" s="4555"/>
      <c r="J22" s="4361"/>
    </row>
    <row r="23" spans="1:10" ht="20.100000000000001" customHeight="1">
      <c r="A23" s="4557" t="s">
        <v>3027</v>
      </c>
      <c r="B23" s="4361">
        <v>2971</v>
      </c>
      <c r="C23" s="4361">
        <v>436</v>
      </c>
      <c r="D23" s="4361">
        <f>SUM(B23:C24)</f>
        <v>3407</v>
      </c>
      <c r="E23" s="4361">
        <v>15</v>
      </c>
      <c r="F23" s="4361">
        <f>SUM(D23:E24)</f>
        <v>3422</v>
      </c>
      <c r="G23" s="4555">
        <f>E23/D23*1000</f>
        <v>4.4027003228646908</v>
      </c>
      <c r="H23" s="4361">
        <v>411</v>
      </c>
      <c r="I23" s="4555">
        <f>H23/D23*1000</f>
        <v>120.63398884649251</v>
      </c>
      <c r="J23" s="4555">
        <v>11</v>
      </c>
    </row>
    <row r="24" spans="1:10" ht="20.100000000000001" customHeight="1">
      <c r="A24" s="4556" t="s">
        <v>866</v>
      </c>
      <c r="B24" s="4361"/>
      <c r="C24" s="4361"/>
      <c r="D24" s="4361"/>
      <c r="E24" s="4361"/>
      <c r="F24" s="4361"/>
      <c r="G24" s="4555"/>
      <c r="H24" s="4361"/>
      <c r="I24" s="4555"/>
      <c r="J24" s="4361"/>
    </row>
    <row r="25" spans="1:10" ht="20.100000000000001" customHeight="1">
      <c r="A25" s="4557" t="s">
        <v>3026</v>
      </c>
      <c r="B25" s="4361">
        <v>1777</v>
      </c>
      <c r="C25" s="4361">
        <v>213</v>
      </c>
      <c r="D25" s="4361">
        <f>SUM(B25:C26)</f>
        <v>1990</v>
      </c>
      <c r="E25" s="4361">
        <v>32</v>
      </c>
      <c r="F25" s="4361">
        <f>SUM(D25:E26)</f>
        <v>2022</v>
      </c>
      <c r="G25" s="4555">
        <f>E25/D25*1000</f>
        <v>16.080402010050253</v>
      </c>
      <c r="H25" s="4361">
        <v>174</v>
      </c>
      <c r="I25" s="4555">
        <f>H25/D25*1000</f>
        <v>87.437185929648251</v>
      </c>
      <c r="J25" s="4555">
        <v>15</v>
      </c>
    </row>
    <row r="26" spans="1:10" ht="20.100000000000001" customHeight="1" thickBot="1">
      <c r="A26" s="4556" t="s">
        <v>2746</v>
      </c>
      <c r="B26" s="4361"/>
      <c r="C26" s="4361"/>
      <c r="D26" s="4361"/>
      <c r="E26" s="4361"/>
      <c r="F26" s="4361"/>
      <c r="G26" s="4555"/>
      <c r="H26" s="4361"/>
      <c r="I26" s="4555"/>
      <c r="J26" s="4361"/>
    </row>
    <row r="27" spans="1:10" s="4552" customFormat="1" ht="30" customHeight="1">
      <c r="A27" s="4554" t="s">
        <v>3054</v>
      </c>
      <c r="B27" s="4506">
        <f>SUM(B7:B26)</f>
        <v>82846</v>
      </c>
      <c r="C27" s="4506">
        <f>SUM(C7:C26)</f>
        <v>3099</v>
      </c>
      <c r="D27" s="4506">
        <f>SUM(D7:D26)</f>
        <v>85945</v>
      </c>
      <c r="E27" s="4506">
        <f>SUM(E7:E26)</f>
        <v>1008</v>
      </c>
      <c r="F27" s="4506">
        <f>SUM(F7:F26)</f>
        <v>86953</v>
      </c>
      <c r="G27" s="4553">
        <f>E27/D27*1000</f>
        <v>11.728430973296875</v>
      </c>
      <c r="H27" s="4506">
        <f>SUM(H7:H26)</f>
        <v>9823</v>
      </c>
      <c r="I27" s="4553">
        <f>H27/D27*1000</f>
        <v>114.29402524870557</v>
      </c>
      <c r="J27" s="4553">
        <f>SUM(J7:J26)</f>
        <v>507</v>
      </c>
    </row>
    <row r="28" spans="1:10" ht="20.100000000000001" customHeight="1">
      <c r="A28" s="1043" t="s">
        <v>819</v>
      </c>
    </row>
    <row r="29" spans="1:10">
      <c r="A29" s="4500" t="s">
        <v>2729</v>
      </c>
      <c r="B29" s="4500"/>
      <c r="C29" s="4500"/>
      <c r="D29" s="4500"/>
      <c r="E29" s="4500"/>
    </row>
  </sheetData>
  <mergeCells count="91">
    <mergeCell ref="B7:B8"/>
    <mergeCell ref="B11:B12"/>
    <mergeCell ref="B13:B14"/>
    <mergeCell ref="B15:B16"/>
    <mergeCell ref="B17:B18"/>
    <mergeCell ref="B19:B20"/>
    <mergeCell ref="B9:B10"/>
    <mergeCell ref="C9:C10"/>
    <mergeCell ref="B23:B24"/>
    <mergeCell ref="B25:B26"/>
    <mergeCell ref="B21:B22"/>
    <mergeCell ref="C17:C18"/>
    <mergeCell ref="C19:C20"/>
    <mergeCell ref="C23:C24"/>
    <mergeCell ref="C7:C8"/>
    <mergeCell ref="C11:C12"/>
    <mergeCell ref="C13:C14"/>
    <mergeCell ref="C15:C16"/>
    <mergeCell ref="E17:E18"/>
    <mergeCell ref="D7:D8"/>
    <mergeCell ref="D11:D12"/>
    <mergeCell ref="D13:D14"/>
    <mergeCell ref="D15:D16"/>
    <mergeCell ref="D17:D18"/>
    <mergeCell ref="E15:E16"/>
    <mergeCell ref="D9:D10"/>
    <mergeCell ref="E23:E24"/>
    <mergeCell ref="E21:E22"/>
    <mergeCell ref="E7:E8"/>
    <mergeCell ref="E11:E12"/>
    <mergeCell ref="E13:E14"/>
    <mergeCell ref="E9:E10"/>
    <mergeCell ref="E19:E20"/>
    <mergeCell ref="D19:D20"/>
    <mergeCell ref="J21:J22"/>
    <mergeCell ref="I25:I26"/>
    <mergeCell ref="H7:H8"/>
    <mergeCell ref="H11:H12"/>
    <mergeCell ref="H13:H14"/>
    <mergeCell ref="H15:H16"/>
    <mergeCell ref="H17:H18"/>
    <mergeCell ref="H19:H20"/>
    <mergeCell ref="H23:H24"/>
    <mergeCell ref="H25:H26"/>
    <mergeCell ref="J25:J26"/>
    <mergeCell ref="J11:J12"/>
    <mergeCell ref="J13:J14"/>
    <mergeCell ref="J15:J16"/>
    <mergeCell ref="I11:I12"/>
    <mergeCell ref="I13:I14"/>
    <mergeCell ref="I15:I16"/>
    <mergeCell ref="I19:I20"/>
    <mergeCell ref="I23:I24"/>
    <mergeCell ref="J23:J24"/>
    <mergeCell ref="J19:J20"/>
    <mergeCell ref="J7:J8"/>
    <mergeCell ref="F9:F10"/>
    <mergeCell ref="F17:F18"/>
    <mergeCell ref="F19:F20"/>
    <mergeCell ref="J9:J10"/>
    <mergeCell ref="J17:J18"/>
    <mergeCell ref="I17:I18"/>
    <mergeCell ref="I7:I8"/>
    <mergeCell ref="G7:G8"/>
    <mergeCell ref="F7:F8"/>
    <mergeCell ref="F11:F12"/>
    <mergeCell ref="F13:F14"/>
    <mergeCell ref="F15:F16"/>
    <mergeCell ref="G9:G10"/>
    <mergeCell ref="G17:G18"/>
    <mergeCell ref="G11:G12"/>
    <mergeCell ref="G13:G14"/>
    <mergeCell ref="H21:H22"/>
    <mergeCell ref="C25:C26"/>
    <mergeCell ref="C21:C22"/>
    <mergeCell ref="I21:I22"/>
    <mergeCell ref="H9:H10"/>
    <mergeCell ref="I9:I10"/>
    <mergeCell ref="G15:G16"/>
    <mergeCell ref="G19:G20"/>
    <mergeCell ref="G23:G24"/>
    <mergeCell ref="G25:G26"/>
    <mergeCell ref="A29:E29"/>
    <mergeCell ref="F23:F24"/>
    <mergeCell ref="F25:F26"/>
    <mergeCell ref="F21:F22"/>
    <mergeCell ref="G21:G22"/>
    <mergeCell ref="D23:D24"/>
    <mergeCell ref="D25:D26"/>
    <mergeCell ref="D21:D22"/>
    <mergeCell ref="E25:E26"/>
  </mergeCells>
  <printOptions horizontalCentered="1" verticalCentered="1"/>
  <pageMargins left="0.59055118110236227" right="0.59055118110236227" top="0.39370078740157483" bottom="0.39370078740157483" header="0.51181102362204722" footer="0.51181102362204722"/>
  <pageSetup paperSize="9" scale="80" orientation="landscape"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01154-1809-46EB-8E61-6B19CF3564FB}">
  <dimension ref="A1:A104"/>
  <sheetViews>
    <sheetView showGridLines="0" workbookViewId="0">
      <selection activeCell="A21" sqref="A21"/>
    </sheetView>
  </sheetViews>
  <sheetFormatPr defaultRowHeight="15"/>
  <cols>
    <col min="1" max="1" width="66.7109375" bestFit="1" customWidth="1"/>
  </cols>
  <sheetData>
    <row r="1" spans="1:1" ht="18.75">
      <c r="A1" s="256" t="s">
        <v>256</v>
      </c>
    </row>
    <row r="2" spans="1:1" ht="18.75">
      <c r="A2" s="256" t="s">
        <v>257</v>
      </c>
    </row>
    <row r="3" spans="1:1" ht="37.5">
      <c r="A3" s="257" t="s">
        <v>258</v>
      </c>
    </row>
    <row r="4" spans="1:1" ht="18.75">
      <c r="A4" s="258" t="s">
        <v>259</v>
      </c>
    </row>
    <row r="5" spans="1:1" ht="93.75">
      <c r="A5" s="259" t="s">
        <v>260</v>
      </c>
    </row>
    <row r="6" spans="1:1" ht="37.5">
      <c r="A6" s="259" t="s">
        <v>261</v>
      </c>
    </row>
    <row r="7" spans="1:1" ht="18.75">
      <c r="A7" s="261"/>
    </row>
    <row r="8" spans="1:1" ht="18.75">
      <c r="A8" s="257" t="s">
        <v>262</v>
      </c>
    </row>
    <row r="9" spans="1:1" ht="75">
      <c r="A9" s="259" t="s">
        <v>263</v>
      </c>
    </row>
    <row r="10" spans="1:1" ht="18.75">
      <c r="A10" s="261"/>
    </row>
    <row r="11" spans="1:1" ht="37.5">
      <c r="A11" s="257" t="s">
        <v>264</v>
      </c>
    </row>
    <row r="12" spans="1:1" ht="18.75">
      <c r="A12" s="261" t="s">
        <v>265</v>
      </c>
    </row>
    <row r="13" spans="1:1" ht="56.25">
      <c r="A13" s="259" t="s">
        <v>266</v>
      </c>
    </row>
    <row r="14" spans="1:1" ht="56.25">
      <c r="A14" s="259" t="s">
        <v>267</v>
      </c>
    </row>
    <row r="15" spans="1:1" ht="56.25">
      <c r="A15" s="259" t="s">
        <v>268</v>
      </c>
    </row>
    <row r="16" spans="1:1" ht="56.25">
      <c r="A16" s="259" t="s">
        <v>269</v>
      </c>
    </row>
    <row r="17" spans="1:1" ht="18.75">
      <c r="A17" s="261"/>
    </row>
    <row r="18" spans="1:1" ht="18.75">
      <c r="A18" s="261" t="s">
        <v>270</v>
      </c>
    </row>
    <row r="19" spans="1:1" ht="75">
      <c r="A19" s="259" t="s">
        <v>271</v>
      </c>
    </row>
    <row r="20" spans="1:1" ht="18.75">
      <c r="A20" s="259" t="s">
        <v>272</v>
      </c>
    </row>
    <row r="21" spans="1:1" ht="37.5">
      <c r="A21" s="259" t="s">
        <v>273</v>
      </c>
    </row>
    <row r="22" spans="1:1" ht="37.5">
      <c r="A22" s="259" t="s">
        <v>274</v>
      </c>
    </row>
    <row r="23" spans="1:1" ht="37.5">
      <c r="A23" s="259" t="s">
        <v>275</v>
      </c>
    </row>
    <row r="24" spans="1:1" ht="18.75">
      <c r="A24" s="261"/>
    </row>
    <row r="25" spans="1:1" ht="37.5">
      <c r="A25" s="258" t="s">
        <v>276</v>
      </c>
    </row>
    <row r="26" spans="1:1" ht="18.75">
      <c r="A26" s="259" t="s">
        <v>277</v>
      </c>
    </row>
    <row r="27" spans="1:1" ht="18.75">
      <c r="A27" s="259" t="s">
        <v>278</v>
      </c>
    </row>
    <row r="28" spans="1:1" ht="18.75">
      <c r="A28" s="259" t="s">
        <v>279</v>
      </c>
    </row>
    <row r="29" spans="1:1" ht="18.75">
      <c r="A29" s="259" t="s">
        <v>280</v>
      </c>
    </row>
    <row r="30" spans="1:1" ht="37.5">
      <c r="A30" s="259" t="s">
        <v>281</v>
      </c>
    </row>
    <row r="31" spans="1:1" ht="18.75">
      <c r="A31" s="261"/>
    </row>
    <row r="32" spans="1:1" ht="18.75">
      <c r="A32" s="257" t="s">
        <v>282</v>
      </c>
    </row>
    <row r="33" spans="1:1" ht="93.75">
      <c r="A33" s="261" t="s">
        <v>283</v>
      </c>
    </row>
    <row r="34" spans="1:1" ht="37.5">
      <c r="A34" s="259" t="s">
        <v>284</v>
      </c>
    </row>
    <row r="35" spans="1:1" ht="56.25">
      <c r="A35" s="259" t="s">
        <v>285</v>
      </c>
    </row>
    <row r="36" spans="1:1" ht="18.75">
      <c r="A36" s="259" t="s">
        <v>286</v>
      </c>
    </row>
    <row r="37" spans="1:1" ht="37.5">
      <c r="A37" s="259" t="s">
        <v>287</v>
      </c>
    </row>
    <row r="38" spans="1:1" ht="37.5">
      <c r="A38" s="259" t="s">
        <v>288</v>
      </c>
    </row>
    <row r="39" spans="1:1" ht="56.25">
      <c r="A39" s="259" t="s">
        <v>289</v>
      </c>
    </row>
    <row r="40" spans="1:1" ht="18.75">
      <c r="A40" s="261"/>
    </row>
    <row r="41" spans="1:1" ht="18.75">
      <c r="A41" s="257" t="s">
        <v>290</v>
      </c>
    </row>
    <row r="42" spans="1:1" ht="37.5">
      <c r="A42" s="261" t="s">
        <v>291</v>
      </c>
    </row>
    <row r="43" spans="1:1" ht="18.75">
      <c r="A43" s="259" t="s">
        <v>292</v>
      </c>
    </row>
    <row r="44" spans="1:1" ht="18.75">
      <c r="A44" s="259" t="s">
        <v>293</v>
      </c>
    </row>
    <row r="45" spans="1:1" ht="37.5">
      <c r="A45" s="259" t="s">
        <v>294</v>
      </c>
    </row>
    <row r="46" spans="1:1" ht="56.25">
      <c r="A46" s="261" t="s">
        <v>295</v>
      </c>
    </row>
    <row r="47" spans="1:1" ht="56.25">
      <c r="A47" s="259" t="s">
        <v>296</v>
      </c>
    </row>
    <row r="48" spans="1:1" ht="37.5">
      <c r="A48" s="259" t="s">
        <v>297</v>
      </c>
    </row>
    <row r="49" spans="1:1" ht="37.5">
      <c r="A49" s="259" t="s">
        <v>298</v>
      </c>
    </row>
    <row r="50" spans="1:1" ht="37.5">
      <c r="A50" s="259" t="s">
        <v>299</v>
      </c>
    </row>
    <row r="51" spans="1:1" ht="37.5">
      <c r="A51" s="259" t="s">
        <v>300</v>
      </c>
    </row>
    <row r="52" spans="1:1" ht="18.75">
      <c r="A52" s="261"/>
    </row>
    <row r="53" spans="1:1" ht="18.75">
      <c r="A53" s="257" t="s">
        <v>301</v>
      </c>
    </row>
    <row r="54" spans="1:1" ht="56.25">
      <c r="A54" s="261" t="s">
        <v>302</v>
      </c>
    </row>
    <row r="55" spans="1:1" ht="37.5">
      <c r="A55" s="259" t="s">
        <v>303</v>
      </c>
    </row>
    <row r="56" spans="1:1" ht="37.5">
      <c r="A56" s="261" t="s">
        <v>304</v>
      </c>
    </row>
    <row r="57" spans="1:1" ht="37.5">
      <c r="A57" s="259" t="s">
        <v>305</v>
      </c>
    </row>
    <row r="58" spans="1:1" ht="18.75">
      <c r="A58" s="259" t="s">
        <v>306</v>
      </c>
    </row>
    <row r="59" spans="1:1" ht="18.75">
      <c r="A59" s="259" t="s">
        <v>307</v>
      </c>
    </row>
    <row r="60" spans="1:1" ht="18.75">
      <c r="A60" s="259" t="s">
        <v>308</v>
      </c>
    </row>
    <row r="61" spans="1:1" ht="18.75">
      <c r="A61" s="259" t="s">
        <v>309</v>
      </c>
    </row>
    <row r="62" spans="1:1" ht="37.5">
      <c r="A62" s="259" t="s">
        <v>310</v>
      </c>
    </row>
    <row r="63" spans="1:1" ht="37.5">
      <c r="A63" s="259" t="s">
        <v>311</v>
      </c>
    </row>
    <row r="64" spans="1:1" ht="18.75">
      <c r="A64" s="257" t="s">
        <v>312</v>
      </c>
    </row>
    <row r="65" spans="1:1" ht="56.25">
      <c r="A65" s="261" t="s">
        <v>313</v>
      </c>
    </row>
    <row r="66" spans="1:1" ht="18.75">
      <c r="A66" s="259" t="s">
        <v>314</v>
      </c>
    </row>
    <row r="67" spans="1:1" ht="56.25">
      <c r="A67" s="259" t="s">
        <v>315</v>
      </c>
    </row>
    <row r="68" spans="1:1" ht="37.5">
      <c r="A68" s="259" t="s">
        <v>316</v>
      </c>
    </row>
    <row r="69" spans="1:1" ht="37.5">
      <c r="A69" s="259" t="s">
        <v>317</v>
      </c>
    </row>
    <row r="70" spans="1:1" ht="37.5">
      <c r="A70" s="259" t="s">
        <v>318</v>
      </c>
    </row>
    <row r="71" spans="1:1" ht="37.5">
      <c r="A71" s="259" t="s">
        <v>319</v>
      </c>
    </row>
    <row r="72" spans="1:1" ht="18.75">
      <c r="A72" s="261"/>
    </row>
    <row r="73" spans="1:1" ht="18.75">
      <c r="A73" s="257" t="s">
        <v>320</v>
      </c>
    </row>
    <row r="74" spans="1:1" ht="56.25">
      <c r="A74" s="261" t="s">
        <v>321</v>
      </c>
    </row>
    <row r="75" spans="1:1" ht="37.5">
      <c r="A75" s="259" t="s">
        <v>322</v>
      </c>
    </row>
    <row r="76" spans="1:1" ht="37.5">
      <c r="A76" s="259" t="s">
        <v>323</v>
      </c>
    </row>
    <row r="77" spans="1:1" ht="150">
      <c r="A77" s="259" t="s">
        <v>324</v>
      </c>
    </row>
    <row r="78" spans="1:1" ht="409.5">
      <c r="A78" s="259" t="s">
        <v>325</v>
      </c>
    </row>
    <row r="79" spans="1:1" ht="93.75">
      <c r="A79" s="259" t="s">
        <v>326</v>
      </c>
    </row>
    <row r="80" spans="1:1" ht="37.5">
      <c r="A80" s="259" t="s">
        <v>327</v>
      </c>
    </row>
    <row r="81" spans="1:1" ht="18.75">
      <c r="A81" s="261"/>
    </row>
    <row r="82" spans="1:1" ht="37.5">
      <c r="A82" s="261" t="s">
        <v>328</v>
      </c>
    </row>
    <row r="83" spans="1:1" ht="37.5">
      <c r="A83" s="259" t="s">
        <v>329</v>
      </c>
    </row>
    <row r="84" spans="1:1" ht="18.75">
      <c r="A84" s="259" t="s">
        <v>330</v>
      </c>
    </row>
    <row r="85" spans="1:1" ht="150">
      <c r="A85" s="259" t="s">
        <v>331</v>
      </c>
    </row>
    <row r="86" spans="1:1" ht="37.5">
      <c r="A86" s="259" t="s">
        <v>332</v>
      </c>
    </row>
    <row r="87" spans="1:1" ht="18.75">
      <c r="A87" s="259" t="s">
        <v>333</v>
      </c>
    </row>
    <row r="88" spans="1:1" ht="18.75">
      <c r="A88" s="261"/>
    </row>
    <row r="89" spans="1:1" ht="18.75">
      <c r="A89" s="257" t="s">
        <v>334</v>
      </c>
    </row>
    <row r="90" spans="1:1" ht="93.75">
      <c r="A90" s="261" t="s">
        <v>335</v>
      </c>
    </row>
    <row r="91" spans="1:1" ht="112.5">
      <c r="A91" s="261" t="s">
        <v>336</v>
      </c>
    </row>
    <row r="92" spans="1:1" ht="18.75">
      <c r="A92" s="261"/>
    </row>
    <row r="93" spans="1:1" ht="18.75">
      <c r="A93" s="262" t="s">
        <v>337</v>
      </c>
    </row>
    <row r="94" spans="1:1" ht="56.25">
      <c r="A94" s="259" t="s">
        <v>338</v>
      </c>
    </row>
    <row r="95" spans="1:1" ht="56.25">
      <c r="A95" s="259" t="s">
        <v>339</v>
      </c>
    </row>
    <row r="96" spans="1:1" ht="18.75">
      <c r="A96" s="261"/>
    </row>
    <row r="97" spans="1:1" ht="23.25">
      <c r="A97" s="263" t="s">
        <v>340</v>
      </c>
    </row>
    <row r="98" spans="1:1" ht="18.75">
      <c r="A98" s="261"/>
    </row>
    <row r="99" spans="1:1" ht="168.75">
      <c r="A99" s="261" t="s">
        <v>341</v>
      </c>
    </row>
    <row r="100" spans="1:1" ht="18.75">
      <c r="A100" s="261"/>
    </row>
    <row r="101" spans="1:1" ht="18.75">
      <c r="A101" s="262" t="s">
        <v>342</v>
      </c>
    </row>
    <row r="102" spans="1:1" ht="56.25">
      <c r="A102" s="259" t="s">
        <v>343</v>
      </c>
    </row>
    <row r="103" spans="1:1" ht="112.5">
      <c r="A103" s="259" t="s">
        <v>344</v>
      </c>
    </row>
    <row r="104" spans="1:1" ht="37.5">
      <c r="A104" s="259" t="s">
        <v>345</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D1D3C-9713-48D5-9FC4-7BC365F4ECB2}">
  <dimension ref="A1:T26"/>
  <sheetViews>
    <sheetView zoomScaleNormal="100" workbookViewId="0">
      <selection activeCell="H25" sqref="H25"/>
    </sheetView>
  </sheetViews>
  <sheetFormatPr defaultRowHeight="12.75"/>
  <cols>
    <col min="1" max="1" width="16.28515625" style="4573" customWidth="1"/>
    <col min="2" max="2" width="19" style="4573" customWidth="1"/>
    <col min="3" max="3" width="16.85546875" style="4573" customWidth="1"/>
    <col min="4" max="4" width="15.85546875" style="4573" customWidth="1"/>
    <col min="5" max="5" width="14.85546875" style="4573" customWidth="1"/>
    <col min="6" max="8" width="15" style="4573" customWidth="1"/>
    <col min="9" max="16384" width="9.140625" style="4573"/>
  </cols>
  <sheetData>
    <row r="1" spans="1:20" ht="27.75">
      <c r="A1" s="4591" t="s">
        <v>3085</v>
      </c>
      <c r="B1" s="4591"/>
      <c r="C1" s="4591"/>
      <c r="D1" s="4591"/>
      <c r="E1" s="4591"/>
      <c r="F1" s="4591"/>
      <c r="G1" s="4591"/>
      <c r="H1" s="4591"/>
    </row>
    <row r="2" spans="1:20" ht="27.75" customHeight="1">
      <c r="A2" s="4590" t="s">
        <v>3084</v>
      </c>
      <c r="B2" s="4590"/>
      <c r="C2" s="4590"/>
      <c r="D2" s="4590"/>
      <c r="E2" s="4590"/>
      <c r="F2" s="4590"/>
      <c r="G2" s="4590"/>
      <c r="H2" s="4590"/>
    </row>
    <row r="3" spans="1:20" ht="20.25" customHeight="1">
      <c r="A3" s="4589" t="s">
        <v>3083</v>
      </c>
      <c r="B3" s="4589"/>
      <c r="C3" s="4589"/>
      <c r="D3" s="4589"/>
      <c r="E3" s="4589"/>
      <c r="F3" s="4589"/>
      <c r="G3" s="4589"/>
      <c r="H3" s="4588" t="s">
        <v>3082</v>
      </c>
    </row>
    <row r="4" spans="1:20" ht="111.75" customHeight="1">
      <c r="A4" s="4579" t="s">
        <v>195</v>
      </c>
      <c r="B4" s="4578" t="s">
        <v>196</v>
      </c>
      <c r="C4" s="4587" t="s">
        <v>3081</v>
      </c>
      <c r="D4" s="4587" t="s">
        <v>3080</v>
      </c>
      <c r="E4" s="4587" t="s">
        <v>3079</v>
      </c>
      <c r="F4" s="4587" t="s">
        <v>3078</v>
      </c>
      <c r="G4" s="4541" t="s">
        <v>3042</v>
      </c>
      <c r="H4" s="4586" t="s">
        <v>3044</v>
      </c>
    </row>
    <row r="5" spans="1:20" s="461" customFormat="1" ht="15.75">
      <c r="A5" s="4585" t="s">
        <v>969</v>
      </c>
      <c r="B5" s="4488" t="s">
        <v>91</v>
      </c>
      <c r="C5" s="4581">
        <v>69851</v>
      </c>
      <c r="D5" s="4581">
        <v>466</v>
      </c>
      <c r="E5" s="4581">
        <f>C5+D5</f>
        <v>70317</v>
      </c>
      <c r="F5" s="4581">
        <v>694</v>
      </c>
      <c r="G5" s="4576">
        <f>D5/C5*1000</f>
        <v>6.6713432878555787</v>
      </c>
      <c r="H5" s="4575">
        <f>F5/E5</f>
        <v>9.8695905684258421E-3</v>
      </c>
      <c r="K5" s="3663"/>
      <c r="L5" s="3663"/>
      <c r="M5" s="3663"/>
      <c r="N5" s="3663"/>
      <c r="O5" s="3663"/>
      <c r="P5" s="3856"/>
      <c r="Q5" s="3856"/>
      <c r="R5" s="3856"/>
      <c r="S5" s="3856"/>
      <c r="T5" s="3856"/>
    </row>
    <row r="6" spans="1:20" s="461" customFormat="1" ht="15.75">
      <c r="A6" s="4584" t="s">
        <v>2628</v>
      </c>
      <c r="B6" s="4477" t="s">
        <v>93</v>
      </c>
      <c r="C6" s="4583">
        <v>16860</v>
      </c>
      <c r="D6" s="4583">
        <v>157</v>
      </c>
      <c r="E6" s="4581">
        <f>C6+D6</f>
        <v>17017</v>
      </c>
      <c r="F6" s="4583">
        <v>127</v>
      </c>
      <c r="G6" s="4576">
        <f>D6/C6*1000</f>
        <v>9.3119810201660744</v>
      </c>
      <c r="H6" s="4575">
        <f>F6/E6</f>
        <v>7.4631251101839333E-3</v>
      </c>
    </row>
    <row r="7" spans="1:20" s="461" customFormat="1" ht="15.75">
      <c r="A7" s="4584" t="s">
        <v>2801</v>
      </c>
      <c r="B7" s="4477" t="s">
        <v>95</v>
      </c>
      <c r="C7" s="4583">
        <v>43692</v>
      </c>
      <c r="D7" s="4583">
        <v>325</v>
      </c>
      <c r="E7" s="4581">
        <f>C7+D7</f>
        <v>44017</v>
      </c>
      <c r="F7" s="4583">
        <v>496</v>
      </c>
      <c r="G7" s="4576">
        <f>D7/C7*1000</f>
        <v>7.4384326650187678</v>
      </c>
      <c r="H7" s="4575">
        <f>F7/E7</f>
        <v>1.1268373582933866E-2</v>
      </c>
    </row>
    <row r="8" spans="1:20" s="461" customFormat="1" ht="15.75">
      <c r="A8" s="4584" t="s">
        <v>2972</v>
      </c>
      <c r="B8" s="4477" t="s">
        <v>97</v>
      </c>
      <c r="C8" s="4583">
        <v>10492</v>
      </c>
      <c r="D8" s="4583">
        <v>111</v>
      </c>
      <c r="E8" s="4581">
        <f>C8+D8</f>
        <v>10603</v>
      </c>
      <c r="F8" s="4583">
        <v>175</v>
      </c>
      <c r="G8" s="4576">
        <f>D8/C8*1000</f>
        <v>10.579489134578726</v>
      </c>
      <c r="H8" s="4575">
        <f>F8/E8</f>
        <v>1.6504762802980289E-2</v>
      </c>
    </row>
    <row r="9" spans="1:20" s="461" customFormat="1" ht="15.75">
      <c r="A9" s="4584" t="s">
        <v>973</v>
      </c>
      <c r="B9" s="4477" t="s">
        <v>99</v>
      </c>
      <c r="C9" s="4583">
        <v>17090</v>
      </c>
      <c r="D9" s="4583">
        <v>234</v>
      </c>
      <c r="E9" s="4581">
        <f>C9+D9</f>
        <v>17324</v>
      </c>
      <c r="F9" s="4583">
        <v>648</v>
      </c>
      <c r="G9" s="4576">
        <f>D9/C9*1000</f>
        <v>13.692217671152722</v>
      </c>
      <c r="H9" s="4575">
        <f>F9/E9</f>
        <v>3.7404756407296236E-2</v>
      </c>
    </row>
    <row r="10" spans="1:20" s="461" customFormat="1" ht="15.75">
      <c r="A10" s="4584" t="s">
        <v>3077</v>
      </c>
      <c r="B10" s="4477" t="s">
        <v>101</v>
      </c>
      <c r="C10" s="4583">
        <v>7953</v>
      </c>
      <c r="D10" s="4583">
        <v>28</v>
      </c>
      <c r="E10" s="4581">
        <f>C10+D10</f>
        <v>7981</v>
      </c>
      <c r="F10" s="4583">
        <v>265</v>
      </c>
      <c r="G10" s="4576">
        <f>D10/C10*1000</f>
        <v>3.5206840186093298</v>
      </c>
      <c r="H10" s="4575">
        <f>F10/E10</f>
        <v>3.3203859165518108E-2</v>
      </c>
    </row>
    <row r="11" spans="1:20" s="461" customFormat="1" ht="15.75">
      <c r="A11" s="4584" t="s">
        <v>2629</v>
      </c>
      <c r="B11" s="4477" t="s">
        <v>103</v>
      </c>
      <c r="C11" s="4583">
        <v>23497</v>
      </c>
      <c r="D11" s="4583">
        <v>192</v>
      </c>
      <c r="E11" s="4581">
        <f>C11+D11</f>
        <v>23689</v>
      </c>
      <c r="F11" s="4583">
        <v>850</v>
      </c>
      <c r="G11" s="4576">
        <f>D11/C11*1000</f>
        <v>8.1712559050091489</v>
      </c>
      <c r="H11" s="4575">
        <f>F11/E11</f>
        <v>3.5881632825361984E-2</v>
      </c>
    </row>
    <row r="12" spans="1:20" s="461" customFormat="1" ht="15.75">
      <c r="A12" s="4584" t="s">
        <v>977</v>
      </c>
      <c r="B12" s="4483" t="s">
        <v>105</v>
      </c>
      <c r="C12" s="4583">
        <v>8782</v>
      </c>
      <c r="D12" s="4583">
        <v>39</v>
      </c>
      <c r="E12" s="4581">
        <f>C12+D12</f>
        <v>8821</v>
      </c>
      <c r="F12" s="4583">
        <v>157</v>
      </c>
      <c r="G12" s="4576">
        <f>D12/C12*1000</f>
        <v>4.4409018446823048</v>
      </c>
      <c r="H12" s="4575">
        <f>F12/E12</f>
        <v>1.7798435551524772E-2</v>
      </c>
    </row>
    <row r="13" spans="1:20" s="461" customFormat="1" ht="15.75">
      <c r="A13" s="4584" t="s">
        <v>1809</v>
      </c>
      <c r="B13" s="4477" t="s">
        <v>107</v>
      </c>
      <c r="C13" s="4583">
        <v>1088</v>
      </c>
      <c r="D13" s="4583">
        <v>10</v>
      </c>
      <c r="E13" s="4581">
        <f>C13+D13</f>
        <v>1098</v>
      </c>
      <c r="F13" s="4583">
        <v>4</v>
      </c>
      <c r="G13" s="4576">
        <f>D13/C13*1000</f>
        <v>9.1911764705882355</v>
      </c>
      <c r="H13" s="4575">
        <f>F13/E13</f>
        <v>3.6429872495446266E-3</v>
      </c>
    </row>
    <row r="14" spans="1:20" s="461" customFormat="1" ht="15.75">
      <c r="A14" s="4584" t="s">
        <v>3076</v>
      </c>
      <c r="B14" s="4477" t="s">
        <v>109</v>
      </c>
      <c r="C14" s="4583">
        <v>7424</v>
      </c>
      <c r="D14" s="4583">
        <v>74</v>
      </c>
      <c r="E14" s="4581">
        <f>C14+D14</f>
        <v>7498</v>
      </c>
      <c r="F14" s="4583">
        <v>419</v>
      </c>
      <c r="G14" s="4576">
        <f>D14/C14*1000</f>
        <v>9.967672413793105</v>
      </c>
      <c r="H14" s="4575">
        <f>F14/E14</f>
        <v>5.5881568418244862E-2</v>
      </c>
    </row>
    <row r="15" spans="1:20" s="461" customFormat="1" ht="15.75">
      <c r="A15" s="4584" t="s">
        <v>210</v>
      </c>
      <c r="B15" s="4477" t="s">
        <v>111</v>
      </c>
      <c r="C15" s="4583">
        <v>35</v>
      </c>
      <c r="D15" s="4583">
        <v>0</v>
      </c>
      <c r="E15" s="4581">
        <f>C15+D15</f>
        <v>35</v>
      </c>
      <c r="F15" s="4583">
        <v>0</v>
      </c>
      <c r="G15" s="4576">
        <f>D15/C15*1000</f>
        <v>0</v>
      </c>
      <c r="H15" s="4575">
        <f>F15/E15</f>
        <v>0</v>
      </c>
    </row>
    <row r="16" spans="1:20" s="461" customFormat="1" ht="15.75">
      <c r="A16" s="4584" t="s">
        <v>2630</v>
      </c>
      <c r="B16" s="4477" t="s">
        <v>113</v>
      </c>
      <c r="C16" s="4583">
        <v>1774</v>
      </c>
      <c r="D16" s="4583">
        <v>11</v>
      </c>
      <c r="E16" s="4581">
        <f>C16+D16</f>
        <v>1785</v>
      </c>
      <c r="F16" s="4583">
        <v>59</v>
      </c>
      <c r="G16" s="4576">
        <f>D16/C16*1000</f>
        <v>6.2006764374295376</v>
      </c>
      <c r="H16" s="4575">
        <f>F16/E16</f>
        <v>3.3053221288515407E-2</v>
      </c>
    </row>
    <row r="17" spans="1:8" s="461" customFormat="1" ht="15.75">
      <c r="A17" s="4584" t="s">
        <v>114</v>
      </c>
      <c r="B17" s="4477" t="s">
        <v>115</v>
      </c>
      <c r="C17" s="4583">
        <v>2248</v>
      </c>
      <c r="D17" s="4583">
        <v>4</v>
      </c>
      <c r="E17" s="4581">
        <f>C17+D17</f>
        <v>2252</v>
      </c>
      <c r="F17" s="4583">
        <v>73</v>
      </c>
      <c r="G17" s="4576">
        <f>D17/C17*1000</f>
        <v>1.779359430604982</v>
      </c>
      <c r="H17" s="4575">
        <f>F17/E17</f>
        <v>3.2415630550621667E-2</v>
      </c>
    </row>
    <row r="18" spans="1:8" s="461" customFormat="1" ht="15.75">
      <c r="A18" s="4584" t="s">
        <v>981</v>
      </c>
      <c r="B18" s="4477" t="s">
        <v>117</v>
      </c>
      <c r="C18" s="4583">
        <v>0</v>
      </c>
      <c r="D18" s="4583">
        <v>0</v>
      </c>
      <c r="E18" s="4581">
        <f>C18+D18</f>
        <v>0</v>
      </c>
      <c r="F18" s="4583">
        <v>0</v>
      </c>
      <c r="G18" s="4576" t="s">
        <v>796</v>
      </c>
      <c r="H18" s="4575" t="s">
        <v>796</v>
      </c>
    </row>
    <row r="19" spans="1:8" s="461" customFormat="1" ht="15.75">
      <c r="A19" s="4584" t="s">
        <v>118</v>
      </c>
      <c r="B19" s="4477" t="s">
        <v>119</v>
      </c>
      <c r="C19" s="4583">
        <v>8608</v>
      </c>
      <c r="D19" s="4583">
        <v>33</v>
      </c>
      <c r="E19" s="4581">
        <f>C19+D19</f>
        <v>8641</v>
      </c>
      <c r="F19" s="4583">
        <v>184</v>
      </c>
      <c r="G19" s="4576">
        <f>D19/C19*1000</f>
        <v>3.8336431226765799</v>
      </c>
      <c r="H19" s="4575">
        <f>F19/E19</f>
        <v>2.1293831732438376E-2</v>
      </c>
    </row>
    <row r="20" spans="1:8" s="461" customFormat="1" ht="15.75">
      <c r="A20" s="4584" t="s">
        <v>982</v>
      </c>
      <c r="B20" s="4477" t="s">
        <v>121</v>
      </c>
      <c r="C20" s="4583">
        <v>1198</v>
      </c>
      <c r="D20" s="4583">
        <v>6</v>
      </c>
      <c r="E20" s="4581">
        <f>C20+D20</f>
        <v>1204</v>
      </c>
      <c r="F20" s="4583">
        <v>45</v>
      </c>
      <c r="G20" s="4576">
        <f>D20/C20*1000</f>
        <v>5.0083472454090145</v>
      </c>
      <c r="H20" s="4575">
        <f>F20/E20</f>
        <v>3.7375415282392029E-2</v>
      </c>
    </row>
    <row r="21" spans="1:8" s="461" customFormat="1" ht="15.75">
      <c r="A21" s="4584" t="s">
        <v>984</v>
      </c>
      <c r="B21" s="4477" t="s">
        <v>123</v>
      </c>
      <c r="C21" s="4583">
        <v>869</v>
      </c>
      <c r="D21" s="4583">
        <v>2</v>
      </c>
      <c r="E21" s="4581">
        <f>C21+D21</f>
        <v>871</v>
      </c>
      <c r="F21" s="4583">
        <v>28</v>
      </c>
      <c r="G21" s="4576">
        <f>D21/C21*1000</f>
        <v>2.3014959723820483</v>
      </c>
      <c r="H21" s="4575">
        <f>F21/E21</f>
        <v>3.2146957520091848E-2</v>
      </c>
    </row>
    <row r="22" spans="1:8" s="461" customFormat="1" ht="15.75">
      <c r="A22" s="4584" t="s">
        <v>1811</v>
      </c>
      <c r="B22" s="4477" t="s">
        <v>125</v>
      </c>
      <c r="C22" s="4583">
        <v>0</v>
      </c>
      <c r="D22" s="4583">
        <v>0</v>
      </c>
      <c r="E22" s="4581">
        <f>C22+D22</f>
        <v>0</v>
      </c>
      <c r="F22" s="4583">
        <v>0</v>
      </c>
      <c r="G22" s="4576" t="s">
        <v>796</v>
      </c>
      <c r="H22" s="4575" t="s">
        <v>796</v>
      </c>
    </row>
    <row r="23" spans="1:8" s="461" customFormat="1" ht="15.75">
      <c r="A23" s="4584" t="s">
        <v>2765</v>
      </c>
      <c r="B23" s="4477" t="s">
        <v>127</v>
      </c>
      <c r="C23" s="4583">
        <v>0</v>
      </c>
      <c r="D23" s="4583">
        <v>0</v>
      </c>
      <c r="E23" s="4581">
        <f>C23+D23</f>
        <v>0</v>
      </c>
      <c r="F23" s="4583">
        <v>0</v>
      </c>
      <c r="G23" s="4576" t="s">
        <v>796</v>
      </c>
      <c r="H23" s="4575" t="s">
        <v>796</v>
      </c>
    </row>
    <row r="24" spans="1:8" s="461" customFormat="1" ht="15.75">
      <c r="A24" s="4582" t="s">
        <v>128</v>
      </c>
      <c r="B24" s="4473" t="s">
        <v>129</v>
      </c>
      <c r="C24" s="4580">
        <v>187</v>
      </c>
      <c r="D24" s="4580">
        <v>0</v>
      </c>
      <c r="E24" s="4581">
        <f>C24+D24</f>
        <v>187</v>
      </c>
      <c r="F24" s="4580">
        <v>0</v>
      </c>
      <c r="G24" s="4576">
        <f>D24/C24*1000</f>
        <v>0</v>
      </c>
      <c r="H24" s="4575">
        <f>F24/E24</f>
        <v>0</v>
      </c>
    </row>
    <row r="25" spans="1:8" s="461" customFormat="1" ht="15.75">
      <c r="A25" s="4579" t="s">
        <v>424</v>
      </c>
      <c r="B25" s="4578" t="s">
        <v>131</v>
      </c>
      <c r="C25" s="4577">
        <f>SUM(C5:C24)</f>
        <v>221648</v>
      </c>
      <c r="D25" s="4577">
        <f>SUM(D5:D24)</f>
        <v>1692</v>
      </c>
      <c r="E25" s="4577">
        <f>SUM(E5:E24)</f>
        <v>223340</v>
      </c>
      <c r="F25" s="4577">
        <f>SUM(F5:F24)</f>
        <v>4224</v>
      </c>
      <c r="G25" s="4576">
        <f>D25/C25*1000</f>
        <v>7.6337255468129648</v>
      </c>
      <c r="H25" s="4575">
        <f>F25/E25</f>
        <v>1.8912868272588878E-2</v>
      </c>
    </row>
    <row r="26" spans="1:8">
      <c r="A26" s="4574" t="s">
        <v>3035</v>
      </c>
      <c r="B26" s="4574"/>
    </row>
  </sheetData>
  <mergeCells count="2">
    <mergeCell ref="A2:H2"/>
    <mergeCell ref="A1:H1"/>
  </mergeCells>
  <pageMargins left="0.7" right="0.7" top="0.75" bottom="0.75" header="0.3" footer="0.3"/>
  <pageSetup paperSize="9" scale="94"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34C30-B2FD-4BEA-A8DF-C326957F04DB}">
  <dimension ref="A1:O44"/>
  <sheetViews>
    <sheetView showGridLines="0" workbookViewId="0"/>
  </sheetViews>
  <sheetFormatPr defaultRowHeight="15"/>
  <sheetData>
    <row r="1" spans="1:15" ht="18.75">
      <c r="A1" s="4592" t="s">
        <v>3086</v>
      </c>
      <c r="B1" s="4593"/>
      <c r="C1" s="4593"/>
      <c r="D1" s="4593"/>
      <c r="E1" s="4593"/>
      <c r="F1" s="4593"/>
      <c r="G1" s="4593"/>
      <c r="H1" s="4593"/>
      <c r="I1" s="4593"/>
      <c r="J1" s="4593"/>
      <c r="K1" s="4593"/>
      <c r="L1" s="4593"/>
      <c r="M1" s="4593"/>
      <c r="N1" s="4593"/>
      <c r="O1" s="4593"/>
    </row>
    <row r="2" spans="1:15" ht="18.75">
      <c r="A2" s="4594" t="s">
        <v>3087</v>
      </c>
      <c r="B2" s="4593"/>
      <c r="C2" s="4593"/>
      <c r="D2" s="4593"/>
      <c r="E2" s="4593"/>
      <c r="F2" s="4593"/>
      <c r="G2" s="4593"/>
      <c r="H2" s="4593"/>
      <c r="I2" s="4593"/>
      <c r="J2" s="4593"/>
      <c r="K2" s="4593"/>
      <c r="L2" s="4593"/>
      <c r="M2" s="4593"/>
      <c r="N2" s="4593"/>
      <c r="O2" s="4593"/>
    </row>
    <row r="3" spans="1:15" ht="15.75">
      <c r="A3" s="4595" t="s">
        <v>3088</v>
      </c>
      <c r="B3" s="4596"/>
      <c r="C3" s="4597"/>
      <c r="D3" s="4597"/>
      <c r="E3" s="4597"/>
      <c r="F3" s="4597"/>
      <c r="G3" s="4597"/>
      <c r="H3" s="4597"/>
      <c r="I3" s="4597"/>
      <c r="J3" s="4597"/>
      <c r="K3" s="4597"/>
      <c r="L3" s="4597"/>
      <c r="M3" s="4597"/>
      <c r="N3" s="4597"/>
      <c r="O3" s="4598" t="s">
        <v>3089</v>
      </c>
    </row>
    <row r="4" spans="1:15">
      <c r="A4" s="4599"/>
      <c r="B4" s="4600"/>
      <c r="C4" s="4601" t="s">
        <v>3090</v>
      </c>
      <c r="D4" s="4602"/>
      <c r="E4" s="4602"/>
      <c r="F4" s="4602"/>
      <c r="G4" s="4602"/>
      <c r="H4" s="4602"/>
      <c r="I4" s="4602"/>
      <c r="J4" s="4602"/>
      <c r="K4" s="4602"/>
      <c r="L4" s="4602"/>
      <c r="M4" s="4602"/>
      <c r="N4" s="4603"/>
      <c r="O4" s="4604"/>
    </row>
    <row r="5" spans="1:15" ht="24.75">
      <c r="A5" s="4605" t="s">
        <v>195</v>
      </c>
      <c r="B5" s="4606" t="s">
        <v>196</v>
      </c>
      <c r="C5" s="4607" t="s">
        <v>680</v>
      </c>
      <c r="D5" s="4608" t="s">
        <v>3091</v>
      </c>
      <c r="E5" s="4609" t="s">
        <v>3092</v>
      </c>
      <c r="F5" s="4609" t="s">
        <v>460</v>
      </c>
      <c r="G5" s="4609" t="s">
        <v>452</v>
      </c>
      <c r="H5" s="4607" t="s">
        <v>3093</v>
      </c>
      <c r="I5" s="4609" t="s">
        <v>682</v>
      </c>
      <c r="J5" s="4609" t="s">
        <v>488</v>
      </c>
      <c r="K5" s="4609" t="s">
        <v>3094</v>
      </c>
      <c r="L5" s="4607" t="s">
        <v>464</v>
      </c>
      <c r="M5" s="4609" t="s">
        <v>3095</v>
      </c>
      <c r="N5" s="4607" t="s">
        <v>614</v>
      </c>
      <c r="O5" s="4610" t="s">
        <v>130</v>
      </c>
    </row>
    <row r="6" spans="1:15">
      <c r="A6" s="4611" t="s">
        <v>217</v>
      </c>
      <c r="B6" s="4612"/>
      <c r="C6" s="4613" t="s">
        <v>649</v>
      </c>
      <c r="D6" s="4614" t="s">
        <v>3096</v>
      </c>
      <c r="E6" s="4610" t="s">
        <v>2041</v>
      </c>
      <c r="F6" s="4610"/>
      <c r="G6" s="4615" t="s">
        <v>453</v>
      </c>
      <c r="H6" s="4613" t="s">
        <v>3097</v>
      </c>
      <c r="I6" s="4616" t="s">
        <v>681</v>
      </c>
      <c r="J6" s="4610"/>
      <c r="K6" s="4610" t="s">
        <v>3098</v>
      </c>
      <c r="L6" s="4616" t="s">
        <v>465</v>
      </c>
      <c r="M6" s="4616" t="s">
        <v>459</v>
      </c>
      <c r="N6" s="4610"/>
      <c r="O6" s="4610"/>
    </row>
    <row r="7" spans="1:15">
      <c r="A7" s="4617"/>
      <c r="B7" s="4618"/>
      <c r="C7" s="4619" t="s">
        <v>652</v>
      </c>
      <c r="D7" s="4620"/>
      <c r="E7" s="4621" t="s">
        <v>455</v>
      </c>
      <c r="F7" s="4621" t="s">
        <v>3099</v>
      </c>
      <c r="G7" s="4622"/>
      <c r="H7" s="4623" t="s">
        <v>684</v>
      </c>
      <c r="I7" s="4624"/>
      <c r="J7" s="4621" t="s">
        <v>3100</v>
      </c>
      <c r="K7" s="4621" t="s">
        <v>467</v>
      </c>
      <c r="L7" s="4624"/>
      <c r="M7" s="4624"/>
      <c r="N7" s="4621" t="s">
        <v>515</v>
      </c>
      <c r="O7" s="4621" t="s">
        <v>131</v>
      </c>
    </row>
    <row r="8" spans="1:15" ht="15.75">
      <c r="A8" s="4625" t="s">
        <v>90</v>
      </c>
      <c r="B8" s="4626" t="s">
        <v>91</v>
      </c>
      <c r="C8" s="4627">
        <f>[7]أقسام!C8+'[7]اليوم الواحد'!C8</f>
        <v>28115</v>
      </c>
      <c r="D8" s="4627">
        <f>[7]أقسام!D8+'[7]اليوم الواحد'!D8</f>
        <v>1520</v>
      </c>
      <c r="E8" s="4627">
        <f>[7]أقسام!E8+'[7]اليوم الواحد'!E8</f>
        <v>3091</v>
      </c>
      <c r="F8" s="4627">
        <f>[7]أقسام!F8+'[7]اليوم الواحد'!F8</f>
        <v>1932</v>
      </c>
      <c r="G8" s="4627">
        <f>[7]أقسام!G8+'[7]اليوم الواحد'!G8</f>
        <v>10268</v>
      </c>
      <c r="H8" s="4627">
        <f>[7]أقسام!H8+'[7]اليوم الواحد'!H8</f>
        <v>5439</v>
      </c>
      <c r="I8" s="4627">
        <f>[7]أقسام!I8+'[7]اليوم الواحد'!I8</f>
        <v>808</v>
      </c>
      <c r="J8" s="4627">
        <f>[7]أقسام!J8+'[7]اليوم الواحد'!J8</f>
        <v>2715</v>
      </c>
      <c r="K8" s="4627">
        <f>[7]أقسام!K8+'[7]اليوم الواحد'!K8</f>
        <v>16775</v>
      </c>
      <c r="L8" s="4627">
        <f>[7]أقسام!L8+'[7]اليوم الواحد'!L8</f>
        <v>14609</v>
      </c>
      <c r="M8" s="4627">
        <f>[7]أقسام!M8+'[7]اليوم الواحد'!M8</f>
        <v>1947</v>
      </c>
      <c r="N8" s="4627">
        <f>[7]أقسام!N8+'[7]اليوم الواحد'!N8</f>
        <v>2879</v>
      </c>
      <c r="O8" s="4627">
        <f>SUM(C8:N8)</f>
        <v>90098</v>
      </c>
    </row>
    <row r="9" spans="1:15" ht="15.75">
      <c r="A9" s="4628" t="s">
        <v>970</v>
      </c>
      <c r="B9" s="4629" t="s">
        <v>93</v>
      </c>
      <c r="C9" s="4627">
        <f>[7]أقسام!C9+'[7]اليوم الواحد'!C9</f>
        <v>6098</v>
      </c>
      <c r="D9" s="4627">
        <f>[7]أقسام!D9+'[7]اليوم الواحد'!D9</f>
        <v>1827</v>
      </c>
      <c r="E9" s="4627">
        <f>[7]أقسام!E9+'[7]اليوم الواحد'!E9</f>
        <v>1480</v>
      </c>
      <c r="F9" s="4627">
        <f>[7]أقسام!F9+'[7]اليوم الواحد'!F9</f>
        <v>1053</v>
      </c>
      <c r="G9" s="4627">
        <f>[7]أقسام!G9+'[7]اليوم الواحد'!G9</f>
        <v>3454</v>
      </c>
      <c r="H9" s="4627">
        <f>[7]أقسام!H9+'[7]اليوم الواحد'!H9</f>
        <v>2711</v>
      </c>
      <c r="I9" s="4627">
        <f>[7]أقسام!I9+'[7]اليوم الواحد'!I9</f>
        <v>358</v>
      </c>
      <c r="J9" s="4627">
        <f>[7]أقسام!J9+'[7]اليوم الواحد'!J9</f>
        <v>1333</v>
      </c>
      <c r="K9" s="4627">
        <f>[7]أقسام!K9+'[7]اليوم الواحد'!K9</f>
        <v>8469</v>
      </c>
      <c r="L9" s="4627">
        <f>[7]أقسام!L9+'[7]اليوم الواحد'!L9</f>
        <v>4133</v>
      </c>
      <c r="M9" s="4627">
        <f>[7]أقسام!M9+'[7]اليوم الواحد'!M9</f>
        <v>1007</v>
      </c>
      <c r="N9" s="4627">
        <f>[7]أقسام!N9+'[7]اليوم الواحد'!N9</f>
        <v>1135</v>
      </c>
      <c r="O9" s="4630">
        <f t="shared" ref="O9:O28" si="0">SUM(C9:N9)</f>
        <v>33058</v>
      </c>
    </row>
    <row r="10" spans="1:15" ht="15.75">
      <c r="A10" s="4628" t="s">
        <v>971</v>
      </c>
      <c r="B10" s="4629" t="s">
        <v>95</v>
      </c>
      <c r="C10" s="4627">
        <f>[7]أقسام!C10+'[7]اليوم الواحد'!C10</f>
        <v>5528</v>
      </c>
      <c r="D10" s="4627">
        <f>[7]أقسام!D10+'[7]اليوم الواحد'!D10</f>
        <v>510</v>
      </c>
      <c r="E10" s="4627">
        <f>[7]أقسام!E10+'[7]اليوم الواحد'!E10</f>
        <v>599</v>
      </c>
      <c r="F10" s="4627">
        <f>[7]أقسام!F10+'[7]اليوم الواحد'!F10</f>
        <v>897</v>
      </c>
      <c r="G10" s="4627">
        <f>[7]أقسام!G10+'[7]اليوم الواحد'!G10</f>
        <v>3824</v>
      </c>
      <c r="H10" s="4627">
        <f>[7]أقسام!H10+'[7]اليوم الواحد'!H10</f>
        <v>1852</v>
      </c>
      <c r="I10" s="4627">
        <f>[7]أقسام!I10+'[7]اليوم الواحد'!I10</f>
        <v>595</v>
      </c>
      <c r="J10" s="4627">
        <f>[7]أقسام!J10+'[7]اليوم الواحد'!J10</f>
        <v>684</v>
      </c>
      <c r="K10" s="4627">
        <f>[7]أقسام!K10+'[7]اليوم الواحد'!K10</f>
        <v>5366</v>
      </c>
      <c r="L10" s="4627">
        <f>[7]أقسام!L10+'[7]اليوم الواحد'!L10</f>
        <v>4836</v>
      </c>
      <c r="M10" s="4627">
        <f>[7]أقسام!M10+'[7]اليوم الواحد'!M10</f>
        <v>370</v>
      </c>
      <c r="N10" s="4627">
        <f>[7]أقسام!N10+'[7]اليوم الواحد'!N10</f>
        <v>90</v>
      </c>
      <c r="O10" s="4630">
        <f t="shared" si="0"/>
        <v>25151</v>
      </c>
    </row>
    <row r="11" spans="1:15" ht="15.75">
      <c r="A11" s="4628" t="s">
        <v>972</v>
      </c>
      <c r="B11" s="4629" t="s">
        <v>97</v>
      </c>
      <c r="C11" s="4627">
        <f>[7]أقسام!C11+'[7]اليوم الواحد'!C11</f>
        <v>4842</v>
      </c>
      <c r="D11" s="4627">
        <f>[7]أقسام!D11+'[7]اليوم الواحد'!D11</f>
        <v>292</v>
      </c>
      <c r="E11" s="4627">
        <f>[7]أقسام!E11+'[7]اليوم الواحد'!E11</f>
        <v>916</v>
      </c>
      <c r="F11" s="4627">
        <f>[7]أقسام!F11+'[7]اليوم الواحد'!F11</f>
        <v>673</v>
      </c>
      <c r="G11" s="4627">
        <f>[7]أقسام!G11+'[7]اليوم الواحد'!G11</f>
        <v>1906</v>
      </c>
      <c r="H11" s="4627">
        <f>[7]أقسام!H11+'[7]اليوم الواحد'!H11</f>
        <v>720</v>
      </c>
      <c r="I11" s="4627">
        <f>[7]أقسام!I11+'[7]اليوم الواحد'!I11</f>
        <v>451</v>
      </c>
      <c r="J11" s="4627">
        <f>[7]أقسام!J11+'[7]اليوم الواحد'!J11</f>
        <v>795</v>
      </c>
      <c r="K11" s="4627">
        <f>[7]أقسام!K11+'[7]اليوم الواحد'!K11</f>
        <v>5082</v>
      </c>
      <c r="L11" s="4627">
        <f>[7]أقسام!L11+'[7]اليوم الواحد'!L11</f>
        <v>3367</v>
      </c>
      <c r="M11" s="4627">
        <f>[7]أقسام!M11+'[7]اليوم الواحد'!M11</f>
        <v>181</v>
      </c>
      <c r="N11" s="4627">
        <f>[7]أقسام!N11+'[7]اليوم الواحد'!N11</f>
        <v>966</v>
      </c>
      <c r="O11" s="4630">
        <f t="shared" si="0"/>
        <v>20191</v>
      </c>
    </row>
    <row r="12" spans="1:15" ht="15.75">
      <c r="A12" s="4628" t="s">
        <v>973</v>
      </c>
      <c r="B12" s="4629" t="s">
        <v>99</v>
      </c>
      <c r="C12" s="4627">
        <f>[7]أقسام!C12+'[7]اليوم الواحد'!C12</f>
        <v>15425</v>
      </c>
      <c r="D12" s="4627">
        <f>[7]أقسام!D12+'[7]اليوم الواحد'!D12</f>
        <v>685</v>
      </c>
      <c r="E12" s="4627">
        <f>[7]أقسام!E12+'[7]اليوم الواحد'!E12</f>
        <v>2183</v>
      </c>
      <c r="F12" s="4627">
        <f>[7]أقسام!F12+'[7]اليوم الواحد'!F12</f>
        <v>518</v>
      </c>
      <c r="G12" s="4627">
        <f>[7]أقسام!G12+'[7]اليوم الواحد'!G12</f>
        <v>2891</v>
      </c>
      <c r="H12" s="4627">
        <f>[7]أقسام!H12+'[7]اليوم الواحد'!H12</f>
        <v>1854</v>
      </c>
      <c r="I12" s="4627">
        <f>[7]أقسام!I12+'[7]اليوم الواحد'!I12</f>
        <v>319</v>
      </c>
      <c r="J12" s="4627">
        <f>[7]أقسام!J12+'[7]اليوم الواحد'!J12</f>
        <v>2542</v>
      </c>
      <c r="K12" s="4627">
        <f>[7]أقسام!K12+'[7]اليوم الواحد'!K12</f>
        <v>9965</v>
      </c>
      <c r="L12" s="4627">
        <f>[7]أقسام!L12+'[7]اليوم الواحد'!L12</f>
        <v>2426</v>
      </c>
      <c r="M12" s="4627">
        <f>[7]أقسام!M12+'[7]اليوم الواحد'!M12</f>
        <v>410</v>
      </c>
      <c r="N12" s="4627">
        <f>[7]أقسام!N12+'[7]اليوم الواحد'!N12</f>
        <v>551</v>
      </c>
      <c r="O12" s="4630">
        <f t="shared" si="0"/>
        <v>39769</v>
      </c>
    </row>
    <row r="13" spans="1:15" ht="15.75">
      <c r="A13" s="4628" t="s">
        <v>974</v>
      </c>
      <c r="B13" s="4629" t="s">
        <v>101</v>
      </c>
      <c r="C13" s="4627">
        <f>[7]أقسام!C13+'[7]اليوم الواحد'!C13</f>
        <v>9293</v>
      </c>
      <c r="D13" s="4627">
        <f>[7]أقسام!D13+'[7]اليوم الواحد'!D13</f>
        <v>519</v>
      </c>
      <c r="E13" s="4627">
        <f>[7]أقسام!E13+'[7]اليوم الواحد'!E13</f>
        <v>1070</v>
      </c>
      <c r="F13" s="4627">
        <f>[7]أقسام!F13+'[7]اليوم الواحد'!F13</f>
        <v>681</v>
      </c>
      <c r="G13" s="4627">
        <f>[7]أقسام!G13+'[7]اليوم الواحد'!G13</f>
        <v>2870</v>
      </c>
      <c r="H13" s="4627">
        <f>[7]أقسام!H13+'[7]اليوم الواحد'!H13</f>
        <v>1700</v>
      </c>
      <c r="I13" s="4627">
        <f>[7]أقسام!I13+'[7]اليوم الواحد'!I13</f>
        <v>579</v>
      </c>
      <c r="J13" s="4627">
        <f>[7]أقسام!J13+'[7]اليوم الواحد'!J13</f>
        <v>2172</v>
      </c>
      <c r="K13" s="4627">
        <f>[7]أقسام!K13+'[7]اليوم الواحد'!K13</f>
        <v>8482</v>
      </c>
      <c r="L13" s="4627">
        <f>[7]أقسام!L13+'[7]اليوم الواحد'!L13</f>
        <v>1585</v>
      </c>
      <c r="M13" s="4627">
        <f>[7]أقسام!M13+'[7]اليوم الواحد'!M13</f>
        <v>362</v>
      </c>
      <c r="N13" s="4627">
        <f>[7]أقسام!N13+'[7]اليوم الواحد'!N13</f>
        <v>388</v>
      </c>
      <c r="O13" s="4630">
        <f t="shared" si="0"/>
        <v>29701</v>
      </c>
    </row>
    <row r="14" spans="1:15" ht="15.75">
      <c r="A14" s="4628" t="s">
        <v>2968</v>
      </c>
      <c r="B14" s="4629" t="s">
        <v>103</v>
      </c>
      <c r="C14" s="4627">
        <v>5970</v>
      </c>
      <c r="D14" s="4627">
        <v>766</v>
      </c>
      <c r="E14" s="4627">
        <v>1889</v>
      </c>
      <c r="F14" s="4627">
        <v>984</v>
      </c>
      <c r="G14" s="4627">
        <v>2564</v>
      </c>
      <c r="H14" s="4627">
        <v>1560</v>
      </c>
      <c r="I14" s="4627">
        <v>533</v>
      </c>
      <c r="J14" s="4627">
        <v>2639</v>
      </c>
      <c r="K14" s="4627">
        <v>6149</v>
      </c>
      <c r="L14" s="4627">
        <v>3679</v>
      </c>
      <c r="M14" s="4627">
        <v>629</v>
      </c>
      <c r="N14" s="4627">
        <v>920</v>
      </c>
      <c r="O14" s="4630">
        <f t="shared" si="0"/>
        <v>28282</v>
      </c>
    </row>
    <row r="15" spans="1:15" ht="15.75">
      <c r="A15" s="4628" t="s">
        <v>977</v>
      </c>
      <c r="B15" s="4629" t="s">
        <v>105</v>
      </c>
      <c r="C15" s="4627">
        <v>4993</v>
      </c>
      <c r="D15" s="4627">
        <v>510</v>
      </c>
      <c r="E15" s="4627">
        <v>912</v>
      </c>
      <c r="F15" s="4627">
        <v>577</v>
      </c>
      <c r="G15" s="4627">
        <v>2270</v>
      </c>
      <c r="H15" s="4627">
        <v>1922</v>
      </c>
      <c r="I15" s="4627">
        <v>2717</v>
      </c>
      <c r="J15" s="4627">
        <v>1127</v>
      </c>
      <c r="K15" s="4627">
        <v>4847</v>
      </c>
      <c r="L15" s="4627">
        <v>2496</v>
      </c>
      <c r="M15" s="4627">
        <v>551</v>
      </c>
      <c r="N15" s="4627">
        <v>1673</v>
      </c>
      <c r="O15" s="4630">
        <f t="shared" si="0"/>
        <v>24595</v>
      </c>
    </row>
    <row r="16" spans="1:15" ht="15.75">
      <c r="A16" s="4628" t="s">
        <v>3101</v>
      </c>
      <c r="B16" s="4631" t="s">
        <v>107</v>
      </c>
      <c r="C16" s="4627">
        <v>1950</v>
      </c>
      <c r="D16" s="4627">
        <v>179</v>
      </c>
      <c r="E16" s="4627">
        <v>189</v>
      </c>
      <c r="F16" s="4627">
        <v>82</v>
      </c>
      <c r="G16" s="4627">
        <v>1325</v>
      </c>
      <c r="H16" s="4627">
        <v>342</v>
      </c>
      <c r="I16" s="4627">
        <v>171</v>
      </c>
      <c r="J16" s="4627">
        <v>576</v>
      </c>
      <c r="K16" s="4627">
        <v>5012</v>
      </c>
      <c r="L16" s="4627">
        <v>136</v>
      </c>
      <c r="M16" s="4627">
        <v>98</v>
      </c>
      <c r="N16" s="4627">
        <v>13</v>
      </c>
      <c r="O16" s="4630">
        <f t="shared" si="0"/>
        <v>10073</v>
      </c>
    </row>
    <row r="17" spans="1:15" ht="15.75">
      <c r="A17" s="4628" t="s">
        <v>978</v>
      </c>
      <c r="B17" s="4629" t="s">
        <v>109</v>
      </c>
      <c r="C17" s="4627">
        <f>[7]أقسام!C17+'[7]اليوم الواحد'!C17</f>
        <v>4787</v>
      </c>
      <c r="D17" s="4627">
        <f>[7]أقسام!D17+'[7]اليوم الواحد'!D17</f>
        <v>561</v>
      </c>
      <c r="E17" s="4627">
        <f>[7]أقسام!E17+'[7]اليوم الواحد'!E17</f>
        <v>2212</v>
      </c>
      <c r="F17" s="4627">
        <f>[7]أقسام!F17+'[7]اليوم الواحد'!F17</f>
        <v>673</v>
      </c>
      <c r="G17" s="4627">
        <f>[7]أقسام!G17+'[7]اليوم الواحد'!G17</f>
        <v>4123</v>
      </c>
      <c r="H17" s="4627">
        <f>[7]أقسام!H17+'[7]اليوم الواحد'!H17</f>
        <v>1821</v>
      </c>
      <c r="I17" s="4627">
        <f>[7]أقسام!I17+'[7]اليوم الواحد'!I17</f>
        <v>221</v>
      </c>
      <c r="J17" s="4627">
        <f>[7]أقسام!J17+'[7]اليوم الواحد'!J17</f>
        <v>1148</v>
      </c>
      <c r="K17" s="4627">
        <f>[7]أقسام!K17+'[7]اليوم الواحد'!K17</f>
        <v>7897</v>
      </c>
      <c r="L17" s="4627">
        <f>[7]أقسام!L17+'[7]اليوم الواحد'!L17</f>
        <v>1823</v>
      </c>
      <c r="M17" s="4627">
        <f>[7]أقسام!M17+'[7]اليوم الواحد'!M17</f>
        <v>497</v>
      </c>
      <c r="N17" s="4627">
        <f>[7]أقسام!N17+'[7]اليوم الواحد'!N17</f>
        <v>2640</v>
      </c>
      <c r="O17" s="4630">
        <f t="shared" si="0"/>
        <v>28403</v>
      </c>
    </row>
    <row r="18" spans="1:15" ht="15.75">
      <c r="A18" s="4628" t="s">
        <v>3102</v>
      </c>
      <c r="B18" s="4629" t="s">
        <v>111</v>
      </c>
      <c r="C18" s="4627">
        <v>4389</v>
      </c>
      <c r="D18" s="4627">
        <v>250</v>
      </c>
      <c r="E18" s="4627">
        <v>392</v>
      </c>
      <c r="F18" s="4627">
        <v>250</v>
      </c>
      <c r="G18" s="4627">
        <v>1574</v>
      </c>
      <c r="H18" s="4627">
        <v>598</v>
      </c>
      <c r="I18" s="4627">
        <v>272</v>
      </c>
      <c r="J18" s="4627">
        <v>337</v>
      </c>
      <c r="K18" s="4627">
        <v>4053</v>
      </c>
      <c r="L18" s="4627">
        <v>709</v>
      </c>
      <c r="M18" s="4627">
        <v>155</v>
      </c>
      <c r="N18" s="4627">
        <v>89</v>
      </c>
      <c r="O18" s="4630">
        <f t="shared" si="0"/>
        <v>13068</v>
      </c>
    </row>
    <row r="19" spans="1:15" ht="15.75">
      <c r="A19" s="4628" t="s">
        <v>2965</v>
      </c>
      <c r="B19" s="4629" t="s">
        <v>113</v>
      </c>
      <c r="C19" s="4627">
        <v>3306</v>
      </c>
      <c r="D19" s="4627">
        <v>105</v>
      </c>
      <c r="E19" s="4627">
        <v>440</v>
      </c>
      <c r="F19" s="4627">
        <v>271</v>
      </c>
      <c r="G19" s="4627">
        <v>1976</v>
      </c>
      <c r="H19" s="4627">
        <v>842</v>
      </c>
      <c r="I19" s="4627">
        <v>135</v>
      </c>
      <c r="J19" s="4627">
        <v>212</v>
      </c>
      <c r="K19" s="4627">
        <v>4137</v>
      </c>
      <c r="L19" s="4627">
        <v>290</v>
      </c>
      <c r="M19" s="4627">
        <v>226</v>
      </c>
      <c r="N19" s="4627">
        <v>78</v>
      </c>
      <c r="O19" s="4630">
        <f t="shared" si="0"/>
        <v>12018</v>
      </c>
    </row>
    <row r="20" spans="1:15" ht="15.75">
      <c r="A20" s="4628" t="s">
        <v>114</v>
      </c>
      <c r="B20" s="4629" t="s">
        <v>980</v>
      </c>
      <c r="C20" s="4627">
        <f>[7]أقسام!C20+'[7]اليوم الواحد'!C20</f>
        <v>2904</v>
      </c>
      <c r="D20" s="4627">
        <f>[7]أقسام!D20+'[7]اليوم الواحد'!D20</f>
        <v>899</v>
      </c>
      <c r="E20" s="4627">
        <f>[7]أقسام!E20+'[7]اليوم الواحد'!E20</f>
        <v>946</v>
      </c>
      <c r="F20" s="4627">
        <f>[7]أقسام!F20+'[7]اليوم الواحد'!F20</f>
        <v>715</v>
      </c>
      <c r="G20" s="4627">
        <f>[7]أقسام!G20+'[7]اليوم الواحد'!G20</f>
        <v>886</v>
      </c>
      <c r="H20" s="4627">
        <f>[7]أقسام!H20+'[7]اليوم الواحد'!H20</f>
        <v>1668</v>
      </c>
      <c r="I20" s="4627">
        <f>[7]أقسام!I20+'[7]اليوم الواحد'!I20</f>
        <v>566</v>
      </c>
      <c r="J20" s="4627">
        <f>[7]أقسام!J20+'[7]اليوم الواحد'!J20</f>
        <v>469</v>
      </c>
      <c r="K20" s="4627">
        <f>[7]أقسام!K20+'[7]اليوم الواحد'!K20</f>
        <v>4922</v>
      </c>
      <c r="L20" s="4627">
        <f>[7]أقسام!L20+'[7]اليوم الواحد'!L20</f>
        <v>2755</v>
      </c>
      <c r="M20" s="4627">
        <f>[7]أقسام!M20+'[7]اليوم الواحد'!M20</f>
        <v>66</v>
      </c>
      <c r="N20" s="4627">
        <f>[7]أقسام!N20+'[7]اليوم الواحد'!N20</f>
        <v>9</v>
      </c>
      <c r="O20" s="4630">
        <f t="shared" si="0"/>
        <v>16805</v>
      </c>
    </row>
    <row r="21" spans="1:15" ht="15.75">
      <c r="A21" s="4628" t="s">
        <v>3103</v>
      </c>
      <c r="B21" s="4629" t="s">
        <v>117</v>
      </c>
      <c r="C21" s="4627">
        <v>4316</v>
      </c>
      <c r="D21" s="4627">
        <v>443</v>
      </c>
      <c r="E21" s="4627">
        <v>394</v>
      </c>
      <c r="F21" s="4627">
        <v>1634</v>
      </c>
      <c r="G21" s="4627">
        <v>1071</v>
      </c>
      <c r="H21" s="4627">
        <v>577</v>
      </c>
      <c r="I21" s="4627">
        <v>124</v>
      </c>
      <c r="J21" s="4627">
        <v>577</v>
      </c>
      <c r="K21" s="4627">
        <v>4377</v>
      </c>
      <c r="L21" s="4627">
        <v>277</v>
      </c>
      <c r="M21" s="4627">
        <v>62</v>
      </c>
      <c r="N21" s="4627">
        <v>52</v>
      </c>
      <c r="O21" s="4630">
        <f t="shared" si="0"/>
        <v>13904</v>
      </c>
    </row>
    <row r="22" spans="1:15" ht="15.75">
      <c r="A22" s="4628" t="s">
        <v>118</v>
      </c>
      <c r="B22" s="4629" t="s">
        <v>119</v>
      </c>
      <c r="C22" s="4627">
        <f>[7]أقسام!C22+'[7]اليوم الواحد'!C22</f>
        <v>5917</v>
      </c>
      <c r="D22" s="4627">
        <f>[7]أقسام!D22+'[7]اليوم الواحد'!D22</f>
        <v>455</v>
      </c>
      <c r="E22" s="4627">
        <f>[7]أقسام!E22+'[7]اليوم الواحد'!E22</f>
        <v>974</v>
      </c>
      <c r="F22" s="4627">
        <f>[7]أقسام!F22+'[7]اليوم الواحد'!F22</f>
        <v>300</v>
      </c>
      <c r="G22" s="4627">
        <f>[7]أقسام!G22+'[7]اليوم الواحد'!G22</f>
        <v>3815</v>
      </c>
      <c r="H22" s="4627">
        <f>[7]أقسام!H22+'[7]اليوم الواحد'!H22</f>
        <v>1139</v>
      </c>
      <c r="I22" s="4627">
        <f>[7]أقسام!I22+'[7]اليوم الواحد'!I22</f>
        <v>232</v>
      </c>
      <c r="J22" s="4627">
        <f>[7]أقسام!J22+'[7]اليوم الواحد'!J22</f>
        <v>278</v>
      </c>
      <c r="K22" s="4627">
        <f>[7]أقسام!K22+'[7]اليوم الواحد'!K22</f>
        <v>5789</v>
      </c>
      <c r="L22" s="4627">
        <f>[7]أقسام!L22+'[7]اليوم الواحد'!L22</f>
        <v>1853</v>
      </c>
      <c r="M22" s="4627">
        <f>[7]أقسام!M22+'[7]اليوم الواحد'!M22</f>
        <v>249</v>
      </c>
      <c r="N22" s="4627">
        <f>[7]أقسام!N22+'[7]اليوم الواحد'!N22</f>
        <v>188</v>
      </c>
      <c r="O22" s="4630">
        <f t="shared" si="0"/>
        <v>21189</v>
      </c>
    </row>
    <row r="23" spans="1:15" ht="15.75">
      <c r="A23" s="4628" t="s">
        <v>982</v>
      </c>
      <c r="B23" s="4629" t="s">
        <v>983</v>
      </c>
      <c r="C23" s="4627">
        <f>[7]أقسام!C23+'[7]اليوم الواحد'!C23</f>
        <v>2397</v>
      </c>
      <c r="D23" s="4627">
        <f>[7]أقسام!D23+'[7]اليوم الواحد'!D23</f>
        <v>179</v>
      </c>
      <c r="E23" s="4627">
        <f>[7]أقسام!E23+'[7]اليوم الواحد'!E23</f>
        <v>385</v>
      </c>
      <c r="F23" s="4627">
        <f>[7]أقسام!F23+'[7]اليوم الواحد'!F23</f>
        <v>528</v>
      </c>
      <c r="G23" s="4627">
        <f>[7]أقسام!G23+'[7]اليوم الواحد'!G23</f>
        <v>898</v>
      </c>
      <c r="H23" s="4627">
        <f>[7]أقسام!H23+'[7]اليوم الواحد'!H23</f>
        <v>718</v>
      </c>
      <c r="I23" s="4627">
        <f>[7]أقسام!I23+'[7]اليوم الواحد'!I23</f>
        <v>205</v>
      </c>
      <c r="J23" s="4627">
        <f>[7]أقسام!J23+'[7]اليوم الواحد'!J23</f>
        <v>569</v>
      </c>
      <c r="K23" s="4627">
        <f>[7]أقسام!K23+'[7]اليوم الواحد'!K23</f>
        <v>4328</v>
      </c>
      <c r="L23" s="4627">
        <f>[7]أقسام!L23+'[7]اليوم الواحد'!L23</f>
        <v>1765</v>
      </c>
      <c r="M23" s="4627">
        <f>[7]أقسام!M23+'[7]اليوم الواحد'!M23</f>
        <v>267</v>
      </c>
      <c r="N23" s="4627">
        <f>[7]أقسام!N23+'[7]اليوم الواحد'!N23</f>
        <v>86</v>
      </c>
      <c r="O23" s="4630">
        <f t="shared" si="0"/>
        <v>12325</v>
      </c>
    </row>
    <row r="24" spans="1:15" ht="15.75">
      <c r="A24" s="4628" t="s">
        <v>984</v>
      </c>
      <c r="B24" s="4629" t="s">
        <v>123</v>
      </c>
      <c r="C24" s="4627">
        <f>[7]أقسام!C24+'[7]اليوم الواحد'!C24</f>
        <v>2118</v>
      </c>
      <c r="D24" s="4627">
        <f>[7]أقسام!D24+'[7]اليوم الواحد'!D24</f>
        <v>225</v>
      </c>
      <c r="E24" s="4627">
        <f>[7]أقسام!E24+'[7]اليوم الواحد'!E24</f>
        <v>935</v>
      </c>
      <c r="F24" s="4627">
        <f>[7]أقسام!F24+'[7]اليوم الواحد'!F24</f>
        <v>416</v>
      </c>
      <c r="G24" s="4627">
        <f>[7]أقسام!G24+'[7]اليوم الواحد'!G24</f>
        <v>1391</v>
      </c>
      <c r="H24" s="4627">
        <f>[7]أقسام!H24+'[7]اليوم الواحد'!H24</f>
        <v>1339</v>
      </c>
      <c r="I24" s="4627">
        <f>[7]أقسام!I24+'[7]اليوم الواحد'!I24</f>
        <v>316</v>
      </c>
      <c r="J24" s="4627">
        <f>[7]أقسام!J24+'[7]اليوم الواحد'!J24</f>
        <v>818</v>
      </c>
      <c r="K24" s="4627">
        <f>[7]أقسام!K24+'[7]اليوم الواحد'!K24</f>
        <v>3180</v>
      </c>
      <c r="L24" s="4627">
        <f>[7]أقسام!L24+'[7]اليوم الواحد'!L24</f>
        <v>1530</v>
      </c>
      <c r="M24" s="4627">
        <f>[7]أقسام!M24+'[7]اليوم الواحد'!M24</f>
        <v>179</v>
      </c>
      <c r="N24" s="4627">
        <f>[7]أقسام!N24+'[7]اليوم الواحد'!N24</f>
        <v>0</v>
      </c>
      <c r="O24" s="4630">
        <f t="shared" si="0"/>
        <v>12447</v>
      </c>
    </row>
    <row r="25" spans="1:15" ht="15.75">
      <c r="A25" s="4628" t="s">
        <v>3104</v>
      </c>
      <c r="B25" s="4629" t="s">
        <v>125</v>
      </c>
      <c r="C25" s="4627">
        <v>4273</v>
      </c>
      <c r="D25" s="4627">
        <v>204</v>
      </c>
      <c r="E25" s="4627">
        <v>362</v>
      </c>
      <c r="F25" s="4627">
        <v>275</v>
      </c>
      <c r="G25" s="4627">
        <v>918</v>
      </c>
      <c r="H25" s="4627">
        <v>376</v>
      </c>
      <c r="I25" s="4627">
        <v>204</v>
      </c>
      <c r="J25" s="4627">
        <v>311</v>
      </c>
      <c r="K25" s="4627">
        <v>3197</v>
      </c>
      <c r="L25" s="4627">
        <v>196</v>
      </c>
      <c r="M25" s="4627">
        <v>120</v>
      </c>
      <c r="N25" s="4627">
        <v>185</v>
      </c>
      <c r="O25" s="4630">
        <f t="shared" si="0"/>
        <v>10621</v>
      </c>
    </row>
    <row r="26" spans="1:15" ht="15.75">
      <c r="A26" s="4628" t="s">
        <v>985</v>
      </c>
      <c r="B26" s="4629" t="s">
        <v>127</v>
      </c>
      <c r="C26" s="4627">
        <f>[7]أقسام!C26+'[7]اليوم الواحد'!C26</f>
        <v>661</v>
      </c>
      <c r="D26" s="4627">
        <f>[7]أقسام!D26+'[7]اليوم الواحد'!D26</f>
        <v>0</v>
      </c>
      <c r="E26" s="4627">
        <f>[7]أقسام!E26+'[7]اليوم الواحد'!E26</f>
        <v>253</v>
      </c>
      <c r="F26" s="4627">
        <f>[7]أقسام!F26+'[7]اليوم الواحد'!F26</f>
        <v>0</v>
      </c>
      <c r="G26" s="4627">
        <f>[7]أقسام!G26+'[7]اليوم الواحد'!G26</f>
        <v>339</v>
      </c>
      <c r="H26" s="4627">
        <f>[7]أقسام!H26+'[7]اليوم الواحد'!H26</f>
        <v>215</v>
      </c>
      <c r="I26" s="4627">
        <f>[7]أقسام!I26+'[7]اليوم الواحد'!I26</f>
        <v>206</v>
      </c>
      <c r="J26" s="4627">
        <f>[7]أقسام!J26+'[7]اليوم الواحد'!J26</f>
        <v>120</v>
      </c>
      <c r="K26" s="4627">
        <f>[7]أقسام!K26+'[7]اليوم الواحد'!K26</f>
        <v>1697</v>
      </c>
      <c r="L26" s="4627">
        <f>[7]أقسام!L26+'[7]اليوم الواحد'!L26</f>
        <v>292</v>
      </c>
      <c r="M26" s="4627">
        <f>[7]أقسام!M26+'[7]اليوم الواحد'!M26</f>
        <v>22</v>
      </c>
      <c r="N26" s="4627">
        <f>[7]أقسام!N26+'[7]اليوم الواحد'!N26</f>
        <v>0</v>
      </c>
      <c r="O26" s="4630">
        <f t="shared" si="0"/>
        <v>3805</v>
      </c>
    </row>
    <row r="27" spans="1:15" ht="16.5" thickBot="1">
      <c r="A27" s="4632" t="s">
        <v>2632</v>
      </c>
      <c r="B27" s="4633" t="s">
        <v>129</v>
      </c>
      <c r="C27" s="4627">
        <v>766</v>
      </c>
      <c r="D27" s="4627">
        <v>11</v>
      </c>
      <c r="E27" s="4627">
        <v>86</v>
      </c>
      <c r="F27" s="4627">
        <v>0</v>
      </c>
      <c r="G27" s="4627">
        <v>402</v>
      </c>
      <c r="H27" s="4627">
        <v>196</v>
      </c>
      <c r="I27" s="4627">
        <v>127</v>
      </c>
      <c r="J27" s="4627">
        <v>73</v>
      </c>
      <c r="K27" s="4627">
        <v>1018</v>
      </c>
      <c r="L27" s="4627">
        <v>216</v>
      </c>
      <c r="M27" s="4627">
        <v>1</v>
      </c>
      <c r="N27" s="4627">
        <v>54</v>
      </c>
      <c r="O27" s="4634">
        <f t="shared" si="0"/>
        <v>2950</v>
      </c>
    </row>
    <row r="28" spans="1:15" ht="15.75">
      <c r="A28" s="4635" t="s">
        <v>424</v>
      </c>
      <c r="B28" s="4636" t="s">
        <v>131</v>
      </c>
      <c r="C28" s="4637">
        <f>SUM(C8:C27)</f>
        <v>118048</v>
      </c>
      <c r="D28" s="4637">
        <f t="shared" ref="D28:N28" si="1">SUM(D8:D27)</f>
        <v>10140</v>
      </c>
      <c r="E28" s="4637">
        <f t="shared" si="1"/>
        <v>19708</v>
      </c>
      <c r="F28" s="4637">
        <f t="shared" si="1"/>
        <v>12459</v>
      </c>
      <c r="G28" s="4637">
        <f t="shared" si="1"/>
        <v>48765</v>
      </c>
      <c r="H28" s="4637">
        <f t="shared" si="1"/>
        <v>27589</v>
      </c>
      <c r="I28" s="4637">
        <f t="shared" si="1"/>
        <v>9139</v>
      </c>
      <c r="J28" s="4637">
        <f t="shared" si="1"/>
        <v>19495</v>
      </c>
      <c r="K28" s="4637">
        <f t="shared" si="1"/>
        <v>114742</v>
      </c>
      <c r="L28" s="4637">
        <f t="shared" si="1"/>
        <v>48973</v>
      </c>
      <c r="M28" s="4637">
        <f t="shared" si="1"/>
        <v>7399</v>
      </c>
      <c r="N28" s="4637">
        <f t="shared" si="1"/>
        <v>11996</v>
      </c>
      <c r="O28" s="4637">
        <f t="shared" si="0"/>
        <v>448453</v>
      </c>
    </row>
    <row r="29" spans="1:15">
      <c r="A29" s="4638"/>
      <c r="B29" s="4638"/>
      <c r="C29" s="4638"/>
      <c r="D29" s="4639"/>
      <c r="E29" s="4640"/>
      <c r="F29" s="4640"/>
      <c r="G29" s="4640"/>
      <c r="H29" s="4640"/>
      <c r="I29" s="4640"/>
      <c r="J29" s="4640"/>
      <c r="K29" s="4641"/>
      <c r="L29" s="4639"/>
      <c r="M29" s="4642"/>
      <c r="N29" s="4642"/>
      <c r="O29" s="4643"/>
    </row>
    <row r="30" spans="1:15">
      <c r="A30" s="4644"/>
      <c r="B30" s="4645"/>
      <c r="C30" s="4640"/>
      <c r="D30" s="4646"/>
      <c r="E30" s="4647"/>
      <c r="F30" s="4647"/>
      <c r="G30" s="4647"/>
      <c r="H30" s="4647"/>
      <c r="I30" s="4647"/>
      <c r="J30" s="4647"/>
      <c r="K30" s="4643"/>
      <c r="L30" s="4648"/>
      <c r="M30" s="4642"/>
      <c r="N30" s="4642"/>
      <c r="O30" s="4643"/>
    </row>
    <row r="31" spans="1:15" ht="15.75">
      <c r="A31" s="4625" t="s">
        <v>969</v>
      </c>
      <c r="B31" s="4626" t="s">
        <v>91</v>
      </c>
      <c r="C31" s="4637">
        <v>21794</v>
      </c>
      <c r="D31" s="4637">
        <v>752</v>
      </c>
      <c r="E31" s="4637">
        <v>3969</v>
      </c>
      <c r="F31" s="4637">
        <v>1779</v>
      </c>
      <c r="G31" s="4637">
        <v>10205</v>
      </c>
      <c r="H31" s="4637">
        <v>6209</v>
      </c>
      <c r="I31" s="4637">
        <v>3505</v>
      </c>
      <c r="J31" s="4637">
        <v>2823</v>
      </c>
      <c r="K31" s="4637">
        <v>15065</v>
      </c>
      <c r="L31" s="4637">
        <v>25873</v>
      </c>
      <c r="M31" s="4637">
        <v>2110</v>
      </c>
      <c r="N31" s="4637">
        <v>2557</v>
      </c>
      <c r="O31" s="4637">
        <f>SUM(C31:N31)</f>
        <v>96641</v>
      </c>
    </row>
    <row r="32" spans="1:15" ht="15.75">
      <c r="A32" s="4649" t="s">
        <v>3105</v>
      </c>
      <c r="B32" s="4650"/>
      <c r="C32" s="4637">
        <v>977</v>
      </c>
      <c r="D32" s="4637">
        <v>600</v>
      </c>
      <c r="E32" s="4637">
        <v>513</v>
      </c>
      <c r="F32" s="4637">
        <v>516</v>
      </c>
      <c r="G32" s="4637">
        <v>737</v>
      </c>
      <c r="H32" s="4637">
        <v>517</v>
      </c>
      <c r="I32" s="4637">
        <v>135</v>
      </c>
      <c r="J32" s="4637">
        <v>748</v>
      </c>
      <c r="K32" s="4637">
        <v>3192</v>
      </c>
      <c r="L32" s="4637">
        <v>440</v>
      </c>
      <c r="M32" s="4637">
        <v>757</v>
      </c>
      <c r="N32" s="4637">
        <v>840</v>
      </c>
      <c r="O32" s="4637">
        <f>SUM(C32:N32)</f>
        <v>9972</v>
      </c>
    </row>
    <row r="33" spans="1:15" ht="15.75">
      <c r="A33" s="4649" t="s">
        <v>3106</v>
      </c>
      <c r="B33" s="4650"/>
      <c r="C33" s="4637"/>
      <c r="D33" s="4637"/>
      <c r="E33" s="4637"/>
      <c r="F33" s="4637"/>
      <c r="G33" s="4637"/>
      <c r="H33" s="4637"/>
      <c r="I33" s="4637"/>
      <c r="J33" s="4637"/>
      <c r="K33" s="4637"/>
      <c r="L33" s="4637">
        <v>22513</v>
      </c>
      <c r="M33" s="4637"/>
      <c r="N33" s="4637"/>
      <c r="O33" s="4637"/>
    </row>
    <row r="34" spans="1:15" ht="15.75">
      <c r="A34" s="4649" t="s">
        <v>970</v>
      </c>
      <c r="B34" s="4650" t="s">
        <v>93</v>
      </c>
      <c r="C34" s="4637">
        <v>5501</v>
      </c>
      <c r="D34" s="4637">
        <v>929</v>
      </c>
      <c r="E34" s="4637">
        <v>215</v>
      </c>
      <c r="F34" s="4637">
        <v>540</v>
      </c>
      <c r="G34" s="4637">
        <v>2866</v>
      </c>
      <c r="H34" s="4637">
        <v>1881</v>
      </c>
      <c r="I34" s="4637">
        <v>1584</v>
      </c>
      <c r="J34" s="4637">
        <v>1062</v>
      </c>
      <c r="K34" s="4637">
        <v>6673</v>
      </c>
      <c r="L34" s="4637">
        <v>1747</v>
      </c>
      <c r="M34" s="4637">
        <v>415</v>
      </c>
      <c r="N34" s="4637">
        <v>643</v>
      </c>
      <c r="O34" s="4637">
        <f>SUM(C34:N34)</f>
        <v>24056</v>
      </c>
    </row>
    <row r="35" spans="1:15" ht="15.75">
      <c r="A35" s="4649" t="s">
        <v>3107</v>
      </c>
      <c r="B35" s="4650"/>
      <c r="C35" s="4637">
        <v>534</v>
      </c>
      <c r="D35" s="4637">
        <v>379</v>
      </c>
      <c r="E35" s="4637">
        <v>66</v>
      </c>
      <c r="F35" s="4637">
        <v>30</v>
      </c>
      <c r="G35" s="4637">
        <v>61</v>
      </c>
      <c r="H35" s="4637">
        <v>603</v>
      </c>
      <c r="I35" s="4637">
        <v>34</v>
      </c>
      <c r="J35" s="4637">
        <v>0</v>
      </c>
      <c r="K35" s="4637">
        <v>51</v>
      </c>
      <c r="L35" s="4637">
        <v>909</v>
      </c>
      <c r="M35" s="4637">
        <v>130</v>
      </c>
      <c r="N35" s="4637">
        <v>973</v>
      </c>
      <c r="O35" s="4637">
        <f>SUM(C35:N35)</f>
        <v>3770</v>
      </c>
    </row>
    <row r="36" spans="1:15">
      <c r="A36" s="4651"/>
      <c r="B36" s="4652"/>
      <c r="C36" s="4646"/>
      <c r="D36" s="4646"/>
      <c r="E36" s="4651"/>
      <c r="F36" s="4651"/>
      <c r="G36" s="4651"/>
      <c r="H36" s="4651"/>
      <c r="I36" s="4651"/>
      <c r="J36" s="4651"/>
      <c r="K36" s="4651"/>
      <c r="L36" s="4651"/>
      <c r="M36" s="4651"/>
      <c r="N36" s="4651"/>
      <c r="O36" s="4651"/>
    </row>
    <row r="37" spans="1:15">
      <c r="A37" s="4651"/>
      <c r="B37" s="4652"/>
      <c r="C37" s="4646"/>
      <c r="D37" s="4646"/>
      <c r="E37" s="4651"/>
      <c r="F37" s="4651"/>
      <c r="G37" s="4651"/>
      <c r="H37" s="4651"/>
      <c r="I37" s="4651"/>
      <c r="J37" s="4651"/>
      <c r="K37" s="4651"/>
      <c r="L37" s="4651"/>
      <c r="M37" s="4651"/>
      <c r="N37" s="4651"/>
      <c r="O37" s="4651"/>
    </row>
    <row r="38" spans="1:15">
      <c r="A38" s="4651"/>
      <c r="B38" s="4652"/>
      <c r="C38" s="4646"/>
      <c r="D38" s="4646"/>
      <c r="E38" s="4651"/>
      <c r="F38" s="4651"/>
      <c r="G38" s="4651"/>
      <c r="H38" s="4651"/>
      <c r="I38" s="4651"/>
      <c r="J38" s="4651"/>
      <c r="K38" s="4651"/>
      <c r="L38" s="4651"/>
      <c r="M38" s="4651"/>
      <c r="N38" s="4651"/>
      <c r="O38" s="4651"/>
    </row>
    <row r="39" spans="1:15">
      <c r="A39" s="4651"/>
      <c r="B39" s="4652"/>
      <c r="C39" s="4646"/>
      <c r="D39" s="4646"/>
      <c r="E39" s="4651"/>
      <c r="F39" s="4651"/>
      <c r="G39" s="4651"/>
      <c r="H39" s="4651"/>
      <c r="I39" s="4651"/>
      <c r="J39" s="4651"/>
      <c r="K39" s="4651"/>
      <c r="L39" s="4651"/>
      <c r="M39" s="4651"/>
      <c r="N39" s="4651"/>
      <c r="O39" s="4651"/>
    </row>
    <row r="40" spans="1:15">
      <c r="A40" s="4651"/>
      <c r="B40" s="4652"/>
      <c r="C40" s="4646"/>
      <c r="D40" s="4646"/>
      <c r="E40" s="4651"/>
      <c r="F40" s="4651"/>
      <c r="G40" s="4651"/>
      <c r="H40" s="4651"/>
      <c r="I40" s="4651"/>
      <c r="J40" s="4651"/>
      <c r="K40" s="4651"/>
      <c r="L40" s="4651"/>
      <c r="M40" s="4651"/>
      <c r="N40" s="4651"/>
      <c r="O40" s="4651"/>
    </row>
    <row r="41" spans="1:15">
      <c r="A41" s="4651"/>
      <c r="B41" s="4652"/>
      <c r="C41" s="4646"/>
      <c r="D41" s="4646"/>
      <c r="E41" s="4651"/>
      <c r="F41" s="4651"/>
      <c r="G41" s="4651"/>
      <c r="H41" s="4651"/>
      <c r="I41" s="4651"/>
      <c r="J41" s="4651"/>
      <c r="K41" s="4651"/>
      <c r="L41" s="4651"/>
      <c r="M41" s="4651"/>
      <c r="N41" s="4651"/>
      <c r="O41" s="4651"/>
    </row>
    <row r="42" spans="1:15">
      <c r="A42" s="4651"/>
      <c r="B42" s="4652"/>
      <c r="C42" s="4646"/>
      <c r="D42" s="4646"/>
      <c r="E42" s="4651"/>
      <c r="F42" s="4651"/>
      <c r="G42" s="4651"/>
      <c r="H42" s="4651"/>
      <c r="I42" s="4651"/>
      <c r="J42" s="4651"/>
      <c r="K42" s="4651"/>
      <c r="L42" s="4651"/>
      <c r="M42" s="4651"/>
      <c r="N42" s="4651"/>
      <c r="O42" s="4651"/>
    </row>
    <row r="43" spans="1:15">
      <c r="A43" s="4653" t="s">
        <v>2799</v>
      </c>
      <c r="B43" s="4653"/>
      <c r="C43" s="4653"/>
      <c r="D43" s="4653"/>
      <c r="E43" s="4653"/>
      <c r="F43" s="4653"/>
      <c r="G43" s="4653"/>
      <c r="H43" s="4653"/>
      <c r="I43" s="4653"/>
      <c r="J43" s="4651"/>
      <c r="K43" s="4651"/>
      <c r="L43" s="4651"/>
      <c r="M43" s="4651"/>
      <c r="N43" s="4651"/>
      <c r="O43" s="4651"/>
    </row>
    <row r="44" spans="1:15">
      <c r="A44" s="4654"/>
      <c r="B44" s="4655"/>
      <c r="C44" s="4656"/>
      <c r="D44" s="4656"/>
      <c r="E44" s="4654"/>
      <c r="F44" s="4654"/>
      <c r="G44" s="4654"/>
      <c r="H44" s="4654"/>
      <c r="I44" s="4654"/>
      <c r="J44" s="4654"/>
      <c r="K44" s="4654"/>
      <c r="L44" s="4654"/>
      <c r="M44" s="4654"/>
      <c r="N44" s="4654"/>
      <c r="O44" s="4654"/>
    </row>
  </sheetData>
  <mergeCells count="9">
    <mergeCell ref="A29:C29"/>
    <mergeCell ref="E30:J30"/>
    <mergeCell ref="A43:I43"/>
    <mergeCell ref="C4:N4"/>
    <mergeCell ref="D6:D7"/>
    <mergeCell ref="G6:G7"/>
    <mergeCell ref="I6:I7"/>
    <mergeCell ref="L6:L7"/>
    <mergeCell ref="M6:M7"/>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9056D-8AE7-4794-B75C-BADB042BC60E}">
  <dimension ref="A1:O36"/>
  <sheetViews>
    <sheetView showGridLines="0" zoomScale="75" zoomScaleNormal="75" workbookViewId="0">
      <selection activeCell="K32" sqref="K32"/>
    </sheetView>
  </sheetViews>
  <sheetFormatPr defaultRowHeight="15.75"/>
  <cols>
    <col min="1" max="1" width="38.85546875" style="3663" customWidth="1"/>
    <col min="2" max="5" width="10.7109375" style="269" customWidth="1"/>
    <col min="6" max="12" width="10.7109375" style="4657" customWidth="1"/>
    <col min="13" max="13" width="10.7109375" style="269" customWidth="1"/>
    <col min="14" max="14" width="10.7109375" style="4657" customWidth="1"/>
    <col min="15" max="16384" width="9.140625" style="4657"/>
  </cols>
  <sheetData>
    <row r="1" spans="1:14" ht="18" customHeight="1">
      <c r="A1" s="4694" t="s">
        <v>3127</v>
      </c>
      <c r="B1" s="4694"/>
      <c r="C1" s="4694"/>
      <c r="D1" s="4694"/>
      <c r="E1" s="4694"/>
      <c r="F1" s="4694"/>
      <c r="G1" s="4694"/>
      <c r="H1" s="4694"/>
      <c r="I1" s="4694"/>
      <c r="J1" s="4694"/>
      <c r="K1" s="4694"/>
      <c r="L1" s="4694"/>
      <c r="M1" s="4694"/>
      <c r="N1" s="4694"/>
    </row>
    <row r="2" spans="1:14" ht="18" customHeight="1">
      <c r="A2" s="4693" t="s">
        <v>3126</v>
      </c>
      <c r="B2" s="4693"/>
      <c r="C2" s="4693"/>
      <c r="D2" s="4693"/>
      <c r="E2" s="4693"/>
      <c r="F2" s="4693"/>
      <c r="G2" s="4693"/>
      <c r="H2" s="4693"/>
      <c r="I2" s="4693"/>
      <c r="J2" s="4693"/>
      <c r="K2" s="4693"/>
      <c r="L2" s="4693"/>
      <c r="M2" s="4693"/>
      <c r="N2" s="4693"/>
    </row>
    <row r="3" spans="1:14" s="3663" customFormat="1" ht="15" customHeight="1">
      <c r="A3" s="4692" t="s">
        <v>3125</v>
      </c>
      <c r="N3" s="3856" t="s">
        <v>3124</v>
      </c>
    </row>
    <row r="4" spans="1:14" ht="15.95" customHeight="1">
      <c r="A4" s="3855"/>
      <c r="B4" s="4124" t="s">
        <v>3123</v>
      </c>
      <c r="C4" s="4691"/>
      <c r="D4" s="4691"/>
      <c r="E4" s="4691"/>
      <c r="F4" s="4691"/>
      <c r="G4" s="4691"/>
      <c r="H4" s="4691"/>
      <c r="I4" s="4691"/>
      <c r="J4" s="4691"/>
      <c r="K4" s="4691"/>
      <c r="L4" s="4691"/>
      <c r="M4" s="4549" t="s">
        <v>3122</v>
      </c>
      <c r="N4" s="4688"/>
    </row>
    <row r="5" spans="1:14" ht="15.95" customHeight="1">
      <c r="A5" s="3851" t="s">
        <v>421</v>
      </c>
      <c r="B5" s="4690" t="s">
        <v>680</v>
      </c>
      <c r="C5" s="4690" t="s">
        <v>464</v>
      </c>
      <c r="D5" s="4690" t="s">
        <v>3093</v>
      </c>
      <c r="E5" s="4688" t="s">
        <v>3092</v>
      </c>
      <c r="F5" s="4688" t="s">
        <v>452</v>
      </c>
      <c r="G5" s="4689" t="s">
        <v>3121</v>
      </c>
      <c r="H5" s="4688" t="s">
        <v>460</v>
      </c>
      <c r="I5" s="4688" t="s">
        <v>3120</v>
      </c>
      <c r="J5" s="4688" t="s">
        <v>3094</v>
      </c>
      <c r="K5" s="4688" t="s">
        <v>488</v>
      </c>
      <c r="L5" s="4688" t="s">
        <v>682</v>
      </c>
      <c r="M5" s="3846" t="s">
        <v>614</v>
      </c>
      <c r="N5" s="4686" t="s">
        <v>130</v>
      </c>
    </row>
    <row r="6" spans="1:14" ht="15.95" customHeight="1">
      <c r="A6" s="3851" t="s">
        <v>422</v>
      </c>
      <c r="B6" s="4687" t="s">
        <v>649</v>
      </c>
      <c r="C6" s="4687"/>
      <c r="D6" s="4687" t="s">
        <v>3097</v>
      </c>
      <c r="E6" s="4686" t="s">
        <v>2041</v>
      </c>
      <c r="F6" s="4686"/>
      <c r="G6" s="4686"/>
      <c r="H6" s="4686"/>
      <c r="I6" s="4686" t="s">
        <v>3119</v>
      </c>
      <c r="J6" s="4686" t="s">
        <v>3098</v>
      </c>
      <c r="K6" s="4686"/>
      <c r="L6" s="4686"/>
      <c r="M6" s="3846"/>
      <c r="N6" s="4686" t="s">
        <v>131</v>
      </c>
    </row>
    <row r="7" spans="1:14" ht="15.95" customHeight="1">
      <c r="A7" s="3845"/>
      <c r="B7" s="4685" t="s">
        <v>3118</v>
      </c>
      <c r="C7" s="4685" t="s">
        <v>3117</v>
      </c>
      <c r="D7" s="4682" t="s">
        <v>968</v>
      </c>
      <c r="E7" s="4683" t="s">
        <v>455</v>
      </c>
      <c r="F7" s="4683" t="s">
        <v>453</v>
      </c>
      <c r="G7" s="4683" t="s">
        <v>658</v>
      </c>
      <c r="H7" s="4684" t="s">
        <v>3116</v>
      </c>
      <c r="I7" s="4684" t="s">
        <v>3115</v>
      </c>
      <c r="J7" s="4683" t="s">
        <v>467</v>
      </c>
      <c r="K7" s="4683" t="s">
        <v>3114</v>
      </c>
      <c r="L7" s="4683" t="s">
        <v>681</v>
      </c>
      <c r="M7" s="3843" t="s">
        <v>515</v>
      </c>
      <c r="N7" s="4682"/>
    </row>
    <row r="8" spans="1:14" ht="18" customHeight="1">
      <c r="A8" s="677" t="s">
        <v>795</v>
      </c>
      <c r="B8" s="4672">
        <v>2443</v>
      </c>
      <c r="C8" s="4523">
        <v>6043</v>
      </c>
      <c r="D8" s="4523">
        <v>2044</v>
      </c>
      <c r="E8" s="4523">
        <v>1143</v>
      </c>
      <c r="F8" s="4523">
        <v>1500</v>
      </c>
      <c r="G8" s="4523">
        <v>684</v>
      </c>
      <c r="H8" s="4672">
        <v>744</v>
      </c>
      <c r="I8" s="4672">
        <v>354</v>
      </c>
      <c r="J8" s="4672">
        <v>1682</v>
      </c>
      <c r="K8" s="4672">
        <v>311</v>
      </c>
      <c r="L8" s="4523">
        <v>162</v>
      </c>
      <c r="M8" s="4523">
        <v>7700</v>
      </c>
      <c r="N8" s="4360">
        <f>SUM(B8:M9)</f>
        <v>24810</v>
      </c>
    </row>
    <row r="9" spans="1:14" ht="18" customHeight="1">
      <c r="A9" s="1014" t="s">
        <v>797</v>
      </c>
      <c r="B9" s="4671"/>
      <c r="C9" s="4671"/>
      <c r="D9" s="4671"/>
      <c r="E9" s="4671"/>
      <c r="F9" s="4671"/>
      <c r="G9" s="4671"/>
      <c r="H9" s="4671"/>
      <c r="I9" s="4671"/>
      <c r="J9" s="4671"/>
      <c r="K9" s="4671"/>
      <c r="L9" s="4671"/>
      <c r="M9" s="4671"/>
      <c r="N9" s="4364"/>
    </row>
    <row r="10" spans="1:14" ht="18" customHeight="1">
      <c r="A10" s="4681" t="s">
        <v>798</v>
      </c>
      <c r="B10" s="4672">
        <v>1530</v>
      </c>
      <c r="C10" s="4672">
        <v>437</v>
      </c>
      <c r="D10" s="4672">
        <v>1027</v>
      </c>
      <c r="E10" s="4672">
        <v>863</v>
      </c>
      <c r="F10" s="4672">
        <v>729</v>
      </c>
      <c r="G10" s="4523">
        <v>469</v>
      </c>
      <c r="H10" s="4672">
        <v>368</v>
      </c>
      <c r="I10" s="4523">
        <v>378</v>
      </c>
      <c r="J10" s="4672">
        <v>2124</v>
      </c>
      <c r="K10" s="4672">
        <v>740</v>
      </c>
      <c r="L10" s="4523">
        <v>306</v>
      </c>
      <c r="M10" s="4523">
        <v>815</v>
      </c>
      <c r="N10" s="4360">
        <f>SUM(B10:M11)</f>
        <v>9786</v>
      </c>
    </row>
    <row r="11" spans="1:14" ht="18" customHeight="1">
      <c r="A11" s="1037" t="s">
        <v>799</v>
      </c>
      <c r="B11" s="4671"/>
      <c r="C11" s="4671"/>
      <c r="D11" s="4671"/>
      <c r="E11" s="4671"/>
      <c r="F11" s="4671"/>
      <c r="G11" s="4671"/>
      <c r="H11" s="4671"/>
      <c r="I11" s="4671"/>
      <c r="J11" s="4671"/>
      <c r="K11" s="4671"/>
      <c r="L11" s="4671"/>
      <c r="M11" s="4671"/>
      <c r="N11" s="4364"/>
    </row>
    <row r="12" spans="1:14" ht="18" customHeight="1">
      <c r="A12" s="1036" t="s">
        <v>3028</v>
      </c>
      <c r="B12" s="4672">
        <v>1034</v>
      </c>
      <c r="C12" s="4672">
        <v>1117</v>
      </c>
      <c r="D12" s="4672">
        <v>588</v>
      </c>
      <c r="E12" s="4672">
        <v>460</v>
      </c>
      <c r="F12" s="4672">
        <v>656</v>
      </c>
      <c r="G12" s="4672">
        <v>257</v>
      </c>
      <c r="H12" s="4672">
        <v>388</v>
      </c>
      <c r="I12" s="4672">
        <v>419</v>
      </c>
      <c r="J12" s="4672">
        <v>783</v>
      </c>
      <c r="K12" s="4672">
        <v>236</v>
      </c>
      <c r="L12" s="4523">
        <v>177</v>
      </c>
      <c r="M12" s="4523">
        <v>701</v>
      </c>
      <c r="N12" s="4360">
        <f>SUM(B12:M13)</f>
        <v>6816</v>
      </c>
    </row>
    <row r="13" spans="1:14" ht="18" customHeight="1">
      <c r="A13" s="1037" t="s">
        <v>801</v>
      </c>
      <c r="B13" s="4671"/>
      <c r="C13" s="4671"/>
      <c r="D13" s="4671"/>
      <c r="E13" s="4671"/>
      <c r="F13" s="4671"/>
      <c r="G13" s="4671"/>
      <c r="H13" s="4671"/>
      <c r="I13" s="4671"/>
      <c r="J13" s="4671"/>
      <c r="K13" s="4671"/>
      <c r="L13" s="4671"/>
      <c r="M13" s="4671"/>
      <c r="N13" s="4364"/>
    </row>
    <row r="14" spans="1:14" ht="18" customHeight="1">
      <c r="A14" s="4680" t="s">
        <v>802</v>
      </c>
      <c r="B14" s="4679">
        <v>13767</v>
      </c>
      <c r="C14" s="4679">
        <v>4919</v>
      </c>
      <c r="D14" s="4679">
        <v>7492</v>
      </c>
      <c r="E14" s="4679">
        <v>4372</v>
      </c>
      <c r="F14" s="4679">
        <v>7249</v>
      </c>
      <c r="G14" s="4679">
        <v>2835</v>
      </c>
      <c r="H14" s="4679">
        <v>2179</v>
      </c>
      <c r="I14" s="4679">
        <v>2212</v>
      </c>
      <c r="J14" s="4679">
        <v>19148</v>
      </c>
      <c r="K14" s="4679">
        <v>3466</v>
      </c>
      <c r="L14" s="4678">
        <v>1688</v>
      </c>
      <c r="M14" s="4678">
        <v>2357</v>
      </c>
      <c r="N14" s="4365">
        <f>SUM(B14:M15)</f>
        <v>71684</v>
      </c>
    </row>
    <row r="15" spans="1:14" ht="18" customHeight="1">
      <c r="A15" s="4677" t="s">
        <v>2956</v>
      </c>
      <c r="B15" s="4676"/>
      <c r="C15" s="4676"/>
      <c r="D15" s="4676"/>
      <c r="E15" s="4676"/>
      <c r="F15" s="4676"/>
      <c r="G15" s="4676"/>
      <c r="H15" s="4676"/>
      <c r="I15" s="4676"/>
      <c r="J15" s="4676"/>
      <c r="K15" s="4676"/>
      <c r="L15" s="4676"/>
      <c r="M15" s="4676"/>
      <c r="N15" s="4675"/>
    </row>
    <row r="16" spans="1:14" ht="18" customHeight="1">
      <c r="A16" s="1036" t="s">
        <v>804</v>
      </c>
      <c r="B16" s="4672">
        <v>7225</v>
      </c>
      <c r="C16" s="4672">
        <v>2727</v>
      </c>
      <c r="D16" s="4672">
        <v>3687</v>
      </c>
      <c r="E16" s="4672">
        <v>2796</v>
      </c>
      <c r="F16" s="4672">
        <v>4884</v>
      </c>
      <c r="G16" s="4523">
        <v>2676</v>
      </c>
      <c r="H16" s="4672">
        <v>2372</v>
      </c>
      <c r="I16" s="4672">
        <v>1020</v>
      </c>
      <c r="J16" s="4672">
        <v>6553</v>
      </c>
      <c r="K16" s="4672">
        <v>737</v>
      </c>
      <c r="L16" s="4672">
        <v>1053</v>
      </c>
      <c r="M16" s="4523">
        <v>1963</v>
      </c>
      <c r="N16" s="4360">
        <f>SUM(B16:M17)</f>
        <v>37693</v>
      </c>
    </row>
    <row r="17" spans="1:14" ht="18" customHeight="1">
      <c r="A17" s="1037" t="s">
        <v>3055</v>
      </c>
      <c r="B17" s="4671"/>
      <c r="C17" s="4671"/>
      <c r="D17" s="4671"/>
      <c r="E17" s="4671"/>
      <c r="F17" s="4671"/>
      <c r="G17" s="4671"/>
      <c r="H17" s="4671"/>
      <c r="I17" s="4671"/>
      <c r="J17" s="4671"/>
      <c r="K17" s="4671"/>
      <c r="L17" s="4671"/>
      <c r="M17" s="4671"/>
      <c r="N17" s="4364"/>
    </row>
    <row r="18" spans="1:14" ht="18" customHeight="1">
      <c r="A18" s="1036" t="s">
        <v>806</v>
      </c>
      <c r="B18" s="4672">
        <v>3419</v>
      </c>
      <c r="C18" s="4672">
        <v>1204</v>
      </c>
      <c r="D18" s="4672">
        <v>2139</v>
      </c>
      <c r="E18" s="4672">
        <v>1690</v>
      </c>
      <c r="F18" s="4672">
        <v>2665</v>
      </c>
      <c r="G18" s="4672">
        <v>315</v>
      </c>
      <c r="H18" s="4672">
        <v>1293</v>
      </c>
      <c r="I18" s="4672">
        <v>156</v>
      </c>
      <c r="J18" s="4672">
        <v>4006</v>
      </c>
      <c r="K18" s="4672">
        <v>835</v>
      </c>
      <c r="L18" s="4523">
        <v>778</v>
      </c>
      <c r="M18" s="4523">
        <v>1539</v>
      </c>
      <c r="N18" s="4360">
        <f>SUM(B18:M19)</f>
        <v>20039</v>
      </c>
    </row>
    <row r="19" spans="1:14" ht="18" customHeight="1">
      <c r="A19" s="1037" t="s">
        <v>807</v>
      </c>
      <c r="B19" s="4671"/>
      <c r="C19" s="4671"/>
      <c r="D19" s="4671"/>
      <c r="E19" s="4671"/>
      <c r="F19" s="4671"/>
      <c r="G19" s="4671"/>
      <c r="H19" s="4671"/>
      <c r="I19" s="4671"/>
      <c r="J19" s="4671"/>
      <c r="K19" s="4671"/>
      <c r="L19" s="4671"/>
      <c r="M19" s="4671"/>
      <c r="N19" s="4364"/>
    </row>
    <row r="20" spans="1:14" s="4674" customFormat="1" ht="18" customHeight="1">
      <c r="A20" s="4673" t="s">
        <v>808</v>
      </c>
      <c r="B20" s="4672">
        <v>1331</v>
      </c>
      <c r="C20" s="4672">
        <v>551</v>
      </c>
      <c r="D20" s="4672">
        <v>842</v>
      </c>
      <c r="E20" s="4672">
        <v>2293</v>
      </c>
      <c r="F20" s="4672">
        <v>1610</v>
      </c>
      <c r="G20" s="4523">
        <v>1579</v>
      </c>
      <c r="H20" s="4672">
        <v>931</v>
      </c>
      <c r="I20" s="4672">
        <v>731</v>
      </c>
      <c r="J20" s="4672">
        <v>1132</v>
      </c>
      <c r="K20" s="4672">
        <v>1855</v>
      </c>
      <c r="L20" s="4672">
        <v>420</v>
      </c>
      <c r="M20" s="4523">
        <v>3233</v>
      </c>
      <c r="N20" s="4360">
        <f>SUM(B20:M21)</f>
        <v>16508</v>
      </c>
    </row>
    <row r="21" spans="1:14" s="4674" customFormat="1" ht="18" customHeight="1">
      <c r="A21" s="1037" t="s">
        <v>809</v>
      </c>
      <c r="B21" s="4671"/>
      <c r="C21" s="4671"/>
      <c r="D21" s="4671"/>
      <c r="E21" s="4671"/>
      <c r="F21" s="4671"/>
      <c r="G21" s="4671"/>
      <c r="H21" s="4671"/>
      <c r="I21" s="4671"/>
      <c r="J21" s="4671"/>
      <c r="K21" s="4671"/>
      <c r="L21" s="4671"/>
      <c r="M21" s="4671"/>
      <c r="N21" s="4364"/>
    </row>
    <row r="22" spans="1:14" ht="18" customHeight="1">
      <c r="A22" s="4673" t="s">
        <v>810</v>
      </c>
      <c r="B22" s="4672">
        <v>783</v>
      </c>
      <c r="C22" s="4672">
        <v>250</v>
      </c>
      <c r="D22" s="4672">
        <v>279</v>
      </c>
      <c r="E22" s="4672">
        <v>1279</v>
      </c>
      <c r="F22" s="4672">
        <v>343</v>
      </c>
      <c r="G22" s="4523">
        <v>843</v>
      </c>
      <c r="H22" s="4672">
        <v>212</v>
      </c>
      <c r="I22" s="4672">
        <v>500</v>
      </c>
      <c r="J22" s="4672">
        <v>343</v>
      </c>
      <c r="K22" s="4672">
        <v>465</v>
      </c>
      <c r="L22" s="4672">
        <v>129</v>
      </c>
      <c r="M22" s="4523">
        <v>978</v>
      </c>
      <c r="N22" s="4360">
        <f>SUM(B22:M23)</f>
        <v>6404</v>
      </c>
    </row>
    <row r="23" spans="1:14" ht="18" customHeight="1">
      <c r="A23" s="1037" t="s">
        <v>811</v>
      </c>
      <c r="B23" s="4671"/>
      <c r="C23" s="4671"/>
      <c r="D23" s="4671"/>
      <c r="E23" s="4671"/>
      <c r="F23" s="4671"/>
      <c r="G23" s="4671"/>
      <c r="H23" s="4671"/>
      <c r="I23" s="4671"/>
      <c r="J23" s="4671"/>
      <c r="K23" s="4671"/>
      <c r="L23" s="4671"/>
      <c r="M23" s="4671"/>
      <c r="N23" s="4364"/>
    </row>
    <row r="24" spans="1:14" ht="18" customHeight="1">
      <c r="A24" s="1036" t="s">
        <v>3027</v>
      </c>
      <c r="B24" s="4672">
        <v>1239</v>
      </c>
      <c r="C24" s="4672">
        <v>318</v>
      </c>
      <c r="D24" s="4672">
        <v>337</v>
      </c>
      <c r="E24" s="4672">
        <v>195</v>
      </c>
      <c r="F24" s="4672">
        <v>835</v>
      </c>
      <c r="G24" s="4523">
        <v>48</v>
      </c>
      <c r="H24" s="4523">
        <v>225</v>
      </c>
      <c r="I24" s="4523">
        <v>74</v>
      </c>
      <c r="J24" s="4672">
        <v>1271</v>
      </c>
      <c r="K24" s="4523">
        <v>302</v>
      </c>
      <c r="L24" s="4672">
        <v>93</v>
      </c>
      <c r="M24" s="4523">
        <v>0</v>
      </c>
      <c r="N24" s="4360">
        <f>SUM(B24:M25)</f>
        <v>4937</v>
      </c>
    </row>
    <row r="25" spans="1:14" ht="18" customHeight="1">
      <c r="A25" s="1037" t="s">
        <v>866</v>
      </c>
      <c r="B25" s="4671"/>
      <c r="C25" s="4671"/>
      <c r="D25" s="4671"/>
      <c r="E25" s="4671"/>
      <c r="F25" s="4671"/>
      <c r="G25" s="4671"/>
      <c r="H25" s="4671"/>
      <c r="I25" s="4671"/>
      <c r="J25" s="4671"/>
      <c r="K25" s="4671"/>
      <c r="L25" s="4671"/>
      <c r="M25" s="4671"/>
      <c r="N25" s="4364"/>
    </row>
    <row r="26" spans="1:14" ht="18" customHeight="1">
      <c r="A26" s="1036" t="s">
        <v>2953</v>
      </c>
      <c r="B26" s="4672">
        <v>2652</v>
      </c>
      <c r="C26" s="4672">
        <v>1323</v>
      </c>
      <c r="D26" s="4672">
        <v>1013</v>
      </c>
      <c r="E26" s="4672">
        <v>992</v>
      </c>
      <c r="F26" s="4672">
        <v>2474</v>
      </c>
      <c r="G26" s="4523">
        <v>130</v>
      </c>
      <c r="H26" s="4672">
        <v>347</v>
      </c>
      <c r="I26" s="4672">
        <v>1404</v>
      </c>
      <c r="J26" s="4672">
        <v>1295</v>
      </c>
      <c r="K26" s="4672">
        <v>4512</v>
      </c>
      <c r="L26" s="4523">
        <v>2078</v>
      </c>
      <c r="M26" s="4523">
        <v>41</v>
      </c>
      <c r="N26" s="4360">
        <f>SUM(B26:M27)</f>
        <v>18261</v>
      </c>
    </row>
    <row r="27" spans="1:14" ht="18" customHeight="1">
      <c r="A27" s="1037" t="s">
        <v>2746</v>
      </c>
      <c r="B27" s="4671"/>
      <c r="C27" s="4671"/>
      <c r="D27" s="4671"/>
      <c r="E27" s="4671"/>
      <c r="F27" s="4671"/>
      <c r="G27" s="4671"/>
      <c r="H27" s="4671"/>
      <c r="I27" s="4671"/>
      <c r="J27" s="4671"/>
      <c r="K27" s="4671"/>
      <c r="L27" s="4671"/>
      <c r="M27" s="4671"/>
      <c r="N27" s="4364"/>
    </row>
    <row r="28" spans="1:14" ht="18" customHeight="1">
      <c r="A28" s="3998" t="s">
        <v>2735</v>
      </c>
      <c r="B28" s="4670">
        <v>1055</v>
      </c>
      <c r="C28" s="4670">
        <v>0</v>
      </c>
      <c r="D28" s="4670">
        <v>0</v>
      </c>
      <c r="E28" s="4670">
        <v>0</v>
      </c>
      <c r="F28" s="4670">
        <v>0</v>
      </c>
      <c r="G28" s="4670">
        <v>0</v>
      </c>
      <c r="H28" s="4670">
        <v>0</v>
      </c>
      <c r="I28" s="4670">
        <v>0</v>
      </c>
      <c r="J28" s="4670">
        <v>0</v>
      </c>
      <c r="K28" s="4670">
        <v>0</v>
      </c>
      <c r="L28" s="4670">
        <v>610</v>
      </c>
      <c r="M28" s="4670">
        <v>829</v>
      </c>
      <c r="N28" s="4361">
        <f>SUM(B28:M29)</f>
        <v>2494</v>
      </c>
    </row>
    <row r="29" spans="1:14" ht="18" customHeight="1">
      <c r="A29" s="3995" t="s">
        <v>841</v>
      </c>
      <c r="B29" s="4670"/>
      <c r="C29" s="4670"/>
      <c r="D29" s="4670"/>
      <c r="E29" s="4670"/>
      <c r="F29" s="4670"/>
      <c r="G29" s="4670"/>
      <c r="H29" s="4670"/>
      <c r="I29" s="4670"/>
      <c r="J29" s="4670"/>
      <c r="K29" s="4670"/>
      <c r="L29" s="4670"/>
      <c r="M29" s="4670"/>
      <c r="N29" s="4361"/>
    </row>
    <row r="30" spans="1:14" ht="18" customHeight="1">
      <c r="A30" s="674" t="s">
        <v>816</v>
      </c>
      <c r="B30" s="4670">
        <v>40</v>
      </c>
      <c r="C30" s="4670">
        <v>1</v>
      </c>
      <c r="D30" s="4670">
        <v>52</v>
      </c>
      <c r="E30" s="4670">
        <v>3</v>
      </c>
      <c r="F30" s="4670">
        <v>0</v>
      </c>
      <c r="G30" s="4670">
        <v>0</v>
      </c>
      <c r="H30" s="4670">
        <v>0</v>
      </c>
      <c r="I30" s="4670">
        <v>0</v>
      </c>
      <c r="J30" s="4670">
        <v>0</v>
      </c>
      <c r="K30" s="4670">
        <v>0</v>
      </c>
      <c r="L30" s="4670">
        <v>0</v>
      </c>
      <c r="M30" s="4670">
        <v>0</v>
      </c>
      <c r="N30" s="4361">
        <f>SUM(B30:M31)</f>
        <v>96</v>
      </c>
    </row>
    <row r="31" spans="1:14" ht="18" customHeight="1" thickBot="1">
      <c r="A31" s="674" t="s">
        <v>817</v>
      </c>
      <c r="B31" s="4669"/>
      <c r="C31" s="4669"/>
      <c r="D31" s="4669"/>
      <c r="E31" s="4669"/>
      <c r="F31" s="4669"/>
      <c r="G31" s="4669"/>
      <c r="H31" s="4669"/>
      <c r="I31" s="4669"/>
      <c r="J31" s="4669"/>
      <c r="K31" s="4669"/>
      <c r="L31" s="4669"/>
      <c r="M31" s="4669"/>
      <c r="N31" s="4668"/>
    </row>
    <row r="32" spans="1:14" ht="30" customHeight="1">
      <c r="A32" s="4359" t="s">
        <v>2951</v>
      </c>
      <c r="B32" s="4667">
        <f>SUM(B8:B31)</f>
        <v>36518</v>
      </c>
      <c r="C32" s="4667">
        <f>SUM(C8:C31)</f>
        <v>18890</v>
      </c>
      <c r="D32" s="4667">
        <f>SUM(D8:D31)</f>
        <v>19500</v>
      </c>
      <c r="E32" s="4667">
        <f>SUM(E8:E31)</f>
        <v>16086</v>
      </c>
      <c r="F32" s="4667">
        <f>SUM(F8:F31)</f>
        <v>22945</v>
      </c>
      <c r="G32" s="4667">
        <f>SUM(G8:G29)</f>
        <v>9836</v>
      </c>
      <c r="H32" s="4667">
        <f>SUM(H8:H29)</f>
        <v>9059</v>
      </c>
      <c r="I32" s="4667">
        <f>SUM(I8:I29)</f>
        <v>7248</v>
      </c>
      <c r="J32" s="4667">
        <f>SUM(J8:J31)</f>
        <v>38337</v>
      </c>
      <c r="K32" s="4667">
        <f>SUM(K8:K29)</f>
        <v>13459</v>
      </c>
      <c r="L32" s="4667">
        <f>SUM(L8:L29)</f>
        <v>7494</v>
      </c>
      <c r="M32" s="4667">
        <f>SUM(M8:M29)</f>
        <v>20156</v>
      </c>
      <c r="N32" s="4667">
        <f>SUM(N8:N31)</f>
        <v>219528</v>
      </c>
    </row>
    <row r="33" spans="1:15" ht="16.5" customHeight="1">
      <c r="A33" s="4666" t="s">
        <v>819</v>
      </c>
      <c r="B33" s="4665"/>
      <c r="C33" s="4665"/>
      <c r="D33" s="4665"/>
      <c r="E33" s="4665"/>
      <c r="F33" s="4664"/>
      <c r="G33" s="4664"/>
      <c r="H33" s="4662"/>
      <c r="I33" s="3856"/>
      <c r="J33" s="4663" t="s">
        <v>3113</v>
      </c>
      <c r="K33" s="4663"/>
      <c r="L33" s="4659"/>
      <c r="M33" s="4663" t="s">
        <v>3112</v>
      </c>
      <c r="N33" s="4663"/>
    </row>
    <row r="34" spans="1:15" ht="16.5" customHeight="1">
      <c r="A34" s="4500" t="s">
        <v>3111</v>
      </c>
      <c r="B34" s="4500"/>
      <c r="C34" s="4500"/>
      <c r="D34" s="4500"/>
      <c r="E34" s="4500"/>
      <c r="F34" s="4662"/>
      <c r="G34" s="4662"/>
      <c r="H34" s="4662"/>
      <c r="I34" s="3856"/>
      <c r="J34" s="3856"/>
      <c r="K34" s="4661"/>
      <c r="L34" s="4659"/>
      <c r="M34" s="3856"/>
      <c r="N34" s="4661"/>
    </row>
    <row r="35" spans="1:15" ht="15" customHeight="1">
      <c r="A35" s="4500" t="s">
        <v>3110</v>
      </c>
      <c r="B35" s="4500"/>
      <c r="C35" s="4500"/>
      <c r="D35" s="4500"/>
      <c r="E35" s="4500"/>
      <c r="J35" s="4660" t="s">
        <v>3109</v>
      </c>
      <c r="K35" s="4660"/>
      <c r="L35" s="3856"/>
      <c r="M35" s="4660" t="s">
        <v>3108</v>
      </c>
      <c r="N35" s="4660"/>
    </row>
    <row r="36" spans="1:15" ht="15" customHeight="1">
      <c r="A36" s="4500"/>
      <c r="B36" s="4500"/>
      <c r="C36" s="4500"/>
      <c r="D36" s="4500"/>
      <c r="E36" s="4500"/>
      <c r="L36" s="3856"/>
      <c r="M36" s="3856"/>
      <c r="N36" s="4659"/>
      <c r="O36" s="4658"/>
    </row>
  </sheetData>
  <mergeCells count="165">
    <mergeCell ref="L30:L31"/>
    <mergeCell ref="M30:M31"/>
    <mergeCell ref="M33:N33"/>
    <mergeCell ref="M35:N35"/>
    <mergeCell ref="J33:K33"/>
    <mergeCell ref="J35:K35"/>
    <mergeCell ref="G30:G31"/>
    <mergeCell ref="I26:I27"/>
    <mergeCell ref="A34:E34"/>
    <mergeCell ref="B30:B31"/>
    <mergeCell ref="C30:C31"/>
    <mergeCell ref="N30:N31"/>
    <mergeCell ref="H30:H31"/>
    <mergeCell ref="I30:I31"/>
    <mergeCell ref="J30:J31"/>
    <mergeCell ref="K30:K31"/>
    <mergeCell ref="I22:I23"/>
    <mergeCell ref="J22:J23"/>
    <mergeCell ref="K22:K23"/>
    <mergeCell ref="D24:D25"/>
    <mergeCell ref="E24:E25"/>
    <mergeCell ref="C22:C23"/>
    <mergeCell ref="F22:F23"/>
    <mergeCell ref="G22:G23"/>
    <mergeCell ref="H22:H23"/>
    <mergeCell ref="L22:L23"/>
    <mergeCell ref="B26:B27"/>
    <mergeCell ref="C26:C27"/>
    <mergeCell ref="D26:D27"/>
    <mergeCell ref="E26:E27"/>
    <mergeCell ref="M22:M23"/>
    <mergeCell ref="J24:J25"/>
    <mergeCell ref="K24:K25"/>
    <mergeCell ref="B24:B25"/>
    <mergeCell ref="C24:C25"/>
    <mergeCell ref="M16:M17"/>
    <mergeCell ref="D14:D15"/>
    <mergeCell ref="C14:C15"/>
    <mergeCell ref="H14:H15"/>
    <mergeCell ref="D16:D17"/>
    <mergeCell ref="J20:J21"/>
    <mergeCell ref="K20:K21"/>
    <mergeCell ref="L20:L21"/>
    <mergeCell ref="M20:M21"/>
    <mergeCell ref="J16:J17"/>
    <mergeCell ref="A1:N1"/>
    <mergeCell ref="A2:N2"/>
    <mergeCell ref="B14:B15"/>
    <mergeCell ref="F14:F15"/>
    <mergeCell ref="E14:E15"/>
    <mergeCell ref="B16:B17"/>
    <mergeCell ref="C16:C17"/>
    <mergeCell ref="M10:M11"/>
    <mergeCell ref="N10:N11"/>
    <mergeCell ref="F10:F11"/>
    <mergeCell ref="G10:G11"/>
    <mergeCell ref="H10:H11"/>
    <mergeCell ref="I10:I11"/>
    <mergeCell ref="J10:J11"/>
    <mergeCell ref="K10:K11"/>
    <mergeCell ref="L10:L11"/>
    <mergeCell ref="B8:B9"/>
    <mergeCell ref="C8:C9"/>
    <mergeCell ref="D8:D9"/>
    <mergeCell ref="E8:E9"/>
    <mergeCell ref="B10:B11"/>
    <mergeCell ref="C10:C11"/>
    <mergeCell ref="D10:D11"/>
    <mergeCell ref="E10:E11"/>
    <mergeCell ref="M8:M9"/>
    <mergeCell ref="F8:F9"/>
    <mergeCell ref="G8:G9"/>
    <mergeCell ref="H8:H9"/>
    <mergeCell ref="I8:I9"/>
    <mergeCell ref="J8:J9"/>
    <mergeCell ref="K8:K9"/>
    <mergeCell ref="L8:L9"/>
    <mergeCell ref="K16:K17"/>
    <mergeCell ref="F16:F17"/>
    <mergeCell ref="J12:J13"/>
    <mergeCell ref="K12:K13"/>
    <mergeCell ref="L12:L13"/>
    <mergeCell ref="J14:J15"/>
    <mergeCell ref="I14:I15"/>
    <mergeCell ref="L16:L17"/>
    <mergeCell ref="G12:G13"/>
    <mergeCell ref="H18:H19"/>
    <mergeCell ref="I18:I19"/>
    <mergeCell ref="J18:J19"/>
    <mergeCell ref="E16:E17"/>
    <mergeCell ref="M12:M13"/>
    <mergeCell ref="K14:K15"/>
    <mergeCell ref="L14:L15"/>
    <mergeCell ref="M14:M15"/>
    <mergeCell ref="G14:G15"/>
    <mergeCell ref="I12:I13"/>
    <mergeCell ref="B18:B19"/>
    <mergeCell ref="C18:C19"/>
    <mergeCell ref="D18:D19"/>
    <mergeCell ref="E18:E19"/>
    <mergeCell ref="M24:M25"/>
    <mergeCell ref="F24:F25"/>
    <mergeCell ref="G24:G25"/>
    <mergeCell ref="H24:H25"/>
    <mergeCell ref="I24:I25"/>
    <mergeCell ref="L18:L19"/>
    <mergeCell ref="B20:B21"/>
    <mergeCell ref="C20:C21"/>
    <mergeCell ref="D20:D21"/>
    <mergeCell ref="E20:E21"/>
    <mergeCell ref="B22:B23"/>
    <mergeCell ref="H26:H27"/>
    <mergeCell ref="F20:F21"/>
    <mergeCell ref="G20:G21"/>
    <mergeCell ref="H20:H21"/>
    <mergeCell ref="D22:D23"/>
    <mergeCell ref="I20:I21"/>
    <mergeCell ref="H12:H13"/>
    <mergeCell ref="N16:N17"/>
    <mergeCell ref="N18:N19"/>
    <mergeCell ref="N20:N21"/>
    <mergeCell ref="N24:N25"/>
    <mergeCell ref="K18:K19"/>
    <mergeCell ref="H16:H17"/>
    <mergeCell ref="I16:I17"/>
    <mergeCell ref="M18:M19"/>
    <mergeCell ref="N8:N9"/>
    <mergeCell ref="N12:N13"/>
    <mergeCell ref="N14:N15"/>
    <mergeCell ref="N22:N23"/>
    <mergeCell ref="L24:L25"/>
    <mergeCell ref="B12:B13"/>
    <mergeCell ref="C12:C13"/>
    <mergeCell ref="D12:D13"/>
    <mergeCell ref="E12:E13"/>
    <mergeCell ref="F12:F13"/>
    <mergeCell ref="C28:C29"/>
    <mergeCell ref="D28:D29"/>
    <mergeCell ref="E28:E29"/>
    <mergeCell ref="F28:F29"/>
    <mergeCell ref="G28:G29"/>
    <mergeCell ref="G16:G17"/>
    <mergeCell ref="F18:F19"/>
    <mergeCell ref="G18:G19"/>
    <mergeCell ref="E22:E23"/>
    <mergeCell ref="N26:N27"/>
    <mergeCell ref="L26:L27"/>
    <mergeCell ref="M26:M27"/>
    <mergeCell ref="F26:F27"/>
    <mergeCell ref="G26:G27"/>
    <mergeCell ref="A35:E35"/>
    <mergeCell ref="J26:J27"/>
    <mergeCell ref="K26:K27"/>
    <mergeCell ref="D30:D31"/>
    <mergeCell ref="E30:E31"/>
    <mergeCell ref="A36:E36"/>
    <mergeCell ref="N28:N29"/>
    <mergeCell ref="H28:H29"/>
    <mergeCell ref="I28:I29"/>
    <mergeCell ref="J28:J29"/>
    <mergeCell ref="K28:K29"/>
    <mergeCell ref="L28:L29"/>
    <mergeCell ref="M28:M29"/>
    <mergeCell ref="B28:B29"/>
    <mergeCell ref="F30:F31"/>
  </mergeCells>
  <printOptions horizontalCentered="1" verticalCentered="1"/>
  <pageMargins left="0.59055118110236227" right="0.59055118110236227" top="0.78740157480314965" bottom="0.78740157480314965" header="0.51181102362204722" footer="0.51181102362204722"/>
  <pageSetup paperSize="9" scale="73" orientation="landscape" horizontalDpi="4294967292" verticalDpi="4294967292" r:id="rId1"/>
  <headerFooter alignWithMargins="0"/>
  <colBreaks count="1" manualBreakCount="1">
    <brk id="14" max="1048575" man="1"/>
  </col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5C52D-2F0F-4B8C-8BF9-2A0C5EB8616C}">
  <dimension ref="A1:Q29"/>
  <sheetViews>
    <sheetView showGridLines="0" zoomScaleNormal="100" zoomScaleSheetLayoutView="110" workbookViewId="0">
      <selection activeCell="O28" sqref="O28"/>
    </sheetView>
  </sheetViews>
  <sheetFormatPr defaultColWidth="8.85546875" defaultRowHeight="15.75"/>
  <cols>
    <col min="1" max="1" width="12.7109375" style="4695" customWidth="1"/>
    <col min="2" max="2" width="12.7109375" style="4697" customWidth="1"/>
    <col min="3" max="4" width="8.7109375" style="4696" customWidth="1"/>
    <col min="5" max="5" width="10.42578125" style="4695" customWidth="1"/>
    <col min="6" max="10" width="8.7109375" style="4695" customWidth="1"/>
    <col min="11" max="12" width="10.7109375" style="4695" customWidth="1"/>
    <col min="13" max="13" width="8.7109375" style="4695" customWidth="1"/>
    <col min="14" max="14" width="9" style="4695" bestFit="1" customWidth="1"/>
    <col min="15" max="15" width="10.140625" style="4695" bestFit="1" customWidth="1"/>
    <col min="16" max="24" width="0" style="4695" hidden="1" customWidth="1"/>
    <col min="25" max="16384" width="8.85546875" style="4695"/>
  </cols>
  <sheetData>
    <row r="1" spans="1:17" s="4699" customFormat="1" ht="18" customHeight="1">
      <c r="A1" s="4741" t="s">
        <v>3136</v>
      </c>
      <c r="B1" s="4741"/>
      <c r="C1" s="4741"/>
      <c r="D1" s="4741"/>
      <c r="E1" s="4741"/>
      <c r="F1" s="4741"/>
      <c r="G1" s="4741"/>
      <c r="H1" s="4741"/>
      <c r="I1" s="4741"/>
      <c r="J1" s="4741"/>
      <c r="K1" s="4741"/>
      <c r="L1" s="4741"/>
      <c r="M1" s="4741"/>
    </row>
    <row r="2" spans="1:17" s="4699" customFormat="1" ht="18" customHeight="1">
      <c r="A2" s="4740" t="s">
        <v>3135</v>
      </c>
      <c r="B2" s="4740"/>
      <c r="C2" s="4740"/>
      <c r="D2" s="4740"/>
      <c r="E2" s="4740"/>
      <c r="F2" s="4740"/>
      <c r="G2" s="4740"/>
      <c r="H2" s="4740"/>
      <c r="I2" s="4740"/>
      <c r="J2" s="4740"/>
      <c r="K2" s="4740"/>
      <c r="L2" s="4740"/>
      <c r="M2" s="4740"/>
    </row>
    <row r="3" spans="1:17" s="4699" customFormat="1" ht="15" customHeight="1">
      <c r="A3" s="4739" t="s">
        <v>3134</v>
      </c>
      <c r="B3" s="4738"/>
      <c r="O3" s="4737" t="s">
        <v>3133</v>
      </c>
    </row>
    <row r="4" spans="1:17" s="4699" customFormat="1">
      <c r="A4" s="4736"/>
      <c r="B4" s="4735"/>
      <c r="C4" s="4734" t="s">
        <v>3090</v>
      </c>
      <c r="D4" s="4733"/>
      <c r="E4" s="4733"/>
      <c r="F4" s="4733"/>
      <c r="G4" s="4733"/>
      <c r="H4" s="4733"/>
      <c r="I4" s="4733"/>
      <c r="J4" s="4733"/>
      <c r="K4" s="4733"/>
      <c r="L4" s="4733"/>
      <c r="M4" s="4733"/>
      <c r="N4" s="4732"/>
      <c r="O4" s="4731"/>
    </row>
    <row r="5" spans="1:17" s="4699" customFormat="1" ht="30">
      <c r="A5" s="4730" t="s">
        <v>195</v>
      </c>
      <c r="B5" s="4729" t="s">
        <v>196</v>
      </c>
      <c r="C5" s="4727" t="s">
        <v>450</v>
      </c>
      <c r="D5" s="4728" t="s">
        <v>3091</v>
      </c>
      <c r="E5" s="4726" t="s">
        <v>3092</v>
      </c>
      <c r="F5" s="4726" t="s">
        <v>460</v>
      </c>
      <c r="G5" s="4726" t="s">
        <v>452</v>
      </c>
      <c r="H5" s="4727" t="s">
        <v>462</v>
      </c>
      <c r="I5" s="4726" t="s">
        <v>682</v>
      </c>
      <c r="J5" s="4726" t="s">
        <v>488</v>
      </c>
      <c r="K5" s="4726" t="s">
        <v>466</v>
      </c>
      <c r="L5" s="4724" t="s">
        <v>464</v>
      </c>
      <c r="M5" s="4725" t="s">
        <v>3095</v>
      </c>
      <c r="N5" s="4724" t="s">
        <v>614</v>
      </c>
      <c r="O5" s="4723" t="s">
        <v>130</v>
      </c>
    </row>
    <row r="6" spans="1:17" s="4699" customFormat="1" ht="34.5">
      <c r="A6" s="4722"/>
      <c r="B6" s="4721"/>
      <c r="C6" s="4719" t="s">
        <v>965</v>
      </c>
      <c r="D6" s="4720" t="s">
        <v>3132</v>
      </c>
      <c r="E6" s="4716" t="s">
        <v>455</v>
      </c>
      <c r="F6" s="4716" t="s">
        <v>3099</v>
      </c>
      <c r="G6" s="4719" t="s">
        <v>453</v>
      </c>
      <c r="H6" s="4718" t="s">
        <v>684</v>
      </c>
      <c r="I6" s="4717" t="s">
        <v>586</v>
      </c>
      <c r="J6" s="4716" t="s">
        <v>3100</v>
      </c>
      <c r="K6" s="4716" t="s">
        <v>467</v>
      </c>
      <c r="L6" s="4717" t="s">
        <v>3131</v>
      </c>
      <c r="M6" s="4717" t="s">
        <v>459</v>
      </c>
      <c r="N6" s="4716" t="s">
        <v>515</v>
      </c>
      <c r="O6" s="4716" t="s">
        <v>131</v>
      </c>
    </row>
    <row r="7" spans="1:17" s="4699" customFormat="1">
      <c r="A7" s="4715" t="s">
        <v>969</v>
      </c>
      <c r="B7" s="4714" t="s">
        <v>91</v>
      </c>
      <c r="C7" s="4713">
        <v>32740</v>
      </c>
      <c r="D7" s="4713">
        <v>1061</v>
      </c>
      <c r="E7" s="4713">
        <v>9735</v>
      </c>
      <c r="F7" s="4713">
        <v>14467</v>
      </c>
      <c r="G7" s="4713">
        <v>18125</v>
      </c>
      <c r="H7" s="4713">
        <v>18695</v>
      </c>
      <c r="I7" s="4713">
        <v>1301</v>
      </c>
      <c r="J7" s="4713">
        <v>2919</v>
      </c>
      <c r="K7" s="4713">
        <v>36912</v>
      </c>
      <c r="L7" s="4713">
        <v>10896</v>
      </c>
      <c r="M7" s="4713">
        <v>2179</v>
      </c>
      <c r="N7" s="4713">
        <v>2376</v>
      </c>
      <c r="O7" s="4713">
        <f>SUM(C7:N7)</f>
        <v>151406</v>
      </c>
    </row>
    <row r="8" spans="1:17">
      <c r="A8" s="4708" t="s">
        <v>2628</v>
      </c>
      <c r="B8" s="4707" t="s">
        <v>93</v>
      </c>
      <c r="C8" s="4706">
        <v>4093</v>
      </c>
      <c r="D8" s="4706">
        <v>18</v>
      </c>
      <c r="E8" s="4706">
        <v>1177</v>
      </c>
      <c r="F8" s="4706">
        <v>298</v>
      </c>
      <c r="G8" s="4706">
        <v>1674</v>
      </c>
      <c r="H8" s="4706">
        <v>1209</v>
      </c>
      <c r="I8" s="4706">
        <v>106</v>
      </c>
      <c r="J8" s="4706">
        <v>0</v>
      </c>
      <c r="K8" s="4706">
        <v>9055</v>
      </c>
      <c r="L8" s="4706">
        <v>271</v>
      </c>
      <c r="M8" s="4706">
        <v>98</v>
      </c>
      <c r="N8" s="4706">
        <v>59</v>
      </c>
      <c r="O8" s="4706">
        <f>SUM(C8:N8)</f>
        <v>18058</v>
      </c>
    </row>
    <row r="9" spans="1:17">
      <c r="A9" s="4708" t="s">
        <v>2801</v>
      </c>
      <c r="B9" s="4707" t="s">
        <v>95</v>
      </c>
      <c r="C9" s="4706">
        <v>24128</v>
      </c>
      <c r="D9" s="4706">
        <v>1703</v>
      </c>
      <c r="E9" s="4706">
        <v>5122</v>
      </c>
      <c r="F9" s="4706">
        <v>3198</v>
      </c>
      <c r="G9" s="4706">
        <v>11031</v>
      </c>
      <c r="H9" s="4706">
        <v>7582</v>
      </c>
      <c r="I9" s="4706">
        <v>2414</v>
      </c>
      <c r="J9" s="4706">
        <v>931</v>
      </c>
      <c r="K9" s="4706">
        <v>22378</v>
      </c>
      <c r="L9" s="4706">
        <v>2829</v>
      </c>
      <c r="M9" s="4706">
        <v>1196</v>
      </c>
      <c r="N9" s="4706">
        <v>897</v>
      </c>
      <c r="O9" s="4706">
        <f>SUM(C9:N9)</f>
        <v>83409</v>
      </c>
    </row>
    <row r="10" spans="1:17">
      <c r="A10" s="4708" t="s">
        <v>2972</v>
      </c>
      <c r="B10" s="4707" t="s">
        <v>97</v>
      </c>
      <c r="C10" s="4706">
        <v>2405</v>
      </c>
      <c r="D10" s="4706">
        <v>0</v>
      </c>
      <c r="E10" s="4706">
        <v>930</v>
      </c>
      <c r="F10" s="4706">
        <v>2</v>
      </c>
      <c r="G10" s="4706">
        <v>840</v>
      </c>
      <c r="H10" s="4706">
        <v>1530</v>
      </c>
      <c r="I10" s="4706">
        <v>1550</v>
      </c>
      <c r="J10" s="4706">
        <v>2</v>
      </c>
      <c r="K10" s="4706">
        <v>4230</v>
      </c>
      <c r="L10" s="4706">
        <v>285</v>
      </c>
      <c r="M10" s="4706">
        <v>0</v>
      </c>
      <c r="N10" s="4706">
        <v>0</v>
      </c>
      <c r="O10" s="4706">
        <f>SUM(C10:N10)</f>
        <v>11774</v>
      </c>
    </row>
    <row r="11" spans="1:17" s="4699" customFormat="1">
      <c r="A11" s="4711" t="s">
        <v>973</v>
      </c>
      <c r="B11" s="4710" t="s">
        <v>99</v>
      </c>
      <c r="C11" s="4709">
        <v>9474</v>
      </c>
      <c r="D11" s="4709">
        <v>229</v>
      </c>
      <c r="E11" s="4709">
        <v>2864</v>
      </c>
      <c r="F11" s="4709">
        <v>645</v>
      </c>
      <c r="G11" s="4709">
        <v>2993</v>
      </c>
      <c r="H11" s="4709">
        <v>1987</v>
      </c>
      <c r="I11" s="4709">
        <v>391</v>
      </c>
      <c r="J11" s="4709">
        <v>57</v>
      </c>
      <c r="K11" s="4709">
        <v>8061</v>
      </c>
      <c r="L11" s="4709">
        <v>3003</v>
      </c>
      <c r="M11" s="4709">
        <v>426</v>
      </c>
      <c r="N11" s="4709">
        <v>505</v>
      </c>
      <c r="O11" s="4709">
        <f>SUM(C11:N11)</f>
        <v>30635</v>
      </c>
      <c r="P11" s="4699">
        <v>72356</v>
      </c>
      <c r="Q11" s="4699" t="s">
        <v>3130</v>
      </c>
    </row>
    <row r="12" spans="1:17" s="4699" customFormat="1">
      <c r="A12" s="4711" t="s">
        <v>974</v>
      </c>
      <c r="B12" s="4710" t="s">
        <v>101</v>
      </c>
      <c r="C12" s="4709">
        <v>3040</v>
      </c>
      <c r="D12" s="4709">
        <v>107</v>
      </c>
      <c r="E12" s="4709">
        <v>818</v>
      </c>
      <c r="F12" s="4709">
        <v>149</v>
      </c>
      <c r="G12" s="4709">
        <v>1269</v>
      </c>
      <c r="H12" s="4709">
        <v>1354</v>
      </c>
      <c r="I12" s="4709">
        <v>313</v>
      </c>
      <c r="J12" s="4709">
        <v>0</v>
      </c>
      <c r="K12" s="4709">
        <v>2627</v>
      </c>
      <c r="L12" s="4709">
        <v>873</v>
      </c>
      <c r="M12" s="4709">
        <v>103</v>
      </c>
      <c r="N12" s="4709">
        <v>575</v>
      </c>
      <c r="O12" s="4709">
        <f>SUM(C12:N12)</f>
        <v>11228</v>
      </c>
    </row>
    <row r="13" spans="1:17">
      <c r="A13" s="4708" t="s">
        <v>2629</v>
      </c>
      <c r="B13" s="4707" t="s">
        <v>103</v>
      </c>
      <c r="C13" s="4706">
        <v>18614</v>
      </c>
      <c r="D13" s="4706">
        <v>337</v>
      </c>
      <c r="E13" s="4706">
        <v>5577</v>
      </c>
      <c r="F13" s="4706">
        <v>1115</v>
      </c>
      <c r="G13" s="4706">
        <v>8946</v>
      </c>
      <c r="H13" s="4706">
        <v>6463</v>
      </c>
      <c r="I13" s="4706">
        <v>2087</v>
      </c>
      <c r="J13" s="4706">
        <v>1917</v>
      </c>
      <c r="K13" s="4706">
        <v>12960</v>
      </c>
      <c r="L13" s="4706">
        <v>2174</v>
      </c>
      <c r="M13" s="4706">
        <v>628</v>
      </c>
      <c r="N13" s="4706">
        <v>1050</v>
      </c>
      <c r="O13" s="4706">
        <f>SUM(C13:N13)</f>
        <v>61868</v>
      </c>
    </row>
    <row r="14" spans="1:17" s="4699" customFormat="1">
      <c r="A14" s="4711" t="s">
        <v>977</v>
      </c>
      <c r="B14" s="4710" t="s">
        <v>105</v>
      </c>
      <c r="C14" s="4709">
        <v>3381</v>
      </c>
      <c r="D14" s="4709">
        <v>120</v>
      </c>
      <c r="E14" s="4709">
        <v>910</v>
      </c>
      <c r="F14" s="4709">
        <v>390</v>
      </c>
      <c r="G14" s="4709">
        <v>1841</v>
      </c>
      <c r="H14" s="4709">
        <v>1589</v>
      </c>
      <c r="I14" s="4709">
        <v>348</v>
      </c>
      <c r="J14" s="4709">
        <v>112</v>
      </c>
      <c r="K14" s="4709">
        <v>2813</v>
      </c>
      <c r="L14" s="4709">
        <v>1346</v>
      </c>
      <c r="M14" s="4709">
        <v>873</v>
      </c>
      <c r="N14" s="4709">
        <v>862</v>
      </c>
      <c r="O14" s="4709">
        <f>SUM(C14:N14)</f>
        <v>14585</v>
      </c>
    </row>
    <row r="15" spans="1:17" s="4699" customFormat="1">
      <c r="A15" s="4711" t="s">
        <v>1809</v>
      </c>
      <c r="B15" s="4712" t="s">
        <v>107</v>
      </c>
      <c r="C15" s="4709">
        <v>279</v>
      </c>
      <c r="D15" s="4709">
        <v>0</v>
      </c>
      <c r="E15" s="4709">
        <v>18</v>
      </c>
      <c r="F15" s="4709">
        <v>0</v>
      </c>
      <c r="G15" s="4709">
        <v>138</v>
      </c>
      <c r="H15" s="4709">
        <v>10</v>
      </c>
      <c r="I15" s="4709">
        <v>286</v>
      </c>
      <c r="J15" s="4709">
        <v>20</v>
      </c>
      <c r="K15" s="4709">
        <v>372</v>
      </c>
      <c r="L15" s="4709">
        <v>12</v>
      </c>
      <c r="M15" s="4709">
        <v>0</v>
      </c>
      <c r="N15" s="4709">
        <v>0</v>
      </c>
      <c r="O15" s="4709">
        <f>SUM(C15:N15)</f>
        <v>1135</v>
      </c>
    </row>
    <row r="16" spans="1:17">
      <c r="A16" s="4708" t="s">
        <v>3076</v>
      </c>
      <c r="B16" s="4707" t="s">
        <v>109</v>
      </c>
      <c r="C16" s="4706">
        <v>4812</v>
      </c>
      <c r="D16" s="4706">
        <v>584</v>
      </c>
      <c r="E16" s="4706">
        <v>1932</v>
      </c>
      <c r="F16" s="4706">
        <v>933</v>
      </c>
      <c r="G16" s="4706">
        <v>2444</v>
      </c>
      <c r="H16" s="4706">
        <v>4224</v>
      </c>
      <c r="I16" s="4706">
        <v>546</v>
      </c>
      <c r="J16" s="4706">
        <v>569</v>
      </c>
      <c r="K16" s="4706">
        <v>5642</v>
      </c>
      <c r="L16" s="4706">
        <v>4155</v>
      </c>
      <c r="M16" s="4706">
        <v>393</v>
      </c>
      <c r="N16" s="4706">
        <v>422</v>
      </c>
      <c r="O16" s="4706">
        <f>SUM(C16:N16)</f>
        <v>26656</v>
      </c>
    </row>
    <row r="17" spans="1:15" hidden="1">
      <c r="A17" s="4708" t="s">
        <v>210</v>
      </c>
      <c r="B17" s="4707" t="s">
        <v>111</v>
      </c>
      <c r="C17" s="4706"/>
      <c r="D17" s="4706">
        <v>0</v>
      </c>
      <c r="E17" s="4706"/>
      <c r="F17" s="4706"/>
      <c r="G17" s="4706"/>
      <c r="H17" s="4706"/>
      <c r="I17" s="4706"/>
      <c r="J17" s="4706"/>
      <c r="K17" s="4706"/>
      <c r="L17" s="4706"/>
      <c r="M17" s="4706"/>
      <c r="N17" s="4706"/>
      <c r="O17" s="4706">
        <f>SUM(C17:N17)</f>
        <v>0</v>
      </c>
    </row>
    <row r="18" spans="1:15">
      <c r="A18" s="4708" t="s">
        <v>2630</v>
      </c>
      <c r="B18" s="4707" t="s">
        <v>113</v>
      </c>
      <c r="C18" s="4706">
        <v>621</v>
      </c>
      <c r="D18" s="4706">
        <v>0</v>
      </c>
      <c r="E18" s="4706">
        <v>309</v>
      </c>
      <c r="F18" s="4706">
        <v>0</v>
      </c>
      <c r="G18" s="4706">
        <v>516</v>
      </c>
      <c r="H18" s="4706">
        <v>457</v>
      </c>
      <c r="I18" s="4706">
        <v>47</v>
      </c>
      <c r="J18" s="4706">
        <v>0</v>
      </c>
      <c r="K18" s="4706">
        <v>751</v>
      </c>
      <c r="L18" s="4706">
        <v>158</v>
      </c>
      <c r="M18" s="4706">
        <v>0</v>
      </c>
      <c r="N18" s="4706">
        <v>0</v>
      </c>
      <c r="O18" s="4706">
        <f>SUM(C18:N18)</f>
        <v>2859</v>
      </c>
    </row>
    <row r="19" spans="1:15" s="4699" customFormat="1">
      <c r="A19" s="4711" t="s">
        <v>114</v>
      </c>
      <c r="B19" s="4710" t="s">
        <v>980</v>
      </c>
      <c r="C19" s="4709">
        <v>404</v>
      </c>
      <c r="D19" s="4709">
        <v>379</v>
      </c>
      <c r="E19" s="4709">
        <v>145</v>
      </c>
      <c r="F19" s="4709">
        <v>17</v>
      </c>
      <c r="G19" s="4709">
        <v>146</v>
      </c>
      <c r="H19" s="4709">
        <v>206</v>
      </c>
      <c r="I19" s="4709">
        <v>146</v>
      </c>
      <c r="J19" s="4709">
        <v>0</v>
      </c>
      <c r="K19" s="4709">
        <v>644</v>
      </c>
      <c r="L19" s="4709">
        <v>8</v>
      </c>
      <c r="M19" s="4709">
        <v>0</v>
      </c>
      <c r="N19" s="4709">
        <v>0</v>
      </c>
      <c r="O19" s="4709">
        <f>SUM(C19:N19)</f>
        <v>2095</v>
      </c>
    </row>
    <row r="20" spans="1:15" hidden="1">
      <c r="A20" s="4708" t="s">
        <v>981</v>
      </c>
      <c r="B20" s="4707" t="s">
        <v>117</v>
      </c>
      <c r="C20" s="4706"/>
      <c r="D20" s="4706">
        <v>0</v>
      </c>
      <c r="E20" s="4706"/>
      <c r="F20" s="4706"/>
      <c r="G20" s="4706"/>
      <c r="H20" s="4706"/>
      <c r="I20" s="4706"/>
      <c r="J20" s="4706"/>
      <c r="K20" s="4706"/>
      <c r="L20" s="4706"/>
      <c r="M20" s="4706"/>
      <c r="N20" s="4706"/>
      <c r="O20" s="4706">
        <f>SUM(C20:N20)</f>
        <v>0</v>
      </c>
    </row>
    <row r="21" spans="1:15" s="4699" customFormat="1">
      <c r="A21" s="4711" t="s">
        <v>118</v>
      </c>
      <c r="B21" s="4710" t="s">
        <v>119</v>
      </c>
      <c r="C21" s="4709">
        <v>2041</v>
      </c>
      <c r="D21" s="4709">
        <v>5</v>
      </c>
      <c r="E21" s="4709">
        <v>382</v>
      </c>
      <c r="F21" s="4709">
        <v>16</v>
      </c>
      <c r="G21" s="4709">
        <v>1005</v>
      </c>
      <c r="H21" s="4709">
        <v>964</v>
      </c>
      <c r="I21" s="4709">
        <v>0</v>
      </c>
      <c r="J21" s="4709">
        <v>290</v>
      </c>
      <c r="K21" s="4709">
        <v>2286</v>
      </c>
      <c r="L21" s="4709">
        <v>26</v>
      </c>
      <c r="M21" s="4709">
        <v>61</v>
      </c>
      <c r="N21" s="4709">
        <v>500</v>
      </c>
      <c r="O21" s="4709">
        <f>SUM(C21:N21)</f>
        <v>7576</v>
      </c>
    </row>
    <row r="22" spans="1:15" s="4699" customFormat="1">
      <c r="A22" s="4711" t="s">
        <v>982</v>
      </c>
      <c r="B22" s="4710" t="s">
        <v>983</v>
      </c>
      <c r="C22" s="4709">
        <v>671</v>
      </c>
      <c r="D22" s="4709">
        <v>0</v>
      </c>
      <c r="E22" s="4709">
        <v>117</v>
      </c>
      <c r="F22" s="4709">
        <v>0</v>
      </c>
      <c r="G22" s="4709">
        <v>170</v>
      </c>
      <c r="H22" s="4709">
        <v>158</v>
      </c>
      <c r="I22" s="4709">
        <v>10</v>
      </c>
      <c r="J22" s="4709">
        <v>337</v>
      </c>
      <c r="K22" s="4709">
        <v>492</v>
      </c>
      <c r="L22" s="4709">
        <v>4</v>
      </c>
      <c r="M22" s="4709">
        <v>0</v>
      </c>
      <c r="N22" s="4709">
        <v>2</v>
      </c>
      <c r="O22" s="4709">
        <f>SUM(C22:N22)</f>
        <v>1961</v>
      </c>
    </row>
    <row r="23" spans="1:15" s="4699" customFormat="1">
      <c r="A23" s="4711" t="s">
        <v>984</v>
      </c>
      <c r="B23" s="4710" t="s">
        <v>123</v>
      </c>
      <c r="C23" s="4709">
        <v>331</v>
      </c>
      <c r="D23" s="4709">
        <v>0</v>
      </c>
      <c r="E23" s="4709">
        <v>544</v>
      </c>
      <c r="F23" s="4709">
        <v>0</v>
      </c>
      <c r="G23" s="4709">
        <v>36</v>
      </c>
      <c r="H23" s="4709">
        <v>4</v>
      </c>
      <c r="I23" s="4709">
        <v>278</v>
      </c>
      <c r="J23" s="4709">
        <v>0</v>
      </c>
      <c r="K23" s="4709">
        <v>592</v>
      </c>
      <c r="L23" s="4709">
        <v>562</v>
      </c>
      <c r="M23" s="4709">
        <v>0</v>
      </c>
      <c r="N23" s="4709">
        <v>257</v>
      </c>
      <c r="O23" s="4709">
        <f>SUM(C23:N23)</f>
        <v>2604</v>
      </c>
    </row>
    <row r="24" spans="1:15" hidden="1">
      <c r="A24" s="4708" t="s">
        <v>1811</v>
      </c>
      <c r="B24" s="4707" t="s">
        <v>125</v>
      </c>
      <c r="C24" s="4706"/>
      <c r="D24" s="4706">
        <v>0</v>
      </c>
      <c r="E24" s="4706"/>
      <c r="F24" s="4706"/>
      <c r="G24" s="4706"/>
      <c r="H24" s="4706"/>
      <c r="I24" s="4706"/>
      <c r="J24" s="4706"/>
      <c r="K24" s="4706"/>
      <c r="L24" s="4706"/>
      <c r="M24" s="4706"/>
      <c r="N24" s="4706"/>
      <c r="O24" s="4706">
        <f>SUM(C24:N24)</f>
        <v>0</v>
      </c>
    </row>
    <row r="25" spans="1:15" hidden="1">
      <c r="A25" s="4708" t="s">
        <v>985</v>
      </c>
      <c r="B25" s="4707" t="s">
        <v>127</v>
      </c>
      <c r="C25" s="4706"/>
      <c r="D25" s="4706">
        <v>0</v>
      </c>
      <c r="E25" s="4706"/>
      <c r="F25" s="4706"/>
      <c r="G25" s="4706"/>
      <c r="H25" s="4706"/>
      <c r="I25" s="4706"/>
      <c r="J25" s="4706"/>
      <c r="K25" s="4706"/>
      <c r="L25" s="4706"/>
      <c r="M25" s="4706"/>
      <c r="N25" s="4706"/>
      <c r="O25" s="4706">
        <f>SUM(C25:N25)</f>
        <v>0</v>
      </c>
    </row>
    <row r="26" spans="1:15" s="4699" customFormat="1" ht="16.5" thickBot="1">
      <c r="A26" s="4705" t="s">
        <v>3129</v>
      </c>
      <c r="B26" s="4704" t="s">
        <v>129</v>
      </c>
      <c r="C26" s="4703"/>
      <c r="D26" s="4703"/>
      <c r="E26" s="4703"/>
      <c r="F26" s="4703"/>
      <c r="G26" s="4703"/>
      <c r="H26" s="4703"/>
      <c r="I26" s="4703"/>
      <c r="J26" s="4703"/>
      <c r="K26" s="4703"/>
      <c r="L26" s="4703"/>
      <c r="M26" s="4703"/>
      <c r="N26" s="4703"/>
      <c r="O26" s="4703"/>
    </row>
    <row r="27" spans="1:15" s="4699" customFormat="1">
      <c r="A27" s="4702" t="s">
        <v>424</v>
      </c>
      <c r="B27" s="4701" t="s">
        <v>131</v>
      </c>
      <c r="C27" s="4700">
        <f>SUM(C7:C26)</f>
        <v>107034</v>
      </c>
      <c r="D27" s="4700">
        <f>SUM(D7:D26)</f>
        <v>4543</v>
      </c>
      <c r="E27" s="4700">
        <f>SUM(E7:E26)</f>
        <v>30580</v>
      </c>
      <c r="F27" s="4700">
        <f>SUM(F7:F26)</f>
        <v>21230</v>
      </c>
      <c r="G27" s="4700">
        <f>SUM(G7:G26)</f>
        <v>51174</v>
      </c>
      <c r="H27" s="4700">
        <f>SUM(H7:H26)</f>
        <v>46432</v>
      </c>
      <c r="I27" s="4700">
        <f>SUM(I7:I26)</f>
        <v>9823</v>
      </c>
      <c r="J27" s="4700">
        <f>SUM(J7:J26)</f>
        <v>7154</v>
      </c>
      <c r="K27" s="4700">
        <f>SUM(K7:K26)</f>
        <v>109815</v>
      </c>
      <c r="L27" s="4700">
        <f>SUM(L7:L26)</f>
        <v>26602</v>
      </c>
      <c r="M27" s="4700">
        <f>SUM(M7:M26)</f>
        <v>5957</v>
      </c>
      <c r="N27" s="4700">
        <f>SUM(N7:N26)</f>
        <v>7505</v>
      </c>
      <c r="O27" s="4700">
        <f>SUM(C27:N27)</f>
        <v>427849</v>
      </c>
    </row>
    <row r="28" spans="1:15">
      <c r="A28" s="4698" t="s">
        <v>2963</v>
      </c>
    </row>
    <row r="29" spans="1:15">
      <c r="A29" s="4698" t="s">
        <v>3128</v>
      </c>
    </row>
  </sheetData>
  <mergeCells count="3">
    <mergeCell ref="A1:M1"/>
    <mergeCell ref="A2:M2"/>
    <mergeCell ref="C4:N4"/>
  </mergeCells>
  <printOptions horizontalCentered="1" verticalCentered="1"/>
  <pageMargins left="0.59055118110236227" right="0.59055118110236227" top="0.9055118110236221" bottom="0.9055118110236221" header="0.51181102362204722" footer="0.51181102362204722"/>
  <pageSetup paperSize="9" scale="83"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419CB-EC6F-45CC-91E1-D9AA996FE476}">
  <dimension ref="A1:D27"/>
  <sheetViews>
    <sheetView showGridLines="0" workbookViewId="0">
      <selection activeCell="B9" sqref="B9"/>
    </sheetView>
  </sheetViews>
  <sheetFormatPr defaultRowHeight="15"/>
  <cols>
    <col min="1" max="1" width="27.140625" customWidth="1"/>
    <col min="2" max="2" width="22.140625" customWidth="1"/>
    <col min="3" max="3" width="21" bestFit="1" customWidth="1"/>
    <col min="4" max="4" width="21.140625" bestFit="1" customWidth="1"/>
  </cols>
  <sheetData>
    <row r="1" spans="1:4" ht="20.25">
      <c r="A1" s="4742" t="s">
        <v>3137</v>
      </c>
      <c r="B1" s="4742"/>
      <c r="C1" s="4742"/>
      <c r="D1" s="4742"/>
    </row>
    <row r="2" spans="1:4" ht="18">
      <c r="A2" s="4743" t="s">
        <v>3138</v>
      </c>
      <c r="B2" s="4743"/>
      <c r="C2" s="4743"/>
      <c r="D2" s="4743"/>
    </row>
    <row r="3" spans="1:4" ht="25.5">
      <c r="A3" s="804" t="s">
        <v>3139</v>
      </c>
      <c r="B3" s="4744"/>
      <c r="C3" s="421"/>
      <c r="D3" s="4745" t="s">
        <v>3140</v>
      </c>
    </row>
    <row r="4" spans="1:4" ht="20.25">
      <c r="A4" s="4766" t="s">
        <v>195</v>
      </c>
      <c r="B4" s="4767" t="s">
        <v>196</v>
      </c>
      <c r="C4" s="4746" t="s">
        <v>3141</v>
      </c>
      <c r="D4" s="4746" t="s">
        <v>3142</v>
      </c>
    </row>
    <row r="5" spans="1:4" ht="18">
      <c r="A5" s="4768"/>
      <c r="B5" s="4769"/>
      <c r="C5" s="4747" t="s">
        <v>3143</v>
      </c>
      <c r="D5" s="4748" t="s">
        <v>3144</v>
      </c>
    </row>
    <row r="6" spans="1:4" ht="20.25">
      <c r="A6" s="4749" t="s">
        <v>969</v>
      </c>
      <c r="B6" s="4750" t="s">
        <v>91</v>
      </c>
      <c r="C6" s="4751">
        <v>9508</v>
      </c>
      <c r="D6" s="4752">
        <v>23046</v>
      </c>
    </row>
    <row r="7" spans="1:4" ht="20.25">
      <c r="A7" s="4753" t="s">
        <v>970</v>
      </c>
      <c r="B7" s="4754" t="s">
        <v>93</v>
      </c>
      <c r="C7" s="4755">
        <v>3830</v>
      </c>
      <c r="D7" s="4756">
        <v>9182</v>
      </c>
    </row>
    <row r="8" spans="1:4" ht="20.25">
      <c r="A8" s="4753" t="s">
        <v>971</v>
      </c>
      <c r="B8" s="4754" t="s">
        <v>95</v>
      </c>
      <c r="C8" s="4755">
        <v>5843</v>
      </c>
      <c r="D8" s="4756">
        <v>24433</v>
      </c>
    </row>
    <row r="9" spans="1:4" ht="20.25">
      <c r="A9" s="4753" t="s">
        <v>972</v>
      </c>
      <c r="B9" s="4754" t="s">
        <v>97</v>
      </c>
      <c r="C9" s="4755">
        <v>5607</v>
      </c>
      <c r="D9" s="4756">
        <v>322</v>
      </c>
    </row>
    <row r="10" spans="1:4" ht="20.25">
      <c r="A10" s="4753" t="s">
        <v>973</v>
      </c>
      <c r="B10" s="4754" t="s">
        <v>99</v>
      </c>
      <c r="C10" s="4755">
        <v>4394</v>
      </c>
      <c r="D10" s="4756">
        <v>6007</v>
      </c>
    </row>
    <row r="11" spans="1:4" ht="20.25">
      <c r="A11" s="4753" t="s">
        <v>974</v>
      </c>
      <c r="B11" s="4754" t="s">
        <v>101</v>
      </c>
      <c r="C11" s="4755">
        <v>5853</v>
      </c>
      <c r="D11" s="4756">
        <v>9989</v>
      </c>
    </row>
    <row r="12" spans="1:4" ht="20.25">
      <c r="A12" s="4753" t="s">
        <v>976</v>
      </c>
      <c r="B12" s="4754" t="s">
        <v>103</v>
      </c>
      <c r="C12" s="4755">
        <v>9384</v>
      </c>
      <c r="D12" s="4756">
        <v>7569</v>
      </c>
    </row>
    <row r="13" spans="1:4" ht="20.25">
      <c r="A13" s="4753" t="s">
        <v>977</v>
      </c>
      <c r="B13" s="4754" t="s">
        <v>105</v>
      </c>
      <c r="C13" s="4755">
        <v>5003</v>
      </c>
      <c r="D13" s="4756">
        <v>19465</v>
      </c>
    </row>
    <row r="14" spans="1:4" ht="20.25">
      <c r="A14" s="4753" t="s">
        <v>1809</v>
      </c>
      <c r="B14" s="4754" t="s">
        <v>107</v>
      </c>
      <c r="C14" s="4755">
        <v>1751</v>
      </c>
      <c r="D14" s="4756">
        <v>1298</v>
      </c>
    </row>
    <row r="15" spans="1:4" ht="20.25">
      <c r="A15" s="4753" t="s">
        <v>978</v>
      </c>
      <c r="B15" s="4754" t="s">
        <v>109</v>
      </c>
      <c r="C15" s="4755">
        <v>7336</v>
      </c>
      <c r="D15" s="4756">
        <v>7408</v>
      </c>
    </row>
    <row r="16" spans="1:4" ht="20.25">
      <c r="A16" s="4753" t="s">
        <v>210</v>
      </c>
      <c r="B16" s="4754" t="s">
        <v>111</v>
      </c>
      <c r="C16" s="4755">
        <v>1895</v>
      </c>
      <c r="D16" s="4756">
        <v>400</v>
      </c>
    </row>
    <row r="17" spans="1:4" ht="20.25">
      <c r="A17" s="4753" t="s">
        <v>979</v>
      </c>
      <c r="B17" s="4754" t="s">
        <v>113</v>
      </c>
      <c r="C17" s="4755">
        <v>1730</v>
      </c>
      <c r="D17" s="4756">
        <v>3745</v>
      </c>
    </row>
    <row r="18" spans="1:4" ht="20.25">
      <c r="A18" s="4753" t="s">
        <v>114</v>
      </c>
      <c r="B18" s="4754" t="s">
        <v>115</v>
      </c>
      <c r="C18" s="4755">
        <v>2571</v>
      </c>
      <c r="D18" s="4756">
        <v>1465</v>
      </c>
    </row>
    <row r="19" spans="1:4" ht="20.25">
      <c r="A19" s="4753" t="s">
        <v>981</v>
      </c>
      <c r="B19" s="4754" t="s">
        <v>117</v>
      </c>
      <c r="C19" s="4755">
        <v>2142</v>
      </c>
      <c r="D19" s="4756">
        <v>10546</v>
      </c>
    </row>
    <row r="20" spans="1:4" ht="20.25">
      <c r="A20" s="4753" t="s">
        <v>118</v>
      </c>
      <c r="B20" s="4754" t="s">
        <v>119</v>
      </c>
      <c r="C20" s="4755">
        <v>2301</v>
      </c>
      <c r="D20" s="4756">
        <v>4644</v>
      </c>
    </row>
    <row r="21" spans="1:4" ht="20.25">
      <c r="A21" s="4753" t="s">
        <v>982</v>
      </c>
      <c r="B21" s="4754" t="s">
        <v>983</v>
      </c>
      <c r="C21" s="4755">
        <v>2645</v>
      </c>
      <c r="D21" s="4756">
        <v>7465</v>
      </c>
    </row>
    <row r="22" spans="1:4" ht="20.25">
      <c r="A22" s="4753" t="s">
        <v>984</v>
      </c>
      <c r="B22" s="4754" t="s">
        <v>2643</v>
      </c>
      <c r="C22" s="4755">
        <v>2772</v>
      </c>
      <c r="D22" s="4756">
        <v>987</v>
      </c>
    </row>
    <row r="23" spans="1:4" ht="20.25">
      <c r="A23" s="4753" t="s">
        <v>1811</v>
      </c>
      <c r="B23" s="4754" t="s">
        <v>125</v>
      </c>
      <c r="C23" s="4755">
        <v>1808</v>
      </c>
      <c r="D23" s="4756">
        <v>7586</v>
      </c>
    </row>
    <row r="24" spans="1:4" ht="20.25">
      <c r="A24" s="4753" t="s">
        <v>126</v>
      </c>
      <c r="B24" s="4754" t="s">
        <v>2908</v>
      </c>
      <c r="C24" s="4755">
        <v>1052</v>
      </c>
      <c r="D24" s="4756">
        <v>33949</v>
      </c>
    </row>
    <row r="25" spans="1:4" ht="20.25">
      <c r="A25" s="4757" t="s">
        <v>128</v>
      </c>
      <c r="B25" s="4758" t="s">
        <v>129</v>
      </c>
      <c r="C25" s="4759">
        <v>768</v>
      </c>
      <c r="D25" s="4760">
        <v>733</v>
      </c>
    </row>
    <row r="26" spans="1:4" ht="20.25">
      <c r="A26" s="4761" t="s">
        <v>424</v>
      </c>
      <c r="B26" s="4762" t="s">
        <v>131</v>
      </c>
      <c r="C26" s="4763">
        <f>SUM(C6:C25)</f>
        <v>78193</v>
      </c>
      <c r="D26" s="4763">
        <f>SUM(D6:D25)</f>
        <v>180239</v>
      </c>
    </row>
    <row r="27" spans="1:4">
      <c r="A27" s="4764" t="s">
        <v>3145</v>
      </c>
      <c r="B27" s="4764"/>
      <c r="C27" s="4765" t="s">
        <v>3146</v>
      </c>
      <c r="D27" s="4765"/>
    </row>
  </sheetData>
  <mergeCells count="6">
    <mergeCell ref="A1:D1"/>
    <mergeCell ref="A2:D2"/>
    <mergeCell ref="A4:A5"/>
    <mergeCell ref="B4:B5"/>
    <mergeCell ref="A27:B27"/>
    <mergeCell ref="C27:D27"/>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ED5C6-B7DE-4720-844D-01BF8D4311AD}">
  <dimension ref="A1:J34"/>
  <sheetViews>
    <sheetView showGridLines="0" zoomScaleNormal="100" workbookViewId="0">
      <selection activeCell="B5" sqref="B5"/>
    </sheetView>
  </sheetViews>
  <sheetFormatPr defaultRowHeight="20.100000000000001" customHeight="1"/>
  <cols>
    <col min="1" max="1" width="12" style="1480" customWidth="1"/>
    <col min="2" max="2" width="15.140625" style="1480" customWidth="1"/>
    <col min="3" max="3" width="14.140625" style="1480" customWidth="1"/>
    <col min="4" max="4" width="13.85546875" style="1480" customWidth="1"/>
    <col min="5" max="5" width="17.28515625" style="1480" customWidth="1"/>
    <col min="6" max="6" width="14" style="1480" customWidth="1"/>
    <col min="7" max="7" width="12.5703125" style="1480" customWidth="1"/>
    <col min="8" max="8" width="11.42578125" style="1480" customWidth="1"/>
    <col min="9" max="9" width="12.7109375" style="1480" customWidth="1"/>
    <col min="10" max="10" width="10.7109375" style="1480" customWidth="1"/>
    <col min="11" max="11" width="8.7109375" style="1480" customWidth="1"/>
    <col min="12" max="24" width="9.140625" style="1480" customWidth="1"/>
    <col min="25" max="16384" width="9.140625" style="1480"/>
  </cols>
  <sheetData>
    <row r="1" spans="1:10" ht="20.100000000000001" customHeight="1">
      <c r="A1" s="4796" t="s">
        <v>3174</v>
      </c>
      <c r="B1" s="4796"/>
      <c r="C1" s="4796"/>
      <c r="D1" s="4796"/>
      <c r="E1" s="4796"/>
      <c r="F1" s="4796"/>
      <c r="G1" s="4796"/>
      <c r="H1" s="4796"/>
      <c r="I1" s="4796"/>
      <c r="J1" s="4796"/>
    </row>
    <row r="2" spans="1:10" ht="20.100000000000001" customHeight="1">
      <c r="A2" s="4795" t="s">
        <v>3173</v>
      </c>
      <c r="B2" s="4795"/>
      <c r="C2" s="4795"/>
      <c r="D2" s="4795"/>
      <c r="E2" s="4795"/>
      <c r="F2" s="4795"/>
      <c r="G2" s="4795"/>
      <c r="H2" s="4795"/>
      <c r="I2" s="4795"/>
      <c r="J2" s="4795"/>
    </row>
    <row r="3" spans="1:10" ht="20.100000000000001" customHeight="1">
      <c r="A3" s="1484" t="s">
        <v>3172</v>
      </c>
      <c r="B3" s="1482"/>
      <c r="C3" s="1482"/>
      <c r="D3" s="1482"/>
      <c r="E3" s="1482"/>
      <c r="F3" s="1482"/>
      <c r="G3" s="1482"/>
      <c r="H3" s="1482"/>
      <c r="I3" s="1482"/>
      <c r="J3" s="1485" t="s">
        <v>3171</v>
      </c>
    </row>
    <row r="4" spans="1:10" ht="20.100000000000001" customHeight="1">
      <c r="A4" s="4794" t="s">
        <v>217</v>
      </c>
      <c r="B4" s="4793"/>
      <c r="C4" s="4792" t="s">
        <v>3170</v>
      </c>
      <c r="D4" s="4791"/>
      <c r="E4" s="4791"/>
      <c r="F4" s="4791"/>
      <c r="G4" s="4791"/>
      <c r="H4" s="4791"/>
      <c r="I4" s="4791"/>
      <c r="J4" s="4790" t="s">
        <v>3169</v>
      </c>
    </row>
    <row r="5" spans="1:10" ht="20.100000000000001" customHeight="1">
      <c r="A5" s="4785"/>
      <c r="B5" s="4784"/>
      <c r="C5" s="4789"/>
      <c r="D5" s="4789" t="s">
        <v>3168</v>
      </c>
      <c r="E5" s="4789" t="s">
        <v>3167</v>
      </c>
      <c r="F5" s="4789" t="s">
        <v>3166</v>
      </c>
      <c r="G5" s="4789" t="s">
        <v>3165</v>
      </c>
      <c r="H5" s="4789" t="s">
        <v>3164</v>
      </c>
      <c r="I5" s="4789" t="s">
        <v>3163</v>
      </c>
      <c r="J5" s="4789" t="s">
        <v>424</v>
      </c>
    </row>
    <row r="6" spans="1:10" ht="20.100000000000001" customHeight="1">
      <c r="A6" s="4788" t="s">
        <v>195</v>
      </c>
      <c r="B6" s="4787" t="s">
        <v>196</v>
      </c>
      <c r="C6" s="4786" t="s">
        <v>3162</v>
      </c>
      <c r="D6" s="4786" t="s">
        <v>3161</v>
      </c>
      <c r="E6" s="4786" t="s">
        <v>3160</v>
      </c>
      <c r="F6" s="4786" t="s">
        <v>3159</v>
      </c>
      <c r="G6" s="4786" t="s">
        <v>3158</v>
      </c>
      <c r="H6" s="4786" t="s">
        <v>3157</v>
      </c>
      <c r="I6" s="4786"/>
      <c r="J6" s="4786"/>
    </row>
    <row r="7" spans="1:10" ht="20.100000000000001" customHeight="1">
      <c r="A7" s="4785"/>
      <c r="B7" s="4784"/>
      <c r="C7" s="788" t="s">
        <v>3156</v>
      </c>
      <c r="D7" s="788" t="s">
        <v>3155</v>
      </c>
      <c r="E7" s="788" t="s">
        <v>3154</v>
      </c>
      <c r="F7" s="788" t="s">
        <v>3153</v>
      </c>
      <c r="G7" s="788" t="s">
        <v>3152</v>
      </c>
      <c r="H7" s="788" t="s">
        <v>3151</v>
      </c>
      <c r="I7" s="788" t="s">
        <v>3150</v>
      </c>
      <c r="J7" s="788" t="s">
        <v>425</v>
      </c>
    </row>
    <row r="8" spans="1:10" s="1484" customFormat="1" ht="20.100000000000001" customHeight="1">
      <c r="A8" s="4785" t="s">
        <v>217</v>
      </c>
      <c r="B8" s="4784" t="s">
        <v>217</v>
      </c>
      <c r="C8" s="788"/>
      <c r="D8" s="788" t="s">
        <v>3149</v>
      </c>
      <c r="E8" s="788" t="s">
        <v>3148</v>
      </c>
      <c r="F8" s="4783"/>
      <c r="G8" s="788"/>
      <c r="H8" s="788"/>
      <c r="I8" s="788"/>
      <c r="J8" s="788"/>
    </row>
    <row r="9" spans="1:10" ht="20.100000000000001" customHeight="1">
      <c r="A9" s="4585" t="s">
        <v>969</v>
      </c>
      <c r="B9" s="4772" t="s">
        <v>91</v>
      </c>
      <c r="C9" s="4770">
        <v>23</v>
      </c>
      <c r="D9" s="4770">
        <v>1</v>
      </c>
      <c r="E9" s="4770">
        <v>2</v>
      </c>
      <c r="F9" s="4770">
        <v>0</v>
      </c>
      <c r="G9" s="4770">
        <v>0</v>
      </c>
      <c r="H9" s="4770">
        <v>398</v>
      </c>
      <c r="I9" s="4770">
        <v>1074</v>
      </c>
      <c r="J9" s="4770">
        <f>SUM(C9:I9)</f>
        <v>1498</v>
      </c>
    </row>
    <row r="10" spans="1:10" ht="20.100000000000001" customHeight="1">
      <c r="A10" s="4781" t="s">
        <v>970</v>
      </c>
      <c r="B10" s="4780" t="s">
        <v>93</v>
      </c>
      <c r="C10" s="4779">
        <v>60</v>
      </c>
      <c r="D10" s="4779">
        <v>8</v>
      </c>
      <c r="E10" s="4779">
        <v>32</v>
      </c>
      <c r="F10" s="4779">
        <v>12</v>
      </c>
      <c r="G10" s="4779">
        <v>1</v>
      </c>
      <c r="H10" s="4779">
        <v>444</v>
      </c>
      <c r="I10" s="4779">
        <v>1845</v>
      </c>
      <c r="J10" s="4779">
        <f>SUM(C10:I10)</f>
        <v>2402</v>
      </c>
    </row>
    <row r="11" spans="1:10" ht="20.100000000000001" customHeight="1">
      <c r="A11" s="4781" t="s">
        <v>971</v>
      </c>
      <c r="B11" s="4780" t="s">
        <v>95</v>
      </c>
      <c r="C11" s="4779">
        <v>62</v>
      </c>
      <c r="D11" s="4779">
        <v>24</v>
      </c>
      <c r="E11" s="4779">
        <v>23</v>
      </c>
      <c r="F11" s="4779">
        <v>0</v>
      </c>
      <c r="G11" s="4779">
        <v>0</v>
      </c>
      <c r="H11" s="4779">
        <v>485</v>
      </c>
      <c r="I11" s="4779">
        <v>1136</v>
      </c>
      <c r="J11" s="4779">
        <f>SUM(C11:I11)</f>
        <v>1730</v>
      </c>
    </row>
    <row r="12" spans="1:10" ht="20.100000000000001" customHeight="1">
      <c r="A12" s="4781" t="s">
        <v>972</v>
      </c>
      <c r="B12" s="4780" t="s">
        <v>97</v>
      </c>
      <c r="C12" s="4779">
        <v>47</v>
      </c>
      <c r="D12" s="4779">
        <v>13</v>
      </c>
      <c r="E12" s="4779">
        <v>53</v>
      </c>
      <c r="F12" s="4779">
        <v>0</v>
      </c>
      <c r="G12" s="4779">
        <v>0</v>
      </c>
      <c r="H12" s="4779">
        <v>245</v>
      </c>
      <c r="I12" s="4779">
        <v>230</v>
      </c>
      <c r="J12" s="4779">
        <f>SUM(C12:I12)</f>
        <v>588</v>
      </c>
    </row>
    <row r="13" spans="1:10" ht="20.100000000000001" customHeight="1">
      <c r="A13" s="4781" t="s">
        <v>973</v>
      </c>
      <c r="B13" s="4780" t="s">
        <v>99</v>
      </c>
      <c r="C13" s="4779">
        <v>43</v>
      </c>
      <c r="D13" s="4779">
        <v>24</v>
      </c>
      <c r="E13" s="4779">
        <v>113</v>
      </c>
      <c r="F13" s="4779">
        <v>1</v>
      </c>
      <c r="G13" s="4779">
        <v>0</v>
      </c>
      <c r="H13" s="4779">
        <v>1059</v>
      </c>
      <c r="I13" s="4779">
        <v>2678</v>
      </c>
      <c r="J13" s="4779">
        <f>SUM(C13:I13)</f>
        <v>3918</v>
      </c>
    </row>
    <row r="14" spans="1:10" ht="20.100000000000001" customHeight="1">
      <c r="A14" s="4781" t="s">
        <v>974</v>
      </c>
      <c r="B14" s="4780" t="s">
        <v>101</v>
      </c>
      <c r="C14" s="4779">
        <v>18</v>
      </c>
      <c r="D14" s="4779">
        <v>0</v>
      </c>
      <c r="E14" s="4779">
        <v>14</v>
      </c>
      <c r="F14" s="4779">
        <v>0</v>
      </c>
      <c r="G14" s="4779">
        <v>0</v>
      </c>
      <c r="H14" s="4779">
        <v>451</v>
      </c>
      <c r="I14" s="4779">
        <v>4940</v>
      </c>
      <c r="J14" s="4779">
        <f>SUM(C14:I14)</f>
        <v>5423</v>
      </c>
    </row>
    <row r="15" spans="1:10" ht="20.100000000000001" customHeight="1">
      <c r="A15" s="4781" t="s">
        <v>976</v>
      </c>
      <c r="B15" s="4780" t="s">
        <v>103</v>
      </c>
      <c r="C15" s="4779">
        <v>52</v>
      </c>
      <c r="D15" s="4779">
        <v>8</v>
      </c>
      <c r="E15" s="4779">
        <v>28</v>
      </c>
      <c r="F15" s="4779">
        <v>0</v>
      </c>
      <c r="G15" s="4779">
        <v>1</v>
      </c>
      <c r="H15" s="4779">
        <v>392</v>
      </c>
      <c r="I15" s="4779">
        <v>810</v>
      </c>
      <c r="J15" s="4779">
        <f>SUM(C15:I15)</f>
        <v>1291</v>
      </c>
    </row>
    <row r="16" spans="1:10" ht="20.100000000000001" customHeight="1">
      <c r="A16" s="4781" t="s">
        <v>977</v>
      </c>
      <c r="B16" s="4780" t="s">
        <v>105</v>
      </c>
      <c r="C16" s="4779">
        <v>69</v>
      </c>
      <c r="D16" s="4779">
        <v>0</v>
      </c>
      <c r="E16" s="4779">
        <v>0</v>
      </c>
      <c r="F16" s="4779">
        <v>0</v>
      </c>
      <c r="G16" s="4779">
        <v>0</v>
      </c>
      <c r="H16" s="4779">
        <v>0</v>
      </c>
      <c r="I16" s="4779">
        <v>1487</v>
      </c>
      <c r="J16" s="4779">
        <f>SUM(C16:I16)</f>
        <v>1556</v>
      </c>
    </row>
    <row r="17" spans="1:10" ht="20.100000000000001" customHeight="1">
      <c r="A17" s="4781" t="s">
        <v>1809</v>
      </c>
      <c r="B17" s="4780" t="s">
        <v>107</v>
      </c>
      <c r="C17" s="4779">
        <v>11</v>
      </c>
      <c r="D17" s="4779">
        <v>13</v>
      </c>
      <c r="E17" s="4779">
        <v>13</v>
      </c>
      <c r="F17" s="4779">
        <v>2</v>
      </c>
      <c r="G17" s="4779">
        <v>1</v>
      </c>
      <c r="H17" s="4779">
        <v>157</v>
      </c>
      <c r="I17" s="4779">
        <v>309</v>
      </c>
      <c r="J17" s="4779">
        <f>SUM(C17:I17)</f>
        <v>506</v>
      </c>
    </row>
    <row r="18" spans="1:10" ht="20.100000000000001" customHeight="1">
      <c r="A18" s="4781" t="s">
        <v>978</v>
      </c>
      <c r="B18" s="4780" t="s">
        <v>109</v>
      </c>
      <c r="C18" s="4779">
        <v>65</v>
      </c>
      <c r="D18" s="4779">
        <v>21</v>
      </c>
      <c r="E18" s="4779">
        <v>19</v>
      </c>
      <c r="F18" s="4779">
        <v>13</v>
      </c>
      <c r="G18" s="4779">
        <v>12</v>
      </c>
      <c r="H18" s="4779">
        <v>475</v>
      </c>
      <c r="I18" s="4779">
        <v>975</v>
      </c>
      <c r="J18" s="4779">
        <f>SUM(C18:I18)</f>
        <v>1580</v>
      </c>
    </row>
    <row r="19" spans="1:10" ht="20.100000000000001" customHeight="1">
      <c r="A19" s="4781" t="s">
        <v>210</v>
      </c>
      <c r="B19" s="4780" t="s">
        <v>111</v>
      </c>
      <c r="C19" s="4779">
        <v>9</v>
      </c>
      <c r="D19" s="4779">
        <v>0</v>
      </c>
      <c r="E19" s="4779">
        <v>0</v>
      </c>
      <c r="F19" s="4779">
        <v>0</v>
      </c>
      <c r="G19" s="4779">
        <v>0</v>
      </c>
      <c r="H19" s="4779">
        <v>305</v>
      </c>
      <c r="I19" s="4779">
        <v>77</v>
      </c>
      <c r="J19" s="4779">
        <f>SUM(C19:I19)</f>
        <v>391</v>
      </c>
    </row>
    <row r="20" spans="1:10" ht="20.100000000000001" customHeight="1">
      <c r="A20" s="4781" t="s">
        <v>979</v>
      </c>
      <c r="B20" s="4780" t="s">
        <v>113</v>
      </c>
      <c r="C20" s="4779">
        <v>6</v>
      </c>
      <c r="D20" s="4779">
        <v>0</v>
      </c>
      <c r="E20" s="4779">
        <v>11</v>
      </c>
      <c r="F20" s="4779">
        <v>0</v>
      </c>
      <c r="G20" s="4779">
        <v>1</v>
      </c>
      <c r="H20" s="4779">
        <v>276</v>
      </c>
      <c r="I20" s="4779">
        <v>604</v>
      </c>
      <c r="J20" s="4779">
        <f>SUM(C20:I20)</f>
        <v>898</v>
      </c>
    </row>
    <row r="21" spans="1:10" ht="20.100000000000001" customHeight="1">
      <c r="A21" s="4781" t="s">
        <v>114</v>
      </c>
      <c r="B21" s="4780" t="s">
        <v>115</v>
      </c>
      <c r="C21" s="4779">
        <v>38</v>
      </c>
      <c r="D21" s="4779">
        <v>9</v>
      </c>
      <c r="E21" s="4779">
        <v>15</v>
      </c>
      <c r="F21" s="4779">
        <v>2</v>
      </c>
      <c r="G21" s="4779">
        <v>14</v>
      </c>
      <c r="H21" s="4779">
        <v>511</v>
      </c>
      <c r="I21" s="4779">
        <v>120</v>
      </c>
      <c r="J21" s="4779">
        <f>SUM(C21:I21)</f>
        <v>709</v>
      </c>
    </row>
    <row r="22" spans="1:10" ht="20.100000000000001" customHeight="1">
      <c r="A22" s="4781" t="s">
        <v>981</v>
      </c>
      <c r="B22" s="4780" t="s">
        <v>117</v>
      </c>
      <c r="C22" s="4779">
        <v>16</v>
      </c>
      <c r="D22" s="4779">
        <v>1</v>
      </c>
      <c r="E22" s="4779">
        <v>2</v>
      </c>
      <c r="F22" s="4779">
        <v>0</v>
      </c>
      <c r="G22" s="4779">
        <v>0</v>
      </c>
      <c r="H22" s="4779">
        <v>291</v>
      </c>
      <c r="I22" s="4779">
        <v>405</v>
      </c>
      <c r="J22" s="4779">
        <f>SUM(C22:I22)</f>
        <v>715</v>
      </c>
    </row>
    <row r="23" spans="1:10" ht="20.100000000000001" customHeight="1">
      <c r="A23" s="4781" t="s">
        <v>118</v>
      </c>
      <c r="B23" s="4780" t="s">
        <v>119</v>
      </c>
      <c r="C23" s="4779">
        <v>23</v>
      </c>
      <c r="D23" s="4779">
        <v>1</v>
      </c>
      <c r="E23" s="4782">
        <v>16</v>
      </c>
      <c r="F23" s="4779">
        <v>0</v>
      </c>
      <c r="G23" s="4779">
        <v>0</v>
      </c>
      <c r="H23" s="4779">
        <v>615</v>
      </c>
      <c r="I23" s="4779">
        <v>902</v>
      </c>
      <c r="J23" s="4779">
        <f>SUM(C23:I23)</f>
        <v>1557</v>
      </c>
    </row>
    <row r="24" spans="1:10" ht="20.100000000000001" customHeight="1">
      <c r="A24" s="4781" t="s">
        <v>982</v>
      </c>
      <c r="B24" s="4780" t="s">
        <v>121</v>
      </c>
      <c r="C24" s="4779">
        <v>15</v>
      </c>
      <c r="D24" s="4779">
        <v>3</v>
      </c>
      <c r="E24" s="4779">
        <v>6</v>
      </c>
      <c r="F24" s="4779">
        <v>0</v>
      </c>
      <c r="G24" s="4779">
        <v>0</v>
      </c>
      <c r="H24" s="4779">
        <v>184</v>
      </c>
      <c r="I24" s="4779">
        <v>1285</v>
      </c>
      <c r="J24" s="4779">
        <f>SUM(C24:I24)</f>
        <v>1493</v>
      </c>
    </row>
    <row r="25" spans="1:10" ht="20.100000000000001" customHeight="1">
      <c r="A25" s="4781" t="s">
        <v>984</v>
      </c>
      <c r="B25" s="4780" t="s">
        <v>123</v>
      </c>
      <c r="C25" s="4779">
        <v>52</v>
      </c>
      <c r="D25" s="4779">
        <v>6</v>
      </c>
      <c r="E25" s="4779">
        <v>18</v>
      </c>
      <c r="F25" s="4779">
        <v>1</v>
      </c>
      <c r="G25" s="4779">
        <v>1</v>
      </c>
      <c r="H25" s="4779">
        <v>259</v>
      </c>
      <c r="I25" s="4779">
        <v>406</v>
      </c>
      <c r="J25" s="4779">
        <f>SUM(C25:I25)</f>
        <v>743</v>
      </c>
    </row>
    <row r="26" spans="1:10" ht="20.100000000000001" customHeight="1">
      <c r="A26" s="4781" t="s">
        <v>1811</v>
      </c>
      <c r="B26" s="4780" t="s">
        <v>125</v>
      </c>
      <c r="C26" s="4779">
        <v>5</v>
      </c>
      <c r="D26" s="4779">
        <v>1</v>
      </c>
      <c r="E26" s="4779">
        <v>0</v>
      </c>
      <c r="F26" s="4779">
        <v>2</v>
      </c>
      <c r="G26" s="4779">
        <v>1</v>
      </c>
      <c r="H26" s="4779">
        <v>160</v>
      </c>
      <c r="I26" s="4779">
        <v>438</v>
      </c>
      <c r="J26" s="4779">
        <f>SUM(C26:I26)</f>
        <v>607</v>
      </c>
    </row>
    <row r="27" spans="1:10" ht="20.100000000000001" customHeight="1">
      <c r="A27" s="4584" t="s">
        <v>985</v>
      </c>
      <c r="B27" s="1491" t="s">
        <v>127</v>
      </c>
      <c r="C27" s="4779">
        <v>7</v>
      </c>
      <c r="D27" s="4779">
        <v>1</v>
      </c>
      <c r="E27" s="4779">
        <v>4</v>
      </c>
      <c r="F27" s="4779">
        <v>0</v>
      </c>
      <c r="G27" s="4779">
        <v>2</v>
      </c>
      <c r="H27" s="4779">
        <v>127</v>
      </c>
      <c r="I27" s="4779">
        <v>325</v>
      </c>
      <c r="J27" s="4779">
        <f>SUM(C27:I27)</f>
        <v>466</v>
      </c>
    </row>
    <row r="28" spans="1:10" ht="20.100000000000001" customHeight="1" thickBot="1">
      <c r="A28" s="4778" t="s">
        <v>128</v>
      </c>
      <c r="B28" s="4777" t="s">
        <v>129</v>
      </c>
      <c r="C28" s="4776">
        <v>7</v>
      </c>
      <c r="D28" s="4776">
        <v>1</v>
      </c>
      <c r="E28" s="4776">
        <v>1</v>
      </c>
      <c r="F28" s="4776">
        <v>1</v>
      </c>
      <c r="G28" s="4776">
        <v>0</v>
      </c>
      <c r="H28" s="4776">
        <v>14</v>
      </c>
      <c r="I28" s="4776">
        <v>6</v>
      </c>
      <c r="J28" s="4776">
        <f>SUM(C28:I28)</f>
        <v>30</v>
      </c>
    </row>
    <row r="29" spans="1:10" ht="20.100000000000001" customHeight="1">
      <c r="A29" s="4775" t="s">
        <v>424</v>
      </c>
      <c r="B29" s="1496" t="s">
        <v>131</v>
      </c>
      <c r="C29" s="4774">
        <f>SUM(C9:C28)</f>
        <v>628</v>
      </c>
      <c r="D29" s="4774">
        <f>SUM(D9:D28)</f>
        <v>135</v>
      </c>
      <c r="E29" s="4774">
        <f>SUM(E9:E28)</f>
        <v>370</v>
      </c>
      <c r="F29" s="4774">
        <f>SUM(F9:F28)</f>
        <v>34</v>
      </c>
      <c r="G29" s="4774">
        <f>SUM(G9:G28)</f>
        <v>34</v>
      </c>
      <c r="H29" s="4774">
        <f>SUM(H9:H28)</f>
        <v>6848</v>
      </c>
      <c r="I29" s="4774">
        <f>SUM(I9:I28)</f>
        <v>20052</v>
      </c>
      <c r="J29" s="4774">
        <f>SUM(C29:I29)</f>
        <v>28101</v>
      </c>
    </row>
    <row r="30" spans="1:10" ht="20.100000000000001" hidden="1" customHeight="1">
      <c r="A30" s="4773"/>
    </row>
    <row r="31" spans="1:10" ht="20.100000000000001" hidden="1" customHeight="1">
      <c r="A31" s="4585" t="s">
        <v>969</v>
      </c>
      <c r="B31" s="4772" t="s">
        <v>91</v>
      </c>
      <c r="C31" s="4770">
        <v>195</v>
      </c>
      <c r="D31" s="4770">
        <v>116</v>
      </c>
      <c r="E31" s="4770">
        <v>102</v>
      </c>
      <c r="F31" s="4771">
        <v>2</v>
      </c>
      <c r="G31" s="4770">
        <v>10</v>
      </c>
      <c r="H31" s="4770">
        <v>1054</v>
      </c>
      <c r="I31" s="4770">
        <v>2456</v>
      </c>
      <c r="J31" s="4770">
        <f>SUM(C31:I31)</f>
        <v>3935</v>
      </c>
    </row>
    <row r="32" spans="1:10" ht="20.100000000000001" hidden="1" customHeight="1">
      <c r="A32" s="1480" t="s">
        <v>661</v>
      </c>
      <c r="C32" s="1480">
        <v>116</v>
      </c>
      <c r="D32" s="1480">
        <v>94</v>
      </c>
      <c r="E32" s="1480">
        <v>61</v>
      </c>
      <c r="F32" s="1480">
        <v>1</v>
      </c>
      <c r="G32" s="1480">
        <v>0</v>
      </c>
      <c r="H32" s="1480">
        <v>61</v>
      </c>
      <c r="I32" s="1480">
        <v>132</v>
      </c>
      <c r="J32" s="1480">
        <f>SUM(C32:I32)</f>
        <v>465</v>
      </c>
    </row>
    <row r="33" spans="1:1" ht="20.100000000000001" hidden="1" customHeight="1"/>
    <row r="34" spans="1:1" ht="20.100000000000001" customHeight="1">
      <c r="A34" s="1480" t="s">
        <v>3147</v>
      </c>
    </row>
  </sheetData>
  <mergeCells count="2">
    <mergeCell ref="A1:J1"/>
    <mergeCell ref="A2:J2"/>
  </mergeCells>
  <printOptions horizontalCentered="1" verticalCentered="1"/>
  <pageMargins left="0.59055118110236227" right="0.59055118110236227" top="0.70866141732283472" bottom="0.70866141732283472" header="0.51181102362204722" footer="0.51181102362204722"/>
  <pageSetup paperSize="9" scale="84"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5A44A-32EC-4AB1-83CE-4CD0B6B037A4}">
  <dimension ref="A1:F29"/>
  <sheetViews>
    <sheetView showGridLines="0" workbookViewId="0">
      <selection activeCell="F26" sqref="F26"/>
    </sheetView>
  </sheetViews>
  <sheetFormatPr defaultRowHeight="15"/>
  <cols>
    <col min="1" max="1" width="59.28515625" bestFit="1" customWidth="1"/>
    <col min="2" max="2" width="14.7109375" bestFit="1" customWidth="1"/>
    <col min="3" max="3" width="21.7109375" bestFit="1" customWidth="1"/>
    <col min="4" max="4" width="22.5703125" bestFit="1" customWidth="1"/>
    <col min="5" max="5" width="22.7109375" bestFit="1" customWidth="1"/>
    <col min="6" max="6" width="63.5703125" bestFit="1" customWidth="1"/>
  </cols>
  <sheetData>
    <row r="1" spans="1:6" ht="18.75">
      <c r="A1" s="4797" t="s">
        <v>3175</v>
      </c>
      <c r="B1" s="4797"/>
      <c r="C1" s="4797"/>
      <c r="D1" s="4797"/>
      <c r="E1" s="4797"/>
      <c r="F1" s="4797"/>
    </row>
    <row r="2" spans="1:6" ht="18.75">
      <c r="A2" s="4797" t="s">
        <v>3176</v>
      </c>
      <c r="B2" s="4797"/>
      <c r="C2" s="4797"/>
      <c r="D2" s="4797"/>
      <c r="E2" s="4797"/>
      <c r="F2" s="4797"/>
    </row>
    <row r="3" spans="1:6" ht="15.75">
      <c r="A3" s="4798" t="s">
        <v>3177</v>
      </c>
      <c r="B3" s="4799"/>
      <c r="C3" s="4799"/>
      <c r="D3" s="4799"/>
      <c r="E3" s="4799"/>
      <c r="F3" s="4800" t="s">
        <v>3178</v>
      </c>
    </row>
    <row r="4" spans="1:6" ht="75">
      <c r="A4" s="4801" t="s">
        <v>85</v>
      </c>
      <c r="B4" s="4802" t="s">
        <v>196</v>
      </c>
      <c r="C4" s="4803" t="s">
        <v>3179</v>
      </c>
      <c r="D4" s="4804" t="s">
        <v>3180</v>
      </c>
      <c r="E4" s="4804" t="s">
        <v>3181</v>
      </c>
      <c r="F4" s="4803" t="s">
        <v>3182</v>
      </c>
    </row>
    <row r="5" spans="1:6" ht="15.75">
      <c r="A5" s="4805"/>
      <c r="B5" s="4806"/>
      <c r="C5" s="4807" t="s">
        <v>3183</v>
      </c>
      <c r="D5" s="4807" t="s">
        <v>3184</v>
      </c>
      <c r="E5" s="4807" t="s">
        <v>3185</v>
      </c>
      <c r="F5" s="4808" t="s">
        <v>3186</v>
      </c>
    </row>
    <row r="6" spans="1:6" ht="15.75">
      <c r="A6" s="4809" t="s">
        <v>969</v>
      </c>
      <c r="B6" s="4810" t="s">
        <v>91</v>
      </c>
      <c r="C6" s="4811">
        <v>49641</v>
      </c>
      <c r="D6" s="4811">
        <v>56128</v>
      </c>
      <c r="E6" s="4811">
        <f>C6+D6</f>
        <v>105769</v>
      </c>
      <c r="F6" s="4811">
        <v>6327</v>
      </c>
    </row>
    <row r="7" spans="1:6" ht="15.75">
      <c r="A7" s="4812" t="s">
        <v>970</v>
      </c>
      <c r="B7" s="4813" t="s">
        <v>93</v>
      </c>
      <c r="C7" s="4814">
        <v>7383</v>
      </c>
      <c r="D7" s="4814">
        <v>18256</v>
      </c>
      <c r="E7" s="4811">
        <f t="shared" ref="E7:E25" si="0">C7+D7</f>
        <v>25639</v>
      </c>
      <c r="F7" s="4814">
        <v>1737</v>
      </c>
    </row>
    <row r="8" spans="1:6" ht="15.75">
      <c r="A8" s="4812" t="s">
        <v>971</v>
      </c>
      <c r="B8" s="4813" t="s">
        <v>95</v>
      </c>
      <c r="C8" s="4814">
        <v>10704</v>
      </c>
      <c r="D8" s="4814">
        <v>16036</v>
      </c>
      <c r="E8" s="4811">
        <f t="shared" si="0"/>
        <v>26740</v>
      </c>
      <c r="F8" s="4814">
        <v>1361</v>
      </c>
    </row>
    <row r="9" spans="1:6" ht="15.75">
      <c r="A9" s="4812" t="s">
        <v>972</v>
      </c>
      <c r="B9" s="4813" t="s">
        <v>97</v>
      </c>
      <c r="C9" s="4814">
        <v>12285</v>
      </c>
      <c r="D9" s="4814">
        <v>19369</v>
      </c>
      <c r="E9" s="4811">
        <f t="shared" si="0"/>
        <v>31654</v>
      </c>
      <c r="F9" s="4814">
        <v>7292</v>
      </c>
    </row>
    <row r="10" spans="1:6" ht="15.75">
      <c r="A10" s="4812" t="s">
        <v>973</v>
      </c>
      <c r="B10" s="4813" t="s">
        <v>99</v>
      </c>
      <c r="C10" s="4814">
        <v>30726</v>
      </c>
      <c r="D10" s="4814">
        <v>41272</v>
      </c>
      <c r="E10" s="4811">
        <f t="shared" si="0"/>
        <v>71998</v>
      </c>
      <c r="F10" s="4814">
        <v>28312</v>
      </c>
    </row>
    <row r="11" spans="1:6" ht="15.75">
      <c r="A11" s="4812" t="s">
        <v>974</v>
      </c>
      <c r="B11" s="4813" t="s">
        <v>975</v>
      </c>
      <c r="C11" s="4814">
        <v>11579</v>
      </c>
      <c r="D11" s="4814">
        <v>13310</v>
      </c>
      <c r="E11" s="4811">
        <f t="shared" si="0"/>
        <v>24889</v>
      </c>
      <c r="F11" s="4814">
        <v>4398</v>
      </c>
    </row>
    <row r="12" spans="1:6" ht="15.75">
      <c r="A12" s="4812" t="s">
        <v>976</v>
      </c>
      <c r="B12" s="4813" t="s">
        <v>103</v>
      </c>
      <c r="C12" s="4814">
        <v>11834</v>
      </c>
      <c r="D12" s="4814">
        <v>11713</v>
      </c>
      <c r="E12" s="4811">
        <f t="shared" si="0"/>
        <v>23547</v>
      </c>
      <c r="F12" s="4814">
        <v>2707</v>
      </c>
    </row>
    <row r="13" spans="1:6" ht="15.75">
      <c r="A13" s="4812" t="s">
        <v>977</v>
      </c>
      <c r="B13" s="4813" t="s">
        <v>105</v>
      </c>
      <c r="C13" s="4814">
        <v>11085</v>
      </c>
      <c r="D13" s="4814">
        <v>12190</v>
      </c>
      <c r="E13" s="4811">
        <f t="shared" si="0"/>
        <v>23275</v>
      </c>
      <c r="F13" s="4814">
        <v>8673</v>
      </c>
    </row>
    <row r="14" spans="1:6" ht="15.75">
      <c r="A14" s="4812" t="s">
        <v>1809</v>
      </c>
      <c r="B14" s="4813" t="s">
        <v>107</v>
      </c>
      <c r="C14" s="4814">
        <v>5123</v>
      </c>
      <c r="D14" s="4814">
        <v>6241</v>
      </c>
      <c r="E14" s="4811">
        <f t="shared" si="0"/>
        <v>11364</v>
      </c>
      <c r="F14" s="4814">
        <v>1402</v>
      </c>
    </row>
    <row r="15" spans="1:6" ht="15.75">
      <c r="A15" s="4812" t="s">
        <v>978</v>
      </c>
      <c r="B15" s="4813" t="s">
        <v>109</v>
      </c>
      <c r="C15" s="4814">
        <v>17164</v>
      </c>
      <c r="D15" s="4814">
        <v>15143</v>
      </c>
      <c r="E15" s="4811">
        <f t="shared" si="0"/>
        <v>32307</v>
      </c>
      <c r="F15" s="4814">
        <v>4273</v>
      </c>
    </row>
    <row r="16" spans="1:6" ht="15.75">
      <c r="A16" s="4812" t="s">
        <v>210</v>
      </c>
      <c r="B16" s="4813" t="s">
        <v>111</v>
      </c>
      <c r="C16" s="4814">
        <v>3451</v>
      </c>
      <c r="D16" s="4814">
        <v>5624</v>
      </c>
      <c r="E16" s="4811">
        <f t="shared" si="0"/>
        <v>9075</v>
      </c>
      <c r="F16" s="4814">
        <v>2273</v>
      </c>
    </row>
    <row r="17" spans="1:6" ht="15.75">
      <c r="A17" s="4812" t="s">
        <v>979</v>
      </c>
      <c r="B17" s="4813" t="s">
        <v>113</v>
      </c>
      <c r="C17" s="4814">
        <v>8096</v>
      </c>
      <c r="D17" s="4814">
        <v>12749</v>
      </c>
      <c r="E17" s="4811">
        <f t="shared" si="0"/>
        <v>20845</v>
      </c>
      <c r="F17" s="4814">
        <v>2109</v>
      </c>
    </row>
    <row r="18" spans="1:6" ht="15.75">
      <c r="A18" s="4812" t="s">
        <v>114</v>
      </c>
      <c r="B18" s="4813" t="s">
        <v>980</v>
      </c>
      <c r="C18" s="4814">
        <v>4597</v>
      </c>
      <c r="D18" s="4814">
        <v>2880</v>
      </c>
      <c r="E18" s="4811">
        <f t="shared" si="0"/>
        <v>7477</v>
      </c>
      <c r="F18" s="4814">
        <v>2734</v>
      </c>
    </row>
    <row r="19" spans="1:6" ht="15.75">
      <c r="A19" s="4812" t="s">
        <v>212</v>
      </c>
      <c r="B19" s="4813" t="s">
        <v>117</v>
      </c>
      <c r="C19" s="4814">
        <v>6340</v>
      </c>
      <c r="D19" s="4814">
        <v>14397</v>
      </c>
      <c r="E19" s="4811">
        <f t="shared" si="0"/>
        <v>20737</v>
      </c>
      <c r="F19" s="4814">
        <v>2428</v>
      </c>
    </row>
    <row r="20" spans="1:6" ht="15.75">
      <c r="A20" s="4812" t="s">
        <v>1810</v>
      </c>
      <c r="B20" s="4813" t="s">
        <v>119</v>
      </c>
      <c r="C20" s="4814">
        <v>31251</v>
      </c>
      <c r="D20" s="4814">
        <v>24760</v>
      </c>
      <c r="E20" s="4811">
        <f t="shared" si="0"/>
        <v>56011</v>
      </c>
      <c r="F20" s="4814">
        <v>5351</v>
      </c>
    </row>
    <row r="21" spans="1:6" ht="15.75">
      <c r="A21" s="4812" t="s">
        <v>982</v>
      </c>
      <c r="B21" s="4813" t="s">
        <v>983</v>
      </c>
      <c r="C21" s="4814">
        <v>4373</v>
      </c>
      <c r="D21" s="4814">
        <v>5372</v>
      </c>
      <c r="E21" s="4811">
        <f t="shared" si="0"/>
        <v>9745</v>
      </c>
      <c r="F21" s="4814">
        <v>1156</v>
      </c>
    </row>
    <row r="22" spans="1:6" ht="15.75">
      <c r="A22" s="4812" t="s">
        <v>984</v>
      </c>
      <c r="B22" s="4813" t="s">
        <v>123</v>
      </c>
      <c r="C22" s="4814">
        <v>9930</v>
      </c>
      <c r="D22" s="4814">
        <v>10420</v>
      </c>
      <c r="E22" s="4811">
        <f t="shared" si="0"/>
        <v>20350</v>
      </c>
      <c r="F22" s="4814">
        <v>3792</v>
      </c>
    </row>
    <row r="23" spans="1:6" ht="15.75">
      <c r="A23" s="4812" t="s">
        <v>1811</v>
      </c>
      <c r="B23" s="4813" t="s">
        <v>125</v>
      </c>
      <c r="C23" s="4814">
        <v>5672</v>
      </c>
      <c r="D23" s="4814">
        <v>5919</v>
      </c>
      <c r="E23" s="4811">
        <f t="shared" si="0"/>
        <v>11591</v>
      </c>
      <c r="F23" s="4814">
        <v>5718</v>
      </c>
    </row>
    <row r="24" spans="1:6" ht="15.75">
      <c r="A24" s="4815" t="s">
        <v>126</v>
      </c>
      <c r="B24" s="4816" t="s">
        <v>2631</v>
      </c>
      <c r="C24" s="4817">
        <v>5181</v>
      </c>
      <c r="D24" s="4817">
        <v>11239</v>
      </c>
      <c r="E24" s="4811">
        <f t="shared" si="0"/>
        <v>16420</v>
      </c>
      <c r="F24" s="4817">
        <v>897</v>
      </c>
    </row>
    <row r="25" spans="1:6" ht="16.5" thickBot="1">
      <c r="A25" s="4818" t="s">
        <v>128</v>
      </c>
      <c r="B25" s="4819" t="s">
        <v>129</v>
      </c>
      <c r="C25" s="4820">
        <v>5627</v>
      </c>
      <c r="D25" s="4820">
        <v>7337</v>
      </c>
      <c r="E25" s="4811">
        <f t="shared" si="0"/>
        <v>12964</v>
      </c>
      <c r="F25" s="4820">
        <v>1021</v>
      </c>
    </row>
    <row r="26" spans="1:6" ht="15.75">
      <c r="A26" s="4821" t="s">
        <v>424</v>
      </c>
      <c r="B26" s="4822" t="s">
        <v>131</v>
      </c>
      <c r="C26" s="4823">
        <f>SUM(C6:C25)</f>
        <v>252042</v>
      </c>
      <c r="D26" s="4823">
        <f>SUM(D6:D25)</f>
        <v>310355</v>
      </c>
      <c r="E26" s="4823">
        <f>SUM(E6:E25)</f>
        <v>562397</v>
      </c>
      <c r="F26" s="4823">
        <f>SUM(F6:F25)</f>
        <v>93961</v>
      </c>
    </row>
    <row r="27" spans="1:6">
      <c r="A27" s="4824" t="s">
        <v>3187</v>
      </c>
      <c r="B27" s="3748"/>
      <c r="C27" s="3748"/>
      <c r="D27" s="3748"/>
      <c r="E27" s="3748"/>
      <c r="F27" s="4824" t="s">
        <v>3188</v>
      </c>
    </row>
    <row r="28" spans="1:6">
      <c r="A28" s="4824" t="s">
        <v>2894</v>
      </c>
      <c r="B28" s="3748"/>
      <c r="C28" s="3748"/>
      <c r="D28" s="3748"/>
      <c r="E28" s="3748"/>
      <c r="F28" s="4824" t="s">
        <v>2893</v>
      </c>
    </row>
    <row r="29" spans="1:6">
      <c r="A29" s="4824" t="s">
        <v>2892</v>
      </c>
      <c r="B29" s="3748"/>
      <c r="C29" s="4825"/>
      <c r="D29" s="3748"/>
      <c r="E29" s="3748"/>
      <c r="F29" s="4824" t="s">
        <v>2891</v>
      </c>
    </row>
  </sheetData>
  <mergeCells count="4">
    <mergeCell ref="A1:F1"/>
    <mergeCell ref="A2:F2"/>
    <mergeCell ref="A4:A5"/>
    <mergeCell ref="B4:B5"/>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DF5A9-A898-47F4-8F79-A7B6ECED7E9A}">
  <dimension ref="A1:J25"/>
  <sheetViews>
    <sheetView showGridLines="0" zoomScale="75" zoomScaleNormal="75" zoomScaleSheetLayoutView="80" workbookViewId="0">
      <selection activeCell="G25" sqref="G25"/>
    </sheetView>
  </sheetViews>
  <sheetFormatPr defaultRowHeight="27.75"/>
  <cols>
    <col min="1" max="1" width="17.28515625" style="4826" bestFit="1" customWidth="1"/>
    <col min="2" max="2" width="63" style="4826" bestFit="1" customWidth="1"/>
    <col min="3" max="6" width="10.140625" style="4826" bestFit="1" customWidth="1"/>
    <col min="7" max="7" width="14.42578125" style="4826" bestFit="1" customWidth="1"/>
    <col min="8" max="15" width="9.140625" style="4826"/>
    <col min="16" max="16" width="11.28515625" style="4826" bestFit="1" customWidth="1"/>
    <col min="17" max="16384" width="9.140625" style="4826"/>
  </cols>
  <sheetData>
    <row r="1" spans="1:10">
      <c r="A1" s="4848" t="s">
        <v>3222</v>
      </c>
      <c r="B1" s="4848"/>
      <c r="C1" s="4848"/>
      <c r="D1" s="4848"/>
      <c r="E1" s="4848"/>
      <c r="F1" s="4848"/>
      <c r="G1" s="4848"/>
    </row>
    <row r="2" spans="1:10">
      <c r="A2" s="4848" t="s">
        <v>3221</v>
      </c>
      <c r="B2" s="4848"/>
      <c r="C2" s="4848"/>
      <c r="D2" s="4848"/>
      <c r="E2" s="4848"/>
      <c r="F2" s="4848"/>
      <c r="G2" s="4848"/>
    </row>
    <row r="3" spans="1:10">
      <c r="A3" s="4826" t="s">
        <v>3220</v>
      </c>
      <c r="B3" s="4848"/>
      <c r="C3" s="4848"/>
      <c r="D3" s="4848"/>
      <c r="E3" s="4848"/>
      <c r="F3" s="4848"/>
      <c r="G3" s="4847" t="s">
        <v>3219</v>
      </c>
    </row>
    <row r="4" spans="1:10" ht="30" customHeight="1">
      <c r="A4" s="4846" t="s">
        <v>3218</v>
      </c>
      <c r="B4" s="4845"/>
      <c r="C4" s="4844" t="s">
        <v>396</v>
      </c>
      <c r="D4" s="4843"/>
      <c r="E4" s="4843"/>
      <c r="F4" s="4843"/>
      <c r="G4" s="4842" t="s">
        <v>397</v>
      </c>
    </row>
    <row r="5" spans="1:10" ht="30" customHeight="1">
      <c r="A5" s="4841" t="s">
        <v>3217</v>
      </c>
      <c r="B5" s="4840"/>
      <c r="C5" s="4839">
        <v>1433</v>
      </c>
      <c r="D5" s="4839">
        <v>1434</v>
      </c>
      <c r="E5" s="4839">
        <v>1435</v>
      </c>
      <c r="F5" s="4839">
        <v>1436</v>
      </c>
      <c r="G5" s="4839">
        <v>1437</v>
      </c>
      <c r="J5" s="4826" t="s">
        <v>217</v>
      </c>
    </row>
    <row r="6" spans="1:10" ht="20.100000000000001" customHeight="1">
      <c r="A6" s="4838"/>
      <c r="B6" s="4837" t="s">
        <v>3216</v>
      </c>
      <c r="C6" s="4829">
        <v>8462</v>
      </c>
      <c r="D6" s="4829">
        <v>11864</v>
      </c>
      <c r="E6" s="4829">
        <v>13415</v>
      </c>
      <c r="F6" s="4829">
        <v>22766</v>
      </c>
      <c r="G6" s="4829">
        <v>20929</v>
      </c>
    </row>
    <row r="7" spans="1:10" ht="20.100000000000001" customHeight="1">
      <c r="A7" s="4831" t="s">
        <v>3215</v>
      </c>
      <c r="B7" s="4830" t="s">
        <v>3214</v>
      </c>
      <c r="C7" s="4832">
        <v>140260</v>
      </c>
      <c r="D7" s="4832">
        <v>142284</v>
      </c>
      <c r="E7" s="4832">
        <v>147545</v>
      </c>
      <c r="F7" s="4832">
        <v>107271</v>
      </c>
      <c r="G7" s="4832">
        <v>150251</v>
      </c>
    </row>
    <row r="8" spans="1:10" ht="20.100000000000001" customHeight="1">
      <c r="A8" s="4831"/>
      <c r="B8" s="4830" t="s">
        <v>3213</v>
      </c>
      <c r="C8" s="4836" t="s">
        <v>2750</v>
      </c>
      <c r="D8" s="4836">
        <v>29244</v>
      </c>
      <c r="E8" s="4836">
        <v>22752</v>
      </c>
      <c r="F8" s="4836">
        <v>44586</v>
      </c>
      <c r="G8" s="4836">
        <v>32501</v>
      </c>
    </row>
    <row r="9" spans="1:10" ht="20.100000000000001" customHeight="1">
      <c r="A9" s="4831" t="s">
        <v>3212</v>
      </c>
      <c r="B9" s="4828" t="s">
        <v>3211</v>
      </c>
      <c r="C9" s="4827">
        <v>9770</v>
      </c>
      <c r="D9" s="4827">
        <v>10750</v>
      </c>
      <c r="E9" s="4827">
        <v>11865</v>
      </c>
      <c r="F9" s="4827">
        <v>8230</v>
      </c>
      <c r="G9" s="4827">
        <v>8607</v>
      </c>
    </row>
    <row r="10" spans="1:10" ht="20.100000000000001" customHeight="1">
      <c r="A10" s="4828"/>
      <c r="B10" s="4828" t="s">
        <v>3025</v>
      </c>
      <c r="C10" s="4835">
        <f>SUM(C6:C9)</f>
        <v>158492</v>
      </c>
      <c r="D10" s="4835">
        <f>SUM(D6:D9)</f>
        <v>194142</v>
      </c>
      <c r="E10" s="4835">
        <f>SUM(E6:E9)</f>
        <v>195577</v>
      </c>
      <c r="F10" s="4835">
        <f>SUM(F6:F9)</f>
        <v>182853</v>
      </c>
      <c r="G10" s="4835">
        <f>SUM(G6:G9)</f>
        <v>212288</v>
      </c>
    </row>
    <row r="11" spans="1:10" ht="20.100000000000001" customHeight="1">
      <c r="A11" s="4831"/>
      <c r="B11" s="4830" t="s">
        <v>3210</v>
      </c>
      <c r="C11" s="4829">
        <v>280</v>
      </c>
      <c r="D11" s="4829">
        <v>239</v>
      </c>
      <c r="E11" s="4829">
        <v>419</v>
      </c>
      <c r="F11" s="4829">
        <v>525</v>
      </c>
      <c r="G11" s="4829">
        <v>595</v>
      </c>
    </row>
    <row r="12" spans="1:10" ht="20.100000000000001" customHeight="1">
      <c r="A12" s="4831" t="s">
        <v>3209</v>
      </c>
      <c r="B12" s="4830" t="s">
        <v>3208</v>
      </c>
      <c r="C12" s="4832">
        <v>6300</v>
      </c>
      <c r="D12" s="4832">
        <v>8113</v>
      </c>
      <c r="E12" s="4832">
        <v>4384</v>
      </c>
      <c r="F12" s="4832">
        <v>5338</v>
      </c>
      <c r="G12" s="4832">
        <v>2383</v>
      </c>
    </row>
    <row r="13" spans="1:10" ht="20.100000000000001" customHeight="1">
      <c r="A13" s="4831" t="s">
        <v>497</v>
      </c>
      <c r="B13" s="4830" t="s">
        <v>3207</v>
      </c>
      <c r="C13" s="4832">
        <v>1283</v>
      </c>
      <c r="D13" s="4832">
        <v>1431</v>
      </c>
      <c r="E13" s="4832" t="s">
        <v>2750</v>
      </c>
      <c r="F13" s="4832">
        <v>834</v>
      </c>
      <c r="G13" s="4832" t="s">
        <v>2750</v>
      </c>
    </row>
    <row r="14" spans="1:10" ht="20.100000000000001" customHeight="1">
      <c r="A14" s="4831"/>
      <c r="B14" s="4828" t="s">
        <v>3206</v>
      </c>
      <c r="C14" s="4827">
        <v>22800</v>
      </c>
      <c r="D14" s="4827">
        <v>21603</v>
      </c>
      <c r="E14" s="4827">
        <v>21995</v>
      </c>
      <c r="F14" s="4827">
        <v>34611</v>
      </c>
      <c r="G14" s="4827">
        <v>33710</v>
      </c>
    </row>
    <row r="15" spans="1:10" ht="20.100000000000001" customHeight="1">
      <c r="A15" s="4828"/>
      <c r="B15" s="4828" t="s">
        <v>3205</v>
      </c>
      <c r="C15" s="4835">
        <f>SUM(C11:C14)</f>
        <v>30663</v>
      </c>
      <c r="D15" s="4835">
        <f>SUM(D11:D14)</f>
        <v>31386</v>
      </c>
      <c r="E15" s="4835">
        <f>SUM(E11:E14)</f>
        <v>26798</v>
      </c>
      <c r="F15" s="4835">
        <f>SUM(F11:F14)</f>
        <v>41308</v>
      </c>
      <c r="G15" s="4835">
        <f>SUM(G11:G14)</f>
        <v>36688</v>
      </c>
    </row>
    <row r="16" spans="1:10" ht="20.100000000000001" customHeight="1">
      <c r="A16" s="4831" t="s">
        <v>2882</v>
      </c>
      <c r="B16" s="4830" t="s">
        <v>3204</v>
      </c>
      <c r="C16" s="4829">
        <v>13548</v>
      </c>
      <c r="D16" s="4829">
        <v>11586</v>
      </c>
      <c r="E16" s="4829">
        <v>12010</v>
      </c>
      <c r="F16" s="4829">
        <v>11520</v>
      </c>
      <c r="G16" s="4829">
        <v>12216</v>
      </c>
    </row>
    <row r="17" spans="1:7" ht="20.100000000000001" customHeight="1">
      <c r="A17" s="4828" t="s">
        <v>3203</v>
      </c>
      <c r="B17" s="4828" t="s">
        <v>3202</v>
      </c>
      <c r="C17" s="4834">
        <v>4.8</v>
      </c>
      <c r="D17" s="4834">
        <v>4.3</v>
      </c>
      <c r="E17" s="4834">
        <v>4.0999999999999996</v>
      </c>
      <c r="F17" s="4834">
        <v>4.4000000000000004</v>
      </c>
      <c r="G17" s="4834">
        <v>4.4000000000000004</v>
      </c>
    </row>
    <row r="18" spans="1:7" ht="20.100000000000001" customHeight="1">
      <c r="A18" s="4831" t="s">
        <v>3201</v>
      </c>
      <c r="B18" s="4830" t="s">
        <v>3200</v>
      </c>
      <c r="C18" s="4829">
        <v>22513</v>
      </c>
      <c r="D18" s="4829">
        <v>12381</v>
      </c>
      <c r="E18" s="4829">
        <v>11453</v>
      </c>
      <c r="F18" s="4829">
        <v>10885</v>
      </c>
      <c r="G18" s="4829">
        <v>12056</v>
      </c>
    </row>
    <row r="19" spans="1:7" ht="20.100000000000001" customHeight="1">
      <c r="A19" s="4828" t="s">
        <v>451</v>
      </c>
      <c r="B19" s="4828" t="s">
        <v>3199</v>
      </c>
      <c r="C19" s="4827">
        <v>9779</v>
      </c>
      <c r="D19" s="4827">
        <v>3158</v>
      </c>
      <c r="E19" s="4827">
        <v>3353</v>
      </c>
      <c r="F19" s="4827">
        <v>9340</v>
      </c>
      <c r="G19" s="4827">
        <v>12056</v>
      </c>
    </row>
    <row r="20" spans="1:7" ht="20.100000000000001" customHeight="1">
      <c r="A20" s="4831"/>
      <c r="B20" s="4830" t="s">
        <v>3198</v>
      </c>
      <c r="C20" s="4829">
        <v>484495</v>
      </c>
      <c r="D20" s="4829">
        <v>493824</v>
      </c>
      <c r="E20" s="4829">
        <v>436458</v>
      </c>
      <c r="F20" s="4829">
        <v>533268</v>
      </c>
      <c r="G20" s="4832">
        <v>404512</v>
      </c>
    </row>
    <row r="21" spans="1:7" ht="20.100000000000001" customHeight="1">
      <c r="A21" s="4831" t="s">
        <v>3197</v>
      </c>
      <c r="B21" s="4830" t="s">
        <v>3196</v>
      </c>
      <c r="C21" s="4832">
        <v>104106</v>
      </c>
      <c r="D21" s="4832">
        <v>170162</v>
      </c>
      <c r="E21" s="4832">
        <v>189312</v>
      </c>
      <c r="F21" s="4832">
        <v>182770</v>
      </c>
      <c r="G21" s="4833" t="s">
        <v>2730</v>
      </c>
    </row>
    <row r="22" spans="1:7" ht="20.100000000000001" customHeight="1">
      <c r="A22" s="4831" t="s">
        <v>3195</v>
      </c>
      <c r="B22" s="4830" t="s">
        <v>3194</v>
      </c>
      <c r="C22" s="4832">
        <v>14247</v>
      </c>
      <c r="D22" s="4832">
        <v>15753</v>
      </c>
      <c r="E22" s="4832">
        <v>12913</v>
      </c>
      <c r="F22" s="4832">
        <v>10598</v>
      </c>
      <c r="G22" s="4832">
        <v>15357</v>
      </c>
    </row>
    <row r="23" spans="1:7" ht="20.100000000000001" customHeight="1">
      <c r="A23" s="4828"/>
      <c r="B23" s="4828" t="s">
        <v>3193</v>
      </c>
      <c r="C23" s="4827">
        <v>32166</v>
      </c>
      <c r="D23" s="4827">
        <v>51494</v>
      </c>
      <c r="E23" s="4827">
        <v>43830</v>
      </c>
      <c r="F23" s="4827">
        <v>39166</v>
      </c>
      <c r="G23" s="4827">
        <v>24513</v>
      </c>
    </row>
    <row r="24" spans="1:7" ht="20.100000000000001" customHeight="1">
      <c r="A24" s="4831" t="s">
        <v>3192</v>
      </c>
      <c r="B24" s="4830" t="s">
        <v>3191</v>
      </c>
      <c r="C24" s="4829">
        <v>1104</v>
      </c>
      <c r="D24" s="4829">
        <v>968</v>
      </c>
      <c r="E24" s="4829">
        <v>884</v>
      </c>
      <c r="F24" s="4829">
        <v>765</v>
      </c>
      <c r="G24" s="4829">
        <v>810</v>
      </c>
    </row>
    <row r="25" spans="1:7" ht="20.100000000000001" customHeight="1">
      <c r="A25" s="4828" t="s">
        <v>3190</v>
      </c>
      <c r="B25" s="4828" t="s">
        <v>3189</v>
      </c>
      <c r="C25" s="4827">
        <v>538</v>
      </c>
      <c r="D25" s="4827">
        <v>507</v>
      </c>
      <c r="E25" s="4827" t="s">
        <v>2750</v>
      </c>
      <c r="F25" s="4827">
        <v>228</v>
      </c>
      <c r="G25" s="4827">
        <v>168</v>
      </c>
    </row>
  </sheetData>
  <printOptions horizontalCentered="1" verticalCentered="1"/>
  <pageMargins left="0.59055118110236227" right="0.59055118110236227" top="0.78740157480314965" bottom="0.78740157480314965" header="0.51181102362204722" footer="0.51181102362204722"/>
  <pageSetup paperSize="9" scale="91" orientation="landscape" r:id="rId1"/>
  <headerFooter alignWithMargins="0"/>
  <colBreaks count="1" manualBreakCount="1">
    <brk id="7"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7047F-0CBB-423D-BAB6-F789C0F4197B}">
  <dimension ref="A1:N27"/>
  <sheetViews>
    <sheetView showGridLines="0" zoomScale="75" zoomScaleNormal="75" workbookViewId="0">
      <selection activeCell="J26" sqref="J26"/>
    </sheetView>
  </sheetViews>
  <sheetFormatPr defaultColWidth="11.5703125" defaultRowHeight="15.75"/>
  <cols>
    <col min="1" max="1" width="27.42578125" style="3046" customWidth="1"/>
    <col min="2" max="2" width="16.5703125" style="3046" customWidth="1"/>
    <col min="3" max="6" width="12.42578125" style="3046" customWidth="1"/>
    <col min="7" max="180" width="14.140625" style="3046" customWidth="1"/>
    <col min="181" max="16384" width="11.5703125" style="3046"/>
  </cols>
  <sheetData>
    <row r="1" spans="1:10" ht="30">
      <c r="A1" s="4884" t="s">
        <v>3264</v>
      </c>
      <c r="B1" s="4884"/>
      <c r="C1" s="4884"/>
      <c r="D1" s="4884"/>
      <c r="E1" s="4884"/>
      <c r="F1" s="4884"/>
      <c r="G1" s="4884"/>
      <c r="H1" s="4884"/>
      <c r="I1" s="4884"/>
      <c r="J1" s="4884"/>
    </row>
    <row r="2" spans="1:10" ht="30">
      <c r="A2" s="4884" t="s">
        <v>3263</v>
      </c>
      <c r="B2" s="4884"/>
      <c r="C2" s="4884"/>
      <c r="D2" s="4884"/>
      <c r="E2" s="4884"/>
      <c r="F2" s="4884"/>
      <c r="G2" s="4884"/>
      <c r="H2" s="4884"/>
      <c r="I2" s="4884"/>
      <c r="J2" s="4884"/>
    </row>
    <row r="3" spans="1:10">
      <c r="A3" s="4883" t="s">
        <v>3262</v>
      </c>
      <c r="B3" s="4883"/>
      <c r="C3" s="4883"/>
      <c r="D3" s="4883"/>
      <c r="E3" s="4883"/>
      <c r="F3" s="4883"/>
      <c r="G3" s="4883"/>
      <c r="H3" s="4883"/>
      <c r="I3" s="4883"/>
      <c r="J3" s="4883"/>
    </row>
    <row r="4" spans="1:10">
      <c r="A4" s="4883" t="s">
        <v>3261</v>
      </c>
      <c r="B4" s="4883"/>
      <c r="C4" s="4883"/>
      <c r="D4" s="4883"/>
      <c r="E4" s="4883"/>
      <c r="F4" s="4883"/>
      <c r="G4" s="4883"/>
      <c r="H4" s="4883"/>
      <c r="I4" s="4883"/>
      <c r="J4" s="4883"/>
    </row>
    <row r="5" spans="1:10">
      <c r="A5" s="4882" t="s">
        <v>3260</v>
      </c>
      <c r="E5" s="4881"/>
      <c r="J5" s="4881" t="s">
        <v>3259</v>
      </c>
    </row>
    <row r="6" spans="1:10" s="4851" customFormat="1" ht="18" customHeight="1">
      <c r="A6" s="4880"/>
      <c r="B6" s="4879"/>
      <c r="C6" s="4878" t="s">
        <v>3258</v>
      </c>
      <c r="D6" s="4877"/>
      <c r="E6" s="4877"/>
      <c r="F6" s="4876"/>
      <c r="G6" s="4878" t="s">
        <v>3257</v>
      </c>
      <c r="H6" s="4877"/>
      <c r="I6" s="4877"/>
      <c r="J6" s="4876"/>
    </row>
    <row r="7" spans="1:10" ht="21.95" customHeight="1">
      <c r="A7" s="4873" t="s">
        <v>3256</v>
      </c>
      <c r="B7" s="4872" t="s">
        <v>3255</v>
      </c>
      <c r="C7" s="4875" t="s">
        <v>3254</v>
      </c>
      <c r="D7" s="4875"/>
      <c r="E7" s="4875"/>
      <c r="F7" s="4874" t="s">
        <v>2101</v>
      </c>
      <c r="G7" s="4875" t="s">
        <v>3254</v>
      </c>
      <c r="H7" s="4875"/>
      <c r="I7" s="4875"/>
      <c r="J7" s="4874" t="s">
        <v>2101</v>
      </c>
    </row>
    <row r="8" spans="1:10" ht="21.95" customHeight="1">
      <c r="A8" s="4873"/>
      <c r="B8" s="4872"/>
      <c r="C8" s="4871" t="s">
        <v>778</v>
      </c>
      <c r="D8" s="4870" t="s">
        <v>780</v>
      </c>
      <c r="E8" s="4871" t="s">
        <v>777</v>
      </c>
      <c r="F8" s="4870" t="s">
        <v>779</v>
      </c>
      <c r="G8" s="4871" t="s">
        <v>778</v>
      </c>
      <c r="H8" s="4870" t="s">
        <v>780</v>
      </c>
      <c r="I8" s="4871" t="s">
        <v>777</v>
      </c>
      <c r="J8" s="4870" t="s">
        <v>779</v>
      </c>
    </row>
    <row r="9" spans="1:10" ht="21.95" customHeight="1">
      <c r="A9" s="4869"/>
      <c r="B9" s="4868"/>
      <c r="C9" s="4867" t="s">
        <v>3253</v>
      </c>
      <c r="D9" s="4866" t="s">
        <v>369</v>
      </c>
      <c r="E9" s="4867" t="s">
        <v>3253</v>
      </c>
      <c r="F9" s="4866" t="s">
        <v>369</v>
      </c>
      <c r="G9" s="4867" t="s">
        <v>3253</v>
      </c>
      <c r="H9" s="4866" t="s">
        <v>369</v>
      </c>
      <c r="I9" s="4867" t="s">
        <v>3253</v>
      </c>
      <c r="J9" s="4866" t="s">
        <v>369</v>
      </c>
    </row>
    <row r="10" spans="1:10" ht="24" customHeight="1">
      <c r="A10" s="4865" t="s">
        <v>3252</v>
      </c>
      <c r="B10" s="4864" t="s">
        <v>3251</v>
      </c>
      <c r="C10" s="4863">
        <v>1</v>
      </c>
      <c r="D10" s="4859">
        <f>C10/C$25*100</f>
        <v>7.0077084793272598E-2</v>
      </c>
      <c r="E10" s="4863">
        <v>473</v>
      </c>
      <c r="F10" s="4859">
        <f>E10/E$25*100</f>
        <v>28.929663608562688</v>
      </c>
      <c r="G10" s="4863">
        <v>2</v>
      </c>
      <c r="H10" s="4859">
        <f>G10/G$25*100</f>
        <v>0.51150895140664965</v>
      </c>
      <c r="I10" s="4863">
        <v>160</v>
      </c>
      <c r="J10" s="4859">
        <f>I10/I$25*100</f>
        <v>33.613445378151262</v>
      </c>
    </row>
    <row r="11" spans="1:10" ht="24" customHeight="1">
      <c r="A11" s="4865" t="s">
        <v>3250</v>
      </c>
      <c r="B11" s="4864" t="s">
        <v>3249</v>
      </c>
      <c r="C11" s="4863">
        <v>72</v>
      </c>
      <c r="D11" s="4859">
        <f>C11/C$25*100</f>
        <v>5.0455501051156277</v>
      </c>
      <c r="E11" s="4863">
        <v>220</v>
      </c>
      <c r="F11" s="4859">
        <f>E11/E$25*100</f>
        <v>13.455657492354739</v>
      </c>
      <c r="G11" s="4863">
        <v>6</v>
      </c>
      <c r="H11" s="4859">
        <f>G11/G$25*100</f>
        <v>1.5345268542199488</v>
      </c>
      <c r="I11" s="4863">
        <v>35</v>
      </c>
      <c r="J11" s="4859">
        <f>I11/I$25*100</f>
        <v>7.3529411764705888</v>
      </c>
    </row>
    <row r="12" spans="1:10" ht="24" customHeight="1">
      <c r="A12" s="4865" t="s">
        <v>3248</v>
      </c>
      <c r="B12" s="4864" t="s">
        <v>3247</v>
      </c>
      <c r="C12" s="4863">
        <v>93</v>
      </c>
      <c r="D12" s="4859">
        <f>C12/C$25*100</f>
        <v>6.5171688857743524</v>
      </c>
      <c r="E12" s="4863">
        <v>63</v>
      </c>
      <c r="F12" s="4859">
        <f>E12/E$25*100</f>
        <v>3.8532110091743119</v>
      </c>
      <c r="G12" s="4863">
        <v>30</v>
      </c>
      <c r="H12" s="4859">
        <f>G12/G$25*100</f>
        <v>7.6726342710997448</v>
      </c>
      <c r="I12" s="4863">
        <v>19</v>
      </c>
      <c r="J12" s="4859">
        <f>I12/I$25*100</f>
        <v>3.9915966386554618</v>
      </c>
    </row>
    <row r="13" spans="1:10" ht="24" customHeight="1">
      <c r="A13" s="4865" t="s">
        <v>3246</v>
      </c>
      <c r="B13" s="4864" t="s">
        <v>3245</v>
      </c>
      <c r="C13" s="4863">
        <v>101</v>
      </c>
      <c r="D13" s="4859">
        <f>C13/C$25*100</f>
        <v>7.0777855641205329</v>
      </c>
      <c r="E13" s="4863">
        <v>72</v>
      </c>
      <c r="F13" s="4859">
        <f>E13/E$25*100</f>
        <v>4.4036697247706424</v>
      </c>
      <c r="G13" s="4863">
        <v>42</v>
      </c>
      <c r="H13" s="4859">
        <f>G13/G$25*100</f>
        <v>10.741687979539643</v>
      </c>
      <c r="I13" s="4863">
        <v>35</v>
      </c>
      <c r="J13" s="4859">
        <f>I13/I$25*100</f>
        <v>7.3529411764705888</v>
      </c>
    </row>
    <row r="14" spans="1:10" ht="24" customHeight="1">
      <c r="A14" s="4865" t="s">
        <v>3244</v>
      </c>
      <c r="B14" s="4864" t="s">
        <v>3243</v>
      </c>
      <c r="C14" s="4863">
        <v>68</v>
      </c>
      <c r="D14" s="4859">
        <f>C14/C$25*100</f>
        <v>4.7652417659425375</v>
      </c>
      <c r="E14" s="4863">
        <v>23</v>
      </c>
      <c r="F14" s="4859">
        <f>E14/E$25*100</f>
        <v>1.4067278287461773</v>
      </c>
      <c r="G14" s="4863">
        <v>24</v>
      </c>
      <c r="H14" s="4859">
        <f>G14/G$25*100</f>
        <v>6.1381074168797953</v>
      </c>
      <c r="I14" s="4863">
        <v>12</v>
      </c>
      <c r="J14" s="4859">
        <f>I14/I$25*100</f>
        <v>2.5210084033613445</v>
      </c>
    </row>
    <row r="15" spans="1:10" ht="24" customHeight="1">
      <c r="A15" s="4865" t="s">
        <v>3242</v>
      </c>
      <c r="B15" s="4864" t="s">
        <v>3241</v>
      </c>
      <c r="C15" s="4863">
        <v>55</v>
      </c>
      <c r="D15" s="4859">
        <f>C15/C$25*100</f>
        <v>3.8542396636299929</v>
      </c>
      <c r="E15" s="4863">
        <v>41</v>
      </c>
      <c r="F15" s="4859">
        <f>E15/E$25*100</f>
        <v>2.5076452599388377</v>
      </c>
      <c r="G15" s="4863">
        <v>15</v>
      </c>
      <c r="H15" s="4859">
        <f>G15/G$25*100</f>
        <v>3.8363171355498724</v>
      </c>
      <c r="I15" s="4863">
        <v>10</v>
      </c>
      <c r="J15" s="4859">
        <f>I15/I$25*100</f>
        <v>2.1008403361344539</v>
      </c>
    </row>
    <row r="16" spans="1:10" ht="24" customHeight="1">
      <c r="A16" s="4865" t="s">
        <v>3240</v>
      </c>
      <c r="B16" s="4864" t="s">
        <v>3239</v>
      </c>
      <c r="C16" s="4863">
        <v>47</v>
      </c>
      <c r="D16" s="4859">
        <f>C16/C$25*100</f>
        <v>3.2936229852838124</v>
      </c>
      <c r="E16" s="4863">
        <v>38</v>
      </c>
      <c r="F16" s="4859">
        <f>E16/E$25*100</f>
        <v>2.3241590214067278</v>
      </c>
      <c r="G16" s="4863">
        <v>10</v>
      </c>
      <c r="H16" s="4859">
        <f>G16/G$25*100</f>
        <v>2.5575447570332481</v>
      </c>
      <c r="I16" s="4863">
        <v>4</v>
      </c>
      <c r="J16" s="4859">
        <f>I16/I$25*100</f>
        <v>0.84033613445378152</v>
      </c>
    </row>
    <row r="17" spans="1:14" ht="24" customHeight="1">
      <c r="A17" s="4865" t="s">
        <v>3238</v>
      </c>
      <c r="B17" s="4864" t="s">
        <v>3237</v>
      </c>
      <c r="C17" s="4863">
        <v>0</v>
      </c>
      <c r="D17" s="4859">
        <f>C17/C$25*100</f>
        <v>0</v>
      </c>
      <c r="E17" s="4863">
        <v>51</v>
      </c>
      <c r="F17" s="4859">
        <f>E17/E$25*100</f>
        <v>3.1192660550458715</v>
      </c>
      <c r="G17" s="4863">
        <v>0</v>
      </c>
      <c r="H17" s="4859">
        <f>G17/G$25*100</f>
        <v>0</v>
      </c>
      <c r="I17" s="4863">
        <v>21</v>
      </c>
      <c r="J17" s="4859">
        <f>I17/I$25*100</f>
        <v>4.4117647058823533</v>
      </c>
    </row>
    <row r="18" spans="1:14" ht="24" customHeight="1">
      <c r="A18" s="4865" t="s">
        <v>3236</v>
      </c>
      <c r="B18" s="4864" t="s">
        <v>3235</v>
      </c>
      <c r="C18" s="4863">
        <v>23</v>
      </c>
      <c r="D18" s="4859">
        <f>C18/C$25*100</f>
        <v>1.6117729502452698</v>
      </c>
      <c r="E18" s="4863">
        <v>11</v>
      </c>
      <c r="F18" s="4859">
        <f>E18/E$25*100</f>
        <v>0.672782874617737</v>
      </c>
      <c r="G18" s="4863">
        <v>2</v>
      </c>
      <c r="H18" s="4859">
        <f>G18/G$25*100</f>
        <v>0.51150895140664965</v>
      </c>
      <c r="I18" s="4863">
        <v>2</v>
      </c>
      <c r="J18" s="4859">
        <f>I18/I$25*100</f>
        <v>0.42016806722689076</v>
      </c>
    </row>
    <row r="19" spans="1:14" ht="24" customHeight="1">
      <c r="A19" s="4865" t="s">
        <v>3234</v>
      </c>
      <c r="B19" s="4864" t="s">
        <v>3233</v>
      </c>
      <c r="C19" s="4863">
        <v>43</v>
      </c>
      <c r="D19" s="4859">
        <f>C19/C$25*100</f>
        <v>3.0133146461107216</v>
      </c>
      <c r="E19" s="4863">
        <v>16</v>
      </c>
      <c r="F19" s="4859">
        <f>E19/E$25*100</f>
        <v>0.9785932721712538</v>
      </c>
      <c r="G19" s="4863">
        <v>5</v>
      </c>
      <c r="H19" s="4859">
        <f>G19/G$25*100</f>
        <v>1.2787723785166241</v>
      </c>
      <c r="I19" s="4863">
        <v>4</v>
      </c>
      <c r="J19" s="4859">
        <f>I19/I$25*100</f>
        <v>0.84033613445378152</v>
      </c>
    </row>
    <row r="20" spans="1:14" ht="24" customHeight="1">
      <c r="A20" s="4865" t="s">
        <v>3232</v>
      </c>
      <c r="B20" s="4864" t="s">
        <v>3231</v>
      </c>
      <c r="C20" s="4863">
        <v>44</v>
      </c>
      <c r="D20" s="4859">
        <f>C20/C$25*100</f>
        <v>3.0833917309039944</v>
      </c>
      <c r="E20" s="4863">
        <v>50</v>
      </c>
      <c r="F20" s="4859">
        <f>E20/E$25*100</f>
        <v>3.0581039755351682</v>
      </c>
      <c r="G20" s="4863">
        <v>23</v>
      </c>
      <c r="H20" s="4859">
        <f>G20/G$25*100</f>
        <v>5.8823529411764701</v>
      </c>
      <c r="I20" s="4863">
        <v>19</v>
      </c>
      <c r="J20" s="4859">
        <f>I20/I$25*100</f>
        <v>3.9915966386554618</v>
      </c>
    </row>
    <row r="21" spans="1:14" ht="24" customHeight="1">
      <c r="A21" s="4865" t="s">
        <v>3230</v>
      </c>
      <c r="B21" s="4864" t="s">
        <v>3229</v>
      </c>
      <c r="C21" s="4863">
        <v>68</v>
      </c>
      <c r="D21" s="4859">
        <f>C21/C$25*100</f>
        <v>4.7652417659425375</v>
      </c>
      <c r="E21" s="4863">
        <v>11</v>
      </c>
      <c r="F21" s="4859">
        <f>E21/E$25*100</f>
        <v>0.672782874617737</v>
      </c>
      <c r="G21" s="4863">
        <v>18</v>
      </c>
      <c r="H21" s="4859">
        <f>G21/G$25*100</f>
        <v>4.6035805626598467</v>
      </c>
      <c r="I21" s="4863">
        <v>3</v>
      </c>
      <c r="J21" s="4859">
        <f>I21/I$25*100</f>
        <v>0.63025210084033612</v>
      </c>
    </row>
    <row r="22" spans="1:14" ht="24" customHeight="1">
      <c r="A22" s="4865" t="s">
        <v>3228</v>
      </c>
      <c r="B22" s="4864" t="s">
        <v>3227</v>
      </c>
      <c r="C22" s="4863">
        <v>49</v>
      </c>
      <c r="D22" s="4859">
        <f>C22/C$25*100</f>
        <v>3.4337771548703571</v>
      </c>
      <c r="E22" s="4863">
        <v>33</v>
      </c>
      <c r="F22" s="4859">
        <f>E22/E$25*100</f>
        <v>2.0183486238532113</v>
      </c>
      <c r="G22" s="4863">
        <v>3</v>
      </c>
      <c r="H22" s="4859">
        <f>G22/G$25*100</f>
        <v>0.76726342710997442</v>
      </c>
      <c r="I22" s="4863">
        <v>0</v>
      </c>
      <c r="J22" s="4859">
        <f>I22/I$25*100</f>
        <v>0</v>
      </c>
    </row>
    <row r="23" spans="1:14" ht="24" customHeight="1">
      <c r="A23" s="4865" t="s">
        <v>3226</v>
      </c>
      <c r="B23" s="4864" t="s">
        <v>3225</v>
      </c>
      <c r="C23" s="4863">
        <v>89</v>
      </c>
      <c r="D23" s="4859">
        <f>C23/C$25*100</f>
        <v>6.2368605466012612</v>
      </c>
      <c r="E23" s="4863">
        <v>57</v>
      </c>
      <c r="F23" s="4859">
        <f>E23/E$25*100</f>
        <v>3.4862385321100922</v>
      </c>
      <c r="G23" s="4863">
        <v>22</v>
      </c>
      <c r="H23" s="4859">
        <f>G23/G$25*100</f>
        <v>5.6265984654731458</v>
      </c>
      <c r="I23" s="4863">
        <v>9</v>
      </c>
      <c r="J23" s="4859">
        <f>I23/I$25*100</f>
        <v>1.8907563025210083</v>
      </c>
    </row>
    <row r="24" spans="1:14" ht="24" customHeight="1" thickBot="1">
      <c r="A24" s="4862" t="s">
        <v>614</v>
      </c>
      <c r="B24" s="4861" t="s">
        <v>515</v>
      </c>
      <c r="C24" s="4860">
        <v>674</v>
      </c>
      <c r="D24" s="4859">
        <f>C24/C$25*100</f>
        <v>47.231955150665733</v>
      </c>
      <c r="E24" s="4860">
        <v>476</v>
      </c>
      <c r="F24" s="4859">
        <f>E24/E$25*100</f>
        <v>29.1131498470948</v>
      </c>
      <c r="G24" s="4860">
        <v>189</v>
      </c>
      <c r="H24" s="4859">
        <f>G24/G$25*100</f>
        <v>48.337595907928389</v>
      </c>
      <c r="I24" s="4860">
        <v>143</v>
      </c>
      <c r="J24" s="4859">
        <f>I24/I$25*100</f>
        <v>30.042016806722689</v>
      </c>
    </row>
    <row r="25" spans="1:14" ht="24" customHeight="1" thickBot="1">
      <c r="A25" s="4858" t="s">
        <v>130</v>
      </c>
      <c r="B25" s="4857" t="s">
        <v>216</v>
      </c>
      <c r="C25" s="4856">
        <f>SUM(C10:C24)</f>
        <v>1427</v>
      </c>
      <c r="D25" s="4855">
        <f>SUM(D10:D24)</f>
        <v>100</v>
      </c>
      <c r="E25" s="4856">
        <f>SUM(E10:E24)</f>
        <v>1635</v>
      </c>
      <c r="F25" s="4855">
        <f>SUM(F10:F24)</f>
        <v>100</v>
      </c>
      <c r="G25" s="4856">
        <f>SUM(G10:G24)</f>
        <v>391</v>
      </c>
      <c r="H25" s="4855">
        <f>SUM(H10:H24)</f>
        <v>100</v>
      </c>
      <c r="I25" s="4856">
        <f>SUM(I10:I24)</f>
        <v>476</v>
      </c>
      <c r="J25" s="4855">
        <f>SUM(J10:J24)</f>
        <v>99.999999999999986</v>
      </c>
    </row>
    <row r="26" spans="1:14" s="4851" customFormat="1" ht="18" customHeight="1">
      <c r="A26" s="4854" t="s">
        <v>3224</v>
      </c>
      <c r="B26" s="4853"/>
      <c r="J26" s="4852" t="s">
        <v>3223</v>
      </c>
    </row>
    <row r="27" spans="1:14">
      <c r="A27" s="4850"/>
      <c r="B27" s="4850"/>
      <c r="C27" s="4850"/>
      <c r="D27" s="4850"/>
      <c r="E27" s="4849"/>
      <c r="F27" s="4849"/>
      <c r="G27" s="4849"/>
      <c r="H27" s="4849"/>
      <c r="I27" s="4849"/>
      <c r="J27" s="4849"/>
      <c r="K27" s="4849"/>
      <c r="L27" s="4849"/>
      <c r="M27" s="4849"/>
      <c r="N27" s="4849"/>
    </row>
  </sheetData>
  <mergeCells count="9">
    <mergeCell ref="A27:D27"/>
    <mergeCell ref="A7:A8"/>
    <mergeCell ref="B7:B8"/>
    <mergeCell ref="C6:F6"/>
    <mergeCell ref="G6:J6"/>
    <mergeCell ref="A1:J1"/>
    <mergeCell ref="A2:J2"/>
    <mergeCell ref="A3:J3"/>
    <mergeCell ref="A4:J4"/>
  </mergeCells>
  <printOptions horizontalCentered="1" verticalCentered="1"/>
  <pageMargins left="0.39370078740157483" right="0.39370078740157483" top="0.51181102362204722" bottom="0.51181102362204722" header="0.51181102362204722" footer="0.51181102362204722"/>
  <pageSetup paperSize="9" scale="86" orientation="landscape" horizontalDpi="4294967292" verticalDpi="4294967292" r:id="rId1"/>
  <headerFooter alignWithMargins="0"/>
  <colBreaks count="1" manualBreakCount="1">
    <brk id="10"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67B0-4163-4766-B057-0E5C24ED42AA}">
  <dimension ref="A1:F22"/>
  <sheetViews>
    <sheetView showGridLines="0" zoomScale="75" zoomScaleNormal="75" zoomScaleSheetLayoutView="100" workbookViewId="0">
      <selection activeCell="F19" sqref="F19"/>
    </sheetView>
  </sheetViews>
  <sheetFormatPr defaultColWidth="11.5703125" defaultRowHeight="24.95" customHeight="1"/>
  <cols>
    <col min="1" max="1" width="14.7109375" style="3046" customWidth="1"/>
    <col min="2" max="2" width="16.42578125" style="3046" customWidth="1"/>
    <col min="3" max="6" width="11.28515625" style="3046" customWidth="1"/>
    <col min="7" max="214" width="14.140625" style="3046" customWidth="1"/>
    <col min="215" max="16384" width="11.5703125" style="3046"/>
  </cols>
  <sheetData>
    <row r="1" spans="1:6" ht="18.75">
      <c r="A1" s="4905" t="s">
        <v>3288</v>
      </c>
      <c r="B1" s="4905"/>
      <c r="C1" s="4905"/>
      <c r="D1" s="4905"/>
      <c r="E1" s="4905"/>
      <c r="F1" s="4905"/>
    </row>
    <row r="2" spans="1:6" ht="18.75">
      <c r="A2" s="4905" t="s">
        <v>3287</v>
      </c>
      <c r="B2" s="4905"/>
      <c r="C2" s="4905"/>
      <c r="D2" s="4905"/>
      <c r="E2" s="4905"/>
      <c r="F2" s="4905"/>
    </row>
    <row r="3" spans="1:6" ht="18.75">
      <c r="A3" s="4905" t="s">
        <v>3286</v>
      </c>
      <c r="B3" s="4905"/>
      <c r="C3" s="4905"/>
      <c r="D3" s="4905"/>
      <c r="E3" s="4905"/>
      <c r="F3" s="4905"/>
    </row>
    <row r="4" spans="1:6" ht="18.75">
      <c r="A4" s="4905" t="s">
        <v>3285</v>
      </c>
      <c r="B4" s="4905"/>
      <c r="C4" s="4905"/>
      <c r="D4" s="4905"/>
      <c r="E4" s="4905"/>
      <c r="F4" s="4905"/>
    </row>
    <row r="5" spans="1:6" ht="15.75">
      <c r="A5" s="4904" t="s">
        <v>3284</v>
      </c>
      <c r="F5" s="4881" t="s">
        <v>3283</v>
      </c>
    </row>
    <row r="6" spans="1:6" ht="18.75">
      <c r="A6" s="4903" t="s">
        <v>3282</v>
      </c>
      <c r="B6" s="4902" t="s">
        <v>3255</v>
      </c>
      <c r="C6" s="4901" t="s">
        <v>969</v>
      </c>
      <c r="D6" s="4900"/>
      <c r="E6" s="4901" t="s">
        <v>3281</v>
      </c>
      <c r="F6" s="4900"/>
    </row>
    <row r="7" spans="1:6" ht="24.95" customHeight="1">
      <c r="A7" s="4899"/>
      <c r="B7" s="4898"/>
      <c r="C7" s="4897" t="s">
        <v>3280</v>
      </c>
      <c r="D7" s="4896" t="s">
        <v>3279</v>
      </c>
      <c r="E7" s="4897" t="s">
        <v>3280</v>
      </c>
      <c r="F7" s="4896" t="s">
        <v>3279</v>
      </c>
    </row>
    <row r="8" spans="1:6" ht="24.95" customHeight="1">
      <c r="A8" s="3032" t="s">
        <v>3278</v>
      </c>
      <c r="B8" s="4895" t="s">
        <v>3245</v>
      </c>
      <c r="C8" s="4894">
        <v>53</v>
      </c>
      <c r="D8" s="4859">
        <f>C8/C$19*100</f>
        <v>20.622568093385212</v>
      </c>
      <c r="E8" s="4894">
        <v>41</v>
      </c>
      <c r="F8" s="4859">
        <f>E8/E$19*100</f>
        <v>47.674418604651166</v>
      </c>
    </row>
    <row r="9" spans="1:6" ht="24.95" customHeight="1">
      <c r="A9" s="3032" t="s">
        <v>3250</v>
      </c>
      <c r="B9" s="4895" t="s">
        <v>3277</v>
      </c>
      <c r="C9" s="4894">
        <v>1</v>
      </c>
      <c r="D9" s="4859">
        <f>C9/C$19*100</f>
        <v>0.38910505836575876</v>
      </c>
      <c r="E9" s="4894">
        <v>0</v>
      </c>
      <c r="F9" s="4859">
        <f>E9/E$19*100</f>
        <v>0</v>
      </c>
    </row>
    <row r="10" spans="1:6" ht="24.95" customHeight="1">
      <c r="A10" s="3032" t="s">
        <v>3276</v>
      </c>
      <c r="B10" s="4895" t="s">
        <v>3275</v>
      </c>
      <c r="C10" s="4894">
        <v>38</v>
      </c>
      <c r="D10" s="4859">
        <f>C10/C$19*100</f>
        <v>14.785992217898833</v>
      </c>
      <c r="E10" s="4894">
        <v>15</v>
      </c>
      <c r="F10" s="4859">
        <f>E10/E$19*100</f>
        <v>17.441860465116278</v>
      </c>
    </row>
    <row r="11" spans="1:6" ht="24.95" customHeight="1">
      <c r="A11" s="3032" t="s">
        <v>3274</v>
      </c>
      <c r="B11" s="4895" t="s">
        <v>3273</v>
      </c>
      <c r="C11" s="4894">
        <v>32</v>
      </c>
      <c r="D11" s="4859">
        <f>C11/C$19*100</f>
        <v>12.45136186770428</v>
      </c>
      <c r="E11" s="4894">
        <v>10</v>
      </c>
      <c r="F11" s="4859">
        <f>E11/E$19*100</f>
        <v>11.627906976744185</v>
      </c>
    </row>
    <row r="12" spans="1:6" ht="24.95" customHeight="1">
      <c r="A12" s="3032" t="s">
        <v>3228</v>
      </c>
      <c r="B12" s="4895" t="s">
        <v>3227</v>
      </c>
      <c r="C12" s="4894">
        <v>15</v>
      </c>
      <c r="D12" s="4859">
        <f>C12/C$19*100</f>
        <v>5.836575875486381</v>
      </c>
      <c r="E12" s="4894">
        <v>1</v>
      </c>
      <c r="F12" s="4859">
        <f>E12/E$19*100</f>
        <v>1.1627906976744187</v>
      </c>
    </row>
    <row r="13" spans="1:6" ht="24.95" customHeight="1">
      <c r="A13" s="3032" t="s">
        <v>3272</v>
      </c>
      <c r="B13" s="4895" t="s">
        <v>656</v>
      </c>
      <c r="C13" s="4894">
        <v>14</v>
      </c>
      <c r="D13" s="4859">
        <f>C13/C$19*100</f>
        <v>5.4474708171206228</v>
      </c>
      <c r="E13" s="4894">
        <v>0</v>
      </c>
      <c r="F13" s="4859">
        <f>E13/E$19*100</f>
        <v>0</v>
      </c>
    </row>
    <row r="14" spans="1:6" ht="24.95" customHeight="1">
      <c r="A14" s="3032" t="s">
        <v>3271</v>
      </c>
      <c r="B14" s="4895" t="s">
        <v>3270</v>
      </c>
      <c r="C14" s="4894">
        <v>17</v>
      </c>
      <c r="D14" s="4859">
        <f>C14/C$19*100</f>
        <v>6.6147859922178993</v>
      </c>
      <c r="E14" s="4894">
        <v>1</v>
      </c>
      <c r="F14" s="4859">
        <f>E14/E$19*100</f>
        <v>1.1627906976744187</v>
      </c>
    </row>
    <row r="15" spans="1:6" ht="24.95" customHeight="1">
      <c r="A15" s="3032" t="s">
        <v>3269</v>
      </c>
      <c r="B15" s="4895" t="s">
        <v>3268</v>
      </c>
      <c r="C15" s="4894">
        <v>15</v>
      </c>
      <c r="D15" s="4859">
        <f>C15/C$19*100</f>
        <v>5.836575875486381</v>
      </c>
      <c r="E15" s="4894">
        <v>4</v>
      </c>
      <c r="F15" s="4859">
        <f>E15/E$19*100</f>
        <v>4.6511627906976747</v>
      </c>
    </row>
    <row r="16" spans="1:6" ht="24.95" customHeight="1">
      <c r="A16" s="3032" t="s">
        <v>3267</v>
      </c>
      <c r="B16" s="4895" t="s">
        <v>3233</v>
      </c>
      <c r="C16" s="4894">
        <v>1</v>
      </c>
      <c r="D16" s="4859">
        <f>C16/C$19*100</f>
        <v>0.38910505836575876</v>
      </c>
      <c r="E16" s="4894">
        <v>0</v>
      </c>
      <c r="F16" s="4859">
        <f>E16/E$19*100</f>
        <v>0</v>
      </c>
    </row>
    <row r="17" spans="1:6" ht="24.95" customHeight="1">
      <c r="A17" s="3032" t="s">
        <v>3238</v>
      </c>
      <c r="B17" s="4895" t="s">
        <v>3237</v>
      </c>
      <c r="C17" s="4894">
        <v>3</v>
      </c>
      <c r="D17" s="4859">
        <f>C17/C$19*100</f>
        <v>1.1673151750972763</v>
      </c>
      <c r="E17" s="4894">
        <v>2</v>
      </c>
      <c r="F17" s="4859">
        <f>E17/E$19*100</f>
        <v>2.3255813953488373</v>
      </c>
    </row>
    <row r="18" spans="1:6" ht="24.95" customHeight="1" thickBot="1">
      <c r="A18" s="4893" t="s">
        <v>614</v>
      </c>
      <c r="B18" s="4892" t="s">
        <v>515</v>
      </c>
      <c r="C18" s="4891">
        <v>68</v>
      </c>
      <c r="D18" s="4859">
        <f>C18/C$19*100</f>
        <v>26.459143968871597</v>
      </c>
      <c r="E18" s="4890">
        <v>12</v>
      </c>
      <c r="F18" s="4859">
        <f>E18/E$19*100</f>
        <v>13.953488372093023</v>
      </c>
    </row>
    <row r="19" spans="1:6" ht="24.95" customHeight="1">
      <c r="A19" s="3042" t="s">
        <v>130</v>
      </c>
      <c r="B19" s="4889" t="s">
        <v>131</v>
      </c>
      <c r="C19" s="4887">
        <f>SUM(C8:C18)</f>
        <v>257</v>
      </c>
      <c r="D19" s="4888">
        <f>SUM(D8:D18)</f>
        <v>100</v>
      </c>
      <c r="E19" s="4887">
        <f>SUM(E8:E18)</f>
        <v>86</v>
      </c>
      <c r="F19" s="4886">
        <f>SUM(F8:F18)</f>
        <v>100</v>
      </c>
    </row>
    <row r="20" spans="1:6" ht="20.100000000000001" customHeight="1">
      <c r="A20" s="4854" t="s">
        <v>3266</v>
      </c>
      <c r="B20" s="4851"/>
      <c r="C20" s="4851"/>
      <c r="D20" s="4851"/>
    </row>
    <row r="21" spans="1:6" ht="20.100000000000001" customHeight="1">
      <c r="F21" s="4885" t="s">
        <v>3265</v>
      </c>
    </row>
    <row r="22" spans="1:6" ht="20.100000000000001" customHeight="1">
      <c r="A22" s="4850"/>
      <c r="B22" s="4850"/>
      <c r="C22" s="4850"/>
      <c r="D22" s="4850"/>
    </row>
  </sheetData>
  <mergeCells count="9">
    <mergeCell ref="A22:D22"/>
    <mergeCell ref="A1:F1"/>
    <mergeCell ref="A2:F2"/>
    <mergeCell ref="A3:F3"/>
    <mergeCell ref="A4:F4"/>
    <mergeCell ref="C6:D6"/>
    <mergeCell ref="A6:A7"/>
    <mergeCell ref="B6:B7"/>
    <mergeCell ref="E6:F6"/>
  </mergeCells>
  <printOptions horizontalCentered="1" verticalCentered="1"/>
  <pageMargins left="0.7" right="0.7" top="1" bottom="1" header="0.5" footer="0.5"/>
  <pageSetup paperSize="9" orientation="portrait" horizontalDpi="4294967295" verticalDpi="4294967292" r:id="rId1"/>
  <headerFooter alignWithMargins="0"/>
  <colBreaks count="1" manualBreakCount="1">
    <brk id="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98F25-AF10-4687-8A3F-3F31F1AA5C0C}">
  <dimension ref="A1:J19"/>
  <sheetViews>
    <sheetView zoomScale="110" zoomScaleNormal="110" workbookViewId="0">
      <selection activeCell="B16" sqref="B16"/>
    </sheetView>
  </sheetViews>
  <sheetFormatPr defaultRowHeight="12.75"/>
  <cols>
    <col min="1" max="1" width="11.140625" style="265" customWidth="1"/>
    <col min="2" max="2" width="12.7109375" style="265" customWidth="1"/>
    <col min="3" max="3" width="13" style="265" customWidth="1"/>
    <col min="4" max="4" width="12" style="265" customWidth="1"/>
    <col min="5" max="5" width="10.85546875" style="265" customWidth="1"/>
    <col min="6" max="6" width="12.7109375" style="265" customWidth="1"/>
    <col min="7" max="7" width="16.5703125" style="265" bestFit="1" customWidth="1"/>
    <col min="8" max="8" width="11.42578125" style="265" customWidth="1"/>
    <col min="9" max="9" width="11.28515625" style="265" customWidth="1"/>
    <col min="10" max="11" width="12.7109375" style="265" customWidth="1"/>
    <col min="12" max="12" width="12.5703125" style="265" customWidth="1"/>
    <col min="13" max="256" width="9.140625" style="265"/>
    <col min="257" max="257" width="11.140625" style="265" customWidth="1"/>
    <col min="258" max="258" width="12.7109375" style="265" customWidth="1"/>
    <col min="259" max="259" width="13" style="265" customWidth="1"/>
    <col min="260" max="260" width="12" style="265" customWidth="1"/>
    <col min="261" max="261" width="10.85546875" style="265" customWidth="1"/>
    <col min="262" max="262" width="12.7109375" style="265" customWidth="1"/>
    <col min="263" max="263" width="16.5703125" style="265" bestFit="1" customWidth="1"/>
    <col min="264" max="264" width="11.42578125" style="265" customWidth="1"/>
    <col min="265" max="265" width="11.28515625" style="265" customWidth="1"/>
    <col min="266" max="267" width="12.7109375" style="265" customWidth="1"/>
    <col min="268" max="268" width="12.5703125" style="265" customWidth="1"/>
    <col min="269" max="512" width="9.140625" style="265"/>
    <col min="513" max="513" width="11.140625" style="265" customWidth="1"/>
    <col min="514" max="514" width="12.7109375" style="265" customWidth="1"/>
    <col min="515" max="515" width="13" style="265" customWidth="1"/>
    <col min="516" max="516" width="12" style="265" customWidth="1"/>
    <col min="517" max="517" width="10.85546875" style="265" customWidth="1"/>
    <col min="518" max="518" width="12.7109375" style="265" customWidth="1"/>
    <col min="519" max="519" width="16.5703125" style="265" bestFit="1" customWidth="1"/>
    <col min="520" max="520" width="11.42578125" style="265" customWidth="1"/>
    <col min="521" max="521" width="11.28515625" style="265" customWidth="1"/>
    <col min="522" max="523" width="12.7109375" style="265" customWidth="1"/>
    <col min="524" max="524" width="12.5703125" style="265" customWidth="1"/>
    <col min="525" max="768" width="9.140625" style="265"/>
    <col min="769" max="769" width="11.140625" style="265" customWidth="1"/>
    <col min="770" max="770" width="12.7109375" style="265" customWidth="1"/>
    <col min="771" max="771" width="13" style="265" customWidth="1"/>
    <col min="772" max="772" width="12" style="265" customWidth="1"/>
    <col min="773" max="773" width="10.85546875" style="265" customWidth="1"/>
    <col min="774" max="774" width="12.7109375" style="265" customWidth="1"/>
    <col min="775" max="775" width="16.5703125" style="265" bestFit="1" customWidth="1"/>
    <col min="776" max="776" width="11.42578125" style="265" customWidth="1"/>
    <col min="777" max="777" width="11.28515625" style="265" customWidth="1"/>
    <col min="778" max="779" width="12.7109375" style="265" customWidth="1"/>
    <col min="780" max="780" width="12.5703125" style="265" customWidth="1"/>
    <col min="781" max="1024" width="9.140625" style="265"/>
    <col min="1025" max="1025" width="11.140625" style="265" customWidth="1"/>
    <col min="1026" max="1026" width="12.7109375" style="265" customWidth="1"/>
    <col min="1027" max="1027" width="13" style="265" customWidth="1"/>
    <col min="1028" max="1028" width="12" style="265" customWidth="1"/>
    <col min="1029" max="1029" width="10.85546875" style="265" customWidth="1"/>
    <col min="1030" max="1030" width="12.7109375" style="265" customWidth="1"/>
    <col min="1031" max="1031" width="16.5703125" style="265" bestFit="1" customWidth="1"/>
    <col min="1032" max="1032" width="11.42578125" style="265" customWidth="1"/>
    <col min="1033" max="1033" width="11.28515625" style="265" customWidth="1"/>
    <col min="1034" max="1035" width="12.7109375" style="265" customWidth="1"/>
    <col min="1036" max="1036" width="12.5703125" style="265" customWidth="1"/>
    <col min="1037" max="1280" width="9.140625" style="265"/>
    <col min="1281" max="1281" width="11.140625" style="265" customWidth="1"/>
    <col min="1282" max="1282" width="12.7109375" style="265" customWidth="1"/>
    <col min="1283" max="1283" width="13" style="265" customWidth="1"/>
    <col min="1284" max="1284" width="12" style="265" customWidth="1"/>
    <col min="1285" max="1285" width="10.85546875" style="265" customWidth="1"/>
    <col min="1286" max="1286" width="12.7109375" style="265" customWidth="1"/>
    <col min="1287" max="1287" width="16.5703125" style="265" bestFit="1" customWidth="1"/>
    <col min="1288" max="1288" width="11.42578125" style="265" customWidth="1"/>
    <col min="1289" max="1289" width="11.28515625" style="265" customWidth="1"/>
    <col min="1290" max="1291" width="12.7109375" style="265" customWidth="1"/>
    <col min="1292" max="1292" width="12.5703125" style="265" customWidth="1"/>
    <col min="1293" max="1536" width="9.140625" style="265"/>
    <col min="1537" max="1537" width="11.140625" style="265" customWidth="1"/>
    <col min="1538" max="1538" width="12.7109375" style="265" customWidth="1"/>
    <col min="1539" max="1539" width="13" style="265" customWidth="1"/>
    <col min="1540" max="1540" width="12" style="265" customWidth="1"/>
    <col min="1541" max="1541" width="10.85546875" style="265" customWidth="1"/>
    <col min="1542" max="1542" width="12.7109375" style="265" customWidth="1"/>
    <col min="1543" max="1543" width="16.5703125" style="265" bestFit="1" customWidth="1"/>
    <col min="1544" max="1544" width="11.42578125" style="265" customWidth="1"/>
    <col min="1545" max="1545" width="11.28515625" style="265" customWidth="1"/>
    <col min="1546" max="1547" width="12.7109375" style="265" customWidth="1"/>
    <col min="1548" max="1548" width="12.5703125" style="265" customWidth="1"/>
    <col min="1549" max="1792" width="9.140625" style="265"/>
    <col min="1793" max="1793" width="11.140625" style="265" customWidth="1"/>
    <col min="1794" max="1794" width="12.7109375" style="265" customWidth="1"/>
    <col min="1795" max="1795" width="13" style="265" customWidth="1"/>
    <col min="1796" max="1796" width="12" style="265" customWidth="1"/>
    <col min="1797" max="1797" width="10.85546875" style="265" customWidth="1"/>
    <col min="1798" max="1798" width="12.7109375" style="265" customWidth="1"/>
    <col min="1799" max="1799" width="16.5703125" style="265" bestFit="1" customWidth="1"/>
    <col min="1800" max="1800" width="11.42578125" style="265" customWidth="1"/>
    <col min="1801" max="1801" width="11.28515625" style="265" customWidth="1"/>
    <col min="1802" max="1803" width="12.7109375" style="265" customWidth="1"/>
    <col min="1804" max="1804" width="12.5703125" style="265" customWidth="1"/>
    <col min="1805" max="2048" width="9.140625" style="265"/>
    <col min="2049" max="2049" width="11.140625" style="265" customWidth="1"/>
    <col min="2050" max="2050" width="12.7109375" style="265" customWidth="1"/>
    <col min="2051" max="2051" width="13" style="265" customWidth="1"/>
    <col min="2052" max="2052" width="12" style="265" customWidth="1"/>
    <col min="2053" max="2053" width="10.85546875" style="265" customWidth="1"/>
    <col min="2054" max="2054" width="12.7109375" style="265" customWidth="1"/>
    <col min="2055" max="2055" width="16.5703125" style="265" bestFit="1" customWidth="1"/>
    <col min="2056" max="2056" width="11.42578125" style="265" customWidth="1"/>
    <col min="2057" max="2057" width="11.28515625" style="265" customWidth="1"/>
    <col min="2058" max="2059" width="12.7109375" style="265" customWidth="1"/>
    <col min="2060" max="2060" width="12.5703125" style="265" customWidth="1"/>
    <col min="2061" max="2304" width="9.140625" style="265"/>
    <col min="2305" max="2305" width="11.140625" style="265" customWidth="1"/>
    <col min="2306" max="2306" width="12.7109375" style="265" customWidth="1"/>
    <col min="2307" max="2307" width="13" style="265" customWidth="1"/>
    <col min="2308" max="2308" width="12" style="265" customWidth="1"/>
    <col min="2309" max="2309" width="10.85546875" style="265" customWidth="1"/>
    <col min="2310" max="2310" width="12.7109375" style="265" customWidth="1"/>
    <col min="2311" max="2311" width="16.5703125" style="265" bestFit="1" customWidth="1"/>
    <col min="2312" max="2312" width="11.42578125" style="265" customWidth="1"/>
    <col min="2313" max="2313" width="11.28515625" style="265" customWidth="1"/>
    <col min="2314" max="2315" width="12.7109375" style="265" customWidth="1"/>
    <col min="2316" max="2316" width="12.5703125" style="265" customWidth="1"/>
    <col min="2317" max="2560" width="9.140625" style="265"/>
    <col min="2561" max="2561" width="11.140625" style="265" customWidth="1"/>
    <col min="2562" max="2562" width="12.7109375" style="265" customWidth="1"/>
    <col min="2563" max="2563" width="13" style="265" customWidth="1"/>
    <col min="2564" max="2564" width="12" style="265" customWidth="1"/>
    <col min="2565" max="2565" width="10.85546875" style="265" customWidth="1"/>
    <col min="2566" max="2566" width="12.7109375" style="265" customWidth="1"/>
    <col min="2567" max="2567" width="16.5703125" style="265" bestFit="1" customWidth="1"/>
    <col min="2568" max="2568" width="11.42578125" style="265" customWidth="1"/>
    <col min="2569" max="2569" width="11.28515625" style="265" customWidth="1"/>
    <col min="2570" max="2571" width="12.7109375" style="265" customWidth="1"/>
    <col min="2572" max="2572" width="12.5703125" style="265" customWidth="1"/>
    <col min="2573" max="2816" width="9.140625" style="265"/>
    <col min="2817" max="2817" width="11.140625" style="265" customWidth="1"/>
    <col min="2818" max="2818" width="12.7109375" style="265" customWidth="1"/>
    <col min="2819" max="2819" width="13" style="265" customWidth="1"/>
    <col min="2820" max="2820" width="12" style="265" customWidth="1"/>
    <col min="2821" max="2821" width="10.85546875" style="265" customWidth="1"/>
    <col min="2822" max="2822" width="12.7109375" style="265" customWidth="1"/>
    <col min="2823" max="2823" width="16.5703125" style="265" bestFit="1" customWidth="1"/>
    <col min="2824" max="2824" width="11.42578125" style="265" customWidth="1"/>
    <col min="2825" max="2825" width="11.28515625" style="265" customWidth="1"/>
    <col min="2826" max="2827" width="12.7109375" style="265" customWidth="1"/>
    <col min="2828" max="2828" width="12.5703125" style="265" customWidth="1"/>
    <col min="2829" max="3072" width="9.140625" style="265"/>
    <col min="3073" max="3073" width="11.140625" style="265" customWidth="1"/>
    <col min="3074" max="3074" width="12.7109375" style="265" customWidth="1"/>
    <col min="3075" max="3075" width="13" style="265" customWidth="1"/>
    <col min="3076" max="3076" width="12" style="265" customWidth="1"/>
    <col min="3077" max="3077" width="10.85546875" style="265" customWidth="1"/>
    <col min="3078" max="3078" width="12.7109375" style="265" customWidth="1"/>
    <col min="3079" max="3079" width="16.5703125" style="265" bestFit="1" customWidth="1"/>
    <col min="3080" max="3080" width="11.42578125" style="265" customWidth="1"/>
    <col min="3081" max="3081" width="11.28515625" style="265" customWidth="1"/>
    <col min="3082" max="3083" width="12.7109375" style="265" customWidth="1"/>
    <col min="3084" max="3084" width="12.5703125" style="265" customWidth="1"/>
    <col min="3085" max="3328" width="9.140625" style="265"/>
    <col min="3329" max="3329" width="11.140625" style="265" customWidth="1"/>
    <col min="3330" max="3330" width="12.7109375" style="265" customWidth="1"/>
    <col min="3331" max="3331" width="13" style="265" customWidth="1"/>
    <col min="3332" max="3332" width="12" style="265" customWidth="1"/>
    <col min="3333" max="3333" width="10.85546875" style="265" customWidth="1"/>
    <col min="3334" max="3334" width="12.7109375" style="265" customWidth="1"/>
    <col min="3335" max="3335" width="16.5703125" style="265" bestFit="1" customWidth="1"/>
    <col min="3336" max="3336" width="11.42578125" style="265" customWidth="1"/>
    <col min="3337" max="3337" width="11.28515625" style="265" customWidth="1"/>
    <col min="3338" max="3339" width="12.7109375" style="265" customWidth="1"/>
    <col min="3340" max="3340" width="12.5703125" style="265" customWidth="1"/>
    <col min="3341" max="3584" width="9.140625" style="265"/>
    <col min="3585" max="3585" width="11.140625" style="265" customWidth="1"/>
    <col min="3586" max="3586" width="12.7109375" style="265" customWidth="1"/>
    <col min="3587" max="3587" width="13" style="265" customWidth="1"/>
    <col min="3588" max="3588" width="12" style="265" customWidth="1"/>
    <col min="3589" max="3589" width="10.85546875" style="265" customWidth="1"/>
    <col min="3590" max="3590" width="12.7109375" style="265" customWidth="1"/>
    <col min="3591" max="3591" width="16.5703125" style="265" bestFit="1" customWidth="1"/>
    <col min="3592" max="3592" width="11.42578125" style="265" customWidth="1"/>
    <col min="3593" max="3593" width="11.28515625" style="265" customWidth="1"/>
    <col min="3594" max="3595" width="12.7109375" style="265" customWidth="1"/>
    <col min="3596" max="3596" width="12.5703125" style="265" customWidth="1"/>
    <col min="3597" max="3840" width="9.140625" style="265"/>
    <col min="3841" max="3841" width="11.140625" style="265" customWidth="1"/>
    <col min="3842" max="3842" width="12.7109375" style="265" customWidth="1"/>
    <col min="3843" max="3843" width="13" style="265" customWidth="1"/>
    <col min="3844" max="3844" width="12" style="265" customWidth="1"/>
    <col min="3845" max="3845" width="10.85546875" style="265" customWidth="1"/>
    <col min="3846" max="3846" width="12.7109375" style="265" customWidth="1"/>
    <col min="3847" max="3847" width="16.5703125" style="265" bestFit="1" customWidth="1"/>
    <col min="3848" max="3848" width="11.42578125" style="265" customWidth="1"/>
    <col min="3849" max="3849" width="11.28515625" style="265" customWidth="1"/>
    <col min="3850" max="3851" width="12.7109375" style="265" customWidth="1"/>
    <col min="3852" max="3852" width="12.5703125" style="265" customWidth="1"/>
    <col min="3853" max="4096" width="9.140625" style="265"/>
    <col min="4097" max="4097" width="11.140625" style="265" customWidth="1"/>
    <col min="4098" max="4098" width="12.7109375" style="265" customWidth="1"/>
    <col min="4099" max="4099" width="13" style="265" customWidth="1"/>
    <col min="4100" max="4100" width="12" style="265" customWidth="1"/>
    <col min="4101" max="4101" width="10.85546875" style="265" customWidth="1"/>
    <col min="4102" max="4102" width="12.7109375" style="265" customWidth="1"/>
    <col min="4103" max="4103" width="16.5703125" style="265" bestFit="1" customWidth="1"/>
    <col min="4104" max="4104" width="11.42578125" style="265" customWidth="1"/>
    <col min="4105" max="4105" width="11.28515625" style="265" customWidth="1"/>
    <col min="4106" max="4107" width="12.7109375" style="265" customWidth="1"/>
    <col min="4108" max="4108" width="12.5703125" style="265" customWidth="1"/>
    <col min="4109" max="4352" width="9.140625" style="265"/>
    <col min="4353" max="4353" width="11.140625" style="265" customWidth="1"/>
    <col min="4354" max="4354" width="12.7109375" style="265" customWidth="1"/>
    <col min="4355" max="4355" width="13" style="265" customWidth="1"/>
    <col min="4356" max="4356" width="12" style="265" customWidth="1"/>
    <col min="4357" max="4357" width="10.85546875" style="265" customWidth="1"/>
    <col min="4358" max="4358" width="12.7109375" style="265" customWidth="1"/>
    <col min="4359" max="4359" width="16.5703125" style="265" bestFit="1" customWidth="1"/>
    <col min="4360" max="4360" width="11.42578125" style="265" customWidth="1"/>
    <col min="4361" max="4361" width="11.28515625" style="265" customWidth="1"/>
    <col min="4362" max="4363" width="12.7109375" style="265" customWidth="1"/>
    <col min="4364" max="4364" width="12.5703125" style="265" customWidth="1"/>
    <col min="4365" max="4608" width="9.140625" style="265"/>
    <col min="4609" max="4609" width="11.140625" style="265" customWidth="1"/>
    <col min="4610" max="4610" width="12.7109375" style="265" customWidth="1"/>
    <col min="4611" max="4611" width="13" style="265" customWidth="1"/>
    <col min="4612" max="4612" width="12" style="265" customWidth="1"/>
    <col min="4613" max="4613" width="10.85546875" style="265" customWidth="1"/>
    <col min="4614" max="4614" width="12.7109375" style="265" customWidth="1"/>
    <col min="4615" max="4615" width="16.5703125" style="265" bestFit="1" customWidth="1"/>
    <col min="4616" max="4616" width="11.42578125" style="265" customWidth="1"/>
    <col min="4617" max="4617" width="11.28515625" style="265" customWidth="1"/>
    <col min="4618" max="4619" width="12.7109375" style="265" customWidth="1"/>
    <col min="4620" max="4620" width="12.5703125" style="265" customWidth="1"/>
    <col min="4621" max="4864" width="9.140625" style="265"/>
    <col min="4865" max="4865" width="11.140625" style="265" customWidth="1"/>
    <col min="4866" max="4866" width="12.7109375" style="265" customWidth="1"/>
    <col min="4867" max="4867" width="13" style="265" customWidth="1"/>
    <col min="4868" max="4868" width="12" style="265" customWidth="1"/>
    <col min="4869" max="4869" width="10.85546875" style="265" customWidth="1"/>
    <col min="4870" max="4870" width="12.7109375" style="265" customWidth="1"/>
    <col min="4871" max="4871" width="16.5703125" style="265" bestFit="1" customWidth="1"/>
    <col min="4872" max="4872" width="11.42578125" style="265" customWidth="1"/>
    <col min="4873" max="4873" width="11.28515625" style="265" customWidth="1"/>
    <col min="4874" max="4875" width="12.7109375" style="265" customWidth="1"/>
    <col min="4876" max="4876" width="12.5703125" style="265" customWidth="1"/>
    <col min="4877" max="5120" width="9.140625" style="265"/>
    <col min="5121" max="5121" width="11.140625" style="265" customWidth="1"/>
    <col min="5122" max="5122" width="12.7109375" style="265" customWidth="1"/>
    <col min="5123" max="5123" width="13" style="265" customWidth="1"/>
    <col min="5124" max="5124" width="12" style="265" customWidth="1"/>
    <col min="5125" max="5125" width="10.85546875" style="265" customWidth="1"/>
    <col min="5126" max="5126" width="12.7109375" style="265" customWidth="1"/>
    <col min="5127" max="5127" width="16.5703125" style="265" bestFit="1" customWidth="1"/>
    <col min="5128" max="5128" width="11.42578125" style="265" customWidth="1"/>
    <col min="5129" max="5129" width="11.28515625" style="265" customWidth="1"/>
    <col min="5130" max="5131" width="12.7109375" style="265" customWidth="1"/>
    <col min="5132" max="5132" width="12.5703125" style="265" customWidth="1"/>
    <col min="5133" max="5376" width="9.140625" style="265"/>
    <col min="5377" max="5377" width="11.140625" style="265" customWidth="1"/>
    <col min="5378" max="5378" width="12.7109375" style="265" customWidth="1"/>
    <col min="5379" max="5379" width="13" style="265" customWidth="1"/>
    <col min="5380" max="5380" width="12" style="265" customWidth="1"/>
    <col min="5381" max="5381" width="10.85546875" style="265" customWidth="1"/>
    <col min="5382" max="5382" width="12.7109375" style="265" customWidth="1"/>
    <col min="5383" max="5383" width="16.5703125" style="265" bestFit="1" customWidth="1"/>
    <col min="5384" max="5384" width="11.42578125" style="265" customWidth="1"/>
    <col min="5385" max="5385" width="11.28515625" style="265" customWidth="1"/>
    <col min="5386" max="5387" width="12.7109375" style="265" customWidth="1"/>
    <col min="5388" max="5388" width="12.5703125" style="265" customWidth="1"/>
    <col min="5389" max="5632" width="9.140625" style="265"/>
    <col min="5633" max="5633" width="11.140625" style="265" customWidth="1"/>
    <col min="5634" max="5634" width="12.7109375" style="265" customWidth="1"/>
    <col min="5635" max="5635" width="13" style="265" customWidth="1"/>
    <col min="5636" max="5636" width="12" style="265" customWidth="1"/>
    <col min="5637" max="5637" width="10.85546875" style="265" customWidth="1"/>
    <col min="5638" max="5638" width="12.7109375" style="265" customWidth="1"/>
    <col min="5639" max="5639" width="16.5703125" style="265" bestFit="1" customWidth="1"/>
    <col min="5640" max="5640" width="11.42578125" style="265" customWidth="1"/>
    <col min="5641" max="5641" width="11.28515625" style="265" customWidth="1"/>
    <col min="5642" max="5643" width="12.7109375" style="265" customWidth="1"/>
    <col min="5644" max="5644" width="12.5703125" style="265" customWidth="1"/>
    <col min="5645" max="5888" width="9.140625" style="265"/>
    <col min="5889" max="5889" width="11.140625" style="265" customWidth="1"/>
    <col min="5890" max="5890" width="12.7109375" style="265" customWidth="1"/>
    <col min="5891" max="5891" width="13" style="265" customWidth="1"/>
    <col min="5892" max="5892" width="12" style="265" customWidth="1"/>
    <col min="5893" max="5893" width="10.85546875" style="265" customWidth="1"/>
    <col min="5894" max="5894" width="12.7109375" style="265" customWidth="1"/>
    <col min="5895" max="5895" width="16.5703125" style="265" bestFit="1" customWidth="1"/>
    <col min="5896" max="5896" width="11.42578125" style="265" customWidth="1"/>
    <col min="5897" max="5897" width="11.28515625" style="265" customWidth="1"/>
    <col min="5898" max="5899" width="12.7109375" style="265" customWidth="1"/>
    <col min="5900" max="5900" width="12.5703125" style="265" customWidth="1"/>
    <col min="5901" max="6144" width="9.140625" style="265"/>
    <col min="6145" max="6145" width="11.140625" style="265" customWidth="1"/>
    <col min="6146" max="6146" width="12.7109375" style="265" customWidth="1"/>
    <col min="6147" max="6147" width="13" style="265" customWidth="1"/>
    <col min="6148" max="6148" width="12" style="265" customWidth="1"/>
    <col min="6149" max="6149" width="10.85546875" style="265" customWidth="1"/>
    <col min="6150" max="6150" width="12.7109375" style="265" customWidth="1"/>
    <col min="6151" max="6151" width="16.5703125" style="265" bestFit="1" customWidth="1"/>
    <col min="6152" max="6152" width="11.42578125" style="265" customWidth="1"/>
    <col min="6153" max="6153" width="11.28515625" style="265" customWidth="1"/>
    <col min="6154" max="6155" width="12.7109375" style="265" customWidth="1"/>
    <col min="6156" max="6156" width="12.5703125" style="265" customWidth="1"/>
    <col min="6157" max="6400" width="9.140625" style="265"/>
    <col min="6401" max="6401" width="11.140625" style="265" customWidth="1"/>
    <col min="6402" max="6402" width="12.7109375" style="265" customWidth="1"/>
    <col min="6403" max="6403" width="13" style="265" customWidth="1"/>
    <col min="6404" max="6404" width="12" style="265" customWidth="1"/>
    <col min="6405" max="6405" width="10.85546875" style="265" customWidth="1"/>
    <col min="6406" max="6406" width="12.7109375" style="265" customWidth="1"/>
    <col min="6407" max="6407" width="16.5703125" style="265" bestFit="1" customWidth="1"/>
    <col min="6408" max="6408" width="11.42578125" style="265" customWidth="1"/>
    <col min="6409" max="6409" width="11.28515625" style="265" customWidth="1"/>
    <col min="6410" max="6411" width="12.7109375" style="265" customWidth="1"/>
    <col min="6412" max="6412" width="12.5703125" style="265" customWidth="1"/>
    <col min="6413" max="6656" width="9.140625" style="265"/>
    <col min="6657" max="6657" width="11.140625" style="265" customWidth="1"/>
    <col min="6658" max="6658" width="12.7109375" style="265" customWidth="1"/>
    <col min="6659" max="6659" width="13" style="265" customWidth="1"/>
    <col min="6660" max="6660" width="12" style="265" customWidth="1"/>
    <col min="6661" max="6661" width="10.85546875" style="265" customWidth="1"/>
    <col min="6662" max="6662" width="12.7109375" style="265" customWidth="1"/>
    <col min="6663" max="6663" width="16.5703125" style="265" bestFit="1" customWidth="1"/>
    <col min="6664" max="6664" width="11.42578125" style="265" customWidth="1"/>
    <col min="6665" max="6665" width="11.28515625" style="265" customWidth="1"/>
    <col min="6666" max="6667" width="12.7109375" style="265" customWidth="1"/>
    <col min="6668" max="6668" width="12.5703125" style="265" customWidth="1"/>
    <col min="6669" max="6912" width="9.140625" style="265"/>
    <col min="6913" max="6913" width="11.140625" style="265" customWidth="1"/>
    <col min="6914" max="6914" width="12.7109375" style="265" customWidth="1"/>
    <col min="6915" max="6915" width="13" style="265" customWidth="1"/>
    <col min="6916" max="6916" width="12" style="265" customWidth="1"/>
    <col min="6917" max="6917" width="10.85546875" style="265" customWidth="1"/>
    <col min="6918" max="6918" width="12.7109375" style="265" customWidth="1"/>
    <col min="6919" max="6919" width="16.5703125" style="265" bestFit="1" customWidth="1"/>
    <col min="6920" max="6920" width="11.42578125" style="265" customWidth="1"/>
    <col min="6921" max="6921" width="11.28515625" style="265" customWidth="1"/>
    <col min="6922" max="6923" width="12.7109375" style="265" customWidth="1"/>
    <col min="6924" max="6924" width="12.5703125" style="265" customWidth="1"/>
    <col min="6925" max="7168" width="9.140625" style="265"/>
    <col min="7169" max="7169" width="11.140625" style="265" customWidth="1"/>
    <col min="7170" max="7170" width="12.7109375" style="265" customWidth="1"/>
    <col min="7171" max="7171" width="13" style="265" customWidth="1"/>
    <col min="7172" max="7172" width="12" style="265" customWidth="1"/>
    <col min="7173" max="7173" width="10.85546875" style="265" customWidth="1"/>
    <col min="7174" max="7174" width="12.7109375" style="265" customWidth="1"/>
    <col min="7175" max="7175" width="16.5703125" style="265" bestFit="1" customWidth="1"/>
    <col min="7176" max="7176" width="11.42578125" style="265" customWidth="1"/>
    <col min="7177" max="7177" width="11.28515625" style="265" customWidth="1"/>
    <col min="7178" max="7179" width="12.7109375" style="265" customWidth="1"/>
    <col min="7180" max="7180" width="12.5703125" style="265" customWidth="1"/>
    <col min="7181" max="7424" width="9.140625" style="265"/>
    <col min="7425" max="7425" width="11.140625" style="265" customWidth="1"/>
    <col min="7426" max="7426" width="12.7109375" style="265" customWidth="1"/>
    <col min="7427" max="7427" width="13" style="265" customWidth="1"/>
    <col min="7428" max="7428" width="12" style="265" customWidth="1"/>
    <col min="7429" max="7429" width="10.85546875" style="265" customWidth="1"/>
    <col min="7430" max="7430" width="12.7109375" style="265" customWidth="1"/>
    <col min="7431" max="7431" width="16.5703125" style="265" bestFit="1" customWidth="1"/>
    <col min="7432" max="7432" width="11.42578125" style="265" customWidth="1"/>
    <col min="7433" max="7433" width="11.28515625" style="265" customWidth="1"/>
    <col min="7434" max="7435" width="12.7109375" style="265" customWidth="1"/>
    <col min="7436" max="7436" width="12.5703125" style="265" customWidth="1"/>
    <col min="7437" max="7680" width="9.140625" style="265"/>
    <col min="7681" max="7681" width="11.140625" style="265" customWidth="1"/>
    <col min="7682" max="7682" width="12.7109375" style="265" customWidth="1"/>
    <col min="7683" max="7683" width="13" style="265" customWidth="1"/>
    <col min="7684" max="7684" width="12" style="265" customWidth="1"/>
    <col min="7685" max="7685" width="10.85546875" style="265" customWidth="1"/>
    <col min="7686" max="7686" width="12.7109375" style="265" customWidth="1"/>
    <col min="7687" max="7687" width="16.5703125" style="265" bestFit="1" customWidth="1"/>
    <col min="7688" max="7688" width="11.42578125" style="265" customWidth="1"/>
    <col min="7689" max="7689" width="11.28515625" style="265" customWidth="1"/>
    <col min="7690" max="7691" width="12.7109375" style="265" customWidth="1"/>
    <col min="7692" max="7692" width="12.5703125" style="265" customWidth="1"/>
    <col min="7693" max="7936" width="9.140625" style="265"/>
    <col min="7937" max="7937" width="11.140625" style="265" customWidth="1"/>
    <col min="7938" max="7938" width="12.7109375" style="265" customWidth="1"/>
    <col min="7939" max="7939" width="13" style="265" customWidth="1"/>
    <col min="7940" max="7940" width="12" style="265" customWidth="1"/>
    <col min="7941" max="7941" width="10.85546875" style="265" customWidth="1"/>
    <col min="7942" max="7942" width="12.7109375" style="265" customWidth="1"/>
    <col min="7943" max="7943" width="16.5703125" style="265" bestFit="1" customWidth="1"/>
    <col min="7944" max="7944" width="11.42578125" style="265" customWidth="1"/>
    <col min="7945" max="7945" width="11.28515625" style="265" customWidth="1"/>
    <col min="7946" max="7947" width="12.7109375" style="265" customWidth="1"/>
    <col min="7948" max="7948" width="12.5703125" style="265" customWidth="1"/>
    <col min="7949" max="8192" width="9.140625" style="265"/>
    <col min="8193" max="8193" width="11.140625" style="265" customWidth="1"/>
    <col min="8194" max="8194" width="12.7109375" style="265" customWidth="1"/>
    <col min="8195" max="8195" width="13" style="265" customWidth="1"/>
    <col min="8196" max="8196" width="12" style="265" customWidth="1"/>
    <col min="8197" max="8197" width="10.85546875" style="265" customWidth="1"/>
    <col min="8198" max="8198" width="12.7109375" style="265" customWidth="1"/>
    <col min="8199" max="8199" width="16.5703125" style="265" bestFit="1" customWidth="1"/>
    <col min="8200" max="8200" width="11.42578125" style="265" customWidth="1"/>
    <col min="8201" max="8201" width="11.28515625" style="265" customWidth="1"/>
    <col min="8202" max="8203" width="12.7109375" style="265" customWidth="1"/>
    <col min="8204" max="8204" width="12.5703125" style="265" customWidth="1"/>
    <col min="8205" max="8448" width="9.140625" style="265"/>
    <col min="8449" max="8449" width="11.140625" style="265" customWidth="1"/>
    <col min="8450" max="8450" width="12.7109375" style="265" customWidth="1"/>
    <col min="8451" max="8451" width="13" style="265" customWidth="1"/>
    <col min="8452" max="8452" width="12" style="265" customWidth="1"/>
    <col min="8453" max="8453" width="10.85546875" style="265" customWidth="1"/>
    <col min="8454" max="8454" width="12.7109375" style="265" customWidth="1"/>
    <col min="8455" max="8455" width="16.5703125" style="265" bestFit="1" customWidth="1"/>
    <col min="8456" max="8456" width="11.42578125" style="265" customWidth="1"/>
    <col min="8457" max="8457" width="11.28515625" style="265" customWidth="1"/>
    <col min="8458" max="8459" width="12.7109375" style="265" customWidth="1"/>
    <col min="8460" max="8460" width="12.5703125" style="265" customWidth="1"/>
    <col min="8461" max="8704" width="9.140625" style="265"/>
    <col min="8705" max="8705" width="11.140625" style="265" customWidth="1"/>
    <col min="8706" max="8706" width="12.7109375" style="265" customWidth="1"/>
    <col min="8707" max="8707" width="13" style="265" customWidth="1"/>
    <col min="8708" max="8708" width="12" style="265" customWidth="1"/>
    <col min="8709" max="8709" width="10.85546875" style="265" customWidth="1"/>
    <col min="8710" max="8710" width="12.7109375" style="265" customWidth="1"/>
    <col min="8711" max="8711" width="16.5703125" style="265" bestFit="1" customWidth="1"/>
    <col min="8712" max="8712" width="11.42578125" style="265" customWidth="1"/>
    <col min="8713" max="8713" width="11.28515625" style="265" customWidth="1"/>
    <col min="8714" max="8715" width="12.7109375" style="265" customWidth="1"/>
    <col min="8716" max="8716" width="12.5703125" style="265" customWidth="1"/>
    <col min="8717" max="8960" width="9.140625" style="265"/>
    <col min="8961" max="8961" width="11.140625" style="265" customWidth="1"/>
    <col min="8962" max="8962" width="12.7109375" style="265" customWidth="1"/>
    <col min="8963" max="8963" width="13" style="265" customWidth="1"/>
    <col min="8964" max="8964" width="12" style="265" customWidth="1"/>
    <col min="8965" max="8965" width="10.85546875" style="265" customWidth="1"/>
    <col min="8966" max="8966" width="12.7109375" style="265" customWidth="1"/>
    <col min="8967" max="8967" width="16.5703125" style="265" bestFit="1" customWidth="1"/>
    <col min="8968" max="8968" width="11.42578125" style="265" customWidth="1"/>
    <col min="8969" max="8969" width="11.28515625" style="265" customWidth="1"/>
    <col min="8970" max="8971" width="12.7109375" style="265" customWidth="1"/>
    <col min="8972" max="8972" width="12.5703125" style="265" customWidth="1"/>
    <col min="8973" max="9216" width="9.140625" style="265"/>
    <col min="9217" max="9217" width="11.140625" style="265" customWidth="1"/>
    <col min="9218" max="9218" width="12.7109375" style="265" customWidth="1"/>
    <col min="9219" max="9219" width="13" style="265" customWidth="1"/>
    <col min="9220" max="9220" width="12" style="265" customWidth="1"/>
    <col min="9221" max="9221" width="10.85546875" style="265" customWidth="1"/>
    <col min="9222" max="9222" width="12.7109375" style="265" customWidth="1"/>
    <col min="9223" max="9223" width="16.5703125" style="265" bestFit="1" customWidth="1"/>
    <col min="9224" max="9224" width="11.42578125" style="265" customWidth="1"/>
    <col min="9225" max="9225" width="11.28515625" style="265" customWidth="1"/>
    <col min="9226" max="9227" width="12.7109375" style="265" customWidth="1"/>
    <col min="9228" max="9228" width="12.5703125" style="265" customWidth="1"/>
    <col min="9229" max="9472" width="9.140625" style="265"/>
    <col min="9473" max="9473" width="11.140625" style="265" customWidth="1"/>
    <col min="9474" max="9474" width="12.7109375" style="265" customWidth="1"/>
    <col min="9475" max="9475" width="13" style="265" customWidth="1"/>
    <col min="9476" max="9476" width="12" style="265" customWidth="1"/>
    <col min="9477" max="9477" width="10.85546875" style="265" customWidth="1"/>
    <col min="9478" max="9478" width="12.7109375" style="265" customWidth="1"/>
    <col min="9479" max="9479" width="16.5703125" style="265" bestFit="1" customWidth="1"/>
    <col min="9480" max="9480" width="11.42578125" style="265" customWidth="1"/>
    <col min="9481" max="9481" width="11.28515625" style="265" customWidth="1"/>
    <col min="9482" max="9483" width="12.7109375" style="265" customWidth="1"/>
    <col min="9484" max="9484" width="12.5703125" style="265" customWidth="1"/>
    <col min="9485" max="9728" width="9.140625" style="265"/>
    <col min="9729" max="9729" width="11.140625" style="265" customWidth="1"/>
    <col min="9730" max="9730" width="12.7109375" style="265" customWidth="1"/>
    <col min="9731" max="9731" width="13" style="265" customWidth="1"/>
    <col min="9732" max="9732" width="12" style="265" customWidth="1"/>
    <col min="9733" max="9733" width="10.85546875" style="265" customWidth="1"/>
    <col min="9734" max="9734" width="12.7109375" style="265" customWidth="1"/>
    <col min="9735" max="9735" width="16.5703125" style="265" bestFit="1" customWidth="1"/>
    <col min="9736" max="9736" width="11.42578125" style="265" customWidth="1"/>
    <col min="9737" max="9737" width="11.28515625" style="265" customWidth="1"/>
    <col min="9738" max="9739" width="12.7109375" style="265" customWidth="1"/>
    <col min="9740" max="9740" width="12.5703125" style="265" customWidth="1"/>
    <col min="9741" max="9984" width="9.140625" style="265"/>
    <col min="9985" max="9985" width="11.140625" style="265" customWidth="1"/>
    <col min="9986" max="9986" width="12.7109375" style="265" customWidth="1"/>
    <col min="9987" max="9987" width="13" style="265" customWidth="1"/>
    <col min="9988" max="9988" width="12" style="265" customWidth="1"/>
    <col min="9989" max="9989" width="10.85546875" style="265" customWidth="1"/>
    <col min="9990" max="9990" width="12.7109375" style="265" customWidth="1"/>
    <col min="9991" max="9991" width="16.5703125" style="265" bestFit="1" customWidth="1"/>
    <col min="9992" max="9992" width="11.42578125" style="265" customWidth="1"/>
    <col min="9993" max="9993" width="11.28515625" style="265" customWidth="1"/>
    <col min="9994" max="9995" width="12.7109375" style="265" customWidth="1"/>
    <col min="9996" max="9996" width="12.5703125" style="265" customWidth="1"/>
    <col min="9997" max="10240" width="9.140625" style="265"/>
    <col min="10241" max="10241" width="11.140625" style="265" customWidth="1"/>
    <col min="10242" max="10242" width="12.7109375" style="265" customWidth="1"/>
    <col min="10243" max="10243" width="13" style="265" customWidth="1"/>
    <col min="10244" max="10244" width="12" style="265" customWidth="1"/>
    <col min="10245" max="10245" width="10.85546875" style="265" customWidth="1"/>
    <col min="10246" max="10246" width="12.7109375" style="265" customWidth="1"/>
    <col min="10247" max="10247" width="16.5703125" style="265" bestFit="1" customWidth="1"/>
    <col min="10248" max="10248" width="11.42578125" style="265" customWidth="1"/>
    <col min="10249" max="10249" width="11.28515625" style="265" customWidth="1"/>
    <col min="10250" max="10251" width="12.7109375" style="265" customWidth="1"/>
    <col min="10252" max="10252" width="12.5703125" style="265" customWidth="1"/>
    <col min="10253" max="10496" width="9.140625" style="265"/>
    <col min="10497" max="10497" width="11.140625" style="265" customWidth="1"/>
    <col min="10498" max="10498" width="12.7109375" style="265" customWidth="1"/>
    <col min="10499" max="10499" width="13" style="265" customWidth="1"/>
    <col min="10500" max="10500" width="12" style="265" customWidth="1"/>
    <col min="10501" max="10501" width="10.85546875" style="265" customWidth="1"/>
    <col min="10502" max="10502" width="12.7109375" style="265" customWidth="1"/>
    <col min="10503" max="10503" width="16.5703125" style="265" bestFit="1" customWidth="1"/>
    <col min="10504" max="10504" width="11.42578125" style="265" customWidth="1"/>
    <col min="10505" max="10505" width="11.28515625" style="265" customWidth="1"/>
    <col min="10506" max="10507" width="12.7109375" style="265" customWidth="1"/>
    <col min="10508" max="10508" width="12.5703125" style="265" customWidth="1"/>
    <col min="10509" max="10752" width="9.140625" style="265"/>
    <col min="10753" max="10753" width="11.140625" style="265" customWidth="1"/>
    <col min="10754" max="10754" width="12.7109375" style="265" customWidth="1"/>
    <col min="10755" max="10755" width="13" style="265" customWidth="1"/>
    <col min="10756" max="10756" width="12" style="265" customWidth="1"/>
    <col min="10757" max="10757" width="10.85546875" style="265" customWidth="1"/>
    <col min="10758" max="10758" width="12.7109375" style="265" customWidth="1"/>
    <col min="10759" max="10759" width="16.5703125" style="265" bestFit="1" customWidth="1"/>
    <col min="10760" max="10760" width="11.42578125" style="265" customWidth="1"/>
    <col min="10761" max="10761" width="11.28515625" style="265" customWidth="1"/>
    <col min="10762" max="10763" width="12.7109375" style="265" customWidth="1"/>
    <col min="10764" max="10764" width="12.5703125" style="265" customWidth="1"/>
    <col min="10765" max="11008" width="9.140625" style="265"/>
    <col min="11009" max="11009" width="11.140625" style="265" customWidth="1"/>
    <col min="11010" max="11010" width="12.7109375" style="265" customWidth="1"/>
    <col min="11011" max="11011" width="13" style="265" customWidth="1"/>
    <col min="11012" max="11012" width="12" style="265" customWidth="1"/>
    <col min="11013" max="11013" width="10.85546875" style="265" customWidth="1"/>
    <col min="11014" max="11014" width="12.7109375" style="265" customWidth="1"/>
    <col min="11015" max="11015" width="16.5703125" style="265" bestFit="1" customWidth="1"/>
    <col min="11016" max="11016" width="11.42578125" style="265" customWidth="1"/>
    <col min="11017" max="11017" width="11.28515625" style="265" customWidth="1"/>
    <col min="11018" max="11019" width="12.7109375" style="265" customWidth="1"/>
    <col min="11020" max="11020" width="12.5703125" style="265" customWidth="1"/>
    <col min="11021" max="11264" width="9.140625" style="265"/>
    <col min="11265" max="11265" width="11.140625" style="265" customWidth="1"/>
    <col min="11266" max="11266" width="12.7109375" style="265" customWidth="1"/>
    <col min="11267" max="11267" width="13" style="265" customWidth="1"/>
    <col min="11268" max="11268" width="12" style="265" customWidth="1"/>
    <col min="11269" max="11269" width="10.85546875" style="265" customWidth="1"/>
    <col min="11270" max="11270" width="12.7109375" style="265" customWidth="1"/>
    <col min="11271" max="11271" width="16.5703125" style="265" bestFit="1" customWidth="1"/>
    <col min="11272" max="11272" width="11.42578125" style="265" customWidth="1"/>
    <col min="11273" max="11273" width="11.28515625" style="265" customWidth="1"/>
    <col min="11274" max="11275" width="12.7109375" style="265" customWidth="1"/>
    <col min="11276" max="11276" width="12.5703125" style="265" customWidth="1"/>
    <col min="11277" max="11520" width="9.140625" style="265"/>
    <col min="11521" max="11521" width="11.140625" style="265" customWidth="1"/>
    <col min="11522" max="11522" width="12.7109375" style="265" customWidth="1"/>
    <col min="11523" max="11523" width="13" style="265" customWidth="1"/>
    <col min="11524" max="11524" width="12" style="265" customWidth="1"/>
    <col min="11525" max="11525" width="10.85546875" style="265" customWidth="1"/>
    <col min="11526" max="11526" width="12.7109375" style="265" customWidth="1"/>
    <col min="11527" max="11527" width="16.5703125" style="265" bestFit="1" customWidth="1"/>
    <col min="11528" max="11528" width="11.42578125" style="265" customWidth="1"/>
    <col min="11529" max="11529" width="11.28515625" style="265" customWidth="1"/>
    <col min="11530" max="11531" width="12.7109375" style="265" customWidth="1"/>
    <col min="11532" max="11532" width="12.5703125" style="265" customWidth="1"/>
    <col min="11533" max="11776" width="9.140625" style="265"/>
    <col min="11777" max="11777" width="11.140625" style="265" customWidth="1"/>
    <col min="11778" max="11778" width="12.7109375" style="265" customWidth="1"/>
    <col min="11779" max="11779" width="13" style="265" customWidth="1"/>
    <col min="11780" max="11780" width="12" style="265" customWidth="1"/>
    <col min="11781" max="11781" width="10.85546875" style="265" customWidth="1"/>
    <col min="11782" max="11782" width="12.7109375" style="265" customWidth="1"/>
    <col min="11783" max="11783" width="16.5703125" style="265" bestFit="1" customWidth="1"/>
    <col min="11784" max="11784" width="11.42578125" style="265" customWidth="1"/>
    <col min="11785" max="11785" width="11.28515625" style="265" customWidth="1"/>
    <col min="11786" max="11787" width="12.7109375" style="265" customWidth="1"/>
    <col min="11788" max="11788" width="12.5703125" style="265" customWidth="1"/>
    <col min="11789" max="12032" width="9.140625" style="265"/>
    <col min="12033" max="12033" width="11.140625" style="265" customWidth="1"/>
    <col min="12034" max="12034" width="12.7109375" style="265" customWidth="1"/>
    <col min="12035" max="12035" width="13" style="265" customWidth="1"/>
    <col min="12036" max="12036" width="12" style="265" customWidth="1"/>
    <col min="12037" max="12037" width="10.85546875" style="265" customWidth="1"/>
    <col min="12038" max="12038" width="12.7109375" style="265" customWidth="1"/>
    <col min="12039" max="12039" width="16.5703125" style="265" bestFit="1" customWidth="1"/>
    <col min="12040" max="12040" width="11.42578125" style="265" customWidth="1"/>
    <col min="12041" max="12041" width="11.28515625" style="265" customWidth="1"/>
    <col min="12042" max="12043" width="12.7109375" style="265" customWidth="1"/>
    <col min="12044" max="12044" width="12.5703125" style="265" customWidth="1"/>
    <col min="12045" max="12288" width="9.140625" style="265"/>
    <col min="12289" max="12289" width="11.140625" style="265" customWidth="1"/>
    <col min="12290" max="12290" width="12.7109375" style="265" customWidth="1"/>
    <col min="12291" max="12291" width="13" style="265" customWidth="1"/>
    <col min="12292" max="12292" width="12" style="265" customWidth="1"/>
    <col min="12293" max="12293" width="10.85546875" style="265" customWidth="1"/>
    <col min="12294" max="12294" width="12.7109375" style="265" customWidth="1"/>
    <col min="12295" max="12295" width="16.5703125" style="265" bestFit="1" customWidth="1"/>
    <col min="12296" max="12296" width="11.42578125" style="265" customWidth="1"/>
    <col min="12297" max="12297" width="11.28515625" style="265" customWidth="1"/>
    <col min="12298" max="12299" width="12.7109375" style="265" customWidth="1"/>
    <col min="12300" max="12300" width="12.5703125" style="265" customWidth="1"/>
    <col min="12301" max="12544" width="9.140625" style="265"/>
    <col min="12545" max="12545" width="11.140625" style="265" customWidth="1"/>
    <col min="12546" max="12546" width="12.7109375" style="265" customWidth="1"/>
    <col min="12547" max="12547" width="13" style="265" customWidth="1"/>
    <col min="12548" max="12548" width="12" style="265" customWidth="1"/>
    <col min="12549" max="12549" width="10.85546875" style="265" customWidth="1"/>
    <col min="12550" max="12550" width="12.7109375" style="265" customWidth="1"/>
    <col min="12551" max="12551" width="16.5703125" style="265" bestFit="1" customWidth="1"/>
    <col min="12552" max="12552" width="11.42578125" style="265" customWidth="1"/>
    <col min="12553" max="12553" width="11.28515625" style="265" customWidth="1"/>
    <col min="12554" max="12555" width="12.7109375" style="265" customWidth="1"/>
    <col min="12556" max="12556" width="12.5703125" style="265" customWidth="1"/>
    <col min="12557" max="12800" width="9.140625" style="265"/>
    <col min="12801" max="12801" width="11.140625" style="265" customWidth="1"/>
    <col min="12802" max="12802" width="12.7109375" style="265" customWidth="1"/>
    <col min="12803" max="12803" width="13" style="265" customWidth="1"/>
    <col min="12804" max="12804" width="12" style="265" customWidth="1"/>
    <col min="12805" max="12805" width="10.85546875" style="265" customWidth="1"/>
    <col min="12806" max="12806" width="12.7109375" style="265" customWidth="1"/>
    <col min="12807" max="12807" width="16.5703125" style="265" bestFit="1" customWidth="1"/>
    <col min="12808" max="12808" width="11.42578125" style="265" customWidth="1"/>
    <col min="12809" max="12809" width="11.28515625" style="265" customWidth="1"/>
    <col min="12810" max="12811" width="12.7109375" style="265" customWidth="1"/>
    <col min="12812" max="12812" width="12.5703125" style="265" customWidth="1"/>
    <col min="12813" max="13056" width="9.140625" style="265"/>
    <col min="13057" max="13057" width="11.140625" style="265" customWidth="1"/>
    <col min="13058" max="13058" width="12.7109375" style="265" customWidth="1"/>
    <col min="13059" max="13059" width="13" style="265" customWidth="1"/>
    <col min="13060" max="13060" width="12" style="265" customWidth="1"/>
    <col min="13061" max="13061" width="10.85546875" style="265" customWidth="1"/>
    <col min="13062" max="13062" width="12.7109375" style="265" customWidth="1"/>
    <col min="13063" max="13063" width="16.5703125" style="265" bestFit="1" customWidth="1"/>
    <col min="13064" max="13064" width="11.42578125" style="265" customWidth="1"/>
    <col min="13065" max="13065" width="11.28515625" style="265" customWidth="1"/>
    <col min="13066" max="13067" width="12.7109375" style="265" customWidth="1"/>
    <col min="13068" max="13068" width="12.5703125" style="265" customWidth="1"/>
    <col min="13069" max="13312" width="9.140625" style="265"/>
    <col min="13313" max="13313" width="11.140625" style="265" customWidth="1"/>
    <col min="13314" max="13314" width="12.7109375" style="265" customWidth="1"/>
    <col min="13315" max="13315" width="13" style="265" customWidth="1"/>
    <col min="13316" max="13316" width="12" style="265" customWidth="1"/>
    <col min="13317" max="13317" width="10.85546875" style="265" customWidth="1"/>
    <col min="13318" max="13318" width="12.7109375" style="265" customWidth="1"/>
    <col min="13319" max="13319" width="16.5703125" style="265" bestFit="1" customWidth="1"/>
    <col min="13320" max="13320" width="11.42578125" style="265" customWidth="1"/>
    <col min="13321" max="13321" width="11.28515625" style="265" customWidth="1"/>
    <col min="13322" max="13323" width="12.7109375" style="265" customWidth="1"/>
    <col min="13324" max="13324" width="12.5703125" style="265" customWidth="1"/>
    <col min="13325" max="13568" width="9.140625" style="265"/>
    <col min="13569" max="13569" width="11.140625" style="265" customWidth="1"/>
    <col min="13570" max="13570" width="12.7109375" style="265" customWidth="1"/>
    <col min="13571" max="13571" width="13" style="265" customWidth="1"/>
    <col min="13572" max="13572" width="12" style="265" customWidth="1"/>
    <col min="13573" max="13573" width="10.85546875" style="265" customWidth="1"/>
    <col min="13574" max="13574" width="12.7109375" style="265" customWidth="1"/>
    <col min="13575" max="13575" width="16.5703125" style="265" bestFit="1" customWidth="1"/>
    <col min="13576" max="13576" width="11.42578125" style="265" customWidth="1"/>
    <col min="13577" max="13577" width="11.28515625" style="265" customWidth="1"/>
    <col min="13578" max="13579" width="12.7109375" style="265" customWidth="1"/>
    <col min="13580" max="13580" width="12.5703125" style="265" customWidth="1"/>
    <col min="13581" max="13824" width="9.140625" style="265"/>
    <col min="13825" max="13825" width="11.140625" style="265" customWidth="1"/>
    <col min="13826" max="13826" width="12.7109375" style="265" customWidth="1"/>
    <col min="13827" max="13827" width="13" style="265" customWidth="1"/>
    <col min="13828" max="13828" width="12" style="265" customWidth="1"/>
    <col min="13829" max="13829" width="10.85546875" style="265" customWidth="1"/>
    <col min="13830" max="13830" width="12.7109375" style="265" customWidth="1"/>
    <col min="13831" max="13831" width="16.5703125" style="265" bestFit="1" customWidth="1"/>
    <col min="13832" max="13832" width="11.42578125" style="265" customWidth="1"/>
    <col min="13833" max="13833" width="11.28515625" style="265" customWidth="1"/>
    <col min="13834" max="13835" width="12.7109375" style="265" customWidth="1"/>
    <col min="13836" max="13836" width="12.5703125" style="265" customWidth="1"/>
    <col min="13837" max="14080" width="9.140625" style="265"/>
    <col min="14081" max="14081" width="11.140625" style="265" customWidth="1"/>
    <col min="14082" max="14082" width="12.7109375" style="265" customWidth="1"/>
    <col min="14083" max="14083" width="13" style="265" customWidth="1"/>
    <col min="14084" max="14084" width="12" style="265" customWidth="1"/>
    <col min="14085" max="14085" width="10.85546875" style="265" customWidth="1"/>
    <col min="14086" max="14086" width="12.7109375" style="265" customWidth="1"/>
    <col min="14087" max="14087" width="16.5703125" style="265" bestFit="1" customWidth="1"/>
    <col min="14088" max="14088" width="11.42578125" style="265" customWidth="1"/>
    <col min="14089" max="14089" width="11.28515625" style="265" customWidth="1"/>
    <col min="14090" max="14091" width="12.7109375" style="265" customWidth="1"/>
    <col min="14092" max="14092" width="12.5703125" style="265" customWidth="1"/>
    <col min="14093" max="14336" width="9.140625" style="265"/>
    <col min="14337" max="14337" width="11.140625" style="265" customWidth="1"/>
    <col min="14338" max="14338" width="12.7109375" style="265" customWidth="1"/>
    <col min="14339" max="14339" width="13" style="265" customWidth="1"/>
    <col min="14340" max="14340" width="12" style="265" customWidth="1"/>
    <col min="14341" max="14341" width="10.85546875" style="265" customWidth="1"/>
    <col min="14342" max="14342" width="12.7109375" style="265" customWidth="1"/>
    <col min="14343" max="14343" width="16.5703125" style="265" bestFit="1" customWidth="1"/>
    <col min="14344" max="14344" width="11.42578125" style="265" customWidth="1"/>
    <col min="14345" max="14345" width="11.28515625" style="265" customWidth="1"/>
    <col min="14346" max="14347" width="12.7109375" style="265" customWidth="1"/>
    <col min="14348" max="14348" width="12.5703125" style="265" customWidth="1"/>
    <col min="14349" max="14592" width="9.140625" style="265"/>
    <col min="14593" max="14593" width="11.140625" style="265" customWidth="1"/>
    <col min="14594" max="14594" width="12.7109375" style="265" customWidth="1"/>
    <col min="14595" max="14595" width="13" style="265" customWidth="1"/>
    <col min="14596" max="14596" width="12" style="265" customWidth="1"/>
    <col min="14597" max="14597" width="10.85546875" style="265" customWidth="1"/>
    <col min="14598" max="14598" width="12.7109375" style="265" customWidth="1"/>
    <col min="14599" max="14599" width="16.5703125" style="265" bestFit="1" customWidth="1"/>
    <col min="14600" max="14600" width="11.42578125" style="265" customWidth="1"/>
    <col min="14601" max="14601" width="11.28515625" style="265" customWidth="1"/>
    <col min="14602" max="14603" width="12.7109375" style="265" customWidth="1"/>
    <col min="14604" max="14604" width="12.5703125" style="265" customWidth="1"/>
    <col min="14605" max="14848" width="9.140625" style="265"/>
    <col min="14849" max="14849" width="11.140625" style="265" customWidth="1"/>
    <col min="14850" max="14850" width="12.7109375" style="265" customWidth="1"/>
    <col min="14851" max="14851" width="13" style="265" customWidth="1"/>
    <col min="14852" max="14852" width="12" style="265" customWidth="1"/>
    <col min="14853" max="14853" width="10.85546875" style="265" customWidth="1"/>
    <col min="14854" max="14854" width="12.7109375" style="265" customWidth="1"/>
    <col min="14855" max="14855" width="16.5703125" style="265" bestFit="1" customWidth="1"/>
    <col min="14856" max="14856" width="11.42578125" style="265" customWidth="1"/>
    <col min="14857" max="14857" width="11.28515625" style="265" customWidth="1"/>
    <col min="14858" max="14859" width="12.7109375" style="265" customWidth="1"/>
    <col min="14860" max="14860" width="12.5703125" style="265" customWidth="1"/>
    <col min="14861" max="15104" width="9.140625" style="265"/>
    <col min="15105" max="15105" width="11.140625" style="265" customWidth="1"/>
    <col min="15106" max="15106" width="12.7109375" style="265" customWidth="1"/>
    <col min="15107" max="15107" width="13" style="265" customWidth="1"/>
    <col min="15108" max="15108" width="12" style="265" customWidth="1"/>
    <col min="15109" max="15109" width="10.85546875" style="265" customWidth="1"/>
    <col min="15110" max="15110" width="12.7109375" style="265" customWidth="1"/>
    <col min="15111" max="15111" width="16.5703125" style="265" bestFit="1" customWidth="1"/>
    <col min="15112" max="15112" width="11.42578125" style="265" customWidth="1"/>
    <col min="15113" max="15113" width="11.28515625" style="265" customWidth="1"/>
    <col min="15114" max="15115" width="12.7109375" style="265" customWidth="1"/>
    <col min="15116" max="15116" width="12.5703125" style="265" customWidth="1"/>
    <col min="15117" max="15360" width="9.140625" style="265"/>
    <col min="15361" max="15361" width="11.140625" style="265" customWidth="1"/>
    <col min="15362" max="15362" width="12.7109375" style="265" customWidth="1"/>
    <col min="15363" max="15363" width="13" style="265" customWidth="1"/>
    <col min="15364" max="15364" width="12" style="265" customWidth="1"/>
    <col min="15365" max="15365" width="10.85546875" style="265" customWidth="1"/>
    <col min="15366" max="15366" width="12.7109375" style="265" customWidth="1"/>
    <col min="15367" max="15367" width="16.5703125" style="265" bestFit="1" customWidth="1"/>
    <col min="15368" max="15368" width="11.42578125" style="265" customWidth="1"/>
    <col min="15369" max="15369" width="11.28515625" style="265" customWidth="1"/>
    <col min="15370" max="15371" width="12.7109375" style="265" customWidth="1"/>
    <col min="15372" max="15372" width="12.5703125" style="265" customWidth="1"/>
    <col min="15373" max="15616" width="9.140625" style="265"/>
    <col min="15617" max="15617" width="11.140625" style="265" customWidth="1"/>
    <col min="15618" max="15618" width="12.7109375" style="265" customWidth="1"/>
    <col min="15619" max="15619" width="13" style="265" customWidth="1"/>
    <col min="15620" max="15620" width="12" style="265" customWidth="1"/>
    <col min="15621" max="15621" width="10.85546875" style="265" customWidth="1"/>
    <col min="15622" max="15622" width="12.7109375" style="265" customWidth="1"/>
    <col min="15623" max="15623" width="16.5703125" style="265" bestFit="1" customWidth="1"/>
    <col min="15624" max="15624" width="11.42578125" style="265" customWidth="1"/>
    <col min="15625" max="15625" width="11.28515625" style="265" customWidth="1"/>
    <col min="15626" max="15627" width="12.7109375" style="265" customWidth="1"/>
    <col min="15628" max="15628" width="12.5703125" style="265" customWidth="1"/>
    <col min="15629" max="15872" width="9.140625" style="265"/>
    <col min="15873" max="15873" width="11.140625" style="265" customWidth="1"/>
    <col min="15874" max="15874" width="12.7109375" style="265" customWidth="1"/>
    <col min="15875" max="15875" width="13" style="265" customWidth="1"/>
    <col min="15876" max="15876" width="12" style="265" customWidth="1"/>
    <col min="15877" max="15877" width="10.85546875" style="265" customWidth="1"/>
    <col min="15878" max="15878" width="12.7109375" style="265" customWidth="1"/>
    <col min="15879" max="15879" width="16.5703125" style="265" bestFit="1" customWidth="1"/>
    <col min="15880" max="15880" width="11.42578125" style="265" customWidth="1"/>
    <col min="15881" max="15881" width="11.28515625" style="265" customWidth="1"/>
    <col min="15882" max="15883" width="12.7109375" style="265" customWidth="1"/>
    <col min="15884" max="15884" width="12.5703125" style="265" customWidth="1"/>
    <col min="15885" max="16128" width="9.140625" style="265"/>
    <col min="16129" max="16129" width="11.140625" style="265" customWidth="1"/>
    <col min="16130" max="16130" width="12.7109375" style="265" customWidth="1"/>
    <col min="16131" max="16131" width="13" style="265" customWidth="1"/>
    <col min="16132" max="16132" width="12" style="265" customWidth="1"/>
    <col min="16133" max="16133" width="10.85546875" style="265" customWidth="1"/>
    <col min="16134" max="16134" width="12.7109375" style="265" customWidth="1"/>
    <col min="16135" max="16135" width="16.5703125" style="265" bestFit="1" customWidth="1"/>
    <col min="16136" max="16136" width="11.42578125" style="265" customWidth="1"/>
    <col min="16137" max="16137" width="11.28515625" style="265" customWidth="1"/>
    <col min="16138" max="16139" width="12.7109375" style="265" customWidth="1"/>
    <col min="16140" max="16140" width="12.5703125" style="265" customWidth="1"/>
    <col min="16141" max="16384" width="9.140625" style="265"/>
  </cols>
  <sheetData>
    <row r="1" spans="1:10" ht="33" customHeight="1">
      <c r="A1" s="264" t="s">
        <v>346</v>
      </c>
      <c r="B1" s="264"/>
      <c r="C1" s="264"/>
      <c r="D1" s="264"/>
      <c r="E1" s="264"/>
      <c r="F1" s="264"/>
      <c r="G1" s="264"/>
      <c r="H1" s="264"/>
      <c r="I1" s="264"/>
    </row>
    <row r="2" spans="1:10" ht="33" customHeight="1">
      <c r="A2" s="266" t="s">
        <v>347</v>
      </c>
      <c r="B2" s="266"/>
      <c r="C2" s="266"/>
      <c r="D2" s="266"/>
      <c r="E2" s="266"/>
      <c r="F2" s="266"/>
      <c r="G2" s="266"/>
      <c r="H2" s="266"/>
      <c r="I2" s="266"/>
    </row>
    <row r="3" spans="1:10" ht="33" customHeight="1" thickBot="1">
      <c r="A3" s="267" t="s">
        <v>348</v>
      </c>
      <c r="B3" s="268"/>
      <c r="C3" s="268"/>
      <c r="D3" s="267"/>
      <c r="E3" s="268"/>
      <c r="F3" s="268"/>
      <c r="G3" s="269"/>
      <c r="H3" s="268"/>
      <c r="I3" s="270" t="s">
        <v>349</v>
      </c>
    </row>
    <row r="4" spans="1:10" ht="33" customHeight="1">
      <c r="A4" s="271" t="s">
        <v>350</v>
      </c>
      <c r="B4" s="272"/>
      <c r="C4" s="272"/>
      <c r="D4" s="272"/>
      <c r="E4" s="272"/>
      <c r="F4" s="273"/>
      <c r="G4" s="274" t="s">
        <v>351</v>
      </c>
      <c r="H4" s="275" t="s">
        <v>352</v>
      </c>
      <c r="I4" s="276" t="s">
        <v>353</v>
      </c>
    </row>
    <row r="5" spans="1:10" ht="33" customHeight="1">
      <c r="A5" s="277" t="s">
        <v>354</v>
      </c>
      <c r="B5" s="278"/>
      <c r="C5" s="278"/>
      <c r="D5" s="278"/>
      <c r="E5" s="278"/>
      <c r="F5" s="279"/>
      <c r="G5" s="280" t="s">
        <v>355</v>
      </c>
      <c r="H5" s="281" t="s">
        <v>356</v>
      </c>
      <c r="I5" s="282" t="s">
        <v>357</v>
      </c>
    </row>
    <row r="6" spans="1:10" ht="33" customHeight="1">
      <c r="A6" s="283" t="s">
        <v>358</v>
      </c>
      <c r="B6" s="284" t="s">
        <v>359</v>
      </c>
      <c r="C6" s="284" t="s">
        <v>360</v>
      </c>
      <c r="D6" s="284" t="s">
        <v>361</v>
      </c>
      <c r="E6" s="284" t="s">
        <v>362</v>
      </c>
      <c r="F6" s="284" t="s">
        <v>363</v>
      </c>
      <c r="G6" s="285" t="s">
        <v>364</v>
      </c>
      <c r="H6" s="286"/>
      <c r="I6" s="287"/>
    </row>
    <row r="7" spans="1:10" ht="33" customHeight="1">
      <c r="A7" s="288" t="s">
        <v>365</v>
      </c>
      <c r="B7" s="289" t="s">
        <v>366</v>
      </c>
      <c r="C7" s="289" t="s">
        <v>367</v>
      </c>
      <c r="D7" s="289" t="s">
        <v>368</v>
      </c>
      <c r="E7" s="289" t="s">
        <v>369</v>
      </c>
      <c r="F7" s="289" t="s">
        <v>370</v>
      </c>
      <c r="G7" s="290"/>
      <c r="H7" s="291"/>
      <c r="I7" s="292"/>
    </row>
    <row r="8" spans="1:10" ht="33" customHeight="1">
      <c r="A8" s="293">
        <v>4340592</v>
      </c>
      <c r="B8" s="293">
        <v>13291755</v>
      </c>
      <c r="C8" s="294">
        <v>6850100</v>
      </c>
      <c r="D8" s="294">
        <v>22594000</v>
      </c>
      <c r="E8" s="295">
        <f>F8/G8</f>
        <v>6.8226734782608697E-2</v>
      </c>
      <c r="F8" s="294">
        <v>47076447</v>
      </c>
      <c r="G8" s="294">
        <v>690000000</v>
      </c>
      <c r="H8" s="296">
        <v>2012</v>
      </c>
      <c r="I8" s="297" t="s">
        <v>371</v>
      </c>
      <c r="J8" s="298"/>
    </row>
    <row r="9" spans="1:10" ht="33" customHeight="1">
      <c r="A9" s="293">
        <v>5000000</v>
      </c>
      <c r="B9" s="293">
        <v>16391755</v>
      </c>
      <c r="C9" s="294">
        <v>7758600</v>
      </c>
      <c r="D9" s="294">
        <v>25200000</v>
      </c>
      <c r="E9" s="295">
        <f>F9/G9</f>
        <v>6.6280920731707313E-2</v>
      </c>
      <c r="F9" s="294">
        <v>54350355</v>
      </c>
      <c r="G9" s="294">
        <v>820000000</v>
      </c>
      <c r="H9" s="296">
        <v>2013</v>
      </c>
      <c r="I9" s="297" t="s">
        <v>372</v>
      </c>
      <c r="J9" s="298"/>
    </row>
    <row r="10" spans="1:10" ht="33" customHeight="1">
      <c r="A10" s="293">
        <v>5001187</v>
      </c>
      <c r="B10" s="293">
        <v>20404543</v>
      </c>
      <c r="C10" s="294">
        <v>8492000</v>
      </c>
      <c r="D10" s="294">
        <v>26087630</v>
      </c>
      <c r="E10" s="295">
        <f>F10/G10</f>
        <v>7.015831578947368E-2</v>
      </c>
      <c r="F10" s="294">
        <v>59985360</v>
      </c>
      <c r="G10" s="294">
        <v>855000000</v>
      </c>
      <c r="H10" s="296">
        <v>2014</v>
      </c>
      <c r="I10" s="297" t="s">
        <v>373</v>
      </c>
      <c r="J10" s="298"/>
    </row>
    <row r="11" spans="1:10" ht="33" customHeight="1">
      <c r="A11" s="293">
        <v>5052187</v>
      </c>
      <c r="B11" s="293">
        <v>21898239</v>
      </c>
      <c r="C11" s="294">
        <v>8725303</v>
      </c>
      <c r="D11" s="294">
        <v>26666810</v>
      </c>
      <c r="E11" s="295">
        <f>F11/G11</f>
        <v>7.2491324418604647E-2</v>
      </c>
      <c r="F11" s="294">
        <v>62342539</v>
      </c>
      <c r="G11" s="294">
        <v>860000000</v>
      </c>
      <c r="H11" s="296">
        <v>2015</v>
      </c>
      <c r="I11" s="297" t="s">
        <v>374</v>
      </c>
      <c r="J11" s="298"/>
    </row>
    <row r="12" spans="1:10" ht="33" customHeight="1">
      <c r="A12" s="293">
        <v>1800000</v>
      </c>
      <c r="B12" s="293">
        <v>22992849</v>
      </c>
      <c r="C12" s="294">
        <v>8002551</v>
      </c>
      <c r="D12" s="294">
        <v>26103790</v>
      </c>
      <c r="E12" s="295">
        <f>F12/G12</f>
        <v>7.0118083333333331E-2</v>
      </c>
      <c r="F12" s="294">
        <v>58899190</v>
      </c>
      <c r="G12" s="294">
        <v>840000000</v>
      </c>
      <c r="H12" s="296">
        <v>2016</v>
      </c>
      <c r="I12" s="297" t="s">
        <v>375</v>
      </c>
      <c r="J12" s="298"/>
    </row>
    <row r="13" spans="1:10" s="269" customFormat="1" ht="33" customHeight="1">
      <c r="A13" s="299" t="s">
        <v>376</v>
      </c>
      <c r="B13" s="299"/>
      <c r="C13" s="299"/>
      <c r="D13" s="299"/>
      <c r="E13" s="299"/>
      <c r="F13" s="300" t="s">
        <v>377</v>
      </c>
      <c r="G13" s="300"/>
      <c r="H13" s="300"/>
      <c r="I13" s="300"/>
    </row>
    <row r="14" spans="1:10">
      <c r="A14" s="301"/>
      <c r="B14" s="301"/>
      <c r="C14" s="301"/>
      <c r="D14" s="301"/>
      <c r="E14" s="302"/>
      <c r="F14" s="301"/>
      <c r="G14" s="301"/>
      <c r="H14" s="301"/>
      <c r="I14" s="301"/>
    </row>
    <row r="15" spans="1:10">
      <c r="D15" s="298"/>
      <c r="E15" s="298"/>
      <c r="F15" s="298"/>
    </row>
    <row r="16" spans="1:10">
      <c r="C16" s="303"/>
      <c r="D16" s="303"/>
    </row>
    <row r="17" spans="2:4">
      <c r="B17" s="303"/>
      <c r="C17" s="303"/>
      <c r="D17" s="303"/>
    </row>
    <row r="19" spans="2:4">
      <c r="D19" s="298"/>
    </row>
  </sheetData>
  <mergeCells count="4">
    <mergeCell ref="A1:I1"/>
    <mergeCell ref="A2:I2"/>
    <mergeCell ref="A4:F4"/>
    <mergeCell ref="F13:I13"/>
  </mergeCells>
  <printOptions horizontalCentered="1" verticalCentered="1"/>
  <pageMargins left="0.23622047244094491" right="0.19685039370078741" top="0.39370078740157483" bottom="0.19685039370078741" header="0.62992125984251968" footer="0.51181102362204722"/>
  <pageSetup paperSize="9" scale="90" orientation="portrait"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6AB1B-DC61-4F92-86E8-E819AB755962}">
  <dimension ref="A1:E14"/>
  <sheetViews>
    <sheetView showGridLines="0" zoomScale="90" zoomScaleNormal="90" zoomScaleSheetLayoutView="90" workbookViewId="0">
      <selection activeCell="E9" sqref="E9"/>
    </sheetView>
  </sheetViews>
  <sheetFormatPr defaultRowHeight="18.75"/>
  <cols>
    <col min="1" max="1" width="65.7109375" style="4906" customWidth="1"/>
    <col min="2" max="2" width="10.85546875" style="4906" customWidth="1"/>
    <col min="3" max="3" width="12.7109375" style="4906" customWidth="1"/>
    <col min="4" max="4" width="12.85546875" style="4906" customWidth="1"/>
    <col min="5" max="5" width="11.7109375" style="4906" customWidth="1"/>
    <col min="6" max="16384" width="9.140625" style="4906"/>
  </cols>
  <sheetData>
    <row r="1" spans="1:5" ht="27.75">
      <c r="A1" s="4926" t="s">
        <v>3300</v>
      </c>
      <c r="B1" s="4926"/>
      <c r="C1" s="4926"/>
      <c r="D1" s="4926"/>
      <c r="E1" s="4926"/>
    </row>
    <row r="2" spans="1:5">
      <c r="A2" s="4925" t="s">
        <v>3299</v>
      </c>
      <c r="B2" s="4925"/>
      <c r="C2" s="4925"/>
      <c r="D2" s="4925"/>
      <c r="E2" s="4925"/>
    </row>
    <row r="3" spans="1:5">
      <c r="A3" s="4906" t="s">
        <v>3298</v>
      </c>
      <c r="E3" s="4924" t="s">
        <v>3297</v>
      </c>
    </row>
    <row r="4" spans="1:5" ht="38.25" customHeight="1">
      <c r="A4" s="4923" t="s">
        <v>3218</v>
      </c>
      <c r="B4" s="4922" t="s">
        <v>416</v>
      </c>
      <c r="C4" s="4922" t="s">
        <v>3296</v>
      </c>
      <c r="D4" s="4922" t="s">
        <v>3295</v>
      </c>
      <c r="E4" s="4922" t="s">
        <v>424</v>
      </c>
    </row>
    <row r="5" spans="1:5" ht="56.25">
      <c r="A5" s="4921" t="s">
        <v>3217</v>
      </c>
      <c r="B5" s="4920" t="s">
        <v>3294</v>
      </c>
      <c r="C5" s="4920" t="s">
        <v>3293</v>
      </c>
      <c r="D5" s="4920" t="s">
        <v>423</v>
      </c>
      <c r="E5" s="4920" t="s">
        <v>131</v>
      </c>
    </row>
    <row r="6" spans="1:5" ht="45" customHeight="1">
      <c r="A6" s="4919" t="s">
        <v>3292</v>
      </c>
      <c r="B6" s="4918">
        <v>165</v>
      </c>
      <c r="C6" s="4918">
        <v>28</v>
      </c>
      <c r="D6" s="4918">
        <v>50</v>
      </c>
      <c r="E6" s="4917">
        <f>SUM(B6:D6)</f>
        <v>243</v>
      </c>
    </row>
    <row r="7" spans="1:5" ht="45" customHeight="1">
      <c r="A7" s="4916" t="s">
        <v>3291</v>
      </c>
      <c r="B7" s="4915">
        <v>4742</v>
      </c>
      <c r="C7" s="4915">
        <v>1452</v>
      </c>
      <c r="D7" s="4915">
        <v>1041</v>
      </c>
      <c r="E7" s="4914">
        <f>SUM(B7:D7)</f>
        <v>7235</v>
      </c>
    </row>
    <row r="8" spans="1:5" ht="45" customHeight="1">
      <c r="A8" s="4916" t="s">
        <v>3290</v>
      </c>
      <c r="B8" s="4915">
        <v>10083</v>
      </c>
      <c r="C8" s="4915">
        <v>3474</v>
      </c>
      <c r="D8" s="4915">
        <v>2758</v>
      </c>
      <c r="E8" s="4914">
        <f>SUM(B8:D8)</f>
        <v>16315</v>
      </c>
    </row>
    <row r="9" spans="1:5" ht="45" customHeight="1">
      <c r="A9" s="4913" t="s">
        <v>3289</v>
      </c>
      <c r="B9" s="4912">
        <v>588</v>
      </c>
      <c r="C9" s="4912">
        <v>781</v>
      </c>
      <c r="D9" s="4911">
        <v>3</v>
      </c>
      <c r="E9" s="4910">
        <f>SUM(B9:D9)</f>
        <v>1372</v>
      </c>
    </row>
    <row r="10" spans="1:5">
      <c r="A10" s="4909"/>
    </row>
    <row r="12" spans="1:5" ht="33">
      <c r="A12" s="4908"/>
      <c r="B12" s="4907"/>
      <c r="C12" s="4907"/>
      <c r="D12" s="4907"/>
      <c r="E12" s="4907"/>
    </row>
    <row r="13" spans="1:5" ht="19.5">
      <c r="B13" s="4907"/>
      <c r="C13" s="4907"/>
      <c r="D13" s="4907"/>
      <c r="E13" s="4907"/>
    </row>
    <row r="14" spans="1:5" ht="19.5">
      <c r="B14" s="4907"/>
      <c r="C14" s="4907"/>
      <c r="D14" s="4907"/>
      <c r="E14" s="4907"/>
    </row>
  </sheetData>
  <mergeCells count="2">
    <mergeCell ref="A1:E1"/>
    <mergeCell ref="A2:E2"/>
  </mergeCells>
  <printOptions horizontalCentered="1" verticalCentered="1"/>
  <pageMargins left="0.70866141732283472" right="0.70866141732283472" top="1.1811023622047245" bottom="1.1811023622047245" header="0.51181102362204722" footer="0.51181102362204722"/>
  <pageSetup paperSize="9" scale="77"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82DA-9B7E-4F58-9032-5EE7063431E5}">
  <dimension ref="A1:K27"/>
  <sheetViews>
    <sheetView showGridLines="0" zoomScaleNormal="100" workbookViewId="0">
      <selection activeCell="G10" sqref="G10"/>
    </sheetView>
  </sheetViews>
  <sheetFormatPr defaultRowHeight="12.75"/>
  <cols>
    <col min="1" max="1" width="51.7109375" style="318" customWidth="1"/>
    <col min="2" max="7" width="9.7109375" style="318" customWidth="1"/>
    <col min="8" max="10" width="9.140625" style="318" hidden="1" customWidth="1"/>
    <col min="11" max="11" width="9.140625" style="318" customWidth="1"/>
    <col min="12" max="16384" width="9.140625" style="318"/>
  </cols>
  <sheetData>
    <row r="1" spans="1:11" ht="18.75">
      <c r="A1" s="4127" t="s">
        <v>3318</v>
      </c>
      <c r="B1" s="4127"/>
      <c r="C1" s="4127"/>
      <c r="D1" s="4127"/>
      <c r="E1" s="4127"/>
      <c r="F1" s="4127"/>
      <c r="G1" s="4127"/>
    </row>
    <row r="2" spans="1:11" s="650" customFormat="1" ht="15.75">
      <c r="A2" s="4382" t="s">
        <v>3317</v>
      </c>
      <c r="B2" s="4382"/>
      <c r="C2" s="4382"/>
      <c r="D2" s="4382"/>
      <c r="E2" s="4382"/>
      <c r="F2" s="4382"/>
      <c r="G2" s="4382"/>
    </row>
    <row r="3" spans="1:11" s="650" customFormat="1" ht="15.75">
      <c r="A3" s="650" t="s">
        <v>3316</v>
      </c>
      <c r="B3" s="265"/>
      <c r="D3" s="323"/>
      <c r="F3" s="265"/>
      <c r="G3" s="323" t="s">
        <v>3315</v>
      </c>
    </row>
    <row r="4" spans="1:11" ht="30" customHeight="1">
      <c r="A4" s="4958"/>
      <c r="B4" s="4492"/>
      <c r="C4" s="4957" t="s">
        <v>3314</v>
      </c>
      <c r="D4" s="4956"/>
      <c r="E4" s="4957" t="s">
        <v>3313</v>
      </c>
      <c r="F4" s="4956"/>
      <c r="G4" s="4955" t="s">
        <v>3312</v>
      </c>
    </row>
    <row r="5" spans="1:11" ht="47.25" customHeight="1">
      <c r="A5" s="3851" t="s">
        <v>3311</v>
      </c>
      <c r="B5" s="4954" t="s">
        <v>3310</v>
      </c>
      <c r="C5" s="4953"/>
      <c r="D5" s="4952"/>
      <c r="E5" s="4953"/>
      <c r="F5" s="4952"/>
      <c r="G5" s="4951" t="s">
        <v>3309</v>
      </c>
    </row>
    <row r="6" spans="1:11" ht="50.25" customHeight="1">
      <c r="A6" s="4950"/>
      <c r="B6" s="3843"/>
      <c r="C6" s="4949" t="s">
        <v>3308</v>
      </c>
      <c r="D6" s="4949" t="s">
        <v>3307</v>
      </c>
      <c r="E6" s="4949" t="s">
        <v>561</v>
      </c>
      <c r="F6" s="4948" t="s">
        <v>3306</v>
      </c>
      <c r="G6" s="3843"/>
    </row>
    <row r="7" spans="1:11" ht="50.1" customHeight="1">
      <c r="A7" s="4946" t="s">
        <v>3305</v>
      </c>
      <c r="B7" s="4945">
        <f>D7+C7</f>
        <v>10083</v>
      </c>
      <c r="C7" s="4944">
        <v>5572</v>
      </c>
      <c r="D7" s="4944">
        <v>4511</v>
      </c>
      <c r="E7" s="4943">
        <v>9424</v>
      </c>
      <c r="F7" s="4942">
        <v>659</v>
      </c>
      <c r="G7" s="4947">
        <v>2733</v>
      </c>
      <c r="H7" s="4931">
        <f>E7+F7</f>
        <v>10083</v>
      </c>
      <c r="I7" s="4931">
        <f>H7-B7</f>
        <v>0</v>
      </c>
    </row>
    <row r="8" spans="1:11" ht="50.1" customHeight="1">
      <c r="A8" s="4946" t="s">
        <v>3304</v>
      </c>
      <c r="B8" s="4945">
        <f>D8+C8</f>
        <v>3474</v>
      </c>
      <c r="C8" s="4944">
        <v>1819</v>
      </c>
      <c r="D8" s="4944">
        <v>1655</v>
      </c>
      <c r="E8" s="4943">
        <v>3289</v>
      </c>
      <c r="F8" s="4942">
        <v>185</v>
      </c>
      <c r="G8" s="4941">
        <v>5619</v>
      </c>
      <c r="H8" s="4931">
        <f>E8+F8</f>
        <v>3474</v>
      </c>
      <c r="I8" s="4931">
        <f>H8-B8</f>
        <v>0</v>
      </c>
    </row>
    <row r="9" spans="1:11" ht="50.1" customHeight="1">
      <c r="A9" s="4940" t="s">
        <v>3303</v>
      </c>
      <c r="B9" s="4939">
        <f>D9+C9</f>
        <v>2758</v>
      </c>
      <c r="C9" s="4938">
        <v>1691</v>
      </c>
      <c r="D9" s="4938">
        <v>1067</v>
      </c>
      <c r="E9" s="4937">
        <v>1194</v>
      </c>
      <c r="F9" s="4936">
        <v>1564</v>
      </c>
      <c r="G9" s="4935">
        <v>186</v>
      </c>
      <c r="H9" s="4931">
        <f>E9+F9</f>
        <v>2758</v>
      </c>
      <c r="I9" s="4931">
        <f>H9-B9</f>
        <v>0</v>
      </c>
    </row>
    <row r="10" spans="1:11" ht="50.1" customHeight="1">
      <c r="A10" s="4934" t="s">
        <v>3302</v>
      </c>
      <c r="B10" s="4121">
        <f>D10+C10</f>
        <v>16315</v>
      </c>
      <c r="C10" s="4121">
        <f>SUM(C7:C9)</f>
        <v>9082</v>
      </c>
      <c r="D10" s="4121">
        <f>SUM(D7:D9)</f>
        <v>7233</v>
      </c>
      <c r="E10" s="4121">
        <f>SUM(E7:E9)</f>
        <v>13907</v>
      </c>
      <c r="F10" s="4933">
        <f>SUM(F7:F9)</f>
        <v>2408</v>
      </c>
      <c r="G10" s="4932">
        <f>SUM(G7:G9)</f>
        <v>8538</v>
      </c>
      <c r="H10" s="4931">
        <f>E10+F10</f>
        <v>16315</v>
      </c>
      <c r="I10" s="4931">
        <f>H10-B10</f>
        <v>0</v>
      </c>
    </row>
    <row r="11" spans="1:11">
      <c r="A11" s="4930"/>
      <c r="B11" s="4929" t="s">
        <v>217</v>
      </c>
      <c r="C11" s="4929"/>
      <c r="D11" s="4929"/>
      <c r="E11" s="4929"/>
      <c r="F11" s="4929"/>
      <c r="G11" s="4928" t="s">
        <v>3301</v>
      </c>
    </row>
    <row r="12" spans="1:11">
      <c r="K12" s="4927"/>
    </row>
    <row r="13" spans="1:11">
      <c r="K13" s="4927"/>
    </row>
    <row r="14" spans="1:11" s="4906" customFormat="1" ht="33">
      <c r="A14" s="4908"/>
      <c r="B14" s="4907"/>
      <c r="C14" s="4907"/>
      <c r="D14" s="4907"/>
      <c r="E14" s="4907"/>
    </row>
    <row r="22" spans="5:6">
      <c r="E22" s="265"/>
      <c r="F22" s="265"/>
    </row>
    <row r="23" spans="5:6">
      <c r="E23" s="265"/>
      <c r="F23" s="265"/>
    </row>
    <row r="24" spans="5:6">
      <c r="E24" s="265"/>
      <c r="F24" s="265"/>
    </row>
    <row r="25" spans="5:6">
      <c r="E25" s="265"/>
      <c r="F25" s="265"/>
    </row>
    <row r="26" spans="5:6">
      <c r="E26" s="265"/>
      <c r="F26" s="265"/>
    </row>
    <row r="27" spans="5:6">
      <c r="E27" s="265"/>
      <c r="F27" s="265"/>
    </row>
  </sheetData>
  <mergeCells count="3">
    <mergeCell ref="A1:G1"/>
    <mergeCell ref="E4:F5"/>
    <mergeCell ref="C4:D5"/>
  </mergeCells>
  <printOptions horizontalCentered="1" verticalCentered="1"/>
  <pageMargins left="0.59055118110236227" right="0.59055118110236227" top="0.98425196850393704" bottom="0.98425196850393704" header="0.51181102362204722" footer="0.51181102362204722"/>
  <pageSetup paperSize="9" scale="82" orientation="portrait" r:id="rId1"/>
  <headerFooter alignWithMargins="0"/>
  <colBreaks count="1" manualBreakCount="1">
    <brk id="7"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4D5B9-BF59-421A-BE60-0E87A252494B}">
  <dimension ref="A1:H30"/>
  <sheetViews>
    <sheetView showGridLines="0" workbookViewId="0">
      <selection activeCell="H28" sqref="H28"/>
    </sheetView>
  </sheetViews>
  <sheetFormatPr defaultRowHeight="15"/>
  <cols>
    <col min="1" max="1" width="23" bestFit="1" customWidth="1"/>
    <col min="2" max="2" width="15.140625" bestFit="1" customWidth="1"/>
    <col min="3" max="3" width="12.85546875" bestFit="1" customWidth="1"/>
    <col min="4" max="4" width="12" bestFit="1" customWidth="1"/>
    <col min="5" max="5" width="14.42578125" bestFit="1" customWidth="1"/>
    <col min="6" max="6" width="12.85546875" bestFit="1" customWidth="1"/>
  </cols>
  <sheetData>
    <row r="1" spans="1:8" ht="18.75">
      <c r="A1" s="4959" t="s">
        <v>3319</v>
      </c>
      <c r="B1" s="4959"/>
      <c r="C1" s="4959"/>
      <c r="D1" s="4959"/>
      <c r="E1" s="4959"/>
      <c r="F1" s="4959"/>
      <c r="G1" s="4959"/>
      <c r="H1" s="4959"/>
    </row>
    <row r="2" spans="1:8" ht="15.75">
      <c r="A2" s="4960" t="s">
        <v>3320</v>
      </c>
      <c r="B2" s="4960"/>
      <c r="C2" s="4960"/>
      <c r="D2" s="4960"/>
      <c r="E2" s="4960"/>
      <c r="F2" s="4960"/>
      <c r="G2" s="4960"/>
      <c r="H2" s="4960"/>
    </row>
    <row r="3" spans="1:8" ht="15.75">
      <c r="A3" s="4961" t="s">
        <v>3321</v>
      </c>
      <c r="B3" s="4962"/>
      <c r="C3" s="4962"/>
      <c r="D3" s="4963"/>
      <c r="E3" s="4963"/>
      <c r="F3" s="4963"/>
      <c r="G3" s="4963"/>
      <c r="H3" s="4964" t="s">
        <v>3322</v>
      </c>
    </row>
    <row r="4" spans="1:8">
      <c r="A4" s="4965"/>
      <c r="B4" s="4966"/>
      <c r="C4" s="4967" t="s">
        <v>1933</v>
      </c>
      <c r="D4" s="4968"/>
      <c r="E4" s="4968"/>
      <c r="F4" s="4968"/>
      <c r="G4" s="4968" t="s">
        <v>1935</v>
      </c>
      <c r="H4" s="4969"/>
    </row>
    <row r="5" spans="1:8" ht="60">
      <c r="A5" s="4970" t="s">
        <v>195</v>
      </c>
      <c r="B5" s="4971" t="s">
        <v>196</v>
      </c>
      <c r="C5" s="4972" t="s">
        <v>3323</v>
      </c>
      <c r="D5" s="4972" t="s">
        <v>3324</v>
      </c>
      <c r="E5" s="4972" t="s">
        <v>3325</v>
      </c>
      <c r="F5" s="4973" t="s">
        <v>3326</v>
      </c>
      <c r="G5" s="4974" t="s">
        <v>614</v>
      </c>
      <c r="H5" s="4975" t="s">
        <v>130</v>
      </c>
    </row>
    <row r="6" spans="1:8">
      <c r="A6" s="4970"/>
      <c r="B6" s="4971"/>
      <c r="C6" s="4974" t="s">
        <v>3327</v>
      </c>
      <c r="D6" s="4974" t="s">
        <v>3328</v>
      </c>
      <c r="E6" s="4974" t="s">
        <v>3329</v>
      </c>
      <c r="F6" s="4974" t="s">
        <v>3330</v>
      </c>
      <c r="G6" s="4974" t="s">
        <v>515</v>
      </c>
      <c r="H6" s="4976" t="s">
        <v>131</v>
      </c>
    </row>
    <row r="7" spans="1:8">
      <c r="A7" s="4977"/>
      <c r="B7" s="4978"/>
      <c r="C7" s="4979"/>
      <c r="D7" s="4980" t="s">
        <v>3331</v>
      </c>
      <c r="E7" s="4980" t="s">
        <v>3332</v>
      </c>
      <c r="F7" s="4980" t="s">
        <v>3333</v>
      </c>
      <c r="G7" s="4980"/>
      <c r="H7" s="4979"/>
    </row>
    <row r="8" spans="1:8">
      <c r="A8" s="4981" t="s">
        <v>3334</v>
      </c>
      <c r="B8" s="4982" t="s">
        <v>91</v>
      </c>
      <c r="C8" s="4983">
        <v>108043</v>
      </c>
      <c r="D8" s="4983">
        <v>2216</v>
      </c>
      <c r="E8" s="4983">
        <v>84</v>
      </c>
      <c r="F8" s="4983">
        <v>0</v>
      </c>
      <c r="G8" s="4983">
        <v>345</v>
      </c>
      <c r="H8" s="4983">
        <f t="shared" ref="H8:H27" si="0">SUM(C8:G8)</f>
        <v>110688</v>
      </c>
    </row>
    <row r="9" spans="1:8">
      <c r="A9" s="4984" t="s">
        <v>3335</v>
      </c>
      <c r="B9" s="4985" t="s">
        <v>93</v>
      </c>
      <c r="C9" s="4983">
        <v>15559</v>
      </c>
      <c r="D9" s="4983">
        <v>457</v>
      </c>
      <c r="E9" s="4983">
        <v>926</v>
      </c>
      <c r="F9" s="4983">
        <v>406</v>
      </c>
      <c r="G9" s="4983">
        <v>3589</v>
      </c>
      <c r="H9" s="4983">
        <f t="shared" si="0"/>
        <v>20937</v>
      </c>
    </row>
    <row r="10" spans="1:8">
      <c r="A10" s="4984" t="s">
        <v>3336</v>
      </c>
      <c r="B10" s="4985" t="s">
        <v>95</v>
      </c>
      <c r="C10" s="4983">
        <v>18581</v>
      </c>
      <c r="D10" s="4983">
        <v>716</v>
      </c>
      <c r="E10" s="4983">
        <v>648</v>
      </c>
      <c r="F10" s="4983">
        <v>2440</v>
      </c>
      <c r="G10" s="4983">
        <v>13841</v>
      </c>
      <c r="H10" s="4983">
        <f t="shared" si="0"/>
        <v>36226</v>
      </c>
    </row>
    <row r="11" spans="1:8">
      <c r="A11" s="4984" t="s">
        <v>96</v>
      </c>
      <c r="B11" s="4985" t="s">
        <v>3337</v>
      </c>
      <c r="C11" s="4983">
        <v>55141</v>
      </c>
      <c r="D11" s="4983">
        <v>625</v>
      </c>
      <c r="E11" s="4983">
        <v>0</v>
      </c>
      <c r="F11" s="4983">
        <v>2045</v>
      </c>
      <c r="G11" s="4983">
        <v>3129</v>
      </c>
      <c r="H11" s="4983">
        <v>12358</v>
      </c>
    </row>
    <row r="12" spans="1:8">
      <c r="A12" s="4984" t="s">
        <v>3338</v>
      </c>
      <c r="B12" s="4985" t="s">
        <v>99</v>
      </c>
      <c r="C12" s="4983">
        <v>100576</v>
      </c>
      <c r="D12" s="4983">
        <v>4377</v>
      </c>
      <c r="E12" s="4983">
        <v>1805</v>
      </c>
      <c r="F12" s="4983">
        <v>1598</v>
      </c>
      <c r="G12" s="4983">
        <v>6522</v>
      </c>
      <c r="H12" s="4983">
        <f t="shared" si="0"/>
        <v>114878</v>
      </c>
    </row>
    <row r="13" spans="1:8">
      <c r="A13" s="4984" t="s">
        <v>100</v>
      </c>
      <c r="B13" s="4985" t="s">
        <v>101</v>
      </c>
      <c r="C13" s="4983">
        <v>34612</v>
      </c>
      <c r="D13" s="4983">
        <v>517</v>
      </c>
      <c r="E13" s="4983">
        <v>0</v>
      </c>
      <c r="F13" s="4983">
        <v>2145</v>
      </c>
      <c r="G13" s="4983">
        <v>388</v>
      </c>
      <c r="H13" s="4983">
        <f t="shared" si="0"/>
        <v>37662</v>
      </c>
    </row>
    <row r="14" spans="1:8">
      <c r="A14" s="4984" t="s">
        <v>976</v>
      </c>
      <c r="B14" s="4985" t="s">
        <v>103</v>
      </c>
      <c r="C14" s="4983">
        <v>81957</v>
      </c>
      <c r="D14" s="4983">
        <v>5103</v>
      </c>
      <c r="E14" s="4983">
        <v>38</v>
      </c>
      <c r="F14" s="4983">
        <v>7838</v>
      </c>
      <c r="G14" s="4983">
        <v>7342</v>
      </c>
      <c r="H14" s="4983">
        <f t="shared" si="0"/>
        <v>102278</v>
      </c>
    </row>
    <row r="15" spans="1:8">
      <c r="A15" s="4984" t="s">
        <v>703</v>
      </c>
      <c r="B15" s="4985" t="s">
        <v>3339</v>
      </c>
      <c r="C15" s="4983">
        <v>67464</v>
      </c>
      <c r="D15" s="4983">
        <v>835</v>
      </c>
      <c r="E15" s="4983">
        <v>2</v>
      </c>
      <c r="F15" s="4983">
        <v>1691</v>
      </c>
      <c r="G15" s="4983">
        <v>10281</v>
      </c>
      <c r="H15" s="4983">
        <f t="shared" si="0"/>
        <v>80273</v>
      </c>
    </row>
    <row r="16" spans="1:8">
      <c r="A16" s="4984" t="s">
        <v>106</v>
      </c>
      <c r="B16" s="4985" t="s">
        <v>3340</v>
      </c>
      <c r="C16" s="4983">
        <v>5933</v>
      </c>
      <c r="D16" s="4983">
        <v>391</v>
      </c>
      <c r="E16" s="4983">
        <v>6</v>
      </c>
      <c r="F16" s="4983">
        <v>0</v>
      </c>
      <c r="G16" s="4983">
        <v>0</v>
      </c>
      <c r="H16" s="4983">
        <f t="shared" si="0"/>
        <v>6330</v>
      </c>
    </row>
    <row r="17" spans="1:8">
      <c r="A17" s="4984" t="s">
        <v>108</v>
      </c>
      <c r="B17" s="4985" t="s">
        <v>109</v>
      </c>
      <c r="C17" s="4983">
        <v>51552</v>
      </c>
      <c r="D17" s="4983">
        <v>2850</v>
      </c>
      <c r="E17" s="4983">
        <v>2665</v>
      </c>
      <c r="F17" s="4983">
        <v>1182</v>
      </c>
      <c r="G17" s="4983">
        <v>27</v>
      </c>
      <c r="H17" s="4983">
        <f t="shared" si="0"/>
        <v>58276</v>
      </c>
    </row>
    <row r="18" spans="1:8">
      <c r="A18" s="4984" t="s">
        <v>3341</v>
      </c>
      <c r="B18" s="4985" t="s">
        <v>111</v>
      </c>
      <c r="C18" s="4983">
        <v>17305</v>
      </c>
      <c r="D18" s="4983">
        <v>1430</v>
      </c>
      <c r="E18" s="4983">
        <v>0</v>
      </c>
      <c r="F18" s="4983">
        <v>507</v>
      </c>
      <c r="G18" s="4983">
        <v>11927</v>
      </c>
      <c r="H18" s="4983">
        <f t="shared" si="0"/>
        <v>31169</v>
      </c>
    </row>
    <row r="19" spans="1:8">
      <c r="A19" s="4986" t="s">
        <v>112</v>
      </c>
      <c r="B19" s="4987" t="s">
        <v>3342</v>
      </c>
      <c r="C19" s="4983">
        <v>8280</v>
      </c>
      <c r="D19" s="4983">
        <v>157</v>
      </c>
      <c r="E19" s="4988">
        <v>0</v>
      </c>
      <c r="F19" s="4983">
        <v>28</v>
      </c>
      <c r="G19" s="4983">
        <v>709</v>
      </c>
      <c r="H19" s="4983">
        <f t="shared" si="0"/>
        <v>9174</v>
      </c>
    </row>
    <row r="20" spans="1:8">
      <c r="A20" s="4986" t="s">
        <v>114</v>
      </c>
      <c r="B20" s="4987" t="s">
        <v>211</v>
      </c>
      <c r="C20" s="4983">
        <v>38427</v>
      </c>
      <c r="D20" s="4983">
        <v>1335</v>
      </c>
      <c r="E20" s="4988">
        <v>0</v>
      </c>
      <c r="F20" s="4983">
        <v>9521</v>
      </c>
      <c r="G20" s="4983">
        <v>3227</v>
      </c>
      <c r="H20" s="4983">
        <f t="shared" si="0"/>
        <v>52510</v>
      </c>
    </row>
    <row r="21" spans="1:8">
      <c r="A21" s="4989" t="s">
        <v>212</v>
      </c>
      <c r="B21" s="4985" t="s">
        <v>3343</v>
      </c>
      <c r="C21" s="4983">
        <v>13238</v>
      </c>
      <c r="D21" s="4983">
        <v>244</v>
      </c>
      <c r="E21" s="4988">
        <v>0</v>
      </c>
      <c r="F21" s="4983">
        <v>63</v>
      </c>
      <c r="G21" s="4983">
        <v>261</v>
      </c>
      <c r="H21" s="4983">
        <f t="shared" si="0"/>
        <v>13806</v>
      </c>
    </row>
    <row r="22" spans="1:8">
      <c r="A22" s="4990" t="s">
        <v>118</v>
      </c>
      <c r="B22" s="4991" t="s">
        <v>119</v>
      </c>
      <c r="C22" s="4983">
        <v>28282</v>
      </c>
      <c r="D22" s="4983">
        <v>1564</v>
      </c>
      <c r="E22" s="4988">
        <v>0</v>
      </c>
      <c r="F22" s="4983">
        <v>2763</v>
      </c>
      <c r="G22" s="4983">
        <v>7610</v>
      </c>
      <c r="H22" s="4983">
        <f t="shared" si="0"/>
        <v>40219</v>
      </c>
    </row>
    <row r="23" spans="1:8">
      <c r="A23" s="4990" t="s">
        <v>120</v>
      </c>
      <c r="B23" s="4991" t="s">
        <v>121</v>
      </c>
      <c r="C23" s="4983">
        <v>29417</v>
      </c>
      <c r="D23" s="4983">
        <v>2457</v>
      </c>
      <c r="E23" s="4988">
        <v>0</v>
      </c>
      <c r="F23" s="4983">
        <v>14300</v>
      </c>
      <c r="G23" s="4983">
        <v>914</v>
      </c>
      <c r="H23" s="4983">
        <f t="shared" si="0"/>
        <v>47088</v>
      </c>
    </row>
    <row r="24" spans="1:8">
      <c r="A24" s="4990" t="s">
        <v>213</v>
      </c>
      <c r="B24" s="4991" t="s">
        <v>931</v>
      </c>
      <c r="C24" s="4983">
        <v>17818</v>
      </c>
      <c r="D24" s="4983">
        <v>5</v>
      </c>
      <c r="E24" s="4988">
        <v>0</v>
      </c>
      <c r="F24" s="4983">
        <v>0</v>
      </c>
      <c r="G24" s="4983">
        <v>5028</v>
      </c>
      <c r="H24" s="4983">
        <f t="shared" si="0"/>
        <v>22851</v>
      </c>
    </row>
    <row r="25" spans="1:8">
      <c r="A25" s="4990" t="s">
        <v>124</v>
      </c>
      <c r="B25" s="4991" t="s">
        <v>3344</v>
      </c>
      <c r="C25" s="4983">
        <v>45517</v>
      </c>
      <c r="D25" s="4983">
        <v>1125</v>
      </c>
      <c r="E25" s="4988">
        <v>0</v>
      </c>
      <c r="F25" s="4983">
        <v>2416</v>
      </c>
      <c r="G25" s="4983">
        <v>404</v>
      </c>
      <c r="H25" s="4983">
        <f t="shared" si="0"/>
        <v>49462</v>
      </c>
    </row>
    <row r="26" spans="1:8">
      <c r="A26" s="4989" t="s">
        <v>126</v>
      </c>
      <c r="B26" s="4985" t="s">
        <v>3345</v>
      </c>
      <c r="C26" s="4983">
        <v>13776</v>
      </c>
      <c r="D26" s="4983">
        <v>6196</v>
      </c>
      <c r="E26" s="4988">
        <v>0</v>
      </c>
      <c r="F26" s="4983">
        <v>0</v>
      </c>
      <c r="G26" s="4983">
        <v>7221</v>
      </c>
      <c r="H26" s="4983">
        <f t="shared" si="0"/>
        <v>27193</v>
      </c>
    </row>
    <row r="27" spans="1:8" ht="15.75" thickBot="1">
      <c r="A27" s="4992" t="s">
        <v>128</v>
      </c>
      <c r="B27" s="4993" t="s">
        <v>129</v>
      </c>
      <c r="C27" s="4983">
        <v>3864</v>
      </c>
      <c r="D27" s="4983">
        <v>0</v>
      </c>
      <c r="E27" s="4988">
        <v>0</v>
      </c>
      <c r="F27" s="4983">
        <v>0</v>
      </c>
      <c r="G27" s="4983">
        <v>17</v>
      </c>
      <c r="H27" s="4983">
        <f t="shared" si="0"/>
        <v>3881</v>
      </c>
    </row>
    <row r="28" spans="1:8" ht="15.75" thickBot="1">
      <c r="A28" s="4994" t="s">
        <v>3346</v>
      </c>
      <c r="B28" s="4995" t="s">
        <v>131</v>
      </c>
      <c r="C28" s="4983">
        <f t="shared" ref="C28:H28" si="1">SUM(C8:C27)</f>
        <v>755342</v>
      </c>
      <c r="D28" s="4983">
        <f t="shared" si="1"/>
        <v>32600</v>
      </c>
      <c r="E28" s="4988">
        <f t="shared" si="1"/>
        <v>6174</v>
      </c>
      <c r="F28" s="4983">
        <f t="shared" si="1"/>
        <v>48943</v>
      </c>
      <c r="G28" s="4983">
        <f t="shared" si="1"/>
        <v>82782</v>
      </c>
      <c r="H28" s="4983">
        <f t="shared" si="1"/>
        <v>877259</v>
      </c>
    </row>
    <row r="29" spans="1:8" ht="15.75">
      <c r="A29" s="4996" t="s">
        <v>3347</v>
      </c>
      <c r="B29" s="4997"/>
      <c r="C29" s="4654"/>
      <c r="D29" s="4654"/>
      <c r="E29" s="4654"/>
      <c r="F29" s="4654"/>
      <c r="G29" s="4998"/>
      <c r="H29" s="4998"/>
    </row>
    <row r="30" spans="1:8">
      <c r="A30" s="4999"/>
      <c r="B30" s="4999"/>
      <c r="C30" s="4999"/>
      <c r="D30" s="4999"/>
      <c r="E30" s="4999"/>
      <c r="F30" s="4999"/>
      <c r="G30" s="4998"/>
      <c r="H30" s="4998"/>
    </row>
  </sheetData>
  <mergeCells count="5">
    <mergeCell ref="A1:H1"/>
    <mergeCell ref="A2:H2"/>
    <mergeCell ref="A5:A6"/>
    <mergeCell ref="B5:B6"/>
    <mergeCell ref="A30:F30"/>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A47CC-DADE-475C-AD69-2DD40EBA0CF9}">
  <dimension ref="A1:G13"/>
  <sheetViews>
    <sheetView showGridLines="0" workbookViewId="0">
      <selection activeCell="A4" sqref="A4"/>
    </sheetView>
  </sheetViews>
  <sheetFormatPr defaultRowHeight="15"/>
  <cols>
    <col min="1" max="1" width="40.140625" bestFit="1" customWidth="1"/>
    <col min="2" max="2" width="27" bestFit="1" customWidth="1"/>
    <col min="3" max="3" width="11.28515625" customWidth="1"/>
    <col min="4" max="4" width="11" customWidth="1"/>
    <col min="5" max="5" width="10.28515625" customWidth="1"/>
    <col min="6" max="6" width="10.5703125" customWidth="1"/>
    <col min="7" max="7" width="12.5703125" customWidth="1"/>
  </cols>
  <sheetData>
    <row r="1" spans="1:7" ht="18">
      <c r="A1" s="5000" t="s">
        <v>3348</v>
      </c>
      <c r="B1" s="5000"/>
      <c r="C1" s="5000"/>
      <c r="D1" s="5000"/>
      <c r="E1" s="5000"/>
      <c r="F1" s="5000"/>
      <c r="G1" s="5000"/>
    </row>
    <row r="2" spans="1:7">
      <c r="A2" s="5001" t="s">
        <v>3349</v>
      </c>
      <c r="B2" s="5001"/>
      <c r="C2" s="5001"/>
      <c r="D2" s="5001"/>
      <c r="E2" s="5001"/>
      <c r="F2" s="5001"/>
      <c r="G2" s="5001"/>
    </row>
    <row r="3" spans="1:7" ht="15.75">
      <c r="A3" s="3713" t="s">
        <v>3363</v>
      </c>
      <c r="B3" s="3714"/>
      <c r="C3" s="3714"/>
      <c r="D3" s="3714"/>
      <c r="E3" s="3714"/>
      <c r="F3" s="3715"/>
      <c r="G3" s="3715" t="s">
        <v>3362</v>
      </c>
    </row>
    <row r="4" spans="1:7" ht="15.75">
      <c r="A4" s="3716"/>
      <c r="B4" s="3717"/>
      <c r="C4" s="3718" t="s">
        <v>622</v>
      </c>
      <c r="D4" s="3719"/>
      <c r="E4" s="3720" t="s">
        <v>623</v>
      </c>
      <c r="F4" s="3721"/>
      <c r="G4" s="3722" t="s">
        <v>739</v>
      </c>
    </row>
    <row r="5" spans="1:7" ht="31.5">
      <c r="A5" s="5002" t="s">
        <v>3350</v>
      </c>
      <c r="B5" s="3738" t="s">
        <v>3351</v>
      </c>
      <c r="C5" s="3725" t="s">
        <v>625</v>
      </c>
      <c r="D5" s="3725" t="s">
        <v>626</v>
      </c>
      <c r="E5" s="3725" t="s">
        <v>625</v>
      </c>
      <c r="F5" s="3725" t="s">
        <v>626</v>
      </c>
      <c r="G5" s="3726" t="s">
        <v>131</v>
      </c>
    </row>
    <row r="6" spans="1:7" ht="23.25" customHeight="1">
      <c r="A6" s="3727" t="s">
        <v>3352</v>
      </c>
      <c r="B6" s="3728" t="s">
        <v>3353</v>
      </c>
      <c r="C6" s="5003">
        <v>1448</v>
      </c>
      <c r="D6" s="5003">
        <v>647</v>
      </c>
      <c r="E6" s="5003">
        <v>359</v>
      </c>
      <c r="F6" s="5003">
        <v>226</v>
      </c>
      <c r="G6" s="5004">
        <f t="shared" ref="G6:G11" si="0">SUM(C6:F6)</f>
        <v>2680</v>
      </c>
    </row>
    <row r="7" spans="1:7" ht="23.25" customHeight="1">
      <c r="A7" s="3731" t="s">
        <v>3354</v>
      </c>
      <c r="B7" s="3732" t="s">
        <v>3355</v>
      </c>
      <c r="C7" s="5005">
        <v>395</v>
      </c>
      <c r="D7" s="5005">
        <v>268</v>
      </c>
      <c r="E7" s="5005">
        <v>129</v>
      </c>
      <c r="F7" s="5005">
        <v>73</v>
      </c>
      <c r="G7" s="5004">
        <f t="shared" si="0"/>
        <v>865</v>
      </c>
    </row>
    <row r="8" spans="1:7" ht="23.25" customHeight="1">
      <c r="A8" s="3734" t="s">
        <v>3356</v>
      </c>
      <c r="B8" s="3735" t="s">
        <v>3357</v>
      </c>
      <c r="C8" s="5006">
        <v>1308</v>
      </c>
      <c r="D8" s="5006">
        <v>516</v>
      </c>
      <c r="E8" s="5006">
        <v>116</v>
      </c>
      <c r="F8" s="5006">
        <v>71</v>
      </c>
      <c r="G8" s="5007">
        <f t="shared" si="0"/>
        <v>2011</v>
      </c>
    </row>
    <row r="9" spans="1:7" ht="23.25" customHeight="1">
      <c r="A9" s="3731" t="s">
        <v>3358</v>
      </c>
      <c r="B9" s="3732" t="s">
        <v>3359</v>
      </c>
      <c r="C9" s="5005">
        <v>204</v>
      </c>
      <c r="D9" s="5005">
        <v>74</v>
      </c>
      <c r="E9" s="5005">
        <v>21</v>
      </c>
      <c r="F9" s="5005">
        <v>8</v>
      </c>
      <c r="G9" s="5008">
        <f t="shared" si="0"/>
        <v>307</v>
      </c>
    </row>
    <row r="10" spans="1:7" ht="23.25" customHeight="1">
      <c r="A10" s="3734" t="s">
        <v>3360</v>
      </c>
      <c r="B10" s="3735" t="s">
        <v>3361</v>
      </c>
      <c r="C10" s="5006">
        <v>32</v>
      </c>
      <c r="D10" s="5006">
        <v>24</v>
      </c>
      <c r="E10" s="5006">
        <v>8</v>
      </c>
      <c r="F10" s="5006">
        <v>6</v>
      </c>
      <c r="G10" s="5009">
        <f t="shared" si="0"/>
        <v>70</v>
      </c>
    </row>
    <row r="11" spans="1:7" ht="23.25" customHeight="1" thickBot="1">
      <c r="A11" s="3731" t="s">
        <v>614</v>
      </c>
      <c r="B11" s="3732" t="s">
        <v>515</v>
      </c>
      <c r="C11" s="5005">
        <v>395</v>
      </c>
      <c r="D11" s="5005">
        <v>105</v>
      </c>
      <c r="E11" s="5005">
        <v>108</v>
      </c>
      <c r="F11" s="5005">
        <v>46</v>
      </c>
      <c r="G11" s="5008">
        <f t="shared" si="0"/>
        <v>654</v>
      </c>
    </row>
    <row r="12" spans="1:7" ht="23.25" customHeight="1">
      <c r="A12" s="3743" t="s">
        <v>424</v>
      </c>
      <c r="B12" s="3744" t="s">
        <v>131</v>
      </c>
      <c r="C12" s="5010">
        <f>SUM(C6:C11)</f>
        <v>3782</v>
      </c>
      <c r="D12" s="5010">
        <f>SUM(D6:D11)</f>
        <v>1634</v>
      </c>
      <c r="E12" s="5010">
        <f>SUM(E6:E11)</f>
        <v>741</v>
      </c>
      <c r="F12" s="5010">
        <f>SUM(F6:F11)</f>
        <v>430</v>
      </c>
      <c r="G12" s="5010">
        <f>SUM(G6:G11)</f>
        <v>6587</v>
      </c>
    </row>
    <row r="13" spans="1:7">
      <c r="A13" s="5011" t="s">
        <v>2800</v>
      </c>
      <c r="B13" s="3748"/>
      <c r="C13" s="3748"/>
      <c r="D13" s="3748"/>
      <c r="E13" s="3748"/>
      <c r="F13" s="3748"/>
      <c r="G13" s="3748"/>
    </row>
  </sheetData>
  <mergeCells count="4">
    <mergeCell ref="A1:G1"/>
    <mergeCell ref="A2:G2"/>
    <mergeCell ref="C4:D4"/>
    <mergeCell ref="E4:F4"/>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CB9A2-E834-44CA-8775-6A9A7538F22B}">
  <dimension ref="A1:G32"/>
  <sheetViews>
    <sheetView showGridLines="0" zoomScale="75" zoomScaleNormal="75" zoomScaleSheetLayoutView="75" workbookViewId="0">
      <selection activeCell="G30" sqref="G30"/>
    </sheetView>
  </sheetViews>
  <sheetFormatPr defaultRowHeight="12.75"/>
  <cols>
    <col min="1" max="1" width="44.5703125" style="620" customWidth="1"/>
    <col min="2" max="2" width="10.5703125" style="620" customWidth="1"/>
    <col min="3" max="3" width="13.140625" style="620" customWidth="1"/>
    <col min="4" max="4" width="11.7109375" style="620" customWidth="1"/>
    <col min="5" max="5" width="14.42578125" style="620" customWidth="1"/>
    <col min="6" max="7" width="11.7109375" style="620" customWidth="1"/>
    <col min="8" max="16384" width="9.140625" style="620"/>
  </cols>
  <sheetData>
    <row r="1" spans="1:7" ht="18.75">
      <c r="A1" s="5041" t="s">
        <v>3377</v>
      </c>
      <c r="B1" s="5039"/>
      <c r="C1" s="5039"/>
      <c r="D1" s="5039"/>
      <c r="E1" s="5039"/>
      <c r="F1" s="5039"/>
      <c r="G1" s="5039"/>
    </row>
    <row r="2" spans="1:7" ht="15.75">
      <c r="A2" s="5040" t="s">
        <v>3376</v>
      </c>
      <c r="B2" s="5039"/>
      <c r="C2" s="5039"/>
      <c r="D2" s="5039"/>
      <c r="E2" s="5039"/>
      <c r="F2" s="5039"/>
      <c r="G2" s="5039"/>
    </row>
    <row r="3" spans="1:7" ht="15.75">
      <c r="A3" s="5038" t="s">
        <v>3375</v>
      </c>
      <c r="B3" s="5037"/>
      <c r="C3" s="5037"/>
      <c r="D3" s="5037"/>
      <c r="E3" s="5037"/>
      <c r="F3" s="5037"/>
      <c r="G3" s="5036" t="s">
        <v>3374</v>
      </c>
    </row>
    <row r="4" spans="1:7" ht="20.100000000000001" customHeight="1">
      <c r="A4" s="5035"/>
      <c r="B4" s="5034" t="s">
        <v>1933</v>
      </c>
      <c r="C4" s="4550"/>
      <c r="D4" s="4550"/>
      <c r="E4" s="4550"/>
      <c r="F4" s="5033" t="s">
        <v>1935</v>
      </c>
      <c r="G4" s="4527"/>
    </row>
    <row r="5" spans="1:7" ht="20.100000000000001" customHeight="1">
      <c r="A5" s="5032" t="s">
        <v>421</v>
      </c>
      <c r="B5" s="5031" t="s">
        <v>3373</v>
      </c>
      <c r="C5" s="5031" t="s">
        <v>3323</v>
      </c>
      <c r="D5" s="5031" t="s">
        <v>3372</v>
      </c>
      <c r="E5" s="5031" t="s">
        <v>3371</v>
      </c>
      <c r="F5" s="5030" t="s">
        <v>614</v>
      </c>
      <c r="G5" s="4526" t="s">
        <v>130</v>
      </c>
    </row>
    <row r="6" spans="1:7" ht="20.100000000000001" customHeight="1">
      <c r="A6" s="5029" t="s">
        <v>422</v>
      </c>
      <c r="B6" s="4940" t="s">
        <v>3370</v>
      </c>
      <c r="C6" s="4940" t="s">
        <v>3327</v>
      </c>
      <c r="D6" s="4940" t="s">
        <v>3369</v>
      </c>
      <c r="E6" s="4940" t="s">
        <v>3329</v>
      </c>
      <c r="F6" s="4940" t="s">
        <v>515</v>
      </c>
      <c r="G6" s="5027" t="s">
        <v>131</v>
      </c>
    </row>
    <row r="7" spans="1:7" ht="20.100000000000001" customHeight="1">
      <c r="A7" s="5028"/>
      <c r="B7" s="3685"/>
      <c r="C7" s="3685"/>
      <c r="D7" s="3685"/>
      <c r="E7" s="5027" t="s">
        <v>3332</v>
      </c>
      <c r="F7" s="5027"/>
      <c r="G7" s="3685"/>
    </row>
    <row r="8" spans="1:7" ht="20.100000000000001" customHeight="1">
      <c r="A8" s="677" t="s">
        <v>795</v>
      </c>
      <c r="B8" s="5026">
        <v>14046</v>
      </c>
      <c r="C8" s="5026">
        <v>32174</v>
      </c>
      <c r="D8" s="5026">
        <v>4620</v>
      </c>
      <c r="E8" s="5026">
        <v>5644</v>
      </c>
      <c r="F8" s="5026">
        <v>0</v>
      </c>
      <c r="G8" s="5026">
        <f>SUM(B8:F9)</f>
        <v>56484</v>
      </c>
    </row>
    <row r="9" spans="1:7" ht="20.100000000000001" customHeight="1">
      <c r="A9" s="1014" t="s">
        <v>797</v>
      </c>
      <c r="B9" s="4364"/>
      <c r="C9" s="4364"/>
      <c r="D9" s="4364"/>
      <c r="E9" s="4364"/>
      <c r="F9" s="4364"/>
      <c r="G9" s="4364"/>
    </row>
    <row r="10" spans="1:7" ht="17.100000000000001" customHeight="1">
      <c r="A10" s="4557" t="s">
        <v>798</v>
      </c>
      <c r="B10" s="4523">
        <v>0</v>
      </c>
      <c r="C10" s="4523">
        <v>17768</v>
      </c>
      <c r="D10" s="4523">
        <v>0</v>
      </c>
      <c r="E10" s="4523">
        <v>3136</v>
      </c>
      <c r="F10" s="4523">
        <v>0</v>
      </c>
      <c r="G10" s="4672">
        <f>SUM(B10:F11)</f>
        <v>20904</v>
      </c>
    </row>
    <row r="11" spans="1:7" ht="15" customHeight="1">
      <c r="A11" s="5025" t="s">
        <v>3368</v>
      </c>
      <c r="B11" s="4364"/>
      <c r="C11" s="4364"/>
      <c r="D11" s="4364"/>
      <c r="E11" s="4364"/>
      <c r="F11" s="4364"/>
      <c r="G11" s="4364"/>
    </row>
    <row r="12" spans="1:7" ht="15" customHeight="1">
      <c r="A12" s="5021" t="s">
        <v>800</v>
      </c>
      <c r="B12" s="4520">
        <v>0</v>
      </c>
      <c r="C12" s="4520">
        <v>9353</v>
      </c>
      <c r="D12" s="4520">
        <v>0</v>
      </c>
      <c r="E12" s="4520">
        <v>5599</v>
      </c>
      <c r="F12" s="4520">
        <v>0</v>
      </c>
      <c r="G12" s="5020">
        <f>SUM(B12:F13)</f>
        <v>14952</v>
      </c>
    </row>
    <row r="13" spans="1:7" ht="15" customHeight="1">
      <c r="A13" s="5019" t="s">
        <v>801</v>
      </c>
      <c r="B13" s="4508"/>
      <c r="C13" s="4508"/>
      <c r="D13" s="4508"/>
      <c r="E13" s="4508"/>
      <c r="F13" s="4508"/>
      <c r="G13" s="4508"/>
    </row>
    <row r="14" spans="1:7" ht="17.100000000000001" customHeight="1">
      <c r="A14" s="5018" t="s">
        <v>802</v>
      </c>
      <c r="B14" s="5017">
        <v>21674</v>
      </c>
      <c r="C14" s="5024">
        <v>195294</v>
      </c>
      <c r="D14" s="5017">
        <v>4107</v>
      </c>
      <c r="E14" s="5017">
        <v>2623</v>
      </c>
      <c r="F14" s="5017">
        <v>3451</v>
      </c>
      <c r="G14" s="5017">
        <f>SUM(B14:F15)</f>
        <v>227149</v>
      </c>
    </row>
    <row r="15" spans="1:7" ht="15" customHeight="1">
      <c r="A15" s="3671" t="s">
        <v>2956</v>
      </c>
      <c r="B15" s="4515"/>
      <c r="C15" s="4515"/>
      <c r="D15" s="4515"/>
      <c r="E15" s="4515"/>
      <c r="F15" s="4515"/>
      <c r="G15" s="4515"/>
    </row>
    <row r="16" spans="1:7" ht="15" customHeight="1">
      <c r="A16" s="5023" t="s">
        <v>804</v>
      </c>
      <c r="B16" s="4520">
        <v>62282</v>
      </c>
      <c r="C16" s="4520">
        <v>293796</v>
      </c>
      <c r="D16" s="4520">
        <v>3966</v>
      </c>
      <c r="E16" s="4520">
        <v>0</v>
      </c>
      <c r="F16" s="4520">
        <v>0</v>
      </c>
      <c r="G16" s="4520">
        <f>SUM(B16:F17)</f>
        <v>360044</v>
      </c>
    </row>
    <row r="17" spans="1:7" ht="15" customHeight="1">
      <c r="A17" s="5022" t="s">
        <v>858</v>
      </c>
      <c r="B17" s="4508"/>
      <c r="C17" s="4508"/>
      <c r="D17" s="4508"/>
      <c r="E17" s="4508"/>
      <c r="F17" s="4508"/>
      <c r="G17" s="4508"/>
    </row>
    <row r="18" spans="1:7" ht="15" customHeight="1">
      <c r="A18" s="4514" t="s">
        <v>806</v>
      </c>
      <c r="B18" s="4520">
        <v>551</v>
      </c>
      <c r="C18" s="4520">
        <v>155589</v>
      </c>
      <c r="D18" s="4520">
        <v>685</v>
      </c>
      <c r="E18" s="4520">
        <v>5939</v>
      </c>
      <c r="F18" s="4520">
        <v>0</v>
      </c>
      <c r="G18" s="4520">
        <f>SUM(B18:F19)</f>
        <v>162764</v>
      </c>
    </row>
    <row r="19" spans="1:7" ht="15" customHeight="1">
      <c r="A19" s="4513" t="s">
        <v>807</v>
      </c>
      <c r="B19" s="4508"/>
      <c r="C19" s="4508"/>
      <c r="D19" s="4508"/>
      <c r="E19" s="4508"/>
      <c r="F19" s="4508"/>
      <c r="G19" s="4508"/>
    </row>
    <row r="20" spans="1:7" ht="15" customHeight="1">
      <c r="A20" s="5021" t="s">
        <v>810</v>
      </c>
      <c r="B20" s="4520">
        <v>4355</v>
      </c>
      <c r="C20" s="4520">
        <v>25257</v>
      </c>
      <c r="D20" s="4520">
        <v>0</v>
      </c>
      <c r="E20" s="4520">
        <v>0</v>
      </c>
      <c r="F20" s="4520">
        <v>1989</v>
      </c>
      <c r="G20" s="4520">
        <f>SUM(B20:F21)</f>
        <v>31601</v>
      </c>
    </row>
    <row r="21" spans="1:7" ht="15" customHeight="1">
      <c r="A21" s="5019" t="s">
        <v>811</v>
      </c>
      <c r="B21" s="4508"/>
      <c r="C21" s="4508"/>
      <c r="D21" s="4508"/>
      <c r="E21" s="4508"/>
      <c r="F21" s="4508"/>
      <c r="G21" s="4508"/>
    </row>
    <row r="22" spans="1:7" ht="15" customHeight="1">
      <c r="A22" s="5021" t="s">
        <v>812</v>
      </c>
      <c r="B22" s="4520">
        <v>2696</v>
      </c>
      <c r="C22" s="5020">
        <v>20864</v>
      </c>
      <c r="D22" s="4520">
        <v>0</v>
      </c>
      <c r="E22" s="4520">
        <v>377</v>
      </c>
      <c r="F22" s="4520">
        <v>0</v>
      </c>
      <c r="G22" s="4520">
        <f>SUM(B22:F23)</f>
        <v>23937</v>
      </c>
    </row>
    <row r="23" spans="1:7" ht="15" customHeight="1">
      <c r="A23" s="5019" t="s">
        <v>2954</v>
      </c>
      <c r="B23" s="4508"/>
      <c r="C23" s="4508"/>
      <c r="D23" s="4508"/>
      <c r="E23" s="4508"/>
      <c r="F23" s="4508"/>
      <c r="G23" s="4508"/>
    </row>
    <row r="24" spans="1:7" ht="15" customHeight="1">
      <c r="A24" s="5018" t="s">
        <v>3026</v>
      </c>
      <c r="B24" s="5017">
        <v>23563</v>
      </c>
      <c r="C24" s="5017">
        <v>32973</v>
      </c>
      <c r="D24" s="5017">
        <v>0</v>
      </c>
      <c r="E24" s="5017">
        <v>4339</v>
      </c>
      <c r="F24" s="5017">
        <v>6034</v>
      </c>
      <c r="G24" s="5017">
        <f>SUM(B24:F25)</f>
        <v>66909</v>
      </c>
    </row>
    <row r="25" spans="1:7" ht="20.25" customHeight="1">
      <c r="A25" s="3671" t="s">
        <v>2952</v>
      </c>
      <c r="B25" s="4515"/>
      <c r="C25" s="4515"/>
      <c r="D25" s="4515"/>
      <c r="E25" s="4515"/>
      <c r="F25" s="4515"/>
      <c r="G25" s="4515"/>
    </row>
    <row r="26" spans="1:7" ht="20.25" customHeight="1">
      <c r="A26" s="5016" t="s">
        <v>3367</v>
      </c>
      <c r="B26" s="4520">
        <v>0</v>
      </c>
      <c r="C26" s="4520">
        <v>11242</v>
      </c>
      <c r="D26" s="4520">
        <v>0</v>
      </c>
      <c r="E26" s="4520">
        <v>0</v>
      </c>
      <c r="F26" s="4520">
        <v>0</v>
      </c>
      <c r="G26" s="4520">
        <f>SUM(B26:F27)</f>
        <v>11242</v>
      </c>
    </row>
    <row r="27" spans="1:7" ht="20.25" customHeight="1">
      <c r="A27" s="5016" t="s">
        <v>3366</v>
      </c>
      <c r="B27" s="4508"/>
      <c r="C27" s="4508"/>
      <c r="D27" s="4508"/>
      <c r="E27" s="4508"/>
      <c r="F27" s="4508"/>
      <c r="G27" s="4508"/>
    </row>
    <row r="28" spans="1:7" ht="20.25" customHeight="1">
      <c r="A28" s="3998" t="s">
        <v>2735</v>
      </c>
      <c r="B28" s="4360">
        <v>0</v>
      </c>
      <c r="C28" s="4360">
        <v>24396</v>
      </c>
      <c r="D28" s="4360">
        <v>0</v>
      </c>
      <c r="E28" s="4360">
        <v>0</v>
      </c>
      <c r="F28" s="4360">
        <v>0</v>
      </c>
      <c r="G28" s="4360">
        <f>SUM(B28:F29)</f>
        <v>24396</v>
      </c>
    </row>
    <row r="29" spans="1:7" ht="20.25" customHeight="1" thickBot="1">
      <c r="A29" s="3995" t="s">
        <v>841</v>
      </c>
      <c r="B29" s="5015"/>
      <c r="C29" s="5015"/>
      <c r="D29" s="5015"/>
      <c r="E29" s="5015"/>
      <c r="F29" s="5015"/>
      <c r="G29" s="4364"/>
    </row>
    <row r="30" spans="1:7" ht="29.25" customHeight="1">
      <c r="A30" s="5014" t="s">
        <v>3365</v>
      </c>
      <c r="B30" s="4506">
        <f>SUM(B8:B29)</f>
        <v>129167</v>
      </c>
      <c r="C30" s="4506">
        <f>SUM(C8:C29)</f>
        <v>818706</v>
      </c>
      <c r="D30" s="4506">
        <f>SUM(D8:D25)</f>
        <v>13378</v>
      </c>
      <c r="E30" s="4506">
        <f>SUM(E8:E29)</f>
        <v>27657</v>
      </c>
      <c r="F30" s="4506">
        <f>SUM(F8:F25)</f>
        <v>11474</v>
      </c>
      <c r="G30" s="4506">
        <f>SUM(G8:G25)</f>
        <v>964744</v>
      </c>
    </row>
    <row r="31" spans="1:7" s="4385" customFormat="1" ht="20.100000000000001" customHeight="1">
      <c r="A31" s="5013" t="s">
        <v>819</v>
      </c>
      <c r="B31" s="5013"/>
      <c r="C31" s="5013"/>
      <c r="D31" s="5013"/>
      <c r="E31" s="5013"/>
      <c r="F31" s="5013"/>
      <c r="G31" s="5013"/>
    </row>
    <row r="32" spans="1:7" s="4385" customFormat="1" ht="20.100000000000001" customHeight="1">
      <c r="A32" s="4500" t="s">
        <v>3364</v>
      </c>
      <c r="B32" s="4500"/>
      <c r="C32" s="4500"/>
      <c r="D32" s="5012"/>
      <c r="E32" s="5012"/>
    </row>
  </sheetData>
  <mergeCells count="68">
    <mergeCell ref="A32:C32"/>
    <mergeCell ref="B26:B27"/>
    <mergeCell ref="C26:C27"/>
    <mergeCell ref="D26:D27"/>
    <mergeCell ref="E26:E27"/>
    <mergeCell ref="A31:G31"/>
    <mergeCell ref="F26:F27"/>
    <mergeCell ref="G26:G27"/>
    <mergeCell ref="B28:B29"/>
    <mergeCell ref="C28:C29"/>
    <mergeCell ref="D28:D29"/>
    <mergeCell ref="E28:E29"/>
    <mergeCell ref="F28:F29"/>
    <mergeCell ref="G28:G29"/>
    <mergeCell ref="B20:B21"/>
    <mergeCell ref="C20:C21"/>
    <mergeCell ref="D20:D21"/>
    <mergeCell ref="E20:E21"/>
    <mergeCell ref="F22:F23"/>
    <mergeCell ref="G22:G23"/>
    <mergeCell ref="B22:B23"/>
    <mergeCell ref="C22:C23"/>
    <mergeCell ref="D22:D23"/>
    <mergeCell ref="E22:E23"/>
    <mergeCell ref="F8:F9"/>
    <mergeCell ref="G8:G9"/>
    <mergeCell ref="B8:B9"/>
    <mergeCell ref="C8:C9"/>
    <mergeCell ref="D8:D9"/>
    <mergeCell ref="E8:E9"/>
    <mergeCell ref="B18:B19"/>
    <mergeCell ref="C18:C19"/>
    <mergeCell ref="F24:F25"/>
    <mergeCell ref="G24:G25"/>
    <mergeCell ref="B24:B25"/>
    <mergeCell ref="C24:C25"/>
    <mergeCell ref="D24:D25"/>
    <mergeCell ref="E24:E25"/>
    <mergeCell ref="D18:D19"/>
    <mergeCell ref="E18:E19"/>
    <mergeCell ref="F14:F15"/>
    <mergeCell ref="G14:G15"/>
    <mergeCell ref="F16:F17"/>
    <mergeCell ref="G16:G17"/>
    <mergeCell ref="F18:F19"/>
    <mergeCell ref="G18:G19"/>
    <mergeCell ref="F20:F21"/>
    <mergeCell ref="G20:G21"/>
    <mergeCell ref="B14:B15"/>
    <mergeCell ref="C14:C15"/>
    <mergeCell ref="D14:D15"/>
    <mergeCell ref="E14:E15"/>
    <mergeCell ref="B16:B17"/>
    <mergeCell ref="C16:C17"/>
    <mergeCell ref="D16:D17"/>
    <mergeCell ref="E16:E17"/>
    <mergeCell ref="B10:B11"/>
    <mergeCell ref="C10:C11"/>
    <mergeCell ref="B12:B13"/>
    <mergeCell ref="C12:C13"/>
    <mergeCell ref="D12:D13"/>
    <mergeCell ref="E12:E13"/>
    <mergeCell ref="F10:F11"/>
    <mergeCell ref="G10:G11"/>
    <mergeCell ref="F12:F13"/>
    <mergeCell ref="G12:G13"/>
    <mergeCell ref="D10:D11"/>
    <mergeCell ref="E10:E11"/>
  </mergeCells>
  <printOptions horizontalCentered="1" verticalCentered="1"/>
  <pageMargins left="0.59055118110236227" right="0.59055118110236227" top="0.78740157480314965" bottom="0.78740157480314965" header="0.51181102362204722" footer="0.51181102362204722"/>
  <pageSetup paperSize="9" scale="87" orientation="landscape" horizontalDpi="4294967292" verticalDpi="4294967292"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AA863-02CC-4CCE-8416-8BD670A5788B}">
  <dimension ref="A1:O32"/>
  <sheetViews>
    <sheetView showGridLines="0" zoomScale="75" zoomScaleNormal="75" zoomScaleSheetLayoutView="75" workbookViewId="0">
      <selection activeCell="O21" sqref="O21"/>
    </sheetView>
  </sheetViews>
  <sheetFormatPr defaultRowHeight="15.75"/>
  <cols>
    <col min="1" max="1" width="14.7109375" style="780" customWidth="1"/>
    <col min="2" max="2" width="9.7109375" style="780" customWidth="1"/>
    <col min="3" max="3" width="7.7109375" style="780" customWidth="1"/>
    <col min="4" max="4" width="13.140625" style="780" customWidth="1"/>
    <col min="5" max="5" width="12.7109375" style="780" customWidth="1"/>
    <col min="6" max="6" width="8" style="780" customWidth="1"/>
    <col min="7" max="7" width="9.7109375" style="780" customWidth="1"/>
    <col min="8" max="8" width="8.85546875" style="780" customWidth="1"/>
    <col min="9" max="9" width="12" style="780" customWidth="1"/>
    <col min="10" max="10" width="9.28515625" style="780" customWidth="1"/>
    <col min="11" max="11" width="11.5703125" style="780" customWidth="1"/>
    <col min="12" max="12" width="7.42578125" style="780" customWidth="1"/>
    <col min="13" max="13" width="8.7109375" style="780" customWidth="1"/>
    <col min="14" max="14" width="9.85546875" style="780" customWidth="1"/>
    <col min="15" max="15" width="8.7109375" style="780" customWidth="1"/>
    <col min="16" max="16384" width="9.140625" style="780"/>
  </cols>
  <sheetData>
    <row r="1" spans="1:15" ht="18.75">
      <c r="A1" s="5078" t="s">
        <v>3424</v>
      </c>
      <c r="B1" s="5077"/>
      <c r="C1" s="5077"/>
      <c r="D1" s="5077"/>
      <c r="E1" s="5077"/>
      <c r="F1" s="5077"/>
      <c r="G1" s="5077"/>
      <c r="H1" s="5077"/>
      <c r="I1" s="5077"/>
      <c r="J1" s="5077"/>
      <c r="K1" s="5077"/>
      <c r="L1" s="5077"/>
      <c r="M1" s="5077"/>
      <c r="N1" s="5077"/>
      <c r="O1" s="613"/>
    </row>
    <row r="2" spans="1:15">
      <c r="A2" s="5077" t="s">
        <v>3423</v>
      </c>
      <c r="B2" s="5077"/>
      <c r="C2" s="5077"/>
      <c r="D2" s="5077"/>
      <c r="E2" s="5077"/>
      <c r="F2" s="5077"/>
      <c r="G2" s="5077"/>
      <c r="H2" s="5077"/>
      <c r="I2" s="5077"/>
      <c r="J2" s="5077"/>
      <c r="K2" s="5077"/>
      <c r="L2" s="5077"/>
      <c r="M2" s="5077"/>
      <c r="N2" s="5077"/>
      <c r="O2" s="613"/>
    </row>
    <row r="3" spans="1:15">
      <c r="A3" s="613" t="s">
        <v>3422</v>
      </c>
      <c r="B3" s="613"/>
      <c r="C3" s="613"/>
      <c r="D3" s="613"/>
      <c r="E3" s="613"/>
      <c r="F3" s="613"/>
      <c r="G3" s="613"/>
      <c r="H3" s="613"/>
      <c r="I3" s="613"/>
      <c r="J3" s="613"/>
      <c r="K3" s="613"/>
      <c r="L3" s="613"/>
      <c r="M3" s="613"/>
      <c r="N3" s="5076"/>
      <c r="O3" s="5076" t="s">
        <v>3421</v>
      </c>
    </row>
    <row r="4" spans="1:15">
      <c r="A4" s="5075"/>
      <c r="B4" s="5075"/>
      <c r="C4" s="5074" t="s">
        <v>3420</v>
      </c>
      <c r="D4" s="5073"/>
      <c r="E4" s="5073"/>
      <c r="F4" s="5073"/>
      <c r="G4" s="5073"/>
      <c r="H4" s="5073"/>
      <c r="I4" s="5073"/>
      <c r="J4" s="5073"/>
      <c r="K4" s="5073"/>
      <c r="L4" s="5073"/>
      <c r="M4" s="5073"/>
      <c r="N4" s="5072"/>
      <c r="O4" s="5071" t="s">
        <v>3419</v>
      </c>
    </row>
    <row r="5" spans="1:15" ht="31.5" customHeight="1">
      <c r="A5" s="5070" t="s">
        <v>3418</v>
      </c>
      <c r="B5" s="5069" t="s">
        <v>3417</v>
      </c>
      <c r="C5" s="5067" t="s">
        <v>3416</v>
      </c>
      <c r="D5" s="5068" t="s">
        <v>3415</v>
      </c>
      <c r="E5" s="5068" t="s">
        <v>3414</v>
      </c>
      <c r="F5" s="5067" t="s">
        <v>3413</v>
      </c>
      <c r="G5" s="5068" t="s">
        <v>3412</v>
      </c>
      <c r="H5" s="5067" t="s">
        <v>3411</v>
      </c>
      <c r="I5" s="5067" t="s">
        <v>3410</v>
      </c>
      <c r="J5" s="5067" t="s">
        <v>3409</v>
      </c>
      <c r="K5" s="5067" t="s">
        <v>3408</v>
      </c>
      <c r="L5" s="5067" t="s">
        <v>3407</v>
      </c>
      <c r="M5" s="5068" t="s">
        <v>3406</v>
      </c>
      <c r="N5" s="5067" t="s">
        <v>130</v>
      </c>
      <c r="O5" s="1215" t="s">
        <v>3405</v>
      </c>
    </row>
    <row r="6" spans="1:15" ht="31.5" customHeight="1">
      <c r="A6" s="5066" t="s">
        <v>3404</v>
      </c>
      <c r="B6" s="5063" t="s">
        <v>3403</v>
      </c>
      <c r="C6" s="5064" t="s">
        <v>3402</v>
      </c>
      <c r="D6" s="5064" t="s">
        <v>3327</v>
      </c>
      <c r="E6" s="5065" t="s">
        <v>3401</v>
      </c>
      <c r="F6" s="5065" t="s">
        <v>3400</v>
      </c>
      <c r="G6" s="5064" t="s">
        <v>3399</v>
      </c>
      <c r="H6" s="5064" t="s">
        <v>3398</v>
      </c>
      <c r="I6" s="5064" t="s">
        <v>3397</v>
      </c>
      <c r="J6" s="5064" t="s">
        <v>3396</v>
      </c>
      <c r="K6" s="5064" t="s">
        <v>453</v>
      </c>
      <c r="L6" s="5064" t="s">
        <v>3395</v>
      </c>
      <c r="M6" s="5065" t="s">
        <v>3394</v>
      </c>
      <c r="N6" s="5064" t="s">
        <v>131</v>
      </c>
      <c r="O6" s="5063" t="s">
        <v>3393</v>
      </c>
    </row>
    <row r="7" spans="1:15" ht="24.95" customHeight="1">
      <c r="A7" s="5061" t="s">
        <v>2017</v>
      </c>
      <c r="B7" s="5062">
        <v>81</v>
      </c>
      <c r="C7" s="5062">
        <v>217</v>
      </c>
      <c r="D7" s="5062">
        <v>678</v>
      </c>
      <c r="E7" s="5062">
        <v>494</v>
      </c>
      <c r="F7" s="5062">
        <v>247</v>
      </c>
      <c r="G7" s="5062">
        <v>3</v>
      </c>
      <c r="H7" s="5062">
        <v>3</v>
      </c>
      <c r="I7" s="5062">
        <v>62</v>
      </c>
      <c r="J7" s="5062">
        <v>6</v>
      </c>
      <c r="K7" s="5062">
        <v>8</v>
      </c>
      <c r="L7" s="5062">
        <v>368</v>
      </c>
      <c r="M7" s="5062">
        <v>99</v>
      </c>
      <c r="N7" s="5061">
        <f>SUM(C7:M7)</f>
        <v>2185</v>
      </c>
      <c r="O7" s="5060">
        <f>(N7/B7)</f>
        <v>26.97530864197531</v>
      </c>
    </row>
    <row r="8" spans="1:15" ht="24.95" customHeight="1">
      <c r="A8" s="5059" t="s">
        <v>3392</v>
      </c>
      <c r="B8" s="5056">
        <v>295</v>
      </c>
      <c r="C8" s="5056">
        <v>572</v>
      </c>
      <c r="D8" s="5056">
        <v>3229</v>
      </c>
      <c r="E8" s="5056">
        <v>2274</v>
      </c>
      <c r="F8" s="5056">
        <v>1797</v>
      </c>
      <c r="G8" s="5056">
        <v>14</v>
      </c>
      <c r="H8" s="5056">
        <v>1</v>
      </c>
      <c r="I8" s="5056">
        <v>196</v>
      </c>
      <c r="J8" s="5056">
        <v>29</v>
      </c>
      <c r="K8" s="5056">
        <v>21</v>
      </c>
      <c r="L8" s="5056">
        <v>1657</v>
      </c>
      <c r="M8" s="5056">
        <v>289</v>
      </c>
      <c r="N8" s="5053">
        <f>SUM(C8:M8)</f>
        <v>10079</v>
      </c>
      <c r="O8" s="5052">
        <f>(N8/B8)</f>
        <v>34.166101694915255</v>
      </c>
    </row>
    <row r="9" spans="1:15" ht="24.95" customHeight="1">
      <c r="A9" s="5059" t="s">
        <v>3391</v>
      </c>
      <c r="B9" s="5056">
        <v>468</v>
      </c>
      <c r="C9" s="5056">
        <v>569</v>
      </c>
      <c r="D9" s="5056">
        <v>6824</v>
      </c>
      <c r="E9" s="5056">
        <v>5217</v>
      </c>
      <c r="F9" s="5056">
        <v>2919</v>
      </c>
      <c r="G9" s="5056">
        <v>19</v>
      </c>
      <c r="H9" s="5056">
        <v>190</v>
      </c>
      <c r="I9" s="5056">
        <v>451</v>
      </c>
      <c r="J9" s="5056">
        <v>65</v>
      </c>
      <c r="K9" s="5056">
        <v>22</v>
      </c>
      <c r="L9" s="5056">
        <v>3142</v>
      </c>
      <c r="M9" s="5056">
        <v>393</v>
      </c>
      <c r="N9" s="5053">
        <f>SUM(C9:M9)</f>
        <v>19811</v>
      </c>
      <c r="O9" s="5052">
        <f>(N9/B9)</f>
        <v>42.331196581196579</v>
      </c>
    </row>
    <row r="10" spans="1:15" ht="24.95" customHeight="1">
      <c r="A10" s="5059" t="s">
        <v>3390</v>
      </c>
      <c r="B10" s="5056">
        <v>563</v>
      </c>
      <c r="C10" s="5056">
        <v>693</v>
      </c>
      <c r="D10" s="5056">
        <v>10074</v>
      </c>
      <c r="E10" s="5056">
        <v>7633</v>
      </c>
      <c r="F10" s="5056">
        <v>4233</v>
      </c>
      <c r="G10" s="5056">
        <v>35</v>
      </c>
      <c r="H10" s="5056">
        <v>2466</v>
      </c>
      <c r="I10" s="5056">
        <v>727</v>
      </c>
      <c r="J10" s="5056">
        <v>109</v>
      </c>
      <c r="K10" s="5056">
        <v>42</v>
      </c>
      <c r="L10" s="5056">
        <v>6908</v>
      </c>
      <c r="M10" s="5056">
        <v>547</v>
      </c>
      <c r="N10" s="5053">
        <f>SUM(C10:M10)</f>
        <v>33467</v>
      </c>
      <c r="O10" s="5052">
        <f>(N10/B10)</f>
        <v>59.444049733570161</v>
      </c>
    </row>
    <row r="11" spans="1:15" ht="24.95" customHeight="1">
      <c r="A11" s="5059" t="s">
        <v>3389</v>
      </c>
      <c r="B11" s="5056">
        <v>416</v>
      </c>
      <c r="C11" s="5056">
        <v>631</v>
      </c>
      <c r="D11" s="5056">
        <v>12895</v>
      </c>
      <c r="E11" s="5056">
        <v>7290</v>
      </c>
      <c r="F11" s="5056">
        <v>3990</v>
      </c>
      <c r="G11" s="5056">
        <v>56</v>
      </c>
      <c r="H11" s="5056">
        <v>8022</v>
      </c>
      <c r="I11" s="5056">
        <v>730</v>
      </c>
      <c r="J11" s="5056">
        <v>104</v>
      </c>
      <c r="K11" s="5056">
        <v>62</v>
      </c>
      <c r="L11" s="5056">
        <v>7254</v>
      </c>
      <c r="M11" s="5056">
        <v>587</v>
      </c>
      <c r="N11" s="5053">
        <f>SUM(C11:M11)</f>
        <v>41621</v>
      </c>
      <c r="O11" s="5052">
        <f>(N11/B11)</f>
        <v>100.05048076923077</v>
      </c>
    </row>
    <row r="12" spans="1:15" ht="24.95" customHeight="1">
      <c r="A12" s="5059" t="s">
        <v>3388</v>
      </c>
      <c r="B12" s="5056">
        <v>775</v>
      </c>
      <c r="C12" s="5056">
        <v>531</v>
      </c>
      <c r="D12" s="5056">
        <v>13522</v>
      </c>
      <c r="E12" s="5056">
        <v>8235</v>
      </c>
      <c r="F12" s="5056">
        <v>3615</v>
      </c>
      <c r="G12" s="5056">
        <v>57</v>
      </c>
      <c r="H12" s="5056">
        <v>17290</v>
      </c>
      <c r="I12" s="5056">
        <v>566</v>
      </c>
      <c r="J12" s="5056">
        <v>99</v>
      </c>
      <c r="K12" s="5056">
        <v>35</v>
      </c>
      <c r="L12" s="5056">
        <v>5194</v>
      </c>
      <c r="M12" s="5056">
        <v>511</v>
      </c>
      <c r="N12" s="5053">
        <f>SUM(C12:M12)</f>
        <v>49655</v>
      </c>
      <c r="O12" s="5052">
        <f>(N12/B12)</f>
        <v>64.07096774193549</v>
      </c>
    </row>
    <row r="13" spans="1:15" ht="24.95" customHeight="1">
      <c r="A13" s="5059" t="s">
        <v>3387</v>
      </c>
      <c r="B13" s="5056">
        <v>538</v>
      </c>
      <c r="C13" s="5056">
        <v>357</v>
      </c>
      <c r="D13" s="5056">
        <v>14814</v>
      </c>
      <c r="E13" s="5056">
        <v>7931</v>
      </c>
      <c r="F13" s="5056">
        <v>2339</v>
      </c>
      <c r="G13" s="5056">
        <v>50</v>
      </c>
      <c r="H13" s="5056">
        <v>21946</v>
      </c>
      <c r="I13" s="5056">
        <v>574</v>
      </c>
      <c r="J13" s="5056">
        <v>94</v>
      </c>
      <c r="K13" s="5056">
        <v>48</v>
      </c>
      <c r="L13" s="5056">
        <v>3687</v>
      </c>
      <c r="M13" s="5056">
        <v>415</v>
      </c>
      <c r="N13" s="5053">
        <f>SUM(C13:M13)</f>
        <v>52255</v>
      </c>
      <c r="O13" s="5052">
        <f>(N13/B13)</f>
        <v>97.128252788104092</v>
      </c>
    </row>
    <row r="14" spans="1:15" ht="24.95" customHeight="1">
      <c r="A14" s="5058" t="s">
        <v>3386</v>
      </c>
      <c r="B14" s="5056">
        <v>537</v>
      </c>
      <c r="C14" s="5056">
        <v>333</v>
      </c>
      <c r="D14" s="5056">
        <v>12451</v>
      </c>
      <c r="E14" s="5056">
        <v>7576</v>
      </c>
      <c r="F14" s="5056">
        <v>2099</v>
      </c>
      <c r="G14" s="5056">
        <v>46</v>
      </c>
      <c r="H14" s="5056">
        <v>21094</v>
      </c>
      <c r="I14" s="5056">
        <v>452</v>
      </c>
      <c r="J14" s="5056">
        <v>101</v>
      </c>
      <c r="K14" s="5056">
        <v>47</v>
      </c>
      <c r="L14" s="5056">
        <v>3065</v>
      </c>
      <c r="M14" s="5056">
        <v>393</v>
      </c>
      <c r="N14" s="5053">
        <f>SUM(C14:M14)</f>
        <v>47657</v>
      </c>
      <c r="O14" s="5052">
        <f>(N14/B14)</f>
        <v>88.746741154562386</v>
      </c>
    </row>
    <row r="15" spans="1:15" ht="24.95" customHeight="1">
      <c r="A15" s="5058" t="s">
        <v>3385</v>
      </c>
      <c r="B15" s="5056">
        <v>464</v>
      </c>
      <c r="C15" s="5056">
        <v>253</v>
      </c>
      <c r="D15" s="5056">
        <v>11795</v>
      </c>
      <c r="E15" s="5056">
        <v>6613</v>
      </c>
      <c r="F15" s="5056">
        <v>2008</v>
      </c>
      <c r="G15" s="5056">
        <v>26</v>
      </c>
      <c r="H15" s="5056">
        <v>23154</v>
      </c>
      <c r="I15" s="5056">
        <v>357</v>
      </c>
      <c r="J15" s="5056">
        <v>106</v>
      </c>
      <c r="K15" s="5056">
        <v>42</v>
      </c>
      <c r="L15" s="5056">
        <v>2238</v>
      </c>
      <c r="M15" s="5056">
        <v>275</v>
      </c>
      <c r="N15" s="5053">
        <f>SUM(C15:M15)</f>
        <v>46867</v>
      </c>
      <c r="O15" s="5052">
        <f>(N15/B15)</f>
        <v>101.00646551724138</v>
      </c>
    </row>
    <row r="16" spans="1:15" ht="24.95" customHeight="1">
      <c r="A16" s="5058" t="s">
        <v>3384</v>
      </c>
      <c r="B16" s="5056">
        <v>395</v>
      </c>
      <c r="C16" s="5056">
        <v>207</v>
      </c>
      <c r="D16" s="5056">
        <v>8322</v>
      </c>
      <c r="E16" s="5056">
        <v>5349</v>
      </c>
      <c r="F16" s="5056">
        <v>1357</v>
      </c>
      <c r="G16" s="5056">
        <v>30</v>
      </c>
      <c r="H16" s="5056">
        <v>15525</v>
      </c>
      <c r="I16" s="5056">
        <v>240</v>
      </c>
      <c r="J16" s="5056">
        <v>91</v>
      </c>
      <c r="K16" s="5056">
        <v>12</v>
      </c>
      <c r="L16" s="5056">
        <v>2214</v>
      </c>
      <c r="M16" s="5056">
        <v>296</v>
      </c>
      <c r="N16" s="5053">
        <f>SUM(C16:M16)</f>
        <v>33643</v>
      </c>
      <c r="O16" s="5052">
        <f>(N16/B16)</f>
        <v>85.172151898734171</v>
      </c>
    </row>
    <row r="17" spans="1:15" ht="24.95" customHeight="1">
      <c r="A17" s="5058" t="s">
        <v>3383</v>
      </c>
      <c r="B17" s="5056">
        <v>321</v>
      </c>
      <c r="C17" s="5056">
        <v>160</v>
      </c>
      <c r="D17" s="5056">
        <v>6857</v>
      </c>
      <c r="E17" s="5056">
        <v>3814</v>
      </c>
      <c r="F17" s="5056">
        <v>1043</v>
      </c>
      <c r="G17" s="5056">
        <v>28</v>
      </c>
      <c r="H17" s="5056">
        <v>15947</v>
      </c>
      <c r="I17" s="5056">
        <v>189</v>
      </c>
      <c r="J17" s="5056">
        <v>40</v>
      </c>
      <c r="K17" s="5056">
        <v>20</v>
      </c>
      <c r="L17" s="5057">
        <v>1918</v>
      </c>
      <c r="M17" s="5056">
        <v>220</v>
      </c>
      <c r="N17" s="5053">
        <f>SUM(C17:M17)</f>
        <v>30236</v>
      </c>
      <c r="O17" s="5052">
        <f>(N17/B17)</f>
        <v>94.193146417445476</v>
      </c>
    </row>
    <row r="18" spans="1:15" ht="24.95" customHeight="1">
      <c r="A18" s="5053" t="s">
        <v>3382</v>
      </c>
      <c r="B18" s="5054">
        <v>235</v>
      </c>
      <c r="C18" s="5054">
        <v>123</v>
      </c>
      <c r="D18" s="5054">
        <v>5120</v>
      </c>
      <c r="E18" s="5054">
        <v>3266</v>
      </c>
      <c r="F18" s="5054">
        <v>683</v>
      </c>
      <c r="G18" s="5054">
        <v>12</v>
      </c>
      <c r="H18" s="5054">
        <v>11427</v>
      </c>
      <c r="I18" s="5054">
        <v>209</v>
      </c>
      <c r="J18" s="5054">
        <v>54</v>
      </c>
      <c r="K18" s="5054">
        <v>6</v>
      </c>
      <c r="L18" s="5055">
        <v>675</v>
      </c>
      <c r="M18" s="5054">
        <v>114</v>
      </c>
      <c r="N18" s="5053">
        <f>SUM(C18:M18)</f>
        <v>21689</v>
      </c>
      <c r="O18" s="5052">
        <f>(N18/B18)</f>
        <v>92.293617021276589</v>
      </c>
    </row>
    <row r="19" spans="1:15" ht="24.95" customHeight="1" thickBot="1">
      <c r="A19" s="5051" t="s">
        <v>3381</v>
      </c>
      <c r="B19" s="5049">
        <v>202</v>
      </c>
      <c r="C19" s="5049">
        <v>38</v>
      </c>
      <c r="D19" s="5049">
        <v>1967</v>
      </c>
      <c r="E19" s="5049">
        <v>952</v>
      </c>
      <c r="F19" s="5049">
        <v>215</v>
      </c>
      <c r="G19" s="5050">
        <v>4</v>
      </c>
      <c r="H19" s="5049">
        <v>1455</v>
      </c>
      <c r="I19" s="5049">
        <v>33</v>
      </c>
      <c r="J19" s="5049">
        <v>36</v>
      </c>
      <c r="K19" s="5049">
        <v>4</v>
      </c>
      <c r="L19" s="5050">
        <v>267</v>
      </c>
      <c r="M19" s="5049">
        <v>63</v>
      </c>
      <c r="N19" s="5048">
        <f>SUM(C19:M19)</f>
        <v>5034</v>
      </c>
      <c r="O19" s="5047">
        <f>(N19/B19)</f>
        <v>24.920792079207921</v>
      </c>
    </row>
    <row r="20" spans="1:15" ht="24.95" customHeight="1">
      <c r="A20" s="5046" t="s">
        <v>3025</v>
      </c>
      <c r="B20" s="5045">
        <f>SUM(B7:B19)</f>
        <v>5290</v>
      </c>
      <c r="C20" s="5045">
        <f>SUM(C7:C19)</f>
        <v>4684</v>
      </c>
      <c r="D20" s="5045">
        <f>SUM(D7:D19)</f>
        <v>108548</v>
      </c>
      <c r="E20" s="5045">
        <f>SUM(E7:E19)</f>
        <v>66644</v>
      </c>
      <c r="F20" s="5045">
        <f>SUM(F7:F19)</f>
        <v>26545</v>
      </c>
      <c r="G20" s="5045">
        <f>SUM(G7:G19)</f>
        <v>380</v>
      </c>
      <c r="H20" s="5045">
        <f>SUM(H7:H19)</f>
        <v>138520</v>
      </c>
      <c r="I20" s="5045">
        <f>SUM(I7:I19)</f>
        <v>4786</v>
      </c>
      <c r="J20" s="5045">
        <f>SUM(J7:J19)</f>
        <v>934</v>
      </c>
      <c r="K20" s="5045">
        <f>SUM(K7:K19)</f>
        <v>369</v>
      </c>
      <c r="L20" s="5045">
        <f>SUM(L7:L19)</f>
        <v>38587</v>
      </c>
      <c r="M20" s="5045">
        <f>SUM(M7:M19)</f>
        <v>4202</v>
      </c>
      <c r="N20" s="5045">
        <f>SUM(N7:N19)</f>
        <v>394199</v>
      </c>
      <c r="O20" s="5044">
        <f>(N20/B20)</f>
        <v>74.517769376181477</v>
      </c>
    </row>
    <row r="21" spans="1:15">
      <c r="A21" s="717" t="s">
        <v>3380</v>
      </c>
      <c r="O21" s="5043" t="s">
        <v>3379</v>
      </c>
    </row>
    <row r="22" spans="1:15">
      <c r="A22" s="5042"/>
      <c r="O22" s="780" t="s">
        <v>3378</v>
      </c>
    </row>
    <row r="23" spans="1:15">
      <c r="A23" s="5042"/>
    </row>
    <row r="24" spans="1:15">
      <c r="A24" s="5042"/>
    </row>
    <row r="25" spans="1:15">
      <c r="A25" s="5042"/>
    </row>
    <row r="26" spans="1:15">
      <c r="A26" s="5042"/>
    </row>
    <row r="27" spans="1:15">
      <c r="A27" s="5042"/>
    </row>
    <row r="28" spans="1:15">
      <c r="A28" s="5042"/>
    </row>
    <row r="29" spans="1:15">
      <c r="A29" s="5042"/>
    </row>
    <row r="30" spans="1:15">
      <c r="A30" s="5042"/>
    </row>
    <row r="31" spans="1:15">
      <c r="A31" s="5042"/>
    </row>
    <row r="32" spans="1:15">
      <c r="A32" s="5042"/>
    </row>
  </sheetData>
  <printOptions horizontalCentered="1" verticalCentered="1"/>
  <pageMargins left="0.59055118110236227" right="0.59055118110236227" top="0.9055118110236221" bottom="0.9055118110236221" header="0.51181102362204722" footer="0.51181102362204722"/>
  <pageSetup paperSize="9" scale="89" orientation="landscape" horizontalDpi="4294967295" verticalDpi="4294967292"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AB3AD-298D-4BBA-B93E-2A7FEC65ADAC}">
  <dimension ref="A1:W41"/>
  <sheetViews>
    <sheetView showGridLines="0" zoomScaleNormal="100" zoomScaleSheetLayoutView="80" workbookViewId="0">
      <selection activeCell="D22" sqref="D22"/>
    </sheetView>
  </sheetViews>
  <sheetFormatPr defaultRowHeight="12.75"/>
  <cols>
    <col min="1" max="4" width="25.7109375" style="4385" customWidth="1"/>
    <col min="5" max="5" width="14" style="4385" hidden="1" customWidth="1"/>
    <col min="6" max="6" width="15.5703125" style="5079" hidden="1" customWidth="1"/>
    <col min="7" max="7" width="10.140625" style="5079" hidden="1" customWidth="1"/>
    <col min="8" max="8" width="17.42578125" style="5079" hidden="1" customWidth="1"/>
    <col min="9" max="18" width="9.140625" style="4385" hidden="1" customWidth="1"/>
    <col min="19" max="19" width="10.140625" style="4385" hidden="1" customWidth="1"/>
    <col min="20" max="23" width="0" style="4385" hidden="1" customWidth="1"/>
    <col min="24" max="16384" width="9.140625" style="4385"/>
  </cols>
  <sheetData>
    <row r="1" spans="1:23" s="4390" customFormat="1" ht="15.75">
      <c r="A1" s="5111" t="s">
        <v>3440</v>
      </c>
      <c r="B1" s="5111"/>
      <c r="C1" s="5111"/>
      <c r="D1" s="5111"/>
      <c r="F1" s="5112"/>
      <c r="G1" s="5112"/>
      <c r="H1" s="5112"/>
    </row>
    <row r="2" spans="1:23" s="4416" customFormat="1" ht="15.75">
      <c r="A2" s="5111" t="s">
        <v>3439</v>
      </c>
      <c r="B2" s="5111"/>
      <c r="C2" s="5111"/>
      <c r="D2" s="5111"/>
      <c r="F2" s="5099"/>
      <c r="G2" s="5099"/>
      <c r="H2" s="5099"/>
    </row>
    <row r="3" spans="1:23" s="4416" customFormat="1" ht="15.75">
      <c r="A3" s="4429" t="s">
        <v>3438</v>
      </c>
      <c r="B3" s="4429"/>
      <c r="C3" s="4429" t="s">
        <v>217</v>
      </c>
      <c r="D3" s="4429" t="s">
        <v>3437</v>
      </c>
      <c r="F3" s="5099"/>
      <c r="G3" s="5099"/>
      <c r="H3" s="5099"/>
    </row>
    <row r="4" spans="1:23" s="4416" customFormat="1" ht="22.5" customHeight="1">
      <c r="A4" s="5110" t="s">
        <v>85</v>
      </c>
      <c r="B4" s="5109" t="s">
        <v>196</v>
      </c>
      <c r="C4" s="4724" t="s">
        <v>217</v>
      </c>
      <c r="D4" s="4724" t="s">
        <v>3436</v>
      </c>
      <c r="F4" s="5099"/>
      <c r="G4" s="5099"/>
      <c r="H4" s="5099"/>
    </row>
    <row r="5" spans="1:23" s="4416" customFormat="1" ht="37.5" customHeight="1">
      <c r="A5" s="5107"/>
      <c r="B5" s="5106"/>
      <c r="C5" s="5108" t="s">
        <v>3435</v>
      </c>
      <c r="D5" s="1215" t="s">
        <v>3434</v>
      </c>
      <c r="F5" s="5100"/>
      <c r="G5" s="5099"/>
      <c r="H5" s="5099"/>
    </row>
    <row r="6" spans="1:23" s="4416" customFormat="1" ht="15.75">
      <c r="A6" s="5107"/>
      <c r="B6" s="5106"/>
      <c r="C6" s="5105" t="s">
        <v>217</v>
      </c>
      <c r="D6" s="5070" t="s">
        <v>217</v>
      </c>
      <c r="F6" s="5100"/>
      <c r="G6" s="5099"/>
      <c r="H6" s="5099"/>
    </row>
    <row r="7" spans="1:23" s="4416" customFormat="1" ht="31.5" customHeight="1">
      <c r="A7" s="5107"/>
      <c r="B7" s="5106"/>
      <c r="C7" s="5105" t="s">
        <v>3433</v>
      </c>
      <c r="D7" s="5104" t="s">
        <v>3432</v>
      </c>
      <c r="F7" s="5100"/>
      <c r="G7" s="5099" t="s">
        <v>3431</v>
      </c>
      <c r="H7" s="5099"/>
      <c r="L7" s="4416" t="s">
        <v>3430</v>
      </c>
      <c r="P7" s="4416" t="s">
        <v>3429</v>
      </c>
    </row>
    <row r="8" spans="1:23" s="4416" customFormat="1" ht="15.75">
      <c r="A8" s="5103"/>
      <c r="B8" s="5102"/>
      <c r="C8" s="5101"/>
      <c r="D8" s="5101"/>
      <c r="F8" s="5100" t="s">
        <v>3428</v>
      </c>
      <c r="G8" s="5099" t="s">
        <v>3427</v>
      </c>
      <c r="H8" s="5099" t="s">
        <v>3426</v>
      </c>
      <c r="K8" s="5100" t="s">
        <v>3428</v>
      </c>
      <c r="L8" s="5099" t="s">
        <v>3427</v>
      </c>
      <c r="M8" s="5099" t="s">
        <v>3426</v>
      </c>
      <c r="O8" s="5100" t="s">
        <v>3428</v>
      </c>
      <c r="P8" s="5099" t="s">
        <v>3427</v>
      </c>
      <c r="Q8" s="5099" t="s">
        <v>3426</v>
      </c>
    </row>
    <row r="9" spans="1:23" s="4416" customFormat="1" ht="23.1" customHeight="1">
      <c r="A9" s="5096" t="s">
        <v>969</v>
      </c>
      <c r="B9" s="5095" t="s">
        <v>91</v>
      </c>
      <c r="C9" s="5094">
        <v>331555</v>
      </c>
      <c r="D9" s="5094">
        <v>20825</v>
      </c>
      <c r="E9" s="5081"/>
      <c r="F9" s="5097">
        <v>440118</v>
      </c>
      <c r="G9" s="5082">
        <v>80415</v>
      </c>
      <c r="H9" s="5082">
        <f>SUM(F9:G9)</f>
        <v>520533</v>
      </c>
      <c r="I9" s="5081">
        <f>H9-C9</f>
        <v>188978</v>
      </c>
      <c r="J9" s="5081"/>
      <c r="K9" s="4416">
        <v>17629</v>
      </c>
      <c r="L9" s="4416">
        <v>9521</v>
      </c>
      <c r="M9" s="4416">
        <f>SUM(K9:L9)</f>
        <v>27150</v>
      </c>
      <c r="N9" s="5081">
        <f>M9-D9</f>
        <v>6325</v>
      </c>
      <c r="O9" s="5081">
        <v>20268</v>
      </c>
      <c r="P9" s="5081">
        <v>9138</v>
      </c>
      <c r="Q9" s="5081">
        <f>P9+O9</f>
        <v>29406</v>
      </c>
      <c r="R9" s="5081" t="e">
        <f>Q9-#REF!</f>
        <v>#REF!</v>
      </c>
      <c r="S9" s="5081">
        <f>C9</f>
        <v>331555</v>
      </c>
      <c r="T9" s="5081">
        <f>D9</f>
        <v>20825</v>
      </c>
      <c r="W9" s="5081"/>
    </row>
    <row r="10" spans="1:23" s="4416" customFormat="1" ht="23.1" customHeight="1">
      <c r="A10" s="5096" t="s">
        <v>970</v>
      </c>
      <c r="B10" s="5095" t="s">
        <v>93</v>
      </c>
      <c r="C10" s="5094">
        <v>462755</v>
      </c>
      <c r="D10" s="5094">
        <v>31349</v>
      </c>
      <c r="E10" s="5081"/>
      <c r="F10" s="5097">
        <v>533062</v>
      </c>
      <c r="G10" s="5082">
        <v>69168</v>
      </c>
      <c r="H10" s="5082">
        <f>SUM(F10:G10)</f>
        <v>602230</v>
      </c>
      <c r="I10" s="5081">
        <f>H10-C10</f>
        <v>139475</v>
      </c>
      <c r="J10" s="5081"/>
      <c r="K10" s="4416">
        <v>22281</v>
      </c>
      <c r="L10" s="4416">
        <v>2658</v>
      </c>
      <c r="M10" s="4416">
        <f>SUM(K10:L10)</f>
        <v>24939</v>
      </c>
      <c r="N10" s="5081">
        <f>M10-D10</f>
        <v>-6410</v>
      </c>
      <c r="O10" s="5081">
        <v>24111</v>
      </c>
      <c r="P10" s="5081">
        <v>3490</v>
      </c>
      <c r="Q10" s="5081">
        <f>P10+O10</f>
        <v>27601</v>
      </c>
      <c r="R10" s="5081" t="e">
        <f>Q10-#REF!</f>
        <v>#REF!</v>
      </c>
      <c r="S10" s="5081">
        <f>C10+C11+C12+C28</f>
        <v>1141190</v>
      </c>
      <c r="T10" s="5081">
        <f>D10+D11+D12+D28</f>
        <v>50865</v>
      </c>
      <c r="W10" s="5081"/>
    </row>
    <row r="11" spans="1:23" s="4416" customFormat="1" ht="23.1" customHeight="1">
      <c r="A11" s="5096" t="s">
        <v>971</v>
      </c>
      <c r="B11" s="5095" t="s">
        <v>95</v>
      </c>
      <c r="C11" s="5094">
        <v>513528</v>
      </c>
      <c r="D11" s="5094">
        <v>9540</v>
      </c>
      <c r="E11" s="5081"/>
      <c r="F11" s="5097">
        <v>380368</v>
      </c>
      <c r="G11" s="5082">
        <v>32582</v>
      </c>
      <c r="H11" s="5082">
        <f>SUM(F11:G11)</f>
        <v>412950</v>
      </c>
      <c r="I11" s="5081">
        <f>H11-C11</f>
        <v>-100578</v>
      </c>
      <c r="J11" s="5081"/>
      <c r="K11" s="4416">
        <v>9932</v>
      </c>
      <c r="L11" s="4416">
        <v>803</v>
      </c>
      <c r="M11" s="4416">
        <f>SUM(K11:L11)</f>
        <v>10735</v>
      </c>
      <c r="N11" s="5081">
        <f>M11-D11</f>
        <v>1195</v>
      </c>
      <c r="O11" s="5081">
        <v>11790</v>
      </c>
      <c r="P11" s="5081">
        <v>961</v>
      </c>
      <c r="Q11" s="5081">
        <f>P11+O11</f>
        <v>12751</v>
      </c>
      <c r="R11" s="5081" t="e">
        <f>Q11-#REF!</f>
        <v>#REF!</v>
      </c>
      <c r="S11" s="5081">
        <f>C13</f>
        <v>474510</v>
      </c>
      <c r="T11" s="5081">
        <f>D13</f>
        <v>7840</v>
      </c>
      <c r="W11" s="5081"/>
    </row>
    <row r="12" spans="1:23" s="4416" customFormat="1" ht="23.1" customHeight="1">
      <c r="A12" s="5096" t="s">
        <v>972</v>
      </c>
      <c r="B12" s="5095" t="s">
        <v>97</v>
      </c>
      <c r="C12" s="5094">
        <v>111604</v>
      </c>
      <c r="D12" s="5094">
        <v>8656</v>
      </c>
      <c r="E12" s="5081"/>
      <c r="F12" s="5097">
        <v>167572</v>
      </c>
      <c r="G12" s="5082">
        <v>14158</v>
      </c>
      <c r="H12" s="5082">
        <f>SUM(F12:G12)</f>
        <v>181730</v>
      </c>
      <c r="I12" s="5081">
        <f>H12-C12</f>
        <v>70126</v>
      </c>
      <c r="J12" s="5081"/>
      <c r="K12" s="4416">
        <v>4580</v>
      </c>
      <c r="L12" s="4416">
        <v>362</v>
      </c>
      <c r="M12" s="4416">
        <f>SUM(K12:L12)</f>
        <v>4942</v>
      </c>
      <c r="N12" s="5081">
        <f>M12-D12</f>
        <v>-3714</v>
      </c>
      <c r="O12" s="5081">
        <v>5040</v>
      </c>
      <c r="P12" s="5081">
        <v>404</v>
      </c>
      <c r="Q12" s="5081">
        <f>P12+O12</f>
        <v>5444</v>
      </c>
      <c r="R12" s="5081" t="e">
        <f>Q12-#REF!</f>
        <v>#REF!</v>
      </c>
      <c r="S12" s="5081">
        <f>C14</f>
        <v>328200</v>
      </c>
      <c r="T12" s="5081">
        <f>D14</f>
        <v>10708</v>
      </c>
      <c r="W12" s="5081"/>
    </row>
    <row r="13" spans="1:23" s="4416" customFormat="1" ht="23.1" customHeight="1">
      <c r="A13" s="5096" t="s">
        <v>973</v>
      </c>
      <c r="B13" s="5095" t="s">
        <v>99</v>
      </c>
      <c r="C13" s="5094">
        <v>474510</v>
      </c>
      <c r="D13" s="5094">
        <v>7840</v>
      </c>
      <c r="E13" s="5081"/>
      <c r="F13" s="5097">
        <v>452463</v>
      </c>
      <c r="G13" s="5082">
        <v>36559</v>
      </c>
      <c r="H13" s="5082">
        <f>SUM(F13:G13)</f>
        <v>489022</v>
      </c>
      <c r="I13" s="5081">
        <f>H13-C13</f>
        <v>14512</v>
      </c>
      <c r="J13" s="5081"/>
      <c r="K13" s="4416">
        <v>6046</v>
      </c>
      <c r="L13" s="4416">
        <v>949</v>
      </c>
      <c r="M13" s="4416">
        <f>SUM(K13:L13)</f>
        <v>6995</v>
      </c>
      <c r="N13" s="5081">
        <f>M13-D13</f>
        <v>-845</v>
      </c>
      <c r="O13" s="5081">
        <v>6776</v>
      </c>
      <c r="P13" s="5081">
        <v>1108</v>
      </c>
      <c r="Q13" s="5081">
        <f>P13+O13</f>
        <v>7884</v>
      </c>
      <c r="R13" s="5081" t="e">
        <f>Q13-#REF!</f>
        <v>#REF!</v>
      </c>
      <c r="S13" s="5081">
        <f>C15+C16+C17</f>
        <v>1006746</v>
      </c>
      <c r="T13" s="5081">
        <f>D15+D16+D17</f>
        <v>53012</v>
      </c>
      <c r="W13" s="5081"/>
    </row>
    <row r="14" spans="1:23" s="4416" customFormat="1" ht="23.1" customHeight="1">
      <c r="A14" s="5096" t="s">
        <v>974</v>
      </c>
      <c r="B14" s="5095" t="s">
        <v>101</v>
      </c>
      <c r="C14" s="5094">
        <v>328200</v>
      </c>
      <c r="D14" s="5094">
        <v>10708</v>
      </c>
      <c r="E14" s="5081"/>
      <c r="F14" s="5097">
        <v>439344</v>
      </c>
      <c r="G14" s="5082">
        <v>37066</v>
      </c>
      <c r="H14" s="5082">
        <f>SUM(F14:G14)</f>
        <v>476410</v>
      </c>
      <c r="I14" s="5081">
        <f>H14-C14</f>
        <v>148210</v>
      </c>
      <c r="J14" s="5081"/>
      <c r="K14" s="4416">
        <v>8671</v>
      </c>
      <c r="L14" s="4416">
        <v>2774</v>
      </c>
      <c r="M14" s="4416">
        <f>SUM(K14:L14)</f>
        <v>11445</v>
      </c>
      <c r="N14" s="5081">
        <f>M14-D14</f>
        <v>737</v>
      </c>
      <c r="O14" s="5081">
        <v>10667</v>
      </c>
      <c r="P14" s="5081">
        <v>3291</v>
      </c>
      <c r="Q14" s="5081">
        <f>P14+O14</f>
        <v>13958</v>
      </c>
      <c r="R14" s="5081" t="e">
        <f>Q14-#REF!</f>
        <v>#REF!</v>
      </c>
      <c r="S14" s="5081">
        <f>C18+C19</f>
        <v>373418</v>
      </c>
      <c r="T14" s="5081">
        <f>D18+D19</f>
        <v>3963</v>
      </c>
      <c r="W14" s="5081"/>
    </row>
    <row r="15" spans="1:23" s="4416" customFormat="1" ht="23.1" customHeight="1">
      <c r="A15" s="5096" t="s">
        <v>209</v>
      </c>
      <c r="B15" s="5095" t="s">
        <v>103</v>
      </c>
      <c r="C15" s="5094">
        <v>517145</v>
      </c>
      <c r="D15" s="5094">
        <v>35004</v>
      </c>
      <c r="E15" s="5081"/>
      <c r="F15" s="5097">
        <v>489669</v>
      </c>
      <c r="G15" s="5082">
        <v>38451</v>
      </c>
      <c r="H15" s="5082">
        <f>SUM(F15:G15)</f>
        <v>528120</v>
      </c>
      <c r="I15" s="5081">
        <f>H15-C15</f>
        <v>10975</v>
      </c>
      <c r="J15" s="5081"/>
      <c r="K15" s="4416">
        <v>23349</v>
      </c>
      <c r="L15" s="4416">
        <v>10080</v>
      </c>
      <c r="M15" s="4416">
        <f>SUM(K15:L15)</f>
        <v>33429</v>
      </c>
      <c r="N15" s="5081">
        <f>M15-D15</f>
        <v>-1575</v>
      </c>
      <c r="O15" s="5081">
        <v>26077</v>
      </c>
      <c r="P15" s="5081">
        <v>11184</v>
      </c>
      <c r="Q15" s="5081">
        <f>P15+O15</f>
        <v>37261</v>
      </c>
      <c r="R15" s="5081" t="e">
        <f>Q15-#REF!</f>
        <v>#REF!</v>
      </c>
      <c r="S15" s="5081">
        <f>C20</f>
        <v>101211</v>
      </c>
      <c r="T15" s="5081">
        <f>D20</f>
        <v>1789</v>
      </c>
      <c r="W15" s="5081"/>
    </row>
    <row r="16" spans="1:23" s="4416" customFormat="1" ht="23.1" customHeight="1">
      <c r="A16" s="5096" t="s">
        <v>977</v>
      </c>
      <c r="B16" s="5095" t="s">
        <v>105</v>
      </c>
      <c r="C16" s="5094">
        <v>433707</v>
      </c>
      <c r="D16" s="5094">
        <v>14698</v>
      </c>
      <c r="E16" s="5081"/>
      <c r="F16" s="5097">
        <v>489290</v>
      </c>
      <c r="G16" s="5082">
        <v>21710</v>
      </c>
      <c r="H16" s="5082">
        <f>SUM(F16:G16)</f>
        <v>511000</v>
      </c>
      <c r="I16" s="5081">
        <f>H16-C16</f>
        <v>77293</v>
      </c>
      <c r="J16" s="5081"/>
      <c r="K16" s="4416">
        <v>13623</v>
      </c>
      <c r="L16" s="4416">
        <v>1642</v>
      </c>
      <c r="M16" s="4416">
        <f>SUM(K16:L16)</f>
        <v>15265</v>
      </c>
      <c r="N16" s="5081">
        <f>M16-D16</f>
        <v>567</v>
      </c>
      <c r="O16" s="5081">
        <v>15522</v>
      </c>
      <c r="P16" s="5081">
        <v>2097</v>
      </c>
      <c r="Q16" s="5081">
        <f>P16+O16</f>
        <v>17619</v>
      </c>
      <c r="R16" s="5081" t="e">
        <f>Q16-#REF!</f>
        <v>#REF!</v>
      </c>
      <c r="S16" s="5081">
        <f>C21</f>
        <v>177579</v>
      </c>
      <c r="T16" s="5081">
        <f>D21</f>
        <v>4112</v>
      </c>
      <c r="W16" s="5081"/>
    </row>
    <row r="17" spans="1:23" s="4416" customFormat="1" ht="23.1" customHeight="1">
      <c r="A17" s="5096" t="s">
        <v>1809</v>
      </c>
      <c r="B17" s="5095" t="s">
        <v>107</v>
      </c>
      <c r="C17" s="5094">
        <v>55894</v>
      </c>
      <c r="D17" s="5094">
        <v>3310</v>
      </c>
      <c r="E17" s="5081"/>
      <c r="F17" s="5097">
        <v>178203</v>
      </c>
      <c r="G17" s="5082">
        <v>12856</v>
      </c>
      <c r="H17" s="5082">
        <f>SUM(F17:G17)</f>
        <v>191059</v>
      </c>
      <c r="I17" s="5081">
        <f>H17-C17</f>
        <v>135165</v>
      </c>
      <c r="J17" s="5081"/>
      <c r="K17" s="4416">
        <v>5477</v>
      </c>
      <c r="L17" s="4416">
        <v>289</v>
      </c>
      <c r="M17" s="4416">
        <f>SUM(K17:L17)</f>
        <v>5766</v>
      </c>
      <c r="N17" s="5081">
        <f>M17-D17</f>
        <v>2456</v>
      </c>
      <c r="O17" s="5081">
        <v>7241</v>
      </c>
      <c r="P17" s="5081">
        <v>389</v>
      </c>
      <c r="Q17" s="5081">
        <f>P17+O17</f>
        <v>7630</v>
      </c>
      <c r="R17" s="5081" t="e">
        <f>Q17-#REF!</f>
        <v>#REF!</v>
      </c>
      <c r="S17" s="5081">
        <f>C22</f>
        <v>111540</v>
      </c>
      <c r="T17" s="5081">
        <f>D22</f>
        <v>2357</v>
      </c>
      <c r="W17" s="5081"/>
    </row>
    <row r="18" spans="1:23" s="4416" customFormat="1" ht="23.1" customHeight="1">
      <c r="A18" s="5096" t="s">
        <v>978</v>
      </c>
      <c r="B18" s="5095" t="s">
        <v>109</v>
      </c>
      <c r="C18" s="5094">
        <v>263881</v>
      </c>
      <c r="D18" s="5094">
        <v>3051</v>
      </c>
      <c r="E18" s="5081"/>
      <c r="F18" s="5097">
        <v>391072</v>
      </c>
      <c r="G18" s="5082">
        <v>17822</v>
      </c>
      <c r="H18" s="5082">
        <f>SUM(F18:G18)</f>
        <v>408894</v>
      </c>
      <c r="I18" s="5081">
        <f>H18-C18</f>
        <v>145013</v>
      </c>
      <c r="J18" s="5081"/>
      <c r="K18" s="4416">
        <v>4434</v>
      </c>
      <c r="L18" s="4416">
        <v>313</v>
      </c>
      <c r="M18" s="4416">
        <f>SUM(K18:L18)</f>
        <v>4747</v>
      </c>
      <c r="N18" s="5081">
        <f>M18-D18</f>
        <v>1696</v>
      </c>
      <c r="O18" s="5081">
        <v>5078</v>
      </c>
      <c r="P18" s="5081">
        <v>420</v>
      </c>
      <c r="Q18" s="5081">
        <f>P18+O18</f>
        <v>5498</v>
      </c>
      <c r="R18" s="5081" t="e">
        <f>Q18-#REF!</f>
        <v>#REF!</v>
      </c>
      <c r="S18" s="5081">
        <f>C23</f>
        <v>579831</v>
      </c>
      <c r="T18" s="5081">
        <f>D23</f>
        <v>10350</v>
      </c>
      <c r="W18" s="5081"/>
    </row>
    <row r="19" spans="1:23" s="4416" customFormat="1" ht="23.1" customHeight="1">
      <c r="A19" s="5096" t="s">
        <v>210</v>
      </c>
      <c r="B19" s="5095" t="s">
        <v>111</v>
      </c>
      <c r="C19" s="5094">
        <v>109537</v>
      </c>
      <c r="D19" s="5094">
        <v>912</v>
      </c>
      <c r="E19" s="5081"/>
      <c r="F19" s="5097">
        <v>182482</v>
      </c>
      <c r="G19" s="5082">
        <v>10111</v>
      </c>
      <c r="H19" s="5082">
        <f>SUM(F19:G19)</f>
        <v>192593</v>
      </c>
      <c r="I19" s="5081">
        <f>H19-C19</f>
        <v>83056</v>
      </c>
      <c r="J19" s="5081"/>
      <c r="K19" s="4416">
        <v>3245</v>
      </c>
      <c r="L19" s="4416">
        <v>717</v>
      </c>
      <c r="M19" s="4416">
        <f>SUM(K19:L19)</f>
        <v>3962</v>
      </c>
      <c r="N19" s="5081">
        <f>M19-D19</f>
        <v>3050</v>
      </c>
      <c r="O19" s="5081">
        <v>1612</v>
      </c>
      <c r="P19" s="5081">
        <v>765</v>
      </c>
      <c r="Q19" s="5081">
        <f>P19+O19</f>
        <v>2377</v>
      </c>
      <c r="R19" s="5081" t="e">
        <f>Q19-#REF!</f>
        <v>#REF!</v>
      </c>
      <c r="S19" s="5081">
        <f>C24</f>
        <v>155038</v>
      </c>
      <c r="T19" s="5081">
        <f>D24</f>
        <v>3212</v>
      </c>
      <c r="W19" s="5081"/>
    </row>
    <row r="20" spans="1:23" s="4108" customFormat="1" ht="23.1" customHeight="1">
      <c r="A20" s="3668" t="s">
        <v>2630</v>
      </c>
      <c r="B20" s="5093" t="s">
        <v>113</v>
      </c>
      <c r="C20" s="5092">
        <v>101211</v>
      </c>
      <c r="D20" s="5092">
        <v>1789</v>
      </c>
      <c r="E20" s="5090"/>
      <c r="F20" s="5098">
        <v>30304</v>
      </c>
      <c r="G20" s="5091">
        <v>1989</v>
      </c>
      <c r="H20" s="5091">
        <f>SUM(F20:G20)</f>
        <v>32293</v>
      </c>
      <c r="I20" s="5090">
        <f>H20-C20</f>
        <v>-68918</v>
      </c>
      <c r="J20" s="5090"/>
      <c r="K20" s="4108">
        <v>380</v>
      </c>
      <c r="L20" s="4108">
        <v>22</v>
      </c>
      <c r="M20" s="4108">
        <f>SUM(K20:L20)</f>
        <v>402</v>
      </c>
      <c r="N20" s="5090">
        <f>M20-D20</f>
        <v>-1387</v>
      </c>
      <c r="O20" s="5090">
        <v>440</v>
      </c>
      <c r="P20" s="5090">
        <v>35</v>
      </c>
      <c r="Q20" s="5090">
        <f>P20+O20</f>
        <v>475</v>
      </c>
      <c r="R20" s="5090" t="e">
        <f>Q20-#REF!</f>
        <v>#REF!</v>
      </c>
      <c r="S20" s="5081">
        <f>C25</f>
        <v>200021</v>
      </c>
      <c r="T20" s="5081">
        <f>D25</f>
        <v>5721</v>
      </c>
      <c r="W20" s="5090"/>
    </row>
    <row r="21" spans="1:23" s="4416" customFormat="1" ht="23.1" customHeight="1">
      <c r="A21" s="5096" t="s">
        <v>114</v>
      </c>
      <c r="B21" s="5095" t="s">
        <v>115</v>
      </c>
      <c r="C21" s="5094">
        <v>177579</v>
      </c>
      <c r="D21" s="5094">
        <v>4112</v>
      </c>
      <c r="E21" s="5081"/>
      <c r="F21" s="5097">
        <v>235990</v>
      </c>
      <c r="G21" s="5082">
        <v>14324</v>
      </c>
      <c r="H21" s="5082">
        <f>SUM(F21:G21)</f>
        <v>250314</v>
      </c>
      <c r="I21" s="5081">
        <f>H21-C21</f>
        <v>72735</v>
      </c>
      <c r="J21" s="5081"/>
      <c r="K21" s="4416">
        <v>5269</v>
      </c>
      <c r="L21" s="4416">
        <v>655</v>
      </c>
      <c r="M21" s="4416">
        <f>SUM(K21:L21)</f>
        <v>5924</v>
      </c>
      <c r="N21" s="5081">
        <f>M21-D21</f>
        <v>1812</v>
      </c>
      <c r="O21" s="5081">
        <v>5694</v>
      </c>
      <c r="P21" s="5081">
        <v>790</v>
      </c>
      <c r="Q21" s="5081">
        <f>P21+O21</f>
        <v>6484</v>
      </c>
      <c r="R21" s="5081" t="e">
        <f>Q21-#REF!</f>
        <v>#REF!</v>
      </c>
      <c r="S21" s="5081">
        <f>C26+C27</f>
        <v>73151</v>
      </c>
      <c r="T21" s="5081">
        <f>D26+D27</f>
        <v>3960</v>
      </c>
      <c r="W21" s="5081"/>
    </row>
    <row r="22" spans="1:23" s="4108" customFormat="1" ht="23.1" customHeight="1">
      <c r="A22" s="3668" t="s">
        <v>3425</v>
      </c>
      <c r="B22" s="5093" t="s">
        <v>117</v>
      </c>
      <c r="C22" s="5092">
        <v>111540</v>
      </c>
      <c r="D22" s="5092">
        <v>2357</v>
      </c>
      <c r="E22" s="5090"/>
      <c r="F22" s="5098">
        <v>96308</v>
      </c>
      <c r="G22" s="5091">
        <v>7158</v>
      </c>
      <c r="H22" s="5091">
        <f>SUM(F22:G22)</f>
        <v>103466</v>
      </c>
      <c r="I22" s="5090">
        <f>H22-C22</f>
        <v>-8074</v>
      </c>
      <c r="J22" s="5090"/>
      <c r="K22" s="4108">
        <v>173</v>
      </c>
      <c r="L22" s="4108">
        <v>56</v>
      </c>
      <c r="M22" s="4108">
        <f>SUM(K22:L22)</f>
        <v>229</v>
      </c>
      <c r="N22" s="5090">
        <f>M22-D22</f>
        <v>-2128</v>
      </c>
      <c r="O22" s="5090">
        <v>206</v>
      </c>
      <c r="P22" s="5090">
        <v>59</v>
      </c>
      <c r="Q22" s="5090">
        <f>P22+O22</f>
        <v>265</v>
      </c>
      <c r="R22" s="5090" t="e">
        <f>Q22-#REF!</f>
        <v>#REF!</v>
      </c>
      <c r="S22" s="5090">
        <f>SUM(S9:S21)</f>
        <v>5053990</v>
      </c>
      <c r="T22" s="5090">
        <f>SUM(T9:T21)</f>
        <v>178714</v>
      </c>
      <c r="W22" s="5090"/>
    </row>
    <row r="23" spans="1:23" s="4416" customFormat="1" ht="23.1" customHeight="1">
      <c r="A23" s="5096" t="s">
        <v>118</v>
      </c>
      <c r="B23" s="5095" t="s">
        <v>119</v>
      </c>
      <c r="C23" s="5094">
        <v>579831</v>
      </c>
      <c r="D23" s="5094">
        <v>10350</v>
      </c>
      <c r="E23" s="5081"/>
      <c r="F23" s="5097">
        <v>621070</v>
      </c>
      <c r="G23" s="5082">
        <v>45069</v>
      </c>
      <c r="H23" s="5082">
        <f>SUM(F23:G23)</f>
        <v>666139</v>
      </c>
      <c r="I23" s="5081">
        <f>H23-C23</f>
        <v>86308</v>
      </c>
      <c r="J23" s="5081"/>
      <c r="K23" s="4416">
        <v>15312</v>
      </c>
      <c r="L23" s="4416">
        <v>1165</v>
      </c>
      <c r="M23" s="4416">
        <f>SUM(K23:L23)</f>
        <v>16477</v>
      </c>
      <c r="N23" s="5081">
        <f>M23-D23</f>
        <v>6127</v>
      </c>
      <c r="O23" s="5081">
        <v>16800</v>
      </c>
      <c r="P23" s="5081">
        <v>1292</v>
      </c>
      <c r="Q23" s="5081">
        <f>P23+O23</f>
        <v>18092</v>
      </c>
      <c r="R23" s="5081" t="e">
        <f>Q23-#REF!</f>
        <v>#REF!</v>
      </c>
      <c r="W23" s="5081"/>
    </row>
    <row r="24" spans="1:23" s="4416" customFormat="1" ht="23.1" customHeight="1">
      <c r="A24" s="5096" t="s">
        <v>982</v>
      </c>
      <c r="B24" s="5095" t="s">
        <v>983</v>
      </c>
      <c r="C24" s="5094">
        <v>155038</v>
      </c>
      <c r="D24" s="5094">
        <v>3212</v>
      </c>
      <c r="E24" s="5081"/>
      <c r="F24" s="5097">
        <v>225274</v>
      </c>
      <c r="G24" s="5082">
        <v>33898</v>
      </c>
      <c r="H24" s="5082">
        <f>SUM(F24:G24)</f>
        <v>259172</v>
      </c>
      <c r="I24" s="5081">
        <f>H24-C24</f>
        <v>104134</v>
      </c>
      <c r="J24" s="5081"/>
      <c r="K24" s="4416">
        <v>5515</v>
      </c>
      <c r="L24" s="4416">
        <v>956</v>
      </c>
      <c r="M24" s="4416">
        <f>SUM(K24:L24)</f>
        <v>6471</v>
      </c>
      <c r="N24" s="5081">
        <f>M24-D24</f>
        <v>3259</v>
      </c>
      <c r="O24" s="5081">
        <v>6377</v>
      </c>
      <c r="P24" s="5081">
        <v>1244</v>
      </c>
      <c r="Q24" s="5081">
        <f>P24+O24</f>
        <v>7621</v>
      </c>
      <c r="R24" s="5081" t="e">
        <f>Q24-#REF!</f>
        <v>#REF!</v>
      </c>
      <c r="W24" s="5081"/>
    </row>
    <row r="25" spans="1:23" s="4416" customFormat="1" ht="23.1" customHeight="1">
      <c r="A25" s="5096" t="s">
        <v>984</v>
      </c>
      <c r="B25" s="5095" t="s">
        <v>2643</v>
      </c>
      <c r="C25" s="5094">
        <v>200021</v>
      </c>
      <c r="D25" s="5094">
        <v>5721</v>
      </c>
      <c r="E25" s="5081"/>
      <c r="F25" s="5097">
        <v>220440</v>
      </c>
      <c r="G25" s="5082">
        <v>7733</v>
      </c>
      <c r="H25" s="5082">
        <f>SUM(F25:G25)</f>
        <v>228173</v>
      </c>
      <c r="I25" s="5081">
        <f>H25-C25</f>
        <v>28152</v>
      </c>
      <c r="J25" s="5081"/>
      <c r="K25" s="4416">
        <v>6362</v>
      </c>
      <c r="L25" s="4416">
        <v>2505</v>
      </c>
      <c r="M25" s="4416">
        <f>SUM(K25:L25)</f>
        <v>8867</v>
      </c>
      <c r="N25" s="5081">
        <f>M25-D25</f>
        <v>3146</v>
      </c>
      <c r="O25" s="5081">
        <v>7102</v>
      </c>
      <c r="P25" s="5081">
        <v>2938</v>
      </c>
      <c r="Q25" s="5081">
        <f>P25+O25</f>
        <v>10040</v>
      </c>
      <c r="R25" s="5081" t="e">
        <f>Q25-#REF!</f>
        <v>#REF!</v>
      </c>
      <c r="W25" s="5081"/>
    </row>
    <row r="26" spans="1:23" s="4416" customFormat="1" ht="23.1" customHeight="1">
      <c r="A26" s="5096" t="s">
        <v>1811</v>
      </c>
      <c r="B26" s="5095" t="s">
        <v>125</v>
      </c>
      <c r="C26" s="5094">
        <v>41937</v>
      </c>
      <c r="D26" s="5094">
        <v>2962</v>
      </c>
      <c r="E26" s="5081"/>
      <c r="F26" s="5082">
        <v>51785</v>
      </c>
      <c r="G26" s="5082">
        <v>4747</v>
      </c>
      <c r="H26" s="5082">
        <f>SUM(F26:G26)</f>
        <v>56532</v>
      </c>
      <c r="I26" s="5081">
        <f>H26-C26</f>
        <v>14595</v>
      </c>
      <c r="J26" s="5081"/>
      <c r="K26" s="4416">
        <v>1248</v>
      </c>
      <c r="L26" s="4416">
        <v>217</v>
      </c>
      <c r="M26" s="4416">
        <f>SUM(K26:L26)</f>
        <v>1465</v>
      </c>
      <c r="N26" s="5081">
        <f>M26-D26</f>
        <v>-1497</v>
      </c>
      <c r="O26" s="5081">
        <v>1374</v>
      </c>
      <c r="P26" s="5081">
        <v>268</v>
      </c>
      <c r="Q26" s="5081">
        <f>P26+O26</f>
        <v>1642</v>
      </c>
      <c r="R26" s="5081" t="e">
        <f>Q26-#REF!</f>
        <v>#REF!</v>
      </c>
      <c r="W26" s="5081"/>
    </row>
    <row r="27" spans="1:23" s="4108" customFormat="1" ht="23.1" customHeight="1">
      <c r="A27" s="3668" t="s">
        <v>2765</v>
      </c>
      <c r="B27" s="5093" t="s">
        <v>127</v>
      </c>
      <c r="C27" s="5092">
        <v>31214</v>
      </c>
      <c r="D27" s="5092">
        <v>998</v>
      </c>
      <c r="E27" s="5090"/>
      <c r="F27" s="5091">
        <v>30722</v>
      </c>
      <c r="G27" s="5091">
        <v>2111</v>
      </c>
      <c r="H27" s="5091">
        <f>SUM(F27:G27)</f>
        <v>32833</v>
      </c>
      <c r="I27" s="5090">
        <f>H27-C27</f>
        <v>1619</v>
      </c>
      <c r="J27" s="5090"/>
      <c r="K27" s="4108">
        <v>249</v>
      </c>
      <c r="L27" s="4108">
        <v>27</v>
      </c>
      <c r="M27" s="4108">
        <f>SUM(K27:L27)</f>
        <v>276</v>
      </c>
      <c r="N27" s="5090">
        <f>M27-D27</f>
        <v>-722</v>
      </c>
      <c r="O27" s="5090">
        <v>321</v>
      </c>
      <c r="P27" s="5090">
        <v>35</v>
      </c>
      <c r="Q27" s="5090">
        <f>P27+O27</f>
        <v>356</v>
      </c>
      <c r="R27" s="5090" t="e">
        <f>Q27-#REF!</f>
        <v>#REF!</v>
      </c>
      <c r="W27" s="5090"/>
    </row>
    <row r="28" spans="1:23" s="4416" customFormat="1" ht="23.1" customHeight="1" thickBot="1">
      <c r="A28" s="5089" t="s">
        <v>128</v>
      </c>
      <c r="B28" s="5088" t="s">
        <v>129</v>
      </c>
      <c r="C28" s="5087">
        <v>53303</v>
      </c>
      <c r="D28" s="5086">
        <v>1320</v>
      </c>
      <c r="E28" s="5081"/>
      <c r="F28" s="5082">
        <v>104536</v>
      </c>
      <c r="G28" s="5082">
        <v>7786</v>
      </c>
      <c r="H28" s="5082">
        <f>SUM(F28:G28)</f>
        <v>112322</v>
      </c>
      <c r="I28" s="5081">
        <f>H28-C28</f>
        <v>59019</v>
      </c>
      <c r="J28" s="5081"/>
      <c r="K28" s="4416">
        <v>2542</v>
      </c>
      <c r="L28" s="4416">
        <v>185</v>
      </c>
      <c r="M28" s="4416">
        <f>SUM(K28:L28)</f>
        <v>2727</v>
      </c>
      <c r="N28" s="5081">
        <f>M28-D28</f>
        <v>1407</v>
      </c>
      <c r="O28" s="5081">
        <v>2868</v>
      </c>
      <c r="P28" s="5081">
        <v>255</v>
      </c>
      <c r="Q28" s="5081">
        <f>P28+O28</f>
        <v>3123</v>
      </c>
      <c r="R28" s="5081" t="e">
        <f>Q28-#REF!</f>
        <v>#REF!</v>
      </c>
      <c r="W28" s="5081"/>
    </row>
    <row r="29" spans="1:23" s="4416" customFormat="1" ht="23.1" customHeight="1" thickBot="1">
      <c r="A29" s="5085" t="s">
        <v>424</v>
      </c>
      <c r="B29" s="5084" t="s">
        <v>131</v>
      </c>
      <c r="C29" s="5083">
        <f>SUM(C9:C28)</f>
        <v>5053990</v>
      </c>
      <c r="D29" s="5083">
        <f>SUM(D9:D28)</f>
        <v>178714</v>
      </c>
      <c r="E29" s="5081"/>
      <c r="F29" s="5082">
        <f>SUM(F9:F28)</f>
        <v>5760072</v>
      </c>
      <c r="G29" s="5082">
        <f>SUM(G9:G28)</f>
        <v>495713</v>
      </c>
      <c r="H29" s="5082">
        <f>SUM(H9:H28)</f>
        <v>6255785</v>
      </c>
      <c r="I29" s="5081">
        <f>H29-C29</f>
        <v>1201795</v>
      </c>
      <c r="J29" s="5081"/>
      <c r="K29" s="4416">
        <f>SUM(K9:K28)</f>
        <v>156317</v>
      </c>
      <c r="L29" s="4416">
        <f>SUM(L9:L28)</f>
        <v>35896</v>
      </c>
      <c r="M29" s="4416">
        <f>SUM(M9:M28)</f>
        <v>192213</v>
      </c>
      <c r="N29" s="4416">
        <f>SUM(N9:N28)</f>
        <v>13499</v>
      </c>
      <c r="O29" s="4416">
        <f>SUM(O9:O28)</f>
        <v>175364</v>
      </c>
      <c r="P29" s="4416">
        <f>SUM(P9:P28)</f>
        <v>40163</v>
      </c>
      <c r="Q29" s="4416">
        <f>SUM(Q9:Q28)</f>
        <v>215527</v>
      </c>
      <c r="R29" s="4416" t="e">
        <f>SUM(R9:R28)</f>
        <v>#REF!</v>
      </c>
      <c r="W29" s="5081"/>
    </row>
    <row r="30" spans="1:23" ht="15.75">
      <c r="A30" s="3657" t="s">
        <v>2799</v>
      </c>
      <c r="B30" s="3657"/>
      <c r="C30" s="3657"/>
      <c r="D30" s="3657"/>
      <c r="E30" s="3657"/>
      <c r="F30" s="3657"/>
      <c r="Q30" s="4108"/>
    </row>
    <row r="31" spans="1:23" ht="15.75">
      <c r="Q31" s="4108"/>
    </row>
    <row r="32" spans="1:23" ht="15.75">
      <c r="D32" s="620"/>
      <c r="Q32" s="4108"/>
    </row>
    <row r="33" spans="1:17" ht="15.75">
      <c r="Q33" s="4108"/>
    </row>
    <row r="34" spans="1:17" ht="15.75">
      <c r="Q34" s="4108"/>
    </row>
    <row r="35" spans="1:17" ht="15.75">
      <c r="Q35" s="4108"/>
    </row>
    <row r="36" spans="1:17" ht="15.75">
      <c r="Q36" s="4108"/>
    </row>
    <row r="37" spans="1:17" ht="15.75">
      <c r="Q37" s="4108"/>
    </row>
    <row r="38" spans="1:17" ht="15.75">
      <c r="Q38" s="4108"/>
    </row>
    <row r="39" spans="1:17" ht="15.75">
      <c r="Q39" s="4108"/>
    </row>
    <row r="40" spans="1:17" ht="15.75">
      <c r="A40" s="5080"/>
      <c r="Q40" s="4108"/>
    </row>
    <row r="41" spans="1:17" ht="15.75">
      <c r="Q41" s="4108"/>
    </row>
  </sheetData>
  <mergeCells count="5">
    <mergeCell ref="A4:A8"/>
    <mergeCell ref="B4:B8"/>
    <mergeCell ref="A1:D1"/>
    <mergeCell ref="A2:D2"/>
    <mergeCell ref="A30:F30"/>
  </mergeCells>
  <printOptions horizontalCentered="1" verticalCentered="1"/>
  <pageMargins left="0.6692913385826772" right="0.6692913385826772" top="0.98425196850393704" bottom="0.98425196850393704" header="0.51181102362204722" footer="0.51181102362204722"/>
  <pageSetup paperSize="9" scale="87"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D8E2D-2643-418F-BD2A-2470EA8ABA14}">
  <dimension ref="A1:O41"/>
  <sheetViews>
    <sheetView showGridLines="0" zoomScale="80" zoomScaleNormal="80" workbookViewId="0">
      <selection activeCell="D21" sqref="D21"/>
    </sheetView>
  </sheetViews>
  <sheetFormatPr defaultColWidth="8.85546875" defaultRowHeight="20.100000000000001" customHeight="1"/>
  <cols>
    <col min="1" max="1" width="22.85546875" style="356" customWidth="1"/>
    <col min="2" max="2" width="21.5703125" style="356" customWidth="1"/>
    <col min="3" max="3" width="21.85546875" style="356" customWidth="1"/>
    <col min="4" max="4" width="25.85546875" style="356" customWidth="1"/>
    <col min="5" max="5" width="15.5703125" style="356" hidden="1" customWidth="1"/>
    <col min="6" max="6" width="18" style="356" hidden="1" customWidth="1"/>
    <col min="7" max="7" width="12.42578125" style="356" hidden="1" customWidth="1"/>
    <col min="8" max="8" width="14.140625" style="356" hidden="1" customWidth="1"/>
    <col min="9" max="9" width="21.5703125" style="356" hidden="1" customWidth="1"/>
    <col min="10" max="10" width="12.140625" style="356" hidden="1" customWidth="1"/>
    <col min="11" max="11" width="0" style="356" hidden="1" customWidth="1"/>
    <col min="12" max="14" width="8.85546875" style="356"/>
    <col min="15" max="15" width="34.5703125" style="356" customWidth="1"/>
    <col min="16" max="16384" width="8.85546875" style="356"/>
  </cols>
  <sheetData>
    <row r="1" spans="1:15" s="1480" customFormat="1" ht="20.100000000000001" customHeight="1">
      <c r="A1" s="4795" t="s">
        <v>3460</v>
      </c>
      <c r="B1" s="4795"/>
      <c r="C1" s="4795"/>
      <c r="D1" s="4795"/>
      <c r="E1" s="4795"/>
      <c r="F1" s="4795"/>
    </row>
    <row r="2" spans="1:15" s="1480" customFormat="1" ht="20.100000000000001" customHeight="1">
      <c r="A2" s="1482"/>
      <c r="B2" s="1482"/>
      <c r="C2" s="5162"/>
      <c r="D2" s="1482"/>
      <c r="E2" s="1482"/>
      <c r="F2" s="1482"/>
    </row>
    <row r="3" spans="1:15" s="1480" customFormat="1" ht="20.100000000000001" customHeight="1">
      <c r="A3" s="4795" t="s">
        <v>3459</v>
      </c>
      <c r="B3" s="4795"/>
      <c r="C3" s="4795"/>
      <c r="D3" s="4795"/>
      <c r="E3" s="4795"/>
      <c r="F3" s="4795"/>
    </row>
    <row r="4" spans="1:15" s="1480" customFormat="1" ht="20.100000000000001" customHeight="1">
      <c r="A4" s="1484" t="s">
        <v>3458</v>
      </c>
      <c r="B4" s="1484"/>
      <c r="C4" s="5161"/>
      <c r="D4" s="1484" t="s">
        <v>3457</v>
      </c>
      <c r="E4" s="1484"/>
      <c r="F4" s="1484"/>
    </row>
    <row r="5" spans="1:15" s="1480" customFormat="1" ht="20.100000000000001" customHeight="1">
      <c r="A5" s="4794" t="s">
        <v>217</v>
      </c>
      <c r="B5" s="5158"/>
      <c r="C5" s="5160" t="s">
        <v>3197</v>
      </c>
      <c r="D5" s="5159" t="s">
        <v>3456</v>
      </c>
      <c r="E5" s="4794"/>
      <c r="F5" s="5158"/>
    </row>
    <row r="6" spans="1:15" s="1480" customFormat="1" ht="20.100000000000001" customHeight="1">
      <c r="A6" s="4785"/>
      <c r="B6" s="4784"/>
      <c r="C6" s="5156" t="s">
        <v>3455</v>
      </c>
      <c r="D6" s="5157" t="s">
        <v>3454</v>
      </c>
      <c r="E6" s="4785"/>
      <c r="F6" s="4784"/>
    </row>
    <row r="7" spans="1:15" s="1480" customFormat="1" ht="20.100000000000001" customHeight="1">
      <c r="A7" s="4788" t="s">
        <v>195</v>
      </c>
      <c r="B7" s="4787" t="s">
        <v>196</v>
      </c>
      <c r="C7" s="5156" t="s">
        <v>3453</v>
      </c>
      <c r="D7" s="4789" t="s">
        <v>1981</v>
      </c>
      <c r="E7" s="4789" t="s">
        <v>3452</v>
      </c>
      <c r="F7" s="4789" t="s">
        <v>3451</v>
      </c>
    </row>
    <row r="8" spans="1:15" s="1480" customFormat="1" ht="20.100000000000001" customHeight="1">
      <c r="A8" s="4785"/>
      <c r="B8" s="4784"/>
      <c r="C8" s="5156" t="s">
        <v>3450</v>
      </c>
      <c r="D8" s="4786" t="s">
        <v>3449</v>
      </c>
      <c r="E8" s="4786" t="s">
        <v>3448</v>
      </c>
      <c r="F8" s="4786" t="s">
        <v>3447</v>
      </c>
    </row>
    <row r="9" spans="1:15" s="1480" customFormat="1" ht="20.100000000000001" customHeight="1">
      <c r="A9" s="5155"/>
      <c r="B9" s="5154"/>
      <c r="C9" s="5153" t="s">
        <v>217</v>
      </c>
      <c r="D9" s="5152" t="s">
        <v>3446</v>
      </c>
      <c r="E9" s="5152" t="s">
        <v>3445</v>
      </c>
      <c r="F9" s="5152" t="s">
        <v>3444</v>
      </c>
    </row>
    <row r="10" spans="1:15" s="1480" customFormat="1" ht="20.100000000000001" customHeight="1">
      <c r="A10" s="4585" t="s">
        <v>969</v>
      </c>
      <c r="B10" s="4772" t="s">
        <v>91</v>
      </c>
      <c r="C10" s="5151">
        <v>32069011</v>
      </c>
      <c r="D10" s="5150">
        <v>1122113</v>
      </c>
      <c r="E10" s="5149"/>
      <c r="F10" s="5148"/>
      <c r="G10" s="5115">
        <f>C10</f>
        <v>32069011</v>
      </c>
      <c r="H10" s="5115">
        <f>D10</f>
        <v>1122113</v>
      </c>
      <c r="I10" s="1480">
        <v>24659589</v>
      </c>
      <c r="J10" s="5115">
        <f>C10-I10</f>
        <v>7409422</v>
      </c>
      <c r="K10" s="5126">
        <f>J10/I10</f>
        <v>0.30046818704074912</v>
      </c>
      <c r="M10" s="5115"/>
      <c r="N10" s="5114"/>
    </row>
    <row r="11" spans="1:15" s="1480" customFormat="1" ht="20.100000000000001" customHeight="1">
      <c r="A11" s="4584" t="s">
        <v>970</v>
      </c>
      <c r="B11" s="1491" t="s">
        <v>93</v>
      </c>
      <c r="C11" s="5139">
        <v>12270611</v>
      </c>
      <c r="D11" s="5138">
        <v>728057</v>
      </c>
      <c r="E11" s="1261"/>
      <c r="F11" s="5137"/>
      <c r="G11" s="5115">
        <f>C11+C12+C13+C29</f>
        <v>25832069</v>
      </c>
      <c r="H11" s="5115">
        <f>D11+D12+D13+D29</f>
        <v>1479240</v>
      </c>
      <c r="I11" s="1480">
        <v>9900061</v>
      </c>
      <c r="J11" s="5115">
        <f>C11-I11</f>
        <v>2370550</v>
      </c>
      <c r="K11" s="5126">
        <f>J11/I11</f>
        <v>0.23944801956270775</v>
      </c>
      <c r="M11" s="5115"/>
      <c r="N11" s="5114"/>
    </row>
    <row r="12" spans="1:15" s="1480" customFormat="1" ht="20.100000000000001" customHeight="1">
      <c r="A12" s="4584" t="s">
        <v>971</v>
      </c>
      <c r="B12" s="1491" t="s">
        <v>95</v>
      </c>
      <c r="C12" s="5139">
        <v>9214155</v>
      </c>
      <c r="D12" s="5138">
        <v>539114</v>
      </c>
      <c r="E12" s="1261"/>
      <c r="F12" s="5137"/>
      <c r="G12" s="5115">
        <f>C14</f>
        <v>15127856</v>
      </c>
      <c r="H12" s="5115">
        <f>D14</f>
        <v>654255</v>
      </c>
      <c r="I12" s="1480">
        <v>12577447</v>
      </c>
      <c r="J12" s="5115">
        <f>C12-I12</f>
        <v>-3363292</v>
      </c>
      <c r="K12" s="5126">
        <f>J12/I12</f>
        <v>-0.26740657305095383</v>
      </c>
      <c r="M12" s="5115"/>
      <c r="N12" s="5114"/>
    </row>
    <row r="13" spans="1:15" s="1480" customFormat="1" ht="20.100000000000001" customHeight="1">
      <c r="A13" s="4584" t="s">
        <v>972</v>
      </c>
      <c r="B13" s="1491" t="s">
        <v>97</v>
      </c>
      <c r="C13" s="5139">
        <v>3573558</v>
      </c>
      <c r="D13" s="5138">
        <v>180397</v>
      </c>
      <c r="E13" s="1261"/>
      <c r="F13" s="5137"/>
      <c r="G13" s="5115">
        <f>C15</f>
        <v>16300359</v>
      </c>
      <c r="H13" s="5115">
        <f>D15</f>
        <v>563161</v>
      </c>
      <c r="I13" s="1480">
        <v>7654388</v>
      </c>
      <c r="J13" s="5115">
        <f>C13-I13</f>
        <v>-4080830</v>
      </c>
      <c r="K13" s="5126">
        <f>J13/I13</f>
        <v>-0.53313602602846888</v>
      </c>
      <c r="M13" s="5115"/>
      <c r="N13" s="5114"/>
    </row>
    <row r="14" spans="1:15" s="1480" customFormat="1" ht="20.100000000000001" customHeight="1">
      <c r="A14" s="4584" t="s">
        <v>973</v>
      </c>
      <c r="B14" s="1491" t="s">
        <v>99</v>
      </c>
      <c r="C14" s="5139">
        <v>15127856</v>
      </c>
      <c r="D14" s="5138">
        <v>654255</v>
      </c>
      <c r="E14" s="1261"/>
      <c r="F14" s="5137"/>
      <c r="G14" s="5115">
        <f>C16+C17+C18</f>
        <v>23673069</v>
      </c>
      <c r="H14" s="5115">
        <f>D16+D17+D18</f>
        <v>806590</v>
      </c>
      <c r="I14" s="1480">
        <v>17728044</v>
      </c>
      <c r="J14" s="5115">
        <f>C14-I14</f>
        <v>-2600188</v>
      </c>
      <c r="K14" s="5126">
        <f>J14/I14</f>
        <v>-0.14667089048289816</v>
      </c>
      <c r="M14" s="5115"/>
      <c r="N14" s="5114"/>
    </row>
    <row r="15" spans="1:15" s="1480" customFormat="1" ht="20.100000000000001" customHeight="1">
      <c r="A15" s="4584" t="s">
        <v>974</v>
      </c>
      <c r="B15" s="1491" t="s">
        <v>101</v>
      </c>
      <c r="C15" s="5139">
        <v>16300359</v>
      </c>
      <c r="D15" s="5138">
        <v>563161</v>
      </c>
      <c r="E15" s="1261"/>
      <c r="F15" s="5137"/>
      <c r="G15" s="5115">
        <f>C19+C20</f>
        <v>10105413</v>
      </c>
      <c r="H15" s="5115">
        <f>D19+D20</f>
        <v>406356</v>
      </c>
      <c r="I15" s="1480">
        <v>12299945</v>
      </c>
      <c r="J15" s="5115">
        <f>C15-I15</f>
        <v>4000414</v>
      </c>
      <c r="K15" s="5126">
        <f>J15/I15</f>
        <v>0.32523836488699748</v>
      </c>
      <c r="M15" s="5115"/>
      <c r="N15" s="5114"/>
      <c r="O15" s="5115"/>
    </row>
    <row r="16" spans="1:15" s="1480" customFormat="1" ht="20.100000000000001" customHeight="1">
      <c r="A16" s="4584" t="s">
        <v>3443</v>
      </c>
      <c r="B16" s="1491" t="s">
        <v>103</v>
      </c>
      <c r="C16" s="5139">
        <v>13755920</v>
      </c>
      <c r="D16" s="5138">
        <v>290151</v>
      </c>
      <c r="E16" s="1261"/>
      <c r="F16" s="5137"/>
      <c r="G16" s="5115">
        <f>C21</f>
        <v>2763902</v>
      </c>
      <c r="H16" s="5115">
        <f>D21</f>
        <v>127161</v>
      </c>
      <c r="I16" s="1480">
        <v>14016184</v>
      </c>
      <c r="J16" s="5115">
        <f>C16-I16</f>
        <v>-260264</v>
      </c>
      <c r="K16" s="5126">
        <f>J16/I16</f>
        <v>-1.8568820158182855E-2</v>
      </c>
      <c r="M16" s="5115"/>
      <c r="N16" s="5114"/>
    </row>
    <row r="17" spans="1:14" s="5140" customFormat="1" ht="20.100000000000001" customHeight="1">
      <c r="A17" s="5147" t="s">
        <v>977</v>
      </c>
      <c r="B17" s="5146" t="s">
        <v>105</v>
      </c>
      <c r="C17" s="5145">
        <v>6789984</v>
      </c>
      <c r="D17" s="5144">
        <v>342135</v>
      </c>
      <c r="E17" s="5143"/>
      <c r="F17" s="5142"/>
      <c r="G17" s="5141">
        <f>C22</f>
        <v>2592669</v>
      </c>
      <c r="H17" s="5141">
        <f>D22</f>
        <v>275035</v>
      </c>
      <c r="I17" s="5140">
        <v>7061204</v>
      </c>
      <c r="J17" s="5115">
        <f>C17-I17</f>
        <v>-271220</v>
      </c>
      <c r="K17" s="5126">
        <f>J17/I17</f>
        <v>-3.8409880241386599E-2</v>
      </c>
      <c r="M17" s="5115"/>
      <c r="N17" s="5114"/>
    </row>
    <row r="18" spans="1:14" s="1480" customFormat="1" ht="20.100000000000001" customHeight="1">
      <c r="A18" s="4584" t="s">
        <v>1809</v>
      </c>
      <c r="B18" s="1491" t="s">
        <v>107</v>
      </c>
      <c r="C18" s="5139">
        <v>3127165</v>
      </c>
      <c r="D18" s="5138">
        <v>174304</v>
      </c>
      <c r="E18" s="1261"/>
      <c r="F18" s="5137"/>
      <c r="G18" s="5115">
        <f>C23</f>
        <v>1180079</v>
      </c>
      <c r="H18" s="5115">
        <f>D23</f>
        <v>132664</v>
      </c>
      <c r="I18" s="1480">
        <v>2082205</v>
      </c>
      <c r="J18" s="5115">
        <f>C18-I18</f>
        <v>1044960</v>
      </c>
      <c r="K18" s="5126">
        <f>J18/I18</f>
        <v>0.50185260336998516</v>
      </c>
      <c r="M18" s="5115"/>
      <c r="N18" s="5114"/>
    </row>
    <row r="19" spans="1:14" s="1480" customFormat="1" ht="20.100000000000001" customHeight="1">
      <c r="A19" s="4584" t="s">
        <v>978</v>
      </c>
      <c r="B19" s="1491" t="s">
        <v>109</v>
      </c>
      <c r="C19" s="5139">
        <v>7514445</v>
      </c>
      <c r="D19" s="5138">
        <v>353336</v>
      </c>
      <c r="E19" s="1261"/>
      <c r="F19" s="5137"/>
      <c r="G19" s="5115">
        <f>C24</f>
        <v>3816972</v>
      </c>
      <c r="H19" s="5115">
        <f>D24</f>
        <v>500721</v>
      </c>
      <c r="I19" s="1480">
        <v>8734827</v>
      </c>
      <c r="J19" s="5115">
        <f>C19-I19</f>
        <v>-1220382</v>
      </c>
      <c r="K19" s="5126">
        <f>J19/I19</f>
        <v>-0.13971450150071663</v>
      </c>
      <c r="M19" s="5115"/>
      <c r="N19" s="5114"/>
    </row>
    <row r="20" spans="1:14" s="1480" customFormat="1" ht="20.100000000000001" customHeight="1">
      <c r="A20" s="4584" t="s">
        <v>3102</v>
      </c>
      <c r="B20" s="1491" t="s">
        <v>111</v>
      </c>
      <c r="C20" s="5139">
        <v>2590968</v>
      </c>
      <c r="D20" s="5138">
        <v>53020</v>
      </c>
      <c r="E20" s="1261"/>
      <c r="F20" s="5137"/>
      <c r="G20" s="5115">
        <f>C25</f>
        <v>2299753</v>
      </c>
      <c r="H20" s="5115">
        <f>D25</f>
        <v>233283</v>
      </c>
      <c r="I20" s="1480">
        <v>2602432</v>
      </c>
      <c r="J20" s="5115">
        <f>C20-I20</f>
        <v>-11464</v>
      </c>
      <c r="K20" s="5126">
        <f>J20/I20</f>
        <v>-4.4051102968300417E-3</v>
      </c>
      <c r="M20" s="5115"/>
      <c r="N20" s="5114"/>
    </row>
    <row r="21" spans="1:14" s="1480" customFormat="1" ht="20.100000000000001" customHeight="1">
      <c r="A21" s="4584" t="s">
        <v>979</v>
      </c>
      <c r="B21" s="1491" t="s">
        <v>113</v>
      </c>
      <c r="C21" s="5139">
        <v>2763902</v>
      </c>
      <c r="D21" s="5138">
        <v>127161</v>
      </c>
      <c r="E21" s="1261"/>
      <c r="F21" s="5137"/>
      <c r="G21" s="5115">
        <f>C26</f>
        <v>4736656</v>
      </c>
      <c r="H21" s="5115">
        <f>D26</f>
        <v>214568</v>
      </c>
      <c r="I21" s="1480">
        <v>3045613</v>
      </c>
      <c r="J21" s="5115">
        <f>C21-I21</f>
        <v>-281711</v>
      </c>
      <c r="K21" s="5126">
        <f>J21/I21</f>
        <v>-9.2497306781918781E-2</v>
      </c>
      <c r="M21" s="5115"/>
      <c r="N21" s="5114"/>
    </row>
    <row r="22" spans="1:14" s="1480" customFormat="1" ht="20.100000000000001" customHeight="1">
      <c r="A22" s="4584" t="s">
        <v>114</v>
      </c>
      <c r="B22" s="1491" t="s">
        <v>115</v>
      </c>
      <c r="C22" s="5139">
        <v>2592669</v>
      </c>
      <c r="D22" s="5138">
        <v>275035</v>
      </c>
      <c r="E22" s="1261"/>
      <c r="F22" s="5137"/>
      <c r="G22" s="5115">
        <f>C27+C28</f>
        <v>4066049</v>
      </c>
      <c r="H22" s="5115">
        <f>D27+D28</f>
        <v>235627</v>
      </c>
      <c r="I22" s="1480">
        <v>3730036</v>
      </c>
      <c r="J22" s="5115">
        <f>C22-I22</f>
        <v>-1137367</v>
      </c>
      <c r="K22" s="5126">
        <f>J22/I22</f>
        <v>-0.30492118574726895</v>
      </c>
      <c r="M22" s="5115"/>
      <c r="N22" s="5114"/>
    </row>
    <row r="23" spans="1:14" s="1480" customFormat="1" ht="20.100000000000001" customHeight="1">
      <c r="A23" s="4584" t="s">
        <v>981</v>
      </c>
      <c r="B23" s="1491" t="s">
        <v>117</v>
      </c>
      <c r="C23" s="5139">
        <v>1180079</v>
      </c>
      <c r="D23" s="5138">
        <v>132664</v>
      </c>
      <c r="E23" s="1261"/>
      <c r="F23" s="5137"/>
      <c r="G23" s="5115">
        <f>SUM(G10:G22)</f>
        <v>144563857</v>
      </c>
      <c r="H23" s="5115">
        <f>SUM(H10:H22)</f>
        <v>6750774</v>
      </c>
      <c r="I23" s="1480">
        <v>2905269</v>
      </c>
      <c r="J23" s="5115">
        <f>C23-I23</f>
        <v>-1725190</v>
      </c>
      <c r="K23" s="5126">
        <f>J23/I23</f>
        <v>-0.59381420446781352</v>
      </c>
      <c r="M23" s="5115"/>
      <c r="N23" s="5114"/>
    </row>
    <row r="24" spans="1:14" s="1480" customFormat="1" ht="20.100000000000001" customHeight="1">
      <c r="A24" s="4584" t="s">
        <v>118</v>
      </c>
      <c r="B24" s="1491" t="s">
        <v>119</v>
      </c>
      <c r="C24" s="5139">
        <v>3816972</v>
      </c>
      <c r="D24" s="5138">
        <v>500721</v>
      </c>
      <c r="E24" s="1261"/>
      <c r="F24" s="5137"/>
      <c r="G24" s="5115"/>
      <c r="H24" s="5115"/>
      <c r="I24" s="1480">
        <v>9458328</v>
      </c>
      <c r="J24" s="5115">
        <f>C24-I24</f>
        <v>-5641356</v>
      </c>
      <c r="K24" s="5126">
        <f>J24/I24</f>
        <v>-0.59644326143056148</v>
      </c>
      <c r="M24" s="5115"/>
      <c r="N24" s="5114"/>
    </row>
    <row r="25" spans="1:14" s="1480" customFormat="1" ht="20.100000000000001" customHeight="1">
      <c r="A25" s="4584" t="s">
        <v>982</v>
      </c>
      <c r="B25" s="1491" t="s">
        <v>983</v>
      </c>
      <c r="C25" s="5139">
        <v>2299753</v>
      </c>
      <c r="D25" s="5138">
        <v>233283</v>
      </c>
      <c r="E25" s="1261"/>
      <c r="F25" s="5137"/>
      <c r="H25" s="5115"/>
      <c r="I25" s="1480">
        <v>3346199</v>
      </c>
      <c r="J25" s="5115">
        <f>C25-I25</f>
        <v>-1046446</v>
      </c>
      <c r="K25" s="5126">
        <f>J25/I25</f>
        <v>-0.31272676849165276</v>
      </c>
      <c r="M25" s="5115"/>
      <c r="N25" s="5114"/>
    </row>
    <row r="26" spans="1:14" s="1480" customFormat="1" ht="20.100000000000001" customHeight="1">
      <c r="A26" s="4584" t="s">
        <v>984</v>
      </c>
      <c r="B26" s="1491" t="s">
        <v>2643</v>
      </c>
      <c r="C26" s="5139">
        <v>4736656</v>
      </c>
      <c r="D26" s="5138">
        <v>214568</v>
      </c>
      <c r="E26" s="1261"/>
      <c r="F26" s="5137"/>
      <c r="H26" s="5115"/>
      <c r="I26" s="1480">
        <v>4641297</v>
      </c>
      <c r="J26" s="5115">
        <f>C26-I26</f>
        <v>95359</v>
      </c>
      <c r="K26" s="5126">
        <f>J26/I26</f>
        <v>2.0545765547863023E-2</v>
      </c>
      <c r="M26" s="5115"/>
      <c r="N26" s="5114"/>
    </row>
    <row r="27" spans="1:14" s="1480" customFormat="1" ht="20.100000000000001" customHeight="1">
      <c r="A27" s="4584" t="s">
        <v>3104</v>
      </c>
      <c r="B27" s="1491" t="s">
        <v>125</v>
      </c>
      <c r="C27" s="5139">
        <v>2660514</v>
      </c>
      <c r="D27" s="5138">
        <v>149845</v>
      </c>
      <c r="E27" s="1261"/>
      <c r="F27" s="5137"/>
      <c r="H27" s="5115"/>
      <c r="I27" s="1480">
        <v>2703941</v>
      </c>
      <c r="J27" s="5115">
        <f>C27-I27</f>
        <v>-43427</v>
      </c>
      <c r="K27" s="5126">
        <f>J27/I27</f>
        <v>-1.6060631500465432E-2</v>
      </c>
      <c r="M27" s="5115"/>
      <c r="N27" s="5114"/>
    </row>
    <row r="28" spans="1:14" s="1480" customFormat="1" ht="20.100000000000001" customHeight="1">
      <c r="A28" s="4584" t="s">
        <v>2765</v>
      </c>
      <c r="B28" s="1491" t="s">
        <v>127</v>
      </c>
      <c r="C28" s="5139">
        <v>1405535</v>
      </c>
      <c r="D28" s="5138">
        <v>85782</v>
      </c>
      <c r="E28" s="1261"/>
      <c r="F28" s="5137"/>
      <c r="H28" s="5115"/>
      <c r="I28" s="1480">
        <v>1304630</v>
      </c>
      <c r="J28" s="5115">
        <f>C28-I28</f>
        <v>100905</v>
      </c>
      <c r="K28" s="5126">
        <f>J28/I28</f>
        <v>7.73437679648636E-2</v>
      </c>
      <c r="M28" s="5115"/>
      <c r="N28" s="5114"/>
    </row>
    <row r="29" spans="1:14" s="1480" customFormat="1" ht="20.100000000000001" customHeight="1">
      <c r="A29" s="4582" t="s">
        <v>128</v>
      </c>
      <c r="B29" s="5136" t="s">
        <v>129</v>
      </c>
      <c r="C29" s="5135">
        <v>773745</v>
      </c>
      <c r="D29" s="5134">
        <v>31672</v>
      </c>
      <c r="E29" s="5133"/>
      <c r="F29" s="5132"/>
      <c r="H29" s="5115"/>
      <c r="I29" s="1480">
        <v>1559850</v>
      </c>
      <c r="J29" s="5115">
        <f>C29-I29</f>
        <v>-786105</v>
      </c>
      <c r="K29" s="5126">
        <f>J29/I29</f>
        <v>-0.50396191941532842</v>
      </c>
      <c r="M29" s="5115"/>
      <c r="N29" s="5114"/>
    </row>
    <row r="30" spans="1:14" s="1480" customFormat="1" ht="20.100000000000001" customHeight="1">
      <c r="A30" s="5131" t="s">
        <v>424</v>
      </c>
      <c r="B30" s="5130" t="s">
        <v>131</v>
      </c>
      <c r="C30" s="5129">
        <f>SUM(C10:C29)</f>
        <v>144563857</v>
      </c>
      <c r="D30" s="5129">
        <f>SUM(D10:D29)</f>
        <v>6750774</v>
      </c>
      <c r="E30" s="5128"/>
      <c r="F30" s="5127"/>
      <c r="H30" s="5115"/>
      <c r="I30" s="1480">
        <v>152011489</v>
      </c>
      <c r="J30" s="5115">
        <f>C30-I30</f>
        <v>-7447632</v>
      </c>
      <c r="K30" s="5126">
        <f>J30/I30</f>
        <v>-4.8993875719485915E-2</v>
      </c>
      <c r="M30" s="5115"/>
      <c r="N30" s="5114"/>
    </row>
    <row r="31" spans="1:14" ht="20.100000000000001" hidden="1" customHeight="1">
      <c r="M31" s="5115"/>
      <c r="N31" s="5114"/>
    </row>
    <row r="32" spans="1:14" ht="20.100000000000001" hidden="1" customHeight="1">
      <c r="A32" s="5120" t="s">
        <v>969</v>
      </c>
      <c r="B32" s="5119" t="s">
        <v>91</v>
      </c>
      <c r="C32" s="5117"/>
      <c r="D32" s="5125">
        <v>848833</v>
      </c>
      <c r="E32" s="4542"/>
      <c r="F32" s="5124"/>
      <c r="M32" s="5115"/>
      <c r="N32" s="5114"/>
    </row>
    <row r="33" spans="1:14" ht="20.100000000000001" hidden="1" customHeight="1">
      <c r="A33" s="5120" t="s">
        <v>3105</v>
      </c>
      <c r="B33" s="5119"/>
      <c r="C33" s="5117"/>
      <c r="D33" s="5123">
        <v>158129</v>
      </c>
      <c r="E33" s="5122"/>
      <c r="F33" s="5121"/>
      <c r="M33" s="5115"/>
      <c r="N33" s="5114"/>
    </row>
    <row r="34" spans="1:14" ht="20.100000000000001" hidden="1" customHeight="1">
      <c r="A34" s="5120" t="s">
        <v>3106</v>
      </c>
      <c r="B34" s="5119"/>
      <c r="C34" s="5117">
        <v>484495</v>
      </c>
      <c r="D34" s="5123">
        <v>23439</v>
      </c>
      <c r="E34" s="5122"/>
      <c r="F34" s="5121"/>
      <c r="M34" s="5115"/>
      <c r="N34" s="5114"/>
    </row>
    <row r="35" spans="1:14" ht="20.100000000000001" hidden="1" customHeight="1">
      <c r="A35" s="5120" t="s">
        <v>970</v>
      </c>
      <c r="B35" s="5119" t="s">
        <v>93</v>
      </c>
      <c r="C35" s="5117">
        <v>8322944</v>
      </c>
      <c r="D35" s="5116">
        <v>470913</v>
      </c>
      <c r="E35" s="4543"/>
      <c r="F35" s="5118"/>
      <c r="M35" s="5115"/>
      <c r="N35" s="5114"/>
    </row>
    <row r="36" spans="1:14" ht="20.100000000000001" hidden="1" customHeight="1">
      <c r="A36" s="356" t="s">
        <v>3107</v>
      </c>
      <c r="C36" s="5117">
        <v>1577117</v>
      </c>
      <c r="D36" s="5116">
        <v>45965</v>
      </c>
      <c r="M36" s="5115"/>
      <c r="N36" s="5114"/>
    </row>
    <row r="37" spans="1:14" ht="20.100000000000001" hidden="1" customHeight="1">
      <c r="M37" s="5115"/>
      <c r="N37" s="5114"/>
    </row>
    <row r="38" spans="1:14" ht="20.100000000000001" hidden="1" customHeight="1">
      <c r="M38" s="5115"/>
      <c r="N38" s="5114"/>
    </row>
    <row r="39" spans="1:14" ht="20.100000000000001" hidden="1" customHeight="1">
      <c r="M39" s="5115"/>
      <c r="N39" s="5114"/>
    </row>
    <row r="40" spans="1:14" ht="20.100000000000001" customHeight="1">
      <c r="A40" s="5113" t="s">
        <v>3442</v>
      </c>
      <c r="B40" s="5113"/>
      <c r="C40" s="5113"/>
      <c r="D40" s="5113"/>
    </row>
    <row r="41" spans="1:14" ht="20.100000000000001" customHeight="1">
      <c r="A41" s="5113" t="s">
        <v>3441</v>
      </c>
      <c r="B41" s="5113"/>
      <c r="C41" s="5113"/>
    </row>
  </sheetData>
  <mergeCells count="4">
    <mergeCell ref="A3:F3"/>
    <mergeCell ref="A1:F1"/>
    <mergeCell ref="A40:D40"/>
    <mergeCell ref="A41:C41"/>
  </mergeCells>
  <printOptions horizontalCentered="1" verticalCentered="1"/>
  <pageMargins left="0.70866141732283472" right="0.70866141732283472" top="0.78740157480314965" bottom="0.78740157480314965" header="0.51181102362204722" footer="0.51181102362204722"/>
  <pageSetup paperSize="9" scale="96"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5A9B7-58C5-4B63-AE6D-0D3291ADBBC7}">
  <sheetPr>
    <pageSetUpPr fitToPage="1"/>
  </sheetPr>
  <dimension ref="A1:W189"/>
  <sheetViews>
    <sheetView showGridLines="0" zoomScale="70" zoomScaleNormal="70" workbookViewId="0">
      <selection activeCell="T27" sqref="T27"/>
    </sheetView>
  </sheetViews>
  <sheetFormatPr defaultColWidth="8.85546875" defaultRowHeight="15"/>
  <cols>
    <col min="1" max="1" width="14.140625" style="5163" customWidth="1"/>
    <col min="2" max="2" width="18.7109375" style="5163" customWidth="1"/>
    <col min="3" max="9" width="11.7109375" style="5163" customWidth="1"/>
    <col min="10" max="10" width="14.85546875" style="5163" customWidth="1"/>
    <col min="11" max="14" width="11.7109375" style="5163" customWidth="1"/>
    <col min="15" max="15" width="16" style="5163" customWidth="1"/>
    <col min="16" max="18" width="11.7109375" style="5163" customWidth="1"/>
    <col min="19" max="19" width="14.5703125" style="5163" customWidth="1"/>
    <col min="20" max="20" width="21" style="5163" customWidth="1"/>
    <col min="21" max="21" width="21.7109375" style="5163" hidden="1" customWidth="1"/>
    <col min="22" max="22" width="24.140625" style="5163" hidden="1" customWidth="1"/>
    <col min="23" max="25" width="0" style="5163" hidden="1" customWidth="1"/>
    <col min="26" max="16384" width="8.85546875" style="5163"/>
  </cols>
  <sheetData>
    <row r="1" spans="1:23" ht="36" customHeight="1">
      <c r="A1" s="5200" t="s">
        <v>3487</v>
      </c>
      <c r="B1" s="5200"/>
      <c r="C1" s="5200"/>
      <c r="D1" s="5200"/>
      <c r="E1" s="5200"/>
      <c r="F1" s="5200"/>
      <c r="G1" s="5200"/>
      <c r="H1" s="5200"/>
      <c r="I1" s="5200"/>
      <c r="J1" s="5200"/>
      <c r="K1" s="5200"/>
      <c r="L1" s="5200"/>
      <c r="M1" s="5200"/>
      <c r="N1" s="5200"/>
      <c r="O1" s="5200"/>
      <c r="P1" s="5200"/>
      <c r="Q1" s="5200"/>
      <c r="R1" s="5200"/>
      <c r="S1" s="5200"/>
      <c r="T1" s="5200"/>
    </row>
    <row r="2" spans="1:23" ht="36" customHeight="1">
      <c r="A2" s="5200" t="s">
        <v>3486</v>
      </c>
      <c r="B2" s="5200"/>
      <c r="C2" s="5200"/>
      <c r="D2" s="5200"/>
      <c r="E2" s="5200"/>
      <c r="F2" s="5200"/>
      <c r="G2" s="5200"/>
      <c r="H2" s="5200"/>
      <c r="I2" s="5200"/>
      <c r="J2" s="5200"/>
      <c r="K2" s="5200"/>
      <c r="L2" s="5200"/>
      <c r="M2" s="5200"/>
      <c r="N2" s="5200"/>
      <c r="O2" s="5200"/>
      <c r="P2" s="5200"/>
      <c r="Q2" s="5200"/>
      <c r="R2" s="5200"/>
      <c r="S2" s="5200"/>
      <c r="T2" s="5200"/>
    </row>
    <row r="3" spans="1:23">
      <c r="A3" s="5199" t="s">
        <v>3485</v>
      </c>
      <c r="B3" s="5198" t="s">
        <v>217</v>
      </c>
      <c r="C3" s="5197"/>
      <c r="D3" s="5197"/>
      <c r="E3" s="5197"/>
      <c r="F3" s="5197"/>
      <c r="G3" s="5197"/>
      <c r="H3" s="5197"/>
      <c r="I3" s="5197"/>
      <c r="J3" s="5197"/>
      <c r="K3" s="5197"/>
      <c r="L3" s="5197"/>
      <c r="M3" s="5197"/>
      <c r="N3" s="5197"/>
      <c r="O3" s="5197"/>
      <c r="P3" s="5197"/>
      <c r="Q3" s="5197"/>
      <c r="R3" s="5197"/>
      <c r="S3" s="5197"/>
      <c r="T3" s="5197" t="s">
        <v>3484</v>
      </c>
    </row>
    <row r="4" spans="1:23">
      <c r="A4" s="5196"/>
      <c r="B4" s="5195"/>
      <c r="C4" s="5191" t="s">
        <v>3483</v>
      </c>
      <c r="D4" s="5194" t="s">
        <v>3482</v>
      </c>
      <c r="E4" s="5193" t="s">
        <v>3481</v>
      </c>
      <c r="F4" s="5191" t="s">
        <v>3480</v>
      </c>
      <c r="G4" s="5191" t="s">
        <v>3479</v>
      </c>
      <c r="H4" s="5191" t="s">
        <v>3478</v>
      </c>
      <c r="I4" s="5191" t="s">
        <v>3477</v>
      </c>
      <c r="J4" s="5191" t="s">
        <v>3476</v>
      </c>
      <c r="K4" s="5191" t="s">
        <v>3475</v>
      </c>
      <c r="L4" s="5191" t="s">
        <v>3474</v>
      </c>
      <c r="M4" s="5191" t="s">
        <v>3473</v>
      </c>
      <c r="N4" s="5191" t="s">
        <v>3472</v>
      </c>
      <c r="O4" s="5191" t="s">
        <v>3471</v>
      </c>
      <c r="P4" s="5191" t="s">
        <v>3470</v>
      </c>
      <c r="Q4" s="5191" t="s">
        <v>3469</v>
      </c>
      <c r="R4" s="5192" t="s">
        <v>3468</v>
      </c>
      <c r="S4" s="5191" t="s">
        <v>3467</v>
      </c>
      <c r="T4" s="5191" t="s">
        <v>624</v>
      </c>
    </row>
    <row r="5" spans="1:23" ht="15" customHeight="1">
      <c r="A5" s="5184"/>
      <c r="B5" s="5190"/>
      <c r="C5" s="5185"/>
      <c r="D5" s="5185"/>
      <c r="E5" s="5187"/>
      <c r="F5" s="5185"/>
      <c r="G5" s="5185"/>
      <c r="H5" s="5185"/>
      <c r="I5" s="5185"/>
      <c r="J5" s="5185"/>
      <c r="K5" s="5185"/>
      <c r="L5" s="5185"/>
      <c r="M5" s="5185"/>
      <c r="N5" s="5185"/>
      <c r="O5" s="5185"/>
      <c r="P5" s="5185"/>
      <c r="Q5" s="5185"/>
      <c r="R5" s="5186"/>
      <c r="S5" s="5185"/>
      <c r="T5" s="5185"/>
    </row>
    <row r="6" spans="1:23" ht="17.25" customHeight="1">
      <c r="A6" s="5189" t="s">
        <v>85</v>
      </c>
      <c r="B6" s="5188" t="s">
        <v>2649</v>
      </c>
      <c r="C6" s="5185"/>
      <c r="D6" s="5185"/>
      <c r="E6" s="5187"/>
      <c r="F6" s="5185"/>
      <c r="G6" s="5185"/>
      <c r="H6" s="5185"/>
      <c r="I6" s="5185"/>
      <c r="J6" s="5185"/>
      <c r="K6" s="5185"/>
      <c r="L6" s="5185"/>
      <c r="M6" s="5185"/>
      <c r="N6" s="5185"/>
      <c r="O6" s="5185"/>
      <c r="P6" s="5185"/>
      <c r="Q6" s="5185"/>
      <c r="R6" s="5186"/>
      <c r="S6" s="5185"/>
      <c r="T6" s="5185"/>
    </row>
    <row r="7" spans="1:23" ht="91.5" customHeight="1">
      <c r="A7" s="5184"/>
      <c r="B7" s="5183"/>
      <c r="C7" s="5180"/>
      <c r="D7" s="5180"/>
      <c r="E7" s="5182"/>
      <c r="F7" s="5180"/>
      <c r="G7" s="5180"/>
      <c r="H7" s="5180"/>
      <c r="I7" s="5180"/>
      <c r="J7" s="5180"/>
      <c r="K7" s="5180"/>
      <c r="L7" s="5180"/>
      <c r="M7" s="5180"/>
      <c r="N7" s="5180"/>
      <c r="O7" s="5180"/>
      <c r="P7" s="5180"/>
      <c r="Q7" s="5180"/>
      <c r="R7" s="5181"/>
      <c r="S7" s="5180"/>
      <c r="T7" s="5180"/>
    </row>
    <row r="8" spans="1:23" ht="20.100000000000001" customHeight="1">
      <c r="A8" s="5170" t="s">
        <v>969</v>
      </c>
      <c r="B8" s="3943" t="s">
        <v>91</v>
      </c>
      <c r="C8" s="5179">
        <v>103253</v>
      </c>
      <c r="D8" s="5179">
        <v>654391</v>
      </c>
      <c r="E8" s="5179">
        <v>420281</v>
      </c>
      <c r="F8" s="5179">
        <v>121029</v>
      </c>
      <c r="G8" s="5179">
        <v>371607</v>
      </c>
      <c r="H8" s="5179">
        <v>398581</v>
      </c>
      <c r="I8" s="5179">
        <v>776321</v>
      </c>
      <c r="J8" s="5179">
        <v>14640568</v>
      </c>
      <c r="K8" s="5179">
        <v>143616</v>
      </c>
      <c r="L8" s="5179">
        <v>322411</v>
      </c>
      <c r="M8" s="5179">
        <v>2249</v>
      </c>
      <c r="N8" s="5179">
        <v>111809</v>
      </c>
      <c r="O8" s="5179">
        <v>4792241</v>
      </c>
      <c r="P8" s="5179">
        <v>51118</v>
      </c>
      <c r="Q8" s="5179">
        <v>39352</v>
      </c>
      <c r="R8" s="5179">
        <v>475993</v>
      </c>
      <c r="S8" s="5179">
        <v>8644191</v>
      </c>
      <c r="T8" s="5179">
        <f>SUM(C8:S8)</f>
        <v>32069011</v>
      </c>
      <c r="U8" s="5163">
        <v>24911436</v>
      </c>
      <c r="V8" s="5165">
        <f>T8-U8</f>
        <v>7157575</v>
      </c>
      <c r="W8" s="5172">
        <f>V8/U8</f>
        <v>0.28732085135517682</v>
      </c>
    </row>
    <row r="9" spans="1:23" ht="20.100000000000001" customHeight="1">
      <c r="A9" s="5169" t="s">
        <v>970</v>
      </c>
      <c r="B9" s="3940" t="s">
        <v>93</v>
      </c>
      <c r="C9" s="5174">
        <v>103164</v>
      </c>
      <c r="D9" s="5174">
        <v>134222</v>
      </c>
      <c r="E9" s="5174">
        <v>68646</v>
      </c>
      <c r="F9" s="5174">
        <v>9786</v>
      </c>
      <c r="G9" s="5174">
        <v>84958</v>
      </c>
      <c r="H9" s="5174">
        <v>466912</v>
      </c>
      <c r="I9" s="5174">
        <v>310232</v>
      </c>
      <c r="J9" s="5174">
        <v>6959630</v>
      </c>
      <c r="K9" s="5174">
        <v>8456</v>
      </c>
      <c r="L9" s="5174">
        <v>364379</v>
      </c>
      <c r="M9" s="5174">
        <v>0</v>
      </c>
      <c r="N9" s="5174">
        <v>22317</v>
      </c>
      <c r="O9" s="5174">
        <v>3336787</v>
      </c>
      <c r="P9" s="5174">
        <v>8377</v>
      </c>
      <c r="Q9" s="5174">
        <v>5276</v>
      </c>
      <c r="R9" s="5174">
        <v>365805</v>
      </c>
      <c r="S9" s="5174">
        <v>21664</v>
      </c>
      <c r="T9" s="5174">
        <f>SUM(C9:S9)</f>
        <v>12270611</v>
      </c>
      <c r="U9" s="5163">
        <v>9626243</v>
      </c>
      <c r="V9" s="5165">
        <f>T9-U9</f>
        <v>2644368</v>
      </c>
      <c r="W9" s="5172">
        <f>V9/U9</f>
        <v>0.27470405640082013</v>
      </c>
    </row>
    <row r="10" spans="1:23" ht="20.100000000000001" customHeight="1">
      <c r="A10" s="5169" t="s">
        <v>971</v>
      </c>
      <c r="B10" s="3940" t="s">
        <v>95</v>
      </c>
      <c r="C10" s="5174">
        <v>64341</v>
      </c>
      <c r="D10" s="5174">
        <v>101215</v>
      </c>
      <c r="E10" s="5174">
        <v>72329</v>
      </c>
      <c r="F10" s="5174">
        <v>74171</v>
      </c>
      <c r="G10" s="5174">
        <v>215738</v>
      </c>
      <c r="H10" s="5174">
        <v>167916</v>
      </c>
      <c r="I10" s="5174">
        <v>371479</v>
      </c>
      <c r="J10" s="5174">
        <v>6098698</v>
      </c>
      <c r="K10" s="5174">
        <v>46061</v>
      </c>
      <c r="L10" s="5174">
        <v>201127</v>
      </c>
      <c r="M10" s="5174">
        <v>2899</v>
      </c>
      <c r="N10" s="5174">
        <v>15842</v>
      </c>
      <c r="O10" s="5174">
        <v>1476492</v>
      </c>
      <c r="P10" s="5174">
        <v>4600</v>
      </c>
      <c r="Q10" s="5174">
        <v>16882</v>
      </c>
      <c r="R10" s="5174">
        <v>191200</v>
      </c>
      <c r="S10" s="5174">
        <v>93165</v>
      </c>
      <c r="T10" s="5174">
        <f>SUM(C10:S10)</f>
        <v>9214155</v>
      </c>
      <c r="U10" s="5163">
        <v>12472514</v>
      </c>
      <c r="V10" s="5165">
        <f>T10-U10</f>
        <v>-3258359</v>
      </c>
      <c r="W10" s="5172">
        <f>V10/U10</f>
        <v>-0.26124316236486084</v>
      </c>
    </row>
    <row r="11" spans="1:23" ht="20.100000000000001" customHeight="1">
      <c r="A11" s="5169" t="s">
        <v>972</v>
      </c>
      <c r="B11" s="3940" t="s">
        <v>97</v>
      </c>
      <c r="C11" s="5174">
        <v>876</v>
      </c>
      <c r="D11" s="5174">
        <v>113269</v>
      </c>
      <c r="E11" s="5174">
        <v>12208</v>
      </c>
      <c r="F11" s="5174">
        <v>12432</v>
      </c>
      <c r="G11" s="5174">
        <v>336539</v>
      </c>
      <c r="H11" s="5174">
        <v>37321</v>
      </c>
      <c r="I11" s="5174">
        <v>222063</v>
      </c>
      <c r="J11" s="5174">
        <v>2081497</v>
      </c>
      <c r="K11" s="5174">
        <v>8939</v>
      </c>
      <c r="L11" s="5174">
        <v>114417</v>
      </c>
      <c r="M11" s="5174">
        <v>67</v>
      </c>
      <c r="N11" s="5174">
        <v>8636</v>
      </c>
      <c r="O11" s="5174">
        <v>512979</v>
      </c>
      <c r="P11" s="5174">
        <v>130</v>
      </c>
      <c r="Q11" s="5174">
        <v>851</v>
      </c>
      <c r="R11" s="5174">
        <v>78123</v>
      </c>
      <c r="S11" s="5174">
        <v>33211</v>
      </c>
      <c r="T11" s="5174">
        <f>SUM(C11:S11)</f>
        <v>3573558</v>
      </c>
      <c r="U11" s="5163">
        <v>7445680</v>
      </c>
      <c r="V11" s="5165">
        <f>T11-U11</f>
        <v>-3872122</v>
      </c>
      <c r="W11" s="5172">
        <f>V11/U11</f>
        <v>-0.52004947835523418</v>
      </c>
    </row>
    <row r="12" spans="1:23" ht="20.100000000000001" customHeight="1">
      <c r="A12" s="5169" t="s">
        <v>973</v>
      </c>
      <c r="B12" s="3940" t="s">
        <v>99</v>
      </c>
      <c r="C12" s="5174">
        <v>143352</v>
      </c>
      <c r="D12" s="5174">
        <v>96672</v>
      </c>
      <c r="E12" s="5174">
        <v>19431</v>
      </c>
      <c r="F12" s="5174">
        <v>109846</v>
      </c>
      <c r="G12" s="5174">
        <v>305646</v>
      </c>
      <c r="H12" s="5174">
        <v>244456</v>
      </c>
      <c r="I12" s="5174">
        <v>924708</v>
      </c>
      <c r="J12" s="5174">
        <v>8148526</v>
      </c>
      <c r="K12" s="5174">
        <v>6580</v>
      </c>
      <c r="L12" s="5174">
        <v>150966</v>
      </c>
      <c r="M12" s="5174">
        <v>1606</v>
      </c>
      <c r="N12" s="5174">
        <v>11938</v>
      </c>
      <c r="O12" s="5174">
        <v>4110610</v>
      </c>
      <c r="P12" s="5174">
        <v>1641</v>
      </c>
      <c r="Q12" s="5174">
        <v>7282</v>
      </c>
      <c r="R12" s="5174">
        <v>30207</v>
      </c>
      <c r="S12" s="5174">
        <v>814389</v>
      </c>
      <c r="T12" s="5174">
        <f>SUM(C12:S12)</f>
        <v>15127856</v>
      </c>
      <c r="U12" s="5163">
        <v>17876044</v>
      </c>
      <c r="V12" s="5165">
        <f>T12-U12</f>
        <v>-2748188</v>
      </c>
      <c r="W12" s="5172">
        <f>V12/U12</f>
        <v>-0.15373580418575833</v>
      </c>
    </row>
    <row r="13" spans="1:23" ht="20.100000000000001" customHeight="1">
      <c r="A13" s="5169" t="s">
        <v>974</v>
      </c>
      <c r="B13" s="3940" t="s">
        <v>101</v>
      </c>
      <c r="C13" s="5174">
        <v>21500</v>
      </c>
      <c r="D13" s="5174">
        <v>138083</v>
      </c>
      <c r="E13" s="5174">
        <v>188987</v>
      </c>
      <c r="F13" s="5174">
        <v>669727</v>
      </c>
      <c r="G13" s="5174">
        <v>573902</v>
      </c>
      <c r="H13" s="5174">
        <v>458901</v>
      </c>
      <c r="I13" s="5174">
        <v>414897</v>
      </c>
      <c r="J13" s="5174">
        <v>7645255</v>
      </c>
      <c r="K13" s="5174">
        <v>2763</v>
      </c>
      <c r="L13" s="5174">
        <v>381755</v>
      </c>
      <c r="M13" s="5174">
        <v>3056</v>
      </c>
      <c r="N13" s="5174">
        <v>31745</v>
      </c>
      <c r="O13" s="5174">
        <v>5530371</v>
      </c>
      <c r="P13" s="5174">
        <v>1810</v>
      </c>
      <c r="Q13" s="5174">
        <v>2329</v>
      </c>
      <c r="R13" s="5174">
        <v>151545</v>
      </c>
      <c r="S13" s="5174">
        <v>83733</v>
      </c>
      <c r="T13" s="5174">
        <f>SUM(C13:S13)</f>
        <v>16300359</v>
      </c>
      <c r="U13" s="5163">
        <v>11920826</v>
      </c>
      <c r="V13" s="5165">
        <f>T13-U13</f>
        <v>4379533</v>
      </c>
      <c r="W13" s="5172">
        <f>V13/U13</f>
        <v>0.36738502852067467</v>
      </c>
    </row>
    <row r="14" spans="1:23" ht="20.100000000000001" customHeight="1">
      <c r="A14" s="5169" t="s">
        <v>2629</v>
      </c>
      <c r="B14" s="3940" t="s">
        <v>103</v>
      </c>
      <c r="C14" s="5174">
        <v>102643</v>
      </c>
      <c r="D14" s="5174">
        <v>549220</v>
      </c>
      <c r="E14" s="5174">
        <v>50642</v>
      </c>
      <c r="F14" s="5174">
        <v>71732</v>
      </c>
      <c r="G14" s="5174">
        <v>271044</v>
      </c>
      <c r="H14" s="5174">
        <v>608807</v>
      </c>
      <c r="I14" s="5174">
        <v>470695</v>
      </c>
      <c r="J14" s="5174">
        <v>8941923</v>
      </c>
      <c r="K14" s="5174">
        <v>117115</v>
      </c>
      <c r="L14" s="5174">
        <v>273102</v>
      </c>
      <c r="M14" s="5174">
        <v>3501</v>
      </c>
      <c r="N14" s="5174">
        <v>30346</v>
      </c>
      <c r="O14" s="5174">
        <v>2007025</v>
      </c>
      <c r="P14" s="5174">
        <v>11420</v>
      </c>
      <c r="Q14" s="5174">
        <v>10556</v>
      </c>
      <c r="R14" s="5174">
        <v>0</v>
      </c>
      <c r="S14" s="5174">
        <v>236149</v>
      </c>
      <c r="T14" s="5174">
        <f>SUM(C14:S14)</f>
        <v>13755920</v>
      </c>
      <c r="U14" s="5163">
        <v>13755920</v>
      </c>
      <c r="V14" s="5165">
        <f>T14-U14</f>
        <v>0</v>
      </c>
      <c r="W14" s="5172">
        <f>V14/U14</f>
        <v>0</v>
      </c>
    </row>
    <row r="15" spans="1:23" s="5175" customFormat="1" ht="20.100000000000001" customHeight="1">
      <c r="A15" s="5178" t="s">
        <v>977</v>
      </c>
      <c r="B15" s="5177" t="s">
        <v>105</v>
      </c>
      <c r="C15" s="5176">
        <v>36301</v>
      </c>
      <c r="D15" s="5176">
        <v>213118</v>
      </c>
      <c r="E15" s="5176">
        <v>121923</v>
      </c>
      <c r="F15" s="5176">
        <v>4387</v>
      </c>
      <c r="G15" s="5176">
        <v>87287</v>
      </c>
      <c r="H15" s="5176">
        <v>92326</v>
      </c>
      <c r="I15" s="5176">
        <v>283896</v>
      </c>
      <c r="J15" s="5176">
        <v>4989366</v>
      </c>
      <c r="K15" s="5176">
        <v>44562</v>
      </c>
      <c r="L15" s="5176">
        <v>50564</v>
      </c>
      <c r="M15" s="5176">
        <v>6504</v>
      </c>
      <c r="N15" s="5176">
        <v>10035</v>
      </c>
      <c r="O15" s="5176">
        <v>686059</v>
      </c>
      <c r="P15" s="5176">
        <v>22419</v>
      </c>
      <c r="Q15" s="5176">
        <v>4277</v>
      </c>
      <c r="R15" s="5176">
        <v>119420</v>
      </c>
      <c r="S15" s="5176">
        <v>17540</v>
      </c>
      <c r="T15" s="5176">
        <f>SUM(C15:S15)</f>
        <v>6789984</v>
      </c>
      <c r="U15" s="5175">
        <v>6948582</v>
      </c>
      <c r="V15" s="5165">
        <f>T15-U15</f>
        <v>-158598</v>
      </c>
      <c r="W15" s="5172">
        <f>V15/U15</f>
        <v>-2.2824512972574835E-2</v>
      </c>
    </row>
    <row r="16" spans="1:23" ht="20.100000000000001" customHeight="1">
      <c r="A16" s="4781" t="s">
        <v>1809</v>
      </c>
      <c r="B16" s="4780" t="s">
        <v>107</v>
      </c>
      <c r="C16" s="5174">
        <v>103</v>
      </c>
      <c r="D16" s="5174">
        <v>50051</v>
      </c>
      <c r="E16" s="5174">
        <v>4446</v>
      </c>
      <c r="F16" s="5174">
        <v>9399</v>
      </c>
      <c r="G16" s="5174">
        <v>70077</v>
      </c>
      <c r="H16" s="5174">
        <v>46980</v>
      </c>
      <c r="I16" s="5174">
        <v>163268</v>
      </c>
      <c r="J16" s="5174">
        <v>2147206</v>
      </c>
      <c r="K16" s="5174">
        <v>10466</v>
      </c>
      <c r="L16" s="5174">
        <v>30741</v>
      </c>
      <c r="M16" s="5174">
        <v>710</v>
      </c>
      <c r="N16" s="5174">
        <v>7335</v>
      </c>
      <c r="O16" s="5174">
        <v>566547</v>
      </c>
      <c r="P16" s="5174">
        <v>8507</v>
      </c>
      <c r="Q16" s="5174">
        <v>899</v>
      </c>
      <c r="R16" s="5174">
        <v>7573</v>
      </c>
      <c r="S16" s="5174">
        <v>2857</v>
      </c>
      <c r="T16" s="5174">
        <f>SUM(C16:S16)</f>
        <v>3127165</v>
      </c>
      <c r="U16" s="5163">
        <v>2100384</v>
      </c>
      <c r="V16" s="5165">
        <f>T16-U16</f>
        <v>1026781</v>
      </c>
      <c r="W16" s="5172">
        <f>V16/U16</f>
        <v>0.48885394289806056</v>
      </c>
    </row>
    <row r="17" spans="1:23" ht="20.100000000000001" customHeight="1">
      <c r="A17" s="5169" t="s">
        <v>978</v>
      </c>
      <c r="B17" s="3940" t="s">
        <v>109</v>
      </c>
      <c r="C17" s="5174">
        <v>86872</v>
      </c>
      <c r="D17" s="5174">
        <v>202967</v>
      </c>
      <c r="E17" s="5174">
        <v>72614</v>
      </c>
      <c r="F17" s="5174">
        <v>15051</v>
      </c>
      <c r="G17" s="5174">
        <v>151738</v>
      </c>
      <c r="H17" s="5174">
        <v>90098</v>
      </c>
      <c r="I17" s="5174">
        <v>202279</v>
      </c>
      <c r="J17" s="5174">
        <v>3585202</v>
      </c>
      <c r="K17" s="5174">
        <v>12834</v>
      </c>
      <c r="L17" s="5174">
        <v>140877</v>
      </c>
      <c r="M17" s="5174">
        <v>325</v>
      </c>
      <c r="N17" s="5174">
        <v>24609</v>
      </c>
      <c r="O17" s="5174">
        <v>2822791</v>
      </c>
      <c r="P17" s="5174">
        <v>4551</v>
      </c>
      <c r="Q17" s="5174">
        <v>2042</v>
      </c>
      <c r="R17" s="5174">
        <v>94515</v>
      </c>
      <c r="S17" s="5174">
        <v>5080</v>
      </c>
      <c r="T17" s="5174">
        <f>SUM(C17:S17)</f>
        <v>7514445</v>
      </c>
      <c r="U17" s="5163">
        <v>8699292</v>
      </c>
      <c r="V17" s="5165">
        <f>T17-U17</f>
        <v>-1184847</v>
      </c>
      <c r="W17" s="5172">
        <f>V17/U17</f>
        <v>-0.13620039423897945</v>
      </c>
    </row>
    <row r="18" spans="1:23" ht="20.100000000000001" customHeight="1">
      <c r="A18" s="5169" t="s">
        <v>3102</v>
      </c>
      <c r="B18" s="3940" t="s">
        <v>111</v>
      </c>
      <c r="C18" s="5174">
        <v>0</v>
      </c>
      <c r="D18" s="5174">
        <v>52988</v>
      </c>
      <c r="E18" s="5174">
        <v>2543</v>
      </c>
      <c r="F18" s="5174">
        <v>39556</v>
      </c>
      <c r="G18" s="5174">
        <v>87643</v>
      </c>
      <c r="H18" s="5174">
        <v>68810</v>
      </c>
      <c r="I18" s="5174">
        <v>68657</v>
      </c>
      <c r="J18" s="5174">
        <v>1402208</v>
      </c>
      <c r="K18" s="5174">
        <v>7856</v>
      </c>
      <c r="L18" s="5174">
        <v>253773</v>
      </c>
      <c r="M18" s="5174">
        <v>0</v>
      </c>
      <c r="N18" s="5174">
        <v>2812</v>
      </c>
      <c r="O18" s="5174">
        <v>583240</v>
      </c>
      <c r="P18" s="5174">
        <v>192</v>
      </c>
      <c r="Q18" s="5174">
        <v>1615</v>
      </c>
      <c r="R18" s="5174">
        <v>0</v>
      </c>
      <c r="S18" s="5174">
        <v>19075</v>
      </c>
      <c r="T18" s="5174">
        <f>SUM(C18:S18)</f>
        <v>2590968</v>
      </c>
      <c r="U18" s="5163">
        <v>2590968</v>
      </c>
      <c r="V18" s="5165">
        <f>T18-U18</f>
        <v>0</v>
      </c>
      <c r="W18" s="5172">
        <f>V18/U18</f>
        <v>0</v>
      </c>
    </row>
    <row r="19" spans="1:23" ht="20.100000000000001" customHeight="1">
      <c r="A19" s="5169" t="s">
        <v>979</v>
      </c>
      <c r="B19" s="3940" t="s">
        <v>113</v>
      </c>
      <c r="C19" s="5174">
        <v>1576</v>
      </c>
      <c r="D19" s="5174">
        <v>58457</v>
      </c>
      <c r="E19" s="5174">
        <v>64717</v>
      </c>
      <c r="F19" s="5174">
        <v>9792</v>
      </c>
      <c r="G19" s="5174">
        <v>54510</v>
      </c>
      <c r="H19" s="5174">
        <v>21486</v>
      </c>
      <c r="I19" s="5174">
        <v>21731</v>
      </c>
      <c r="J19" s="5174">
        <v>1811406</v>
      </c>
      <c r="K19" s="5174">
        <v>48</v>
      </c>
      <c r="L19" s="5174">
        <v>16997</v>
      </c>
      <c r="M19" s="5174">
        <v>0</v>
      </c>
      <c r="N19" s="5174">
        <v>11463</v>
      </c>
      <c r="O19" s="5174">
        <v>405417</v>
      </c>
      <c r="P19" s="5174">
        <v>21823</v>
      </c>
      <c r="Q19" s="5174">
        <v>130</v>
      </c>
      <c r="R19" s="5174">
        <v>263827</v>
      </c>
      <c r="S19" s="5174">
        <v>522</v>
      </c>
      <c r="T19" s="5174">
        <f>SUM(C19:S19)</f>
        <v>2763902</v>
      </c>
      <c r="U19" s="5163">
        <v>3046535</v>
      </c>
      <c r="V19" s="5165">
        <f>T19-U19</f>
        <v>-282633</v>
      </c>
      <c r="W19" s="5172">
        <f>V19/U19</f>
        <v>-9.2771952398380458E-2</v>
      </c>
    </row>
    <row r="20" spans="1:23" ht="20.100000000000001" customHeight="1">
      <c r="A20" s="5169" t="s">
        <v>114</v>
      </c>
      <c r="B20" s="3940" t="s">
        <v>115</v>
      </c>
      <c r="C20" s="5174">
        <v>811</v>
      </c>
      <c r="D20" s="5174">
        <v>46493</v>
      </c>
      <c r="E20" s="5174">
        <v>2077</v>
      </c>
      <c r="F20" s="5174">
        <v>2689</v>
      </c>
      <c r="G20" s="5174">
        <v>45413</v>
      </c>
      <c r="H20" s="5174">
        <v>29683</v>
      </c>
      <c r="I20" s="5174">
        <v>107555</v>
      </c>
      <c r="J20" s="5174">
        <v>1966441</v>
      </c>
      <c r="K20" s="5174">
        <v>1857</v>
      </c>
      <c r="L20" s="5174">
        <v>45974</v>
      </c>
      <c r="M20" s="5174">
        <v>191</v>
      </c>
      <c r="N20" s="5174">
        <v>3238</v>
      </c>
      <c r="O20" s="5174">
        <v>294461</v>
      </c>
      <c r="P20" s="5174">
        <v>1093</v>
      </c>
      <c r="Q20" s="5174">
        <v>1338</v>
      </c>
      <c r="R20" s="5174">
        <v>40746</v>
      </c>
      <c r="S20" s="5174">
        <v>2609</v>
      </c>
      <c r="T20" s="5174">
        <f>SUM(C20:S20)</f>
        <v>2592669</v>
      </c>
      <c r="U20" s="5163">
        <v>3668805</v>
      </c>
      <c r="V20" s="5165">
        <f>T20-U20</f>
        <v>-1076136</v>
      </c>
      <c r="W20" s="5172">
        <f>V20/U20</f>
        <v>-0.29332057713615195</v>
      </c>
    </row>
    <row r="21" spans="1:23" ht="20.100000000000001" customHeight="1">
      <c r="A21" s="5169" t="s">
        <v>981</v>
      </c>
      <c r="B21" s="3940" t="s">
        <v>117</v>
      </c>
      <c r="C21" s="5174">
        <v>25</v>
      </c>
      <c r="D21" s="5174">
        <v>31801</v>
      </c>
      <c r="E21" s="5174">
        <v>5159</v>
      </c>
      <c r="F21" s="5174">
        <v>11591</v>
      </c>
      <c r="G21" s="5174">
        <v>35446</v>
      </c>
      <c r="H21" s="5174">
        <v>13134</v>
      </c>
      <c r="I21" s="5174">
        <v>60226</v>
      </c>
      <c r="J21" s="5174">
        <v>809975</v>
      </c>
      <c r="K21" s="5174">
        <v>14224</v>
      </c>
      <c r="L21" s="5174">
        <v>21916</v>
      </c>
      <c r="M21" s="5174">
        <v>17</v>
      </c>
      <c r="N21" s="5174">
        <v>457</v>
      </c>
      <c r="O21" s="5174">
        <v>150146</v>
      </c>
      <c r="P21" s="5174">
        <v>0</v>
      </c>
      <c r="Q21" s="5174">
        <v>111</v>
      </c>
      <c r="R21" s="5174">
        <v>25087</v>
      </c>
      <c r="S21" s="5174">
        <v>764</v>
      </c>
      <c r="T21" s="5174">
        <f>SUM(C21:S21)</f>
        <v>1180079</v>
      </c>
      <c r="U21" s="5163">
        <v>2806822</v>
      </c>
      <c r="V21" s="5165">
        <f>T21-U21</f>
        <v>-1626743</v>
      </c>
      <c r="W21" s="5172">
        <f>V21/U21</f>
        <v>-0.57956756787569719</v>
      </c>
    </row>
    <row r="22" spans="1:23" ht="20.100000000000001" customHeight="1">
      <c r="A22" s="5169" t="s">
        <v>118</v>
      </c>
      <c r="B22" s="3940" t="s">
        <v>119</v>
      </c>
      <c r="C22" s="5174">
        <v>12858</v>
      </c>
      <c r="D22" s="5174">
        <v>113423</v>
      </c>
      <c r="E22" s="5174">
        <v>9623</v>
      </c>
      <c r="F22" s="5174">
        <v>25117</v>
      </c>
      <c r="G22" s="5174">
        <v>103124</v>
      </c>
      <c r="H22" s="5174">
        <v>32898</v>
      </c>
      <c r="I22" s="5174">
        <v>87799</v>
      </c>
      <c r="J22" s="5174">
        <v>1910694</v>
      </c>
      <c r="K22" s="5174">
        <v>13386</v>
      </c>
      <c r="L22" s="5174">
        <v>29343</v>
      </c>
      <c r="M22" s="5174">
        <v>36</v>
      </c>
      <c r="N22" s="5174">
        <v>8233</v>
      </c>
      <c r="O22" s="5174">
        <v>1291794</v>
      </c>
      <c r="P22" s="5174">
        <v>10618</v>
      </c>
      <c r="Q22" s="5174">
        <v>11869</v>
      </c>
      <c r="R22" s="5174">
        <v>54618</v>
      </c>
      <c r="S22" s="5174">
        <v>101539</v>
      </c>
      <c r="T22" s="5174">
        <f>SUM(C22:S22)</f>
        <v>3816972</v>
      </c>
      <c r="U22" s="5163">
        <v>9583216</v>
      </c>
      <c r="V22" s="5165">
        <f>T22-U22</f>
        <v>-5766244</v>
      </c>
      <c r="W22" s="5172">
        <f>V22/U22</f>
        <v>-0.60170239301712491</v>
      </c>
    </row>
    <row r="23" spans="1:23" ht="20.100000000000001" customHeight="1">
      <c r="A23" s="5169" t="s">
        <v>982</v>
      </c>
      <c r="B23" s="3940" t="s">
        <v>983</v>
      </c>
      <c r="C23" s="5174">
        <v>240</v>
      </c>
      <c r="D23" s="5174">
        <v>45881</v>
      </c>
      <c r="E23" s="5174">
        <v>6339</v>
      </c>
      <c r="F23" s="5174">
        <v>8536</v>
      </c>
      <c r="G23" s="5174">
        <v>74786</v>
      </c>
      <c r="H23" s="5174">
        <v>33087</v>
      </c>
      <c r="I23" s="5174">
        <v>77523</v>
      </c>
      <c r="J23" s="5174">
        <v>1524092</v>
      </c>
      <c r="K23" s="5174">
        <v>431</v>
      </c>
      <c r="L23" s="5174">
        <v>45633</v>
      </c>
      <c r="M23" s="5174">
        <v>1490</v>
      </c>
      <c r="N23" s="5174">
        <v>6785</v>
      </c>
      <c r="O23" s="5174">
        <v>386228</v>
      </c>
      <c r="P23" s="5174">
        <v>88</v>
      </c>
      <c r="Q23" s="5174">
        <v>550</v>
      </c>
      <c r="R23" s="5174">
        <v>85357</v>
      </c>
      <c r="S23" s="5174">
        <v>2707</v>
      </c>
      <c r="T23" s="5174">
        <f>SUM(C23:S23)</f>
        <v>2299753</v>
      </c>
      <c r="U23" s="5163">
        <v>3254728</v>
      </c>
      <c r="V23" s="5165">
        <f>T23-U23</f>
        <v>-954975</v>
      </c>
      <c r="W23" s="5172">
        <f>V23/U23</f>
        <v>-0.29341161534850224</v>
      </c>
    </row>
    <row r="24" spans="1:23" ht="20.100000000000001" customHeight="1">
      <c r="A24" s="5169" t="s">
        <v>984</v>
      </c>
      <c r="B24" s="3940" t="s">
        <v>2643</v>
      </c>
      <c r="C24" s="5174">
        <v>22846</v>
      </c>
      <c r="D24" s="5174">
        <v>101650</v>
      </c>
      <c r="E24" s="5174">
        <v>53821</v>
      </c>
      <c r="F24" s="5174">
        <v>12079</v>
      </c>
      <c r="G24" s="5174">
        <v>199161</v>
      </c>
      <c r="H24" s="5174">
        <v>46450</v>
      </c>
      <c r="I24" s="5174">
        <v>124547</v>
      </c>
      <c r="J24" s="5174">
        <v>2371398</v>
      </c>
      <c r="K24" s="5174">
        <v>17318</v>
      </c>
      <c r="L24" s="5174">
        <v>40968</v>
      </c>
      <c r="M24" s="5174">
        <v>2410</v>
      </c>
      <c r="N24" s="5174">
        <v>55916</v>
      </c>
      <c r="O24" s="5174">
        <v>1624554</v>
      </c>
      <c r="P24" s="5174">
        <v>12666</v>
      </c>
      <c r="Q24" s="5174">
        <v>1488</v>
      </c>
      <c r="R24" s="5174">
        <v>23372</v>
      </c>
      <c r="S24" s="5174">
        <v>26012</v>
      </c>
      <c r="T24" s="5174">
        <f>SUM(C24:S24)</f>
        <v>4736656</v>
      </c>
      <c r="U24" s="5163">
        <v>4991612</v>
      </c>
      <c r="V24" s="5165">
        <f>T24-U24</f>
        <v>-254956</v>
      </c>
      <c r="W24" s="5172">
        <f>V24/U24</f>
        <v>-5.1076886584934887E-2</v>
      </c>
    </row>
    <row r="25" spans="1:23" ht="20.100000000000001" customHeight="1">
      <c r="A25" s="5169" t="s">
        <v>3104</v>
      </c>
      <c r="B25" s="3940" t="s">
        <v>125</v>
      </c>
      <c r="C25" s="5174">
        <v>2009</v>
      </c>
      <c r="D25" s="5174">
        <v>136095</v>
      </c>
      <c r="E25" s="5174">
        <v>20598</v>
      </c>
      <c r="F25" s="5174">
        <v>44632</v>
      </c>
      <c r="G25" s="5174">
        <v>120166</v>
      </c>
      <c r="H25" s="5174">
        <v>40735</v>
      </c>
      <c r="I25" s="5174">
        <v>72960</v>
      </c>
      <c r="J25" s="5174">
        <v>1730625</v>
      </c>
      <c r="K25" s="5174">
        <v>44908</v>
      </c>
      <c r="L25" s="5174">
        <v>63779</v>
      </c>
      <c r="M25" s="5174">
        <v>4</v>
      </c>
      <c r="N25" s="5174">
        <v>2402</v>
      </c>
      <c r="O25" s="5174">
        <v>372087</v>
      </c>
      <c r="P25" s="5174">
        <v>4084</v>
      </c>
      <c r="Q25" s="5174">
        <v>286</v>
      </c>
      <c r="R25" s="5174">
        <v>0</v>
      </c>
      <c r="S25" s="5174">
        <v>5144</v>
      </c>
      <c r="T25" s="5174">
        <f>SUM(C25:S25)</f>
        <v>2660514</v>
      </c>
      <c r="U25" s="5163">
        <v>2660514</v>
      </c>
      <c r="V25" s="5165">
        <f>T25-U25</f>
        <v>0</v>
      </c>
      <c r="W25" s="5172">
        <f>V25/U25</f>
        <v>0</v>
      </c>
    </row>
    <row r="26" spans="1:23" ht="20.100000000000001" customHeight="1">
      <c r="A26" s="5169" t="s">
        <v>2765</v>
      </c>
      <c r="B26" s="3940" t="s">
        <v>127</v>
      </c>
      <c r="C26" s="5174">
        <v>7433</v>
      </c>
      <c r="D26" s="5174">
        <v>31753</v>
      </c>
      <c r="E26" s="5174">
        <v>13480</v>
      </c>
      <c r="F26" s="5174">
        <v>12682</v>
      </c>
      <c r="G26" s="5174">
        <v>66059</v>
      </c>
      <c r="H26" s="5174">
        <v>14084</v>
      </c>
      <c r="I26" s="5174">
        <v>88420</v>
      </c>
      <c r="J26" s="5174">
        <v>602154</v>
      </c>
      <c r="K26" s="5174">
        <v>3062</v>
      </c>
      <c r="L26" s="5174">
        <v>32089</v>
      </c>
      <c r="M26" s="5174">
        <v>118</v>
      </c>
      <c r="N26" s="5174">
        <v>17134</v>
      </c>
      <c r="O26" s="5174">
        <v>493146</v>
      </c>
      <c r="P26" s="5174">
        <v>4001</v>
      </c>
      <c r="Q26" s="5174">
        <v>919</v>
      </c>
      <c r="R26" s="5174">
        <v>0</v>
      </c>
      <c r="S26" s="5174">
        <v>19001</v>
      </c>
      <c r="T26" s="5174">
        <f>SUM(C26:S26)</f>
        <v>1405535</v>
      </c>
      <c r="U26" s="5163">
        <v>1405535</v>
      </c>
      <c r="V26" s="5165">
        <f>T26-U26</f>
        <v>0</v>
      </c>
      <c r="W26" s="5172">
        <f>V26/U26</f>
        <v>0</v>
      </c>
    </row>
    <row r="27" spans="1:23" ht="20.100000000000001" customHeight="1" thickBot="1">
      <c r="A27" s="5169" t="s">
        <v>128</v>
      </c>
      <c r="B27" s="3940" t="s">
        <v>129</v>
      </c>
      <c r="C27" s="5173">
        <v>52</v>
      </c>
      <c r="D27" s="5173">
        <v>8097</v>
      </c>
      <c r="E27" s="5173">
        <v>0</v>
      </c>
      <c r="F27" s="5173">
        <v>1128</v>
      </c>
      <c r="G27" s="5173">
        <v>7118</v>
      </c>
      <c r="H27" s="5173">
        <v>5743</v>
      </c>
      <c r="I27" s="5173">
        <v>27487</v>
      </c>
      <c r="J27" s="5173">
        <v>278413</v>
      </c>
      <c r="K27" s="5173">
        <v>128</v>
      </c>
      <c r="L27" s="5173">
        <v>3783</v>
      </c>
      <c r="M27" s="5173">
        <v>0</v>
      </c>
      <c r="N27" s="5173">
        <v>1318</v>
      </c>
      <c r="O27" s="5173">
        <v>381396</v>
      </c>
      <c r="P27" s="5173">
        <v>0</v>
      </c>
      <c r="Q27" s="5173">
        <v>54</v>
      </c>
      <c r="R27" s="5173">
        <v>1901</v>
      </c>
      <c r="S27" s="5173">
        <v>57127</v>
      </c>
      <c r="T27" s="5173">
        <f>SUM(C27:S27)</f>
        <v>773745</v>
      </c>
      <c r="U27" s="5163">
        <v>1594031</v>
      </c>
      <c r="V27" s="5165">
        <f>T27-U27</f>
        <v>-820286</v>
      </c>
      <c r="W27" s="5172">
        <f>V27/U27</f>
        <v>-0.51459852411904161</v>
      </c>
    </row>
    <row r="28" spans="1:23" ht="20.100000000000001" customHeight="1">
      <c r="A28" s="3929" t="s">
        <v>424</v>
      </c>
      <c r="B28" s="3928" t="s">
        <v>131</v>
      </c>
      <c r="C28" s="5167">
        <f>SUM(C8:C27)</f>
        <v>710255</v>
      </c>
      <c r="D28" s="5167">
        <f>SUM(D8:D27)</f>
        <v>2879846</v>
      </c>
      <c r="E28" s="5167">
        <f>SUM(E8:E27)</f>
        <v>1209864</v>
      </c>
      <c r="F28" s="5167">
        <f>SUM(F8:F27)</f>
        <v>1265362</v>
      </c>
      <c r="G28" s="5167">
        <f>SUM(G8:G27)</f>
        <v>3261962</v>
      </c>
      <c r="H28" s="5167">
        <f>SUM(H8:H27)</f>
        <v>2918408</v>
      </c>
      <c r="I28" s="5167">
        <f>SUM(I8:I27)</f>
        <v>4876743</v>
      </c>
      <c r="J28" s="5167">
        <f>SUM(J8:J27)</f>
        <v>79645277</v>
      </c>
      <c r="K28" s="5167">
        <f>SUM(K8:K27)</f>
        <v>504610</v>
      </c>
      <c r="L28" s="5167">
        <f>SUM(L8:L27)</f>
        <v>2584594</v>
      </c>
      <c r="M28" s="5167">
        <f>SUM(M8:M27)</f>
        <v>25183</v>
      </c>
      <c r="N28" s="5167">
        <f>SUM(N8:N27)</f>
        <v>384370</v>
      </c>
      <c r="O28" s="5167">
        <f>SUM(O8:O27)</f>
        <v>31824371</v>
      </c>
      <c r="P28" s="5167">
        <f>SUM(P8:P27)</f>
        <v>169138</v>
      </c>
      <c r="Q28" s="5167">
        <f>SUM(Q8:Q27)</f>
        <v>108106</v>
      </c>
      <c r="R28" s="5167">
        <f>SUM(R8:R27)</f>
        <v>2009289</v>
      </c>
      <c r="S28" s="5167">
        <f>SUM(S8:S27)</f>
        <v>10186479</v>
      </c>
      <c r="T28" s="5167">
        <f>SUM(C28:S28)</f>
        <v>144563857</v>
      </c>
      <c r="U28" s="5163">
        <v>151359687</v>
      </c>
      <c r="V28" s="5165">
        <f>T28-U28</f>
        <v>-6795830</v>
      </c>
      <c r="W28" s="5172">
        <f>V28/U28</f>
        <v>-4.489854686340624E-2</v>
      </c>
    </row>
    <row r="29" spans="1:23" ht="20.45" customHeight="1">
      <c r="A29" s="5171" t="s">
        <v>2799</v>
      </c>
      <c r="B29" s="5171"/>
      <c r="C29" s="5171"/>
      <c r="D29" s="5171"/>
      <c r="V29" s="5165">
        <f>T29-U29</f>
        <v>0</v>
      </c>
    </row>
    <row r="30" spans="1:23" hidden="1">
      <c r="V30" s="5165">
        <f>T30-U30</f>
        <v>0</v>
      </c>
    </row>
    <row r="31" spans="1:23" hidden="1">
      <c r="V31" s="5165">
        <f>T31-U31</f>
        <v>0</v>
      </c>
    </row>
    <row r="32" spans="1:23" hidden="1">
      <c r="V32" s="5165">
        <f>T32-U32</f>
        <v>0</v>
      </c>
    </row>
    <row r="33" spans="1:22" hidden="1">
      <c r="V33" s="5165">
        <f>T33-U33</f>
        <v>0</v>
      </c>
    </row>
    <row r="34" spans="1:22" ht="33" hidden="1" customHeight="1">
      <c r="A34" s="5170" t="s">
        <v>969</v>
      </c>
      <c r="B34" s="3943" t="s">
        <v>91</v>
      </c>
      <c r="C34" s="5168">
        <v>6657</v>
      </c>
      <c r="D34" s="5168">
        <v>603108</v>
      </c>
      <c r="E34" s="5168">
        <v>244466</v>
      </c>
      <c r="F34" s="5168">
        <v>221212</v>
      </c>
      <c r="G34" s="5168">
        <v>456930</v>
      </c>
      <c r="H34" s="5168">
        <v>303846</v>
      </c>
      <c r="I34" s="5168">
        <v>347090</v>
      </c>
      <c r="J34" s="5168">
        <v>8329057</v>
      </c>
      <c r="K34" s="5168">
        <v>153093</v>
      </c>
      <c r="L34" s="5168">
        <v>474278</v>
      </c>
      <c r="M34" s="5168">
        <v>5253</v>
      </c>
      <c r="N34" s="5168">
        <v>59132</v>
      </c>
      <c r="O34" s="5168">
        <v>3574424</v>
      </c>
      <c r="P34" s="5168">
        <v>5947</v>
      </c>
      <c r="Q34" s="5168">
        <v>6950</v>
      </c>
      <c r="R34" s="5168"/>
      <c r="S34" s="5168">
        <v>395319</v>
      </c>
      <c r="T34" s="5167">
        <f>SUM(C34:S34)</f>
        <v>15186762</v>
      </c>
      <c r="V34" s="5165">
        <f>T34-U34</f>
        <v>15186762</v>
      </c>
    </row>
    <row r="35" spans="1:22" ht="33" hidden="1" customHeight="1">
      <c r="A35" s="5169" t="s">
        <v>3466</v>
      </c>
      <c r="B35" s="3940">
        <v>1435</v>
      </c>
      <c r="C35" s="5168">
        <v>14043</v>
      </c>
      <c r="D35" s="5168">
        <v>192668</v>
      </c>
      <c r="E35" s="5168">
        <v>224869</v>
      </c>
      <c r="F35" s="5168">
        <v>2499</v>
      </c>
      <c r="G35" s="5168">
        <v>210903</v>
      </c>
      <c r="H35" s="5168">
        <v>72619</v>
      </c>
      <c r="I35" s="5168">
        <v>666594</v>
      </c>
      <c r="J35" s="5168">
        <v>2525251</v>
      </c>
      <c r="K35" s="5168">
        <v>55259</v>
      </c>
      <c r="L35" s="5168"/>
      <c r="M35" s="5168">
        <v>602</v>
      </c>
      <c r="N35" s="5168">
        <v>67992</v>
      </c>
      <c r="O35" s="5168">
        <v>334979</v>
      </c>
      <c r="P35" s="5168">
        <v>21116</v>
      </c>
      <c r="Q35" s="5168">
        <v>12066</v>
      </c>
      <c r="R35" s="5168"/>
      <c r="S35" s="5168">
        <v>54837</v>
      </c>
      <c r="T35" s="5167">
        <f>SUM(C35:S35)</f>
        <v>4456297</v>
      </c>
      <c r="V35" s="5165">
        <f>T35-U35</f>
        <v>4456297</v>
      </c>
    </row>
    <row r="36" spans="1:22" ht="33" hidden="1" customHeight="1">
      <c r="A36" s="5169" t="s">
        <v>3105</v>
      </c>
      <c r="B36" s="3940"/>
      <c r="C36" s="5168">
        <v>149899</v>
      </c>
      <c r="D36" s="5168">
        <v>1410</v>
      </c>
      <c r="E36" s="5168"/>
      <c r="F36" s="5168">
        <v>5660</v>
      </c>
      <c r="G36" s="5168">
        <v>34101</v>
      </c>
      <c r="H36" s="5168">
        <v>50188</v>
      </c>
      <c r="I36" s="5168">
        <v>359250</v>
      </c>
      <c r="J36" s="5168">
        <v>3722195</v>
      </c>
      <c r="K36" s="5168">
        <v>24721</v>
      </c>
      <c r="L36" s="5168"/>
      <c r="M36" s="5168">
        <v>2500</v>
      </c>
      <c r="N36" s="5168">
        <v>42886</v>
      </c>
      <c r="O36" s="5168">
        <v>526119</v>
      </c>
      <c r="P36" s="5168">
        <v>54964</v>
      </c>
      <c r="Q36" s="5168">
        <v>4244</v>
      </c>
      <c r="R36" s="5168"/>
      <c r="S36" s="5168">
        <v>153718</v>
      </c>
      <c r="T36" s="5167">
        <f>SUM(C36:S36)</f>
        <v>5131855</v>
      </c>
      <c r="V36" s="5165">
        <f>T36-U36</f>
        <v>5131855</v>
      </c>
    </row>
    <row r="37" spans="1:22" ht="33" hidden="1" customHeight="1">
      <c r="A37" s="5169" t="s">
        <v>3106</v>
      </c>
      <c r="B37" s="3940"/>
      <c r="C37" s="5168">
        <v>0</v>
      </c>
      <c r="D37" s="5168">
        <v>0</v>
      </c>
      <c r="E37" s="5168">
        <v>0</v>
      </c>
      <c r="F37" s="5168">
        <v>4155</v>
      </c>
      <c r="G37" s="5168">
        <v>44270</v>
      </c>
      <c r="H37" s="5168">
        <v>156029</v>
      </c>
      <c r="I37" s="5168">
        <v>0</v>
      </c>
      <c r="J37" s="5168">
        <v>181986</v>
      </c>
      <c r="K37" s="5168">
        <v>0</v>
      </c>
      <c r="L37" s="5168">
        <v>3432</v>
      </c>
      <c r="M37" s="5168">
        <v>0</v>
      </c>
      <c r="N37" s="5168">
        <v>12276</v>
      </c>
      <c r="O37" s="5168">
        <v>82254</v>
      </c>
      <c r="P37" s="5168">
        <v>85</v>
      </c>
      <c r="Q37" s="5168">
        <v>8</v>
      </c>
      <c r="R37" s="5168"/>
      <c r="S37" s="5168">
        <v>0</v>
      </c>
      <c r="T37" s="5167">
        <f>SUM(C37:S37)</f>
        <v>484495</v>
      </c>
      <c r="V37" s="5165">
        <f>T37-U37</f>
        <v>484495</v>
      </c>
    </row>
    <row r="38" spans="1:22" ht="33" hidden="1" customHeight="1">
      <c r="A38" s="5169" t="s">
        <v>970</v>
      </c>
      <c r="B38" s="3940" t="s">
        <v>93</v>
      </c>
      <c r="C38" s="5168">
        <v>305317</v>
      </c>
      <c r="D38" s="5168">
        <v>223346</v>
      </c>
      <c r="E38" s="5168">
        <v>96389</v>
      </c>
      <c r="F38" s="5168">
        <v>24919</v>
      </c>
      <c r="G38" s="5168">
        <v>83249</v>
      </c>
      <c r="H38" s="5168">
        <v>293635</v>
      </c>
      <c r="I38" s="5168">
        <v>893513</v>
      </c>
      <c r="J38" s="5168">
        <v>4555956</v>
      </c>
      <c r="K38" s="5168">
        <v>12</v>
      </c>
      <c r="L38" s="5168">
        <v>211967</v>
      </c>
      <c r="M38" s="5168">
        <v>1118</v>
      </c>
      <c r="N38" s="5168">
        <v>12422</v>
      </c>
      <c r="O38" s="5168">
        <v>1531572</v>
      </c>
      <c r="P38" s="5168">
        <v>6241</v>
      </c>
      <c r="Q38" s="5168">
        <v>2728</v>
      </c>
      <c r="R38" s="5168"/>
      <c r="S38" s="5168">
        <v>80560</v>
      </c>
      <c r="T38" s="5167">
        <f>SUM(C38:S38)</f>
        <v>8322944</v>
      </c>
      <c r="V38" s="5165">
        <f>T38-U38</f>
        <v>8322944</v>
      </c>
    </row>
    <row r="39" spans="1:22" ht="33" hidden="1" customHeight="1">
      <c r="A39" s="5169" t="s">
        <v>3107</v>
      </c>
      <c r="B39" s="3940"/>
      <c r="C39" s="5168">
        <v>6673</v>
      </c>
      <c r="D39" s="5168">
        <v>6017</v>
      </c>
      <c r="E39" s="5168">
        <v>40758</v>
      </c>
      <c r="F39" s="5168">
        <v>1568</v>
      </c>
      <c r="G39" s="5168">
        <v>8526</v>
      </c>
      <c r="H39" s="5168">
        <v>34777</v>
      </c>
      <c r="I39" s="5168">
        <v>31086</v>
      </c>
      <c r="J39" s="5168">
        <v>1251001</v>
      </c>
      <c r="K39" s="5168">
        <v>3718</v>
      </c>
      <c r="L39" s="5168">
        <v>7209</v>
      </c>
      <c r="M39" s="5168">
        <v>0</v>
      </c>
      <c r="N39" s="5168">
        <v>9388</v>
      </c>
      <c r="O39" s="5168">
        <v>174300</v>
      </c>
      <c r="P39" s="5168">
        <v>1145</v>
      </c>
      <c r="Q39" s="5168">
        <v>951</v>
      </c>
      <c r="R39" s="5168"/>
      <c r="S39" s="5168">
        <v>0</v>
      </c>
      <c r="T39" s="5167">
        <f>SUM(C39:S39)</f>
        <v>1577117</v>
      </c>
      <c r="V39" s="5165">
        <f>T39-U39</f>
        <v>1577117</v>
      </c>
    </row>
    <row r="40" spans="1:22" hidden="1">
      <c r="V40" s="5165">
        <f>T40-U40</f>
        <v>0</v>
      </c>
    </row>
    <row r="41" spans="1:22" hidden="1">
      <c r="V41" s="5165">
        <f>T41-U41</f>
        <v>0</v>
      </c>
    </row>
    <row r="42" spans="1:22" hidden="1">
      <c r="V42" s="5165">
        <f>T42-U42</f>
        <v>0</v>
      </c>
    </row>
    <row r="43" spans="1:22">
      <c r="V43" s="5165">
        <f>T43-U43</f>
        <v>0</v>
      </c>
    </row>
    <row r="44" spans="1:22">
      <c r="V44" s="5165">
        <f>T44-U44</f>
        <v>0</v>
      </c>
    </row>
    <row r="45" spans="1:22">
      <c r="V45" s="5165">
        <f>T45-U45</f>
        <v>0</v>
      </c>
    </row>
    <row r="46" spans="1:22">
      <c r="V46" s="5165">
        <f>T46-U46</f>
        <v>0</v>
      </c>
    </row>
    <row r="47" spans="1:22">
      <c r="V47" s="5165">
        <f>T47-U47</f>
        <v>0</v>
      </c>
    </row>
    <row r="48" spans="1:22">
      <c r="V48" s="5165">
        <f>T48-U48</f>
        <v>0</v>
      </c>
    </row>
    <row r="49" spans="22:22">
      <c r="V49" s="5165">
        <f>T49-U49</f>
        <v>0</v>
      </c>
    </row>
    <row r="50" spans="22:22">
      <c r="V50" s="5165">
        <f>T50-U50</f>
        <v>0</v>
      </c>
    </row>
    <row r="51" spans="22:22">
      <c r="V51" s="5165">
        <f>T51-U51</f>
        <v>0</v>
      </c>
    </row>
    <row r="52" spans="22:22">
      <c r="V52" s="5165">
        <f>T52-U52</f>
        <v>0</v>
      </c>
    </row>
    <row r="53" spans="22:22">
      <c r="V53" s="5165">
        <f>T53-U53</f>
        <v>0</v>
      </c>
    </row>
    <row r="54" spans="22:22">
      <c r="V54" s="5165">
        <f>T54-U54</f>
        <v>0</v>
      </c>
    </row>
    <row r="55" spans="22:22">
      <c r="V55" s="5165">
        <f>T55-U55</f>
        <v>0</v>
      </c>
    </row>
    <row r="56" spans="22:22">
      <c r="V56" s="5165">
        <f>T56-U56</f>
        <v>0</v>
      </c>
    </row>
    <row r="57" spans="22:22">
      <c r="V57" s="5165">
        <f>T57-U57</f>
        <v>0</v>
      </c>
    </row>
    <row r="58" spans="22:22">
      <c r="V58" s="5165">
        <f>T58-U58</f>
        <v>0</v>
      </c>
    </row>
    <row r="59" spans="22:22">
      <c r="V59" s="5165">
        <f>T59-U59</f>
        <v>0</v>
      </c>
    </row>
    <row r="60" spans="22:22">
      <c r="V60" s="5165">
        <f>T60-U60</f>
        <v>0</v>
      </c>
    </row>
    <row r="61" spans="22:22">
      <c r="V61" s="5165">
        <f>T61-U61</f>
        <v>0</v>
      </c>
    </row>
    <row r="62" spans="22:22">
      <c r="V62" s="5165">
        <f>T62-U62</f>
        <v>0</v>
      </c>
    </row>
    <row r="63" spans="22:22">
      <c r="V63" s="5165">
        <f>T63-U63</f>
        <v>0</v>
      </c>
    </row>
    <row r="64" spans="22:22">
      <c r="V64" s="5165">
        <f>T64-U64</f>
        <v>0</v>
      </c>
    </row>
    <row r="65" spans="22:22">
      <c r="V65" s="5165">
        <f>T65-U65</f>
        <v>0</v>
      </c>
    </row>
    <row r="66" spans="22:22">
      <c r="V66" s="5165">
        <f>T66-U66</f>
        <v>0</v>
      </c>
    </row>
    <row r="67" spans="22:22">
      <c r="V67" s="5165">
        <f>T67-U67</f>
        <v>0</v>
      </c>
    </row>
    <row r="68" spans="22:22">
      <c r="V68" s="5165">
        <f>T68-U68</f>
        <v>0</v>
      </c>
    </row>
    <row r="69" spans="22:22">
      <c r="V69" s="5165">
        <f>T69-U69</f>
        <v>0</v>
      </c>
    </row>
    <row r="70" spans="22:22">
      <c r="V70" s="5165">
        <f>T70-U70</f>
        <v>0</v>
      </c>
    </row>
    <row r="71" spans="22:22">
      <c r="V71" s="5165">
        <f>T71-U71</f>
        <v>0</v>
      </c>
    </row>
    <row r="72" spans="22:22">
      <c r="V72" s="5165">
        <f>T72-U72</f>
        <v>0</v>
      </c>
    </row>
    <row r="73" spans="22:22">
      <c r="V73" s="5165">
        <f>T73-U73</f>
        <v>0</v>
      </c>
    </row>
    <row r="74" spans="22:22">
      <c r="V74" s="5165">
        <f>T74-U74</f>
        <v>0</v>
      </c>
    </row>
    <row r="75" spans="22:22">
      <c r="V75" s="5165">
        <f>T75-U75</f>
        <v>0</v>
      </c>
    </row>
    <row r="76" spans="22:22">
      <c r="V76" s="5165">
        <f>T76-U76</f>
        <v>0</v>
      </c>
    </row>
    <row r="77" spans="22:22">
      <c r="V77" s="5165">
        <f>T77-U77</f>
        <v>0</v>
      </c>
    </row>
    <row r="78" spans="22:22">
      <c r="V78" s="5165">
        <f>T78-U78</f>
        <v>0</v>
      </c>
    </row>
    <row r="79" spans="22:22">
      <c r="V79" s="5165">
        <f>T79-U79</f>
        <v>0</v>
      </c>
    </row>
    <row r="80" spans="22:22">
      <c r="V80" s="5165">
        <f>T80-U80</f>
        <v>0</v>
      </c>
    </row>
    <row r="81" spans="22:22">
      <c r="V81" s="5165">
        <f>T81-U81</f>
        <v>0</v>
      </c>
    </row>
    <row r="82" spans="22:22">
      <c r="V82" s="5165">
        <f>T82-U82</f>
        <v>0</v>
      </c>
    </row>
    <row r="83" spans="22:22">
      <c r="V83" s="5165">
        <f>T83-U83</f>
        <v>0</v>
      </c>
    </row>
    <row r="84" spans="22:22">
      <c r="V84" s="5165">
        <f>T84-U84</f>
        <v>0</v>
      </c>
    </row>
    <row r="85" spans="22:22">
      <c r="V85" s="5165">
        <f>T85-U85</f>
        <v>0</v>
      </c>
    </row>
    <row r="86" spans="22:22">
      <c r="V86" s="5165">
        <f>T86-U86</f>
        <v>0</v>
      </c>
    </row>
    <row r="87" spans="22:22">
      <c r="V87" s="5165">
        <f>T87-U87</f>
        <v>0</v>
      </c>
    </row>
    <row r="88" spans="22:22">
      <c r="V88" s="5165">
        <f>T88-U88</f>
        <v>0</v>
      </c>
    </row>
    <row r="89" spans="22:22">
      <c r="V89" s="5165">
        <f>T89-U89</f>
        <v>0</v>
      </c>
    </row>
    <row r="90" spans="22:22">
      <c r="V90" s="5165">
        <f>T90-U90</f>
        <v>0</v>
      </c>
    </row>
    <row r="91" spans="22:22">
      <c r="V91" s="5165">
        <f>T91-U91</f>
        <v>0</v>
      </c>
    </row>
    <row r="92" spans="22:22">
      <c r="V92" s="5165">
        <f>T92-U92</f>
        <v>0</v>
      </c>
    </row>
    <row r="93" spans="22:22">
      <c r="V93" s="5165">
        <f>T93-U93</f>
        <v>0</v>
      </c>
    </row>
    <row r="94" spans="22:22">
      <c r="V94" s="5165">
        <f>T94-U94</f>
        <v>0</v>
      </c>
    </row>
    <row r="95" spans="22:22">
      <c r="V95" s="5165">
        <f>T95-U95</f>
        <v>0</v>
      </c>
    </row>
    <row r="96" spans="22:22">
      <c r="V96" s="5165">
        <f>T96-U96</f>
        <v>0</v>
      </c>
    </row>
    <row r="97" spans="22:22">
      <c r="V97" s="5165">
        <f>T97-U97</f>
        <v>0</v>
      </c>
    </row>
    <row r="98" spans="22:22">
      <c r="V98" s="5165">
        <f>T98-U98</f>
        <v>0</v>
      </c>
    </row>
    <row r="99" spans="22:22">
      <c r="V99" s="5165">
        <f>T99-U99</f>
        <v>0</v>
      </c>
    </row>
    <row r="100" spans="22:22">
      <c r="V100" s="5165">
        <f>T100-U100</f>
        <v>0</v>
      </c>
    </row>
    <row r="101" spans="22:22">
      <c r="V101" s="5165">
        <f>T101-U101</f>
        <v>0</v>
      </c>
    </row>
    <row r="102" spans="22:22">
      <c r="V102" s="5165">
        <f>T102-U102</f>
        <v>0</v>
      </c>
    </row>
    <row r="103" spans="22:22">
      <c r="V103" s="5165">
        <f>T103-U103</f>
        <v>0</v>
      </c>
    </row>
    <row r="104" spans="22:22">
      <c r="V104" s="5165">
        <f>T104-U104</f>
        <v>0</v>
      </c>
    </row>
    <row r="105" spans="22:22">
      <c r="V105" s="5165">
        <f>T105-U105</f>
        <v>0</v>
      </c>
    </row>
    <row r="106" spans="22:22">
      <c r="V106" s="5165">
        <f>T106-U106</f>
        <v>0</v>
      </c>
    </row>
    <row r="107" spans="22:22">
      <c r="V107" s="5165">
        <f>T107-U107</f>
        <v>0</v>
      </c>
    </row>
    <row r="108" spans="22:22">
      <c r="V108" s="5165">
        <f>T108-U108</f>
        <v>0</v>
      </c>
    </row>
    <row r="109" spans="22:22">
      <c r="V109" s="5165">
        <f>T109-U109</f>
        <v>0</v>
      </c>
    </row>
    <row r="110" spans="22:22">
      <c r="V110" s="5165">
        <f>T110-U110</f>
        <v>0</v>
      </c>
    </row>
    <row r="111" spans="22:22">
      <c r="V111" s="5165">
        <f>T111-U111</f>
        <v>0</v>
      </c>
    </row>
    <row r="112" spans="22:22">
      <c r="V112" s="5165">
        <f>T112-U112</f>
        <v>0</v>
      </c>
    </row>
    <row r="113" spans="22:22">
      <c r="V113" s="5165">
        <f>T113-U113</f>
        <v>0</v>
      </c>
    </row>
    <row r="114" spans="22:22">
      <c r="V114" s="5165">
        <f>T114-U114</f>
        <v>0</v>
      </c>
    </row>
    <row r="115" spans="22:22">
      <c r="V115" s="5165">
        <f>T115-U115</f>
        <v>0</v>
      </c>
    </row>
    <row r="116" spans="22:22">
      <c r="V116" s="5165">
        <f>T116-U116</f>
        <v>0</v>
      </c>
    </row>
    <row r="117" spans="22:22">
      <c r="V117" s="5165">
        <f>T117-U117</f>
        <v>0</v>
      </c>
    </row>
    <row r="118" spans="22:22">
      <c r="V118" s="5165">
        <f>T118-U118</f>
        <v>0</v>
      </c>
    </row>
    <row r="119" spans="22:22">
      <c r="V119" s="5165">
        <f>T119-U119</f>
        <v>0</v>
      </c>
    </row>
    <row r="120" spans="22:22">
      <c r="V120" s="5165">
        <f>T120-U120</f>
        <v>0</v>
      </c>
    </row>
    <row r="121" spans="22:22">
      <c r="V121" s="5165">
        <f>T121-U121</f>
        <v>0</v>
      </c>
    </row>
    <row r="122" spans="22:22">
      <c r="V122" s="5165">
        <f>T122-U122</f>
        <v>0</v>
      </c>
    </row>
    <row r="123" spans="22:22">
      <c r="V123" s="5165">
        <f>T123-U123</f>
        <v>0</v>
      </c>
    </row>
    <row r="124" spans="22:22">
      <c r="V124" s="5165">
        <f>T124-U124</f>
        <v>0</v>
      </c>
    </row>
    <row r="125" spans="22:22">
      <c r="V125" s="5165">
        <f>T125-U125</f>
        <v>0</v>
      </c>
    </row>
    <row r="126" spans="22:22">
      <c r="V126" s="5165">
        <f>T126-U126</f>
        <v>0</v>
      </c>
    </row>
    <row r="127" spans="22:22">
      <c r="V127" s="5165">
        <f>T127-U127</f>
        <v>0</v>
      </c>
    </row>
    <row r="128" spans="22:22">
      <c r="V128" s="5165">
        <f>T128-U128</f>
        <v>0</v>
      </c>
    </row>
    <row r="129" spans="22:22">
      <c r="V129" s="5165">
        <f>T129-U129</f>
        <v>0</v>
      </c>
    </row>
    <row r="130" spans="22:22">
      <c r="V130" s="5165">
        <f>T130-U130</f>
        <v>0</v>
      </c>
    </row>
    <row r="131" spans="22:22">
      <c r="V131" s="5165">
        <f>T131-U131</f>
        <v>0</v>
      </c>
    </row>
    <row r="132" spans="22:22">
      <c r="V132" s="5165">
        <f>T132-U132</f>
        <v>0</v>
      </c>
    </row>
    <row r="133" spans="22:22">
      <c r="V133" s="5165">
        <f>T133-U133</f>
        <v>0</v>
      </c>
    </row>
    <row r="134" spans="22:22">
      <c r="V134" s="5165">
        <f>T134-U134</f>
        <v>0</v>
      </c>
    </row>
    <row r="135" spans="22:22">
      <c r="V135" s="5165">
        <f>T135-U135</f>
        <v>0</v>
      </c>
    </row>
    <row r="136" spans="22:22">
      <c r="V136" s="5165">
        <f>T136-U136</f>
        <v>0</v>
      </c>
    </row>
    <row r="137" spans="22:22">
      <c r="V137" s="5165">
        <f>T137-U137</f>
        <v>0</v>
      </c>
    </row>
    <row r="138" spans="22:22">
      <c r="V138" s="5165">
        <f>T138-U138</f>
        <v>0</v>
      </c>
    </row>
    <row r="139" spans="22:22">
      <c r="V139" s="5165">
        <f>T139-U139</f>
        <v>0</v>
      </c>
    </row>
    <row r="140" spans="22:22">
      <c r="V140" s="5165">
        <f>T140-U140</f>
        <v>0</v>
      </c>
    </row>
    <row r="141" spans="22:22">
      <c r="V141" s="5165">
        <f>T141-U141</f>
        <v>0</v>
      </c>
    </row>
    <row r="142" spans="22:22">
      <c r="V142" s="5165">
        <f>T142-U142</f>
        <v>0</v>
      </c>
    </row>
    <row r="143" spans="22:22">
      <c r="V143" s="5165">
        <f>T143-U143</f>
        <v>0</v>
      </c>
    </row>
    <row r="144" spans="22:22">
      <c r="V144" s="5165">
        <f>T144-U144</f>
        <v>0</v>
      </c>
    </row>
    <row r="145" spans="22:22">
      <c r="V145" s="5165">
        <f>T145-U145</f>
        <v>0</v>
      </c>
    </row>
    <row r="146" spans="22:22">
      <c r="V146" s="5165">
        <f>T146-U146</f>
        <v>0</v>
      </c>
    </row>
    <row r="147" spans="22:22">
      <c r="V147" s="5165">
        <f>T147-U147</f>
        <v>0</v>
      </c>
    </row>
    <row r="148" spans="22:22">
      <c r="V148" s="5165">
        <f>T148-U148</f>
        <v>0</v>
      </c>
    </row>
    <row r="149" spans="22:22">
      <c r="V149" s="5165">
        <f>T149-U149</f>
        <v>0</v>
      </c>
    </row>
    <row r="150" spans="22:22">
      <c r="V150" s="5165">
        <f>T150-U150</f>
        <v>0</v>
      </c>
    </row>
    <row r="151" spans="22:22">
      <c r="V151" s="5165">
        <f>T151-U151</f>
        <v>0</v>
      </c>
    </row>
    <row r="152" spans="22:22">
      <c r="V152" s="5165">
        <f>T152-U152</f>
        <v>0</v>
      </c>
    </row>
    <row r="153" spans="22:22">
      <c r="V153" s="5165">
        <f>T153-U153</f>
        <v>0</v>
      </c>
    </row>
    <row r="154" spans="22:22">
      <c r="V154" s="5165">
        <f>T154-U154</f>
        <v>0</v>
      </c>
    </row>
    <row r="155" spans="22:22">
      <c r="V155" s="5165">
        <f>T155-U155</f>
        <v>0</v>
      </c>
    </row>
    <row r="156" spans="22:22">
      <c r="V156" s="5165">
        <f>T156-U156</f>
        <v>0</v>
      </c>
    </row>
    <row r="157" spans="22:22">
      <c r="V157" s="5165">
        <f>T157-U157</f>
        <v>0</v>
      </c>
    </row>
    <row r="158" spans="22:22">
      <c r="V158" s="5165">
        <f>T158-U158</f>
        <v>0</v>
      </c>
    </row>
    <row r="159" spans="22:22">
      <c r="V159" s="5165">
        <f>T159-U159</f>
        <v>0</v>
      </c>
    </row>
    <row r="160" spans="22:22">
      <c r="V160" s="5165">
        <f>T160-U160</f>
        <v>0</v>
      </c>
    </row>
    <row r="161" spans="22:22">
      <c r="V161" s="5165">
        <f>T161-U161</f>
        <v>0</v>
      </c>
    </row>
    <row r="162" spans="22:22">
      <c r="V162" s="5165">
        <f>T162-U162</f>
        <v>0</v>
      </c>
    </row>
    <row r="163" spans="22:22">
      <c r="V163" s="5165">
        <f>T163-U163</f>
        <v>0</v>
      </c>
    </row>
    <row r="164" spans="22:22">
      <c r="V164" s="5165">
        <f>T164-U164</f>
        <v>0</v>
      </c>
    </row>
    <row r="165" spans="22:22">
      <c r="V165" s="5165">
        <f>T165-U165</f>
        <v>0</v>
      </c>
    </row>
    <row r="166" spans="22:22">
      <c r="V166" s="5165">
        <f>T166-U166</f>
        <v>0</v>
      </c>
    </row>
    <row r="167" spans="22:22">
      <c r="V167" s="5165">
        <f>T167-U167</f>
        <v>0</v>
      </c>
    </row>
    <row r="168" spans="22:22">
      <c r="V168" s="5165">
        <f>T168-U168</f>
        <v>0</v>
      </c>
    </row>
    <row r="169" spans="22:22">
      <c r="V169" s="5165">
        <f>T169-U169</f>
        <v>0</v>
      </c>
    </row>
    <row r="170" spans="22:22">
      <c r="V170" s="5165">
        <f>T170-U170</f>
        <v>0</v>
      </c>
    </row>
    <row r="171" spans="22:22">
      <c r="V171" s="5165">
        <f>T171-U171</f>
        <v>0</v>
      </c>
    </row>
    <row r="172" spans="22:22">
      <c r="V172" s="5165">
        <f>T172-U172</f>
        <v>0</v>
      </c>
    </row>
    <row r="173" spans="22:22">
      <c r="V173" s="5165">
        <f>T173-U173</f>
        <v>0</v>
      </c>
    </row>
    <row r="174" spans="22:22">
      <c r="V174" s="5165">
        <f>T174-U174</f>
        <v>0</v>
      </c>
    </row>
    <row r="175" spans="22:22">
      <c r="V175" s="5165">
        <f>T175-U175</f>
        <v>0</v>
      </c>
    </row>
    <row r="176" spans="22:22">
      <c r="V176" s="5165">
        <f>T176-U176</f>
        <v>0</v>
      </c>
    </row>
    <row r="177" spans="1:22">
      <c r="V177" s="5165">
        <f>T177-U177</f>
        <v>0</v>
      </c>
    </row>
    <row r="178" spans="1:22">
      <c r="V178" s="5165">
        <f>T178-U178</f>
        <v>0</v>
      </c>
    </row>
    <row r="179" spans="1:22">
      <c r="V179" s="5165">
        <f>T179-U179</f>
        <v>0</v>
      </c>
    </row>
    <row r="180" spans="1:22">
      <c r="V180" s="5165">
        <f>T180-U180</f>
        <v>0</v>
      </c>
    </row>
    <row r="181" spans="1:22" s="1480" customFormat="1" ht="20.100000000000001" customHeight="1">
      <c r="A181" s="1480" t="s">
        <v>3347</v>
      </c>
      <c r="T181" s="5164"/>
    </row>
    <row r="182" spans="1:22" s="1480" customFormat="1" ht="20.100000000000001" customHeight="1">
      <c r="A182" s="5166" t="s">
        <v>3465</v>
      </c>
      <c r="B182" s="5166"/>
    </row>
    <row r="183" spans="1:22">
      <c r="T183" s="5165"/>
    </row>
    <row r="184" spans="1:22" ht="15.75">
      <c r="B184" s="5163" t="s">
        <v>3464</v>
      </c>
      <c r="C184" s="1480">
        <v>80329</v>
      </c>
      <c r="D184" s="1480">
        <v>287375</v>
      </c>
      <c r="E184" s="1480">
        <v>334681</v>
      </c>
      <c r="F184" s="1480">
        <v>2328</v>
      </c>
      <c r="G184" s="1480">
        <v>22356</v>
      </c>
      <c r="H184" s="1480">
        <v>252432</v>
      </c>
      <c r="I184" s="1480">
        <v>393002</v>
      </c>
      <c r="J184" s="1480">
        <v>7270715</v>
      </c>
      <c r="K184" s="1480">
        <v>37873</v>
      </c>
      <c r="L184" s="1480">
        <v>0</v>
      </c>
      <c r="M184" s="1480">
        <v>1072</v>
      </c>
      <c r="N184" s="1480">
        <v>84280</v>
      </c>
      <c r="O184" s="1480">
        <v>440544</v>
      </c>
      <c r="P184" s="1480">
        <v>46187</v>
      </c>
      <c r="Q184" s="1480">
        <v>30626</v>
      </c>
      <c r="R184" s="1480">
        <v>374937</v>
      </c>
      <c r="S184" s="1480">
        <v>698970</v>
      </c>
      <c r="T184" s="5164">
        <f>SUM(C184:S184)</f>
        <v>10357707</v>
      </c>
    </row>
    <row r="185" spans="1:22" ht="15.75">
      <c r="B185" s="5163" t="s">
        <v>90</v>
      </c>
      <c r="C185" s="5163">
        <v>22924</v>
      </c>
      <c r="D185" s="5163">
        <v>329341</v>
      </c>
      <c r="E185" s="5163">
        <v>85600</v>
      </c>
      <c r="F185" s="5163">
        <v>106738</v>
      </c>
      <c r="G185" s="5163">
        <v>349251</v>
      </c>
      <c r="H185" s="5163">
        <v>146149</v>
      </c>
      <c r="I185" s="5163">
        <v>383319</v>
      </c>
      <c r="J185" s="5163">
        <v>5282031</v>
      </c>
      <c r="K185" s="5163">
        <v>105743</v>
      </c>
      <c r="L185" s="5163">
        <v>301743</v>
      </c>
      <c r="M185" s="5163">
        <v>1177</v>
      </c>
      <c r="N185" s="5163">
        <v>27529</v>
      </c>
      <c r="O185" s="5163">
        <v>3904819</v>
      </c>
      <c r="P185" s="5163">
        <v>4931</v>
      </c>
      <c r="Q185" s="5163">
        <v>8726</v>
      </c>
      <c r="R185" s="5163">
        <v>101056</v>
      </c>
      <c r="S185" s="5163">
        <v>51697</v>
      </c>
      <c r="T185" s="5164">
        <f>SUM(C185:S185)</f>
        <v>11212774</v>
      </c>
      <c r="U185" s="5165"/>
    </row>
    <row r="186" spans="1:22" ht="15.75">
      <c r="B186" s="5163" t="s">
        <v>3463</v>
      </c>
      <c r="D186" s="5163">
        <v>37675</v>
      </c>
      <c r="F186" s="5163">
        <v>11963</v>
      </c>
      <c r="J186" s="5163">
        <v>2087822</v>
      </c>
      <c r="L186" s="5163">
        <v>20668</v>
      </c>
      <c r="O186" s="5163">
        <v>446878</v>
      </c>
      <c r="Q186" s="5165"/>
      <c r="S186" s="5163">
        <v>1053502</v>
      </c>
      <c r="T186" s="5164">
        <f>SUM(C186:S186)</f>
        <v>3658508</v>
      </c>
    </row>
    <row r="187" spans="1:22" ht="15.75">
      <c r="B187" s="5163" t="s">
        <v>3462</v>
      </c>
      <c r="S187" s="5163">
        <v>6306754</v>
      </c>
      <c r="T187" s="5164">
        <f>SUM(C187:S187)</f>
        <v>6306754</v>
      </c>
    </row>
    <row r="188" spans="1:22" ht="15.75">
      <c r="B188" s="5163" t="s">
        <v>3461</v>
      </c>
      <c r="S188" s="5163">
        <v>533268</v>
      </c>
      <c r="T188" s="5164">
        <f>SUM(C188:S188)</f>
        <v>533268</v>
      </c>
    </row>
    <row r="189" spans="1:22" ht="15.75">
      <c r="B189" s="5163" t="s">
        <v>739</v>
      </c>
      <c r="C189" s="5163">
        <f>SUM(C184:C188)</f>
        <v>103253</v>
      </c>
      <c r="D189" s="5163">
        <f>SUM(D184:D188)</f>
        <v>654391</v>
      </c>
      <c r="E189" s="5163">
        <f>SUM(E184:E188)</f>
        <v>420281</v>
      </c>
      <c r="F189" s="5163">
        <f>SUM(F184:F188)</f>
        <v>121029</v>
      </c>
      <c r="G189" s="5163">
        <f>SUM(G184:G188)</f>
        <v>371607</v>
      </c>
      <c r="H189" s="5163">
        <f>SUM(H184:H188)</f>
        <v>398581</v>
      </c>
      <c r="I189" s="5163">
        <f>SUM(I184:I188)</f>
        <v>776321</v>
      </c>
      <c r="J189" s="5163">
        <f>SUM(J184:J188)</f>
        <v>14640568</v>
      </c>
      <c r="K189" s="5163">
        <f>SUM(K184:K188)</f>
        <v>143616</v>
      </c>
      <c r="L189" s="5163">
        <f>SUM(L184:L188)</f>
        <v>322411</v>
      </c>
      <c r="M189" s="5163">
        <f>SUM(M184:M188)</f>
        <v>2249</v>
      </c>
      <c r="N189" s="5163">
        <f>SUM(N184:N188)</f>
        <v>111809</v>
      </c>
      <c r="O189" s="5163">
        <f>SUM(O184:O188)</f>
        <v>4792241</v>
      </c>
      <c r="P189" s="5163">
        <f>SUM(P184:P188)</f>
        <v>51118</v>
      </c>
      <c r="Q189" s="5163">
        <f>SUM(Q184:Q188)</f>
        <v>39352</v>
      </c>
      <c r="R189" s="5163">
        <f>SUM(R184:R188)</f>
        <v>475993</v>
      </c>
      <c r="S189" s="5163">
        <f>SUM(S184:S188)</f>
        <v>8644191</v>
      </c>
      <c r="T189" s="5164">
        <f>SUM(C189:S189)</f>
        <v>32069011</v>
      </c>
    </row>
  </sheetData>
  <mergeCells count="22">
    <mergeCell ref="A1:T1"/>
    <mergeCell ref="A2:T2"/>
    <mergeCell ref="C4:C7"/>
    <mergeCell ref="E4:E7"/>
    <mergeCell ref="F4:F7"/>
    <mergeCell ref="S4:S7"/>
    <mergeCell ref="L4:L7"/>
    <mergeCell ref="M4:M7"/>
    <mergeCell ref="A182:B182"/>
    <mergeCell ref="J4:J7"/>
    <mergeCell ref="K4:K7"/>
    <mergeCell ref="P4:P7"/>
    <mergeCell ref="Q4:Q7"/>
    <mergeCell ref="A29:D29"/>
    <mergeCell ref="H4:H7"/>
    <mergeCell ref="I4:I7"/>
    <mergeCell ref="R4:R7"/>
    <mergeCell ref="G4:G7"/>
    <mergeCell ref="N4:N7"/>
    <mergeCell ref="O4:O7"/>
    <mergeCell ref="D4:D7"/>
    <mergeCell ref="T4:T7"/>
  </mergeCells>
  <printOptions horizontalCentered="1" verticalCentered="1"/>
  <pageMargins left="0.11811023622047245" right="0.11811023622047245" top="0.51181102362204722" bottom="0.51181102362204722" header="0.51181102362204722" footer="0.51181102362204722"/>
  <pageSetup paperSize="9" scale="55" orientation="landscape" horizontalDpi="4294967292" verticalDpi="4294967292"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4513-AC5C-43F6-837A-27B8ED067AE4}">
  <dimension ref="A1:K27"/>
  <sheetViews>
    <sheetView showGridLines="0" zoomScaleNormal="100" workbookViewId="0">
      <selection activeCell="H12" sqref="H12:H14"/>
    </sheetView>
  </sheetViews>
  <sheetFormatPr defaultColWidth="8.85546875" defaultRowHeight="15.75"/>
  <cols>
    <col min="1" max="1" width="15.42578125" style="650" customWidth="1"/>
    <col min="2" max="2" width="18.5703125" style="650" customWidth="1"/>
    <col min="3" max="3" width="21.5703125" style="650" customWidth="1"/>
    <col min="4" max="4" width="14.7109375" style="650" customWidth="1"/>
    <col min="5" max="5" width="15.85546875" style="650" customWidth="1"/>
    <col min="6" max="6" width="16.140625" style="650" customWidth="1"/>
    <col min="7" max="7" width="15.85546875" style="650" customWidth="1"/>
    <col min="8" max="8" width="16.140625" style="650" customWidth="1"/>
    <col min="9" max="10" width="8.85546875" style="650"/>
    <col min="11" max="11" width="36.140625" style="650" customWidth="1"/>
    <col min="12" max="16384" width="8.85546875" style="650"/>
  </cols>
  <sheetData>
    <row r="1" spans="1:11" ht="27.75" customHeight="1">
      <c r="A1" s="5041" t="s">
        <v>3504</v>
      </c>
      <c r="B1" s="5040"/>
      <c r="C1" s="5040"/>
      <c r="D1" s="5040"/>
      <c r="E1" s="5040"/>
      <c r="F1" s="5040"/>
      <c r="G1" s="5040"/>
      <c r="H1" s="5040"/>
    </row>
    <row r="2" spans="1:11" ht="29.25" customHeight="1">
      <c r="A2" s="5040" t="s">
        <v>3503</v>
      </c>
      <c r="B2" s="5040"/>
      <c r="C2" s="5040"/>
      <c r="D2" s="5040"/>
      <c r="E2" s="5040"/>
      <c r="F2" s="5040"/>
      <c r="G2" s="5040"/>
      <c r="H2" s="5040"/>
    </row>
    <row r="3" spans="1:11">
      <c r="A3" s="1161" t="s">
        <v>3502</v>
      </c>
      <c r="B3" s="1161"/>
      <c r="C3" s="1161"/>
      <c r="D3" s="1161"/>
      <c r="E3" s="1161"/>
      <c r="F3" s="5040"/>
      <c r="G3" s="5040"/>
      <c r="H3" s="5036" t="s">
        <v>3501</v>
      </c>
    </row>
    <row r="4" spans="1:11" ht="30" customHeight="1">
      <c r="A4" s="3699" t="s">
        <v>3500</v>
      </c>
      <c r="B4" s="3700"/>
      <c r="C4" s="3701"/>
      <c r="D4" s="4123" t="s">
        <v>396</v>
      </c>
      <c r="E4" s="4123"/>
      <c r="F4" s="4123"/>
      <c r="G4" s="4123"/>
      <c r="H4" s="4122" t="s">
        <v>397</v>
      </c>
    </row>
    <row r="5" spans="1:11" ht="30" customHeight="1">
      <c r="A5" s="4458" t="s">
        <v>3499</v>
      </c>
      <c r="B5" s="4378"/>
      <c r="C5" s="4377"/>
      <c r="D5" s="5228">
        <v>1433</v>
      </c>
      <c r="E5" s="5228">
        <v>1434</v>
      </c>
      <c r="F5" s="5228">
        <v>1435</v>
      </c>
      <c r="G5" s="5228">
        <v>1436</v>
      </c>
      <c r="H5" s="5228">
        <v>1437</v>
      </c>
    </row>
    <row r="6" spans="1:11" ht="51.95" customHeight="1">
      <c r="A6" s="5227" t="s">
        <v>3498</v>
      </c>
      <c r="B6" s="5226" t="s">
        <v>3497</v>
      </c>
      <c r="C6" s="5215" t="s">
        <v>3496</v>
      </c>
      <c r="D6" s="5214">
        <v>6255785</v>
      </c>
      <c r="E6" s="5214">
        <v>6018761</v>
      </c>
      <c r="F6" s="5214">
        <v>5659305</v>
      </c>
      <c r="G6" s="5214">
        <v>5857326</v>
      </c>
      <c r="H6" s="5214">
        <v>5053990</v>
      </c>
    </row>
    <row r="7" spans="1:11" ht="51.95" customHeight="1">
      <c r="A7" s="5225"/>
      <c r="B7" s="5224" t="s">
        <v>3495</v>
      </c>
      <c r="C7" s="5215" t="s">
        <v>3494</v>
      </c>
      <c r="D7" s="5223">
        <v>149404465</v>
      </c>
      <c r="E7" s="5223">
        <v>152011489</v>
      </c>
      <c r="F7" s="5223">
        <v>150707977</v>
      </c>
      <c r="G7" s="5223">
        <v>151359687</v>
      </c>
      <c r="H7" s="5223">
        <v>144563857</v>
      </c>
    </row>
    <row r="8" spans="1:11" ht="60" customHeight="1">
      <c r="A8" s="5222" t="s">
        <v>3456</v>
      </c>
      <c r="B8" s="5221"/>
      <c r="C8" s="5220" t="s">
        <v>3493</v>
      </c>
      <c r="D8" s="5219">
        <v>6381802</v>
      </c>
      <c r="E8" s="5219">
        <v>6723491</v>
      </c>
      <c r="F8" s="5219">
        <v>6343911</v>
      </c>
      <c r="G8" s="5219">
        <v>6620304</v>
      </c>
      <c r="H8" s="5219">
        <v>6929488</v>
      </c>
    </row>
    <row r="9" spans="1:11" ht="39.950000000000003" hidden="1" customHeight="1">
      <c r="A9" s="5217" t="s">
        <v>481</v>
      </c>
      <c r="B9" s="5218" t="s">
        <v>3492</v>
      </c>
      <c r="C9" s="5215" t="s">
        <v>3491</v>
      </c>
      <c r="D9" s="5214"/>
      <c r="E9" s="5214"/>
      <c r="F9" s="5214"/>
      <c r="G9" s="5214"/>
      <c r="H9" s="5214"/>
    </row>
    <row r="10" spans="1:11" ht="39.950000000000003" hidden="1" customHeight="1">
      <c r="A10" s="5217"/>
      <c r="B10" s="4558"/>
      <c r="C10" s="5215"/>
      <c r="D10" s="5214"/>
      <c r="E10" s="5214"/>
      <c r="F10" s="5214"/>
      <c r="G10" s="5214"/>
      <c r="H10" s="5214"/>
    </row>
    <row r="11" spans="1:11" ht="39.950000000000003" hidden="1" customHeight="1">
      <c r="A11" s="4491"/>
      <c r="B11" s="5216"/>
      <c r="C11" s="5215"/>
      <c r="D11" s="5214"/>
      <c r="E11" s="5214"/>
      <c r="F11" s="5214"/>
      <c r="G11" s="5214"/>
      <c r="H11" s="5214"/>
    </row>
    <row r="12" spans="1:11" ht="39.950000000000003" customHeight="1">
      <c r="A12" s="5211" t="s">
        <v>3490</v>
      </c>
      <c r="B12" s="5210"/>
      <c r="C12" s="5213" t="s">
        <v>3489</v>
      </c>
      <c r="D12" s="5212">
        <v>757777</v>
      </c>
      <c r="E12" s="5212">
        <v>762655</v>
      </c>
      <c r="F12" s="5212">
        <v>692970</v>
      </c>
      <c r="G12" s="5212">
        <v>611932</v>
      </c>
      <c r="H12" s="5212">
        <v>877259</v>
      </c>
    </row>
    <row r="13" spans="1:11" ht="13.5" customHeight="1">
      <c r="A13" s="5211"/>
      <c r="B13" s="5210"/>
      <c r="C13" s="5209"/>
      <c r="D13" s="5208"/>
      <c r="E13" s="5208"/>
      <c r="F13" s="5208"/>
      <c r="G13" s="5208"/>
      <c r="H13" s="5208"/>
      <c r="J13" s="5201"/>
    </row>
    <row r="14" spans="1:11" ht="39.75" customHeight="1">
      <c r="A14" s="4953" t="s">
        <v>3488</v>
      </c>
      <c r="B14" s="5207"/>
      <c r="C14" s="5206"/>
      <c r="D14" s="5205"/>
      <c r="E14" s="5205"/>
      <c r="F14" s="5205"/>
      <c r="G14" s="5205"/>
      <c r="H14" s="5205"/>
      <c r="K14" s="5201"/>
    </row>
    <row r="15" spans="1:11">
      <c r="A15" s="5204"/>
      <c r="B15" s="5203"/>
      <c r="C15" s="5203"/>
      <c r="D15" s="5203"/>
      <c r="E15" s="5203"/>
    </row>
    <row r="16" spans="1:11">
      <c r="A16" s="5202"/>
      <c r="C16" s="650" t="s">
        <v>217</v>
      </c>
      <c r="D16" s="5201"/>
      <c r="E16" s="5201"/>
      <c r="F16" s="5201"/>
      <c r="G16" s="5201"/>
    </row>
    <row r="18" spans="3:8">
      <c r="D18" s="265"/>
      <c r="E18" s="265"/>
      <c r="F18" s="265"/>
      <c r="G18" s="265"/>
      <c r="H18" s="265"/>
    </row>
    <row r="19" spans="3:8">
      <c r="D19" s="265"/>
      <c r="E19" s="265"/>
      <c r="F19" s="265"/>
      <c r="G19" s="265"/>
      <c r="H19" s="265"/>
    </row>
    <row r="20" spans="3:8">
      <c r="C20" s="265"/>
      <c r="D20" s="265"/>
      <c r="E20" s="265"/>
      <c r="F20" s="265"/>
      <c r="G20" s="265"/>
      <c r="H20" s="303"/>
    </row>
    <row r="21" spans="3:8">
      <c r="C21" s="265"/>
      <c r="D21" s="265"/>
      <c r="E21" s="265"/>
      <c r="F21" s="265"/>
      <c r="G21" s="265"/>
      <c r="H21" s="265"/>
    </row>
    <row r="22" spans="3:8">
      <c r="D22" s="265"/>
      <c r="E22" s="265"/>
      <c r="F22" s="265"/>
      <c r="G22" s="265"/>
      <c r="H22" s="265"/>
    </row>
    <row r="23" spans="3:8">
      <c r="D23" s="265"/>
      <c r="E23" s="265"/>
      <c r="F23" s="265"/>
      <c r="G23" s="265"/>
      <c r="H23" s="265"/>
    </row>
    <row r="24" spans="3:8">
      <c r="D24" s="265"/>
      <c r="E24" s="265"/>
      <c r="F24" s="265"/>
      <c r="G24" s="265"/>
      <c r="H24" s="265"/>
    </row>
    <row r="25" spans="3:8">
      <c r="D25" s="265"/>
      <c r="E25" s="265"/>
      <c r="F25" s="265"/>
      <c r="G25" s="265"/>
      <c r="H25" s="265"/>
    </row>
    <row r="26" spans="3:8">
      <c r="D26" s="265"/>
      <c r="E26" s="265"/>
      <c r="F26" s="265"/>
      <c r="G26" s="265"/>
      <c r="H26" s="265"/>
    </row>
    <row r="27" spans="3:8">
      <c r="D27" s="265"/>
      <c r="E27" s="265"/>
      <c r="F27" s="265"/>
      <c r="G27" s="265"/>
      <c r="H27" s="265"/>
    </row>
  </sheetData>
  <mergeCells count="11">
    <mergeCell ref="A12:B13"/>
    <mergeCell ref="A14:B14"/>
    <mergeCell ref="A8:B8"/>
    <mergeCell ref="A15:E15"/>
    <mergeCell ref="A6:A7"/>
    <mergeCell ref="G12:G14"/>
    <mergeCell ref="H12:H14"/>
    <mergeCell ref="C12:C14"/>
    <mergeCell ref="D12:D14"/>
    <mergeCell ref="E12:E14"/>
    <mergeCell ref="F12:F14"/>
  </mergeCells>
  <printOptions horizontalCentered="1" verticalCentered="1"/>
  <pageMargins left="0.7" right="0.7" top="1" bottom="1" header="0.5" footer="0.5"/>
  <pageSetup paperSize="9"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78FD2-1DCC-49C3-AE3A-B729D0283F5B}">
  <dimension ref="A1:F11"/>
  <sheetViews>
    <sheetView showGridLines="0" showRuler="0" zoomScaleNormal="100" workbookViewId="0">
      <selection activeCell="J13" sqref="J13"/>
    </sheetView>
  </sheetViews>
  <sheetFormatPr defaultRowHeight="33" customHeight="1"/>
  <cols>
    <col min="1" max="2" width="15.140625" style="305" customWidth="1"/>
    <col min="3" max="3" width="16.7109375" style="305" customWidth="1"/>
    <col min="4" max="4" width="15.5703125" style="305" customWidth="1"/>
    <col min="5" max="5" width="14.5703125" style="305" customWidth="1"/>
    <col min="6" max="6" width="16.7109375" style="305" customWidth="1"/>
    <col min="7" max="256" width="9.140625" style="305"/>
    <col min="257" max="258" width="15.140625" style="305" customWidth="1"/>
    <col min="259" max="259" width="16.7109375" style="305" customWidth="1"/>
    <col min="260" max="260" width="15.5703125" style="305" customWidth="1"/>
    <col min="261" max="261" width="14.5703125" style="305" customWidth="1"/>
    <col min="262" max="262" width="16.7109375" style="305" customWidth="1"/>
    <col min="263" max="512" width="9.140625" style="305"/>
    <col min="513" max="514" width="15.140625" style="305" customWidth="1"/>
    <col min="515" max="515" width="16.7109375" style="305" customWidth="1"/>
    <col min="516" max="516" width="15.5703125" style="305" customWidth="1"/>
    <col min="517" max="517" width="14.5703125" style="305" customWidth="1"/>
    <col min="518" max="518" width="16.7109375" style="305" customWidth="1"/>
    <col min="519" max="768" width="9.140625" style="305"/>
    <col min="769" max="770" width="15.140625" style="305" customWidth="1"/>
    <col min="771" max="771" width="16.7109375" style="305" customWidth="1"/>
    <col min="772" max="772" width="15.5703125" style="305" customWidth="1"/>
    <col min="773" max="773" width="14.5703125" style="305" customWidth="1"/>
    <col min="774" max="774" width="16.7109375" style="305" customWidth="1"/>
    <col min="775" max="1024" width="9.140625" style="305"/>
    <col min="1025" max="1026" width="15.140625" style="305" customWidth="1"/>
    <col min="1027" max="1027" width="16.7109375" style="305" customWidth="1"/>
    <col min="1028" max="1028" width="15.5703125" style="305" customWidth="1"/>
    <col min="1029" max="1029" width="14.5703125" style="305" customWidth="1"/>
    <col min="1030" max="1030" width="16.7109375" style="305" customWidth="1"/>
    <col min="1031" max="1280" width="9.140625" style="305"/>
    <col min="1281" max="1282" width="15.140625" style="305" customWidth="1"/>
    <col min="1283" max="1283" width="16.7109375" style="305" customWidth="1"/>
    <col min="1284" max="1284" width="15.5703125" style="305" customWidth="1"/>
    <col min="1285" max="1285" width="14.5703125" style="305" customWidth="1"/>
    <col min="1286" max="1286" width="16.7109375" style="305" customWidth="1"/>
    <col min="1287" max="1536" width="9.140625" style="305"/>
    <col min="1537" max="1538" width="15.140625" style="305" customWidth="1"/>
    <col min="1539" max="1539" width="16.7109375" style="305" customWidth="1"/>
    <col min="1540" max="1540" width="15.5703125" style="305" customWidth="1"/>
    <col min="1541" max="1541" width="14.5703125" style="305" customWidth="1"/>
    <col min="1542" max="1542" width="16.7109375" style="305" customWidth="1"/>
    <col min="1543" max="1792" width="9.140625" style="305"/>
    <col min="1793" max="1794" width="15.140625" style="305" customWidth="1"/>
    <col min="1795" max="1795" width="16.7109375" style="305" customWidth="1"/>
    <col min="1796" max="1796" width="15.5703125" style="305" customWidth="1"/>
    <col min="1797" max="1797" width="14.5703125" style="305" customWidth="1"/>
    <col min="1798" max="1798" width="16.7109375" style="305" customWidth="1"/>
    <col min="1799" max="2048" width="9.140625" style="305"/>
    <col min="2049" max="2050" width="15.140625" style="305" customWidth="1"/>
    <col min="2051" max="2051" width="16.7109375" style="305" customWidth="1"/>
    <col min="2052" max="2052" width="15.5703125" style="305" customWidth="1"/>
    <col min="2053" max="2053" width="14.5703125" style="305" customWidth="1"/>
    <col min="2054" max="2054" width="16.7109375" style="305" customWidth="1"/>
    <col min="2055" max="2304" width="9.140625" style="305"/>
    <col min="2305" max="2306" width="15.140625" style="305" customWidth="1"/>
    <col min="2307" max="2307" width="16.7109375" style="305" customWidth="1"/>
    <col min="2308" max="2308" width="15.5703125" style="305" customWidth="1"/>
    <col min="2309" max="2309" width="14.5703125" style="305" customWidth="1"/>
    <col min="2310" max="2310" width="16.7109375" style="305" customWidth="1"/>
    <col min="2311" max="2560" width="9.140625" style="305"/>
    <col min="2561" max="2562" width="15.140625" style="305" customWidth="1"/>
    <col min="2563" max="2563" width="16.7109375" style="305" customWidth="1"/>
    <col min="2564" max="2564" width="15.5703125" style="305" customWidth="1"/>
    <col min="2565" max="2565" width="14.5703125" style="305" customWidth="1"/>
    <col min="2566" max="2566" width="16.7109375" style="305" customWidth="1"/>
    <col min="2567" max="2816" width="9.140625" style="305"/>
    <col min="2817" max="2818" width="15.140625" style="305" customWidth="1"/>
    <col min="2819" max="2819" width="16.7109375" style="305" customWidth="1"/>
    <col min="2820" max="2820" width="15.5703125" style="305" customWidth="1"/>
    <col min="2821" max="2821" width="14.5703125" style="305" customWidth="1"/>
    <col min="2822" max="2822" width="16.7109375" style="305" customWidth="1"/>
    <col min="2823" max="3072" width="9.140625" style="305"/>
    <col min="3073" max="3074" width="15.140625" style="305" customWidth="1"/>
    <col min="3075" max="3075" width="16.7109375" style="305" customWidth="1"/>
    <col min="3076" max="3076" width="15.5703125" style="305" customWidth="1"/>
    <col min="3077" max="3077" width="14.5703125" style="305" customWidth="1"/>
    <col min="3078" max="3078" width="16.7109375" style="305" customWidth="1"/>
    <col min="3079" max="3328" width="9.140625" style="305"/>
    <col min="3329" max="3330" width="15.140625" style="305" customWidth="1"/>
    <col min="3331" max="3331" width="16.7109375" style="305" customWidth="1"/>
    <col min="3332" max="3332" width="15.5703125" style="305" customWidth="1"/>
    <col min="3333" max="3333" width="14.5703125" style="305" customWidth="1"/>
    <col min="3334" max="3334" width="16.7109375" style="305" customWidth="1"/>
    <col min="3335" max="3584" width="9.140625" style="305"/>
    <col min="3585" max="3586" width="15.140625" style="305" customWidth="1"/>
    <col min="3587" max="3587" width="16.7109375" style="305" customWidth="1"/>
    <col min="3588" max="3588" width="15.5703125" style="305" customWidth="1"/>
    <col min="3589" max="3589" width="14.5703125" style="305" customWidth="1"/>
    <col min="3590" max="3590" width="16.7109375" style="305" customWidth="1"/>
    <col min="3591" max="3840" width="9.140625" style="305"/>
    <col min="3841" max="3842" width="15.140625" style="305" customWidth="1"/>
    <col min="3843" max="3843" width="16.7109375" style="305" customWidth="1"/>
    <col min="3844" max="3844" width="15.5703125" style="305" customWidth="1"/>
    <col min="3845" max="3845" width="14.5703125" style="305" customWidth="1"/>
    <col min="3846" max="3846" width="16.7109375" style="305" customWidth="1"/>
    <col min="3847" max="4096" width="9.140625" style="305"/>
    <col min="4097" max="4098" width="15.140625" style="305" customWidth="1"/>
    <col min="4099" max="4099" width="16.7109375" style="305" customWidth="1"/>
    <col min="4100" max="4100" width="15.5703125" style="305" customWidth="1"/>
    <col min="4101" max="4101" width="14.5703125" style="305" customWidth="1"/>
    <col min="4102" max="4102" width="16.7109375" style="305" customWidth="1"/>
    <col min="4103" max="4352" width="9.140625" style="305"/>
    <col min="4353" max="4354" width="15.140625" style="305" customWidth="1"/>
    <col min="4355" max="4355" width="16.7109375" style="305" customWidth="1"/>
    <col min="4356" max="4356" width="15.5703125" style="305" customWidth="1"/>
    <col min="4357" max="4357" width="14.5703125" style="305" customWidth="1"/>
    <col min="4358" max="4358" width="16.7109375" style="305" customWidth="1"/>
    <col min="4359" max="4608" width="9.140625" style="305"/>
    <col min="4609" max="4610" width="15.140625" style="305" customWidth="1"/>
    <col min="4611" max="4611" width="16.7109375" style="305" customWidth="1"/>
    <col min="4612" max="4612" width="15.5703125" style="305" customWidth="1"/>
    <col min="4613" max="4613" width="14.5703125" style="305" customWidth="1"/>
    <col min="4614" max="4614" width="16.7109375" style="305" customWidth="1"/>
    <col min="4615" max="4864" width="9.140625" style="305"/>
    <col min="4865" max="4866" width="15.140625" style="305" customWidth="1"/>
    <col min="4867" max="4867" width="16.7109375" style="305" customWidth="1"/>
    <col min="4868" max="4868" width="15.5703125" style="305" customWidth="1"/>
    <col min="4869" max="4869" width="14.5703125" style="305" customWidth="1"/>
    <col min="4870" max="4870" width="16.7109375" style="305" customWidth="1"/>
    <col min="4871" max="5120" width="9.140625" style="305"/>
    <col min="5121" max="5122" width="15.140625" style="305" customWidth="1"/>
    <col min="5123" max="5123" width="16.7109375" style="305" customWidth="1"/>
    <col min="5124" max="5124" width="15.5703125" style="305" customWidth="1"/>
    <col min="5125" max="5125" width="14.5703125" style="305" customWidth="1"/>
    <col min="5126" max="5126" width="16.7109375" style="305" customWidth="1"/>
    <col min="5127" max="5376" width="9.140625" style="305"/>
    <col min="5377" max="5378" width="15.140625" style="305" customWidth="1"/>
    <col min="5379" max="5379" width="16.7109375" style="305" customWidth="1"/>
    <col min="5380" max="5380" width="15.5703125" style="305" customWidth="1"/>
    <col min="5381" max="5381" width="14.5703125" style="305" customWidth="1"/>
    <col min="5382" max="5382" width="16.7109375" style="305" customWidth="1"/>
    <col min="5383" max="5632" width="9.140625" style="305"/>
    <col min="5633" max="5634" width="15.140625" style="305" customWidth="1"/>
    <col min="5635" max="5635" width="16.7109375" style="305" customWidth="1"/>
    <col min="5636" max="5636" width="15.5703125" style="305" customWidth="1"/>
    <col min="5637" max="5637" width="14.5703125" style="305" customWidth="1"/>
    <col min="5638" max="5638" width="16.7109375" style="305" customWidth="1"/>
    <col min="5639" max="5888" width="9.140625" style="305"/>
    <col min="5889" max="5890" width="15.140625" style="305" customWidth="1"/>
    <col min="5891" max="5891" width="16.7109375" style="305" customWidth="1"/>
    <col min="5892" max="5892" width="15.5703125" style="305" customWidth="1"/>
    <col min="5893" max="5893" width="14.5703125" style="305" customWidth="1"/>
    <col min="5894" max="5894" width="16.7109375" style="305" customWidth="1"/>
    <col min="5895" max="6144" width="9.140625" style="305"/>
    <col min="6145" max="6146" width="15.140625" style="305" customWidth="1"/>
    <col min="6147" max="6147" width="16.7109375" style="305" customWidth="1"/>
    <col min="6148" max="6148" width="15.5703125" style="305" customWidth="1"/>
    <col min="6149" max="6149" width="14.5703125" style="305" customWidth="1"/>
    <col min="6150" max="6150" width="16.7109375" style="305" customWidth="1"/>
    <col min="6151" max="6400" width="9.140625" style="305"/>
    <col min="6401" max="6402" width="15.140625" style="305" customWidth="1"/>
    <col min="6403" max="6403" width="16.7109375" style="305" customWidth="1"/>
    <col min="6404" max="6404" width="15.5703125" style="305" customWidth="1"/>
    <col min="6405" max="6405" width="14.5703125" style="305" customWidth="1"/>
    <col min="6406" max="6406" width="16.7109375" style="305" customWidth="1"/>
    <col min="6407" max="6656" width="9.140625" style="305"/>
    <col min="6657" max="6658" width="15.140625" style="305" customWidth="1"/>
    <col min="6659" max="6659" width="16.7109375" style="305" customWidth="1"/>
    <col min="6660" max="6660" width="15.5703125" style="305" customWidth="1"/>
    <col min="6661" max="6661" width="14.5703125" style="305" customWidth="1"/>
    <col min="6662" max="6662" width="16.7109375" style="305" customWidth="1"/>
    <col min="6663" max="6912" width="9.140625" style="305"/>
    <col min="6913" max="6914" width="15.140625" style="305" customWidth="1"/>
    <col min="6915" max="6915" width="16.7109375" style="305" customWidth="1"/>
    <col min="6916" max="6916" width="15.5703125" style="305" customWidth="1"/>
    <col min="6917" max="6917" width="14.5703125" style="305" customWidth="1"/>
    <col min="6918" max="6918" width="16.7109375" style="305" customWidth="1"/>
    <col min="6919" max="7168" width="9.140625" style="305"/>
    <col min="7169" max="7170" width="15.140625" style="305" customWidth="1"/>
    <col min="7171" max="7171" width="16.7109375" style="305" customWidth="1"/>
    <col min="7172" max="7172" width="15.5703125" style="305" customWidth="1"/>
    <col min="7173" max="7173" width="14.5703125" style="305" customWidth="1"/>
    <col min="7174" max="7174" width="16.7109375" style="305" customWidth="1"/>
    <col min="7175" max="7424" width="9.140625" style="305"/>
    <col min="7425" max="7426" width="15.140625" style="305" customWidth="1"/>
    <col min="7427" max="7427" width="16.7109375" style="305" customWidth="1"/>
    <col min="7428" max="7428" width="15.5703125" style="305" customWidth="1"/>
    <col min="7429" max="7429" width="14.5703125" style="305" customWidth="1"/>
    <col min="7430" max="7430" width="16.7109375" style="305" customWidth="1"/>
    <col min="7431" max="7680" width="9.140625" style="305"/>
    <col min="7681" max="7682" width="15.140625" style="305" customWidth="1"/>
    <col min="7683" max="7683" width="16.7109375" style="305" customWidth="1"/>
    <col min="7684" max="7684" width="15.5703125" style="305" customWidth="1"/>
    <col min="7685" max="7685" width="14.5703125" style="305" customWidth="1"/>
    <col min="7686" max="7686" width="16.7109375" style="305" customWidth="1"/>
    <col min="7687" max="7936" width="9.140625" style="305"/>
    <col min="7937" max="7938" width="15.140625" style="305" customWidth="1"/>
    <col min="7939" max="7939" width="16.7109375" style="305" customWidth="1"/>
    <col min="7940" max="7940" width="15.5703125" style="305" customWidth="1"/>
    <col min="7941" max="7941" width="14.5703125" style="305" customWidth="1"/>
    <col min="7942" max="7942" width="16.7109375" style="305" customWidth="1"/>
    <col min="7943" max="8192" width="9.140625" style="305"/>
    <col min="8193" max="8194" width="15.140625" style="305" customWidth="1"/>
    <col min="8195" max="8195" width="16.7109375" style="305" customWidth="1"/>
    <col min="8196" max="8196" width="15.5703125" style="305" customWidth="1"/>
    <col min="8197" max="8197" width="14.5703125" style="305" customWidth="1"/>
    <col min="8198" max="8198" width="16.7109375" style="305" customWidth="1"/>
    <col min="8199" max="8448" width="9.140625" style="305"/>
    <col min="8449" max="8450" width="15.140625" style="305" customWidth="1"/>
    <col min="8451" max="8451" width="16.7109375" style="305" customWidth="1"/>
    <col min="8452" max="8452" width="15.5703125" style="305" customWidth="1"/>
    <col min="8453" max="8453" width="14.5703125" style="305" customWidth="1"/>
    <col min="8454" max="8454" width="16.7109375" style="305" customWidth="1"/>
    <col min="8455" max="8704" width="9.140625" style="305"/>
    <col min="8705" max="8706" width="15.140625" style="305" customWidth="1"/>
    <col min="8707" max="8707" width="16.7109375" style="305" customWidth="1"/>
    <col min="8708" max="8708" width="15.5703125" style="305" customWidth="1"/>
    <col min="8709" max="8709" width="14.5703125" style="305" customWidth="1"/>
    <col min="8710" max="8710" width="16.7109375" style="305" customWidth="1"/>
    <col min="8711" max="8960" width="9.140625" style="305"/>
    <col min="8961" max="8962" width="15.140625" style="305" customWidth="1"/>
    <col min="8963" max="8963" width="16.7109375" style="305" customWidth="1"/>
    <col min="8964" max="8964" width="15.5703125" style="305" customWidth="1"/>
    <col min="8965" max="8965" width="14.5703125" style="305" customWidth="1"/>
    <col min="8966" max="8966" width="16.7109375" style="305" customWidth="1"/>
    <col min="8967" max="9216" width="9.140625" style="305"/>
    <col min="9217" max="9218" width="15.140625" style="305" customWidth="1"/>
    <col min="9219" max="9219" width="16.7109375" style="305" customWidth="1"/>
    <col min="9220" max="9220" width="15.5703125" style="305" customWidth="1"/>
    <col min="9221" max="9221" width="14.5703125" style="305" customWidth="1"/>
    <col min="9222" max="9222" width="16.7109375" style="305" customWidth="1"/>
    <col min="9223" max="9472" width="9.140625" style="305"/>
    <col min="9473" max="9474" width="15.140625" style="305" customWidth="1"/>
    <col min="9475" max="9475" width="16.7109375" style="305" customWidth="1"/>
    <col min="9476" max="9476" width="15.5703125" style="305" customWidth="1"/>
    <col min="9477" max="9477" width="14.5703125" style="305" customWidth="1"/>
    <col min="9478" max="9478" width="16.7109375" style="305" customWidth="1"/>
    <col min="9479" max="9728" width="9.140625" style="305"/>
    <col min="9729" max="9730" width="15.140625" style="305" customWidth="1"/>
    <col min="9731" max="9731" width="16.7109375" style="305" customWidth="1"/>
    <col min="9732" max="9732" width="15.5703125" style="305" customWidth="1"/>
    <col min="9733" max="9733" width="14.5703125" style="305" customWidth="1"/>
    <col min="9734" max="9734" width="16.7109375" style="305" customWidth="1"/>
    <col min="9735" max="9984" width="9.140625" style="305"/>
    <col min="9985" max="9986" width="15.140625" style="305" customWidth="1"/>
    <col min="9987" max="9987" width="16.7109375" style="305" customWidth="1"/>
    <col min="9988" max="9988" width="15.5703125" style="305" customWidth="1"/>
    <col min="9989" max="9989" width="14.5703125" style="305" customWidth="1"/>
    <col min="9990" max="9990" width="16.7109375" style="305" customWidth="1"/>
    <col min="9991" max="10240" width="9.140625" style="305"/>
    <col min="10241" max="10242" width="15.140625" style="305" customWidth="1"/>
    <col min="10243" max="10243" width="16.7109375" style="305" customWidth="1"/>
    <col min="10244" max="10244" width="15.5703125" style="305" customWidth="1"/>
    <col min="10245" max="10245" width="14.5703125" style="305" customWidth="1"/>
    <col min="10246" max="10246" width="16.7109375" style="305" customWidth="1"/>
    <col min="10247" max="10496" width="9.140625" style="305"/>
    <col min="10497" max="10498" width="15.140625" style="305" customWidth="1"/>
    <col min="10499" max="10499" width="16.7109375" style="305" customWidth="1"/>
    <col min="10500" max="10500" width="15.5703125" style="305" customWidth="1"/>
    <col min="10501" max="10501" width="14.5703125" style="305" customWidth="1"/>
    <col min="10502" max="10502" width="16.7109375" style="305" customWidth="1"/>
    <col min="10503" max="10752" width="9.140625" style="305"/>
    <col min="10753" max="10754" width="15.140625" style="305" customWidth="1"/>
    <col min="10755" max="10755" width="16.7109375" style="305" customWidth="1"/>
    <col min="10756" max="10756" width="15.5703125" style="305" customWidth="1"/>
    <col min="10757" max="10757" width="14.5703125" style="305" customWidth="1"/>
    <col min="10758" max="10758" width="16.7109375" style="305" customWidth="1"/>
    <col min="10759" max="11008" width="9.140625" style="305"/>
    <col min="11009" max="11010" width="15.140625" style="305" customWidth="1"/>
    <col min="11011" max="11011" width="16.7109375" style="305" customWidth="1"/>
    <col min="11012" max="11012" width="15.5703125" style="305" customWidth="1"/>
    <col min="11013" max="11013" width="14.5703125" style="305" customWidth="1"/>
    <col min="11014" max="11014" width="16.7109375" style="305" customWidth="1"/>
    <col min="11015" max="11264" width="9.140625" style="305"/>
    <col min="11265" max="11266" width="15.140625" style="305" customWidth="1"/>
    <col min="11267" max="11267" width="16.7109375" style="305" customWidth="1"/>
    <col min="11268" max="11268" width="15.5703125" style="305" customWidth="1"/>
    <col min="11269" max="11269" width="14.5703125" style="305" customWidth="1"/>
    <col min="11270" max="11270" width="16.7109375" style="305" customWidth="1"/>
    <col min="11271" max="11520" width="9.140625" style="305"/>
    <col min="11521" max="11522" width="15.140625" style="305" customWidth="1"/>
    <col min="11523" max="11523" width="16.7109375" style="305" customWidth="1"/>
    <col min="11524" max="11524" width="15.5703125" style="305" customWidth="1"/>
    <col min="11525" max="11525" width="14.5703125" style="305" customWidth="1"/>
    <col min="11526" max="11526" width="16.7109375" style="305" customWidth="1"/>
    <col min="11527" max="11776" width="9.140625" style="305"/>
    <col min="11777" max="11778" width="15.140625" style="305" customWidth="1"/>
    <col min="11779" max="11779" width="16.7109375" style="305" customWidth="1"/>
    <col min="11780" max="11780" width="15.5703125" style="305" customWidth="1"/>
    <col min="11781" max="11781" width="14.5703125" style="305" customWidth="1"/>
    <col min="11782" max="11782" width="16.7109375" style="305" customWidth="1"/>
    <col min="11783" max="12032" width="9.140625" style="305"/>
    <col min="12033" max="12034" width="15.140625" style="305" customWidth="1"/>
    <col min="12035" max="12035" width="16.7109375" style="305" customWidth="1"/>
    <col min="12036" max="12036" width="15.5703125" style="305" customWidth="1"/>
    <col min="12037" max="12037" width="14.5703125" style="305" customWidth="1"/>
    <col min="12038" max="12038" width="16.7109375" style="305" customWidth="1"/>
    <col min="12039" max="12288" width="9.140625" style="305"/>
    <col min="12289" max="12290" width="15.140625" style="305" customWidth="1"/>
    <col min="12291" max="12291" width="16.7109375" style="305" customWidth="1"/>
    <col min="12292" max="12292" width="15.5703125" style="305" customWidth="1"/>
    <col min="12293" max="12293" width="14.5703125" style="305" customWidth="1"/>
    <col min="12294" max="12294" width="16.7109375" style="305" customWidth="1"/>
    <col min="12295" max="12544" width="9.140625" style="305"/>
    <col min="12545" max="12546" width="15.140625" style="305" customWidth="1"/>
    <col min="12547" max="12547" width="16.7109375" style="305" customWidth="1"/>
    <col min="12548" max="12548" width="15.5703125" style="305" customWidth="1"/>
    <col min="12549" max="12549" width="14.5703125" style="305" customWidth="1"/>
    <col min="12550" max="12550" width="16.7109375" style="305" customWidth="1"/>
    <col min="12551" max="12800" width="9.140625" style="305"/>
    <col min="12801" max="12802" width="15.140625" style="305" customWidth="1"/>
    <col min="12803" max="12803" width="16.7109375" style="305" customWidth="1"/>
    <col min="12804" max="12804" width="15.5703125" style="305" customWidth="1"/>
    <col min="12805" max="12805" width="14.5703125" style="305" customWidth="1"/>
    <col min="12806" max="12806" width="16.7109375" style="305" customWidth="1"/>
    <col min="12807" max="13056" width="9.140625" style="305"/>
    <col min="13057" max="13058" width="15.140625" style="305" customWidth="1"/>
    <col min="13059" max="13059" width="16.7109375" style="305" customWidth="1"/>
    <col min="13060" max="13060" width="15.5703125" style="305" customWidth="1"/>
    <col min="13061" max="13061" width="14.5703125" style="305" customWidth="1"/>
    <col min="13062" max="13062" width="16.7109375" style="305" customWidth="1"/>
    <col min="13063" max="13312" width="9.140625" style="305"/>
    <col min="13313" max="13314" width="15.140625" style="305" customWidth="1"/>
    <col min="13315" max="13315" width="16.7109375" style="305" customWidth="1"/>
    <col min="13316" max="13316" width="15.5703125" style="305" customWidth="1"/>
    <col min="13317" max="13317" width="14.5703125" style="305" customWidth="1"/>
    <col min="13318" max="13318" width="16.7109375" style="305" customWidth="1"/>
    <col min="13319" max="13568" width="9.140625" style="305"/>
    <col min="13569" max="13570" width="15.140625" style="305" customWidth="1"/>
    <col min="13571" max="13571" width="16.7109375" style="305" customWidth="1"/>
    <col min="13572" max="13572" width="15.5703125" style="305" customWidth="1"/>
    <col min="13573" max="13573" width="14.5703125" style="305" customWidth="1"/>
    <col min="13574" max="13574" width="16.7109375" style="305" customWidth="1"/>
    <col min="13575" max="13824" width="9.140625" style="305"/>
    <col min="13825" max="13826" width="15.140625" style="305" customWidth="1"/>
    <col min="13827" max="13827" width="16.7109375" style="305" customWidth="1"/>
    <col min="13828" max="13828" width="15.5703125" style="305" customWidth="1"/>
    <col min="13829" max="13829" width="14.5703125" style="305" customWidth="1"/>
    <col min="13830" max="13830" width="16.7109375" style="305" customWidth="1"/>
    <col min="13831" max="14080" width="9.140625" style="305"/>
    <col min="14081" max="14082" width="15.140625" style="305" customWidth="1"/>
    <col min="14083" max="14083" width="16.7109375" style="305" customWidth="1"/>
    <col min="14084" max="14084" width="15.5703125" style="305" customWidth="1"/>
    <col min="14085" max="14085" width="14.5703125" style="305" customWidth="1"/>
    <col min="14086" max="14086" width="16.7109375" style="305" customWidth="1"/>
    <col min="14087" max="14336" width="9.140625" style="305"/>
    <col min="14337" max="14338" width="15.140625" style="305" customWidth="1"/>
    <col min="14339" max="14339" width="16.7109375" style="305" customWidth="1"/>
    <col min="14340" max="14340" width="15.5703125" style="305" customWidth="1"/>
    <col min="14341" max="14341" width="14.5703125" style="305" customWidth="1"/>
    <col min="14342" max="14342" width="16.7109375" style="305" customWidth="1"/>
    <col min="14343" max="14592" width="9.140625" style="305"/>
    <col min="14593" max="14594" width="15.140625" style="305" customWidth="1"/>
    <col min="14595" max="14595" width="16.7109375" style="305" customWidth="1"/>
    <col min="14596" max="14596" width="15.5703125" style="305" customWidth="1"/>
    <col min="14597" max="14597" width="14.5703125" style="305" customWidth="1"/>
    <col min="14598" max="14598" width="16.7109375" style="305" customWidth="1"/>
    <col min="14599" max="14848" width="9.140625" style="305"/>
    <col min="14849" max="14850" width="15.140625" style="305" customWidth="1"/>
    <col min="14851" max="14851" width="16.7109375" style="305" customWidth="1"/>
    <col min="14852" max="14852" width="15.5703125" style="305" customWidth="1"/>
    <col min="14853" max="14853" width="14.5703125" style="305" customWidth="1"/>
    <col min="14854" max="14854" width="16.7109375" style="305" customWidth="1"/>
    <col min="14855" max="15104" width="9.140625" style="305"/>
    <col min="15105" max="15106" width="15.140625" style="305" customWidth="1"/>
    <col min="15107" max="15107" width="16.7109375" style="305" customWidth="1"/>
    <col min="15108" max="15108" width="15.5703125" style="305" customWidth="1"/>
    <col min="15109" max="15109" width="14.5703125" style="305" customWidth="1"/>
    <col min="15110" max="15110" width="16.7109375" style="305" customWidth="1"/>
    <col min="15111" max="15360" width="9.140625" style="305"/>
    <col min="15361" max="15362" width="15.140625" style="305" customWidth="1"/>
    <col min="15363" max="15363" width="16.7109375" style="305" customWidth="1"/>
    <col min="15364" max="15364" width="15.5703125" style="305" customWidth="1"/>
    <col min="15365" max="15365" width="14.5703125" style="305" customWidth="1"/>
    <col min="15366" max="15366" width="16.7109375" style="305" customWidth="1"/>
    <col min="15367" max="15616" width="9.140625" style="305"/>
    <col min="15617" max="15618" width="15.140625" style="305" customWidth="1"/>
    <col min="15619" max="15619" width="16.7109375" style="305" customWidth="1"/>
    <col min="15620" max="15620" width="15.5703125" style="305" customWidth="1"/>
    <col min="15621" max="15621" width="14.5703125" style="305" customWidth="1"/>
    <col min="15622" max="15622" width="16.7109375" style="305" customWidth="1"/>
    <col min="15623" max="15872" width="9.140625" style="305"/>
    <col min="15873" max="15874" width="15.140625" style="305" customWidth="1"/>
    <col min="15875" max="15875" width="16.7109375" style="305" customWidth="1"/>
    <col min="15876" max="15876" width="15.5703125" style="305" customWidth="1"/>
    <col min="15877" max="15877" width="14.5703125" style="305" customWidth="1"/>
    <col min="15878" max="15878" width="16.7109375" style="305" customWidth="1"/>
    <col min="15879" max="16128" width="9.140625" style="305"/>
    <col min="16129" max="16130" width="15.140625" style="305" customWidth="1"/>
    <col min="16131" max="16131" width="16.7109375" style="305" customWidth="1"/>
    <col min="16132" max="16132" width="15.5703125" style="305" customWidth="1"/>
    <col min="16133" max="16133" width="14.5703125" style="305" customWidth="1"/>
    <col min="16134" max="16134" width="16.7109375" style="305" customWidth="1"/>
    <col min="16135" max="16384" width="9.140625" style="305"/>
  </cols>
  <sheetData>
    <row r="1" spans="1:6" ht="24.95" customHeight="1">
      <c r="A1" s="304" t="s">
        <v>378</v>
      </c>
      <c r="B1" s="304"/>
      <c r="C1" s="304"/>
      <c r="D1" s="304"/>
      <c r="E1" s="304"/>
      <c r="F1" s="304"/>
    </row>
    <row r="2" spans="1:6" s="307" customFormat="1" ht="24.95" customHeight="1">
      <c r="A2" s="306" t="s">
        <v>379</v>
      </c>
      <c r="B2" s="306"/>
      <c r="C2" s="306"/>
      <c r="D2" s="306"/>
      <c r="E2" s="306"/>
      <c r="F2" s="306"/>
    </row>
    <row r="3" spans="1:6" s="307" customFormat="1" ht="22.5" customHeight="1">
      <c r="A3" s="308" t="s">
        <v>380</v>
      </c>
      <c r="B3" s="308"/>
      <c r="F3" s="309" t="s">
        <v>381</v>
      </c>
    </row>
    <row r="4" spans="1:6" s="307" customFormat="1" ht="33" customHeight="1">
      <c r="A4" s="310" t="s">
        <v>382</v>
      </c>
      <c r="B4" s="310" t="s">
        <v>352</v>
      </c>
      <c r="C4" s="310" t="s">
        <v>383</v>
      </c>
      <c r="D4" s="310" t="s">
        <v>384</v>
      </c>
      <c r="E4" s="310" t="s">
        <v>385</v>
      </c>
      <c r="F4" s="310" t="s">
        <v>130</v>
      </c>
    </row>
    <row r="5" spans="1:6" s="307" customFormat="1" ht="49.5" customHeight="1">
      <c r="A5" s="311" t="s">
        <v>386</v>
      </c>
      <c r="B5" s="311" t="s">
        <v>356</v>
      </c>
      <c r="C5" s="312" t="s">
        <v>387</v>
      </c>
      <c r="D5" s="312" t="s">
        <v>388</v>
      </c>
      <c r="E5" s="312" t="s">
        <v>389</v>
      </c>
      <c r="F5" s="312" t="s">
        <v>131</v>
      </c>
    </row>
    <row r="6" spans="1:6" s="307" customFormat="1" ht="33" customHeight="1">
      <c r="A6" s="313" t="s">
        <v>371</v>
      </c>
      <c r="B6" s="313">
        <v>2012</v>
      </c>
      <c r="C6" s="314">
        <v>47917</v>
      </c>
      <c r="D6" s="314">
        <v>157434</v>
      </c>
      <c r="E6" s="314">
        <v>3087</v>
      </c>
      <c r="F6" s="314">
        <f>SUM(C6:E6)</f>
        <v>208438</v>
      </c>
    </row>
    <row r="7" spans="1:6" s="307" customFormat="1" ht="33" customHeight="1">
      <c r="A7" s="313" t="s">
        <v>372</v>
      </c>
      <c r="B7" s="313">
        <v>2013</v>
      </c>
      <c r="C7" s="314">
        <v>52916</v>
      </c>
      <c r="D7" s="314">
        <v>161647</v>
      </c>
      <c r="E7" s="314">
        <v>1559</v>
      </c>
      <c r="F7" s="314">
        <f>SUM(C7:E7)</f>
        <v>216122</v>
      </c>
    </row>
    <row r="8" spans="1:6" s="307" customFormat="1" ht="33" customHeight="1">
      <c r="A8" s="313" t="s">
        <v>373</v>
      </c>
      <c r="B8" s="313">
        <v>2014</v>
      </c>
      <c r="C8" s="314">
        <v>53283</v>
      </c>
      <c r="D8" s="314">
        <v>164638</v>
      </c>
      <c r="E8" s="314">
        <v>1627</v>
      </c>
      <c r="F8" s="314">
        <f>SUM(C8:E8)</f>
        <v>219548</v>
      </c>
    </row>
    <row r="9" spans="1:6" s="307" customFormat="1" ht="33" customHeight="1">
      <c r="A9" s="313" t="s">
        <v>374</v>
      </c>
      <c r="B9" s="313">
        <v>2015</v>
      </c>
      <c r="C9" s="314">
        <v>53302</v>
      </c>
      <c r="D9" s="314">
        <v>164577</v>
      </c>
      <c r="E9" s="314">
        <v>1626</v>
      </c>
      <c r="F9" s="314">
        <f>SUM(C9:E9)</f>
        <v>219505</v>
      </c>
    </row>
    <row r="10" spans="1:6" s="307" customFormat="1" ht="33" customHeight="1">
      <c r="A10" s="313" t="s">
        <v>375</v>
      </c>
      <c r="B10" s="313">
        <v>2016</v>
      </c>
      <c r="C10" s="314">
        <v>53618</v>
      </c>
      <c r="D10" s="314">
        <v>167899</v>
      </c>
      <c r="E10" s="314">
        <v>1710</v>
      </c>
      <c r="F10" s="314">
        <f>SUM(C10:E10)</f>
        <v>223227</v>
      </c>
    </row>
    <row r="11" spans="1:6" ht="33" customHeight="1">
      <c r="A11" s="315" t="s">
        <v>390</v>
      </c>
    </row>
  </sheetData>
  <mergeCells count="2">
    <mergeCell ref="A1:F1"/>
    <mergeCell ref="A2:F2"/>
  </mergeCells>
  <printOptions horizontalCentered="1" vertic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CA09E-42B5-4032-93B0-71CD39C89451}">
  <dimension ref="A1:E59"/>
  <sheetViews>
    <sheetView showGridLines="0" zoomScale="75" zoomScaleNormal="75" zoomScaleSheetLayoutView="80" workbookViewId="0">
      <selection activeCell="C6" sqref="C6"/>
    </sheetView>
  </sheetViews>
  <sheetFormatPr defaultRowHeight="15.75"/>
  <cols>
    <col min="1" max="1" width="43.7109375" style="356" customWidth="1"/>
    <col min="2" max="2" width="22.5703125" style="356" customWidth="1"/>
    <col min="3" max="3" width="24.42578125" style="356" customWidth="1"/>
    <col min="4" max="14" width="9.140625" style="356"/>
    <col min="15" max="15" width="30.140625" style="356" customWidth="1"/>
    <col min="16" max="16384" width="9.140625" style="356"/>
  </cols>
  <sheetData>
    <row r="1" spans="1:3" ht="18.75">
      <c r="A1" s="3709" t="s">
        <v>3521</v>
      </c>
      <c r="B1" s="3698"/>
      <c r="C1" s="3698"/>
    </row>
    <row r="2" spans="1:3">
      <c r="A2" s="3698" t="s">
        <v>3520</v>
      </c>
      <c r="B2" s="3698"/>
      <c r="C2" s="3698"/>
    </row>
    <row r="3" spans="1:3">
      <c r="A3" s="1503" t="s">
        <v>3519</v>
      </c>
      <c r="B3" s="1503"/>
      <c r="C3" s="4497" t="s">
        <v>3518</v>
      </c>
    </row>
    <row r="4" spans="1:3" ht="18" customHeight="1">
      <c r="A4" s="3705"/>
      <c r="B4" s="4492" t="s">
        <v>3197</v>
      </c>
      <c r="C4" s="5245" t="s">
        <v>3436</v>
      </c>
    </row>
    <row r="5" spans="1:3" ht="18" customHeight="1">
      <c r="A5" s="4372" t="s">
        <v>421</v>
      </c>
      <c r="B5" s="4491" t="s">
        <v>3517</v>
      </c>
      <c r="C5" s="4492" t="s">
        <v>3434</v>
      </c>
    </row>
    <row r="6" spans="1:3" ht="18" customHeight="1">
      <c r="A6" s="4372"/>
      <c r="B6" s="4491" t="s">
        <v>483</v>
      </c>
      <c r="C6" s="4491" t="s">
        <v>217</v>
      </c>
    </row>
    <row r="7" spans="1:3" ht="18" customHeight="1">
      <c r="A7" s="4372" t="s">
        <v>422</v>
      </c>
      <c r="B7" s="5244" t="s">
        <v>3516</v>
      </c>
      <c r="C7" s="1026" t="s">
        <v>2045</v>
      </c>
    </row>
    <row r="8" spans="1:3" ht="18" customHeight="1">
      <c r="A8" s="5243"/>
      <c r="B8" s="5242"/>
      <c r="C8" s="5242" t="s">
        <v>3515</v>
      </c>
    </row>
    <row r="9" spans="1:3" ht="20.100000000000001" customHeight="1">
      <c r="A9" s="677" t="s">
        <v>795</v>
      </c>
      <c r="B9" s="5230">
        <v>7072451</v>
      </c>
      <c r="C9" s="5230">
        <v>212088</v>
      </c>
    </row>
    <row r="10" spans="1:3" ht="12.95" customHeight="1">
      <c r="A10" s="1014" t="s">
        <v>797</v>
      </c>
      <c r="B10" s="3993"/>
      <c r="C10" s="3993"/>
    </row>
    <row r="11" spans="1:3" ht="20.100000000000001" customHeight="1">
      <c r="A11" s="1038" t="s">
        <v>798</v>
      </c>
      <c r="B11" s="5230">
        <v>2297962</v>
      </c>
      <c r="C11" s="5230">
        <v>99829</v>
      </c>
    </row>
    <row r="12" spans="1:3" ht="12.95" customHeight="1">
      <c r="A12" s="5234" t="s">
        <v>799</v>
      </c>
      <c r="B12" s="3993"/>
      <c r="C12" s="3993"/>
    </row>
    <row r="13" spans="1:3" ht="20.100000000000001" customHeight="1">
      <c r="A13" s="1038" t="s">
        <v>3028</v>
      </c>
      <c r="B13" s="5230">
        <v>3134302</v>
      </c>
      <c r="C13" s="5230">
        <v>99308</v>
      </c>
    </row>
    <row r="14" spans="1:3" ht="12.95" customHeight="1">
      <c r="A14" s="5234" t="s">
        <v>801</v>
      </c>
      <c r="B14" s="3993"/>
      <c r="C14" s="3993"/>
    </row>
    <row r="15" spans="1:3" ht="20.100000000000001" customHeight="1">
      <c r="A15" s="5241" t="s">
        <v>831</v>
      </c>
      <c r="B15" s="5240">
        <v>37268394</v>
      </c>
      <c r="C15" s="5240">
        <v>1084678</v>
      </c>
    </row>
    <row r="16" spans="1:3" ht="12.95" customHeight="1">
      <c r="A16" s="5239" t="s">
        <v>837</v>
      </c>
      <c r="B16" s="4001"/>
      <c r="C16" s="4001"/>
    </row>
    <row r="17" spans="1:5" ht="20.100000000000001" customHeight="1">
      <c r="A17" s="1038" t="s">
        <v>853</v>
      </c>
      <c r="B17" s="5230">
        <v>42453321</v>
      </c>
      <c r="C17" s="5230">
        <v>734418</v>
      </c>
    </row>
    <row r="18" spans="1:5" ht="12.95" customHeight="1">
      <c r="A18" s="5234" t="s">
        <v>858</v>
      </c>
      <c r="B18" s="3993"/>
      <c r="C18" s="3993"/>
    </row>
    <row r="19" spans="1:5" ht="20.100000000000001" customHeight="1">
      <c r="A19" s="1038" t="s">
        <v>854</v>
      </c>
      <c r="B19" s="5230">
        <v>7534514</v>
      </c>
      <c r="C19" s="5230">
        <v>789571</v>
      </c>
    </row>
    <row r="20" spans="1:5" ht="12.95" customHeight="1">
      <c r="A20" s="5234" t="s">
        <v>859</v>
      </c>
      <c r="B20" s="3993"/>
      <c r="C20" s="3993"/>
    </row>
    <row r="21" spans="1:5" ht="20.100000000000001" customHeight="1">
      <c r="A21" s="1038" t="s">
        <v>808</v>
      </c>
      <c r="B21" s="5230">
        <v>17511607</v>
      </c>
      <c r="C21" s="5230">
        <v>239113</v>
      </c>
    </row>
    <row r="22" spans="1:5" ht="12.95" customHeight="1">
      <c r="A22" s="5234" t="s">
        <v>809</v>
      </c>
      <c r="B22" s="3993"/>
      <c r="C22" s="3993"/>
    </row>
    <row r="23" spans="1:5" ht="20.100000000000001" customHeight="1">
      <c r="A23" s="1038" t="s">
        <v>810</v>
      </c>
      <c r="B23" s="5230">
        <v>4309644</v>
      </c>
      <c r="C23" s="5230">
        <v>96707</v>
      </c>
    </row>
    <row r="24" spans="1:5" ht="12.95" customHeight="1">
      <c r="A24" s="5234" t="s">
        <v>811</v>
      </c>
      <c r="B24" s="3993"/>
      <c r="C24" s="3993"/>
    </row>
    <row r="25" spans="1:5" ht="18" customHeight="1">
      <c r="A25" s="4016" t="s">
        <v>2748</v>
      </c>
      <c r="B25" s="4015">
        <v>41928</v>
      </c>
      <c r="C25" s="4015">
        <v>3098</v>
      </c>
      <c r="D25" s="5238"/>
      <c r="E25" s="5237"/>
    </row>
    <row r="26" spans="1:5" ht="12.95" customHeight="1">
      <c r="A26" s="4014" t="s">
        <v>2747</v>
      </c>
      <c r="B26" s="4013"/>
      <c r="C26" s="4013"/>
      <c r="D26" s="5236"/>
      <c r="E26" s="5235"/>
    </row>
    <row r="27" spans="1:5" ht="20.100000000000001" customHeight="1">
      <c r="A27" s="1038" t="s">
        <v>3027</v>
      </c>
      <c r="B27" s="5230">
        <v>1165603</v>
      </c>
      <c r="C27" s="5230">
        <v>119389</v>
      </c>
    </row>
    <row r="28" spans="1:5" ht="12.95" customHeight="1">
      <c r="A28" s="5234" t="s">
        <v>2954</v>
      </c>
      <c r="B28" s="3993"/>
      <c r="C28" s="3993"/>
    </row>
    <row r="29" spans="1:5" s="1480" customFormat="1" ht="20.100000000000001" customHeight="1">
      <c r="A29" s="1038" t="s">
        <v>814</v>
      </c>
      <c r="B29" s="5230">
        <v>3294977</v>
      </c>
      <c r="C29" s="5230">
        <v>152072</v>
      </c>
    </row>
    <row r="30" spans="1:5" s="1480" customFormat="1" ht="12.95" customHeight="1">
      <c r="A30" s="5234" t="s">
        <v>2952</v>
      </c>
      <c r="B30" s="3993"/>
      <c r="C30" s="3993"/>
    </row>
    <row r="31" spans="1:5" ht="20.100000000000001" customHeight="1">
      <c r="A31" s="5233" t="s">
        <v>3514</v>
      </c>
      <c r="B31" s="3997">
        <v>39916</v>
      </c>
      <c r="C31" s="3997">
        <v>7801</v>
      </c>
    </row>
    <row r="32" spans="1:5" ht="12.95" customHeight="1">
      <c r="A32" s="5234" t="s">
        <v>868</v>
      </c>
      <c r="B32" s="3993"/>
      <c r="C32" s="3993"/>
    </row>
    <row r="33" spans="1:3" ht="20.100000000000001" customHeight="1">
      <c r="A33" s="788" t="s">
        <v>816</v>
      </c>
      <c r="B33" s="5230">
        <v>7924</v>
      </c>
      <c r="C33" s="5230">
        <v>3937</v>
      </c>
    </row>
    <row r="34" spans="1:3" ht="12.95" customHeight="1">
      <c r="A34" s="1021" t="s">
        <v>817</v>
      </c>
      <c r="B34" s="3993"/>
      <c r="C34" s="3993"/>
    </row>
    <row r="35" spans="1:3" ht="20.100000000000001" customHeight="1">
      <c r="A35" s="1038" t="s">
        <v>3513</v>
      </c>
      <c r="B35" s="5230">
        <v>18278</v>
      </c>
      <c r="C35" s="5230">
        <v>413</v>
      </c>
    </row>
    <row r="36" spans="1:3" ht="12.95" customHeight="1">
      <c r="A36" s="5234" t="s">
        <v>872</v>
      </c>
      <c r="B36" s="3993"/>
      <c r="C36" s="3993"/>
    </row>
    <row r="37" spans="1:3" ht="20.100000000000001" customHeight="1">
      <c r="A37" s="1038" t="s">
        <v>2745</v>
      </c>
      <c r="B37" s="5230">
        <v>80594</v>
      </c>
      <c r="C37" s="5230">
        <v>17060</v>
      </c>
    </row>
    <row r="38" spans="1:3" ht="12.95" customHeight="1">
      <c r="A38" s="5234" t="s">
        <v>873</v>
      </c>
      <c r="B38" s="3993"/>
      <c r="C38" s="3993"/>
    </row>
    <row r="39" spans="1:3" ht="20.100000000000001" customHeight="1">
      <c r="A39" s="1038" t="s">
        <v>3512</v>
      </c>
      <c r="B39" s="5230">
        <v>23794</v>
      </c>
      <c r="C39" s="5230">
        <v>5153</v>
      </c>
    </row>
    <row r="40" spans="1:3" ht="12.95" customHeight="1">
      <c r="A40" s="5231" t="s">
        <v>905</v>
      </c>
      <c r="B40" s="3993"/>
      <c r="C40" s="3993"/>
    </row>
    <row r="41" spans="1:3" ht="20.100000000000001" customHeight="1">
      <c r="A41" s="1038" t="s">
        <v>2741</v>
      </c>
      <c r="B41" s="5230">
        <v>19623</v>
      </c>
      <c r="C41" s="5230" t="s">
        <v>2750</v>
      </c>
    </row>
    <row r="42" spans="1:3" ht="12.75" customHeight="1">
      <c r="A42" s="5234" t="s">
        <v>2740</v>
      </c>
      <c r="B42" s="3993"/>
      <c r="C42" s="3993"/>
    </row>
    <row r="43" spans="1:3" ht="18" customHeight="1">
      <c r="A43" s="3991" t="s">
        <v>2739</v>
      </c>
      <c r="B43" s="3997">
        <v>3708</v>
      </c>
      <c r="C43" s="3997">
        <v>554</v>
      </c>
    </row>
    <row r="44" spans="1:3" ht="12.75" customHeight="1">
      <c r="A44" s="3995" t="s">
        <v>907</v>
      </c>
      <c r="B44" s="3993"/>
      <c r="C44" s="3993"/>
    </row>
    <row r="45" spans="1:3" ht="20.100000000000001" customHeight="1">
      <c r="A45" s="1038" t="s">
        <v>3511</v>
      </c>
      <c r="B45" s="5230">
        <v>122176</v>
      </c>
      <c r="C45" s="5230">
        <v>7443</v>
      </c>
    </row>
    <row r="46" spans="1:3" ht="12.95" customHeight="1">
      <c r="A46" s="5231" t="s">
        <v>882</v>
      </c>
      <c r="B46" s="3993"/>
      <c r="C46" s="3993"/>
    </row>
    <row r="47" spans="1:3" ht="18" customHeight="1">
      <c r="A47" s="5233" t="s">
        <v>3510</v>
      </c>
      <c r="B47" s="3997">
        <v>2674</v>
      </c>
      <c r="C47" s="3997">
        <v>1011</v>
      </c>
    </row>
    <row r="48" spans="1:3" ht="15" customHeight="1">
      <c r="A48" s="5232" t="s">
        <v>2736</v>
      </c>
      <c r="B48" s="3993"/>
      <c r="C48" s="3993"/>
    </row>
    <row r="49" spans="1:5" ht="20.100000000000001" customHeight="1">
      <c r="A49" s="1038" t="s">
        <v>2734</v>
      </c>
      <c r="B49" s="5230">
        <v>123343</v>
      </c>
      <c r="C49" s="5230">
        <v>2164</v>
      </c>
    </row>
    <row r="50" spans="1:5" ht="15" customHeight="1">
      <c r="A50" s="5231" t="s">
        <v>838</v>
      </c>
      <c r="B50" s="3993"/>
      <c r="C50" s="3993"/>
    </row>
    <row r="51" spans="1:5" ht="20.100000000000001" customHeight="1">
      <c r="A51" s="3998" t="s">
        <v>2735</v>
      </c>
      <c r="B51" s="3997">
        <v>465296</v>
      </c>
      <c r="C51" s="3997">
        <v>32904</v>
      </c>
    </row>
    <row r="52" spans="1:5" ht="15" customHeight="1">
      <c r="A52" s="3995" t="s">
        <v>841</v>
      </c>
      <c r="B52" s="3993"/>
      <c r="C52" s="3993"/>
    </row>
    <row r="53" spans="1:5" ht="20.100000000000001" customHeight="1">
      <c r="A53" s="1038" t="s">
        <v>2743</v>
      </c>
      <c r="B53" s="5230">
        <v>103433</v>
      </c>
      <c r="C53" s="5230">
        <v>1411</v>
      </c>
    </row>
    <row r="54" spans="1:5" ht="12.95" customHeight="1">
      <c r="A54" s="5231" t="s">
        <v>3509</v>
      </c>
      <c r="B54" s="3993"/>
      <c r="C54" s="3993"/>
    </row>
    <row r="55" spans="1:5" ht="20.100000000000001" customHeight="1">
      <c r="A55" s="4363" t="s">
        <v>3508</v>
      </c>
      <c r="B55" s="5230">
        <v>14779</v>
      </c>
      <c r="C55" s="5230">
        <v>4563</v>
      </c>
    </row>
    <row r="56" spans="1:5" ht="15.75" customHeight="1" thickBot="1">
      <c r="A56" s="4363" t="s">
        <v>3507</v>
      </c>
      <c r="B56" s="3993"/>
      <c r="C56" s="3993"/>
    </row>
    <row r="57" spans="1:5" ht="24.95" customHeight="1">
      <c r="A57" s="1041" t="s">
        <v>3506</v>
      </c>
      <c r="B57" s="3986">
        <f>SUM(B9:B56)</f>
        <v>127110241</v>
      </c>
      <c r="C57" s="3986">
        <f>SUM(C9:C56)</f>
        <v>3714685</v>
      </c>
    </row>
    <row r="58" spans="1:5" ht="18.75" customHeight="1">
      <c r="A58" s="1044" t="s">
        <v>819</v>
      </c>
      <c r="B58" s="4357"/>
      <c r="C58" s="4357"/>
      <c r="D58" s="5012"/>
      <c r="E58" s="5012"/>
    </row>
    <row r="59" spans="1:5">
      <c r="A59" s="5229" t="s">
        <v>3505</v>
      </c>
      <c r="B59" s="5229"/>
      <c r="C59" s="5229"/>
      <c r="D59" s="5012"/>
      <c r="E59" s="5012"/>
    </row>
  </sheetData>
  <mergeCells count="51">
    <mergeCell ref="B31:B32"/>
    <mergeCell ref="C23:C24"/>
    <mergeCell ref="C53:C54"/>
    <mergeCell ref="B29:B30"/>
    <mergeCell ref="C29:C30"/>
    <mergeCell ref="B35:B36"/>
    <mergeCell ref="B51:B52"/>
    <mergeCell ref="C49:C50"/>
    <mergeCell ref="B39:B40"/>
    <mergeCell ref="B53:B54"/>
    <mergeCell ref="B25:B26"/>
    <mergeCell ref="B9:B10"/>
    <mergeCell ref="C9:C10"/>
    <mergeCell ref="B11:B12"/>
    <mergeCell ref="C11:C12"/>
    <mergeCell ref="C19:C20"/>
    <mergeCell ref="B21:B22"/>
    <mergeCell ref="C21:C22"/>
    <mergeCell ref="C15:C16"/>
    <mergeCell ref="B17:B18"/>
    <mergeCell ref="B19:B20"/>
    <mergeCell ref="A59:C59"/>
    <mergeCell ref="B13:B14"/>
    <mergeCell ref="C13:C14"/>
    <mergeCell ref="B15:B16"/>
    <mergeCell ref="C47:C48"/>
    <mergeCell ref="B23:B24"/>
    <mergeCell ref="C25:C26"/>
    <mergeCell ref="C37:C38"/>
    <mergeCell ref="C33:C34"/>
    <mergeCell ref="B27:B28"/>
    <mergeCell ref="B55:B56"/>
    <mergeCell ref="C55:C56"/>
    <mergeCell ref="B45:B46"/>
    <mergeCell ref="C45:C46"/>
    <mergeCell ref="B49:B50"/>
    <mergeCell ref="C17:C18"/>
    <mergeCell ref="B47:B48"/>
    <mergeCell ref="C51:C52"/>
    <mergeCell ref="C35:C36"/>
    <mergeCell ref="B43:B44"/>
    <mergeCell ref="D25:D26"/>
    <mergeCell ref="E25:E26"/>
    <mergeCell ref="C43:C44"/>
    <mergeCell ref="B41:B42"/>
    <mergeCell ref="C39:C40"/>
    <mergeCell ref="B33:B34"/>
    <mergeCell ref="C31:C32"/>
    <mergeCell ref="C41:C42"/>
    <mergeCell ref="B37:B38"/>
    <mergeCell ref="C27:C28"/>
  </mergeCells>
  <printOptions horizontalCentered="1" verticalCentered="1"/>
  <pageMargins left="0.70866141732283472" right="0.70866141732283472" top="0.39370078740157483" bottom="0.39370078740157483" header="0.51181102362204722" footer="0.51181102362204722"/>
  <pageSetup paperSize="9" scale="81" orientation="portrait" horizontalDpi="4294967295" verticalDpi="4294967292"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162C7-9AC0-438B-BB19-D449759F998D}">
  <dimension ref="A1:D31"/>
  <sheetViews>
    <sheetView showGridLines="0" workbookViewId="0">
      <selection activeCell="D29" sqref="D29"/>
    </sheetView>
  </sheetViews>
  <sheetFormatPr defaultRowHeight="15"/>
  <cols>
    <col min="1" max="1" width="13.85546875" customWidth="1"/>
    <col min="2" max="2" width="14" customWidth="1"/>
    <col min="3" max="3" width="11.28515625" bestFit="1" customWidth="1"/>
    <col min="4" max="4" width="12.5703125" bestFit="1" customWidth="1"/>
  </cols>
  <sheetData>
    <row r="1" spans="1:4" ht="15.75">
      <c r="A1" s="5246" t="s">
        <v>3522</v>
      </c>
      <c r="B1" s="5246"/>
      <c r="C1" s="5246"/>
      <c r="D1" s="5246"/>
    </row>
    <row r="2" spans="1:4" ht="15.75">
      <c r="A2" s="5247" t="s">
        <v>3523</v>
      </c>
      <c r="B2" s="5246"/>
      <c r="C2" s="5246"/>
      <c r="D2" s="5246"/>
    </row>
    <row r="3" spans="1:4" ht="15.75">
      <c r="A3" s="5248" t="s">
        <v>3524</v>
      </c>
      <c r="B3" s="5248"/>
      <c r="C3" s="5249"/>
      <c r="D3" s="5250" t="s">
        <v>3525</v>
      </c>
    </row>
    <row r="4" spans="1:4">
      <c r="A4" s="5251"/>
      <c r="B4" s="5252"/>
      <c r="C4" s="5253" t="s">
        <v>217</v>
      </c>
      <c r="D4" s="5254" t="s">
        <v>3436</v>
      </c>
    </row>
    <row r="5" spans="1:4" ht="29.25">
      <c r="A5" s="5255"/>
      <c r="B5" s="5256"/>
      <c r="C5" s="5257" t="s">
        <v>3435</v>
      </c>
      <c r="D5" s="5253" t="s">
        <v>3434</v>
      </c>
    </row>
    <row r="6" spans="1:4">
      <c r="A6" s="5258" t="s">
        <v>195</v>
      </c>
      <c r="B6" s="5259" t="s">
        <v>196</v>
      </c>
      <c r="C6" s="5257" t="s">
        <v>217</v>
      </c>
      <c r="D6" s="5260" t="s">
        <v>217</v>
      </c>
    </row>
    <row r="7" spans="1:4" ht="34.5">
      <c r="A7" s="5255"/>
      <c r="B7" s="5256"/>
      <c r="C7" s="5261" t="s">
        <v>3433</v>
      </c>
      <c r="D7" s="5260" t="s">
        <v>2045</v>
      </c>
    </row>
    <row r="8" spans="1:4">
      <c r="A8" s="5262"/>
      <c r="B8" s="5263"/>
      <c r="C8" s="5264"/>
      <c r="D8" s="5265" t="s">
        <v>3515</v>
      </c>
    </row>
    <row r="9" spans="1:4">
      <c r="A9" s="5266" t="s">
        <v>90</v>
      </c>
      <c r="B9" s="5267" t="s">
        <v>91</v>
      </c>
      <c r="C9" s="5268">
        <f>[8]مستوصف!C9+[8]مستشفى!C9</f>
        <v>11369592</v>
      </c>
      <c r="D9" s="5268">
        <f>[8]مستوصف!D9+[8]مستشفى!D9</f>
        <v>2819002</v>
      </c>
    </row>
    <row r="10" spans="1:4">
      <c r="A10" s="5269" t="s">
        <v>2771</v>
      </c>
      <c r="B10" s="5270" t="s">
        <v>93</v>
      </c>
      <c r="C10" s="5271">
        <f>[8]مستوصف!C10+[8]مستشفى!C10</f>
        <v>1828564</v>
      </c>
      <c r="D10" s="5271">
        <f>[8]مستوصف!D10+[8]مستشفى!D10</f>
        <v>419656</v>
      </c>
    </row>
    <row r="11" spans="1:4">
      <c r="A11" s="5269" t="s">
        <v>2770</v>
      </c>
      <c r="B11" s="5270" t="s">
        <v>95</v>
      </c>
      <c r="C11" s="5271">
        <v>5044873</v>
      </c>
      <c r="D11" s="5271">
        <v>1113280</v>
      </c>
    </row>
    <row r="12" spans="1:4">
      <c r="A12" s="5269" t="s">
        <v>3526</v>
      </c>
      <c r="B12" s="5270" t="s">
        <v>97</v>
      </c>
      <c r="C12" s="5271">
        <f>[8]مستوصف!C12+[8]مستشفى!C12</f>
        <v>982998</v>
      </c>
      <c r="D12" s="5271">
        <f>[8]مستوصف!D12+[8]مستشفى!D12</f>
        <v>250211</v>
      </c>
    </row>
    <row r="13" spans="1:4">
      <c r="A13" s="5266" t="s">
        <v>973</v>
      </c>
      <c r="B13" s="5267" t="s">
        <v>99</v>
      </c>
      <c r="C13" s="5268">
        <f>[8]مستوصف!C13+[8]مستشفى!C13</f>
        <v>6814708</v>
      </c>
      <c r="D13" s="5268">
        <f>[8]مستوصف!D13+[8]مستشفى!D13</f>
        <v>964884</v>
      </c>
    </row>
    <row r="14" spans="1:4">
      <c r="A14" s="5266" t="s">
        <v>974</v>
      </c>
      <c r="B14" s="5267" t="s">
        <v>101</v>
      </c>
      <c r="C14" s="5268">
        <f>[8]مستوصف!C14+[8]مستشفى!C14</f>
        <v>699546</v>
      </c>
      <c r="D14" s="5268">
        <f>[8]مستوصف!D14+[8]مستشفى!D14</f>
        <v>216566</v>
      </c>
    </row>
    <row r="15" spans="1:4">
      <c r="A15" s="5269" t="s">
        <v>3443</v>
      </c>
      <c r="B15" s="5270" t="s">
        <v>103</v>
      </c>
      <c r="C15" s="5271">
        <f>[8]مستوصف!C15+[8]مستشفى!C15</f>
        <v>11389585</v>
      </c>
      <c r="D15" s="5271">
        <f>[8]مستوصف!D15+[8]مستشفى!D15</f>
        <v>1235503</v>
      </c>
    </row>
    <row r="16" spans="1:4">
      <c r="A16" s="5266" t="s">
        <v>977</v>
      </c>
      <c r="B16" s="5267" t="s">
        <v>105</v>
      </c>
      <c r="C16" s="5268">
        <f>[8]مستوصف!C16+[8]مستشفى!C16</f>
        <v>1830443</v>
      </c>
      <c r="D16" s="5268">
        <f>[8]مستوصف!D16+[8]مستشفى!D16</f>
        <v>454110</v>
      </c>
    </row>
    <row r="17" spans="1:4">
      <c r="A17" s="5266" t="s">
        <v>1809</v>
      </c>
      <c r="B17" s="5267" t="s">
        <v>107</v>
      </c>
      <c r="C17" s="5268">
        <f>[8]مستوصف!C17+[8]مستشفى!C17</f>
        <v>317151</v>
      </c>
      <c r="D17" s="5268">
        <f>[8]مستوصف!D17+[8]مستشفى!D17</f>
        <v>89313</v>
      </c>
    </row>
    <row r="18" spans="1:4">
      <c r="A18" s="5269" t="s">
        <v>2768</v>
      </c>
      <c r="B18" s="5270" t="s">
        <v>109</v>
      </c>
      <c r="C18" s="5271">
        <f>[8]مستوصف!C18+[8]مستشفى!C18</f>
        <v>1392315</v>
      </c>
      <c r="D18" s="5271">
        <f>[8]مستوصف!D18+[8]مستشفى!D18</f>
        <v>283072</v>
      </c>
    </row>
    <row r="19" spans="1:4">
      <c r="A19" s="5266" t="s">
        <v>210</v>
      </c>
      <c r="B19" s="5267" t="s">
        <v>111</v>
      </c>
      <c r="C19" s="5268">
        <f>[8]مستوصف!C19+[8]مستشفى!C19</f>
        <v>139304</v>
      </c>
      <c r="D19" s="5268">
        <f>[8]مستوصف!D19+[8]مستشفى!D19</f>
        <v>60861</v>
      </c>
    </row>
    <row r="20" spans="1:4">
      <c r="A20" s="5269" t="s">
        <v>2767</v>
      </c>
      <c r="B20" s="5270" t="s">
        <v>113</v>
      </c>
      <c r="C20" s="5271">
        <f>[8]مستوصف!C20+[8]مستشفى!C20</f>
        <v>684658</v>
      </c>
      <c r="D20" s="5271">
        <f>[8]مستوصف!D20+[8]مستشفى!D20</f>
        <v>221701</v>
      </c>
    </row>
    <row r="21" spans="1:4">
      <c r="A21" s="5266" t="s">
        <v>114</v>
      </c>
      <c r="B21" s="5267" t="s">
        <v>115</v>
      </c>
      <c r="C21" s="5268">
        <f>[8]مستوصف!C21+[8]مستشفى!C21</f>
        <v>1231750</v>
      </c>
      <c r="D21" s="5268">
        <f>[8]مستوصف!D21+[8]مستشفى!D21</f>
        <v>153623</v>
      </c>
    </row>
    <row r="22" spans="1:4">
      <c r="A22" s="5266" t="s">
        <v>981</v>
      </c>
      <c r="B22" s="5267" t="s">
        <v>117</v>
      </c>
      <c r="C22" s="5268">
        <f>[8]مستوصف!C22+[8]مستشفى!C22</f>
        <v>27829</v>
      </c>
      <c r="D22" s="5268">
        <f>[8]مستوصف!D22+[8]مستشفى!D22</f>
        <v>26612</v>
      </c>
    </row>
    <row r="23" spans="1:4">
      <c r="A23" s="5266" t="s">
        <v>1810</v>
      </c>
      <c r="B23" s="5267" t="s">
        <v>119</v>
      </c>
      <c r="C23" s="5268">
        <v>1691213</v>
      </c>
      <c r="D23" s="5268">
        <v>337898</v>
      </c>
    </row>
    <row r="24" spans="1:4">
      <c r="A24" s="5266" t="s">
        <v>982</v>
      </c>
      <c r="B24" s="5267" t="s">
        <v>983</v>
      </c>
      <c r="C24" s="5268">
        <f>[8]مستوصف!C24+[8]مستشفى!C24</f>
        <v>443894</v>
      </c>
      <c r="D24" s="5268">
        <f>[8]مستوصف!D24+[8]مستشفى!D24</f>
        <v>99485</v>
      </c>
    </row>
    <row r="25" spans="1:4">
      <c r="A25" s="5266" t="s">
        <v>984</v>
      </c>
      <c r="B25" s="5267" t="s">
        <v>2643</v>
      </c>
      <c r="C25" s="5268">
        <f>[8]مستوصف!C25+[8]مستشفى!C25</f>
        <v>200894</v>
      </c>
      <c r="D25" s="5268">
        <f>[8]مستوصف!D25+[8]مستشفى!D25</f>
        <v>35833</v>
      </c>
    </row>
    <row r="26" spans="1:4">
      <c r="A26" s="5266" t="s">
        <v>1811</v>
      </c>
      <c r="B26" s="5267" t="s">
        <v>125</v>
      </c>
      <c r="C26" s="5268">
        <f>[8]مستوصف!C26+[8]مستشفى!C26</f>
        <v>157742</v>
      </c>
      <c r="D26" s="5268">
        <f>[8]مستوصف!D26+[8]مستشفى!D26</f>
        <v>35647</v>
      </c>
    </row>
    <row r="27" spans="1:4">
      <c r="A27" s="5272" t="s">
        <v>2765</v>
      </c>
      <c r="B27" s="5273" t="s">
        <v>127</v>
      </c>
      <c r="C27" s="5271">
        <v>953058</v>
      </c>
      <c r="D27" s="5271">
        <v>10213</v>
      </c>
    </row>
    <row r="28" spans="1:4">
      <c r="A28" s="5274" t="s">
        <v>128</v>
      </c>
      <c r="B28" s="5275" t="s">
        <v>129</v>
      </c>
      <c r="C28" s="5276">
        <f>[8]مستوصف!C28+[8]مستشفى!C28</f>
        <v>58010</v>
      </c>
      <c r="D28" s="5276">
        <f>[8]مستوصف!D28+[8]مستشفى!D28</f>
        <v>14258</v>
      </c>
    </row>
    <row r="29" spans="1:4">
      <c r="A29" s="5277" t="s">
        <v>424</v>
      </c>
      <c r="B29" s="5278" t="s">
        <v>131</v>
      </c>
      <c r="C29" s="5279">
        <f>SUM(C9:C28)</f>
        <v>47258127</v>
      </c>
      <c r="D29" s="5279">
        <f>SUM(D9:D28)</f>
        <v>8841728</v>
      </c>
    </row>
    <row r="30" spans="1:4">
      <c r="A30" s="5280" t="s">
        <v>3527</v>
      </c>
      <c r="B30" s="4654"/>
      <c r="C30" s="5281"/>
      <c r="D30" s="5281"/>
    </row>
    <row r="31" spans="1:4">
      <c r="A31" s="5280" t="s">
        <v>2763</v>
      </c>
      <c r="B31" s="4654"/>
      <c r="C31" s="5281"/>
      <c r="D31" s="5281"/>
    </row>
  </sheetData>
  <mergeCells count="2">
    <mergeCell ref="A1:D1"/>
    <mergeCell ref="A2:D2"/>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DBCB9-9CD3-4EC0-86F2-472844769018}">
  <dimension ref="A1:G15"/>
  <sheetViews>
    <sheetView showGridLines="0" workbookViewId="0">
      <selection activeCell="G15" sqref="G15"/>
    </sheetView>
  </sheetViews>
  <sheetFormatPr defaultRowHeight="15"/>
  <cols>
    <col min="1" max="1" width="15.28515625" bestFit="1" customWidth="1"/>
    <col min="2" max="2" width="11.5703125" bestFit="1" customWidth="1"/>
    <col min="3" max="3" width="21" bestFit="1" customWidth="1"/>
    <col min="4" max="4" width="11.5703125" bestFit="1" customWidth="1"/>
    <col min="5" max="5" width="12.42578125" bestFit="1" customWidth="1"/>
    <col min="6" max="6" width="19.7109375" bestFit="1" customWidth="1"/>
    <col min="7" max="7" width="17.85546875" bestFit="1" customWidth="1"/>
  </cols>
  <sheetData>
    <row r="1" spans="1:7" ht="21">
      <c r="A1" s="5282" t="s">
        <v>3528</v>
      </c>
      <c r="B1" s="5282"/>
      <c r="C1" s="5282"/>
      <c r="D1" s="5282"/>
      <c r="E1" s="5282"/>
      <c r="F1" s="5282"/>
      <c r="G1" s="5282"/>
    </row>
    <row r="2" spans="1:7" ht="20.25">
      <c r="A2" s="5283" t="s">
        <v>3529</v>
      </c>
      <c r="B2" s="5283"/>
      <c r="C2" s="5283"/>
      <c r="D2" s="5283"/>
      <c r="E2" s="5283"/>
      <c r="F2" s="5283"/>
      <c r="G2" s="5283"/>
    </row>
    <row r="3" spans="1:7" ht="20.25">
      <c r="A3" s="5284" t="s">
        <v>3530</v>
      </c>
      <c r="B3" s="5285"/>
      <c r="C3" s="5286"/>
      <c r="D3" s="5286"/>
      <c r="E3" s="5286"/>
      <c r="F3" s="5286"/>
      <c r="G3" s="5287" t="s">
        <v>3531</v>
      </c>
    </row>
    <row r="4" spans="1:7" ht="81">
      <c r="A4" s="5288"/>
      <c r="B4" s="5289"/>
      <c r="C4" s="4746" t="s">
        <v>2683</v>
      </c>
      <c r="D4" s="5290" t="s">
        <v>3532</v>
      </c>
      <c r="E4" s="5290" t="s">
        <v>3533</v>
      </c>
      <c r="F4" s="4746" t="s">
        <v>3534</v>
      </c>
      <c r="G4" s="4746" t="s">
        <v>3535</v>
      </c>
    </row>
    <row r="5" spans="1:7" ht="162">
      <c r="A5" s="5291" t="s">
        <v>195</v>
      </c>
      <c r="B5" s="5292" t="s">
        <v>196</v>
      </c>
      <c r="C5" s="5293" t="s">
        <v>3536</v>
      </c>
      <c r="D5" s="5294" t="s">
        <v>3537</v>
      </c>
      <c r="E5" s="5294" t="s">
        <v>3538</v>
      </c>
      <c r="F5" s="5294" t="s">
        <v>3539</v>
      </c>
      <c r="G5" s="5293" t="s">
        <v>3540</v>
      </c>
    </row>
    <row r="6" spans="1:7" ht="20.25">
      <c r="A6" s="4749" t="s">
        <v>969</v>
      </c>
      <c r="B6" s="4750" t="s">
        <v>91</v>
      </c>
      <c r="C6" s="4755">
        <v>1</v>
      </c>
      <c r="D6" s="4755">
        <v>33470</v>
      </c>
      <c r="E6" s="4755">
        <v>39136</v>
      </c>
      <c r="F6" s="4755">
        <f>D6+E6</f>
        <v>72606</v>
      </c>
      <c r="G6" s="4755">
        <v>485550</v>
      </c>
    </row>
    <row r="7" spans="1:7" ht="20.25">
      <c r="A7" s="4753" t="s">
        <v>970</v>
      </c>
      <c r="B7" s="4754" t="s">
        <v>93</v>
      </c>
      <c r="C7" s="4755">
        <v>1</v>
      </c>
      <c r="D7" s="4755">
        <v>40551</v>
      </c>
      <c r="E7" s="4755">
        <v>14338</v>
      </c>
      <c r="F7" s="4755">
        <f t="shared" ref="F7:F14" si="0">D7+E7</f>
        <v>54889</v>
      </c>
      <c r="G7" s="4755">
        <v>319832</v>
      </c>
    </row>
    <row r="8" spans="1:7" ht="20.25">
      <c r="A8" s="4753" t="s">
        <v>971</v>
      </c>
      <c r="B8" s="4754" t="s">
        <v>95</v>
      </c>
      <c r="C8" s="4755">
        <v>1</v>
      </c>
      <c r="D8" s="4755">
        <v>10074</v>
      </c>
      <c r="E8" s="4755">
        <v>7892</v>
      </c>
      <c r="F8" s="4755">
        <f t="shared" si="0"/>
        <v>17966</v>
      </c>
      <c r="G8" s="4755">
        <v>109712</v>
      </c>
    </row>
    <row r="9" spans="1:7" ht="20.25">
      <c r="A9" s="4753" t="s">
        <v>973</v>
      </c>
      <c r="B9" s="4754" t="s">
        <v>99</v>
      </c>
      <c r="C9" s="4755">
        <v>1</v>
      </c>
      <c r="D9" s="4755">
        <v>17242</v>
      </c>
      <c r="E9" s="4755">
        <v>17410</v>
      </c>
      <c r="F9" s="4755">
        <f t="shared" si="0"/>
        <v>34652</v>
      </c>
      <c r="G9" s="4755">
        <v>223057</v>
      </c>
    </row>
    <row r="10" spans="1:7" ht="20.25">
      <c r="A10" s="4753" t="s">
        <v>974</v>
      </c>
      <c r="B10" s="4754" t="s">
        <v>101</v>
      </c>
      <c r="C10" s="4755">
        <v>1</v>
      </c>
      <c r="D10" s="4755">
        <v>19544</v>
      </c>
      <c r="E10" s="4755">
        <v>4032</v>
      </c>
      <c r="F10" s="4755">
        <f t="shared" si="0"/>
        <v>23576</v>
      </c>
      <c r="G10" s="4755">
        <v>72468</v>
      </c>
    </row>
    <row r="11" spans="1:7" ht="20.25">
      <c r="A11" s="4753" t="s">
        <v>976</v>
      </c>
      <c r="B11" s="4754" t="s">
        <v>103</v>
      </c>
      <c r="C11" s="4755">
        <v>1</v>
      </c>
      <c r="D11" s="4755">
        <v>35874</v>
      </c>
      <c r="E11" s="4755">
        <v>17284</v>
      </c>
      <c r="F11" s="4755">
        <f t="shared" si="0"/>
        <v>53158</v>
      </c>
      <c r="G11" s="4755">
        <v>157348</v>
      </c>
    </row>
    <row r="12" spans="1:7" ht="20.25">
      <c r="A12" s="4753" t="s">
        <v>978</v>
      </c>
      <c r="B12" s="4754" t="s">
        <v>109</v>
      </c>
      <c r="C12" s="4755">
        <v>1</v>
      </c>
      <c r="D12" s="4755">
        <v>16237</v>
      </c>
      <c r="E12" s="4755">
        <v>12262</v>
      </c>
      <c r="F12" s="4755">
        <f t="shared" si="0"/>
        <v>28499</v>
      </c>
      <c r="G12" s="4755">
        <v>83104</v>
      </c>
    </row>
    <row r="13" spans="1:7" ht="20.25">
      <c r="A13" s="4753" t="s">
        <v>979</v>
      </c>
      <c r="B13" s="4754" t="s">
        <v>113</v>
      </c>
      <c r="C13" s="4755">
        <v>1</v>
      </c>
      <c r="D13" s="4755">
        <v>3989</v>
      </c>
      <c r="E13" s="4755">
        <v>8308</v>
      </c>
      <c r="F13" s="4755">
        <f t="shared" si="0"/>
        <v>12297</v>
      </c>
      <c r="G13" s="4755">
        <v>32793</v>
      </c>
    </row>
    <row r="14" spans="1:7" ht="20.25">
      <c r="A14" s="4753" t="s">
        <v>118</v>
      </c>
      <c r="B14" s="4754" t="s">
        <v>119</v>
      </c>
      <c r="C14" s="4755">
        <v>1</v>
      </c>
      <c r="D14" s="4755">
        <v>5412</v>
      </c>
      <c r="E14" s="4755">
        <v>11659</v>
      </c>
      <c r="F14" s="4755">
        <f t="shared" si="0"/>
        <v>17071</v>
      </c>
      <c r="G14" s="4755">
        <v>64171</v>
      </c>
    </row>
    <row r="15" spans="1:7" ht="20.25">
      <c r="A15" s="4761" t="s">
        <v>424</v>
      </c>
      <c r="B15" s="4762" t="s">
        <v>131</v>
      </c>
      <c r="C15" s="4755">
        <f>SUM(C6:C14)</f>
        <v>9</v>
      </c>
      <c r="D15" s="4755">
        <f>SUM(D6:D14)</f>
        <v>182393</v>
      </c>
      <c r="E15" s="4755">
        <f>SUM(E6:E14)</f>
        <v>132321</v>
      </c>
      <c r="F15" s="4755">
        <f>SUM(F6:F14)</f>
        <v>314714</v>
      </c>
      <c r="G15" s="4755">
        <f>SUM(G6:G14)</f>
        <v>1548035</v>
      </c>
    </row>
  </sheetData>
  <mergeCells count="2">
    <mergeCell ref="A1:G1"/>
    <mergeCell ref="A2:G2"/>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3AEC-3AC8-4B2F-8097-04049E08342B}">
  <dimension ref="A1:S49"/>
  <sheetViews>
    <sheetView showGridLines="0" zoomScaleNormal="100" workbookViewId="0">
      <selection activeCell="A4" sqref="A4"/>
    </sheetView>
  </sheetViews>
  <sheetFormatPr defaultColWidth="8.85546875" defaultRowHeight="12.75"/>
  <cols>
    <col min="1" max="1" width="16.85546875" style="357" bestFit="1" customWidth="1"/>
    <col min="2" max="2" width="13.85546875" style="4085" bestFit="1" customWidth="1"/>
    <col min="3" max="3" width="14.5703125" style="5295" bestFit="1" customWidth="1"/>
    <col min="4" max="4" width="13.7109375" style="5295" bestFit="1" customWidth="1"/>
    <col min="5" max="5" width="14" style="5295" bestFit="1" customWidth="1"/>
    <col min="6" max="6" width="10.85546875" style="5295" bestFit="1" customWidth="1"/>
    <col min="7" max="7" width="11.140625" style="5295" bestFit="1" customWidth="1"/>
    <col min="8" max="8" width="10.140625" style="357" hidden="1" customWidth="1"/>
    <col min="9" max="13" width="0" style="357" hidden="1" customWidth="1"/>
    <col min="14" max="14" width="10.140625" style="357" hidden="1" customWidth="1"/>
    <col min="15" max="19" width="0" style="357" hidden="1" customWidth="1"/>
    <col min="20" max="16384" width="8.85546875" style="357"/>
  </cols>
  <sheetData>
    <row r="1" spans="1:19" ht="24" customHeight="1">
      <c r="A1" s="5328" t="s">
        <v>3563</v>
      </c>
      <c r="B1" s="5328"/>
      <c r="C1" s="5328"/>
      <c r="D1" s="5328"/>
      <c r="E1" s="5328"/>
      <c r="F1" s="5328"/>
      <c r="G1" s="5328"/>
    </row>
    <row r="2" spans="1:19" s="356" customFormat="1" ht="22.5" customHeight="1">
      <c r="A2" s="5328" t="s">
        <v>3562</v>
      </c>
      <c r="B2" s="5328"/>
      <c r="C2" s="5328"/>
      <c r="D2" s="5328"/>
      <c r="E2" s="5328"/>
      <c r="F2" s="5328"/>
      <c r="G2" s="5328"/>
    </row>
    <row r="3" spans="1:19" s="356" customFormat="1" ht="15.75">
      <c r="A3" s="5327" t="s">
        <v>3561</v>
      </c>
      <c r="B3" s="1503"/>
      <c r="C3" s="5326"/>
      <c r="D3" s="5326"/>
      <c r="E3" s="5326"/>
      <c r="F3" s="5326"/>
      <c r="G3" s="3856" t="s">
        <v>3560</v>
      </c>
    </row>
    <row r="4" spans="1:19" s="356" customFormat="1" ht="20.100000000000001" customHeight="1">
      <c r="A4" s="4442"/>
      <c r="B4" s="4441"/>
      <c r="C4" s="5325" t="s">
        <v>3559</v>
      </c>
      <c r="D4" s="5325" t="s">
        <v>3558</v>
      </c>
      <c r="E4" s="5325"/>
      <c r="F4" s="5325" t="s">
        <v>3557</v>
      </c>
      <c r="G4" s="5325" t="s">
        <v>3557</v>
      </c>
    </row>
    <row r="5" spans="1:19" s="356" customFormat="1" ht="20.100000000000001" customHeight="1">
      <c r="A5" s="4439"/>
      <c r="B5" s="4438"/>
      <c r="C5" s="5318" t="s">
        <v>3556</v>
      </c>
      <c r="D5" s="5318" t="s">
        <v>3555</v>
      </c>
      <c r="E5" s="5318" t="s">
        <v>3554</v>
      </c>
      <c r="F5" s="5318" t="s">
        <v>3553</v>
      </c>
      <c r="G5" s="5318" t="s">
        <v>3552</v>
      </c>
    </row>
    <row r="6" spans="1:19" s="356" customFormat="1" ht="20.100000000000001" customHeight="1">
      <c r="A6" s="4439"/>
      <c r="B6" s="4438"/>
      <c r="C6" s="5318" t="s">
        <v>2045</v>
      </c>
      <c r="D6" s="5318" t="s">
        <v>2045</v>
      </c>
      <c r="E6" s="5318" t="s">
        <v>3197</v>
      </c>
      <c r="F6" s="5318" t="s">
        <v>3551</v>
      </c>
      <c r="G6" s="5318" t="s">
        <v>3550</v>
      </c>
    </row>
    <row r="7" spans="1:19" ht="20.100000000000001" customHeight="1">
      <c r="A7" s="5324" t="s">
        <v>195</v>
      </c>
      <c r="B7" s="5323" t="s">
        <v>196</v>
      </c>
      <c r="C7" s="5318" t="s">
        <v>3549</v>
      </c>
      <c r="D7" s="5322" t="s">
        <v>3548</v>
      </c>
      <c r="E7" s="5318" t="s">
        <v>131</v>
      </c>
      <c r="F7" s="5319" t="s">
        <v>2045</v>
      </c>
      <c r="G7" s="5319" t="s">
        <v>2045</v>
      </c>
    </row>
    <row r="8" spans="1:19" ht="24.95" customHeight="1">
      <c r="A8" s="5321"/>
      <c r="B8" s="5320"/>
      <c r="C8" s="5318" t="s">
        <v>3547</v>
      </c>
      <c r="D8" s="5318" t="s">
        <v>3546</v>
      </c>
      <c r="E8" s="5319" t="s">
        <v>3545</v>
      </c>
      <c r="F8" s="5318" t="s">
        <v>3544</v>
      </c>
      <c r="G8" s="5318" t="s">
        <v>3543</v>
      </c>
    </row>
    <row r="9" spans="1:19" ht="18" customHeight="1">
      <c r="A9" s="5317"/>
      <c r="B9" s="5316"/>
      <c r="C9" s="4447"/>
      <c r="D9" s="4447" t="s">
        <v>3542</v>
      </c>
      <c r="E9" s="4447"/>
      <c r="F9" s="4447" t="s">
        <v>3541</v>
      </c>
      <c r="G9" s="4447" t="s">
        <v>3541</v>
      </c>
    </row>
    <row r="10" spans="1:19" ht="24.95" customHeight="1">
      <c r="A10" s="5301" t="s">
        <v>969</v>
      </c>
      <c r="B10" s="5315" t="s">
        <v>91</v>
      </c>
      <c r="C10" s="4454">
        <v>261282</v>
      </c>
      <c r="D10" s="4454">
        <v>430639</v>
      </c>
      <c r="E10" s="4454">
        <f>SUM(C10:D10)</f>
        <v>691921</v>
      </c>
      <c r="F10" s="4454">
        <v>18471</v>
      </c>
      <c r="G10" s="4454">
        <v>23235</v>
      </c>
      <c r="H10" s="3655">
        <f>C10</f>
        <v>261282</v>
      </c>
      <c r="I10" s="3655">
        <f>D10</f>
        <v>430639</v>
      </c>
      <c r="J10" s="3655">
        <f>E10</f>
        <v>691921</v>
      </c>
      <c r="K10" s="3655">
        <f>F10</f>
        <v>18471</v>
      </c>
      <c r="L10" s="3655">
        <f>G10</f>
        <v>23235</v>
      </c>
      <c r="M10" s="3655"/>
      <c r="N10" s="3655">
        <f>C10</f>
        <v>261282</v>
      </c>
      <c r="O10" s="3655">
        <f>D10</f>
        <v>430639</v>
      </c>
      <c r="P10" s="3655">
        <f>E10</f>
        <v>691921</v>
      </c>
      <c r="Q10" s="3655">
        <f>F10</f>
        <v>18471</v>
      </c>
      <c r="R10" s="3655">
        <f>G10</f>
        <v>23235</v>
      </c>
      <c r="S10" s="3655"/>
    </row>
    <row r="11" spans="1:19" ht="24.95" customHeight="1">
      <c r="A11" s="5309" t="s">
        <v>970</v>
      </c>
      <c r="B11" s="5308" t="s">
        <v>93</v>
      </c>
      <c r="C11" s="4453">
        <v>263518</v>
      </c>
      <c r="D11" s="4453">
        <v>68646</v>
      </c>
      <c r="E11" s="4453">
        <f>SUM(C11:D11)</f>
        <v>332164</v>
      </c>
      <c r="F11" s="4453">
        <v>17299</v>
      </c>
      <c r="G11" s="4453">
        <v>55033</v>
      </c>
      <c r="H11" s="5314">
        <f>C11+C12+C13+C29</f>
        <v>702233</v>
      </c>
      <c r="I11" s="5314">
        <f>D11+D12+D13+D29</f>
        <v>294659</v>
      </c>
      <c r="J11" s="5314">
        <f>E11+E12+E13+E29</f>
        <v>996892</v>
      </c>
      <c r="K11" s="5314">
        <f>F11+F12+F13+F29</f>
        <v>45294</v>
      </c>
      <c r="L11" s="5314">
        <f>G11+G12+G13+G29</f>
        <v>121546</v>
      </c>
      <c r="M11" s="5314"/>
      <c r="N11" s="3655">
        <f>C11+C12+C13+C29</f>
        <v>702233</v>
      </c>
      <c r="O11" s="3655">
        <f>D11+D12+D13+D29</f>
        <v>294659</v>
      </c>
      <c r="P11" s="3655">
        <f>E11+E12+E13+E29</f>
        <v>996892</v>
      </c>
      <c r="Q11" s="3655">
        <f>F11+F12+F13+F29</f>
        <v>45294</v>
      </c>
      <c r="R11" s="3655">
        <f>G11+G12+G13+G29</f>
        <v>121546</v>
      </c>
    </row>
    <row r="12" spans="1:19" ht="24.95" customHeight="1">
      <c r="A12" s="5309" t="s">
        <v>971</v>
      </c>
      <c r="B12" s="5308" t="s">
        <v>95</v>
      </c>
      <c r="C12" s="4453">
        <v>369665</v>
      </c>
      <c r="D12" s="4453">
        <v>175492</v>
      </c>
      <c r="E12" s="4453">
        <f>SUM(C12:D12)</f>
        <v>545157</v>
      </c>
      <c r="F12" s="4453">
        <v>21100</v>
      </c>
      <c r="G12" s="4453">
        <v>48746</v>
      </c>
      <c r="H12" s="3655">
        <f>C14</f>
        <v>125923</v>
      </c>
      <c r="I12" s="3655">
        <f>D14</f>
        <v>155513</v>
      </c>
      <c r="J12" s="3655">
        <f>E14</f>
        <v>281436</v>
      </c>
      <c r="K12" s="3655">
        <f>F14</f>
        <v>13936</v>
      </c>
      <c r="L12" s="3655">
        <f>G14</f>
        <v>36712</v>
      </c>
      <c r="M12" s="3655"/>
      <c r="N12" s="3655">
        <f>C14</f>
        <v>125923</v>
      </c>
      <c r="O12" s="3655">
        <f>D14</f>
        <v>155513</v>
      </c>
      <c r="P12" s="3655">
        <f>E14</f>
        <v>281436</v>
      </c>
      <c r="Q12" s="3655">
        <f>F14</f>
        <v>13936</v>
      </c>
      <c r="R12" s="3655">
        <f>G14</f>
        <v>36712</v>
      </c>
    </row>
    <row r="13" spans="1:19" ht="24.95" customHeight="1">
      <c r="A13" s="5309" t="s">
        <v>972</v>
      </c>
      <c r="B13" s="5308" t="s">
        <v>97</v>
      </c>
      <c r="C13" s="4453">
        <v>57762</v>
      </c>
      <c r="D13" s="4453">
        <v>29143</v>
      </c>
      <c r="E13" s="4453">
        <f>SUM(C13:D13)</f>
        <v>86905</v>
      </c>
      <c r="F13" s="4453">
        <v>4623</v>
      </c>
      <c r="G13" s="4453">
        <v>14372</v>
      </c>
      <c r="H13" s="3655">
        <f>C15</f>
        <v>356918</v>
      </c>
      <c r="I13" s="3655">
        <f>D15</f>
        <v>237179</v>
      </c>
      <c r="J13" s="3655">
        <f>E15</f>
        <v>594097</v>
      </c>
      <c r="K13" s="3655">
        <f>F15</f>
        <v>18912</v>
      </c>
      <c r="L13" s="3655">
        <f>G15</f>
        <v>24385</v>
      </c>
      <c r="M13" s="3655"/>
      <c r="N13" s="3655">
        <f>C15</f>
        <v>356918</v>
      </c>
      <c r="O13" s="3655">
        <f>D15</f>
        <v>237179</v>
      </c>
      <c r="P13" s="3655">
        <f>E15</f>
        <v>594097</v>
      </c>
      <c r="Q13" s="3655">
        <f>F15</f>
        <v>18912</v>
      </c>
      <c r="R13" s="3655">
        <f>G15</f>
        <v>24385</v>
      </c>
    </row>
    <row r="14" spans="1:19" ht="24.95" customHeight="1">
      <c r="A14" s="5309" t="s">
        <v>973</v>
      </c>
      <c r="B14" s="5308" t="s">
        <v>99</v>
      </c>
      <c r="C14" s="4453">
        <v>125923</v>
      </c>
      <c r="D14" s="4453">
        <v>155513</v>
      </c>
      <c r="E14" s="4453">
        <f>SUM(C14:D14)</f>
        <v>281436</v>
      </c>
      <c r="F14" s="4453">
        <v>13936</v>
      </c>
      <c r="G14" s="4453">
        <v>36712</v>
      </c>
      <c r="H14" s="3655">
        <f>C16+C17+C18</f>
        <v>667206</v>
      </c>
      <c r="I14" s="3655">
        <f>D16+D17+D18</f>
        <v>304941</v>
      </c>
      <c r="J14" s="3655">
        <f>E16+E17+E18</f>
        <v>972147</v>
      </c>
      <c r="K14" s="3655">
        <f>F16+F17+F18</f>
        <v>62497</v>
      </c>
      <c r="L14" s="3655">
        <f>G16+G17+G18</f>
        <v>84396</v>
      </c>
      <c r="M14" s="3655"/>
      <c r="N14" s="3655">
        <f>C16+C17+C18</f>
        <v>667206</v>
      </c>
      <c r="O14" s="3655">
        <f>D16+D17+D18</f>
        <v>304941</v>
      </c>
      <c r="P14" s="3655">
        <f>E16+E17+E18</f>
        <v>972147</v>
      </c>
      <c r="Q14" s="3655">
        <f>F16+F17+F18</f>
        <v>62497</v>
      </c>
      <c r="R14" s="3655">
        <f>G16+G17+G18</f>
        <v>84396</v>
      </c>
    </row>
    <row r="15" spans="1:19" ht="24.95" customHeight="1">
      <c r="A15" s="5309" t="s">
        <v>974</v>
      </c>
      <c r="B15" s="5308" t="s">
        <v>101</v>
      </c>
      <c r="C15" s="4453">
        <v>356918</v>
      </c>
      <c r="D15" s="4453">
        <v>237179</v>
      </c>
      <c r="E15" s="4453">
        <f>SUM(C15:D15)</f>
        <v>594097</v>
      </c>
      <c r="F15" s="4453">
        <v>18912</v>
      </c>
      <c r="G15" s="4453">
        <v>24385</v>
      </c>
      <c r="H15" s="3655">
        <f>C19+C20</f>
        <v>280643</v>
      </c>
      <c r="I15" s="3655">
        <f>D19+D20</f>
        <v>179544</v>
      </c>
      <c r="J15" s="3655">
        <f>E19+E20</f>
        <v>460187</v>
      </c>
      <c r="K15" s="3655">
        <f>F19+F20</f>
        <v>20978</v>
      </c>
      <c r="L15" s="3655">
        <f>G19+G20</f>
        <v>24842</v>
      </c>
      <c r="M15" s="3655"/>
      <c r="N15" s="3655">
        <f>C19+C20</f>
        <v>280643</v>
      </c>
      <c r="O15" s="3655">
        <f>D19+D20</f>
        <v>179544</v>
      </c>
      <c r="P15" s="3655">
        <f>E19+E20</f>
        <v>460187</v>
      </c>
      <c r="Q15" s="3655">
        <f>F19+F20</f>
        <v>20978</v>
      </c>
      <c r="R15" s="3655">
        <f>G19+G20</f>
        <v>24842</v>
      </c>
    </row>
    <row r="16" spans="1:19" ht="24.95" customHeight="1">
      <c r="A16" s="5309" t="s">
        <v>2629</v>
      </c>
      <c r="B16" s="5308" t="s">
        <v>103</v>
      </c>
      <c r="C16" s="4453">
        <v>490658</v>
      </c>
      <c r="D16" s="4453">
        <v>63145</v>
      </c>
      <c r="E16" s="4453">
        <f>SUM(C16:D16)</f>
        <v>553803</v>
      </c>
      <c r="F16" s="4453">
        <v>44325</v>
      </c>
      <c r="G16" s="4453">
        <v>56321</v>
      </c>
      <c r="H16" s="3655">
        <f>C21</f>
        <v>445028</v>
      </c>
      <c r="I16" s="3655">
        <f>D21</f>
        <v>117482</v>
      </c>
      <c r="J16" s="3655">
        <f>E21</f>
        <v>562510</v>
      </c>
      <c r="K16" s="3655">
        <f>F21</f>
        <v>7941</v>
      </c>
      <c r="L16" s="3655">
        <f>G21</f>
        <v>5780</v>
      </c>
      <c r="M16" s="3655"/>
      <c r="N16" s="3655">
        <f>C21</f>
        <v>445028</v>
      </c>
      <c r="O16" s="3655">
        <f>D21</f>
        <v>117482</v>
      </c>
      <c r="P16" s="3655">
        <f>E21</f>
        <v>562510</v>
      </c>
      <c r="Q16" s="3655">
        <f>F21</f>
        <v>7941</v>
      </c>
      <c r="R16" s="3655">
        <f>G21</f>
        <v>5780</v>
      </c>
    </row>
    <row r="17" spans="1:18" s="4479" customFormat="1" ht="24.95" customHeight="1">
      <c r="A17" s="5313" t="s">
        <v>977</v>
      </c>
      <c r="B17" s="5312" t="s">
        <v>105</v>
      </c>
      <c r="C17" s="5311">
        <v>142333</v>
      </c>
      <c r="D17" s="5311">
        <v>216525</v>
      </c>
      <c r="E17" s="5311">
        <f>SUM(C17:D17)</f>
        <v>358858</v>
      </c>
      <c r="F17" s="5311">
        <v>14149</v>
      </c>
      <c r="G17" s="5311">
        <v>23599</v>
      </c>
      <c r="H17" s="5310">
        <f>C22</f>
        <v>73466</v>
      </c>
      <c r="I17" s="5310">
        <f>D22</f>
        <v>23792</v>
      </c>
      <c r="J17" s="5310">
        <f>E22</f>
        <v>97258</v>
      </c>
      <c r="K17" s="5310">
        <f>F22</f>
        <v>6791</v>
      </c>
      <c r="L17" s="5310">
        <f>G22</f>
        <v>6212</v>
      </c>
      <c r="M17" s="5310"/>
      <c r="N17" s="5310">
        <f>C22</f>
        <v>73466</v>
      </c>
      <c r="O17" s="5310">
        <f>D22</f>
        <v>23792</v>
      </c>
      <c r="P17" s="5310">
        <f>E22</f>
        <v>97258</v>
      </c>
      <c r="Q17" s="5310">
        <f>F22</f>
        <v>6791</v>
      </c>
      <c r="R17" s="5310">
        <f>G22</f>
        <v>6212</v>
      </c>
    </row>
    <row r="18" spans="1:18" ht="24.95" customHeight="1">
      <c r="A18" s="5309" t="s">
        <v>1809</v>
      </c>
      <c r="B18" s="5308" t="s">
        <v>107</v>
      </c>
      <c r="C18" s="4453">
        <v>34215</v>
      </c>
      <c r="D18" s="4453">
        <v>25271</v>
      </c>
      <c r="E18" s="4453">
        <f>SUM(C18:D18)</f>
        <v>59486</v>
      </c>
      <c r="F18" s="4453">
        <v>4023</v>
      </c>
      <c r="G18" s="4453">
        <v>4476</v>
      </c>
      <c r="H18" s="3655">
        <f>C23</f>
        <v>35771</v>
      </c>
      <c r="I18" s="3655">
        <f>D23</f>
        <v>12829</v>
      </c>
      <c r="J18" s="3655">
        <f>E23</f>
        <v>48600</v>
      </c>
      <c r="K18" s="3655">
        <f>F23</f>
        <v>1070</v>
      </c>
      <c r="L18" s="3655">
        <f>G23</f>
        <v>1336</v>
      </c>
      <c r="M18" s="3655"/>
      <c r="N18" s="3655">
        <f>C23</f>
        <v>35771</v>
      </c>
      <c r="O18" s="3655">
        <f>D23</f>
        <v>12829</v>
      </c>
      <c r="P18" s="3655">
        <f>E23</f>
        <v>48600</v>
      </c>
      <c r="Q18" s="3655">
        <f>F23</f>
        <v>1070</v>
      </c>
      <c r="R18" s="3655">
        <f>G23</f>
        <v>1336</v>
      </c>
    </row>
    <row r="19" spans="1:18" ht="24.95" customHeight="1">
      <c r="A19" s="5309" t="s">
        <v>978</v>
      </c>
      <c r="B19" s="5308" t="s">
        <v>109</v>
      </c>
      <c r="C19" s="4453">
        <v>234621</v>
      </c>
      <c r="D19" s="4453">
        <v>152949</v>
      </c>
      <c r="E19" s="4453">
        <f>SUM(C19:D19)</f>
        <v>387570</v>
      </c>
      <c r="F19" s="4453">
        <v>17866</v>
      </c>
      <c r="G19" s="4453">
        <v>21534</v>
      </c>
      <c r="H19" s="3655">
        <f>C24</f>
        <v>186742</v>
      </c>
      <c r="I19" s="3655">
        <f>D24</f>
        <v>155218</v>
      </c>
      <c r="J19" s="3655">
        <f>E24</f>
        <v>341960</v>
      </c>
      <c r="K19" s="3655">
        <f>F24</f>
        <v>32356</v>
      </c>
      <c r="L19" s="3655">
        <f>G24</f>
        <v>43843</v>
      </c>
      <c r="M19" s="3655"/>
      <c r="N19" s="3655">
        <f>C24</f>
        <v>186742</v>
      </c>
      <c r="O19" s="3655">
        <f>D24</f>
        <v>155218</v>
      </c>
      <c r="P19" s="3655">
        <f>E24</f>
        <v>341960</v>
      </c>
      <c r="Q19" s="3655">
        <f>F24</f>
        <v>32356</v>
      </c>
      <c r="R19" s="3655">
        <f>G24</f>
        <v>43843</v>
      </c>
    </row>
    <row r="20" spans="1:18" ht="24.95" customHeight="1">
      <c r="A20" s="5309" t="s">
        <v>210</v>
      </c>
      <c r="B20" s="5308" t="s">
        <v>111</v>
      </c>
      <c r="C20" s="4453">
        <v>46022</v>
      </c>
      <c r="D20" s="4453">
        <v>26595</v>
      </c>
      <c r="E20" s="4453">
        <f>SUM(C20:D20)</f>
        <v>72617</v>
      </c>
      <c r="F20" s="4453">
        <v>3112</v>
      </c>
      <c r="G20" s="4453">
        <v>3308</v>
      </c>
      <c r="H20" s="3655">
        <f>C25</f>
        <v>109330</v>
      </c>
      <c r="I20" s="3655">
        <f>D25</f>
        <v>24212</v>
      </c>
      <c r="J20" s="3655">
        <f>E25</f>
        <v>133542</v>
      </c>
      <c r="K20" s="3655">
        <f>F25</f>
        <v>7875</v>
      </c>
      <c r="L20" s="3655">
        <f>G25</f>
        <v>13994</v>
      </c>
      <c r="M20" s="3655"/>
      <c r="N20" s="3655">
        <f>C25</f>
        <v>109330</v>
      </c>
      <c r="O20" s="3655">
        <f>D25</f>
        <v>24212</v>
      </c>
      <c r="P20" s="3655">
        <f>E25</f>
        <v>133542</v>
      </c>
      <c r="Q20" s="3655">
        <f>F25</f>
        <v>7875</v>
      </c>
      <c r="R20" s="3655">
        <f>G25</f>
        <v>13994</v>
      </c>
    </row>
    <row r="21" spans="1:18" ht="24.95" customHeight="1">
      <c r="A21" s="5309" t="s">
        <v>979</v>
      </c>
      <c r="B21" s="5308" t="s">
        <v>113</v>
      </c>
      <c r="C21" s="4453">
        <v>445028</v>
      </c>
      <c r="D21" s="4453">
        <v>117482</v>
      </c>
      <c r="E21" s="4453">
        <f>SUM(C21:D21)</f>
        <v>562510</v>
      </c>
      <c r="F21" s="4453">
        <v>7941</v>
      </c>
      <c r="G21" s="4453">
        <v>5780</v>
      </c>
      <c r="H21" s="3655">
        <f>C26</f>
        <v>72853</v>
      </c>
      <c r="I21" s="3655">
        <f>D26</f>
        <v>31780</v>
      </c>
      <c r="J21" s="3655">
        <f>E26</f>
        <v>104633</v>
      </c>
      <c r="K21" s="3655">
        <f>F26</f>
        <v>7156</v>
      </c>
      <c r="L21" s="3655">
        <f>G26</f>
        <v>8142</v>
      </c>
      <c r="M21" s="3655"/>
      <c r="N21" s="3655">
        <f>C26</f>
        <v>72853</v>
      </c>
      <c r="O21" s="3655">
        <f>D26</f>
        <v>31780</v>
      </c>
      <c r="P21" s="3655">
        <f>E26</f>
        <v>104633</v>
      </c>
      <c r="Q21" s="3655">
        <f>F26</f>
        <v>7156</v>
      </c>
      <c r="R21" s="3655">
        <f>G26</f>
        <v>8142</v>
      </c>
    </row>
    <row r="22" spans="1:18" ht="24.95" customHeight="1">
      <c r="A22" s="5309" t="s">
        <v>114</v>
      </c>
      <c r="B22" s="5308" t="s">
        <v>980</v>
      </c>
      <c r="C22" s="4453">
        <v>73466</v>
      </c>
      <c r="D22" s="4453">
        <v>23792</v>
      </c>
      <c r="E22" s="4453">
        <f>SUM(C22:D22)</f>
        <v>97258</v>
      </c>
      <c r="F22" s="4453">
        <v>6791</v>
      </c>
      <c r="G22" s="4453">
        <v>6212</v>
      </c>
      <c r="H22" s="3655">
        <f>C27+C28</f>
        <v>59183</v>
      </c>
      <c r="I22" s="3655">
        <f>D27+D28</f>
        <v>39893</v>
      </c>
      <c r="J22" s="3655">
        <f>E27+E28</f>
        <v>99076</v>
      </c>
      <c r="K22" s="3655">
        <f>F27+F28</f>
        <v>5516</v>
      </c>
      <c r="L22" s="3655">
        <f>G27+G28</f>
        <v>7345</v>
      </c>
      <c r="M22" s="3655"/>
      <c r="N22" s="3655">
        <f>C27+C28</f>
        <v>59183</v>
      </c>
      <c r="O22" s="3655">
        <f>D27+D28</f>
        <v>39893</v>
      </c>
      <c r="P22" s="3655">
        <f>E27+E28</f>
        <v>99076</v>
      </c>
      <c r="Q22" s="3655">
        <f>F27+F28</f>
        <v>5516</v>
      </c>
      <c r="R22" s="3655">
        <f>G27+G28</f>
        <v>7345</v>
      </c>
    </row>
    <row r="23" spans="1:18" ht="24.95" customHeight="1">
      <c r="A23" s="5309" t="s">
        <v>981</v>
      </c>
      <c r="B23" s="5308" t="s">
        <v>117</v>
      </c>
      <c r="C23" s="4453">
        <v>35771</v>
      </c>
      <c r="D23" s="4453">
        <v>12829</v>
      </c>
      <c r="E23" s="4453">
        <f>SUM(C23:D23)</f>
        <v>48600</v>
      </c>
      <c r="F23" s="4453">
        <v>1070</v>
      </c>
      <c r="G23" s="4453">
        <v>1336</v>
      </c>
      <c r="H23" s="3655"/>
      <c r="N23" s="3655">
        <f>SUM(N10:N22)</f>
        <v>3376578</v>
      </c>
      <c r="O23" s="3655">
        <f>SUM(O10:O22)</f>
        <v>2007681</v>
      </c>
      <c r="P23" s="3655">
        <f>SUM(P10:P22)</f>
        <v>5384259</v>
      </c>
      <c r="Q23" s="3655">
        <f>SUM(Q10:Q22)</f>
        <v>248793</v>
      </c>
      <c r="R23" s="3655">
        <f>SUM(R10:R22)</f>
        <v>401768</v>
      </c>
    </row>
    <row r="24" spans="1:18" ht="24.95" customHeight="1">
      <c r="A24" s="5309" t="s">
        <v>118</v>
      </c>
      <c r="B24" s="5308" t="s">
        <v>119</v>
      </c>
      <c r="C24" s="4453">
        <v>186742</v>
      </c>
      <c r="D24" s="4453">
        <v>155218</v>
      </c>
      <c r="E24" s="4453">
        <f>SUM(C24:D24)</f>
        <v>341960</v>
      </c>
      <c r="F24" s="4453">
        <v>32356</v>
      </c>
      <c r="G24" s="4453">
        <v>43843</v>
      </c>
    </row>
    <row r="25" spans="1:18" ht="24.95" customHeight="1">
      <c r="A25" s="5309" t="s">
        <v>982</v>
      </c>
      <c r="B25" s="5308" t="s">
        <v>983</v>
      </c>
      <c r="C25" s="4453">
        <v>109330</v>
      </c>
      <c r="D25" s="4453">
        <v>24212</v>
      </c>
      <c r="E25" s="4453">
        <f>SUM(C25:D25)</f>
        <v>133542</v>
      </c>
      <c r="F25" s="4453">
        <v>7875</v>
      </c>
      <c r="G25" s="4453">
        <v>13994</v>
      </c>
      <c r="N25" s="3655"/>
    </row>
    <row r="26" spans="1:18" ht="24.95" customHeight="1">
      <c r="A26" s="5309" t="s">
        <v>984</v>
      </c>
      <c r="B26" s="5308" t="s">
        <v>123</v>
      </c>
      <c r="C26" s="4453">
        <v>72853</v>
      </c>
      <c r="D26" s="4453">
        <v>31780</v>
      </c>
      <c r="E26" s="4453">
        <f>SUM(C26:D26)</f>
        <v>104633</v>
      </c>
      <c r="F26" s="4453">
        <v>7156</v>
      </c>
      <c r="G26" s="4453">
        <v>8142</v>
      </c>
    </row>
    <row r="27" spans="1:18" ht="24.95" customHeight="1">
      <c r="A27" s="5309" t="s">
        <v>1811</v>
      </c>
      <c r="B27" s="5308" t="s">
        <v>125</v>
      </c>
      <c r="C27" s="4453">
        <v>37186</v>
      </c>
      <c r="D27" s="4453">
        <v>21879</v>
      </c>
      <c r="E27" s="4453">
        <f>SUM(C27:D27)</f>
        <v>59065</v>
      </c>
      <c r="F27" s="4453">
        <v>2864</v>
      </c>
      <c r="G27" s="4453">
        <v>3832</v>
      </c>
      <c r="N27" s="3655"/>
    </row>
    <row r="28" spans="1:18" ht="24.95" customHeight="1">
      <c r="A28" s="5309" t="s">
        <v>985</v>
      </c>
      <c r="B28" s="5308" t="s">
        <v>127</v>
      </c>
      <c r="C28" s="4453">
        <v>21997</v>
      </c>
      <c r="D28" s="4453">
        <v>18014</v>
      </c>
      <c r="E28" s="4453">
        <f>SUM(C28:D28)</f>
        <v>40011</v>
      </c>
      <c r="F28" s="4453">
        <v>2652</v>
      </c>
      <c r="G28" s="4453">
        <v>3513</v>
      </c>
    </row>
    <row r="29" spans="1:18" ht="24.95" customHeight="1">
      <c r="A29" s="5307" t="s">
        <v>128</v>
      </c>
      <c r="B29" s="5306" t="s">
        <v>129</v>
      </c>
      <c r="C29" s="5305">
        <v>11288</v>
      </c>
      <c r="D29" s="5305">
        <v>21378</v>
      </c>
      <c r="E29" s="5305">
        <f>SUM(C29:D29)</f>
        <v>32666</v>
      </c>
      <c r="F29" s="5305">
        <v>2272</v>
      </c>
      <c r="G29" s="5305">
        <v>3395</v>
      </c>
      <c r="N29" s="3655"/>
    </row>
    <row r="30" spans="1:18" ht="24.95" customHeight="1">
      <c r="A30" s="5304" t="s">
        <v>424</v>
      </c>
      <c r="B30" s="5299" t="s">
        <v>131</v>
      </c>
      <c r="C30" s="5298">
        <f>SUM(C10:C29)</f>
        <v>3376578</v>
      </c>
      <c r="D30" s="5298">
        <f>SUM(D10:D29)</f>
        <v>2007681</v>
      </c>
      <c r="E30" s="5298">
        <f>SUM(C30:D30)</f>
        <v>5384259</v>
      </c>
      <c r="F30" s="5298">
        <f>SUM(F10:F29)</f>
        <v>248793</v>
      </c>
      <c r="G30" s="5298">
        <f>SUM(G10:G29)</f>
        <v>401768</v>
      </c>
      <c r="N30" s="3655"/>
    </row>
    <row r="31" spans="1:18" s="5303" customFormat="1" ht="23.25" hidden="1" customHeight="1">
      <c r="A31" s="5202"/>
      <c r="C31" s="1115"/>
      <c r="D31" s="1115"/>
      <c r="E31" s="1115"/>
      <c r="F31" s="1115"/>
      <c r="G31" s="1115"/>
    </row>
    <row r="32" spans="1:18" ht="15" hidden="1">
      <c r="A32" s="5302"/>
    </row>
    <row r="33" spans="1:12" ht="15" hidden="1">
      <c r="A33" s="5302"/>
    </row>
    <row r="34" spans="1:12" ht="15" hidden="1">
      <c r="A34" s="5302"/>
    </row>
    <row r="35" spans="1:12" hidden="1"/>
    <row r="36" spans="1:12" hidden="1"/>
    <row r="37" spans="1:12" hidden="1"/>
    <row r="38" spans="1:12" hidden="1"/>
    <row r="39" spans="1:12" hidden="1"/>
    <row r="40" spans="1:12" ht="24.95" hidden="1" customHeight="1">
      <c r="A40" s="5301" t="s">
        <v>969</v>
      </c>
      <c r="B40" s="5299" t="s">
        <v>91</v>
      </c>
      <c r="C40" s="5298">
        <v>484326</v>
      </c>
      <c r="D40" s="5298">
        <v>296402</v>
      </c>
      <c r="E40" s="5298">
        <f>SUM(C40:D40)</f>
        <v>780728</v>
      </c>
      <c r="F40" s="5298">
        <v>21538</v>
      </c>
      <c r="G40" s="5297">
        <v>22221</v>
      </c>
    </row>
    <row r="41" spans="1:12" ht="24.95" hidden="1" customHeight="1">
      <c r="A41" s="5300" t="s">
        <v>3466</v>
      </c>
      <c r="B41" s="5299"/>
      <c r="C41" s="5298">
        <v>477194</v>
      </c>
      <c r="D41" s="5298">
        <v>224869</v>
      </c>
      <c r="E41" s="5298">
        <f>SUM(C41:D41)</f>
        <v>702063</v>
      </c>
      <c r="F41" s="5298">
        <v>25260</v>
      </c>
      <c r="G41" s="5297">
        <v>38664</v>
      </c>
    </row>
    <row r="42" spans="1:12" ht="24.95" hidden="1" customHeight="1">
      <c r="A42" s="5300" t="s">
        <v>3105</v>
      </c>
      <c r="B42" s="5299"/>
      <c r="C42" s="5298">
        <v>72076</v>
      </c>
      <c r="D42" s="5298">
        <v>129151</v>
      </c>
      <c r="E42" s="5298">
        <f>SUM(C42:D42)</f>
        <v>201227</v>
      </c>
      <c r="F42" s="5298">
        <v>11764</v>
      </c>
      <c r="G42" s="5297">
        <v>29408</v>
      </c>
    </row>
    <row r="43" spans="1:12" ht="24.95" hidden="1" customHeight="1">
      <c r="A43" s="5300" t="s">
        <v>3106</v>
      </c>
      <c r="B43" s="5299"/>
      <c r="C43" s="5298"/>
      <c r="D43" s="5298"/>
      <c r="E43" s="5298"/>
      <c r="F43" s="5298"/>
      <c r="G43" s="5297"/>
    </row>
    <row r="44" spans="1:12" ht="24.95" hidden="1" customHeight="1">
      <c r="A44" s="5300" t="s">
        <v>970</v>
      </c>
      <c r="B44" s="5299" t="s">
        <v>93</v>
      </c>
      <c r="C44" s="5298">
        <v>278287</v>
      </c>
      <c r="D44" s="5298">
        <v>80737</v>
      </c>
      <c r="E44" s="5298">
        <f>SUM(C44:D44)</f>
        <v>359024</v>
      </c>
      <c r="F44" s="5298">
        <v>13586</v>
      </c>
      <c r="G44" s="5297">
        <v>39479</v>
      </c>
      <c r="H44" s="5296"/>
      <c r="I44" s="5296"/>
      <c r="J44" s="3663"/>
      <c r="K44" s="3663"/>
      <c r="L44" s="3663"/>
    </row>
    <row r="45" spans="1:12" ht="24.95" hidden="1" customHeight="1">
      <c r="A45" s="5300" t="s">
        <v>3107</v>
      </c>
      <c r="B45" s="5299"/>
      <c r="C45" s="5298">
        <v>83365</v>
      </c>
      <c r="D45" s="5298">
        <v>40758</v>
      </c>
      <c r="E45" s="5298">
        <f>SUM(C45:D45)</f>
        <v>124123</v>
      </c>
      <c r="F45" s="5298">
        <v>6793</v>
      </c>
      <c r="G45" s="5297">
        <v>14557</v>
      </c>
      <c r="H45" s="5296"/>
      <c r="I45" s="5296"/>
      <c r="J45" s="3663"/>
      <c r="K45" s="3663"/>
      <c r="L45" s="3663"/>
    </row>
    <row r="46" spans="1:12" hidden="1"/>
    <row r="47" spans="1:12" hidden="1"/>
    <row r="48" spans="1:12">
      <c r="A48" s="357" t="s">
        <v>3147</v>
      </c>
    </row>
    <row r="49" spans="1:2">
      <c r="A49" s="4462" t="s">
        <v>2799</v>
      </c>
      <c r="B49" s="4462"/>
    </row>
  </sheetData>
  <mergeCells count="3">
    <mergeCell ref="A1:G1"/>
    <mergeCell ref="A2:G2"/>
    <mergeCell ref="A49:B49"/>
  </mergeCells>
  <printOptions horizontalCentered="1" verticalCentered="1"/>
  <pageMargins left="0.7" right="0.7" top="1" bottom="1" header="0.5" footer="0.5"/>
  <pageSetup paperSize="9" scale="63"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51054-72B1-4889-9186-86B61FFA1812}">
  <dimension ref="A1:F9"/>
  <sheetViews>
    <sheetView showGridLines="0" zoomScale="75" zoomScaleNormal="75" workbookViewId="0">
      <selection activeCell="L30" sqref="L30"/>
    </sheetView>
  </sheetViews>
  <sheetFormatPr defaultColWidth="8.85546875" defaultRowHeight="15.75"/>
  <cols>
    <col min="1" max="1" width="38.140625" style="650" customWidth="1"/>
    <col min="2" max="2" width="13.42578125" style="650" customWidth="1"/>
    <col min="3" max="4" width="12.5703125" style="650" customWidth="1"/>
    <col min="5" max="5" width="12.85546875" style="650" customWidth="1"/>
    <col min="6" max="6" width="13.42578125" style="650" customWidth="1"/>
    <col min="7" max="16384" width="8.85546875" style="650"/>
  </cols>
  <sheetData>
    <row r="1" spans="1:6" ht="20.25">
      <c r="A1" s="5337" t="s">
        <v>3572</v>
      </c>
      <c r="B1" s="5337"/>
      <c r="C1" s="5337"/>
      <c r="D1" s="5337"/>
      <c r="E1" s="5337"/>
      <c r="F1" s="5337"/>
    </row>
    <row r="2" spans="1:6">
      <c r="A2" s="4384" t="s">
        <v>3571</v>
      </c>
      <c r="B2" s="4384"/>
      <c r="C2" s="4384"/>
      <c r="D2" s="4384"/>
      <c r="E2" s="4384"/>
      <c r="F2" s="4384"/>
    </row>
    <row r="3" spans="1:6">
      <c r="A3" s="650" t="s">
        <v>3570</v>
      </c>
      <c r="F3" s="323" t="s">
        <v>3569</v>
      </c>
    </row>
    <row r="4" spans="1:6" ht="54.95" customHeight="1">
      <c r="A4" s="4492" t="s">
        <v>3500</v>
      </c>
      <c r="B4" s="4123" t="s">
        <v>3568</v>
      </c>
      <c r="C4" s="4123"/>
      <c r="D4" s="4123"/>
      <c r="E4" s="4123"/>
      <c r="F4" s="4122" t="s">
        <v>397</v>
      </c>
    </row>
    <row r="5" spans="1:6" ht="54.95" customHeight="1">
      <c r="A5" s="5336" t="s">
        <v>2152</v>
      </c>
      <c r="B5" s="5335">
        <v>1433</v>
      </c>
      <c r="C5" s="5335">
        <v>1434</v>
      </c>
      <c r="D5" s="5335">
        <v>1435</v>
      </c>
      <c r="E5" s="5335">
        <v>1436</v>
      </c>
      <c r="F5" s="5335" t="s">
        <v>2991</v>
      </c>
    </row>
    <row r="6" spans="1:6" ht="50.1" customHeight="1">
      <c r="A6" s="5334" t="s">
        <v>3567</v>
      </c>
      <c r="B6" s="5332">
        <v>5782777</v>
      </c>
      <c r="C6" s="5332">
        <v>6482062</v>
      </c>
      <c r="D6" s="5332">
        <v>6175607</v>
      </c>
      <c r="E6" s="5332">
        <v>6330489</v>
      </c>
      <c r="F6" s="5332">
        <v>5384259</v>
      </c>
    </row>
    <row r="7" spans="1:6" ht="50.1" customHeight="1">
      <c r="A7" s="5333" t="s">
        <v>3566</v>
      </c>
      <c r="B7" s="5332">
        <v>341688</v>
      </c>
      <c r="C7" s="5332">
        <v>337996</v>
      </c>
      <c r="D7" s="5332">
        <v>345080</v>
      </c>
      <c r="E7" s="5332">
        <v>354633</v>
      </c>
      <c r="F7" s="5332">
        <v>248793</v>
      </c>
    </row>
    <row r="8" spans="1:6" ht="50.1" customHeight="1">
      <c r="A8" s="5331" t="s">
        <v>3565</v>
      </c>
      <c r="B8" s="5330">
        <v>349671</v>
      </c>
      <c r="C8" s="5330">
        <v>423829</v>
      </c>
      <c r="D8" s="5330">
        <v>406027</v>
      </c>
      <c r="E8" s="5330">
        <v>421580</v>
      </c>
      <c r="F8" s="5330">
        <v>401768</v>
      </c>
    </row>
    <row r="9" spans="1:6">
      <c r="A9" s="5329" t="s">
        <v>3564</v>
      </c>
    </row>
  </sheetData>
  <mergeCells count="2">
    <mergeCell ref="A1:F1"/>
    <mergeCell ref="A2:F2"/>
  </mergeCells>
  <printOptions horizontalCentered="1" verticalCentered="1"/>
  <pageMargins left="0.59055118110236227" right="0.59055118110236227" top="0.98425196850393704" bottom="0.98425196850393704" header="0.51181102362204722" footer="0.51181102362204722"/>
  <pageSetup paperSize="9" scale="8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B7833-D462-4684-AF69-F22674A80D33}">
  <dimension ref="A1:E31"/>
  <sheetViews>
    <sheetView showGridLines="0" zoomScale="75" zoomScaleNormal="75" zoomScaleSheetLayoutView="90" workbookViewId="0">
      <selection activeCell="E27" sqref="E27"/>
    </sheetView>
  </sheetViews>
  <sheetFormatPr defaultRowHeight="12.75"/>
  <cols>
    <col min="1" max="1" width="41.42578125" style="4385" customWidth="1"/>
    <col min="2" max="2" width="15.140625" style="4385" customWidth="1"/>
    <col min="3" max="3" width="16.28515625" style="4385" customWidth="1"/>
    <col min="4" max="4" width="15.140625" style="4385" customWidth="1"/>
    <col min="5" max="5" width="16.42578125" style="4385" customWidth="1"/>
    <col min="6" max="16384" width="9.140625" style="4385"/>
  </cols>
  <sheetData>
    <row r="1" spans="1:5" ht="18.75">
      <c r="A1" s="4388" t="s">
        <v>3587</v>
      </c>
      <c r="B1" s="4388"/>
      <c r="C1" s="4389"/>
      <c r="D1" s="4389"/>
      <c r="E1" s="4389"/>
    </row>
    <row r="2" spans="1:5" s="4108" customFormat="1" ht="15.75">
      <c r="A2" s="4534" t="s">
        <v>3586</v>
      </c>
      <c r="B2" s="4534"/>
      <c r="C2" s="4534"/>
      <c r="D2" s="4534"/>
      <c r="E2" s="4534"/>
    </row>
    <row r="3" spans="1:5" s="4108" customFormat="1" ht="15.75">
      <c r="A3" s="5351" t="s">
        <v>3585</v>
      </c>
      <c r="B3" s="5351"/>
      <c r="E3" s="4533" t="s">
        <v>3584</v>
      </c>
    </row>
    <row r="4" spans="1:5" s="4108" customFormat="1" ht="39.950000000000003" customHeight="1">
      <c r="A4" s="5350" t="s">
        <v>421</v>
      </c>
      <c r="B4" s="5350" t="s">
        <v>3583</v>
      </c>
      <c r="C4" s="3689" t="s">
        <v>3582</v>
      </c>
      <c r="D4" s="3689" t="s">
        <v>3581</v>
      </c>
      <c r="E4" s="3689" t="s">
        <v>3580</v>
      </c>
    </row>
    <row r="5" spans="1:5" ht="15" customHeight="1">
      <c r="A5" s="1342" t="s">
        <v>217</v>
      </c>
      <c r="B5" s="1342" t="s">
        <v>3579</v>
      </c>
      <c r="C5" s="4940" t="s">
        <v>2045</v>
      </c>
      <c r="D5" s="4940" t="s">
        <v>3578</v>
      </c>
      <c r="E5" s="4940" t="s">
        <v>3577</v>
      </c>
    </row>
    <row r="6" spans="1:5" ht="39.950000000000003" customHeight="1">
      <c r="A6" s="5349" t="s">
        <v>422</v>
      </c>
      <c r="B6" s="5349" t="s">
        <v>3576</v>
      </c>
      <c r="C6" s="5348" t="s">
        <v>3516</v>
      </c>
      <c r="D6" s="5347" t="s">
        <v>3575</v>
      </c>
      <c r="E6" s="5347" t="s">
        <v>3574</v>
      </c>
    </row>
    <row r="7" spans="1:5" ht="20.100000000000001" customHeight="1">
      <c r="A7" s="677" t="s">
        <v>795</v>
      </c>
      <c r="B7" s="4361">
        <v>2</v>
      </c>
      <c r="C7" s="4361">
        <v>197527</v>
      </c>
      <c r="D7" s="4361">
        <v>12196</v>
      </c>
      <c r="E7" s="4361">
        <v>20602</v>
      </c>
    </row>
    <row r="8" spans="1:5" ht="15" customHeight="1">
      <c r="A8" s="1014" t="s">
        <v>797</v>
      </c>
      <c r="B8" s="4361"/>
      <c r="C8" s="4361"/>
      <c r="D8" s="4361"/>
      <c r="E8" s="4361"/>
    </row>
    <row r="9" spans="1:5" ht="15" customHeight="1">
      <c r="A9" s="5346" t="s">
        <v>3029</v>
      </c>
      <c r="B9" s="4361">
        <v>1</v>
      </c>
      <c r="C9" s="4361">
        <v>69213</v>
      </c>
      <c r="D9" s="4361">
        <v>12878</v>
      </c>
      <c r="E9" s="4361">
        <v>16884</v>
      </c>
    </row>
    <row r="10" spans="1:5" ht="15" customHeight="1">
      <c r="A10" s="5346" t="s">
        <v>799</v>
      </c>
      <c r="B10" s="4361"/>
      <c r="C10" s="4361"/>
      <c r="D10" s="4361"/>
      <c r="E10" s="4361"/>
    </row>
    <row r="11" spans="1:5" ht="20.100000000000001" customHeight="1">
      <c r="A11" s="5345" t="s">
        <v>800</v>
      </c>
      <c r="B11" s="5340">
        <v>1</v>
      </c>
      <c r="C11" s="5340">
        <v>154078</v>
      </c>
      <c r="D11" s="5340">
        <v>4862</v>
      </c>
      <c r="E11" s="5340">
        <v>6571</v>
      </c>
    </row>
    <row r="12" spans="1:5" ht="15" customHeight="1">
      <c r="A12" s="5341" t="s">
        <v>801</v>
      </c>
      <c r="B12" s="5340"/>
      <c r="C12" s="5340"/>
      <c r="D12" s="5340"/>
      <c r="E12" s="5340"/>
    </row>
    <row r="13" spans="1:5" ht="20.100000000000001" customHeight="1">
      <c r="A13" s="1342" t="s">
        <v>802</v>
      </c>
      <c r="B13" s="5343">
        <v>15</v>
      </c>
      <c r="C13" s="5343">
        <v>15511829</v>
      </c>
      <c r="D13" s="5343">
        <v>80479</v>
      </c>
      <c r="E13" s="5343">
        <v>98084</v>
      </c>
    </row>
    <row r="14" spans="1:5" ht="15" customHeight="1">
      <c r="A14" s="5344" t="s">
        <v>2956</v>
      </c>
      <c r="B14" s="5343"/>
      <c r="C14" s="5343"/>
      <c r="D14" s="5343"/>
      <c r="E14" s="5343"/>
    </row>
    <row r="15" spans="1:5" ht="20.100000000000001" customHeight="1">
      <c r="A15" s="5342" t="s">
        <v>804</v>
      </c>
      <c r="B15" s="5340">
        <v>6</v>
      </c>
      <c r="C15" s="5340">
        <v>1104095</v>
      </c>
      <c r="D15" s="5340">
        <v>82081</v>
      </c>
      <c r="E15" s="5340">
        <v>181806</v>
      </c>
    </row>
    <row r="16" spans="1:5" ht="15" customHeight="1">
      <c r="A16" s="5341" t="s">
        <v>2955</v>
      </c>
      <c r="B16" s="5340"/>
      <c r="C16" s="5340"/>
      <c r="D16" s="5340"/>
      <c r="E16" s="5340"/>
    </row>
    <row r="17" spans="1:5" ht="20.100000000000001" customHeight="1">
      <c r="A17" s="4514" t="s">
        <v>806</v>
      </c>
      <c r="B17" s="5340">
        <v>3</v>
      </c>
      <c r="C17" s="5340">
        <v>371835</v>
      </c>
      <c r="D17" s="5340">
        <v>7857</v>
      </c>
      <c r="E17" s="5340">
        <v>12742</v>
      </c>
    </row>
    <row r="18" spans="1:5" ht="15" customHeight="1">
      <c r="A18" s="4513" t="s">
        <v>807</v>
      </c>
      <c r="B18" s="5340"/>
      <c r="C18" s="5340"/>
      <c r="D18" s="5340"/>
      <c r="E18" s="5340"/>
    </row>
    <row r="19" spans="1:5" ht="20.100000000000001" customHeight="1">
      <c r="A19" s="5342" t="s">
        <v>808</v>
      </c>
      <c r="B19" s="5340">
        <v>2</v>
      </c>
      <c r="C19" s="5340">
        <v>264195</v>
      </c>
      <c r="D19" s="5340">
        <v>73822</v>
      </c>
      <c r="E19" s="5340">
        <v>79451</v>
      </c>
    </row>
    <row r="20" spans="1:5" ht="15" customHeight="1">
      <c r="A20" s="5341" t="s">
        <v>809</v>
      </c>
      <c r="B20" s="5340"/>
      <c r="C20" s="5340"/>
      <c r="D20" s="5340"/>
      <c r="E20" s="5340"/>
    </row>
    <row r="21" spans="1:5" ht="20.100000000000001" customHeight="1">
      <c r="A21" s="5342" t="s">
        <v>810</v>
      </c>
      <c r="B21" s="5340">
        <v>1</v>
      </c>
      <c r="C21" s="5340">
        <v>86484</v>
      </c>
      <c r="D21" s="5340">
        <v>13396</v>
      </c>
      <c r="E21" s="5340">
        <v>26007</v>
      </c>
    </row>
    <row r="22" spans="1:5" ht="15" customHeight="1">
      <c r="A22" s="5341" t="s">
        <v>811</v>
      </c>
      <c r="B22" s="5340"/>
      <c r="C22" s="5340"/>
      <c r="D22" s="5340"/>
      <c r="E22" s="5340"/>
    </row>
    <row r="23" spans="1:5" ht="20.100000000000001" customHeight="1">
      <c r="A23" s="5342" t="s">
        <v>812</v>
      </c>
      <c r="B23" s="5340">
        <v>2</v>
      </c>
      <c r="C23" s="5340">
        <v>47323</v>
      </c>
      <c r="D23" s="5340">
        <v>2430</v>
      </c>
      <c r="E23" s="5340">
        <v>2276</v>
      </c>
    </row>
    <row r="24" spans="1:5" ht="15" customHeight="1">
      <c r="A24" s="5341" t="s">
        <v>2954</v>
      </c>
      <c r="B24" s="5340"/>
      <c r="C24" s="5340"/>
      <c r="D24" s="5340"/>
      <c r="E24" s="5340"/>
    </row>
    <row r="25" spans="1:5" ht="15" customHeight="1">
      <c r="A25" s="5342" t="s">
        <v>2953</v>
      </c>
      <c r="B25" s="5340">
        <v>1</v>
      </c>
      <c r="C25" s="5340">
        <v>286334</v>
      </c>
      <c r="D25" s="5340">
        <v>4709</v>
      </c>
      <c r="E25" s="5340">
        <v>3993</v>
      </c>
    </row>
    <row r="26" spans="1:5" ht="15" customHeight="1" thickBot="1">
      <c r="A26" s="5341" t="s">
        <v>2952</v>
      </c>
      <c r="B26" s="5340"/>
      <c r="C26" s="5340"/>
      <c r="D26" s="5340"/>
      <c r="E26" s="5340"/>
    </row>
    <row r="27" spans="1:5" ht="35.1" customHeight="1">
      <c r="A27" s="5339" t="s">
        <v>89</v>
      </c>
      <c r="B27" s="4506">
        <f>SUM(B7:B26)</f>
        <v>34</v>
      </c>
      <c r="C27" s="4506">
        <f>SUM(C7:C26)</f>
        <v>18092913</v>
      </c>
      <c r="D27" s="4506">
        <f>SUM(D7:D26)</f>
        <v>294710</v>
      </c>
      <c r="E27" s="4506">
        <f>SUM(E7:E26)</f>
        <v>448416</v>
      </c>
    </row>
    <row r="28" spans="1:5" ht="20.100000000000001" customHeight="1">
      <c r="A28" s="5338" t="s">
        <v>3573</v>
      </c>
      <c r="B28" s="5338"/>
      <c r="C28" s="5338"/>
      <c r="D28" s="5338"/>
      <c r="E28" s="5338"/>
    </row>
    <row r="29" spans="1:5" ht="20.100000000000001" customHeight="1">
      <c r="A29" s="5229" t="s">
        <v>3505</v>
      </c>
      <c r="B29" s="5229"/>
      <c r="C29" s="5229"/>
    </row>
    <row r="30" spans="1:5" ht="15">
      <c r="A30" s="5012"/>
      <c r="B30" s="5012"/>
      <c r="C30" s="5012"/>
    </row>
    <row r="31" spans="1:5" ht="15">
      <c r="A31" s="4500"/>
      <c r="B31" s="4500"/>
      <c r="C31" s="4500"/>
    </row>
  </sheetData>
  <mergeCells count="43">
    <mergeCell ref="C25:C26"/>
    <mergeCell ref="D25:D26"/>
    <mergeCell ref="E25:E26"/>
    <mergeCell ref="B23:B24"/>
    <mergeCell ref="C23:C24"/>
    <mergeCell ref="C13:C14"/>
    <mergeCell ref="B11:B12"/>
    <mergeCell ref="E23:E24"/>
    <mergeCell ref="C17:C18"/>
    <mergeCell ref="D17:D18"/>
    <mergeCell ref="E17:E18"/>
    <mergeCell ref="E11:E12"/>
    <mergeCell ref="D23:D24"/>
    <mergeCell ref="B9:B10"/>
    <mergeCell ref="C9:C10"/>
    <mergeCell ref="E21:E22"/>
    <mergeCell ref="D21:D22"/>
    <mergeCell ref="E13:E14"/>
    <mergeCell ref="E9:E10"/>
    <mergeCell ref="B15:B16"/>
    <mergeCell ref="C15:C16"/>
    <mergeCell ref="B19:B20"/>
    <mergeCell ref="D13:D14"/>
    <mergeCell ref="B7:B8"/>
    <mergeCell ref="C7:C8"/>
    <mergeCell ref="D7:D8"/>
    <mergeCell ref="E7:E8"/>
    <mergeCell ref="D9:D10"/>
    <mergeCell ref="D15:D16"/>
    <mergeCell ref="E15:E16"/>
    <mergeCell ref="B13:B14"/>
    <mergeCell ref="C11:C12"/>
    <mergeCell ref="D11:D12"/>
    <mergeCell ref="A31:C31"/>
    <mergeCell ref="A29:C29"/>
    <mergeCell ref="B21:B22"/>
    <mergeCell ref="C21:C22"/>
    <mergeCell ref="B17:B18"/>
    <mergeCell ref="A28:E28"/>
    <mergeCell ref="C19:C20"/>
    <mergeCell ref="D19:D20"/>
    <mergeCell ref="E19:E20"/>
    <mergeCell ref="B25:B26"/>
  </mergeCells>
  <printOptions horizontalCentered="1" verticalCentered="1"/>
  <pageMargins left="0.47244094488188981" right="0.47244094488188981" top="0.98425196850393704" bottom="0.98425196850393704" header="0.51181102362204722" footer="0.51181102362204722"/>
  <pageSetup paperSize="9" scale="81" orientation="portrait" horizontalDpi="4294967292" verticalDpi="4294967292"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E435-4C0B-4E06-B8F8-39DB610D0F38}">
  <dimension ref="A1:J29"/>
  <sheetViews>
    <sheetView showGridLines="0" zoomScaleNormal="100" zoomScaleSheetLayoutView="75" workbookViewId="0">
      <selection activeCell="H21" sqref="H21"/>
    </sheetView>
  </sheetViews>
  <sheetFormatPr defaultColWidth="8.85546875" defaultRowHeight="25.15" customHeight="1"/>
  <cols>
    <col min="1" max="1" width="14.7109375" style="5352" bestFit="1" customWidth="1"/>
    <col min="2" max="2" width="16.28515625" style="5352" bestFit="1" customWidth="1"/>
    <col min="3" max="8" width="15.7109375" style="5353" customWidth="1"/>
    <col min="9" max="9" width="9.42578125" style="5352" bestFit="1" customWidth="1"/>
    <col min="10" max="16384" width="8.85546875" style="5352"/>
  </cols>
  <sheetData>
    <row r="1" spans="1:10" s="5368" customFormat="1" ht="25.15" customHeight="1">
      <c r="A1" s="5386" t="s">
        <v>3602</v>
      </c>
      <c r="B1" s="5386"/>
      <c r="C1" s="5386"/>
      <c r="D1" s="5386"/>
      <c r="E1" s="5386"/>
      <c r="F1" s="5386"/>
      <c r="G1" s="5386"/>
      <c r="H1" s="5386"/>
    </row>
    <row r="2" spans="1:10" s="5368" customFormat="1" ht="25.15" customHeight="1">
      <c r="A2" s="5386" t="s">
        <v>3601</v>
      </c>
      <c r="B2" s="5386"/>
      <c r="C2" s="5386"/>
      <c r="D2" s="5386"/>
      <c r="E2" s="5386"/>
      <c r="F2" s="5386"/>
      <c r="G2" s="5386"/>
      <c r="H2" s="5386"/>
    </row>
    <row r="3" spans="1:10" s="5368" customFormat="1" ht="25.15" customHeight="1">
      <c r="A3" s="5385" t="s">
        <v>3600</v>
      </c>
      <c r="C3" s="5384"/>
      <c r="D3" s="5384"/>
      <c r="E3" s="5384"/>
      <c r="F3" s="5384"/>
      <c r="G3" s="5384"/>
      <c r="H3" s="5383" t="s">
        <v>3599</v>
      </c>
    </row>
    <row r="4" spans="1:10" s="5368" customFormat="1" ht="43.5" customHeight="1">
      <c r="A4" s="5382"/>
      <c r="B4" s="5381"/>
      <c r="C4" s="5380" t="s">
        <v>3598</v>
      </c>
      <c r="D4" s="5379"/>
      <c r="E4" s="5378" t="s">
        <v>3597</v>
      </c>
      <c r="F4" s="5377" t="s">
        <v>3596</v>
      </c>
      <c r="G4" s="5376" t="s">
        <v>3595</v>
      </c>
      <c r="H4" s="5376" t="s">
        <v>739</v>
      </c>
    </row>
    <row r="5" spans="1:10" s="5368" customFormat="1" ht="25.15" customHeight="1">
      <c r="A5" s="5375" t="s">
        <v>195</v>
      </c>
      <c r="B5" s="5374" t="s">
        <v>196</v>
      </c>
      <c r="C5" s="5373" t="s">
        <v>3594</v>
      </c>
      <c r="D5" s="5373" t="s">
        <v>3593</v>
      </c>
      <c r="E5" s="5370" t="s">
        <v>130</v>
      </c>
      <c r="F5" s="5370"/>
      <c r="G5" s="5370"/>
      <c r="H5" s="5370"/>
    </row>
    <row r="6" spans="1:10" s="5368" customFormat="1" ht="36.75" customHeight="1">
      <c r="A6" s="5372"/>
      <c r="B6" s="5371"/>
      <c r="C6" s="5369" t="s">
        <v>3592</v>
      </c>
      <c r="D6" s="5369" t="s">
        <v>3591</v>
      </c>
      <c r="E6" s="5370" t="s">
        <v>131</v>
      </c>
      <c r="F6" s="5370" t="s">
        <v>3590</v>
      </c>
      <c r="G6" s="5369" t="s">
        <v>3589</v>
      </c>
      <c r="H6" s="5369" t="s">
        <v>3588</v>
      </c>
    </row>
    <row r="7" spans="1:10" ht="25.15" customHeight="1">
      <c r="A7" s="5367" t="s">
        <v>969</v>
      </c>
      <c r="B7" s="5366" t="s">
        <v>91</v>
      </c>
      <c r="C7" s="5365">
        <v>154</v>
      </c>
      <c r="D7" s="5365">
        <v>411</v>
      </c>
      <c r="E7" s="5365">
        <f>SUM(C7:D7)</f>
        <v>565</v>
      </c>
      <c r="F7" s="5365">
        <v>369</v>
      </c>
      <c r="G7" s="5365">
        <v>3</v>
      </c>
      <c r="H7" s="5365">
        <f>E7+F7+G7</f>
        <v>937</v>
      </c>
    </row>
    <row r="8" spans="1:10" ht="25.15" customHeight="1">
      <c r="A8" s="5364" t="s">
        <v>970</v>
      </c>
      <c r="B8" s="5363" t="s">
        <v>93</v>
      </c>
      <c r="C8" s="5362">
        <v>127</v>
      </c>
      <c r="D8" s="5362">
        <v>122</v>
      </c>
      <c r="E8" s="5362">
        <f>SUM(C8:D8)</f>
        <v>249</v>
      </c>
      <c r="F8" s="5362">
        <v>145</v>
      </c>
      <c r="G8" s="5362">
        <v>2</v>
      </c>
      <c r="H8" s="5362">
        <f>E8+F8+G8</f>
        <v>396</v>
      </c>
      <c r="I8" s="5354"/>
      <c r="J8" s="5354"/>
    </row>
    <row r="9" spans="1:10" ht="25.15" customHeight="1">
      <c r="A9" s="5364" t="s">
        <v>971</v>
      </c>
      <c r="B9" s="5363" t="s">
        <v>95</v>
      </c>
      <c r="C9" s="5362">
        <v>218</v>
      </c>
      <c r="D9" s="5362">
        <v>142</v>
      </c>
      <c r="E9" s="5362">
        <f>SUM(C9:D9)</f>
        <v>360</v>
      </c>
      <c r="F9" s="5362">
        <v>503</v>
      </c>
      <c r="G9" s="5362">
        <v>15</v>
      </c>
      <c r="H9" s="5362">
        <f>E9+F9+G9</f>
        <v>878</v>
      </c>
    </row>
    <row r="10" spans="1:10" ht="25.15" customHeight="1">
      <c r="A10" s="5364" t="s">
        <v>972</v>
      </c>
      <c r="B10" s="5363" t="s">
        <v>97</v>
      </c>
      <c r="C10" s="5362">
        <v>77</v>
      </c>
      <c r="D10" s="5362">
        <v>31</v>
      </c>
      <c r="E10" s="5362">
        <f>SUM(C10:D10)</f>
        <v>108</v>
      </c>
      <c r="F10" s="5362">
        <v>38</v>
      </c>
      <c r="G10" s="5362">
        <v>1</v>
      </c>
      <c r="H10" s="5362">
        <f>E10+F10+G10</f>
        <v>147</v>
      </c>
    </row>
    <row r="11" spans="1:10" ht="25.15" customHeight="1">
      <c r="A11" s="5364" t="s">
        <v>973</v>
      </c>
      <c r="B11" s="5363" t="s">
        <v>99</v>
      </c>
      <c r="C11" s="5362">
        <v>266</v>
      </c>
      <c r="D11" s="5362">
        <v>68</v>
      </c>
      <c r="E11" s="5362">
        <f>SUM(C11:D11)</f>
        <v>334</v>
      </c>
      <c r="F11" s="5362">
        <v>182</v>
      </c>
      <c r="G11" s="5362">
        <v>48</v>
      </c>
      <c r="H11" s="5362">
        <f>E11+F11+G11</f>
        <v>564</v>
      </c>
    </row>
    <row r="12" spans="1:10" ht="25.15" customHeight="1">
      <c r="A12" s="5364" t="s">
        <v>974</v>
      </c>
      <c r="B12" s="5363" t="s">
        <v>101</v>
      </c>
      <c r="C12" s="5362">
        <v>167</v>
      </c>
      <c r="D12" s="5362">
        <v>30</v>
      </c>
      <c r="E12" s="5362">
        <f>SUM(C12:D12)</f>
        <v>197</v>
      </c>
      <c r="F12" s="5362">
        <v>37</v>
      </c>
      <c r="G12" s="5362">
        <v>3</v>
      </c>
      <c r="H12" s="5362">
        <f>E12+F12+G12</f>
        <v>237</v>
      </c>
    </row>
    <row r="13" spans="1:10" ht="25.15" customHeight="1">
      <c r="A13" s="5364" t="s">
        <v>976</v>
      </c>
      <c r="B13" s="5363" t="s">
        <v>103</v>
      </c>
      <c r="C13" s="5362">
        <v>146</v>
      </c>
      <c r="D13" s="5362">
        <v>146</v>
      </c>
      <c r="E13" s="5362">
        <f>SUM(C13:D13)</f>
        <v>292</v>
      </c>
      <c r="F13" s="5362">
        <v>227</v>
      </c>
      <c r="G13" s="5362">
        <v>1</v>
      </c>
      <c r="H13" s="5362">
        <f>E13+F13+G13</f>
        <v>520</v>
      </c>
    </row>
    <row r="14" spans="1:10" ht="25.15" customHeight="1">
      <c r="A14" s="5364" t="s">
        <v>977</v>
      </c>
      <c r="B14" s="5363" t="s">
        <v>105</v>
      </c>
      <c r="C14" s="5362">
        <v>66</v>
      </c>
      <c r="D14" s="5362">
        <v>34</v>
      </c>
      <c r="E14" s="5362">
        <f>SUM(C14:D14)</f>
        <v>100</v>
      </c>
      <c r="F14" s="5362">
        <v>30</v>
      </c>
      <c r="G14" s="5362">
        <v>0</v>
      </c>
      <c r="H14" s="5362">
        <f>E14+F14+G14</f>
        <v>130</v>
      </c>
    </row>
    <row r="15" spans="1:10" ht="25.15" customHeight="1">
      <c r="A15" s="5364" t="s">
        <v>1809</v>
      </c>
      <c r="B15" s="5363" t="s">
        <v>107</v>
      </c>
      <c r="C15" s="5362">
        <v>26</v>
      </c>
      <c r="D15" s="5362">
        <v>21</v>
      </c>
      <c r="E15" s="5362">
        <f>SUM(C15:D15)</f>
        <v>47</v>
      </c>
      <c r="F15" s="5362">
        <v>18</v>
      </c>
      <c r="G15" s="5362">
        <v>2</v>
      </c>
      <c r="H15" s="5362">
        <f>E15+F15+G15</f>
        <v>67</v>
      </c>
    </row>
    <row r="16" spans="1:10" ht="25.15" customHeight="1">
      <c r="A16" s="5364" t="s">
        <v>978</v>
      </c>
      <c r="B16" s="5363" t="s">
        <v>109</v>
      </c>
      <c r="C16" s="5362">
        <v>331</v>
      </c>
      <c r="D16" s="5362">
        <v>109</v>
      </c>
      <c r="E16" s="5362">
        <f>SUM(C16:D16)</f>
        <v>440</v>
      </c>
      <c r="F16" s="5362">
        <v>224</v>
      </c>
      <c r="G16" s="5362">
        <v>2</v>
      </c>
      <c r="H16" s="5362">
        <f>E16+F16+G16</f>
        <v>666</v>
      </c>
    </row>
    <row r="17" spans="1:8" ht="25.15" hidden="1" customHeight="1">
      <c r="A17" s="5364" t="s">
        <v>210</v>
      </c>
      <c r="B17" s="5363" t="s">
        <v>111</v>
      </c>
      <c r="C17" s="5362"/>
      <c r="D17" s="5362"/>
      <c r="E17" s="5362">
        <f>SUM(C17:D17)</f>
        <v>0</v>
      </c>
      <c r="F17" s="5362"/>
      <c r="G17" s="5362"/>
      <c r="H17" s="5362">
        <f>E17+F17+G17</f>
        <v>0</v>
      </c>
    </row>
    <row r="18" spans="1:8" ht="25.15" customHeight="1">
      <c r="A18" s="5364" t="s">
        <v>210</v>
      </c>
      <c r="B18" s="5363" t="s">
        <v>111</v>
      </c>
      <c r="C18" s="5362">
        <v>63</v>
      </c>
      <c r="D18" s="5362">
        <v>25</v>
      </c>
      <c r="E18" s="5362">
        <f>SUM(C18:D18)</f>
        <v>88</v>
      </c>
      <c r="F18" s="5362">
        <v>54</v>
      </c>
      <c r="G18" s="5362">
        <v>16</v>
      </c>
      <c r="H18" s="5362">
        <f>E18+F18+G18</f>
        <v>158</v>
      </c>
    </row>
    <row r="19" spans="1:8" ht="25.15" customHeight="1">
      <c r="A19" s="5364" t="s">
        <v>979</v>
      </c>
      <c r="B19" s="5363" t="s">
        <v>113</v>
      </c>
      <c r="C19" s="5362">
        <v>81</v>
      </c>
      <c r="D19" s="5362">
        <v>33</v>
      </c>
      <c r="E19" s="5362">
        <f>SUM(C19:D19)</f>
        <v>114</v>
      </c>
      <c r="F19" s="5362">
        <v>99</v>
      </c>
      <c r="G19" s="5362">
        <v>13</v>
      </c>
      <c r="H19" s="5362">
        <f>E19+F19+G19</f>
        <v>226</v>
      </c>
    </row>
    <row r="20" spans="1:8" ht="25.15" customHeight="1">
      <c r="A20" s="5364" t="s">
        <v>114</v>
      </c>
      <c r="B20" s="5363" t="s">
        <v>980</v>
      </c>
      <c r="C20" s="5362">
        <v>89</v>
      </c>
      <c r="D20" s="5362">
        <v>16</v>
      </c>
      <c r="E20" s="5362">
        <f>SUM(C20:D20)</f>
        <v>105</v>
      </c>
      <c r="F20" s="5362">
        <v>15</v>
      </c>
      <c r="G20" s="5362">
        <v>1</v>
      </c>
      <c r="H20" s="5362">
        <f>E20+F20+G20</f>
        <v>121</v>
      </c>
    </row>
    <row r="21" spans="1:8" ht="25.15" customHeight="1">
      <c r="A21" s="5364" t="s">
        <v>981</v>
      </c>
      <c r="B21" s="5363" t="s">
        <v>117</v>
      </c>
      <c r="C21" s="5362">
        <v>23</v>
      </c>
      <c r="D21" s="5362">
        <v>9</v>
      </c>
      <c r="E21" s="5362">
        <f>SUM(C21:D21)</f>
        <v>32</v>
      </c>
      <c r="F21" s="5362">
        <v>18</v>
      </c>
      <c r="G21" s="5362">
        <v>2</v>
      </c>
      <c r="H21" s="5362">
        <f>E21+F21+G21</f>
        <v>52</v>
      </c>
    </row>
    <row r="22" spans="1:8" ht="25.15" customHeight="1">
      <c r="A22" s="5364" t="s">
        <v>118</v>
      </c>
      <c r="B22" s="5363" t="s">
        <v>119</v>
      </c>
      <c r="C22" s="5362">
        <v>18</v>
      </c>
      <c r="D22" s="5362">
        <v>88</v>
      </c>
      <c r="E22" s="5362">
        <f>SUM(C22:D22)</f>
        <v>106</v>
      </c>
      <c r="F22" s="5362">
        <v>30</v>
      </c>
      <c r="G22" s="5362">
        <v>1</v>
      </c>
      <c r="H22" s="5362">
        <f>E22+F22+G22</f>
        <v>137</v>
      </c>
    </row>
    <row r="23" spans="1:8" ht="25.15" customHeight="1">
      <c r="A23" s="5364" t="s">
        <v>982</v>
      </c>
      <c r="B23" s="5363" t="s">
        <v>983</v>
      </c>
      <c r="C23" s="5362">
        <v>39</v>
      </c>
      <c r="D23" s="5362">
        <v>7</v>
      </c>
      <c r="E23" s="5362">
        <f>SUM(C23:D23)</f>
        <v>46</v>
      </c>
      <c r="F23" s="5362">
        <v>46</v>
      </c>
      <c r="G23" s="5362">
        <v>0</v>
      </c>
      <c r="H23" s="5362">
        <f>E23+F23+G23</f>
        <v>92</v>
      </c>
    </row>
    <row r="24" spans="1:8" ht="25.15" customHeight="1">
      <c r="A24" s="5364" t="s">
        <v>984</v>
      </c>
      <c r="B24" s="5363" t="s">
        <v>123</v>
      </c>
      <c r="C24" s="5362">
        <v>54</v>
      </c>
      <c r="D24" s="5362">
        <v>4</v>
      </c>
      <c r="E24" s="5362">
        <f>SUM(C24:D24)</f>
        <v>58</v>
      </c>
      <c r="F24" s="5362">
        <v>17</v>
      </c>
      <c r="G24" s="5362">
        <v>26</v>
      </c>
      <c r="H24" s="5362">
        <f>E24+F24+G24</f>
        <v>101</v>
      </c>
    </row>
    <row r="25" spans="1:8" ht="25.15" customHeight="1">
      <c r="A25" s="5364" t="s">
        <v>1811</v>
      </c>
      <c r="B25" s="5363" t="s">
        <v>125</v>
      </c>
      <c r="C25" s="5362">
        <v>44</v>
      </c>
      <c r="D25" s="5362">
        <v>13</v>
      </c>
      <c r="E25" s="5362">
        <f>SUM(C25:D25)</f>
        <v>57</v>
      </c>
      <c r="F25" s="5362">
        <v>24</v>
      </c>
      <c r="G25" s="5362">
        <v>0</v>
      </c>
      <c r="H25" s="5362">
        <f>E25+F25+G25</f>
        <v>81</v>
      </c>
    </row>
    <row r="26" spans="1:8" ht="25.15" customHeight="1">
      <c r="A26" s="5364" t="s">
        <v>985</v>
      </c>
      <c r="B26" s="5363" t="s">
        <v>127</v>
      </c>
      <c r="C26" s="5362">
        <v>40</v>
      </c>
      <c r="D26" s="5362">
        <v>6</v>
      </c>
      <c r="E26" s="5362">
        <f>SUM(C26:D26)</f>
        <v>46</v>
      </c>
      <c r="F26" s="5362">
        <v>9</v>
      </c>
      <c r="G26" s="5362">
        <v>0</v>
      </c>
      <c r="H26" s="5362">
        <f>E26+F26+G26</f>
        <v>55</v>
      </c>
    </row>
    <row r="27" spans="1:8" ht="25.15" customHeight="1">
      <c r="A27" s="5361" t="s">
        <v>128</v>
      </c>
      <c r="B27" s="5360" t="s">
        <v>129</v>
      </c>
      <c r="C27" s="5359">
        <v>37</v>
      </c>
      <c r="D27" s="5359">
        <v>6</v>
      </c>
      <c r="E27" s="5359">
        <f>SUM(C27:D27)</f>
        <v>43</v>
      </c>
      <c r="F27" s="5359">
        <v>16</v>
      </c>
      <c r="G27" s="5359">
        <v>0</v>
      </c>
      <c r="H27" s="5359">
        <f>E27+F27+G27</f>
        <v>59</v>
      </c>
    </row>
    <row r="28" spans="1:8" ht="25.15" customHeight="1">
      <c r="A28" s="5358" t="s">
        <v>424</v>
      </c>
      <c r="B28" s="5357" t="s">
        <v>131</v>
      </c>
      <c r="C28" s="5356">
        <f>SUM(C7:C27)</f>
        <v>2066</v>
      </c>
      <c r="D28" s="5356">
        <f>SUM(D7:D27)</f>
        <v>1321</v>
      </c>
      <c r="E28" s="5356">
        <f>SUM(E7:E27)</f>
        <v>3387</v>
      </c>
      <c r="F28" s="5356">
        <f>SUM(F7:F27)</f>
        <v>2101</v>
      </c>
      <c r="G28" s="5356">
        <f>SUM(G7:G27)</f>
        <v>136</v>
      </c>
      <c r="H28" s="5356">
        <f>SUM(H7:H27)</f>
        <v>5624</v>
      </c>
    </row>
    <row r="29" spans="1:8" s="5354" customFormat="1" ht="25.15" customHeight="1">
      <c r="A29" s="5355"/>
    </row>
  </sheetData>
  <mergeCells count="2">
    <mergeCell ref="A1:H1"/>
    <mergeCell ref="A2:H2"/>
  </mergeCells>
  <printOptions horizontalCentered="1" verticalCentered="1"/>
  <pageMargins left="0.7" right="0.7" top="1" bottom="1" header="0.5" footer="0.5"/>
  <pageSetup paperSize="9" scale="4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1F335-4B68-4F92-9FB3-4B086EA03787}">
  <dimension ref="A1:H19"/>
  <sheetViews>
    <sheetView showGridLines="0" zoomScaleNormal="100" workbookViewId="0">
      <selection activeCell="C19" sqref="C19"/>
    </sheetView>
  </sheetViews>
  <sheetFormatPr defaultColWidth="8.85546875" defaultRowHeight="39" customHeight="1"/>
  <cols>
    <col min="1" max="1" width="24.140625" style="357" customWidth="1"/>
    <col min="2" max="2" width="21" style="4085" customWidth="1"/>
    <col min="3" max="3" width="41.42578125" style="5295" customWidth="1"/>
    <col min="4" max="4" width="9.42578125" style="357" bestFit="1" customWidth="1"/>
    <col min="5" max="16384" width="8.85546875" style="357"/>
  </cols>
  <sheetData>
    <row r="1" spans="1:8" ht="24.95" customHeight="1">
      <c r="A1" s="5408" t="s">
        <v>3607</v>
      </c>
      <c r="B1" s="5408"/>
      <c r="C1" s="5408"/>
    </row>
    <row r="2" spans="1:8" s="356" customFormat="1" ht="24.95" customHeight="1">
      <c r="A2" s="5408" t="s">
        <v>3606</v>
      </c>
      <c r="B2" s="5408"/>
      <c r="C2" s="5408"/>
    </row>
    <row r="3" spans="1:8" s="356" customFormat="1" ht="24.95" customHeight="1">
      <c r="A3" s="5407" t="s">
        <v>3605</v>
      </c>
      <c r="B3" s="5406"/>
      <c r="C3" s="5405" t="s">
        <v>3604</v>
      </c>
    </row>
    <row r="4" spans="1:8" s="356" customFormat="1" ht="24.95" customHeight="1">
      <c r="A4" s="5404" t="s">
        <v>195</v>
      </c>
      <c r="B4" s="5403" t="s">
        <v>196</v>
      </c>
      <c r="C4" s="5402" t="s">
        <v>3603</v>
      </c>
    </row>
    <row r="5" spans="1:8" ht="24.95" customHeight="1">
      <c r="A5" s="5401"/>
      <c r="B5" s="5400"/>
      <c r="C5" s="5399"/>
    </row>
    <row r="6" spans="1:8" ht="24.95" customHeight="1">
      <c r="A6" s="5398" t="s">
        <v>969</v>
      </c>
      <c r="B6" s="5397" t="s">
        <v>91</v>
      </c>
      <c r="C6" s="5396">
        <v>5</v>
      </c>
    </row>
    <row r="7" spans="1:8" ht="24.95" customHeight="1">
      <c r="A7" s="5395" t="s">
        <v>970</v>
      </c>
      <c r="B7" s="5394" t="s">
        <v>93</v>
      </c>
      <c r="C7" s="5391">
        <v>1</v>
      </c>
      <c r="D7" s="5296"/>
      <c r="E7" s="5296"/>
      <c r="F7" s="3663"/>
      <c r="G7" s="3663"/>
      <c r="H7" s="3663"/>
    </row>
    <row r="8" spans="1:8" ht="24.95" customHeight="1">
      <c r="A8" s="5395" t="s">
        <v>971</v>
      </c>
      <c r="B8" s="5394" t="s">
        <v>95</v>
      </c>
      <c r="C8" s="5391">
        <v>2</v>
      </c>
    </row>
    <row r="9" spans="1:8" ht="24.95" customHeight="1">
      <c r="A9" s="5395" t="s">
        <v>972</v>
      </c>
      <c r="B9" s="5394" t="s">
        <v>97</v>
      </c>
      <c r="C9" s="5391">
        <v>1</v>
      </c>
    </row>
    <row r="10" spans="1:8" ht="24.95" customHeight="1">
      <c r="A10" s="5395" t="s">
        <v>973</v>
      </c>
      <c r="B10" s="5394" t="s">
        <v>99</v>
      </c>
      <c r="C10" s="5391">
        <v>2</v>
      </c>
    </row>
    <row r="11" spans="1:8" ht="24.95" customHeight="1">
      <c r="A11" s="5395" t="s">
        <v>974</v>
      </c>
      <c r="B11" s="5394" t="s">
        <v>101</v>
      </c>
      <c r="C11" s="5391">
        <v>2</v>
      </c>
    </row>
    <row r="12" spans="1:8" ht="24.95" customHeight="1">
      <c r="A12" s="5395" t="s">
        <v>976</v>
      </c>
      <c r="B12" s="5394" t="s">
        <v>103</v>
      </c>
      <c r="C12" s="5391">
        <v>2</v>
      </c>
    </row>
    <row r="13" spans="1:8" ht="24.95" customHeight="1">
      <c r="A13" s="5395" t="s">
        <v>977</v>
      </c>
      <c r="B13" s="5394" t="s">
        <v>105</v>
      </c>
      <c r="C13" s="5391">
        <v>1</v>
      </c>
    </row>
    <row r="14" spans="1:8" ht="24.95" customHeight="1">
      <c r="A14" s="5395" t="s">
        <v>978</v>
      </c>
      <c r="B14" s="5394" t="s">
        <v>109</v>
      </c>
      <c r="C14" s="5391">
        <v>2</v>
      </c>
    </row>
    <row r="15" spans="1:8" ht="24.95" customHeight="1">
      <c r="A15" s="5393" t="s">
        <v>979</v>
      </c>
      <c r="B15" s="5392" t="s">
        <v>113</v>
      </c>
      <c r="C15" s="5391">
        <v>1</v>
      </c>
    </row>
    <row r="16" spans="1:8" ht="24.95" customHeight="1">
      <c r="A16" s="5364" t="s">
        <v>118</v>
      </c>
      <c r="B16" s="5363" t="s">
        <v>119</v>
      </c>
      <c r="C16" s="5391">
        <v>1</v>
      </c>
    </row>
    <row r="17" spans="1:3" ht="24.95" customHeight="1">
      <c r="A17" s="5364" t="s">
        <v>982</v>
      </c>
      <c r="B17" s="5363" t="s">
        <v>983</v>
      </c>
      <c r="C17" s="5391">
        <v>1</v>
      </c>
    </row>
    <row r="18" spans="1:3" ht="24.95" customHeight="1">
      <c r="A18" s="5364" t="s">
        <v>984</v>
      </c>
      <c r="B18" s="5363" t="s">
        <v>123</v>
      </c>
      <c r="C18" s="5390">
        <v>1</v>
      </c>
    </row>
    <row r="19" spans="1:3" ht="24.95" customHeight="1">
      <c r="A19" s="5389" t="s">
        <v>424</v>
      </c>
      <c r="B19" s="5388" t="s">
        <v>131</v>
      </c>
      <c r="C19" s="5387">
        <f>SUM(C6:C18)</f>
        <v>22</v>
      </c>
    </row>
  </sheetData>
  <mergeCells count="5">
    <mergeCell ref="A1:C1"/>
    <mergeCell ref="A2:C2"/>
    <mergeCell ref="C4:C5"/>
    <mergeCell ref="A4:A5"/>
    <mergeCell ref="B4:B5"/>
  </mergeCells>
  <printOptions horizontalCentered="1" verticalCentered="1"/>
  <pageMargins left="0.7" right="0.7" top="1" bottom="1" header="0.5" footer="0.5"/>
  <pageSetup paperSize="9" scale="45"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D1664-6F7D-4DBD-9024-75F2BE9C7F37}">
  <dimension ref="A1:M36"/>
  <sheetViews>
    <sheetView showGridLines="0" zoomScale="80" zoomScaleNormal="80" workbookViewId="0">
      <selection activeCell="H30" sqref="H30"/>
    </sheetView>
  </sheetViews>
  <sheetFormatPr defaultColWidth="8.85546875" defaultRowHeight="12.75"/>
  <cols>
    <col min="1" max="1" width="15.85546875" style="357" customWidth="1"/>
    <col min="2" max="2" width="16.28515625" style="4085" customWidth="1"/>
    <col min="3" max="5" width="13.7109375" style="5295" customWidth="1"/>
    <col min="6" max="6" width="19.7109375" style="5295" customWidth="1"/>
    <col min="7" max="7" width="15.140625" style="5295" customWidth="1"/>
    <col min="8" max="8" width="19.7109375" style="5295" customWidth="1"/>
    <col min="9" max="9" width="9.42578125" style="357" bestFit="1" customWidth="1"/>
    <col min="10" max="16384" width="8.85546875" style="357"/>
  </cols>
  <sheetData>
    <row r="1" spans="1:13" s="3859" customFormat="1" ht="24" customHeight="1">
      <c r="A1" s="5436" t="s">
        <v>3624</v>
      </c>
      <c r="B1" s="5436"/>
      <c r="C1" s="5436"/>
      <c r="D1" s="5436"/>
      <c r="E1" s="5436"/>
      <c r="F1" s="5436"/>
      <c r="G1" s="5436"/>
      <c r="H1" s="5436"/>
    </row>
    <row r="2" spans="1:13" s="1480" customFormat="1" ht="22.5" customHeight="1">
      <c r="A2" s="5436" t="s">
        <v>3623</v>
      </c>
      <c r="B2" s="5436"/>
      <c r="C2" s="5436"/>
      <c r="D2" s="5436"/>
      <c r="E2" s="5436"/>
      <c r="F2" s="5436"/>
      <c r="G2" s="5436"/>
      <c r="H2" s="5436"/>
    </row>
    <row r="3" spans="1:13" s="1480" customFormat="1" ht="15.75">
      <c r="A3" s="5435" t="s">
        <v>3622</v>
      </c>
      <c r="B3" s="1484"/>
      <c r="C3" s="5434"/>
      <c r="D3" s="5434"/>
      <c r="E3" s="5434"/>
      <c r="F3" s="5434"/>
      <c r="G3" s="5434"/>
      <c r="H3" s="5433" t="s">
        <v>3621</v>
      </c>
    </row>
    <row r="4" spans="1:13" s="1480" customFormat="1" ht="30" customHeight="1">
      <c r="A4" s="4736"/>
      <c r="B4" s="5432"/>
      <c r="C4" s="5431" t="s">
        <v>3620</v>
      </c>
      <c r="D4" s="784"/>
      <c r="E4" s="785" t="s">
        <v>3619</v>
      </c>
      <c r="F4" s="5430" t="s">
        <v>3618</v>
      </c>
      <c r="G4" s="677" t="s">
        <v>3617</v>
      </c>
      <c r="H4" s="677" t="s">
        <v>3616</v>
      </c>
    </row>
    <row r="5" spans="1:13" s="3859" customFormat="1" ht="24.95" customHeight="1">
      <c r="A5" s="5429" t="s">
        <v>195</v>
      </c>
      <c r="B5" s="5428" t="s">
        <v>196</v>
      </c>
      <c r="C5" s="790" t="s">
        <v>3615</v>
      </c>
      <c r="D5" s="5427" t="s">
        <v>3614</v>
      </c>
      <c r="E5" s="5424" t="s">
        <v>130</v>
      </c>
      <c r="F5" s="5424"/>
      <c r="G5" s="5424"/>
      <c r="H5" s="5424"/>
    </row>
    <row r="6" spans="1:13" s="3859" customFormat="1" ht="24.95" customHeight="1">
      <c r="A6" s="5426"/>
      <c r="B6" s="5425"/>
      <c r="C6" s="1246" t="s">
        <v>3613</v>
      </c>
      <c r="D6" s="681" t="s">
        <v>3612</v>
      </c>
      <c r="E6" s="5424" t="s">
        <v>131</v>
      </c>
      <c r="F6" s="5424" t="s">
        <v>3611</v>
      </c>
      <c r="G6" s="5424" t="s">
        <v>3610</v>
      </c>
      <c r="H6" s="1246" t="s">
        <v>3609</v>
      </c>
    </row>
    <row r="7" spans="1:13" s="3859" customFormat="1" ht="24.95" customHeight="1">
      <c r="A7" s="5170" t="s">
        <v>969</v>
      </c>
      <c r="B7" s="3943" t="s">
        <v>91</v>
      </c>
      <c r="C7" s="5423">
        <v>268</v>
      </c>
      <c r="D7" s="5423">
        <v>383</v>
      </c>
      <c r="E7" s="5423">
        <f>SUM(C7:D7)</f>
        <v>651</v>
      </c>
      <c r="F7" s="5423">
        <v>195</v>
      </c>
      <c r="G7" s="5423">
        <v>1095</v>
      </c>
      <c r="H7" s="5422">
        <f>G7/F7</f>
        <v>5.615384615384615</v>
      </c>
    </row>
    <row r="8" spans="1:13" s="3859" customFormat="1" ht="24.95" customHeight="1">
      <c r="A8" s="5419" t="s">
        <v>970</v>
      </c>
      <c r="B8" s="3938" t="s">
        <v>93</v>
      </c>
      <c r="C8" s="5416">
        <v>83</v>
      </c>
      <c r="D8" s="5416">
        <v>61</v>
      </c>
      <c r="E8" s="5416">
        <f>SUM(C8:D8)</f>
        <v>144</v>
      </c>
      <c r="F8" s="5416">
        <v>80</v>
      </c>
      <c r="G8" s="5416">
        <v>226</v>
      </c>
      <c r="H8" s="5414">
        <f>G8/F8</f>
        <v>2.8250000000000002</v>
      </c>
      <c r="I8" s="5421"/>
      <c r="J8" s="5421"/>
      <c r="K8" s="5420"/>
      <c r="L8" s="5420"/>
      <c r="M8" s="5420"/>
    </row>
    <row r="9" spans="1:13" s="3859" customFormat="1" ht="24.95" customHeight="1">
      <c r="A9" s="5419" t="s">
        <v>971</v>
      </c>
      <c r="B9" s="3938" t="s">
        <v>95</v>
      </c>
      <c r="C9" s="5416">
        <v>91</v>
      </c>
      <c r="D9" s="5416">
        <v>148</v>
      </c>
      <c r="E9" s="5416">
        <f>SUM(C9:D9)</f>
        <v>239</v>
      </c>
      <c r="F9" s="5416">
        <v>168</v>
      </c>
      <c r="G9" s="5416">
        <v>442</v>
      </c>
      <c r="H9" s="5414">
        <f>G9/F9</f>
        <v>2.6309523809523809</v>
      </c>
    </row>
    <row r="10" spans="1:13" s="3859" customFormat="1" ht="24.95" customHeight="1">
      <c r="A10" s="5419" t="s">
        <v>972</v>
      </c>
      <c r="B10" s="3938" t="s">
        <v>97</v>
      </c>
      <c r="C10" s="5416">
        <v>228</v>
      </c>
      <c r="D10" s="5416">
        <v>65</v>
      </c>
      <c r="E10" s="5416">
        <f>SUM(C10:D10)</f>
        <v>293</v>
      </c>
      <c r="F10" s="5416">
        <v>109</v>
      </c>
      <c r="G10" s="5416">
        <v>195</v>
      </c>
      <c r="H10" s="5414">
        <f>G10/F10</f>
        <v>1.7889908256880733</v>
      </c>
    </row>
    <row r="11" spans="1:13" s="3859" customFormat="1" ht="24.95" customHeight="1">
      <c r="A11" s="5419" t="s">
        <v>973</v>
      </c>
      <c r="B11" s="3938" t="s">
        <v>99</v>
      </c>
      <c r="C11" s="5416">
        <v>140</v>
      </c>
      <c r="D11" s="5416">
        <v>79</v>
      </c>
      <c r="E11" s="5416">
        <f>SUM(C11:D11)</f>
        <v>219</v>
      </c>
      <c r="F11" s="5416">
        <v>85</v>
      </c>
      <c r="G11" s="5416">
        <v>478</v>
      </c>
      <c r="H11" s="5414">
        <f>G11/F11</f>
        <v>5.6235294117647054</v>
      </c>
    </row>
    <row r="12" spans="1:13" s="3859" customFormat="1" ht="24.95" customHeight="1">
      <c r="A12" s="5419" t="s">
        <v>974</v>
      </c>
      <c r="B12" s="3938" t="s">
        <v>101</v>
      </c>
      <c r="C12" s="5416">
        <v>222</v>
      </c>
      <c r="D12" s="5416">
        <v>129</v>
      </c>
      <c r="E12" s="5416">
        <f>SUM(C12:D12)</f>
        <v>351</v>
      </c>
      <c r="F12" s="5416">
        <v>111</v>
      </c>
      <c r="G12" s="5416">
        <v>441</v>
      </c>
      <c r="H12" s="5414">
        <f>G12/F12</f>
        <v>3.9729729729729728</v>
      </c>
    </row>
    <row r="13" spans="1:13" s="3859" customFormat="1" ht="24.95" customHeight="1">
      <c r="A13" s="5419" t="s">
        <v>976</v>
      </c>
      <c r="B13" s="3938" t="s">
        <v>103</v>
      </c>
      <c r="C13" s="5416">
        <v>295</v>
      </c>
      <c r="D13" s="5416">
        <v>256</v>
      </c>
      <c r="E13" s="5416">
        <f>SUM(C13:D13)</f>
        <v>551</v>
      </c>
      <c r="F13" s="5416">
        <v>74</v>
      </c>
      <c r="G13" s="5416">
        <v>162</v>
      </c>
      <c r="H13" s="5414">
        <f>G13/F13</f>
        <v>2.189189189189189</v>
      </c>
    </row>
    <row r="14" spans="1:13" s="3859" customFormat="1" ht="24.95" customHeight="1">
      <c r="A14" s="5419" t="s">
        <v>977</v>
      </c>
      <c r="B14" s="3938" t="s">
        <v>105</v>
      </c>
      <c r="C14" s="5416">
        <v>43</v>
      </c>
      <c r="D14" s="5416">
        <v>35</v>
      </c>
      <c r="E14" s="5416">
        <f>SUM(C14:D14)</f>
        <v>78</v>
      </c>
      <c r="F14" s="5416">
        <v>27</v>
      </c>
      <c r="G14" s="5416">
        <v>215</v>
      </c>
      <c r="H14" s="5414">
        <f>G14/F14</f>
        <v>7.9629629629629628</v>
      </c>
    </row>
    <row r="15" spans="1:13" ht="24.95" hidden="1" customHeight="1">
      <c r="A15" s="5309" t="s">
        <v>1809</v>
      </c>
      <c r="B15" s="5308" t="s">
        <v>107</v>
      </c>
      <c r="C15" s="4453"/>
      <c r="D15" s="4453"/>
      <c r="E15" s="4453">
        <f>SUM(C15:D15)</f>
        <v>0</v>
      </c>
      <c r="F15" s="4453"/>
      <c r="G15" s="4453"/>
      <c r="H15" s="5418" t="e">
        <f>G15/F15</f>
        <v>#DIV/0!</v>
      </c>
    </row>
    <row r="16" spans="1:13" s="3859" customFormat="1" ht="24.95" customHeight="1">
      <c r="A16" s="5419" t="s">
        <v>978</v>
      </c>
      <c r="B16" s="3938" t="s">
        <v>109</v>
      </c>
      <c r="C16" s="5416">
        <v>292</v>
      </c>
      <c r="D16" s="5416">
        <v>106</v>
      </c>
      <c r="E16" s="5416">
        <f>SUM(C16:D16)</f>
        <v>398</v>
      </c>
      <c r="F16" s="5416">
        <v>150</v>
      </c>
      <c r="G16" s="5416">
        <v>394</v>
      </c>
      <c r="H16" s="5414">
        <f>G16/F16</f>
        <v>2.6266666666666665</v>
      </c>
    </row>
    <row r="17" spans="1:8" ht="24.95" hidden="1" customHeight="1">
      <c r="A17" s="5309" t="s">
        <v>210</v>
      </c>
      <c r="B17" s="5308" t="s">
        <v>111</v>
      </c>
      <c r="C17" s="4453"/>
      <c r="D17" s="4453"/>
      <c r="E17" s="4453">
        <f>SUM(C17:D17)</f>
        <v>0</v>
      </c>
      <c r="F17" s="4453"/>
      <c r="G17" s="4453"/>
      <c r="H17" s="5418" t="e">
        <f>G17/F17</f>
        <v>#DIV/0!</v>
      </c>
    </row>
    <row r="18" spans="1:8" s="3859" customFormat="1" ht="24.95" customHeight="1">
      <c r="A18" s="5419" t="s">
        <v>979</v>
      </c>
      <c r="B18" s="3938" t="s">
        <v>113</v>
      </c>
      <c r="C18" s="5416">
        <v>29</v>
      </c>
      <c r="D18" s="5416">
        <v>50</v>
      </c>
      <c r="E18" s="5416">
        <f>SUM(C18:D18)</f>
        <v>79</v>
      </c>
      <c r="F18" s="5416">
        <v>39</v>
      </c>
      <c r="G18" s="5416">
        <v>214</v>
      </c>
      <c r="H18" s="5414">
        <f>G18/F18</f>
        <v>5.4871794871794872</v>
      </c>
    </row>
    <row r="19" spans="1:8" ht="24.95" hidden="1" customHeight="1">
      <c r="A19" s="5309" t="s">
        <v>114</v>
      </c>
      <c r="B19" s="5308" t="s">
        <v>980</v>
      </c>
      <c r="C19" s="4453"/>
      <c r="D19" s="4453"/>
      <c r="E19" s="4453">
        <f>SUM(C19:D19)</f>
        <v>0</v>
      </c>
      <c r="F19" s="4453"/>
      <c r="G19" s="4453"/>
      <c r="H19" s="5418" t="e">
        <f>G19/F19</f>
        <v>#DIV/0!</v>
      </c>
    </row>
    <row r="20" spans="1:8" ht="24.95" hidden="1" customHeight="1">
      <c r="A20" s="5309" t="s">
        <v>981</v>
      </c>
      <c r="B20" s="5308" t="s">
        <v>117</v>
      </c>
      <c r="C20" s="4453"/>
      <c r="D20" s="4453"/>
      <c r="E20" s="4453">
        <f>SUM(C20:D20)</f>
        <v>0</v>
      </c>
      <c r="F20" s="4453"/>
      <c r="G20" s="4453"/>
      <c r="H20" s="5418" t="e">
        <f>G20/F20</f>
        <v>#DIV/0!</v>
      </c>
    </row>
    <row r="21" spans="1:8" ht="24.95" hidden="1" customHeight="1">
      <c r="A21" s="5309" t="s">
        <v>118</v>
      </c>
      <c r="B21" s="5308" t="s">
        <v>119</v>
      </c>
      <c r="C21" s="4453"/>
      <c r="D21" s="4453"/>
      <c r="E21" s="4453">
        <f>SUM(C21:D21)</f>
        <v>0</v>
      </c>
      <c r="F21" s="4453"/>
      <c r="G21" s="4453"/>
      <c r="H21" s="5418" t="e">
        <f>G21/F21</f>
        <v>#DIV/0!</v>
      </c>
    </row>
    <row r="22" spans="1:8" ht="24.95" hidden="1" customHeight="1">
      <c r="A22" s="5309" t="s">
        <v>982</v>
      </c>
      <c r="B22" s="5308" t="s">
        <v>983</v>
      </c>
      <c r="C22" s="4453"/>
      <c r="D22" s="4453"/>
      <c r="E22" s="4453">
        <f>SUM(C22:D22)</f>
        <v>0</v>
      </c>
      <c r="F22" s="4453"/>
      <c r="G22" s="4453"/>
      <c r="H22" s="5418" t="e">
        <f>G22/F22</f>
        <v>#DIV/0!</v>
      </c>
    </row>
    <row r="23" spans="1:8" ht="24.95" hidden="1" customHeight="1">
      <c r="A23" s="5309" t="s">
        <v>984</v>
      </c>
      <c r="B23" s="5308" t="s">
        <v>123</v>
      </c>
      <c r="C23" s="4453"/>
      <c r="D23" s="4453"/>
      <c r="E23" s="4453">
        <f>SUM(C23:D23)</f>
        <v>0</v>
      </c>
      <c r="F23" s="4453"/>
      <c r="G23" s="4453"/>
      <c r="H23" s="5418" t="e">
        <f>G23/F23</f>
        <v>#DIV/0!</v>
      </c>
    </row>
    <row r="24" spans="1:8" ht="24.95" hidden="1" customHeight="1">
      <c r="A24" s="5309" t="s">
        <v>1811</v>
      </c>
      <c r="B24" s="5308" t="s">
        <v>125</v>
      </c>
      <c r="C24" s="4453"/>
      <c r="D24" s="4453"/>
      <c r="E24" s="4453">
        <f>SUM(C24:D24)</f>
        <v>0</v>
      </c>
      <c r="F24" s="4453"/>
      <c r="G24" s="4453"/>
      <c r="H24" s="5418" t="e">
        <f>G24/F24</f>
        <v>#DIV/0!</v>
      </c>
    </row>
    <row r="25" spans="1:8" ht="24.95" hidden="1" customHeight="1">
      <c r="A25" s="5309" t="s">
        <v>985</v>
      </c>
      <c r="B25" s="5308" t="s">
        <v>127</v>
      </c>
      <c r="C25" s="4453"/>
      <c r="D25" s="4453"/>
      <c r="E25" s="4453">
        <f>SUM(C25:D25)</f>
        <v>0</v>
      </c>
      <c r="F25" s="4453"/>
      <c r="G25" s="4453"/>
      <c r="H25" s="5418" t="e">
        <f>G25/F25</f>
        <v>#DIV/0!</v>
      </c>
    </row>
    <row r="26" spans="1:8" ht="24.95" hidden="1" customHeight="1">
      <c r="A26" s="5309" t="s">
        <v>128</v>
      </c>
      <c r="B26" s="5308" t="s">
        <v>129</v>
      </c>
      <c r="C26" s="4453"/>
      <c r="D26" s="4453"/>
      <c r="E26" s="4453">
        <f>SUM(C26:D26)</f>
        <v>0</v>
      </c>
      <c r="F26" s="4453"/>
      <c r="G26" s="4453"/>
      <c r="H26" s="5418" t="e">
        <f>G26/F26</f>
        <v>#DIV/0!</v>
      </c>
    </row>
    <row r="27" spans="1:8" s="3859" customFormat="1" ht="24.95" customHeight="1">
      <c r="A27" s="5417" t="s">
        <v>118</v>
      </c>
      <c r="B27" s="684" t="s">
        <v>119</v>
      </c>
      <c r="C27" s="5415">
        <v>23</v>
      </c>
      <c r="D27" s="5415">
        <v>24</v>
      </c>
      <c r="E27" s="5416">
        <f>SUM(C27:D27)</f>
        <v>47</v>
      </c>
      <c r="F27" s="5415">
        <v>12</v>
      </c>
      <c r="G27" s="5415">
        <v>91</v>
      </c>
      <c r="H27" s="5414">
        <f>G27/F27</f>
        <v>7.583333333333333</v>
      </c>
    </row>
    <row r="28" spans="1:8" s="3859" customFormat="1" ht="24.95" customHeight="1">
      <c r="A28" s="5417" t="s">
        <v>982</v>
      </c>
      <c r="B28" s="684" t="s">
        <v>983</v>
      </c>
      <c r="C28" s="5415">
        <v>61</v>
      </c>
      <c r="D28" s="5415">
        <v>17</v>
      </c>
      <c r="E28" s="5416">
        <f>SUM(C28:D28)</f>
        <v>78</v>
      </c>
      <c r="F28" s="5415">
        <v>32</v>
      </c>
      <c r="G28" s="5415">
        <v>224</v>
      </c>
      <c r="H28" s="5414">
        <f>G28/F28</f>
        <v>7</v>
      </c>
    </row>
    <row r="29" spans="1:8" s="3859" customFormat="1" ht="24.95" customHeight="1">
      <c r="A29" s="5417" t="s">
        <v>984</v>
      </c>
      <c r="B29" s="684" t="s">
        <v>123</v>
      </c>
      <c r="C29" s="5415">
        <v>35</v>
      </c>
      <c r="D29" s="5415">
        <v>15</v>
      </c>
      <c r="E29" s="5416">
        <f>SUM(C29:D29)</f>
        <v>50</v>
      </c>
      <c r="F29" s="5415">
        <v>15</v>
      </c>
      <c r="G29" s="5415">
        <v>105</v>
      </c>
      <c r="H29" s="5414">
        <f>G29/F29</f>
        <v>7</v>
      </c>
    </row>
    <row r="30" spans="1:8" s="3859" customFormat="1" ht="24.95" customHeight="1">
      <c r="A30" s="5413" t="s">
        <v>424</v>
      </c>
      <c r="B30" s="5412" t="s">
        <v>131</v>
      </c>
      <c r="C30" s="5411">
        <f>SUM(C7:C29)</f>
        <v>1810</v>
      </c>
      <c r="D30" s="5411">
        <f>SUM(D7:D29)</f>
        <v>1368</v>
      </c>
      <c r="E30" s="5410">
        <f>SUM(E7:E29)</f>
        <v>3178</v>
      </c>
      <c r="F30" s="5411">
        <f>SUM(F7:F29)</f>
        <v>1097</v>
      </c>
      <c r="G30" s="5410">
        <f>SUM(G7:G29)</f>
        <v>4282</v>
      </c>
      <c r="H30" s="5409">
        <f>G30/F30</f>
        <v>3.903372835004558</v>
      </c>
    </row>
    <row r="31" spans="1:8" s="5303" customFormat="1" ht="23.25" hidden="1" customHeight="1" thickTop="1">
      <c r="A31" s="5202"/>
      <c r="C31" s="1115"/>
      <c r="D31" s="1115"/>
      <c r="E31" s="1115"/>
      <c r="F31" s="1115"/>
      <c r="G31" s="1115"/>
      <c r="H31" s="1115"/>
    </row>
    <row r="32" spans="1:8" ht="15" hidden="1">
      <c r="A32" s="5302" t="s">
        <v>3464</v>
      </c>
      <c r="C32" s="5295">
        <v>237840</v>
      </c>
      <c r="D32" s="5295">
        <v>237818</v>
      </c>
      <c r="E32" s="5295">
        <f>SUM(C32:D32)</f>
        <v>475658</v>
      </c>
      <c r="G32" s="5295">
        <v>26867</v>
      </c>
      <c r="H32" s="5295">
        <v>56548</v>
      </c>
    </row>
    <row r="33" spans="1:8" ht="15" hidden="1">
      <c r="A33" s="5302" t="s">
        <v>661</v>
      </c>
      <c r="C33" s="5295">
        <v>110426</v>
      </c>
      <c r="G33" s="5295">
        <v>11656</v>
      </c>
      <c r="H33" s="5295">
        <v>28754</v>
      </c>
    </row>
    <row r="34" spans="1:8" ht="15" hidden="1">
      <c r="A34" s="5302" t="s">
        <v>3608</v>
      </c>
    </row>
    <row r="35" spans="1:8" hidden="1">
      <c r="C35" s="5295">
        <v>431911</v>
      </c>
      <c r="D35" s="5295">
        <v>209929</v>
      </c>
      <c r="E35" s="5295">
        <v>641840</v>
      </c>
      <c r="G35" s="5295">
        <v>19604</v>
      </c>
      <c r="H35" s="5295">
        <v>24931</v>
      </c>
    </row>
    <row r="36" spans="1:8" hidden="1">
      <c r="C36" s="5295">
        <f>C32+C33+C35</f>
        <v>780177</v>
      </c>
      <c r="D36" s="5295">
        <f>D32+D33+D35</f>
        <v>447747</v>
      </c>
      <c r="E36" s="5295">
        <f>E32+E33+E35</f>
        <v>1117498</v>
      </c>
      <c r="G36" s="5295">
        <f>G32+G33+G35</f>
        <v>58127</v>
      </c>
      <c r="H36" s="5295">
        <f>H32+H33+H35</f>
        <v>110233</v>
      </c>
    </row>
  </sheetData>
  <mergeCells count="2">
    <mergeCell ref="A1:H1"/>
    <mergeCell ref="A2:H2"/>
  </mergeCells>
  <printOptions horizontalCentered="1" verticalCentered="1"/>
  <pageMargins left="0.70866141732283472" right="0.70866141732283472" top="0.98425196850393704" bottom="0.98425196850393704" header="0.51181102362204722" footer="0.51181102362204722"/>
  <pageSetup paperSize="9" scale="86"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B27FB-695B-406A-946A-7EEDDA558F6E}">
  <dimension ref="A1:L21"/>
  <sheetViews>
    <sheetView showGridLines="0" zoomScale="70" zoomScaleNormal="70" zoomScaleSheetLayoutView="75" workbookViewId="0">
      <selection activeCell="G20" sqref="G20"/>
    </sheetView>
  </sheetViews>
  <sheetFormatPr defaultColWidth="8.85546875" defaultRowHeight="39" customHeight="1"/>
  <cols>
    <col min="1" max="1" width="15.28515625" style="4657" customWidth="1"/>
    <col min="2" max="2" width="15.140625" style="4657" customWidth="1"/>
    <col min="3" max="3" width="25.7109375" style="5295" customWidth="1"/>
    <col min="4" max="4" width="25.28515625" style="5295" customWidth="1"/>
    <col min="5" max="5" width="24" style="5295" customWidth="1"/>
    <col min="6" max="7" width="25.7109375" style="5295" customWidth="1"/>
    <col min="8" max="8" width="9.42578125" style="4657" bestFit="1" customWidth="1"/>
    <col min="9" max="16384" width="8.85546875" style="4657"/>
  </cols>
  <sheetData>
    <row r="1" spans="1:12" ht="39" customHeight="1">
      <c r="A1" s="5408" t="s">
        <v>3635</v>
      </c>
      <c r="B1" s="5408"/>
      <c r="C1" s="5408"/>
      <c r="D1" s="5408"/>
      <c r="E1" s="5408"/>
      <c r="F1" s="5408"/>
      <c r="G1" s="5408"/>
    </row>
    <row r="2" spans="1:12" s="3663" customFormat="1" ht="39" customHeight="1">
      <c r="A2" s="5470" t="s">
        <v>3634</v>
      </c>
      <c r="B2" s="5470"/>
      <c r="C2" s="5470"/>
      <c r="D2" s="5470"/>
      <c r="E2" s="5470"/>
      <c r="F2" s="5470"/>
      <c r="G2" s="5470"/>
    </row>
    <row r="3" spans="1:12" s="5466" customFormat="1" ht="39" customHeight="1">
      <c r="A3" s="5469" t="s">
        <v>3633</v>
      </c>
      <c r="C3" s="5468"/>
      <c r="D3" s="5468"/>
      <c r="E3" s="5468"/>
      <c r="F3" s="5468"/>
      <c r="G3" s="5467" t="s">
        <v>3632</v>
      </c>
    </row>
    <row r="4" spans="1:12" s="3663" customFormat="1" ht="39" customHeight="1">
      <c r="A4" s="5465"/>
      <c r="B4" s="5464"/>
      <c r="C4" s="5463" t="s">
        <v>3631</v>
      </c>
      <c r="D4" s="5450" t="s">
        <v>3630</v>
      </c>
      <c r="E4" s="5463" t="s">
        <v>3629</v>
      </c>
      <c r="F4" s="5450" t="s">
        <v>3628</v>
      </c>
      <c r="G4" s="5462" t="s">
        <v>3627</v>
      </c>
    </row>
    <row r="5" spans="1:12" ht="39" customHeight="1">
      <c r="A5" s="5461" t="s">
        <v>195</v>
      </c>
      <c r="B5" s="5460" t="s">
        <v>196</v>
      </c>
      <c r="C5" s="5459" t="s">
        <v>2177</v>
      </c>
      <c r="D5" s="5457"/>
      <c r="E5" s="5458" t="s">
        <v>2177</v>
      </c>
      <c r="F5" s="5457"/>
      <c r="G5" s="5456"/>
    </row>
    <row r="6" spans="1:12" ht="39" customHeight="1">
      <c r="A6" s="5455"/>
      <c r="B6" s="5454"/>
      <c r="C6" s="5453" t="s">
        <v>3626</v>
      </c>
      <c r="D6" s="5451" t="s">
        <v>369</v>
      </c>
      <c r="E6" s="5452" t="s">
        <v>3626</v>
      </c>
      <c r="F6" s="5451" t="s">
        <v>369</v>
      </c>
      <c r="G6" s="5450" t="s">
        <v>3625</v>
      </c>
    </row>
    <row r="7" spans="1:12" ht="39" customHeight="1">
      <c r="A7" s="5449" t="s">
        <v>969</v>
      </c>
      <c r="B7" s="5448" t="s">
        <v>91</v>
      </c>
      <c r="C7" s="5447">
        <v>23</v>
      </c>
      <c r="D7" s="5447">
        <f>C7/G7*100</f>
        <v>39.655172413793103</v>
      </c>
      <c r="E7" s="5447">
        <v>35</v>
      </c>
      <c r="F7" s="5447">
        <f>E7/G7*100</f>
        <v>60.344827586206897</v>
      </c>
      <c r="G7" s="5447">
        <f>C7+E7</f>
        <v>58</v>
      </c>
    </row>
    <row r="8" spans="1:12" ht="39" customHeight="1">
      <c r="A8" s="5446" t="s">
        <v>970</v>
      </c>
      <c r="B8" s="5445" t="s">
        <v>93</v>
      </c>
      <c r="C8" s="5440">
        <v>30</v>
      </c>
      <c r="D8" s="5440">
        <f>C8/G8*100</f>
        <v>68.181818181818173</v>
      </c>
      <c r="E8" s="5440">
        <v>14</v>
      </c>
      <c r="F8" s="5440">
        <f>E8/G8*100</f>
        <v>31.818181818181817</v>
      </c>
      <c r="G8" s="5440">
        <f>C8+E8</f>
        <v>44</v>
      </c>
      <c r="H8" s="4692"/>
      <c r="I8" s="4692"/>
      <c r="J8" s="3663"/>
      <c r="K8" s="3663"/>
      <c r="L8" s="3663"/>
    </row>
    <row r="9" spans="1:12" ht="39" customHeight="1">
      <c r="A9" s="5446" t="s">
        <v>971</v>
      </c>
      <c r="B9" s="5445" t="s">
        <v>95</v>
      </c>
      <c r="C9" s="5440">
        <v>23</v>
      </c>
      <c r="D9" s="5440">
        <f>C9/G9*100</f>
        <v>41.818181818181813</v>
      </c>
      <c r="E9" s="5440">
        <v>32</v>
      </c>
      <c r="F9" s="5440">
        <f>E9/G9*100</f>
        <v>58.18181818181818</v>
      </c>
      <c r="G9" s="5440">
        <f>C9+E9</f>
        <v>55</v>
      </c>
    </row>
    <row r="10" spans="1:12" ht="39" customHeight="1">
      <c r="A10" s="5446" t="s">
        <v>972</v>
      </c>
      <c r="B10" s="5445" t="s">
        <v>97</v>
      </c>
      <c r="C10" s="5440">
        <v>32</v>
      </c>
      <c r="D10" s="5440">
        <f>C10/G10*100</f>
        <v>64</v>
      </c>
      <c r="E10" s="5440">
        <v>18</v>
      </c>
      <c r="F10" s="5440">
        <f>E10/G10*100</f>
        <v>36</v>
      </c>
      <c r="G10" s="5440">
        <f>C10+E10</f>
        <v>50</v>
      </c>
    </row>
    <row r="11" spans="1:12" ht="39" customHeight="1">
      <c r="A11" s="5446" t="s">
        <v>973</v>
      </c>
      <c r="B11" s="5445" t="s">
        <v>99</v>
      </c>
      <c r="C11" s="5440">
        <v>19</v>
      </c>
      <c r="D11" s="5440">
        <f>C11/G11*100</f>
        <v>42.222222222222221</v>
      </c>
      <c r="E11" s="5440">
        <v>26</v>
      </c>
      <c r="F11" s="5440">
        <f>E11/G11*100</f>
        <v>57.777777777777771</v>
      </c>
      <c r="G11" s="5440">
        <f>C11+E11</f>
        <v>45</v>
      </c>
    </row>
    <row r="12" spans="1:12" ht="39" customHeight="1">
      <c r="A12" s="5446" t="s">
        <v>974</v>
      </c>
      <c r="B12" s="5445" t="s">
        <v>101</v>
      </c>
      <c r="C12" s="5440">
        <v>13</v>
      </c>
      <c r="D12" s="5440">
        <f>C12/G12*100</f>
        <v>32.5</v>
      </c>
      <c r="E12" s="5440">
        <v>27</v>
      </c>
      <c r="F12" s="5440">
        <f>E12/G12*100</f>
        <v>67.5</v>
      </c>
      <c r="G12" s="5440">
        <f>C12+E12</f>
        <v>40</v>
      </c>
    </row>
    <row r="13" spans="1:12" ht="39" customHeight="1">
      <c r="A13" s="5446" t="s">
        <v>976</v>
      </c>
      <c r="B13" s="5445" t="s">
        <v>103</v>
      </c>
      <c r="C13" s="5440">
        <v>3</v>
      </c>
      <c r="D13" s="5440">
        <f>C13/G13*100</f>
        <v>15.789473684210526</v>
      </c>
      <c r="E13" s="5440">
        <v>16</v>
      </c>
      <c r="F13" s="5440">
        <f>E13/G13*100</f>
        <v>84.210526315789465</v>
      </c>
      <c r="G13" s="5440">
        <f>C13+E13</f>
        <v>19</v>
      </c>
    </row>
    <row r="14" spans="1:12" ht="39" customHeight="1">
      <c r="A14" s="5446" t="s">
        <v>977</v>
      </c>
      <c r="B14" s="5445" t="s">
        <v>105</v>
      </c>
      <c r="C14" s="5440">
        <v>7</v>
      </c>
      <c r="D14" s="5440">
        <f>C14/G14*100</f>
        <v>70</v>
      </c>
      <c r="E14" s="5440">
        <v>3</v>
      </c>
      <c r="F14" s="5440">
        <f>E14/G14*100</f>
        <v>30</v>
      </c>
      <c r="G14" s="5440">
        <f>C14+E14</f>
        <v>10</v>
      </c>
    </row>
    <row r="15" spans="1:12" ht="39" customHeight="1">
      <c r="A15" s="5446" t="s">
        <v>978</v>
      </c>
      <c r="B15" s="5445" t="s">
        <v>109</v>
      </c>
      <c r="C15" s="5440">
        <v>21</v>
      </c>
      <c r="D15" s="5440">
        <f>C15/G15*100</f>
        <v>40.384615384615387</v>
      </c>
      <c r="E15" s="5440">
        <v>31</v>
      </c>
      <c r="F15" s="5440">
        <f>E15/G15*100</f>
        <v>59.615384615384613</v>
      </c>
      <c r="G15" s="5440">
        <f>C15+E15</f>
        <v>52</v>
      </c>
    </row>
    <row r="16" spans="1:12" ht="39" customHeight="1">
      <c r="A16" s="5444" t="s">
        <v>979</v>
      </c>
      <c r="B16" s="5443" t="s">
        <v>113</v>
      </c>
      <c r="C16" s="5440">
        <v>1</v>
      </c>
      <c r="D16" s="5440">
        <f>C16/G16*100</f>
        <v>10</v>
      </c>
      <c r="E16" s="5440">
        <v>9</v>
      </c>
      <c r="F16" s="5440">
        <f>E16/G16*100</f>
        <v>90</v>
      </c>
      <c r="G16" s="5440">
        <f>C16+E16</f>
        <v>10</v>
      </c>
    </row>
    <row r="17" spans="1:7" ht="39" customHeight="1">
      <c r="A17" s="5442" t="s">
        <v>118</v>
      </c>
      <c r="B17" s="5441" t="s">
        <v>119</v>
      </c>
      <c r="C17" s="5440">
        <v>3</v>
      </c>
      <c r="D17" s="5440">
        <f>C17/G17*100</f>
        <v>42.857142857142854</v>
      </c>
      <c r="E17" s="5440">
        <v>4</v>
      </c>
      <c r="F17" s="5440">
        <f>E17/G17*100</f>
        <v>57.142857142857139</v>
      </c>
      <c r="G17" s="5440">
        <f>C17+E17</f>
        <v>7</v>
      </c>
    </row>
    <row r="18" spans="1:7" ht="39" customHeight="1">
      <c r="A18" s="5442" t="s">
        <v>982</v>
      </c>
      <c r="B18" s="5441" t="s">
        <v>983</v>
      </c>
      <c r="C18" s="5440">
        <v>3</v>
      </c>
      <c r="D18" s="5440">
        <f>C18/G18*100</f>
        <v>27.27272727272727</v>
      </c>
      <c r="E18" s="5440">
        <v>8</v>
      </c>
      <c r="F18" s="5440">
        <f>E18/G18*100</f>
        <v>72.727272727272734</v>
      </c>
      <c r="G18" s="5440">
        <f>C18+E18</f>
        <v>11</v>
      </c>
    </row>
    <row r="19" spans="1:7" ht="39" customHeight="1">
      <c r="A19" s="5442" t="s">
        <v>984</v>
      </c>
      <c r="B19" s="5441" t="s">
        <v>123</v>
      </c>
      <c r="C19" s="5440">
        <v>7</v>
      </c>
      <c r="D19" s="5440">
        <f>C19/G19*100</f>
        <v>100</v>
      </c>
      <c r="E19" s="5440">
        <v>0</v>
      </c>
      <c r="F19" s="5440">
        <f>E19/G19*100</f>
        <v>0</v>
      </c>
      <c r="G19" s="5440">
        <f>C19+E19</f>
        <v>7</v>
      </c>
    </row>
    <row r="20" spans="1:7" ht="39" customHeight="1">
      <c r="A20" s="5439" t="s">
        <v>424</v>
      </c>
      <c r="B20" s="5438" t="s">
        <v>131</v>
      </c>
      <c r="C20" s="5437">
        <f>SUM(C7:C19)</f>
        <v>185</v>
      </c>
      <c r="D20" s="5437">
        <f>C20/G20*100</f>
        <v>45.343137254901961</v>
      </c>
      <c r="E20" s="5437">
        <f>SUM(E7:E19)</f>
        <v>223</v>
      </c>
      <c r="F20" s="5437">
        <f>E20/G20*100</f>
        <v>54.656862745098032</v>
      </c>
      <c r="G20" s="5437">
        <f>C20+E20</f>
        <v>408</v>
      </c>
    </row>
    <row r="21" spans="1:7" s="1115" customFormat="1" ht="39" customHeight="1">
      <c r="A21" s="5202"/>
    </row>
  </sheetData>
  <mergeCells count="3">
    <mergeCell ref="A1:G1"/>
    <mergeCell ref="A2:G2"/>
    <mergeCell ref="G4:G5"/>
  </mergeCells>
  <printOptions horizontalCentered="1" verticalCentered="1"/>
  <pageMargins left="0.7" right="0.7" top="1" bottom="1" header="0.5" footer="0.5"/>
  <pageSetup paperSize="9" scale="4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7AF3-D110-4FA4-8137-C31C3F0DAD83}">
  <dimension ref="A1:W16"/>
  <sheetViews>
    <sheetView showGridLines="0" zoomScaleNormal="100" zoomScaleSheetLayoutView="75" workbookViewId="0">
      <selection activeCell="A20" sqref="A20"/>
    </sheetView>
  </sheetViews>
  <sheetFormatPr defaultColWidth="8.85546875" defaultRowHeight="12.75"/>
  <cols>
    <col min="1" max="1" width="21.85546875" style="318" customWidth="1"/>
    <col min="2" max="2" width="27" style="318" customWidth="1"/>
    <col min="3" max="3" width="7.7109375" style="318" customWidth="1"/>
    <col min="4" max="4" width="3.7109375" style="318" customWidth="1"/>
    <col min="5" max="5" width="5.7109375" style="318" customWidth="1"/>
    <col min="6" max="6" width="3.7109375" style="318" customWidth="1"/>
    <col min="7" max="7" width="7" style="318" customWidth="1"/>
    <col min="8" max="8" width="3.7109375" style="318" customWidth="1"/>
    <col min="9" max="9" width="5.7109375" style="318" customWidth="1"/>
    <col min="10" max="10" width="3.7109375" style="318" customWidth="1"/>
    <col min="11" max="11" width="7.5703125" style="318" customWidth="1"/>
    <col min="12" max="12" width="3.7109375" style="318" customWidth="1"/>
    <col min="13" max="13" width="5.7109375" style="318" customWidth="1"/>
    <col min="14" max="14" width="3.7109375" style="318" customWidth="1"/>
    <col min="15" max="15" width="5.7109375" style="318" customWidth="1"/>
    <col min="16" max="16" width="3.7109375" style="318" customWidth="1"/>
    <col min="17" max="17" width="5.7109375" style="318" customWidth="1"/>
    <col min="18" max="18" width="3.7109375" style="318" customWidth="1"/>
    <col min="19" max="19" width="5.7109375" style="318" customWidth="1"/>
    <col min="20" max="20" width="3.7109375" style="318" customWidth="1"/>
    <col min="21" max="21" width="5.7109375" style="318" customWidth="1"/>
    <col min="22" max="22" width="3.7109375" style="318" customWidth="1"/>
    <col min="23" max="256" width="8.85546875" style="318"/>
    <col min="257" max="257" width="21.85546875" style="318" customWidth="1"/>
    <col min="258" max="258" width="27" style="318" customWidth="1"/>
    <col min="259" max="259" width="7.7109375" style="318" customWidth="1"/>
    <col min="260" max="260" width="3.7109375" style="318" customWidth="1"/>
    <col min="261" max="261" width="5.7109375" style="318" customWidth="1"/>
    <col min="262" max="262" width="3.7109375" style="318" customWidth="1"/>
    <col min="263" max="263" width="7" style="318" customWidth="1"/>
    <col min="264" max="264" width="3.7109375" style="318" customWidth="1"/>
    <col min="265" max="265" width="5.7109375" style="318" customWidth="1"/>
    <col min="266" max="266" width="3.7109375" style="318" customWidth="1"/>
    <col min="267" max="267" width="7.5703125" style="318" customWidth="1"/>
    <col min="268" max="268" width="3.7109375" style="318" customWidth="1"/>
    <col min="269" max="269" width="5.7109375" style="318" customWidth="1"/>
    <col min="270" max="270" width="3.7109375" style="318" customWidth="1"/>
    <col min="271" max="271" width="5.7109375" style="318" customWidth="1"/>
    <col min="272" max="272" width="3.7109375" style="318" customWidth="1"/>
    <col min="273" max="273" width="5.7109375" style="318" customWidth="1"/>
    <col min="274" max="274" width="3.7109375" style="318" customWidth="1"/>
    <col min="275" max="275" width="5.7109375" style="318" customWidth="1"/>
    <col min="276" max="276" width="3.7109375" style="318" customWidth="1"/>
    <col min="277" max="277" width="5.7109375" style="318" customWidth="1"/>
    <col min="278" max="278" width="3.7109375" style="318" customWidth="1"/>
    <col min="279" max="512" width="8.85546875" style="318"/>
    <col min="513" max="513" width="21.85546875" style="318" customWidth="1"/>
    <col min="514" max="514" width="27" style="318" customWidth="1"/>
    <col min="515" max="515" width="7.7109375" style="318" customWidth="1"/>
    <col min="516" max="516" width="3.7109375" style="318" customWidth="1"/>
    <col min="517" max="517" width="5.7109375" style="318" customWidth="1"/>
    <col min="518" max="518" width="3.7109375" style="318" customWidth="1"/>
    <col min="519" max="519" width="7" style="318" customWidth="1"/>
    <col min="520" max="520" width="3.7109375" style="318" customWidth="1"/>
    <col min="521" max="521" width="5.7109375" style="318" customWidth="1"/>
    <col min="522" max="522" width="3.7109375" style="318" customWidth="1"/>
    <col min="523" max="523" width="7.5703125" style="318" customWidth="1"/>
    <col min="524" max="524" width="3.7109375" style="318" customWidth="1"/>
    <col min="525" max="525" width="5.7109375" style="318" customWidth="1"/>
    <col min="526" max="526" width="3.7109375" style="318" customWidth="1"/>
    <col min="527" max="527" width="5.7109375" style="318" customWidth="1"/>
    <col min="528" max="528" width="3.7109375" style="318" customWidth="1"/>
    <col min="529" max="529" width="5.7109375" style="318" customWidth="1"/>
    <col min="530" max="530" width="3.7109375" style="318" customWidth="1"/>
    <col min="531" max="531" width="5.7109375" style="318" customWidth="1"/>
    <col min="532" max="532" width="3.7109375" style="318" customWidth="1"/>
    <col min="533" max="533" width="5.7109375" style="318" customWidth="1"/>
    <col min="534" max="534" width="3.7109375" style="318" customWidth="1"/>
    <col min="535" max="768" width="8.85546875" style="318"/>
    <col min="769" max="769" width="21.85546875" style="318" customWidth="1"/>
    <col min="770" max="770" width="27" style="318" customWidth="1"/>
    <col min="771" max="771" width="7.7109375" style="318" customWidth="1"/>
    <col min="772" max="772" width="3.7109375" style="318" customWidth="1"/>
    <col min="773" max="773" width="5.7109375" style="318" customWidth="1"/>
    <col min="774" max="774" width="3.7109375" style="318" customWidth="1"/>
    <col min="775" max="775" width="7" style="318" customWidth="1"/>
    <col min="776" max="776" width="3.7109375" style="318" customWidth="1"/>
    <col min="777" max="777" width="5.7109375" style="318" customWidth="1"/>
    <col min="778" max="778" width="3.7109375" style="318" customWidth="1"/>
    <col min="779" max="779" width="7.5703125" style="318" customWidth="1"/>
    <col min="780" max="780" width="3.7109375" style="318" customWidth="1"/>
    <col min="781" max="781" width="5.7109375" style="318" customWidth="1"/>
    <col min="782" max="782" width="3.7109375" style="318" customWidth="1"/>
    <col min="783" max="783" width="5.7109375" style="318" customWidth="1"/>
    <col min="784" max="784" width="3.7109375" style="318" customWidth="1"/>
    <col min="785" max="785" width="5.7109375" style="318" customWidth="1"/>
    <col min="786" max="786" width="3.7109375" style="318" customWidth="1"/>
    <col min="787" max="787" width="5.7109375" style="318" customWidth="1"/>
    <col min="788" max="788" width="3.7109375" style="318" customWidth="1"/>
    <col min="789" max="789" width="5.7109375" style="318" customWidth="1"/>
    <col min="790" max="790" width="3.7109375" style="318" customWidth="1"/>
    <col min="791" max="1024" width="8.85546875" style="318"/>
    <col min="1025" max="1025" width="21.85546875" style="318" customWidth="1"/>
    <col min="1026" max="1026" width="27" style="318" customWidth="1"/>
    <col min="1027" max="1027" width="7.7109375" style="318" customWidth="1"/>
    <col min="1028" max="1028" width="3.7109375" style="318" customWidth="1"/>
    <col min="1029" max="1029" width="5.7109375" style="318" customWidth="1"/>
    <col min="1030" max="1030" width="3.7109375" style="318" customWidth="1"/>
    <col min="1031" max="1031" width="7" style="318" customWidth="1"/>
    <col min="1032" max="1032" width="3.7109375" style="318" customWidth="1"/>
    <col min="1033" max="1033" width="5.7109375" style="318" customWidth="1"/>
    <col min="1034" max="1034" width="3.7109375" style="318" customWidth="1"/>
    <col min="1035" max="1035" width="7.5703125" style="318" customWidth="1"/>
    <col min="1036" max="1036" width="3.7109375" style="318" customWidth="1"/>
    <col min="1037" max="1037" width="5.7109375" style="318" customWidth="1"/>
    <col min="1038" max="1038" width="3.7109375" style="318" customWidth="1"/>
    <col min="1039" max="1039" width="5.7109375" style="318" customWidth="1"/>
    <col min="1040" max="1040" width="3.7109375" style="318" customWidth="1"/>
    <col min="1041" max="1041" width="5.7109375" style="318" customWidth="1"/>
    <col min="1042" max="1042" width="3.7109375" style="318" customWidth="1"/>
    <col min="1043" max="1043" width="5.7109375" style="318" customWidth="1"/>
    <col min="1044" max="1044" width="3.7109375" style="318" customWidth="1"/>
    <col min="1045" max="1045" width="5.7109375" style="318" customWidth="1"/>
    <col min="1046" max="1046" width="3.7109375" style="318" customWidth="1"/>
    <col min="1047" max="1280" width="8.85546875" style="318"/>
    <col min="1281" max="1281" width="21.85546875" style="318" customWidth="1"/>
    <col min="1282" max="1282" width="27" style="318" customWidth="1"/>
    <col min="1283" max="1283" width="7.7109375" style="318" customWidth="1"/>
    <col min="1284" max="1284" width="3.7109375" style="318" customWidth="1"/>
    <col min="1285" max="1285" width="5.7109375" style="318" customWidth="1"/>
    <col min="1286" max="1286" width="3.7109375" style="318" customWidth="1"/>
    <col min="1287" max="1287" width="7" style="318" customWidth="1"/>
    <col min="1288" max="1288" width="3.7109375" style="318" customWidth="1"/>
    <col min="1289" max="1289" width="5.7109375" style="318" customWidth="1"/>
    <col min="1290" max="1290" width="3.7109375" style="318" customWidth="1"/>
    <col min="1291" max="1291" width="7.5703125" style="318" customWidth="1"/>
    <col min="1292" max="1292" width="3.7109375" style="318" customWidth="1"/>
    <col min="1293" max="1293" width="5.7109375" style="318" customWidth="1"/>
    <col min="1294" max="1294" width="3.7109375" style="318" customWidth="1"/>
    <col min="1295" max="1295" width="5.7109375" style="318" customWidth="1"/>
    <col min="1296" max="1296" width="3.7109375" style="318" customWidth="1"/>
    <col min="1297" max="1297" width="5.7109375" style="318" customWidth="1"/>
    <col min="1298" max="1298" width="3.7109375" style="318" customWidth="1"/>
    <col min="1299" max="1299" width="5.7109375" style="318" customWidth="1"/>
    <col min="1300" max="1300" width="3.7109375" style="318" customWidth="1"/>
    <col min="1301" max="1301" width="5.7109375" style="318" customWidth="1"/>
    <col min="1302" max="1302" width="3.7109375" style="318" customWidth="1"/>
    <col min="1303" max="1536" width="8.85546875" style="318"/>
    <col min="1537" max="1537" width="21.85546875" style="318" customWidth="1"/>
    <col min="1538" max="1538" width="27" style="318" customWidth="1"/>
    <col min="1539" max="1539" width="7.7109375" style="318" customWidth="1"/>
    <col min="1540" max="1540" width="3.7109375" style="318" customWidth="1"/>
    <col min="1541" max="1541" width="5.7109375" style="318" customWidth="1"/>
    <col min="1542" max="1542" width="3.7109375" style="318" customWidth="1"/>
    <col min="1543" max="1543" width="7" style="318" customWidth="1"/>
    <col min="1544" max="1544" width="3.7109375" style="318" customWidth="1"/>
    <col min="1545" max="1545" width="5.7109375" style="318" customWidth="1"/>
    <col min="1546" max="1546" width="3.7109375" style="318" customWidth="1"/>
    <col min="1547" max="1547" width="7.5703125" style="318" customWidth="1"/>
    <col min="1548" max="1548" width="3.7109375" style="318" customWidth="1"/>
    <col min="1549" max="1549" width="5.7109375" style="318" customWidth="1"/>
    <col min="1550" max="1550" width="3.7109375" style="318" customWidth="1"/>
    <col min="1551" max="1551" width="5.7109375" style="318" customWidth="1"/>
    <col min="1552" max="1552" width="3.7109375" style="318" customWidth="1"/>
    <col min="1553" max="1553" width="5.7109375" style="318" customWidth="1"/>
    <col min="1554" max="1554" width="3.7109375" style="318" customWidth="1"/>
    <col min="1555" max="1555" width="5.7109375" style="318" customWidth="1"/>
    <col min="1556" max="1556" width="3.7109375" style="318" customWidth="1"/>
    <col min="1557" max="1557" width="5.7109375" style="318" customWidth="1"/>
    <col min="1558" max="1558" width="3.7109375" style="318" customWidth="1"/>
    <col min="1559" max="1792" width="8.85546875" style="318"/>
    <col min="1793" max="1793" width="21.85546875" style="318" customWidth="1"/>
    <col min="1794" max="1794" width="27" style="318" customWidth="1"/>
    <col min="1795" max="1795" width="7.7109375" style="318" customWidth="1"/>
    <col min="1796" max="1796" width="3.7109375" style="318" customWidth="1"/>
    <col min="1797" max="1797" width="5.7109375" style="318" customWidth="1"/>
    <col min="1798" max="1798" width="3.7109375" style="318" customWidth="1"/>
    <col min="1799" max="1799" width="7" style="318" customWidth="1"/>
    <col min="1800" max="1800" width="3.7109375" style="318" customWidth="1"/>
    <col min="1801" max="1801" width="5.7109375" style="318" customWidth="1"/>
    <col min="1802" max="1802" width="3.7109375" style="318" customWidth="1"/>
    <col min="1803" max="1803" width="7.5703125" style="318" customWidth="1"/>
    <col min="1804" max="1804" width="3.7109375" style="318" customWidth="1"/>
    <col min="1805" max="1805" width="5.7109375" style="318" customWidth="1"/>
    <col min="1806" max="1806" width="3.7109375" style="318" customWidth="1"/>
    <col min="1807" max="1807" width="5.7109375" style="318" customWidth="1"/>
    <col min="1808" max="1808" width="3.7109375" style="318" customWidth="1"/>
    <col min="1809" max="1809" width="5.7109375" style="318" customWidth="1"/>
    <col min="1810" max="1810" width="3.7109375" style="318" customWidth="1"/>
    <col min="1811" max="1811" width="5.7109375" style="318" customWidth="1"/>
    <col min="1812" max="1812" width="3.7109375" style="318" customWidth="1"/>
    <col min="1813" max="1813" width="5.7109375" style="318" customWidth="1"/>
    <col min="1814" max="1814" width="3.7109375" style="318" customWidth="1"/>
    <col min="1815" max="2048" width="8.85546875" style="318"/>
    <col min="2049" max="2049" width="21.85546875" style="318" customWidth="1"/>
    <col min="2050" max="2050" width="27" style="318" customWidth="1"/>
    <col min="2051" max="2051" width="7.7109375" style="318" customWidth="1"/>
    <col min="2052" max="2052" width="3.7109375" style="318" customWidth="1"/>
    <col min="2053" max="2053" width="5.7109375" style="318" customWidth="1"/>
    <col min="2054" max="2054" width="3.7109375" style="318" customWidth="1"/>
    <col min="2055" max="2055" width="7" style="318" customWidth="1"/>
    <col min="2056" max="2056" width="3.7109375" style="318" customWidth="1"/>
    <col min="2057" max="2057" width="5.7109375" style="318" customWidth="1"/>
    <col min="2058" max="2058" width="3.7109375" style="318" customWidth="1"/>
    <col min="2059" max="2059" width="7.5703125" style="318" customWidth="1"/>
    <col min="2060" max="2060" width="3.7109375" style="318" customWidth="1"/>
    <col min="2061" max="2061" width="5.7109375" style="318" customWidth="1"/>
    <col min="2062" max="2062" width="3.7109375" style="318" customWidth="1"/>
    <col min="2063" max="2063" width="5.7109375" style="318" customWidth="1"/>
    <col min="2064" max="2064" width="3.7109375" style="318" customWidth="1"/>
    <col min="2065" max="2065" width="5.7109375" style="318" customWidth="1"/>
    <col min="2066" max="2066" width="3.7109375" style="318" customWidth="1"/>
    <col min="2067" max="2067" width="5.7109375" style="318" customWidth="1"/>
    <col min="2068" max="2068" width="3.7109375" style="318" customWidth="1"/>
    <col min="2069" max="2069" width="5.7109375" style="318" customWidth="1"/>
    <col min="2070" max="2070" width="3.7109375" style="318" customWidth="1"/>
    <col min="2071" max="2304" width="8.85546875" style="318"/>
    <col min="2305" max="2305" width="21.85546875" style="318" customWidth="1"/>
    <col min="2306" max="2306" width="27" style="318" customWidth="1"/>
    <col min="2307" max="2307" width="7.7109375" style="318" customWidth="1"/>
    <col min="2308" max="2308" width="3.7109375" style="318" customWidth="1"/>
    <col min="2309" max="2309" width="5.7109375" style="318" customWidth="1"/>
    <col min="2310" max="2310" width="3.7109375" style="318" customWidth="1"/>
    <col min="2311" max="2311" width="7" style="318" customWidth="1"/>
    <col min="2312" max="2312" width="3.7109375" style="318" customWidth="1"/>
    <col min="2313" max="2313" width="5.7109375" style="318" customWidth="1"/>
    <col min="2314" max="2314" width="3.7109375" style="318" customWidth="1"/>
    <col min="2315" max="2315" width="7.5703125" style="318" customWidth="1"/>
    <col min="2316" max="2316" width="3.7109375" style="318" customWidth="1"/>
    <col min="2317" max="2317" width="5.7109375" style="318" customWidth="1"/>
    <col min="2318" max="2318" width="3.7109375" style="318" customWidth="1"/>
    <col min="2319" max="2319" width="5.7109375" style="318" customWidth="1"/>
    <col min="2320" max="2320" width="3.7109375" style="318" customWidth="1"/>
    <col min="2321" max="2321" width="5.7109375" style="318" customWidth="1"/>
    <col min="2322" max="2322" width="3.7109375" style="318" customWidth="1"/>
    <col min="2323" max="2323" width="5.7109375" style="318" customWidth="1"/>
    <col min="2324" max="2324" width="3.7109375" style="318" customWidth="1"/>
    <col min="2325" max="2325" width="5.7109375" style="318" customWidth="1"/>
    <col min="2326" max="2326" width="3.7109375" style="318" customWidth="1"/>
    <col min="2327" max="2560" width="8.85546875" style="318"/>
    <col min="2561" max="2561" width="21.85546875" style="318" customWidth="1"/>
    <col min="2562" max="2562" width="27" style="318" customWidth="1"/>
    <col min="2563" max="2563" width="7.7109375" style="318" customWidth="1"/>
    <col min="2564" max="2564" width="3.7109375" style="318" customWidth="1"/>
    <col min="2565" max="2565" width="5.7109375" style="318" customWidth="1"/>
    <col min="2566" max="2566" width="3.7109375" style="318" customWidth="1"/>
    <col min="2567" max="2567" width="7" style="318" customWidth="1"/>
    <col min="2568" max="2568" width="3.7109375" style="318" customWidth="1"/>
    <col min="2569" max="2569" width="5.7109375" style="318" customWidth="1"/>
    <col min="2570" max="2570" width="3.7109375" style="318" customWidth="1"/>
    <col min="2571" max="2571" width="7.5703125" style="318" customWidth="1"/>
    <col min="2572" max="2572" width="3.7109375" style="318" customWidth="1"/>
    <col min="2573" max="2573" width="5.7109375" style="318" customWidth="1"/>
    <col min="2574" max="2574" width="3.7109375" style="318" customWidth="1"/>
    <col min="2575" max="2575" width="5.7109375" style="318" customWidth="1"/>
    <col min="2576" max="2576" width="3.7109375" style="318" customWidth="1"/>
    <col min="2577" max="2577" width="5.7109375" style="318" customWidth="1"/>
    <col min="2578" max="2578" width="3.7109375" style="318" customWidth="1"/>
    <col min="2579" max="2579" width="5.7109375" style="318" customWidth="1"/>
    <col min="2580" max="2580" width="3.7109375" style="318" customWidth="1"/>
    <col min="2581" max="2581" width="5.7109375" style="318" customWidth="1"/>
    <col min="2582" max="2582" width="3.7109375" style="318" customWidth="1"/>
    <col min="2583" max="2816" width="8.85546875" style="318"/>
    <col min="2817" max="2817" width="21.85546875" style="318" customWidth="1"/>
    <col min="2818" max="2818" width="27" style="318" customWidth="1"/>
    <col min="2819" max="2819" width="7.7109375" style="318" customWidth="1"/>
    <col min="2820" max="2820" width="3.7109375" style="318" customWidth="1"/>
    <col min="2821" max="2821" width="5.7109375" style="318" customWidth="1"/>
    <col min="2822" max="2822" width="3.7109375" style="318" customWidth="1"/>
    <col min="2823" max="2823" width="7" style="318" customWidth="1"/>
    <col min="2824" max="2824" width="3.7109375" style="318" customWidth="1"/>
    <col min="2825" max="2825" width="5.7109375" style="318" customWidth="1"/>
    <col min="2826" max="2826" width="3.7109375" style="318" customWidth="1"/>
    <col min="2827" max="2827" width="7.5703125" style="318" customWidth="1"/>
    <col min="2828" max="2828" width="3.7109375" style="318" customWidth="1"/>
    <col min="2829" max="2829" width="5.7109375" style="318" customWidth="1"/>
    <col min="2830" max="2830" width="3.7109375" style="318" customWidth="1"/>
    <col min="2831" max="2831" width="5.7109375" style="318" customWidth="1"/>
    <col min="2832" max="2832" width="3.7109375" style="318" customWidth="1"/>
    <col min="2833" max="2833" width="5.7109375" style="318" customWidth="1"/>
    <col min="2834" max="2834" width="3.7109375" style="318" customWidth="1"/>
    <col min="2835" max="2835" width="5.7109375" style="318" customWidth="1"/>
    <col min="2836" max="2836" width="3.7109375" style="318" customWidth="1"/>
    <col min="2837" max="2837" width="5.7109375" style="318" customWidth="1"/>
    <col min="2838" max="2838" width="3.7109375" style="318" customWidth="1"/>
    <col min="2839" max="3072" width="8.85546875" style="318"/>
    <col min="3073" max="3073" width="21.85546875" style="318" customWidth="1"/>
    <col min="3074" max="3074" width="27" style="318" customWidth="1"/>
    <col min="3075" max="3075" width="7.7109375" style="318" customWidth="1"/>
    <col min="3076" max="3076" width="3.7109375" style="318" customWidth="1"/>
    <col min="3077" max="3077" width="5.7109375" style="318" customWidth="1"/>
    <col min="3078" max="3078" width="3.7109375" style="318" customWidth="1"/>
    <col min="3079" max="3079" width="7" style="318" customWidth="1"/>
    <col min="3080" max="3080" width="3.7109375" style="318" customWidth="1"/>
    <col min="3081" max="3081" width="5.7109375" style="318" customWidth="1"/>
    <col min="3082" max="3082" width="3.7109375" style="318" customWidth="1"/>
    <col min="3083" max="3083" width="7.5703125" style="318" customWidth="1"/>
    <col min="3084" max="3084" width="3.7109375" style="318" customWidth="1"/>
    <col min="3085" max="3085" width="5.7109375" style="318" customWidth="1"/>
    <col min="3086" max="3086" width="3.7109375" style="318" customWidth="1"/>
    <col min="3087" max="3087" width="5.7109375" style="318" customWidth="1"/>
    <col min="3088" max="3088" width="3.7109375" style="318" customWidth="1"/>
    <col min="3089" max="3089" width="5.7109375" style="318" customWidth="1"/>
    <col min="3090" max="3090" width="3.7109375" style="318" customWidth="1"/>
    <col min="3091" max="3091" width="5.7109375" style="318" customWidth="1"/>
    <col min="3092" max="3092" width="3.7109375" style="318" customWidth="1"/>
    <col min="3093" max="3093" width="5.7109375" style="318" customWidth="1"/>
    <col min="3094" max="3094" width="3.7109375" style="318" customWidth="1"/>
    <col min="3095" max="3328" width="8.85546875" style="318"/>
    <col min="3329" max="3329" width="21.85546875" style="318" customWidth="1"/>
    <col min="3330" max="3330" width="27" style="318" customWidth="1"/>
    <col min="3331" max="3331" width="7.7109375" style="318" customWidth="1"/>
    <col min="3332" max="3332" width="3.7109375" style="318" customWidth="1"/>
    <col min="3333" max="3333" width="5.7109375" style="318" customWidth="1"/>
    <col min="3334" max="3334" width="3.7109375" style="318" customWidth="1"/>
    <col min="3335" max="3335" width="7" style="318" customWidth="1"/>
    <col min="3336" max="3336" width="3.7109375" style="318" customWidth="1"/>
    <col min="3337" max="3337" width="5.7109375" style="318" customWidth="1"/>
    <col min="3338" max="3338" width="3.7109375" style="318" customWidth="1"/>
    <col min="3339" max="3339" width="7.5703125" style="318" customWidth="1"/>
    <col min="3340" max="3340" width="3.7109375" style="318" customWidth="1"/>
    <col min="3341" max="3341" width="5.7109375" style="318" customWidth="1"/>
    <col min="3342" max="3342" width="3.7109375" style="318" customWidth="1"/>
    <col min="3343" max="3343" width="5.7109375" style="318" customWidth="1"/>
    <col min="3344" max="3344" width="3.7109375" style="318" customWidth="1"/>
    <col min="3345" max="3345" width="5.7109375" style="318" customWidth="1"/>
    <col min="3346" max="3346" width="3.7109375" style="318" customWidth="1"/>
    <col min="3347" max="3347" width="5.7109375" style="318" customWidth="1"/>
    <col min="3348" max="3348" width="3.7109375" style="318" customWidth="1"/>
    <col min="3349" max="3349" width="5.7109375" style="318" customWidth="1"/>
    <col min="3350" max="3350" width="3.7109375" style="318" customWidth="1"/>
    <col min="3351" max="3584" width="8.85546875" style="318"/>
    <col min="3585" max="3585" width="21.85546875" style="318" customWidth="1"/>
    <col min="3586" max="3586" width="27" style="318" customWidth="1"/>
    <col min="3587" max="3587" width="7.7109375" style="318" customWidth="1"/>
    <col min="3588" max="3588" width="3.7109375" style="318" customWidth="1"/>
    <col min="3589" max="3589" width="5.7109375" style="318" customWidth="1"/>
    <col min="3590" max="3590" width="3.7109375" style="318" customWidth="1"/>
    <col min="3591" max="3591" width="7" style="318" customWidth="1"/>
    <col min="3592" max="3592" width="3.7109375" style="318" customWidth="1"/>
    <col min="3593" max="3593" width="5.7109375" style="318" customWidth="1"/>
    <col min="3594" max="3594" width="3.7109375" style="318" customWidth="1"/>
    <col min="3595" max="3595" width="7.5703125" style="318" customWidth="1"/>
    <col min="3596" max="3596" width="3.7109375" style="318" customWidth="1"/>
    <col min="3597" max="3597" width="5.7109375" style="318" customWidth="1"/>
    <col min="3598" max="3598" width="3.7109375" style="318" customWidth="1"/>
    <col min="3599" max="3599" width="5.7109375" style="318" customWidth="1"/>
    <col min="3600" max="3600" width="3.7109375" style="318" customWidth="1"/>
    <col min="3601" max="3601" width="5.7109375" style="318" customWidth="1"/>
    <col min="3602" max="3602" width="3.7109375" style="318" customWidth="1"/>
    <col min="3603" max="3603" width="5.7109375" style="318" customWidth="1"/>
    <col min="3604" max="3604" width="3.7109375" style="318" customWidth="1"/>
    <col min="3605" max="3605" width="5.7109375" style="318" customWidth="1"/>
    <col min="3606" max="3606" width="3.7109375" style="318" customWidth="1"/>
    <col min="3607" max="3840" width="8.85546875" style="318"/>
    <col min="3841" max="3841" width="21.85546875" style="318" customWidth="1"/>
    <col min="3842" max="3842" width="27" style="318" customWidth="1"/>
    <col min="3843" max="3843" width="7.7109375" style="318" customWidth="1"/>
    <col min="3844" max="3844" width="3.7109375" style="318" customWidth="1"/>
    <col min="3845" max="3845" width="5.7109375" style="318" customWidth="1"/>
    <col min="3846" max="3846" width="3.7109375" style="318" customWidth="1"/>
    <col min="3847" max="3847" width="7" style="318" customWidth="1"/>
    <col min="3848" max="3848" width="3.7109375" style="318" customWidth="1"/>
    <col min="3849" max="3849" width="5.7109375" style="318" customWidth="1"/>
    <col min="3850" max="3850" width="3.7109375" style="318" customWidth="1"/>
    <col min="3851" max="3851" width="7.5703125" style="318" customWidth="1"/>
    <col min="3852" max="3852" width="3.7109375" style="318" customWidth="1"/>
    <col min="3853" max="3853" width="5.7109375" style="318" customWidth="1"/>
    <col min="3854" max="3854" width="3.7109375" style="318" customWidth="1"/>
    <col min="3855" max="3855" width="5.7109375" style="318" customWidth="1"/>
    <col min="3856" max="3856" width="3.7109375" style="318" customWidth="1"/>
    <col min="3857" max="3857" width="5.7109375" style="318" customWidth="1"/>
    <col min="3858" max="3858" width="3.7109375" style="318" customWidth="1"/>
    <col min="3859" max="3859" width="5.7109375" style="318" customWidth="1"/>
    <col min="3860" max="3860" width="3.7109375" style="318" customWidth="1"/>
    <col min="3861" max="3861" width="5.7109375" style="318" customWidth="1"/>
    <col min="3862" max="3862" width="3.7109375" style="318" customWidth="1"/>
    <col min="3863" max="4096" width="8.85546875" style="318"/>
    <col min="4097" max="4097" width="21.85546875" style="318" customWidth="1"/>
    <col min="4098" max="4098" width="27" style="318" customWidth="1"/>
    <col min="4099" max="4099" width="7.7109375" style="318" customWidth="1"/>
    <col min="4100" max="4100" width="3.7109375" style="318" customWidth="1"/>
    <col min="4101" max="4101" width="5.7109375" style="318" customWidth="1"/>
    <col min="4102" max="4102" width="3.7109375" style="318" customWidth="1"/>
    <col min="4103" max="4103" width="7" style="318" customWidth="1"/>
    <col min="4104" max="4104" width="3.7109375" style="318" customWidth="1"/>
    <col min="4105" max="4105" width="5.7109375" style="318" customWidth="1"/>
    <col min="4106" max="4106" width="3.7109375" style="318" customWidth="1"/>
    <col min="4107" max="4107" width="7.5703125" style="318" customWidth="1"/>
    <col min="4108" max="4108" width="3.7109375" style="318" customWidth="1"/>
    <col min="4109" max="4109" width="5.7109375" style="318" customWidth="1"/>
    <col min="4110" max="4110" width="3.7109375" style="318" customWidth="1"/>
    <col min="4111" max="4111" width="5.7109375" style="318" customWidth="1"/>
    <col min="4112" max="4112" width="3.7109375" style="318" customWidth="1"/>
    <col min="4113" max="4113" width="5.7109375" style="318" customWidth="1"/>
    <col min="4114" max="4114" width="3.7109375" style="318" customWidth="1"/>
    <col min="4115" max="4115" width="5.7109375" style="318" customWidth="1"/>
    <col min="4116" max="4116" width="3.7109375" style="318" customWidth="1"/>
    <col min="4117" max="4117" width="5.7109375" style="318" customWidth="1"/>
    <col min="4118" max="4118" width="3.7109375" style="318" customWidth="1"/>
    <col min="4119" max="4352" width="8.85546875" style="318"/>
    <col min="4353" max="4353" width="21.85546875" style="318" customWidth="1"/>
    <col min="4354" max="4354" width="27" style="318" customWidth="1"/>
    <col min="4355" max="4355" width="7.7109375" style="318" customWidth="1"/>
    <col min="4356" max="4356" width="3.7109375" style="318" customWidth="1"/>
    <col min="4357" max="4357" width="5.7109375" style="318" customWidth="1"/>
    <col min="4358" max="4358" width="3.7109375" style="318" customWidth="1"/>
    <col min="4359" max="4359" width="7" style="318" customWidth="1"/>
    <col min="4360" max="4360" width="3.7109375" style="318" customWidth="1"/>
    <col min="4361" max="4361" width="5.7109375" style="318" customWidth="1"/>
    <col min="4362" max="4362" width="3.7109375" style="318" customWidth="1"/>
    <col min="4363" max="4363" width="7.5703125" style="318" customWidth="1"/>
    <col min="4364" max="4364" width="3.7109375" style="318" customWidth="1"/>
    <col min="4365" max="4365" width="5.7109375" style="318" customWidth="1"/>
    <col min="4366" max="4366" width="3.7109375" style="318" customWidth="1"/>
    <col min="4367" max="4367" width="5.7109375" style="318" customWidth="1"/>
    <col min="4368" max="4368" width="3.7109375" style="318" customWidth="1"/>
    <col min="4369" max="4369" width="5.7109375" style="318" customWidth="1"/>
    <col min="4370" max="4370" width="3.7109375" style="318" customWidth="1"/>
    <col min="4371" max="4371" width="5.7109375" style="318" customWidth="1"/>
    <col min="4372" max="4372" width="3.7109375" style="318" customWidth="1"/>
    <col min="4373" max="4373" width="5.7109375" style="318" customWidth="1"/>
    <col min="4374" max="4374" width="3.7109375" style="318" customWidth="1"/>
    <col min="4375" max="4608" width="8.85546875" style="318"/>
    <col min="4609" max="4609" width="21.85546875" style="318" customWidth="1"/>
    <col min="4610" max="4610" width="27" style="318" customWidth="1"/>
    <col min="4611" max="4611" width="7.7109375" style="318" customWidth="1"/>
    <col min="4612" max="4612" width="3.7109375" style="318" customWidth="1"/>
    <col min="4613" max="4613" width="5.7109375" style="318" customWidth="1"/>
    <col min="4614" max="4614" width="3.7109375" style="318" customWidth="1"/>
    <col min="4615" max="4615" width="7" style="318" customWidth="1"/>
    <col min="4616" max="4616" width="3.7109375" style="318" customWidth="1"/>
    <col min="4617" max="4617" width="5.7109375" style="318" customWidth="1"/>
    <col min="4618" max="4618" width="3.7109375" style="318" customWidth="1"/>
    <col min="4619" max="4619" width="7.5703125" style="318" customWidth="1"/>
    <col min="4620" max="4620" width="3.7109375" style="318" customWidth="1"/>
    <col min="4621" max="4621" width="5.7109375" style="318" customWidth="1"/>
    <col min="4622" max="4622" width="3.7109375" style="318" customWidth="1"/>
    <col min="4623" max="4623" width="5.7109375" style="318" customWidth="1"/>
    <col min="4624" max="4624" width="3.7109375" style="318" customWidth="1"/>
    <col min="4625" max="4625" width="5.7109375" style="318" customWidth="1"/>
    <col min="4626" max="4626" width="3.7109375" style="318" customWidth="1"/>
    <col min="4627" max="4627" width="5.7109375" style="318" customWidth="1"/>
    <col min="4628" max="4628" width="3.7109375" style="318" customWidth="1"/>
    <col min="4629" max="4629" width="5.7109375" style="318" customWidth="1"/>
    <col min="4630" max="4630" width="3.7109375" style="318" customWidth="1"/>
    <col min="4631" max="4864" width="8.85546875" style="318"/>
    <col min="4865" max="4865" width="21.85546875" style="318" customWidth="1"/>
    <col min="4866" max="4866" width="27" style="318" customWidth="1"/>
    <col min="4867" max="4867" width="7.7109375" style="318" customWidth="1"/>
    <col min="4868" max="4868" width="3.7109375" style="318" customWidth="1"/>
    <col min="4869" max="4869" width="5.7109375" style="318" customWidth="1"/>
    <col min="4870" max="4870" width="3.7109375" style="318" customWidth="1"/>
    <col min="4871" max="4871" width="7" style="318" customWidth="1"/>
    <col min="4872" max="4872" width="3.7109375" style="318" customWidth="1"/>
    <col min="4873" max="4873" width="5.7109375" style="318" customWidth="1"/>
    <col min="4874" max="4874" width="3.7109375" style="318" customWidth="1"/>
    <col min="4875" max="4875" width="7.5703125" style="318" customWidth="1"/>
    <col min="4876" max="4876" width="3.7109375" style="318" customWidth="1"/>
    <col min="4877" max="4877" width="5.7109375" style="318" customWidth="1"/>
    <col min="4878" max="4878" width="3.7109375" style="318" customWidth="1"/>
    <col min="4879" max="4879" width="5.7109375" style="318" customWidth="1"/>
    <col min="4880" max="4880" width="3.7109375" style="318" customWidth="1"/>
    <col min="4881" max="4881" width="5.7109375" style="318" customWidth="1"/>
    <col min="4882" max="4882" width="3.7109375" style="318" customWidth="1"/>
    <col min="4883" max="4883" width="5.7109375" style="318" customWidth="1"/>
    <col min="4884" max="4884" width="3.7109375" style="318" customWidth="1"/>
    <col min="4885" max="4885" width="5.7109375" style="318" customWidth="1"/>
    <col min="4886" max="4886" width="3.7109375" style="318" customWidth="1"/>
    <col min="4887" max="5120" width="8.85546875" style="318"/>
    <col min="5121" max="5121" width="21.85546875" style="318" customWidth="1"/>
    <col min="5122" max="5122" width="27" style="318" customWidth="1"/>
    <col min="5123" max="5123" width="7.7109375" style="318" customWidth="1"/>
    <col min="5124" max="5124" width="3.7109375" style="318" customWidth="1"/>
    <col min="5125" max="5125" width="5.7109375" style="318" customWidth="1"/>
    <col min="5126" max="5126" width="3.7109375" style="318" customWidth="1"/>
    <col min="5127" max="5127" width="7" style="318" customWidth="1"/>
    <col min="5128" max="5128" width="3.7109375" style="318" customWidth="1"/>
    <col min="5129" max="5129" width="5.7109375" style="318" customWidth="1"/>
    <col min="5130" max="5130" width="3.7109375" style="318" customWidth="1"/>
    <col min="5131" max="5131" width="7.5703125" style="318" customWidth="1"/>
    <col min="5132" max="5132" width="3.7109375" style="318" customWidth="1"/>
    <col min="5133" max="5133" width="5.7109375" style="318" customWidth="1"/>
    <col min="5134" max="5134" width="3.7109375" style="318" customWidth="1"/>
    <col min="5135" max="5135" width="5.7109375" style="318" customWidth="1"/>
    <col min="5136" max="5136" width="3.7109375" style="318" customWidth="1"/>
    <col min="5137" max="5137" width="5.7109375" style="318" customWidth="1"/>
    <col min="5138" max="5138" width="3.7109375" style="318" customWidth="1"/>
    <col min="5139" max="5139" width="5.7109375" style="318" customWidth="1"/>
    <col min="5140" max="5140" width="3.7109375" style="318" customWidth="1"/>
    <col min="5141" max="5141" width="5.7109375" style="318" customWidth="1"/>
    <col min="5142" max="5142" width="3.7109375" style="318" customWidth="1"/>
    <col min="5143" max="5376" width="8.85546875" style="318"/>
    <col min="5377" max="5377" width="21.85546875" style="318" customWidth="1"/>
    <col min="5378" max="5378" width="27" style="318" customWidth="1"/>
    <col min="5379" max="5379" width="7.7109375" style="318" customWidth="1"/>
    <col min="5380" max="5380" width="3.7109375" style="318" customWidth="1"/>
    <col min="5381" max="5381" width="5.7109375" style="318" customWidth="1"/>
    <col min="5382" max="5382" width="3.7109375" style="318" customWidth="1"/>
    <col min="5383" max="5383" width="7" style="318" customWidth="1"/>
    <col min="5384" max="5384" width="3.7109375" style="318" customWidth="1"/>
    <col min="5385" max="5385" width="5.7109375" style="318" customWidth="1"/>
    <col min="5386" max="5386" width="3.7109375" style="318" customWidth="1"/>
    <col min="5387" max="5387" width="7.5703125" style="318" customWidth="1"/>
    <col min="5388" max="5388" width="3.7109375" style="318" customWidth="1"/>
    <col min="5389" max="5389" width="5.7109375" style="318" customWidth="1"/>
    <col min="5390" max="5390" width="3.7109375" style="318" customWidth="1"/>
    <col min="5391" max="5391" width="5.7109375" style="318" customWidth="1"/>
    <col min="5392" max="5392" width="3.7109375" style="318" customWidth="1"/>
    <col min="5393" max="5393" width="5.7109375" style="318" customWidth="1"/>
    <col min="5394" max="5394" width="3.7109375" style="318" customWidth="1"/>
    <col min="5395" max="5395" width="5.7109375" style="318" customWidth="1"/>
    <col min="5396" max="5396" width="3.7109375" style="318" customWidth="1"/>
    <col min="5397" max="5397" width="5.7109375" style="318" customWidth="1"/>
    <col min="5398" max="5398" width="3.7109375" style="318" customWidth="1"/>
    <col min="5399" max="5632" width="8.85546875" style="318"/>
    <col min="5633" max="5633" width="21.85546875" style="318" customWidth="1"/>
    <col min="5634" max="5634" width="27" style="318" customWidth="1"/>
    <col min="5635" max="5635" width="7.7109375" style="318" customWidth="1"/>
    <col min="5636" max="5636" width="3.7109375" style="318" customWidth="1"/>
    <col min="5637" max="5637" width="5.7109375" style="318" customWidth="1"/>
    <col min="5638" max="5638" width="3.7109375" style="318" customWidth="1"/>
    <col min="5639" max="5639" width="7" style="318" customWidth="1"/>
    <col min="5640" max="5640" width="3.7109375" style="318" customWidth="1"/>
    <col min="5641" max="5641" width="5.7109375" style="318" customWidth="1"/>
    <col min="5642" max="5642" width="3.7109375" style="318" customWidth="1"/>
    <col min="5643" max="5643" width="7.5703125" style="318" customWidth="1"/>
    <col min="5644" max="5644" width="3.7109375" style="318" customWidth="1"/>
    <col min="5645" max="5645" width="5.7109375" style="318" customWidth="1"/>
    <col min="5646" max="5646" width="3.7109375" style="318" customWidth="1"/>
    <col min="5647" max="5647" width="5.7109375" style="318" customWidth="1"/>
    <col min="5648" max="5648" width="3.7109375" style="318" customWidth="1"/>
    <col min="5649" max="5649" width="5.7109375" style="318" customWidth="1"/>
    <col min="5650" max="5650" width="3.7109375" style="318" customWidth="1"/>
    <col min="5651" max="5651" width="5.7109375" style="318" customWidth="1"/>
    <col min="5652" max="5652" width="3.7109375" style="318" customWidth="1"/>
    <col min="5653" max="5653" width="5.7109375" style="318" customWidth="1"/>
    <col min="5654" max="5654" width="3.7109375" style="318" customWidth="1"/>
    <col min="5655" max="5888" width="8.85546875" style="318"/>
    <col min="5889" max="5889" width="21.85546875" style="318" customWidth="1"/>
    <col min="5890" max="5890" width="27" style="318" customWidth="1"/>
    <col min="5891" max="5891" width="7.7109375" style="318" customWidth="1"/>
    <col min="5892" max="5892" width="3.7109375" style="318" customWidth="1"/>
    <col min="5893" max="5893" width="5.7109375" style="318" customWidth="1"/>
    <col min="5894" max="5894" width="3.7109375" style="318" customWidth="1"/>
    <col min="5895" max="5895" width="7" style="318" customWidth="1"/>
    <col min="5896" max="5896" width="3.7109375" style="318" customWidth="1"/>
    <col min="5897" max="5897" width="5.7109375" style="318" customWidth="1"/>
    <col min="5898" max="5898" width="3.7109375" style="318" customWidth="1"/>
    <col min="5899" max="5899" width="7.5703125" style="318" customWidth="1"/>
    <col min="5900" max="5900" width="3.7109375" style="318" customWidth="1"/>
    <col min="5901" max="5901" width="5.7109375" style="318" customWidth="1"/>
    <col min="5902" max="5902" width="3.7109375" style="318" customWidth="1"/>
    <col min="5903" max="5903" width="5.7109375" style="318" customWidth="1"/>
    <col min="5904" max="5904" width="3.7109375" style="318" customWidth="1"/>
    <col min="5905" max="5905" width="5.7109375" style="318" customWidth="1"/>
    <col min="5906" max="5906" width="3.7109375" style="318" customWidth="1"/>
    <col min="5907" max="5907" width="5.7109375" style="318" customWidth="1"/>
    <col min="5908" max="5908" width="3.7109375" style="318" customWidth="1"/>
    <col min="5909" max="5909" width="5.7109375" style="318" customWidth="1"/>
    <col min="5910" max="5910" width="3.7109375" style="318" customWidth="1"/>
    <col min="5911" max="6144" width="8.85546875" style="318"/>
    <col min="6145" max="6145" width="21.85546875" style="318" customWidth="1"/>
    <col min="6146" max="6146" width="27" style="318" customWidth="1"/>
    <col min="6147" max="6147" width="7.7109375" style="318" customWidth="1"/>
    <col min="6148" max="6148" width="3.7109375" style="318" customWidth="1"/>
    <col min="6149" max="6149" width="5.7109375" style="318" customWidth="1"/>
    <col min="6150" max="6150" width="3.7109375" style="318" customWidth="1"/>
    <col min="6151" max="6151" width="7" style="318" customWidth="1"/>
    <col min="6152" max="6152" width="3.7109375" style="318" customWidth="1"/>
    <col min="6153" max="6153" width="5.7109375" style="318" customWidth="1"/>
    <col min="6154" max="6154" width="3.7109375" style="318" customWidth="1"/>
    <col min="6155" max="6155" width="7.5703125" style="318" customWidth="1"/>
    <col min="6156" max="6156" width="3.7109375" style="318" customWidth="1"/>
    <col min="6157" max="6157" width="5.7109375" style="318" customWidth="1"/>
    <col min="6158" max="6158" width="3.7109375" style="318" customWidth="1"/>
    <col min="6159" max="6159" width="5.7109375" style="318" customWidth="1"/>
    <col min="6160" max="6160" width="3.7109375" style="318" customWidth="1"/>
    <col min="6161" max="6161" width="5.7109375" style="318" customWidth="1"/>
    <col min="6162" max="6162" width="3.7109375" style="318" customWidth="1"/>
    <col min="6163" max="6163" width="5.7109375" style="318" customWidth="1"/>
    <col min="6164" max="6164" width="3.7109375" style="318" customWidth="1"/>
    <col min="6165" max="6165" width="5.7109375" style="318" customWidth="1"/>
    <col min="6166" max="6166" width="3.7109375" style="318" customWidth="1"/>
    <col min="6167" max="6400" width="8.85546875" style="318"/>
    <col min="6401" max="6401" width="21.85546875" style="318" customWidth="1"/>
    <col min="6402" max="6402" width="27" style="318" customWidth="1"/>
    <col min="6403" max="6403" width="7.7109375" style="318" customWidth="1"/>
    <col min="6404" max="6404" width="3.7109375" style="318" customWidth="1"/>
    <col min="6405" max="6405" width="5.7109375" style="318" customWidth="1"/>
    <col min="6406" max="6406" width="3.7109375" style="318" customWidth="1"/>
    <col min="6407" max="6407" width="7" style="318" customWidth="1"/>
    <col min="6408" max="6408" width="3.7109375" style="318" customWidth="1"/>
    <col min="6409" max="6409" width="5.7109375" style="318" customWidth="1"/>
    <col min="6410" max="6410" width="3.7109375" style="318" customWidth="1"/>
    <col min="6411" max="6411" width="7.5703125" style="318" customWidth="1"/>
    <col min="6412" max="6412" width="3.7109375" style="318" customWidth="1"/>
    <col min="6413" max="6413" width="5.7109375" style="318" customWidth="1"/>
    <col min="6414" max="6414" width="3.7109375" style="318" customWidth="1"/>
    <col min="6415" max="6415" width="5.7109375" style="318" customWidth="1"/>
    <col min="6416" max="6416" width="3.7109375" style="318" customWidth="1"/>
    <col min="6417" max="6417" width="5.7109375" style="318" customWidth="1"/>
    <col min="6418" max="6418" width="3.7109375" style="318" customWidth="1"/>
    <col min="6419" max="6419" width="5.7109375" style="318" customWidth="1"/>
    <col min="6420" max="6420" width="3.7109375" style="318" customWidth="1"/>
    <col min="6421" max="6421" width="5.7109375" style="318" customWidth="1"/>
    <col min="6422" max="6422" width="3.7109375" style="318" customWidth="1"/>
    <col min="6423" max="6656" width="8.85546875" style="318"/>
    <col min="6657" max="6657" width="21.85546875" style="318" customWidth="1"/>
    <col min="6658" max="6658" width="27" style="318" customWidth="1"/>
    <col min="6659" max="6659" width="7.7109375" style="318" customWidth="1"/>
    <col min="6660" max="6660" width="3.7109375" style="318" customWidth="1"/>
    <col min="6661" max="6661" width="5.7109375" style="318" customWidth="1"/>
    <col min="6662" max="6662" width="3.7109375" style="318" customWidth="1"/>
    <col min="6663" max="6663" width="7" style="318" customWidth="1"/>
    <col min="6664" max="6664" width="3.7109375" style="318" customWidth="1"/>
    <col min="6665" max="6665" width="5.7109375" style="318" customWidth="1"/>
    <col min="6666" max="6666" width="3.7109375" style="318" customWidth="1"/>
    <col min="6667" max="6667" width="7.5703125" style="318" customWidth="1"/>
    <col min="6668" max="6668" width="3.7109375" style="318" customWidth="1"/>
    <col min="6669" max="6669" width="5.7109375" style="318" customWidth="1"/>
    <col min="6670" max="6670" width="3.7109375" style="318" customWidth="1"/>
    <col min="6671" max="6671" width="5.7109375" style="318" customWidth="1"/>
    <col min="6672" max="6672" width="3.7109375" style="318" customWidth="1"/>
    <col min="6673" max="6673" width="5.7109375" style="318" customWidth="1"/>
    <col min="6674" max="6674" width="3.7109375" style="318" customWidth="1"/>
    <col min="6675" max="6675" width="5.7109375" style="318" customWidth="1"/>
    <col min="6676" max="6676" width="3.7109375" style="318" customWidth="1"/>
    <col min="6677" max="6677" width="5.7109375" style="318" customWidth="1"/>
    <col min="6678" max="6678" width="3.7109375" style="318" customWidth="1"/>
    <col min="6679" max="6912" width="8.85546875" style="318"/>
    <col min="6913" max="6913" width="21.85546875" style="318" customWidth="1"/>
    <col min="6914" max="6914" width="27" style="318" customWidth="1"/>
    <col min="6915" max="6915" width="7.7109375" style="318" customWidth="1"/>
    <col min="6916" max="6916" width="3.7109375" style="318" customWidth="1"/>
    <col min="6917" max="6917" width="5.7109375" style="318" customWidth="1"/>
    <col min="6918" max="6918" width="3.7109375" style="318" customWidth="1"/>
    <col min="6919" max="6919" width="7" style="318" customWidth="1"/>
    <col min="6920" max="6920" width="3.7109375" style="318" customWidth="1"/>
    <col min="6921" max="6921" width="5.7109375" style="318" customWidth="1"/>
    <col min="6922" max="6922" width="3.7109375" style="318" customWidth="1"/>
    <col min="6923" max="6923" width="7.5703125" style="318" customWidth="1"/>
    <col min="6924" max="6924" width="3.7109375" style="318" customWidth="1"/>
    <col min="6925" max="6925" width="5.7109375" style="318" customWidth="1"/>
    <col min="6926" max="6926" width="3.7109375" style="318" customWidth="1"/>
    <col min="6927" max="6927" width="5.7109375" style="318" customWidth="1"/>
    <col min="6928" max="6928" width="3.7109375" style="318" customWidth="1"/>
    <col min="6929" max="6929" width="5.7109375" style="318" customWidth="1"/>
    <col min="6930" max="6930" width="3.7109375" style="318" customWidth="1"/>
    <col min="6931" max="6931" width="5.7109375" style="318" customWidth="1"/>
    <col min="6932" max="6932" width="3.7109375" style="318" customWidth="1"/>
    <col min="6933" max="6933" width="5.7109375" style="318" customWidth="1"/>
    <col min="6934" max="6934" width="3.7109375" style="318" customWidth="1"/>
    <col min="6935" max="7168" width="8.85546875" style="318"/>
    <col min="7169" max="7169" width="21.85546875" style="318" customWidth="1"/>
    <col min="7170" max="7170" width="27" style="318" customWidth="1"/>
    <col min="7171" max="7171" width="7.7109375" style="318" customWidth="1"/>
    <col min="7172" max="7172" width="3.7109375" style="318" customWidth="1"/>
    <col min="7173" max="7173" width="5.7109375" style="318" customWidth="1"/>
    <col min="7174" max="7174" width="3.7109375" style="318" customWidth="1"/>
    <col min="7175" max="7175" width="7" style="318" customWidth="1"/>
    <col min="7176" max="7176" width="3.7109375" style="318" customWidth="1"/>
    <col min="7177" max="7177" width="5.7109375" style="318" customWidth="1"/>
    <col min="7178" max="7178" width="3.7109375" style="318" customWidth="1"/>
    <col min="7179" max="7179" width="7.5703125" style="318" customWidth="1"/>
    <col min="7180" max="7180" width="3.7109375" style="318" customWidth="1"/>
    <col min="7181" max="7181" width="5.7109375" style="318" customWidth="1"/>
    <col min="7182" max="7182" width="3.7109375" style="318" customWidth="1"/>
    <col min="7183" max="7183" width="5.7109375" style="318" customWidth="1"/>
    <col min="7184" max="7184" width="3.7109375" style="318" customWidth="1"/>
    <col min="7185" max="7185" width="5.7109375" style="318" customWidth="1"/>
    <col min="7186" max="7186" width="3.7109375" style="318" customWidth="1"/>
    <col min="7187" max="7187" width="5.7109375" style="318" customWidth="1"/>
    <col min="7188" max="7188" width="3.7109375" style="318" customWidth="1"/>
    <col min="7189" max="7189" width="5.7109375" style="318" customWidth="1"/>
    <col min="7190" max="7190" width="3.7109375" style="318" customWidth="1"/>
    <col min="7191" max="7424" width="8.85546875" style="318"/>
    <col min="7425" max="7425" width="21.85546875" style="318" customWidth="1"/>
    <col min="7426" max="7426" width="27" style="318" customWidth="1"/>
    <col min="7427" max="7427" width="7.7109375" style="318" customWidth="1"/>
    <col min="7428" max="7428" width="3.7109375" style="318" customWidth="1"/>
    <col min="7429" max="7429" width="5.7109375" style="318" customWidth="1"/>
    <col min="7430" max="7430" width="3.7109375" style="318" customWidth="1"/>
    <col min="7431" max="7431" width="7" style="318" customWidth="1"/>
    <col min="7432" max="7432" width="3.7109375" style="318" customWidth="1"/>
    <col min="7433" max="7433" width="5.7109375" style="318" customWidth="1"/>
    <col min="7434" max="7434" width="3.7109375" style="318" customWidth="1"/>
    <col min="7435" max="7435" width="7.5703125" style="318" customWidth="1"/>
    <col min="7436" max="7436" width="3.7109375" style="318" customWidth="1"/>
    <col min="7437" max="7437" width="5.7109375" style="318" customWidth="1"/>
    <col min="7438" max="7438" width="3.7109375" style="318" customWidth="1"/>
    <col min="7439" max="7439" width="5.7109375" style="318" customWidth="1"/>
    <col min="7440" max="7440" width="3.7109375" style="318" customWidth="1"/>
    <col min="7441" max="7441" width="5.7109375" style="318" customWidth="1"/>
    <col min="7442" max="7442" width="3.7109375" style="318" customWidth="1"/>
    <col min="7443" max="7443" width="5.7109375" style="318" customWidth="1"/>
    <col min="7444" max="7444" width="3.7109375" style="318" customWidth="1"/>
    <col min="7445" max="7445" width="5.7109375" style="318" customWidth="1"/>
    <col min="7446" max="7446" width="3.7109375" style="318" customWidth="1"/>
    <col min="7447" max="7680" width="8.85546875" style="318"/>
    <col min="7681" max="7681" width="21.85546875" style="318" customWidth="1"/>
    <col min="7682" max="7682" width="27" style="318" customWidth="1"/>
    <col min="7683" max="7683" width="7.7109375" style="318" customWidth="1"/>
    <col min="7684" max="7684" width="3.7109375" style="318" customWidth="1"/>
    <col min="7685" max="7685" width="5.7109375" style="318" customWidth="1"/>
    <col min="7686" max="7686" width="3.7109375" style="318" customWidth="1"/>
    <col min="7687" max="7687" width="7" style="318" customWidth="1"/>
    <col min="7688" max="7688" width="3.7109375" style="318" customWidth="1"/>
    <col min="7689" max="7689" width="5.7109375" style="318" customWidth="1"/>
    <col min="7690" max="7690" width="3.7109375" style="318" customWidth="1"/>
    <col min="7691" max="7691" width="7.5703125" style="318" customWidth="1"/>
    <col min="7692" max="7692" width="3.7109375" style="318" customWidth="1"/>
    <col min="7693" max="7693" width="5.7109375" style="318" customWidth="1"/>
    <col min="7694" max="7694" width="3.7109375" style="318" customWidth="1"/>
    <col min="7695" max="7695" width="5.7109375" style="318" customWidth="1"/>
    <col min="7696" max="7696" width="3.7109375" style="318" customWidth="1"/>
    <col min="7697" max="7697" width="5.7109375" style="318" customWidth="1"/>
    <col min="7698" max="7698" width="3.7109375" style="318" customWidth="1"/>
    <col min="7699" max="7699" width="5.7109375" style="318" customWidth="1"/>
    <col min="7700" max="7700" width="3.7109375" style="318" customWidth="1"/>
    <col min="7701" max="7701" width="5.7109375" style="318" customWidth="1"/>
    <col min="7702" max="7702" width="3.7109375" style="318" customWidth="1"/>
    <col min="7703" max="7936" width="8.85546875" style="318"/>
    <col min="7937" max="7937" width="21.85546875" style="318" customWidth="1"/>
    <col min="7938" max="7938" width="27" style="318" customWidth="1"/>
    <col min="7939" max="7939" width="7.7109375" style="318" customWidth="1"/>
    <col min="7940" max="7940" width="3.7109375" style="318" customWidth="1"/>
    <col min="7941" max="7941" width="5.7109375" style="318" customWidth="1"/>
    <col min="7942" max="7942" width="3.7109375" style="318" customWidth="1"/>
    <col min="7943" max="7943" width="7" style="318" customWidth="1"/>
    <col min="7944" max="7944" width="3.7109375" style="318" customWidth="1"/>
    <col min="7945" max="7945" width="5.7109375" style="318" customWidth="1"/>
    <col min="7946" max="7946" width="3.7109375" style="318" customWidth="1"/>
    <col min="7947" max="7947" width="7.5703125" style="318" customWidth="1"/>
    <col min="7948" max="7948" width="3.7109375" style="318" customWidth="1"/>
    <col min="7949" max="7949" width="5.7109375" style="318" customWidth="1"/>
    <col min="7950" max="7950" width="3.7109375" style="318" customWidth="1"/>
    <col min="7951" max="7951" width="5.7109375" style="318" customWidth="1"/>
    <col min="7952" max="7952" width="3.7109375" style="318" customWidth="1"/>
    <col min="7953" max="7953" width="5.7109375" style="318" customWidth="1"/>
    <col min="7954" max="7954" width="3.7109375" style="318" customWidth="1"/>
    <col min="7955" max="7955" width="5.7109375" style="318" customWidth="1"/>
    <col min="7956" max="7956" width="3.7109375" style="318" customWidth="1"/>
    <col min="7957" max="7957" width="5.7109375" style="318" customWidth="1"/>
    <col min="7958" max="7958" width="3.7109375" style="318" customWidth="1"/>
    <col min="7959" max="8192" width="8.85546875" style="318"/>
    <col min="8193" max="8193" width="21.85546875" style="318" customWidth="1"/>
    <col min="8194" max="8194" width="27" style="318" customWidth="1"/>
    <col min="8195" max="8195" width="7.7109375" style="318" customWidth="1"/>
    <col min="8196" max="8196" width="3.7109375" style="318" customWidth="1"/>
    <col min="8197" max="8197" width="5.7109375" style="318" customWidth="1"/>
    <col min="8198" max="8198" width="3.7109375" style="318" customWidth="1"/>
    <col min="8199" max="8199" width="7" style="318" customWidth="1"/>
    <col min="8200" max="8200" width="3.7109375" style="318" customWidth="1"/>
    <col min="8201" max="8201" width="5.7109375" style="318" customWidth="1"/>
    <col min="8202" max="8202" width="3.7109375" style="318" customWidth="1"/>
    <col min="8203" max="8203" width="7.5703125" style="318" customWidth="1"/>
    <col min="8204" max="8204" width="3.7109375" style="318" customWidth="1"/>
    <col min="8205" max="8205" width="5.7109375" style="318" customWidth="1"/>
    <col min="8206" max="8206" width="3.7109375" style="318" customWidth="1"/>
    <col min="8207" max="8207" width="5.7109375" style="318" customWidth="1"/>
    <col min="8208" max="8208" width="3.7109375" style="318" customWidth="1"/>
    <col min="8209" max="8209" width="5.7109375" style="318" customWidth="1"/>
    <col min="8210" max="8210" width="3.7109375" style="318" customWidth="1"/>
    <col min="8211" max="8211" width="5.7109375" style="318" customWidth="1"/>
    <col min="8212" max="8212" width="3.7109375" style="318" customWidth="1"/>
    <col min="8213" max="8213" width="5.7109375" style="318" customWidth="1"/>
    <col min="8214" max="8214" width="3.7109375" style="318" customWidth="1"/>
    <col min="8215" max="8448" width="8.85546875" style="318"/>
    <col min="8449" max="8449" width="21.85546875" style="318" customWidth="1"/>
    <col min="8450" max="8450" width="27" style="318" customWidth="1"/>
    <col min="8451" max="8451" width="7.7109375" style="318" customWidth="1"/>
    <col min="8452" max="8452" width="3.7109375" style="318" customWidth="1"/>
    <col min="8453" max="8453" width="5.7109375" style="318" customWidth="1"/>
    <col min="8454" max="8454" width="3.7109375" style="318" customWidth="1"/>
    <col min="8455" max="8455" width="7" style="318" customWidth="1"/>
    <col min="8456" max="8456" width="3.7109375" style="318" customWidth="1"/>
    <col min="8457" max="8457" width="5.7109375" style="318" customWidth="1"/>
    <col min="8458" max="8458" width="3.7109375" style="318" customWidth="1"/>
    <col min="8459" max="8459" width="7.5703125" style="318" customWidth="1"/>
    <col min="8460" max="8460" width="3.7109375" style="318" customWidth="1"/>
    <col min="8461" max="8461" width="5.7109375" style="318" customWidth="1"/>
    <col min="8462" max="8462" width="3.7109375" style="318" customWidth="1"/>
    <col min="8463" max="8463" width="5.7109375" style="318" customWidth="1"/>
    <col min="8464" max="8464" width="3.7109375" style="318" customWidth="1"/>
    <col min="8465" max="8465" width="5.7109375" style="318" customWidth="1"/>
    <col min="8466" max="8466" width="3.7109375" style="318" customWidth="1"/>
    <col min="8467" max="8467" width="5.7109375" style="318" customWidth="1"/>
    <col min="8468" max="8468" width="3.7109375" style="318" customWidth="1"/>
    <col min="8469" max="8469" width="5.7109375" style="318" customWidth="1"/>
    <col min="8470" max="8470" width="3.7109375" style="318" customWidth="1"/>
    <col min="8471" max="8704" width="8.85546875" style="318"/>
    <col min="8705" max="8705" width="21.85546875" style="318" customWidth="1"/>
    <col min="8706" max="8706" width="27" style="318" customWidth="1"/>
    <col min="8707" max="8707" width="7.7109375" style="318" customWidth="1"/>
    <col min="8708" max="8708" width="3.7109375" style="318" customWidth="1"/>
    <col min="8709" max="8709" width="5.7109375" style="318" customWidth="1"/>
    <col min="8710" max="8710" width="3.7109375" style="318" customWidth="1"/>
    <col min="8711" max="8711" width="7" style="318" customWidth="1"/>
    <col min="8712" max="8712" width="3.7109375" style="318" customWidth="1"/>
    <col min="8713" max="8713" width="5.7109375" style="318" customWidth="1"/>
    <col min="8714" max="8714" width="3.7109375" style="318" customWidth="1"/>
    <col min="8715" max="8715" width="7.5703125" style="318" customWidth="1"/>
    <col min="8716" max="8716" width="3.7109375" style="318" customWidth="1"/>
    <col min="8717" max="8717" width="5.7109375" style="318" customWidth="1"/>
    <col min="8718" max="8718" width="3.7109375" style="318" customWidth="1"/>
    <col min="8719" max="8719" width="5.7109375" style="318" customWidth="1"/>
    <col min="8720" max="8720" width="3.7109375" style="318" customWidth="1"/>
    <col min="8721" max="8721" width="5.7109375" style="318" customWidth="1"/>
    <col min="8722" max="8722" width="3.7109375" style="318" customWidth="1"/>
    <col min="8723" max="8723" width="5.7109375" style="318" customWidth="1"/>
    <col min="8724" max="8724" width="3.7109375" style="318" customWidth="1"/>
    <col min="8725" max="8725" width="5.7109375" style="318" customWidth="1"/>
    <col min="8726" max="8726" width="3.7109375" style="318" customWidth="1"/>
    <col min="8727" max="8960" width="8.85546875" style="318"/>
    <col min="8961" max="8961" width="21.85546875" style="318" customWidth="1"/>
    <col min="8962" max="8962" width="27" style="318" customWidth="1"/>
    <col min="8963" max="8963" width="7.7109375" style="318" customWidth="1"/>
    <col min="8964" max="8964" width="3.7109375" style="318" customWidth="1"/>
    <col min="8965" max="8965" width="5.7109375" style="318" customWidth="1"/>
    <col min="8966" max="8966" width="3.7109375" style="318" customWidth="1"/>
    <col min="8967" max="8967" width="7" style="318" customWidth="1"/>
    <col min="8968" max="8968" width="3.7109375" style="318" customWidth="1"/>
    <col min="8969" max="8969" width="5.7109375" style="318" customWidth="1"/>
    <col min="8970" max="8970" width="3.7109375" style="318" customWidth="1"/>
    <col min="8971" max="8971" width="7.5703125" style="318" customWidth="1"/>
    <col min="8972" max="8972" width="3.7109375" style="318" customWidth="1"/>
    <col min="8973" max="8973" width="5.7109375" style="318" customWidth="1"/>
    <col min="8974" max="8974" width="3.7109375" style="318" customWidth="1"/>
    <col min="8975" max="8975" width="5.7109375" style="318" customWidth="1"/>
    <col min="8976" max="8976" width="3.7109375" style="318" customWidth="1"/>
    <col min="8977" max="8977" width="5.7109375" style="318" customWidth="1"/>
    <col min="8978" max="8978" width="3.7109375" style="318" customWidth="1"/>
    <col min="8979" max="8979" width="5.7109375" style="318" customWidth="1"/>
    <col min="8980" max="8980" width="3.7109375" style="318" customWidth="1"/>
    <col min="8981" max="8981" width="5.7109375" style="318" customWidth="1"/>
    <col min="8982" max="8982" width="3.7109375" style="318" customWidth="1"/>
    <col min="8983" max="9216" width="8.85546875" style="318"/>
    <col min="9217" max="9217" width="21.85546875" style="318" customWidth="1"/>
    <col min="9218" max="9218" width="27" style="318" customWidth="1"/>
    <col min="9219" max="9219" width="7.7109375" style="318" customWidth="1"/>
    <col min="9220" max="9220" width="3.7109375" style="318" customWidth="1"/>
    <col min="9221" max="9221" width="5.7109375" style="318" customWidth="1"/>
    <col min="9222" max="9222" width="3.7109375" style="318" customWidth="1"/>
    <col min="9223" max="9223" width="7" style="318" customWidth="1"/>
    <col min="9224" max="9224" width="3.7109375" style="318" customWidth="1"/>
    <col min="9225" max="9225" width="5.7109375" style="318" customWidth="1"/>
    <col min="9226" max="9226" width="3.7109375" style="318" customWidth="1"/>
    <col min="9227" max="9227" width="7.5703125" style="318" customWidth="1"/>
    <col min="9228" max="9228" width="3.7109375" style="318" customWidth="1"/>
    <col min="9229" max="9229" width="5.7109375" style="318" customWidth="1"/>
    <col min="9230" max="9230" width="3.7109375" style="318" customWidth="1"/>
    <col min="9231" max="9231" width="5.7109375" style="318" customWidth="1"/>
    <col min="9232" max="9232" width="3.7109375" style="318" customWidth="1"/>
    <col min="9233" max="9233" width="5.7109375" style="318" customWidth="1"/>
    <col min="9234" max="9234" width="3.7109375" style="318" customWidth="1"/>
    <col min="9235" max="9235" width="5.7109375" style="318" customWidth="1"/>
    <col min="9236" max="9236" width="3.7109375" style="318" customWidth="1"/>
    <col min="9237" max="9237" width="5.7109375" style="318" customWidth="1"/>
    <col min="9238" max="9238" width="3.7109375" style="318" customWidth="1"/>
    <col min="9239" max="9472" width="8.85546875" style="318"/>
    <col min="9473" max="9473" width="21.85546875" style="318" customWidth="1"/>
    <col min="9474" max="9474" width="27" style="318" customWidth="1"/>
    <col min="9475" max="9475" width="7.7109375" style="318" customWidth="1"/>
    <col min="9476" max="9476" width="3.7109375" style="318" customWidth="1"/>
    <col min="9477" max="9477" width="5.7109375" style="318" customWidth="1"/>
    <col min="9478" max="9478" width="3.7109375" style="318" customWidth="1"/>
    <col min="9479" max="9479" width="7" style="318" customWidth="1"/>
    <col min="9480" max="9480" width="3.7109375" style="318" customWidth="1"/>
    <col min="9481" max="9481" width="5.7109375" style="318" customWidth="1"/>
    <col min="9482" max="9482" width="3.7109375" style="318" customWidth="1"/>
    <col min="9483" max="9483" width="7.5703125" style="318" customWidth="1"/>
    <col min="9484" max="9484" width="3.7109375" style="318" customWidth="1"/>
    <col min="9485" max="9485" width="5.7109375" style="318" customWidth="1"/>
    <col min="9486" max="9486" width="3.7109375" style="318" customWidth="1"/>
    <col min="9487" max="9487" width="5.7109375" style="318" customWidth="1"/>
    <col min="9488" max="9488" width="3.7109375" style="318" customWidth="1"/>
    <col min="9489" max="9489" width="5.7109375" style="318" customWidth="1"/>
    <col min="9490" max="9490" width="3.7109375" style="318" customWidth="1"/>
    <col min="9491" max="9491" width="5.7109375" style="318" customWidth="1"/>
    <col min="9492" max="9492" width="3.7109375" style="318" customWidth="1"/>
    <col min="9493" max="9493" width="5.7109375" style="318" customWidth="1"/>
    <col min="9494" max="9494" width="3.7109375" style="318" customWidth="1"/>
    <col min="9495" max="9728" width="8.85546875" style="318"/>
    <col min="9729" max="9729" width="21.85546875" style="318" customWidth="1"/>
    <col min="9730" max="9730" width="27" style="318" customWidth="1"/>
    <col min="9731" max="9731" width="7.7109375" style="318" customWidth="1"/>
    <col min="9732" max="9732" width="3.7109375" style="318" customWidth="1"/>
    <col min="9733" max="9733" width="5.7109375" style="318" customWidth="1"/>
    <col min="9734" max="9734" width="3.7109375" style="318" customWidth="1"/>
    <col min="9735" max="9735" width="7" style="318" customWidth="1"/>
    <col min="9736" max="9736" width="3.7109375" style="318" customWidth="1"/>
    <col min="9737" max="9737" width="5.7109375" style="318" customWidth="1"/>
    <col min="9738" max="9738" width="3.7109375" style="318" customWidth="1"/>
    <col min="9739" max="9739" width="7.5703125" style="318" customWidth="1"/>
    <col min="9740" max="9740" width="3.7109375" style="318" customWidth="1"/>
    <col min="9741" max="9741" width="5.7109375" style="318" customWidth="1"/>
    <col min="9742" max="9742" width="3.7109375" style="318" customWidth="1"/>
    <col min="9743" max="9743" width="5.7109375" style="318" customWidth="1"/>
    <col min="9744" max="9744" width="3.7109375" style="318" customWidth="1"/>
    <col min="9745" max="9745" width="5.7109375" style="318" customWidth="1"/>
    <col min="9746" max="9746" width="3.7109375" style="318" customWidth="1"/>
    <col min="9747" max="9747" width="5.7109375" style="318" customWidth="1"/>
    <col min="9748" max="9748" width="3.7109375" style="318" customWidth="1"/>
    <col min="9749" max="9749" width="5.7109375" style="318" customWidth="1"/>
    <col min="9750" max="9750" width="3.7109375" style="318" customWidth="1"/>
    <col min="9751" max="9984" width="8.85546875" style="318"/>
    <col min="9985" max="9985" width="21.85546875" style="318" customWidth="1"/>
    <col min="9986" max="9986" width="27" style="318" customWidth="1"/>
    <col min="9987" max="9987" width="7.7109375" style="318" customWidth="1"/>
    <col min="9988" max="9988" width="3.7109375" style="318" customWidth="1"/>
    <col min="9989" max="9989" width="5.7109375" style="318" customWidth="1"/>
    <col min="9990" max="9990" width="3.7109375" style="318" customWidth="1"/>
    <col min="9991" max="9991" width="7" style="318" customWidth="1"/>
    <col min="9992" max="9992" width="3.7109375" style="318" customWidth="1"/>
    <col min="9993" max="9993" width="5.7109375" style="318" customWidth="1"/>
    <col min="9994" max="9994" width="3.7109375" style="318" customWidth="1"/>
    <col min="9995" max="9995" width="7.5703125" style="318" customWidth="1"/>
    <col min="9996" max="9996" width="3.7109375" style="318" customWidth="1"/>
    <col min="9997" max="9997" width="5.7109375" style="318" customWidth="1"/>
    <col min="9998" max="9998" width="3.7109375" style="318" customWidth="1"/>
    <col min="9999" max="9999" width="5.7109375" style="318" customWidth="1"/>
    <col min="10000" max="10000" width="3.7109375" style="318" customWidth="1"/>
    <col min="10001" max="10001" width="5.7109375" style="318" customWidth="1"/>
    <col min="10002" max="10002" width="3.7109375" style="318" customWidth="1"/>
    <col min="10003" max="10003" width="5.7109375" style="318" customWidth="1"/>
    <col min="10004" max="10004" width="3.7109375" style="318" customWidth="1"/>
    <col min="10005" max="10005" width="5.7109375" style="318" customWidth="1"/>
    <col min="10006" max="10006" width="3.7109375" style="318" customWidth="1"/>
    <col min="10007" max="10240" width="8.85546875" style="318"/>
    <col min="10241" max="10241" width="21.85546875" style="318" customWidth="1"/>
    <col min="10242" max="10242" width="27" style="318" customWidth="1"/>
    <col min="10243" max="10243" width="7.7109375" style="318" customWidth="1"/>
    <col min="10244" max="10244" width="3.7109375" style="318" customWidth="1"/>
    <col min="10245" max="10245" width="5.7109375" style="318" customWidth="1"/>
    <col min="10246" max="10246" width="3.7109375" style="318" customWidth="1"/>
    <col min="10247" max="10247" width="7" style="318" customWidth="1"/>
    <col min="10248" max="10248" width="3.7109375" style="318" customWidth="1"/>
    <col min="10249" max="10249" width="5.7109375" style="318" customWidth="1"/>
    <col min="10250" max="10250" width="3.7109375" style="318" customWidth="1"/>
    <col min="10251" max="10251" width="7.5703125" style="318" customWidth="1"/>
    <col min="10252" max="10252" width="3.7109375" style="318" customWidth="1"/>
    <col min="10253" max="10253" width="5.7109375" style="318" customWidth="1"/>
    <col min="10254" max="10254" width="3.7109375" style="318" customWidth="1"/>
    <col min="10255" max="10255" width="5.7109375" style="318" customWidth="1"/>
    <col min="10256" max="10256" width="3.7109375" style="318" customWidth="1"/>
    <col min="10257" max="10257" width="5.7109375" style="318" customWidth="1"/>
    <col min="10258" max="10258" width="3.7109375" style="318" customWidth="1"/>
    <col min="10259" max="10259" width="5.7109375" style="318" customWidth="1"/>
    <col min="10260" max="10260" width="3.7109375" style="318" customWidth="1"/>
    <col min="10261" max="10261" width="5.7109375" style="318" customWidth="1"/>
    <col min="10262" max="10262" width="3.7109375" style="318" customWidth="1"/>
    <col min="10263" max="10496" width="8.85546875" style="318"/>
    <col min="10497" max="10497" width="21.85546875" style="318" customWidth="1"/>
    <col min="10498" max="10498" width="27" style="318" customWidth="1"/>
    <col min="10499" max="10499" width="7.7109375" style="318" customWidth="1"/>
    <col min="10500" max="10500" width="3.7109375" style="318" customWidth="1"/>
    <col min="10501" max="10501" width="5.7109375" style="318" customWidth="1"/>
    <col min="10502" max="10502" width="3.7109375" style="318" customWidth="1"/>
    <col min="10503" max="10503" width="7" style="318" customWidth="1"/>
    <col min="10504" max="10504" width="3.7109375" style="318" customWidth="1"/>
    <col min="10505" max="10505" width="5.7109375" style="318" customWidth="1"/>
    <col min="10506" max="10506" width="3.7109375" style="318" customWidth="1"/>
    <col min="10507" max="10507" width="7.5703125" style="318" customWidth="1"/>
    <col min="10508" max="10508" width="3.7109375" style="318" customWidth="1"/>
    <col min="10509" max="10509" width="5.7109375" style="318" customWidth="1"/>
    <col min="10510" max="10510" width="3.7109375" style="318" customWidth="1"/>
    <col min="10511" max="10511" width="5.7109375" style="318" customWidth="1"/>
    <col min="10512" max="10512" width="3.7109375" style="318" customWidth="1"/>
    <col min="10513" max="10513" width="5.7109375" style="318" customWidth="1"/>
    <col min="10514" max="10514" width="3.7109375" style="318" customWidth="1"/>
    <col min="10515" max="10515" width="5.7109375" style="318" customWidth="1"/>
    <col min="10516" max="10516" width="3.7109375" style="318" customWidth="1"/>
    <col min="10517" max="10517" width="5.7109375" style="318" customWidth="1"/>
    <col min="10518" max="10518" width="3.7109375" style="318" customWidth="1"/>
    <col min="10519" max="10752" width="8.85546875" style="318"/>
    <col min="10753" max="10753" width="21.85546875" style="318" customWidth="1"/>
    <col min="10754" max="10754" width="27" style="318" customWidth="1"/>
    <col min="10755" max="10755" width="7.7109375" style="318" customWidth="1"/>
    <col min="10756" max="10756" width="3.7109375" style="318" customWidth="1"/>
    <col min="10757" max="10757" width="5.7109375" style="318" customWidth="1"/>
    <col min="10758" max="10758" width="3.7109375" style="318" customWidth="1"/>
    <col min="10759" max="10759" width="7" style="318" customWidth="1"/>
    <col min="10760" max="10760" width="3.7109375" style="318" customWidth="1"/>
    <col min="10761" max="10761" width="5.7109375" style="318" customWidth="1"/>
    <col min="10762" max="10762" width="3.7109375" style="318" customWidth="1"/>
    <col min="10763" max="10763" width="7.5703125" style="318" customWidth="1"/>
    <col min="10764" max="10764" width="3.7109375" style="318" customWidth="1"/>
    <col min="10765" max="10765" width="5.7109375" style="318" customWidth="1"/>
    <col min="10766" max="10766" width="3.7109375" style="318" customWidth="1"/>
    <col min="10767" max="10767" width="5.7109375" style="318" customWidth="1"/>
    <col min="10768" max="10768" width="3.7109375" style="318" customWidth="1"/>
    <col min="10769" max="10769" width="5.7109375" style="318" customWidth="1"/>
    <col min="10770" max="10770" width="3.7109375" style="318" customWidth="1"/>
    <col min="10771" max="10771" width="5.7109375" style="318" customWidth="1"/>
    <col min="10772" max="10772" width="3.7109375" style="318" customWidth="1"/>
    <col min="10773" max="10773" width="5.7109375" style="318" customWidth="1"/>
    <col min="10774" max="10774" width="3.7109375" style="318" customWidth="1"/>
    <col min="10775" max="11008" width="8.85546875" style="318"/>
    <col min="11009" max="11009" width="21.85546875" style="318" customWidth="1"/>
    <col min="11010" max="11010" width="27" style="318" customWidth="1"/>
    <col min="11011" max="11011" width="7.7109375" style="318" customWidth="1"/>
    <col min="11012" max="11012" width="3.7109375" style="318" customWidth="1"/>
    <col min="11013" max="11013" width="5.7109375" style="318" customWidth="1"/>
    <col min="11014" max="11014" width="3.7109375" style="318" customWidth="1"/>
    <col min="11015" max="11015" width="7" style="318" customWidth="1"/>
    <col min="11016" max="11016" width="3.7109375" style="318" customWidth="1"/>
    <col min="11017" max="11017" width="5.7109375" style="318" customWidth="1"/>
    <col min="11018" max="11018" width="3.7109375" style="318" customWidth="1"/>
    <col min="11019" max="11019" width="7.5703125" style="318" customWidth="1"/>
    <col min="11020" max="11020" width="3.7109375" style="318" customWidth="1"/>
    <col min="11021" max="11021" width="5.7109375" style="318" customWidth="1"/>
    <col min="11022" max="11022" width="3.7109375" style="318" customWidth="1"/>
    <col min="11023" max="11023" width="5.7109375" style="318" customWidth="1"/>
    <col min="11024" max="11024" width="3.7109375" style="318" customWidth="1"/>
    <col min="11025" max="11025" width="5.7109375" style="318" customWidth="1"/>
    <col min="11026" max="11026" width="3.7109375" style="318" customWidth="1"/>
    <col min="11027" max="11027" width="5.7109375" style="318" customWidth="1"/>
    <col min="11028" max="11028" width="3.7109375" style="318" customWidth="1"/>
    <col min="11029" max="11029" width="5.7109375" style="318" customWidth="1"/>
    <col min="11030" max="11030" width="3.7109375" style="318" customWidth="1"/>
    <col min="11031" max="11264" width="8.85546875" style="318"/>
    <col min="11265" max="11265" width="21.85546875" style="318" customWidth="1"/>
    <col min="11266" max="11266" width="27" style="318" customWidth="1"/>
    <col min="11267" max="11267" width="7.7109375" style="318" customWidth="1"/>
    <col min="11268" max="11268" width="3.7109375" style="318" customWidth="1"/>
    <col min="11269" max="11269" width="5.7109375" style="318" customWidth="1"/>
    <col min="11270" max="11270" width="3.7109375" style="318" customWidth="1"/>
    <col min="11271" max="11271" width="7" style="318" customWidth="1"/>
    <col min="11272" max="11272" width="3.7109375" style="318" customWidth="1"/>
    <col min="11273" max="11273" width="5.7109375" style="318" customWidth="1"/>
    <col min="11274" max="11274" width="3.7109375" style="318" customWidth="1"/>
    <col min="11275" max="11275" width="7.5703125" style="318" customWidth="1"/>
    <col min="11276" max="11276" width="3.7109375" style="318" customWidth="1"/>
    <col min="11277" max="11277" width="5.7109375" style="318" customWidth="1"/>
    <col min="11278" max="11278" width="3.7109375" style="318" customWidth="1"/>
    <col min="11279" max="11279" width="5.7109375" style="318" customWidth="1"/>
    <col min="11280" max="11280" width="3.7109375" style="318" customWidth="1"/>
    <col min="11281" max="11281" width="5.7109375" style="318" customWidth="1"/>
    <col min="11282" max="11282" width="3.7109375" style="318" customWidth="1"/>
    <col min="11283" max="11283" width="5.7109375" style="318" customWidth="1"/>
    <col min="11284" max="11284" width="3.7109375" style="318" customWidth="1"/>
    <col min="11285" max="11285" width="5.7109375" style="318" customWidth="1"/>
    <col min="11286" max="11286" width="3.7109375" style="318" customWidth="1"/>
    <col min="11287" max="11520" width="8.85546875" style="318"/>
    <col min="11521" max="11521" width="21.85546875" style="318" customWidth="1"/>
    <col min="11522" max="11522" width="27" style="318" customWidth="1"/>
    <col min="11523" max="11523" width="7.7109375" style="318" customWidth="1"/>
    <col min="11524" max="11524" width="3.7109375" style="318" customWidth="1"/>
    <col min="11525" max="11525" width="5.7109375" style="318" customWidth="1"/>
    <col min="11526" max="11526" width="3.7109375" style="318" customWidth="1"/>
    <col min="11527" max="11527" width="7" style="318" customWidth="1"/>
    <col min="11528" max="11528" width="3.7109375" style="318" customWidth="1"/>
    <col min="11529" max="11529" width="5.7109375" style="318" customWidth="1"/>
    <col min="11530" max="11530" width="3.7109375" style="318" customWidth="1"/>
    <col min="11531" max="11531" width="7.5703125" style="318" customWidth="1"/>
    <col min="11532" max="11532" width="3.7109375" style="318" customWidth="1"/>
    <col min="11533" max="11533" width="5.7109375" style="318" customWidth="1"/>
    <col min="11534" max="11534" width="3.7109375" style="318" customWidth="1"/>
    <col min="11535" max="11535" width="5.7109375" style="318" customWidth="1"/>
    <col min="11536" max="11536" width="3.7109375" style="318" customWidth="1"/>
    <col min="11537" max="11537" width="5.7109375" style="318" customWidth="1"/>
    <col min="11538" max="11538" width="3.7109375" style="318" customWidth="1"/>
    <col min="11539" max="11539" width="5.7109375" style="318" customWidth="1"/>
    <col min="11540" max="11540" width="3.7109375" style="318" customWidth="1"/>
    <col min="11541" max="11541" width="5.7109375" style="318" customWidth="1"/>
    <col min="11542" max="11542" width="3.7109375" style="318" customWidth="1"/>
    <col min="11543" max="11776" width="8.85546875" style="318"/>
    <col min="11777" max="11777" width="21.85546875" style="318" customWidth="1"/>
    <col min="11778" max="11778" width="27" style="318" customWidth="1"/>
    <col min="11779" max="11779" width="7.7109375" style="318" customWidth="1"/>
    <col min="11780" max="11780" width="3.7109375" style="318" customWidth="1"/>
    <col min="11781" max="11781" width="5.7109375" style="318" customWidth="1"/>
    <col min="11782" max="11782" width="3.7109375" style="318" customWidth="1"/>
    <col min="11783" max="11783" width="7" style="318" customWidth="1"/>
    <col min="11784" max="11784" width="3.7109375" style="318" customWidth="1"/>
    <col min="11785" max="11785" width="5.7109375" style="318" customWidth="1"/>
    <col min="11786" max="11786" width="3.7109375" style="318" customWidth="1"/>
    <col min="11787" max="11787" width="7.5703125" style="318" customWidth="1"/>
    <col min="11788" max="11788" width="3.7109375" style="318" customWidth="1"/>
    <col min="11789" max="11789" width="5.7109375" style="318" customWidth="1"/>
    <col min="11790" max="11790" width="3.7109375" style="318" customWidth="1"/>
    <col min="11791" max="11791" width="5.7109375" style="318" customWidth="1"/>
    <col min="11792" max="11792" width="3.7109375" style="318" customWidth="1"/>
    <col min="11793" max="11793" width="5.7109375" style="318" customWidth="1"/>
    <col min="11794" max="11794" width="3.7109375" style="318" customWidth="1"/>
    <col min="11795" max="11795" width="5.7109375" style="318" customWidth="1"/>
    <col min="11796" max="11796" width="3.7109375" style="318" customWidth="1"/>
    <col min="11797" max="11797" width="5.7109375" style="318" customWidth="1"/>
    <col min="11798" max="11798" width="3.7109375" style="318" customWidth="1"/>
    <col min="11799" max="12032" width="8.85546875" style="318"/>
    <col min="12033" max="12033" width="21.85546875" style="318" customWidth="1"/>
    <col min="12034" max="12034" width="27" style="318" customWidth="1"/>
    <col min="12035" max="12035" width="7.7109375" style="318" customWidth="1"/>
    <col min="12036" max="12036" width="3.7109375" style="318" customWidth="1"/>
    <col min="12037" max="12037" width="5.7109375" style="318" customWidth="1"/>
    <col min="12038" max="12038" width="3.7109375" style="318" customWidth="1"/>
    <col min="12039" max="12039" width="7" style="318" customWidth="1"/>
    <col min="12040" max="12040" width="3.7109375" style="318" customWidth="1"/>
    <col min="12041" max="12041" width="5.7109375" style="318" customWidth="1"/>
    <col min="12042" max="12042" width="3.7109375" style="318" customWidth="1"/>
    <col min="12043" max="12043" width="7.5703125" style="318" customWidth="1"/>
    <col min="12044" max="12044" width="3.7109375" style="318" customWidth="1"/>
    <col min="12045" max="12045" width="5.7109375" style="318" customWidth="1"/>
    <col min="12046" max="12046" width="3.7109375" style="318" customWidth="1"/>
    <col min="12047" max="12047" width="5.7109375" style="318" customWidth="1"/>
    <col min="12048" max="12048" width="3.7109375" style="318" customWidth="1"/>
    <col min="12049" max="12049" width="5.7109375" style="318" customWidth="1"/>
    <col min="12050" max="12050" width="3.7109375" style="318" customWidth="1"/>
    <col min="12051" max="12051" width="5.7109375" style="318" customWidth="1"/>
    <col min="12052" max="12052" width="3.7109375" style="318" customWidth="1"/>
    <col min="12053" max="12053" width="5.7109375" style="318" customWidth="1"/>
    <col min="12054" max="12054" width="3.7109375" style="318" customWidth="1"/>
    <col min="12055" max="12288" width="8.85546875" style="318"/>
    <col min="12289" max="12289" width="21.85546875" style="318" customWidth="1"/>
    <col min="12290" max="12290" width="27" style="318" customWidth="1"/>
    <col min="12291" max="12291" width="7.7109375" style="318" customWidth="1"/>
    <col min="12292" max="12292" width="3.7109375" style="318" customWidth="1"/>
    <col min="12293" max="12293" width="5.7109375" style="318" customWidth="1"/>
    <col min="12294" max="12294" width="3.7109375" style="318" customWidth="1"/>
    <col min="12295" max="12295" width="7" style="318" customWidth="1"/>
    <col min="12296" max="12296" width="3.7109375" style="318" customWidth="1"/>
    <col min="12297" max="12297" width="5.7109375" style="318" customWidth="1"/>
    <col min="12298" max="12298" width="3.7109375" style="318" customWidth="1"/>
    <col min="12299" max="12299" width="7.5703125" style="318" customWidth="1"/>
    <col min="12300" max="12300" width="3.7109375" style="318" customWidth="1"/>
    <col min="12301" max="12301" width="5.7109375" style="318" customWidth="1"/>
    <col min="12302" max="12302" width="3.7109375" style="318" customWidth="1"/>
    <col min="12303" max="12303" width="5.7109375" style="318" customWidth="1"/>
    <col min="12304" max="12304" width="3.7109375" style="318" customWidth="1"/>
    <col min="12305" max="12305" width="5.7109375" style="318" customWidth="1"/>
    <col min="12306" max="12306" width="3.7109375" style="318" customWidth="1"/>
    <col min="12307" max="12307" width="5.7109375" style="318" customWidth="1"/>
    <col min="12308" max="12308" width="3.7109375" style="318" customWidth="1"/>
    <col min="12309" max="12309" width="5.7109375" style="318" customWidth="1"/>
    <col min="12310" max="12310" width="3.7109375" style="318" customWidth="1"/>
    <col min="12311" max="12544" width="8.85546875" style="318"/>
    <col min="12545" max="12545" width="21.85546875" style="318" customWidth="1"/>
    <col min="12546" max="12546" width="27" style="318" customWidth="1"/>
    <col min="12547" max="12547" width="7.7109375" style="318" customWidth="1"/>
    <col min="12548" max="12548" width="3.7109375" style="318" customWidth="1"/>
    <col min="12549" max="12549" width="5.7109375" style="318" customWidth="1"/>
    <col min="12550" max="12550" width="3.7109375" style="318" customWidth="1"/>
    <col min="12551" max="12551" width="7" style="318" customWidth="1"/>
    <col min="12552" max="12552" width="3.7109375" style="318" customWidth="1"/>
    <col min="12553" max="12553" width="5.7109375" style="318" customWidth="1"/>
    <col min="12554" max="12554" width="3.7109375" style="318" customWidth="1"/>
    <col min="12555" max="12555" width="7.5703125" style="318" customWidth="1"/>
    <col min="12556" max="12556" width="3.7109375" style="318" customWidth="1"/>
    <col min="12557" max="12557" width="5.7109375" style="318" customWidth="1"/>
    <col min="12558" max="12558" width="3.7109375" style="318" customWidth="1"/>
    <col min="12559" max="12559" width="5.7109375" style="318" customWidth="1"/>
    <col min="12560" max="12560" width="3.7109375" style="318" customWidth="1"/>
    <col min="12561" max="12561" width="5.7109375" style="318" customWidth="1"/>
    <col min="12562" max="12562" width="3.7109375" style="318" customWidth="1"/>
    <col min="12563" max="12563" width="5.7109375" style="318" customWidth="1"/>
    <col min="12564" max="12564" width="3.7109375" style="318" customWidth="1"/>
    <col min="12565" max="12565" width="5.7109375" style="318" customWidth="1"/>
    <col min="12566" max="12566" width="3.7109375" style="318" customWidth="1"/>
    <col min="12567" max="12800" width="8.85546875" style="318"/>
    <col min="12801" max="12801" width="21.85546875" style="318" customWidth="1"/>
    <col min="12802" max="12802" width="27" style="318" customWidth="1"/>
    <col min="12803" max="12803" width="7.7109375" style="318" customWidth="1"/>
    <col min="12804" max="12804" width="3.7109375" style="318" customWidth="1"/>
    <col min="12805" max="12805" width="5.7109375" style="318" customWidth="1"/>
    <col min="12806" max="12806" width="3.7109375" style="318" customWidth="1"/>
    <col min="12807" max="12807" width="7" style="318" customWidth="1"/>
    <col min="12808" max="12808" width="3.7109375" style="318" customWidth="1"/>
    <col min="12809" max="12809" width="5.7109375" style="318" customWidth="1"/>
    <col min="12810" max="12810" width="3.7109375" style="318" customWidth="1"/>
    <col min="12811" max="12811" width="7.5703125" style="318" customWidth="1"/>
    <col min="12812" max="12812" width="3.7109375" style="318" customWidth="1"/>
    <col min="12813" max="12813" width="5.7109375" style="318" customWidth="1"/>
    <col min="12814" max="12814" width="3.7109375" style="318" customWidth="1"/>
    <col min="12815" max="12815" width="5.7109375" style="318" customWidth="1"/>
    <col min="12816" max="12816" width="3.7109375" style="318" customWidth="1"/>
    <col min="12817" max="12817" width="5.7109375" style="318" customWidth="1"/>
    <col min="12818" max="12818" width="3.7109375" style="318" customWidth="1"/>
    <col min="12819" max="12819" width="5.7109375" style="318" customWidth="1"/>
    <col min="12820" max="12820" width="3.7109375" style="318" customWidth="1"/>
    <col min="12821" max="12821" width="5.7109375" style="318" customWidth="1"/>
    <col min="12822" max="12822" width="3.7109375" style="318" customWidth="1"/>
    <col min="12823" max="13056" width="8.85546875" style="318"/>
    <col min="13057" max="13057" width="21.85546875" style="318" customWidth="1"/>
    <col min="13058" max="13058" width="27" style="318" customWidth="1"/>
    <col min="13059" max="13059" width="7.7109375" style="318" customWidth="1"/>
    <col min="13060" max="13060" width="3.7109375" style="318" customWidth="1"/>
    <col min="13061" max="13061" width="5.7109375" style="318" customWidth="1"/>
    <col min="13062" max="13062" width="3.7109375" style="318" customWidth="1"/>
    <col min="13063" max="13063" width="7" style="318" customWidth="1"/>
    <col min="13064" max="13064" width="3.7109375" style="318" customWidth="1"/>
    <col min="13065" max="13065" width="5.7109375" style="318" customWidth="1"/>
    <col min="13066" max="13066" width="3.7109375" style="318" customWidth="1"/>
    <col min="13067" max="13067" width="7.5703125" style="318" customWidth="1"/>
    <col min="13068" max="13068" width="3.7109375" style="318" customWidth="1"/>
    <col min="13069" max="13069" width="5.7109375" style="318" customWidth="1"/>
    <col min="13070" max="13070" width="3.7109375" style="318" customWidth="1"/>
    <col min="13071" max="13071" width="5.7109375" style="318" customWidth="1"/>
    <col min="13072" max="13072" width="3.7109375" style="318" customWidth="1"/>
    <col min="13073" max="13073" width="5.7109375" style="318" customWidth="1"/>
    <col min="13074" max="13074" width="3.7109375" style="318" customWidth="1"/>
    <col min="13075" max="13075" width="5.7109375" style="318" customWidth="1"/>
    <col min="13076" max="13076" width="3.7109375" style="318" customWidth="1"/>
    <col min="13077" max="13077" width="5.7109375" style="318" customWidth="1"/>
    <col min="13078" max="13078" width="3.7109375" style="318" customWidth="1"/>
    <col min="13079" max="13312" width="8.85546875" style="318"/>
    <col min="13313" max="13313" width="21.85546875" style="318" customWidth="1"/>
    <col min="13314" max="13314" width="27" style="318" customWidth="1"/>
    <col min="13315" max="13315" width="7.7109375" style="318" customWidth="1"/>
    <col min="13316" max="13316" width="3.7109375" style="318" customWidth="1"/>
    <col min="13317" max="13317" width="5.7109375" style="318" customWidth="1"/>
    <col min="13318" max="13318" width="3.7109375" style="318" customWidth="1"/>
    <col min="13319" max="13319" width="7" style="318" customWidth="1"/>
    <col min="13320" max="13320" width="3.7109375" style="318" customWidth="1"/>
    <col min="13321" max="13321" width="5.7109375" style="318" customWidth="1"/>
    <col min="13322" max="13322" width="3.7109375" style="318" customWidth="1"/>
    <col min="13323" max="13323" width="7.5703125" style="318" customWidth="1"/>
    <col min="13324" max="13324" width="3.7109375" style="318" customWidth="1"/>
    <col min="13325" max="13325" width="5.7109375" style="318" customWidth="1"/>
    <col min="13326" max="13326" width="3.7109375" style="318" customWidth="1"/>
    <col min="13327" max="13327" width="5.7109375" style="318" customWidth="1"/>
    <col min="13328" max="13328" width="3.7109375" style="318" customWidth="1"/>
    <col min="13329" max="13329" width="5.7109375" style="318" customWidth="1"/>
    <col min="13330" max="13330" width="3.7109375" style="318" customWidth="1"/>
    <col min="13331" max="13331" width="5.7109375" style="318" customWidth="1"/>
    <col min="13332" max="13332" width="3.7109375" style="318" customWidth="1"/>
    <col min="13333" max="13333" width="5.7109375" style="318" customWidth="1"/>
    <col min="13334" max="13334" width="3.7109375" style="318" customWidth="1"/>
    <col min="13335" max="13568" width="8.85546875" style="318"/>
    <col min="13569" max="13569" width="21.85546875" style="318" customWidth="1"/>
    <col min="13570" max="13570" width="27" style="318" customWidth="1"/>
    <col min="13571" max="13571" width="7.7109375" style="318" customWidth="1"/>
    <col min="13572" max="13572" width="3.7109375" style="318" customWidth="1"/>
    <col min="13573" max="13573" width="5.7109375" style="318" customWidth="1"/>
    <col min="13574" max="13574" width="3.7109375" style="318" customWidth="1"/>
    <col min="13575" max="13575" width="7" style="318" customWidth="1"/>
    <col min="13576" max="13576" width="3.7109375" style="318" customWidth="1"/>
    <col min="13577" max="13577" width="5.7109375" style="318" customWidth="1"/>
    <col min="13578" max="13578" width="3.7109375" style="318" customWidth="1"/>
    <col min="13579" max="13579" width="7.5703125" style="318" customWidth="1"/>
    <col min="13580" max="13580" width="3.7109375" style="318" customWidth="1"/>
    <col min="13581" max="13581" width="5.7109375" style="318" customWidth="1"/>
    <col min="13582" max="13582" width="3.7109375" style="318" customWidth="1"/>
    <col min="13583" max="13583" width="5.7109375" style="318" customWidth="1"/>
    <col min="13584" max="13584" width="3.7109375" style="318" customWidth="1"/>
    <col min="13585" max="13585" width="5.7109375" style="318" customWidth="1"/>
    <col min="13586" max="13586" width="3.7109375" style="318" customWidth="1"/>
    <col min="13587" max="13587" width="5.7109375" style="318" customWidth="1"/>
    <col min="13588" max="13588" width="3.7109375" style="318" customWidth="1"/>
    <col min="13589" max="13589" width="5.7109375" style="318" customWidth="1"/>
    <col min="13590" max="13590" width="3.7109375" style="318" customWidth="1"/>
    <col min="13591" max="13824" width="8.85546875" style="318"/>
    <col min="13825" max="13825" width="21.85546875" style="318" customWidth="1"/>
    <col min="13826" max="13826" width="27" style="318" customWidth="1"/>
    <col min="13827" max="13827" width="7.7109375" style="318" customWidth="1"/>
    <col min="13828" max="13828" width="3.7109375" style="318" customWidth="1"/>
    <col min="13829" max="13829" width="5.7109375" style="318" customWidth="1"/>
    <col min="13830" max="13830" width="3.7109375" style="318" customWidth="1"/>
    <col min="13831" max="13831" width="7" style="318" customWidth="1"/>
    <col min="13832" max="13832" width="3.7109375" style="318" customWidth="1"/>
    <col min="13833" max="13833" width="5.7109375" style="318" customWidth="1"/>
    <col min="13834" max="13834" width="3.7109375" style="318" customWidth="1"/>
    <col min="13835" max="13835" width="7.5703125" style="318" customWidth="1"/>
    <col min="13836" max="13836" width="3.7109375" style="318" customWidth="1"/>
    <col min="13837" max="13837" width="5.7109375" style="318" customWidth="1"/>
    <col min="13838" max="13838" width="3.7109375" style="318" customWidth="1"/>
    <col min="13839" max="13839" width="5.7109375" style="318" customWidth="1"/>
    <col min="13840" max="13840" width="3.7109375" style="318" customWidth="1"/>
    <col min="13841" max="13841" width="5.7109375" style="318" customWidth="1"/>
    <col min="13842" max="13842" width="3.7109375" style="318" customWidth="1"/>
    <col min="13843" max="13843" width="5.7109375" style="318" customWidth="1"/>
    <col min="13844" max="13844" width="3.7109375" style="318" customWidth="1"/>
    <col min="13845" max="13845" width="5.7109375" style="318" customWidth="1"/>
    <col min="13846" max="13846" width="3.7109375" style="318" customWidth="1"/>
    <col min="13847" max="14080" width="8.85546875" style="318"/>
    <col min="14081" max="14081" width="21.85546875" style="318" customWidth="1"/>
    <col min="14082" max="14082" width="27" style="318" customWidth="1"/>
    <col min="14083" max="14083" width="7.7109375" style="318" customWidth="1"/>
    <col min="14084" max="14084" width="3.7109375" style="318" customWidth="1"/>
    <col min="14085" max="14085" width="5.7109375" style="318" customWidth="1"/>
    <col min="14086" max="14086" width="3.7109375" style="318" customWidth="1"/>
    <col min="14087" max="14087" width="7" style="318" customWidth="1"/>
    <col min="14088" max="14088" width="3.7109375" style="318" customWidth="1"/>
    <col min="14089" max="14089" width="5.7109375" style="318" customWidth="1"/>
    <col min="14090" max="14090" width="3.7109375" style="318" customWidth="1"/>
    <col min="14091" max="14091" width="7.5703125" style="318" customWidth="1"/>
    <col min="14092" max="14092" width="3.7109375" style="318" customWidth="1"/>
    <col min="14093" max="14093" width="5.7109375" style="318" customWidth="1"/>
    <col min="14094" max="14094" width="3.7109375" style="318" customWidth="1"/>
    <col min="14095" max="14095" width="5.7109375" style="318" customWidth="1"/>
    <col min="14096" max="14096" width="3.7109375" style="318" customWidth="1"/>
    <col min="14097" max="14097" width="5.7109375" style="318" customWidth="1"/>
    <col min="14098" max="14098" width="3.7109375" style="318" customWidth="1"/>
    <col min="14099" max="14099" width="5.7109375" style="318" customWidth="1"/>
    <col min="14100" max="14100" width="3.7109375" style="318" customWidth="1"/>
    <col min="14101" max="14101" width="5.7109375" style="318" customWidth="1"/>
    <col min="14102" max="14102" width="3.7109375" style="318" customWidth="1"/>
    <col min="14103" max="14336" width="8.85546875" style="318"/>
    <col min="14337" max="14337" width="21.85546875" style="318" customWidth="1"/>
    <col min="14338" max="14338" width="27" style="318" customWidth="1"/>
    <col min="14339" max="14339" width="7.7109375" style="318" customWidth="1"/>
    <col min="14340" max="14340" width="3.7109375" style="318" customWidth="1"/>
    <col min="14341" max="14341" width="5.7109375" style="318" customWidth="1"/>
    <col min="14342" max="14342" width="3.7109375" style="318" customWidth="1"/>
    <col min="14343" max="14343" width="7" style="318" customWidth="1"/>
    <col min="14344" max="14344" width="3.7109375" style="318" customWidth="1"/>
    <col min="14345" max="14345" width="5.7109375" style="318" customWidth="1"/>
    <col min="14346" max="14346" width="3.7109375" style="318" customWidth="1"/>
    <col min="14347" max="14347" width="7.5703125" style="318" customWidth="1"/>
    <col min="14348" max="14348" width="3.7109375" style="318" customWidth="1"/>
    <col min="14349" max="14349" width="5.7109375" style="318" customWidth="1"/>
    <col min="14350" max="14350" width="3.7109375" style="318" customWidth="1"/>
    <col min="14351" max="14351" width="5.7109375" style="318" customWidth="1"/>
    <col min="14352" max="14352" width="3.7109375" style="318" customWidth="1"/>
    <col min="14353" max="14353" width="5.7109375" style="318" customWidth="1"/>
    <col min="14354" max="14354" width="3.7109375" style="318" customWidth="1"/>
    <col min="14355" max="14355" width="5.7109375" style="318" customWidth="1"/>
    <col min="14356" max="14356" width="3.7109375" style="318" customWidth="1"/>
    <col min="14357" max="14357" width="5.7109375" style="318" customWidth="1"/>
    <col min="14358" max="14358" width="3.7109375" style="318" customWidth="1"/>
    <col min="14359" max="14592" width="8.85546875" style="318"/>
    <col min="14593" max="14593" width="21.85546875" style="318" customWidth="1"/>
    <col min="14594" max="14594" width="27" style="318" customWidth="1"/>
    <col min="14595" max="14595" width="7.7109375" style="318" customWidth="1"/>
    <col min="14596" max="14596" width="3.7109375" style="318" customWidth="1"/>
    <col min="14597" max="14597" width="5.7109375" style="318" customWidth="1"/>
    <col min="14598" max="14598" width="3.7109375" style="318" customWidth="1"/>
    <col min="14599" max="14599" width="7" style="318" customWidth="1"/>
    <col min="14600" max="14600" width="3.7109375" style="318" customWidth="1"/>
    <col min="14601" max="14601" width="5.7109375" style="318" customWidth="1"/>
    <col min="14602" max="14602" width="3.7109375" style="318" customWidth="1"/>
    <col min="14603" max="14603" width="7.5703125" style="318" customWidth="1"/>
    <col min="14604" max="14604" width="3.7109375" style="318" customWidth="1"/>
    <col min="14605" max="14605" width="5.7109375" style="318" customWidth="1"/>
    <col min="14606" max="14606" width="3.7109375" style="318" customWidth="1"/>
    <col min="14607" max="14607" width="5.7109375" style="318" customWidth="1"/>
    <col min="14608" max="14608" width="3.7109375" style="318" customWidth="1"/>
    <col min="14609" max="14609" width="5.7109375" style="318" customWidth="1"/>
    <col min="14610" max="14610" width="3.7109375" style="318" customWidth="1"/>
    <col min="14611" max="14611" width="5.7109375" style="318" customWidth="1"/>
    <col min="14612" max="14612" width="3.7109375" style="318" customWidth="1"/>
    <col min="14613" max="14613" width="5.7109375" style="318" customWidth="1"/>
    <col min="14614" max="14614" width="3.7109375" style="318" customWidth="1"/>
    <col min="14615" max="14848" width="8.85546875" style="318"/>
    <col min="14849" max="14849" width="21.85546875" style="318" customWidth="1"/>
    <col min="14850" max="14850" width="27" style="318" customWidth="1"/>
    <col min="14851" max="14851" width="7.7109375" style="318" customWidth="1"/>
    <col min="14852" max="14852" width="3.7109375" style="318" customWidth="1"/>
    <col min="14853" max="14853" width="5.7109375" style="318" customWidth="1"/>
    <col min="14854" max="14854" width="3.7109375" style="318" customWidth="1"/>
    <col min="14855" max="14855" width="7" style="318" customWidth="1"/>
    <col min="14856" max="14856" width="3.7109375" style="318" customWidth="1"/>
    <col min="14857" max="14857" width="5.7109375" style="318" customWidth="1"/>
    <col min="14858" max="14858" width="3.7109375" style="318" customWidth="1"/>
    <col min="14859" max="14859" width="7.5703125" style="318" customWidth="1"/>
    <col min="14860" max="14860" width="3.7109375" style="318" customWidth="1"/>
    <col min="14861" max="14861" width="5.7109375" style="318" customWidth="1"/>
    <col min="14862" max="14862" width="3.7109375" style="318" customWidth="1"/>
    <col min="14863" max="14863" width="5.7109375" style="318" customWidth="1"/>
    <col min="14864" max="14864" width="3.7109375" style="318" customWidth="1"/>
    <col min="14865" max="14865" width="5.7109375" style="318" customWidth="1"/>
    <col min="14866" max="14866" width="3.7109375" style="318" customWidth="1"/>
    <col min="14867" max="14867" width="5.7109375" style="318" customWidth="1"/>
    <col min="14868" max="14868" width="3.7109375" style="318" customWidth="1"/>
    <col min="14869" max="14869" width="5.7109375" style="318" customWidth="1"/>
    <col min="14870" max="14870" width="3.7109375" style="318" customWidth="1"/>
    <col min="14871" max="15104" width="8.85546875" style="318"/>
    <col min="15105" max="15105" width="21.85546875" style="318" customWidth="1"/>
    <col min="15106" max="15106" width="27" style="318" customWidth="1"/>
    <col min="15107" max="15107" width="7.7109375" style="318" customWidth="1"/>
    <col min="15108" max="15108" width="3.7109375" style="318" customWidth="1"/>
    <col min="15109" max="15109" width="5.7109375" style="318" customWidth="1"/>
    <col min="15110" max="15110" width="3.7109375" style="318" customWidth="1"/>
    <col min="15111" max="15111" width="7" style="318" customWidth="1"/>
    <col min="15112" max="15112" width="3.7109375" style="318" customWidth="1"/>
    <col min="15113" max="15113" width="5.7109375" style="318" customWidth="1"/>
    <col min="15114" max="15114" width="3.7109375" style="318" customWidth="1"/>
    <col min="15115" max="15115" width="7.5703125" style="318" customWidth="1"/>
    <col min="15116" max="15116" width="3.7109375" style="318" customWidth="1"/>
    <col min="15117" max="15117" width="5.7109375" style="318" customWidth="1"/>
    <col min="15118" max="15118" width="3.7109375" style="318" customWidth="1"/>
    <col min="15119" max="15119" width="5.7109375" style="318" customWidth="1"/>
    <col min="15120" max="15120" width="3.7109375" style="318" customWidth="1"/>
    <col min="15121" max="15121" width="5.7109375" style="318" customWidth="1"/>
    <col min="15122" max="15122" width="3.7109375" style="318" customWidth="1"/>
    <col min="15123" max="15123" width="5.7109375" style="318" customWidth="1"/>
    <col min="15124" max="15124" width="3.7109375" style="318" customWidth="1"/>
    <col min="15125" max="15125" width="5.7109375" style="318" customWidth="1"/>
    <col min="15126" max="15126" width="3.7109375" style="318" customWidth="1"/>
    <col min="15127" max="15360" width="8.85546875" style="318"/>
    <col min="15361" max="15361" width="21.85546875" style="318" customWidth="1"/>
    <col min="15362" max="15362" width="27" style="318" customWidth="1"/>
    <col min="15363" max="15363" width="7.7109375" style="318" customWidth="1"/>
    <col min="15364" max="15364" width="3.7109375" style="318" customWidth="1"/>
    <col min="15365" max="15365" width="5.7109375" style="318" customWidth="1"/>
    <col min="15366" max="15366" width="3.7109375" style="318" customWidth="1"/>
    <col min="15367" max="15367" width="7" style="318" customWidth="1"/>
    <col min="15368" max="15368" width="3.7109375" style="318" customWidth="1"/>
    <col min="15369" max="15369" width="5.7109375" style="318" customWidth="1"/>
    <col min="15370" max="15370" width="3.7109375" style="318" customWidth="1"/>
    <col min="15371" max="15371" width="7.5703125" style="318" customWidth="1"/>
    <col min="15372" max="15372" width="3.7109375" style="318" customWidth="1"/>
    <col min="15373" max="15373" width="5.7109375" style="318" customWidth="1"/>
    <col min="15374" max="15374" width="3.7109375" style="318" customWidth="1"/>
    <col min="15375" max="15375" width="5.7109375" style="318" customWidth="1"/>
    <col min="15376" max="15376" width="3.7109375" style="318" customWidth="1"/>
    <col min="15377" max="15377" width="5.7109375" style="318" customWidth="1"/>
    <col min="15378" max="15378" width="3.7109375" style="318" customWidth="1"/>
    <col min="15379" max="15379" width="5.7109375" style="318" customWidth="1"/>
    <col min="15380" max="15380" width="3.7109375" style="318" customWidth="1"/>
    <col min="15381" max="15381" width="5.7109375" style="318" customWidth="1"/>
    <col min="15382" max="15382" width="3.7109375" style="318" customWidth="1"/>
    <col min="15383" max="15616" width="8.85546875" style="318"/>
    <col min="15617" max="15617" width="21.85546875" style="318" customWidth="1"/>
    <col min="15618" max="15618" width="27" style="318" customWidth="1"/>
    <col min="15619" max="15619" width="7.7109375" style="318" customWidth="1"/>
    <col min="15620" max="15620" width="3.7109375" style="318" customWidth="1"/>
    <col min="15621" max="15621" width="5.7109375" style="318" customWidth="1"/>
    <col min="15622" max="15622" width="3.7109375" style="318" customWidth="1"/>
    <col min="15623" max="15623" width="7" style="318" customWidth="1"/>
    <col min="15624" max="15624" width="3.7109375" style="318" customWidth="1"/>
    <col min="15625" max="15625" width="5.7109375" style="318" customWidth="1"/>
    <col min="15626" max="15626" width="3.7109375" style="318" customWidth="1"/>
    <col min="15627" max="15627" width="7.5703125" style="318" customWidth="1"/>
    <col min="15628" max="15628" width="3.7109375" style="318" customWidth="1"/>
    <col min="15629" max="15629" width="5.7109375" style="318" customWidth="1"/>
    <col min="15630" max="15630" width="3.7109375" style="318" customWidth="1"/>
    <col min="15631" max="15631" width="5.7109375" style="318" customWidth="1"/>
    <col min="15632" max="15632" width="3.7109375" style="318" customWidth="1"/>
    <col min="15633" max="15633" width="5.7109375" style="318" customWidth="1"/>
    <col min="15634" max="15634" width="3.7109375" style="318" customWidth="1"/>
    <col min="15635" max="15635" width="5.7109375" style="318" customWidth="1"/>
    <col min="15636" max="15636" width="3.7109375" style="318" customWidth="1"/>
    <col min="15637" max="15637" width="5.7109375" style="318" customWidth="1"/>
    <col min="15638" max="15638" width="3.7109375" style="318" customWidth="1"/>
    <col min="15639" max="15872" width="8.85546875" style="318"/>
    <col min="15873" max="15873" width="21.85546875" style="318" customWidth="1"/>
    <col min="15874" max="15874" width="27" style="318" customWidth="1"/>
    <col min="15875" max="15875" width="7.7109375" style="318" customWidth="1"/>
    <col min="15876" max="15876" width="3.7109375" style="318" customWidth="1"/>
    <col min="15877" max="15877" width="5.7109375" style="318" customWidth="1"/>
    <col min="15878" max="15878" width="3.7109375" style="318" customWidth="1"/>
    <col min="15879" max="15879" width="7" style="318" customWidth="1"/>
    <col min="15880" max="15880" width="3.7109375" style="318" customWidth="1"/>
    <col min="15881" max="15881" width="5.7109375" style="318" customWidth="1"/>
    <col min="15882" max="15882" width="3.7109375" style="318" customWidth="1"/>
    <col min="15883" max="15883" width="7.5703125" style="318" customWidth="1"/>
    <col min="15884" max="15884" width="3.7109375" style="318" customWidth="1"/>
    <col min="15885" max="15885" width="5.7109375" style="318" customWidth="1"/>
    <col min="15886" max="15886" width="3.7109375" style="318" customWidth="1"/>
    <col min="15887" max="15887" width="5.7109375" style="318" customWidth="1"/>
    <col min="15888" max="15888" width="3.7109375" style="318" customWidth="1"/>
    <col min="15889" max="15889" width="5.7109375" style="318" customWidth="1"/>
    <col min="15890" max="15890" width="3.7109375" style="318" customWidth="1"/>
    <col min="15891" max="15891" width="5.7109375" style="318" customWidth="1"/>
    <col min="15892" max="15892" width="3.7109375" style="318" customWidth="1"/>
    <col min="15893" max="15893" width="5.7109375" style="318" customWidth="1"/>
    <col min="15894" max="15894" width="3.7109375" style="318" customWidth="1"/>
    <col min="15895" max="16128" width="8.85546875" style="318"/>
    <col min="16129" max="16129" width="21.85546875" style="318" customWidth="1"/>
    <col min="16130" max="16130" width="27" style="318" customWidth="1"/>
    <col min="16131" max="16131" width="7.7109375" style="318" customWidth="1"/>
    <col min="16132" max="16132" width="3.7109375" style="318" customWidth="1"/>
    <col min="16133" max="16133" width="5.7109375" style="318" customWidth="1"/>
    <col min="16134" max="16134" width="3.7109375" style="318" customWidth="1"/>
    <col min="16135" max="16135" width="7" style="318" customWidth="1"/>
    <col min="16136" max="16136" width="3.7109375" style="318" customWidth="1"/>
    <col min="16137" max="16137" width="5.7109375" style="318" customWidth="1"/>
    <col min="16138" max="16138" width="3.7109375" style="318" customWidth="1"/>
    <col min="16139" max="16139" width="7.5703125" style="318" customWidth="1"/>
    <col min="16140" max="16140" width="3.7109375" style="318" customWidth="1"/>
    <col min="16141" max="16141" width="5.7109375" style="318" customWidth="1"/>
    <col min="16142" max="16142" width="3.7109375" style="318" customWidth="1"/>
    <col min="16143" max="16143" width="5.7109375" style="318" customWidth="1"/>
    <col min="16144" max="16144" width="3.7109375" style="318" customWidth="1"/>
    <col min="16145" max="16145" width="5.7109375" style="318" customWidth="1"/>
    <col min="16146" max="16146" width="3.7109375" style="318" customWidth="1"/>
    <col min="16147" max="16147" width="5.7109375" style="318" customWidth="1"/>
    <col min="16148" max="16148" width="3.7109375" style="318" customWidth="1"/>
    <col min="16149" max="16149" width="5.7109375" style="318" customWidth="1"/>
    <col min="16150" max="16150" width="3.7109375" style="318" customWidth="1"/>
    <col min="16151" max="16384" width="8.85546875" style="318"/>
  </cols>
  <sheetData>
    <row r="1" spans="1:23" ht="18">
      <c r="A1" s="316" t="s">
        <v>391</v>
      </c>
      <c r="B1" s="317"/>
      <c r="C1" s="317"/>
      <c r="D1" s="317"/>
      <c r="E1" s="317"/>
      <c r="F1" s="317"/>
      <c r="G1" s="317"/>
      <c r="H1" s="317"/>
      <c r="I1" s="317"/>
      <c r="J1" s="317"/>
      <c r="K1" s="317"/>
      <c r="L1" s="317"/>
      <c r="M1" s="317"/>
      <c r="N1" s="317"/>
      <c r="O1" s="317"/>
      <c r="P1" s="317"/>
      <c r="Q1" s="317"/>
      <c r="R1" s="317"/>
      <c r="S1" s="317"/>
      <c r="T1" s="317"/>
      <c r="U1" s="317"/>
      <c r="V1" s="317"/>
    </row>
    <row r="2" spans="1:23" ht="18">
      <c r="A2" s="316" t="s">
        <v>392</v>
      </c>
      <c r="B2" s="317"/>
      <c r="C2" s="317"/>
      <c r="D2" s="317"/>
      <c r="E2" s="317"/>
      <c r="F2" s="319"/>
      <c r="G2" s="317"/>
      <c r="H2" s="317"/>
      <c r="I2" s="317"/>
      <c r="J2" s="317"/>
      <c r="K2" s="317"/>
      <c r="L2" s="317"/>
      <c r="M2" s="317"/>
      <c r="N2" s="317"/>
      <c r="O2" s="317"/>
      <c r="P2" s="317"/>
      <c r="Q2" s="317"/>
      <c r="R2" s="317"/>
      <c r="S2" s="317"/>
      <c r="T2" s="317"/>
      <c r="U2" s="317"/>
      <c r="V2" s="317"/>
    </row>
    <row r="3" spans="1:23" ht="15.75">
      <c r="A3" s="320" t="s">
        <v>393</v>
      </c>
      <c r="B3" s="320"/>
      <c r="C3" s="301"/>
      <c r="D3" s="301"/>
      <c r="E3" s="301"/>
      <c r="F3" s="301"/>
      <c r="G3" s="320"/>
      <c r="H3" s="320"/>
      <c r="I3" s="321"/>
      <c r="J3" s="301"/>
      <c r="K3" s="301"/>
      <c r="L3" s="301"/>
      <c r="M3" s="301"/>
      <c r="N3" s="301"/>
      <c r="O3" s="301"/>
      <c r="P3" s="301"/>
      <c r="Q3" s="301"/>
      <c r="R3" s="301"/>
      <c r="S3" s="301"/>
      <c r="T3" s="322" t="s">
        <v>394</v>
      </c>
      <c r="U3" s="322"/>
      <c r="V3" s="322"/>
      <c r="W3" s="323"/>
    </row>
    <row r="4" spans="1:23" ht="15">
      <c r="A4" s="324" t="s">
        <v>395</v>
      </c>
      <c r="B4" s="325"/>
      <c r="C4" s="326" t="s">
        <v>396</v>
      </c>
      <c r="D4" s="327"/>
      <c r="E4" s="328"/>
      <c r="F4" s="328"/>
      <c r="G4" s="329"/>
      <c r="H4" s="328"/>
      <c r="I4" s="328"/>
      <c r="J4" s="328"/>
      <c r="K4" s="329"/>
      <c r="L4" s="328"/>
      <c r="M4" s="328"/>
      <c r="N4" s="328"/>
      <c r="O4" s="329"/>
      <c r="P4" s="328"/>
      <c r="Q4" s="328"/>
      <c r="R4" s="328"/>
      <c r="S4" s="329"/>
      <c r="T4" s="328"/>
      <c r="U4" s="328"/>
      <c r="V4" s="330" t="s">
        <v>397</v>
      </c>
    </row>
    <row r="5" spans="1:23" ht="18" customHeight="1">
      <c r="A5" s="331"/>
      <c r="B5" s="332"/>
      <c r="C5" s="333">
        <v>1433</v>
      </c>
      <c r="D5" s="334"/>
      <c r="E5" s="334"/>
      <c r="F5" s="335"/>
      <c r="G5" s="333">
        <v>1434</v>
      </c>
      <c r="H5" s="334"/>
      <c r="I5" s="334"/>
      <c r="J5" s="335"/>
      <c r="K5" s="333">
        <v>1435</v>
      </c>
      <c r="L5" s="334"/>
      <c r="M5" s="334"/>
      <c r="N5" s="335"/>
      <c r="O5" s="333">
        <v>1436</v>
      </c>
      <c r="P5" s="336"/>
      <c r="Q5" s="336"/>
      <c r="R5" s="337"/>
      <c r="S5" s="333">
        <v>1437</v>
      </c>
      <c r="T5" s="336"/>
      <c r="U5" s="336"/>
      <c r="V5" s="337"/>
    </row>
    <row r="6" spans="1:23" ht="71.25" customHeight="1">
      <c r="A6" s="331" t="s">
        <v>398</v>
      </c>
      <c r="B6" s="338"/>
      <c r="C6" s="339" t="s">
        <v>399</v>
      </c>
      <c r="D6" s="340" t="s">
        <v>400</v>
      </c>
      <c r="E6" s="339" t="s">
        <v>401</v>
      </c>
      <c r="F6" s="340" t="s">
        <v>402</v>
      </c>
      <c r="G6" s="339" t="s">
        <v>399</v>
      </c>
      <c r="H6" s="340" t="s">
        <v>400</v>
      </c>
      <c r="I6" s="339" t="s">
        <v>401</v>
      </c>
      <c r="J6" s="340" t="s">
        <v>402</v>
      </c>
      <c r="K6" s="339" t="s">
        <v>399</v>
      </c>
      <c r="L6" s="340" t="s">
        <v>400</v>
      </c>
      <c r="M6" s="339" t="s">
        <v>401</v>
      </c>
      <c r="N6" s="340" t="s">
        <v>402</v>
      </c>
      <c r="O6" s="339" t="s">
        <v>399</v>
      </c>
      <c r="P6" s="340" t="s">
        <v>400</v>
      </c>
      <c r="Q6" s="339" t="s">
        <v>401</v>
      </c>
      <c r="R6" s="340" t="s">
        <v>402</v>
      </c>
      <c r="S6" s="339" t="s">
        <v>399</v>
      </c>
      <c r="T6" s="340" t="s">
        <v>400</v>
      </c>
      <c r="U6" s="339" t="s">
        <v>401</v>
      </c>
      <c r="V6" s="340" t="s">
        <v>402</v>
      </c>
    </row>
    <row r="7" spans="1:23" ht="24.95" customHeight="1">
      <c r="A7" s="341" t="s">
        <v>403</v>
      </c>
      <c r="B7" s="342" t="s">
        <v>404</v>
      </c>
      <c r="C7" s="343">
        <v>259</v>
      </c>
      <c r="D7" s="344"/>
      <c r="E7" s="343">
        <v>35828</v>
      </c>
      <c r="F7" s="344"/>
      <c r="G7" s="343">
        <v>268</v>
      </c>
      <c r="H7" s="344"/>
      <c r="I7" s="343">
        <v>38970</v>
      </c>
      <c r="J7" s="344"/>
      <c r="K7" s="343">
        <v>270</v>
      </c>
      <c r="L7" s="344"/>
      <c r="M7" s="343">
        <v>40300</v>
      </c>
      <c r="N7" s="344"/>
      <c r="O7" s="343">
        <v>274</v>
      </c>
      <c r="P7" s="344"/>
      <c r="Q7" s="343">
        <v>41297</v>
      </c>
      <c r="R7" s="344"/>
      <c r="S7" s="343">
        <v>274</v>
      </c>
      <c r="T7" s="344"/>
      <c r="U7" s="343">
        <v>41835</v>
      </c>
      <c r="V7" s="344"/>
      <c r="W7" s="345"/>
    </row>
    <row r="8" spans="1:23" ht="24.95" customHeight="1">
      <c r="A8" s="341" t="s">
        <v>405</v>
      </c>
      <c r="B8" s="342" t="s">
        <v>406</v>
      </c>
      <c r="C8" s="343">
        <v>39</v>
      </c>
      <c r="D8" s="344"/>
      <c r="E8" s="343">
        <v>11043</v>
      </c>
      <c r="F8" s="344"/>
      <c r="G8" s="343">
        <v>41</v>
      </c>
      <c r="H8" s="344"/>
      <c r="I8" s="343">
        <v>11414</v>
      </c>
      <c r="J8" s="344"/>
      <c r="K8" s="343">
        <v>42</v>
      </c>
      <c r="L8" s="344"/>
      <c r="M8" s="343">
        <v>12032</v>
      </c>
      <c r="N8" s="344"/>
      <c r="O8" s="343">
        <v>43</v>
      </c>
      <c r="P8" s="344"/>
      <c r="Q8" s="343">
        <v>11449</v>
      </c>
      <c r="R8" s="344"/>
      <c r="S8" s="343">
        <v>44</v>
      </c>
      <c r="T8" s="344"/>
      <c r="U8" s="343">
        <v>11581</v>
      </c>
      <c r="V8" s="344"/>
      <c r="W8" s="345"/>
    </row>
    <row r="9" spans="1:23" ht="24.95" customHeight="1">
      <c r="A9" s="341" t="s">
        <v>407</v>
      </c>
      <c r="B9" s="342" t="s">
        <v>408</v>
      </c>
      <c r="C9" s="343">
        <v>137</v>
      </c>
      <c r="D9" s="344"/>
      <c r="E9" s="343">
        <v>14165</v>
      </c>
      <c r="F9" s="344"/>
      <c r="G9" s="343">
        <v>136</v>
      </c>
      <c r="H9" s="344"/>
      <c r="I9" s="343">
        <v>14310</v>
      </c>
      <c r="J9" s="344"/>
      <c r="K9" s="343">
        <v>141</v>
      </c>
      <c r="L9" s="344"/>
      <c r="M9" s="343">
        <v>15665</v>
      </c>
      <c r="N9" s="344"/>
      <c r="O9" s="343">
        <v>145</v>
      </c>
      <c r="P9" s="344"/>
      <c r="Q9" s="343">
        <v>16648</v>
      </c>
      <c r="R9" s="344"/>
      <c r="S9" s="343">
        <v>152</v>
      </c>
      <c r="T9" s="344"/>
      <c r="U9" s="343">
        <v>17428</v>
      </c>
      <c r="V9" s="344"/>
      <c r="W9" s="345"/>
    </row>
    <row r="10" spans="1:23" ht="24.95" customHeight="1">
      <c r="A10" s="341" t="s">
        <v>130</v>
      </c>
      <c r="B10" s="342" t="s">
        <v>131</v>
      </c>
      <c r="C10" s="343">
        <f>SUM(C7:D9)</f>
        <v>435</v>
      </c>
      <c r="D10" s="344"/>
      <c r="E10" s="343">
        <f>SUM(E7:F9)</f>
        <v>61036</v>
      </c>
      <c r="F10" s="344"/>
      <c r="G10" s="343">
        <f>SUM(G7:H9)</f>
        <v>445</v>
      </c>
      <c r="H10" s="344"/>
      <c r="I10" s="343">
        <f>SUM(I7:J9)</f>
        <v>64694</v>
      </c>
      <c r="J10" s="344"/>
      <c r="K10" s="343">
        <f>SUM(K7:L9)</f>
        <v>453</v>
      </c>
      <c r="L10" s="344"/>
      <c r="M10" s="343">
        <f>SUM(M7:N9)</f>
        <v>67997</v>
      </c>
      <c r="N10" s="344"/>
      <c r="O10" s="343">
        <f>SUM(O7:P9)</f>
        <v>462</v>
      </c>
      <c r="P10" s="344"/>
      <c r="Q10" s="343">
        <f>SUM(Q7:R9)</f>
        <v>69394</v>
      </c>
      <c r="R10" s="344"/>
      <c r="S10" s="343">
        <f>SUM(S7:T9)</f>
        <v>470</v>
      </c>
      <c r="T10" s="344"/>
      <c r="U10" s="343">
        <f>SUM(U7:V9)</f>
        <v>70844</v>
      </c>
      <c r="V10" s="344"/>
      <c r="W10" s="345"/>
    </row>
    <row r="11" spans="1:23" ht="24.95" customHeight="1">
      <c r="A11" s="346" t="s">
        <v>409</v>
      </c>
      <c r="B11" s="347" t="s">
        <v>410</v>
      </c>
      <c r="C11" s="348"/>
      <c r="D11" s="349"/>
      <c r="E11" s="350">
        <v>20.9</v>
      </c>
      <c r="F11" s="351"/>
      <c r="G11" s="348"/>
      <c r="H11" s="349"/>
      <c r="I11" s="350">
        <v>21.57</v>
      </c>
      <c r="J11" s="351"/>
      <c r="K11" s="348"/>
      <c r="L11" s="349"/>
      <c r="M11" s="350">
        <v>22.1</v>
      </c>
      <c r="N11" s="351"/>
      <c r="O11" s="348"/>
      <c r="P11" s="349"/>
      <c r="Q11" s="350">
        <v>22.01</v>
      </c>
      <c r="R11" s="351"/>
      <c r="S11" s="348"/>
      <c r="T11" s="349"/>
      <c r="U11" s="352">
        <v>22.3</v>
      </c>
      <c r="V11" s="353"/>
    </row>
    <row r="12" spans="1:23" ht="23.25">
      <c r="A12" s="354"/>
      <c r="B12" s="355"/>
      <c r="C12" s="355"/>
      <c r="D12" s="355"/>
      <c r="E12" s="355"/>
      <c r="F12" s="355"/>
      <c r="G12" s="355"/>
      <c r="H12" s="355"/>
      <c r="I12" s="355"/>
    </row>
    <row r="13" spans="1:23" ht="15.75">
      <c r="A13" s="356"/>
      <c r="G13" s="356"/>
      <c r="H13" s="356"/>
      <c r="I13" s="356"/>
      <c r="J13" s="356"/>
      <c r="K13" s="356"/>
      <c r="L13" s="356"/>
      <c r="M13" s="357"/>
    </row>
    <row r="14" spans="1:23">
      <c r="N14" s="318" t="s">
        <v>217</v>
      </c>
    </row>
    <row r="15" spans="1:23">
      <c r="F15" s="318" t="s">
        <v>217</v>
      </c>
    </row>
    <row r="16" spans="1:23">
      <c r="B16" s="318" t="s">
        <v>217</v>
      </c>
    </row>
  </sheetData>
  <mergeCells count="56">
    <mergeCell ref="O11:P11"/>
    <mergeCell ref="Q11:R11"/>
    <mergeCell ref="S11:T11"/>
    <mergeCell ref="U11:V11"/>
    <mergeCell ref="O10:P10"/>
    <mergeCell ref="Q10:R10"/>
    <mergeCell ref="S10:T10"/>
    <mergeCell ref="U10:V10"/>
    <mergeCell ref="C11:D11"/>
    <mergeCell ref="E11:F11"/>
    <mergeCell ref="G11:H11"/>
    <mergeCell ref="I11:J11"/>
    <mergeCell ref="K11:L11"/>
    <mergeCell ref="M11:N11"/>
    <mergeCell ref="O9:P9"/>
    <mergeCell ref="Q9:R9"/>
    <mergeCell ref="S9:T9"/>
    <mergeCell ref="U9:V9"/>
    <mergeCell ref="C10:D10"/>
    <mergeCell ref="E10:F10"/>
    <mergeCell ref="G10:H10"/>
    <mergeCell ref="I10:J10"/>
    <mergeCell ref="K10:L10"/>
    <mergeCell ref="M10:N10"/>
    <mergeCell ref="O8:P8"/>
    <mergeCell ref="Q8:R8"/>
    <mergeCell ref="S8:T8"/>
    <mergeCell ref="U8:V8"/>
    <mergeCell ref="C9:D9"/>
    <mergeCell ref="E9:F9"/>
    <mergeCell ref="G9:H9"/>
    <mergeCell ref="I9:J9"/>
    <mergeCell ref="K9:L9"/>
    <mergeCell ref="M9:N9"/>
    <mergeCell ref="O7:P7"/>
    <mergeCell ref="Q7:R7"/>
    <mergeCell ref="S7:T7"/>
    <mergeCell ref="U7:V7"/>
    <mergeCell ref="C8:D8"/>
    <mergeCell ref="E8:F8"/>
    <mergeCell ref="G8:H8"/>
    <mergeCell ref="I8:J8"/>
    <mergeCell ref="K8:L8"/>
    <mergeCell ref="M8:N8"/>
    <mergeCell ref="C7:D7"/>
    <mergeCell ref="E7:F7"/>
    <mergeCell ref="G7:H7"/>
    <mergeCell ref="I7:J7"/>
    <mergeCell ref="K7:L7"/>
    <mergeCell ref="M7:N7"/>
    <mergeCell ref="T3:V3"/>
    <mergeCell ref="C5:F5"/>
    <mergeCell ref="G5:J5"/>
    <mergeCell ref="K5:N5"/>
    <mergeCell ref="O5:R5"/>
    <mergeCell ref="S5:V5"/>
  </mergeCells>
  <printOptions horizontalCentered="1" verticalCentered="1"/>
  <pageMargins left="0.59055118110236227" right="0.59055118110236227" top="0.98425196850393704" bottom="0.98425196850393704" header="0.51181102362204722" footer="0.51181102362204722"/>
  <pageSetup paperSize="9" scale="87"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BF4F4-0B1A-4FBC-8ADC-4FF35430D6EB}">
  <dimension ref="A1:X26"/>
  <sheetViews>
    <sheetView showGridLines="0" zoomScaleNormal="100" workbookViewId="0">
      <selection activeCell="W25" sqref="W25"/>
    </sheetView>
  </sheetViews>
  <sheetFormatPr defaultColWidth="8.85546875" defaultRowHeight="15.75"/>
  <cols>
    <col min="1" max="1" width="11.7109375" style="5471" customWidth="1"/>
    <col min="2" max="2" width="11.7109375" style="5472" customWidth="1"/>
    <col min="3" max="23" width="5.7109375" style="5471" customWidth="1"/>
    <col min="24" max="24" width="7.28515625" style="5471" customWidth="1"/>
    <col min="25" max="16384" width="8.85546875" style="5471"/>
  </cols>
  <sheetData>
    <row r="1" spans="1:24" s="5497" customFormat="1" ht="18.75">
      <c r="A1" s="5506" t="s">
        <v>3665</v>
      </c>
      <c r="B1" s="5506"/>
      <c r="C1" s="5506"/>
      <c r="D1" s="5506"/>
      <c r="E1" s="5506"/>
      <c r="F1" s="5506"/>
      <c r="G1" s="5506"/>
      <c r="H1" s="5506"/>
      <c r="I1" s="5506"/>
      <c r="J1" s="5506"/>
      <c r="K1" s="5506"/>
      <c r="L1" s="5506"/>
      <c r="M1" s="5506"/>
      <c r="N1" s="5506"/>
      <c r="O1" s="5506"/>
      <c r="P1" s="5506"/>
      <c r="Q1" s="5506"/>
      <c r="R1" s="5506"/>
      <c r="S1" s="5506"/>
      <c r="T1" s="5506"/>
      <c r="U1" s="5506"/>
      <c r="V1" s="5506"/>
      <c r="W1" s="5506"/>
      <c r="X1" s="5506"/>
    </row>
    <row r="2" spans="1:24" s="5497" customFormat="1">
      <c r="A2" s="5505" t="s">
        <v>3664</v>
      </c>
      <c r="B2" s="5505"/>
      <c r="C2" s="5505"/>
      <c r="D2" s="5505"/>
      <c r="E2" s="5505"/>
      <c r="F2" s="5505"/>
      <c r="G2" s="5505"/>
      <c r="H2" s="5505"/>
      <c r="I2" s="5505"/>
      <c r="J2" s="5505"/>
      <c r="K2" s="5505"/>
      <c r="L2" s="5505"/>
      <c r="M2" s="5505"/>
      <c r="N2" s="5505"/>
      <c r="O2" s="5505"/>
      <c r="P2" s="5505"/>
      <c r="Q2" s="5505"/>
      <c r="R2" s="5505"/>
      <c r="S2" s="5505"/>
      <c r="T2" s="5505"/>
      <c r="U2" s="5505"/>
      <c r="V2" s="5505"/>
      <c r="W2" s="5505"/>
      <c r="X2" s="5505"/>
    </row>
    <row r="3" spans="1:24" s="5497" customFormat="1">
      <c r="A3" s="5504" t="s">
        <v>3663</v>
      </c>
      <c r="B3" s="5503"/>
      <c r="X3" s="5497" t="s">
        <v>3662</v>
      </c>
    </row>
    <row r="4" spans="1:24" s="5497" customFormat="1" ht="12.75" customHeight="1">
      <c r="A4" s="5502" t="s">
        <v>217</v>
      </c>
      <c r="B4" s="5501"/>
      <c r="C4" s="5500" t="s">
        <v>3661</v>
      </c>
      <c r="D4" s="5499"/>
      <c r="E4" s="5499"/>
      <c r="F4" s="5499"/>
      <c r="G4" s="5499"/>
      <c r="H4" s="5499"/>
      <c r="I4" s="5499"/>
      <c r="J4" s="5499"/>
      <c r="K4" s="5499"/>
      <c r="L4" s="5499"/>
      <c r="M4" s="5499"/>
      <c r="N4" s="5499"/>
      <c r="O4" s="5499"/>
      <c r="P4" s="5499"/>
      <c r="Q4" s="5499"/>
      <c r="R4" s="5499"/>
      <c r="S4" s="5499"/>
      <c r="T4" s="5499"/>
      <c r="U4" s="5499"/>
      <c r="V4" s="5499"/>
      <c r="W4" s="5499"/>
      <c r="X4" s="5498" t="s">
        <v>3660</v>
      </c>
    </row>
    <row r="5" spans="1:24" s="5491" customFormat="1" ht="64.5" customHeight="1">
      <c r="A5" s="5496"/>
      <c r="B5" s="5495"/>
      <c r="C5" s="5492" t="s">
        <v>3659</v>
      </c>
      <c r="D5" s="5492" t="s">
        <v>3658</v>
      </c>
      <c r="E5" s="5492" t="s">
        <v>3657</v>
      </c>
      <c r="F5" s="5492" t="s">
        <v>3656</v>
      </c>
      <c r="G5" s="5492" t="s">
        <v>3655</v>
      </c>
      <c r="H5" s="5492" t="s">
        <v>3654</v>
      </c>
      <c r="I5" s="5492" t="s">
        <v>1070</v>
      </c>
      <c r="J5" s="5492" t="s">
        <v>3653</v>
      </c>
      <c r="K5" s="5492" t="s">
        <v>464</v>
      </c>
      <c r="L5" s="5492" t="s">
        <v>452</v>
      </c>
      <c r="M5" s="5492" t="s">
        <v>490</v>
      </c>
      <c r="N5" s="5492" t="s">
        <v>450</v>
      </c>
      <c r="O5" s="5492" t="s">
        <v>3652</v>
      </c>
      <c r="P5" s="5492" t="s">
        <v>458</v>
      </c>
      <c r="Q5" s="5492" t="s">
        <v>3651</v>
      </c>
      <c r="R5" s="5492" t="s">
        <v>3650</v>
      </c>
      <c r="S5" s="5492" t="s">
        <v>3649</v>
      </c>
      <c r="T5" s="5492" t="s">
        <v>3648</v>
      </c>
      <c r="U5" s="5492" t="s">
        <v>3647</v>
      </c>
      <c r="V5" s="5492" t="s">
        <v>454</v>
      </c>
      <c r="W5" s="5492" t="s">
        <v>512</v>
      </c>
      <c r="X5" s="5492" t="s">
        <v>130</v>
      </c>
    </row>
    <row r="6" spans="1:24" s="5491" customFormat="1" ht="79.5" customHeight="1">
      <c r="A6" s="5494" t="s">
        <v>195</v>
      </c>
      <c r="B6" s="5493" t="s">
        <v>196</v>
      </c>
      <c r="C6" s="5492" t="s">
        <v>3646</v>
      </c>
      <c r="D6" s="5492" t="s">
        <v>968</v>
      </c>
      <c r="E6" s="5492" t="s">
        <v>3645</v>
      </c>
      <c r="F6" s="5492" t="s">
        <v>1071</v>
      </c>
      <c r="G6" s="5492" t="s">
        <v>3644</v>
      </c>
      <c r="H6" s="5492" t="s">
        <v>3643</v>
      </c>
      <c r="I6" s="5492" t="s">
        <v>475</v>
      </c>
      <c r="J6" s="5492" t="s">
        <v>3642</v>
      </c>
      <c r="K6" s="5492" t="s">
        <v>465</v>
      </c>
      <c r="L6" s="5492" t="s">
        <v>453</v>
      </c>
      <c r="M6" s="5492" t="s">
        <v>491</v>
      </c>
      <c r="N6" s="5492" t="s">
        <v>3641</v>
      </c>
      <c r="O6" s="5492" t="s">
        <v>1095</v>
      </c>
      <c r="P6" s="5492" t="s">
        <v>459</v>
      </c>
      <c r="Q6" s="5492" t="s">
        <v>660</v>
      </c>
      <c r="R6" s="5492" t="s">
        <v>3640</v>
      </c>
      <c r="S6" s="5492" t="s">
        <v>3639</v>
      </c>
      <c r="T6" s="5492" t="s">
        <v>3638</v>
      </c>
      <c r="U6" s="5492" t="s">
        <v>3637</v>
      </c>
      <c r="V6" s="5492" t="s">
        <v>455</v>
      </c>
      <c r="W6" s="5492" t="s">
        <v>3636</v>
      </c>
      <c r="X6" s="5492" t="s">
        <v>131</v>
      </c>
    </row>
    <row r="7" spans="1:24" ht="17.100000000000001" customHeight="1">
      <c r="A7" s="5490" t="s">
        <v>90</v>
      </c>
      <c r="B7" s="5489" t="s">
        <v>91</v>
      </c>
      <c r="C7" s="5487">
        <v>0</v>
      </c>
      <c r="D7" s="5488">
        <v>265</v>
      </c>
      <c r="E7" s="5488">
        <v>395</v>
      </c>
      <c r="F7" s="5488">
        <v>62</v>
      </c>
      <c r="G7" s="5488">
        <v>332</v>
      </c>
      <c r="H7" s="5488">
        <v>77</v>
      </c>
      <c r="I7" s="5488">
        <v>148</v>
      </c>
      <c r="J7" s="5488">
        <v>1257</v>
      </c>
      <c r="K7" s="5488">
        <v>386</v>
      </c>
      <c r="L7" s="5488">
        <v>619</v>
      </c>
      <c r="M7" s="5488">
        <v>106</v>
      </c>
      <c r="N7" s="5488">
        <v>320</v>
      </c>
      <c r="O7" s="5488">
        <v>200</v>
      </c>
      <c r="P7" s="5488">
        <v>276</v>
      </c>
      <c r="Q7" s="5488">
        <v>539</v>
      </c>
      <c r="R7" s="5488">
        <v>212</v>
      </c>
      <c r="S7" s="5487">
        <v>68</v>
      </c>
      <c r="T7" s="5487">
        <v>12</v>
      </c>
      <c r="U7" s="5487">
        <v>96</v>
      </c>
      <c r="V7" s="5487">
        <v>108</v>
      </c>
      <c r="W7" s="5487">
        <v>49</v>
      </c>
      <c r="X7" s="5487">
        <f>SUM(C7:W7)</f>
        <v>5527</v>
      </c>
    </row>
    <row r="8" spans="1:24" ht="17.100000000000001" customHeight="1">
      <c r="A8" s="5482" t="s">
        <v>94</v>
      </c>
      <c r="B8" s="5481" t="s">
        <v>95</v>
      </c>
      <c r="C8" s="5479">
        <v>304</v>
      </c>
      <c r="D8" s="5480">
        <v>126</v>
      </c>
      <c r="E8" s="5480">
        <v>333</v>
      </c>
      <c r="F8" s="5480">
        <v>109</v>
      </c>
      <c r="G8" s="5480">
        <v>570</v>
      </c>
      <c r="H8" s="5480">
        <v>31</v>
      </c>
      <c r="I8" s="5480">
        <v>104</v>
      </c>
      <c r="J8" s="5480">
        <v>2430</v>
      </c>
      <c r="K8" s="5480">
        <v>101</v>
      </c>
      <c r="L8" s="5480">
        <v>619</v>
      </c>
      <c r="M8" s="5480">
        <v>135</v>
      </c>
      <c r="N8" s="5480">
        <v>228</v>
      </c>
      <c r="O8" s="5480">
        <v>27</v>
      </c>
      <c r="P8" s="5480">
        <v>154</v>
      </c>
      <c r="Q8" s="5480">
        <v>278</v>
      </c>
      <c r="R8" s="5480">
        <v>191</v>
      </c>
      <c r="S8" s="5479">
        <v>267</v>
      </c>
      <c r="T8" s="5479">
        <v>28</v>
      </c>
      <c r="U8" s="5479">
        <v>61</v>
      </c>
      <c r="V8" s="5479">
        <v>41</v>
      </c>
      <c r="W8" s="5478">
        <v>46</v>
      </c>
      <c r="X8" s="5478">
        <f>SUM(C8:W8)</f>
        <v>6183</v>
      </c>
    </row>
    <row r="9" spans="1:24" ht="17.100000000000001" customHeight="1">
      <c r="A9" s="5482" t="s">
        <v>96</v>
      </c>
      <c r="B9" s="5481" t="s">
        <v>97</v>
      </c>
      <c r="C9" s="5483">
        <v>221</v>
      </c>
      <c r="D9" s="5483">
        <v>18</v>
      </c>
      <c r="E9" s="5483">
        <v>67</v>
      </c>
      <c r="F9" s="5483">
        <v>42</v>
      </c>
      <c r="G9" s="5483">
        <v>258</v>
      </c>
      <c r="H9" s="5483">
        <v>55</v>
      </c>
      <c r="I9" s="5483">
        <v>64</v>
      </c>
      <c r="J9" s="5483">
        <v>372</v>
      </c>
      <c r="K9" s="5483">
        <v>757</v>
      </c>
      <c r="L9" s="5483">
        <v>91</v>
      </c>
      <c r="M9" s="5483">
        <v>0</v>
      </c>
      <c r="N9" s="5483">
        <v>38</v>
      </c>
      <c r="O9" s="5483">
        <v>33</v>
      </c>
      <c r="P9" s="5483">
        <v>66</v>
      </c>
      <c r="Q9" s="5483">
        <v>79</v>
      </c>
      <c r="R9" s="5483">
        <v>0</v>
      </c>
      <c r="S9" s="5479">
        <v>0</v>
      </c>
      <c r="T9" s="5479">
        <v>0</v>
      </c>
      <c r="U9" s="5479">
        <v>0</v>
      </c>
      <c r="V9" s="5479">
        <v>37</v>
      </c>
      <c r="W9" s="5478">
        <v>21</v>
      </c>
      <c r="X9" s="5478">
        <f>SUM(C9:W9)</f>
        <v>2219</v>
      </c>
    </row>
    <row r="10" spans="1:24" ht="17.100000000000001" customHeight="1">
      <c r="A10" s="5482" t="s">
        <v>973</v>
      </c>
      <c r="B10" s="5481" t="s">
        <v>99</v>
      </c>
      <c r="C10" s="5479">
        <v>66</v>
      </c>
      <c r="D10" s="5480">
        <v>75</v>
      </c>
      <c r="E10" s="5480">
        <v>102</v>
      </c>
      <c r="F10" s="5480">
        <v>86</v>
      </c>
      <c r="G10" s="5480">
        <v>206</v>
      </c>
      <c r="H10" s="5480">
        <v>301</v>
      </c>
      <c r="I10" s="5480">
        <v>317</v>
      </c>
      <c r="J10" s="5480">
        <v>89</v>
      </c>
      <c r="K10" s="5480">
        <v>760</v>
      </c>
      <c r="L10" s="5480">
        <v>143</v>
      </c>
      <c r="M10" s="5480">
        <v>4</v>
      </c>
      <c r="N10" s="5480">
        <v>32</v>
      </c>
      <c r="O10" s="5480">
        <v>21</v>
      </c>
      <c r="P10" s="5480">
        <v>30</v>
      </c>
      <c r="Q10" s="5480">
        <v>207</v>
      </c>
      <c r="R10" s="5480">
        <v>23</v>
      </c>
      <c r="S10" s="5479">
        <v>9</v>
      </c>
      <c r="T10" s="5479">
        <v>5</v>
      </c>
      <c r="U10" s="5479">
        <v>0</v>
      </c>
      <c r="V10" s="5479">
        <v>253</v>
      </c>
      <c r="W10" s="5478">
        <v>16</v>
      </c>
      <c r="X10" s="5478">
        <f>SUM(C10:W10)</f>
        <v>2745</v>
      </c>
    </row>
    <row r="11" spans="1:24" ht="17.100000000000001" customHeight="1">
      <c r="A11" s="5482" t="s">
        <v>974</v>
      </c>
      <c r="B11" s="5481" t="s">
        <v>101</v>
      </c>
      <c r="C11" s="5479">
        <v>167</v>
      </c>
      <c r="D11" s="5480">
        <v>155</v>
      </c>
      <c r="E11" s="5480">
        <v>166</v>
      </c>
      <c r="F11" s="5480">
        <v>139</v>
      </c>
      <c r="G11" s="5480">
        <v>850</v>
      </c>
      <c r="H11" s="5480">
        <v>270</v>
      </c>
      <c r="I11" s="5480">
        <v>254</v>
      </c>
      <c r="J11" s="5480">
        <v>165</v>
      </c>
      <c r="K11" s="5480">
        <v>794</v>
      </c>
      <c r="L11" s="5480">
        <v>280</v>
      </c>
      <c r="M11" s="5480">
        <v>155</v>
      </c>
      <c r="N11" s="5480">
        <v>172</v>
      </c>
      <c r="O11" s="5480">
        <v>134</v>
      </c>
      <c r="P11" s="5480">
        <v>155</v>
      </c>
      <c r="Q11" s="5480">
        <v>165</v>
      </c>
      <c r="R11" s="5486">
        <v>153</v>
      </c>
      <c r="S11" s="5479">
        <v>122</v>
      </c>
      <c r="T11" s="5479">
        <v>85</v>
      </c>
      <c r="U11" s="5479">
        <v>106</v>
      </c>
      <c r="V11" s="5479">
        <v>221</v>
      </c>
      <c r="W11" s="5478">
        <v>85</v>
      </c>
      <c r="X11" s="5478">
        <f>SUM(C11:W11)</f>
        <v>4793</v>
      </c>
    </row>
    <row r="12" spans="1:24" ht="17.100000000000001" customHeight="1">
      <c r="A12" s="5482" t="s">
        <v>209</v>
      </c>
      <c r="B12" s="5481" t="s">
        <v>103</v>
      </c>
      <c r="C12" s="5479">
        <v>349</v>
      </c>
      <c r="D12" s="5480">
        <v>31</v>
      </c>
      <c r="E12" s="5480">
        <v>320</v>
      </c>
      <c r="F12" s="5480">
        <v>150</v>
      </c>
      <c r="G12" s="5480">
        <v>175</v>
      </c>
      <c r="H12" s="5480">
        <v>56</v>
      </c>
      <c r="I12" s="5480">
        <v>11</v>
      </c>
      <c r="J12" s="5480">
        <v>90</v>
      </c>
      <c r="K12" s="5480">
        <v>179</v>
      </c>
      <c r="L12" s="5480">
        <v>56</v>
      </c>
      <c r="M12" s="5480">
        <v>2</v>
      </c>
      <c r="N12" s="5480">
        <v>412</v>
      </c>
      <c r="O12" s="5480">
        <v>4</v>
      </c>
      <c r="P12" s="5480">
        <v>19</v>
      </c>
      <c r="Q12" s="5480">
        <v>0</v>
      </c>
      <c r="R12" s="5480">
        <v>49</v>
      </c>
      <c r="S12" s="5480">
        <v>33</v>
      </c>
      <c r="T12" s="5479">
        <v>7</v>
      </c>
      <c r="U12" s="5479">
        <v>16</v>
      </c>
      <c r="V12" s="5479">
        <v>10</v>
      </c>
      <c r="W12" s="5479">
        <v>10</v>
      </c>
      <c r="X12" s="5478">
        <f>SUM(C12:W12)</f>
        <v>1979</v>
      </c>
    </row>
    <row r="13" spans="1:24" ht="17.100000000000001" customHeight="1">
      <c r="A13" s="5482" t="s">
        <v>104</v>
      </c>
      <c r="B13" s="5481" t="s">
        <v>105</v>
      </c>
      <c r="C13" s="5479">
        <v>344</v>
      </c>
      <c r="D13" s="5480">
        <v>96</v>
      </c>
      <c r="E13" s="5480">
        <v>486</v>
      </c>
      <c r="F13" s="5480">
        <v>56</v>
      </c>
      <c r="G13" s="5480">
        <v>700</v>
      </c>
      <c r="H13" s="5480">
        <v>120</v>
      </c>
      <c r="I13" s="5480">
        <v>235</v>
      </c>
      <c r="J13" s="5480">
        <v>445</v>
      </c>
      <c r="K13" s="5480">
        <v>906</v>
      </c>
      <c r="L13" s="5480">
        <v>135</v>
      </c>
      <c r="M13" s="5480">
        <v>16</v>
      </c>
      <c r="N13" s="5480">
        <v>186</v>
      </c>
      <c r="O13" s="5480">
        <v>19</v>
      </c>
      <c r="P13" s="5480">
        <v>148</v>
      </c>
      <c r="Q13" s="5480">
        <v>120</v>
      </c>
      <c r="R13" s="5480">
        <v>111</v>
      </c>
      <c r="S13" s="5479">
        <v>21</v>
      </c>
      <c r="T13" s="5479">
        <v>7</v>
      </c>
      <c r="U13" s="5479">
        <v>3</v>
      </c>
      <c r="V13" s="5479">
        <v>172</v>
      </c>
      <c r="W13" s="5478">
        <v>44</v>
      </c>
      <c r="X13" s="5478">
        <f>SUM(C13:W13)</f>
        <v>4370</v>
      </c>
    </row>
    <row r="14" spans="1:24" ht="17.100000000000001" customHeight="1">
      <c r="A14" s="5482" t="s">
        <v>2090</v>
      </c>
      <c r="B14" s="5485" t="s">
        <v>107</v>
      </c>
      <c r="C14" s="5479">
        <v>385</v>
      </c>
      <c r="D14" s="5480">
        <v>226</v>
      </c>
      <c r="E14" s="5480">
        <v>33</v>
      </c>
      <c r="F14" s="5480">
        <v>78</v>
      </c>
      <c r="G14" s="5480">
        <v>287</v>
      </c>
      <c r="H14" s="5480">
        <v>25</v>
      </c>
      <c r="I14" s="5480">
        <v>155</v>
      </c>
      <c r="J14" s="5480">
        <v>210</v>
      </c>
      <c r="K14" s="5480">
        <v>392</v>
      </c>
      <c r="L14" s="5480">
        <v>143</v>
      </c>
      <c r="M14" s="5480">
        <v>1</v>
      </c>
      <c r="N14" s="5480">
        <v>209</v>
      </c>
      <c r="O14" s="5480">
        <v>41</v>
      </c>
      <c r="P14" s="5480">
        <v>113</v>
      </c>
      <c r="Q14" s="5480">
        <v>82</v>
      </c>
      <c r="R14" s="5480">
        <v>89</v>
      </c>
      <c r="S14" s="5479">
        <v>23</v>
      </c>
      <c r="T14" s="5479">
        <v>3</v>
      </c>
      <c r="U14" s="5479">
        <v>2</v>
      </c>
      <c r="V14" s="5479">
        <v>158</v>
      </c>
      <c r="W14" s="5478">
        <v>28</v>
      </c>
      <c r="X14" s="5478">
        <f>SUM(C14:W14)</f>
        <v>2683</v>
      </c>
    </row>
    <row r="15" spans="1:24" ht="16.5" customHeight="1">
      <c r="A15" s="5482" t="s">
        <v>108</v>
      </c>
      <c r="B15" s="5481" t="s">
        <v>109</v>
      </c>
      <c r="C15" s="5479">
        <v>0</v>
      </c>
      <c r="D15" s="5480">
        <v>180</v>
      </c>
      <c r="E15" s="5480">
        <v>332</v>
      </c>
      <c r="F15" s="5480">
        <v>388</v>
      </c>
      <c r="G15" s="5480">
        <v>1680</v>
      </c>
      <c r="H15" s="5480">
        <v>661</v>
      </c>
      <c r="I15" s="5480">
        <v>432</v>
      </c>
      <c r="J15" s="5480">
        <v>1570</v>
      </c>
      <c r="K15" s="5480">
        <v>1231</v>
      </c>
      <c r="L15" s="5480">
        <v>983</v>
      </c>
      <c r="M15" s="5480">
        <v>68</v>
      </c>
      <c r="N15" s="5480">
        <v>830</v>
      </c>
      <c r="O15" s="5480">
        <v>244</v>
      </c>
      <c r="P15" s="5480">
        <v>427</v>
      </c>
      <c r="Q15" s="5480">
        <v>520</v>
      </c>
      <c r="R15" s="5480">
        <v>380</v>
      </c>
      <c r="S15" s="5479">
        <v>117</v>
      </c>
      <c r="T15" s="5479">
        <v>103</v>
      </c>
      <c r="U15" s="5479">
        <v>89</v>
      </c>
      <c r="V15" s="5479">
        <v>560</v>
      </c>
      <c r="W15" s="5478">
        <v>211</v>
      </c>
      <c r="X15" s="5478">
        <f>SUM(C15:W15)</f>
        <v>11006</v>
      </c>
    </row>
    <row r="16" spans="1:24" ht="17.100000000000001" customHeight="1">
      <c r="A16" s="5482" t="s">
        <v>210</v>
      </c>
      <c r="B16" s="5481" t="s">
        <v>111</v>
      </c>
      <c r="C16" s="5479">
        <v>753</v>
      </c>
      <c r="D16" s="5480">
        <v>158</v>
      </c>
      <c r="E16" s="5480">
        <v>371</v>
      </c>
      <c r="F16" s="5480">
        <v>266</v>
      </c>
      <c r="G16" s="5480">
        <v>394</v>
      </c>
      <c r="H16" s="5480">
        <v>66</v>
      </c>
      <c r="I16" s="5480">
        <v>185</v>
      </c>
      <c r="J16" s="5480">
        <v>363</v>
      </c>
      <c r="K16" s="5480">
        <v>491</v>
      </c>
      <c r="L16" s="5480">
        <v>401</v>
      </c>
      <c r="M16" s="5480">
        <v>7</v>
      </c>
      <c r="N16" s="5480">
        <v>433</v>
      </c>
      <c r="O16" s="5480">
        <v>265</v>
      </c>
      <c r="P16" s="5480">
        <v>213</v>
      </c>
      <c r="Q16" s="5480">
        <v>71</v>
      </c>
      <c r="R16" s="5480">
        <v>187</v>
      </c>
      <c r="S16" s="5479">
        <v>24</v>
      </c>
      <c r="T16" s="5479">
        <v>11</v>
      </c>
      <c r="U16" s="5479">
        <v>20</v>
      </c>
      <c r="V16" s="5479">
        <v>312</v>
      </c>
      <c r="W16" s="5478">
        <v>247</v>
      </c>
      <c r="X16" s="5478">
        <f>SUM(C16:W16)</f>
        <v>5238</v>
      </c>
    </row>
    <row r="17" spans="1:24" ht="17.100000000000001" customHeight="1">
      <c r="A17" s="5482" t="s">
        <v>112</v>
      </c>
      <c r="B17" s="5481" t="s">
        <v>113</v>
      </c>
      <c r="C17" s="5483">
        <v>917</v>
      </c>
      <c r="D17" s="5483">
        <v>239</v>
      </c>
      <c r="E17" s="5483">
        <v>207</v>
      </c>
      <c r="F17" s="5483">
        <v>281</v>
      </c>
      <c r="G17" s="5483">
        <v>282</v>
      </c>
      <c r="H17" s="5483">
        <v>203</v>
      </c>
      <c r="I17" s="5483">
        <v>195</v>
      </c>
      <c r="J17" s="5483">
        <v>190</v>
      </c>
      <c r="K17" s="5483">
        <v>1261</v>
      </c>
      <c r="L17" s="5483">
        <v>334</v>
      </c>
      <c r="M17" s="5483">
        <v>130</v>
      </c>
      <c r="N17" s="5483">
        <v>337</v>
      </c>
      <c r="O17" s="5483">
        <v>103</v>
      </c>
      <c r="P17" s="5483">
        <v>273</v>
      </c>
      <c r="Q17" s="5483">
        <v>163</v>
      </c>
      <c r="R17" s="5483">
        <v>324</v>
      </c>
      <c r="S17" s="5479">
        <v>184</v>
      </c>
      <c r="T17" s="5484">
        <v>0</v>
      </c>
      <c r="U17" s="5479">
        <v>139</v>
      </c>
      <c r="V17" s="5479">
        <v>214</v>
      </c>
      <c r="W17" s="5478">
        <v>180</v>
      </c>
      <c r="X17" s="5478">
        <f>SUM(C17:W17)</f>
        <v>6156</v>
      </c>
    </row>
    <row r="18" spans="1:24" ht="17.100000000000001" customHeight="1">
      <c r="A18" s="5482" t="s">
        <v>114</v>
      </c>
      <c r="B18" s="5481" t="s">
        <v>980</v>
      </c>
      <c r="C18" s="5483">
        <v>488</v>
      </c>
      <c r="D18" s="5483">
        <v>108</v>
      </c>
      <c r="E18" s="5483">
        <v>106</v>
      </c>
      <c r="F18" s="5483">
        <v>54</v>
      </c>
      <c r="G18" s="5483">
        <v>529</v>
      </c>
      <c r="H18" s="5483">
        <v>55</v>
      </c>
      <c r="I18" s="5483">
        <v>181</v>
      </c>
      <c r="J18" s="5483">
        <v>370</v>
      </c>
      <c r="K18" s="5483">
        <v>557</v>
      </c>
      <c r="L18" s="5483">
        <v>308</v>
      </c>
      <c r="M18" s="5483">
        <v>13</v>
      </c>
      <c r="N18" s="5483">
        <v>104</v>
      </c>
      <c r="O18" s="5483">
        <v>36</v>
      </c>
      <c r="P18" s="5483">
        <v>136</v>
      </c>
      <c r="Q18" s="5483">
        <v>76</v>
      </c>
      <c r="R18" s="5483">
        <v>153</v>
      </c>
      <c r="S18" s="5479">
        <v>41</v>
      </c>
      <c r="T18" s="5484">
        <v>18</v>
      </c>
      <c r="U18" s="5479">
        <v>1</v>
      </c>
      <c r="V18" s="5479">
        <v>150</v>
      </c>
      <c r="W18" s="5478">
        <v>35</v>
      </c>
      <c r="X18" s="5478">
        <f>SUM(C18:W18)</f>
        <v>3519</v>
      </c>
    </row>
    <row r="19" spans="1:24" ht="17.100000000000001" customHeight="1">
      <c r="A19" s="5482" t="s">
        <v>212</v>
      </c>
      <c r="B19" s="5481" t="s">
        <v>117</v>
      </c>
      <c r="C19" s="5479">
        <v>197</v>
      </c>
      <c r="D19" s="5480">
        <v>84</v>
      </c>
      <c r="E19" s="5480">
        <v>111</v>
      </c>
      <c r="F19" s="5480">
        <v>19</v>
      </c>
      <c r="G19" s="5480">
        <v>184</v>
      </c>
      <c r="H19" s="5480">
        <v>0</v>
      </c>
      <c r="I19" s="5480">
        <v>10</v>
      </c>
      <c r="J19" s="5480">
        <v>437</v>
      </c>
      <c r="K19" s="5480">
        <v>302</v>
      </c>
      <c r="L19" s="5480">
        <v>200</v>
      </c>
      <c r="M19" s="5480">
        <v>1</v>
      </c>
      <c r="N19" s="5480">
        <v>116</v>
      </c>
      <c r="O19" s="5480">
        <v>64</v>
      </c>
      <c r="P19" s="5480">
        <v>145</v>
      </c>
      <c r="Q19" s="5480">
        <v>33</v>
      </c>
      <c r="R19" s="5480">
        <v>8</v>
      </c>
      <c r="S19" s="5479">
        <v>4</v>
      </c>
      <c r="T19" s="5479">
        <v>0</v>
      </c>
      <c r="U19" s="5479">
        <v>0</v>
      </c>
      <c r="V19" s="5484">
        <v>80</v>
      </c>
      <c r="W19" s="5478">
        <v>13</v>
      </c>
      <c r="X19" s="5478">
        <f>SUM(C19:W19)</f>
        <v>2008</v>
      </c>
    </row>
    <row r="20" spans="1:24" ht="17.100000000000001" customHeight="1">
      <c r="A20" s="5482" t="s">
        <v>118</v>
      </c>
      <c r="B20" s="5481" t="s">
        <v>119</v>
      </c>
      <c r="C20" s="5479">
        <v>0</v>
      </c>
      <c r="D20" s="5480">
        <v>61</v>
      </c>
      <c r="E20" s="5480">
        <v>92</v>
      </c>
      <c r="F20" s="5480">
        <v>14</v>
      </c>
      <c r="G20" s="5480">
        <v>510</v>
      </c>
      <c r="H20" s="5480">
        <v>28</v>
      </c>
      <c r="I20" s="5480">
        <v>174</v>
      </c>
      <c r="J20" s="5480">
        <v>167</v>
      </c>
      <c r="K20" s="5480">
        <v>0</v>
      </c>
      <c r="L20" s="5480">
        <v>0</v>
      </c>
      <c r="M20" s="5480">
        <v>6</v>
      </c>
      <c r="N20" s="5480">
        <v>166</v>
      </c>
      <c r="O20" s="5480">
        <v>43</v>
      </c>
      <c r="P20" s="5480">
        <v>73</v>
      </c>
      <c r="Q20" s="5480">
        <v>154</v>
      </c>
      <c r="R20" s="5480">
        <v>43</v>
      </c>
      <c r="S20" s="5479">
        <v>11</v>
      </c>
      <c r="T20" s="5479">
        <v>3</v>
      </c>
      <c r="U20" s="5479">
        <v>1</v>
      </c>
      <c r="V20" s="5479">
        <v>51</v>
      </c>
      <c r="W20" s="5478">
        <v>7</v>
      </c>
      <c r="X20" s="5478">
        <f>SUM(C20:W20)</f>
        <v>1604</v>
      </c>
    </row>
    <row r="21" spans="1:24" ht="17.100000000000001" customHeight="1">
      <c r="A21" s="5482" t="s">
        <v>120</v>
      </c>
      <c r="B21" s="5481" t="s">
        <v>121</v>
      </c>
      <c r="C21" s="5483">
        <v>606</v>
      </c>
      <c r="D21" s="5483">
        <v>323</v>
      </c>
      <c r="E21" s="5483">
        <v>213</v>
      </c>
      <c r="F21" s="5483">
        <v>169</v>
      </c>
      <c r="G21" s="5483">
        <v>317</v>
      </c>
      <c r="H21" s="5483">
        <v>0</v>
      </c>
      <c r="I21" s="5483">
        <v>328</v>
      </c>
      <c r="J21" s="5483">
        <v>614</v>
      </c>
      <c r="K21" s="5483">
        <v>1707</v>
      </c>
      <c r="L21" s="5483">
        <v>536</v>
      </c>
      <c r="M21" s="5483">
        <v>83</v>
      </c>
      <c r="N21" s="5483">
        <v>323</v>
      </c>
      <c r="O21" s="5483">
        <v>37</v>
      </c>
      <c r="P21" s="5483">
        <v>510</v>
      </c>
      <c r="Q21" s="5483">
        <v>100</v>
      </c>
      <c r="R21" s="5479">
        <v>30</v>
      </c>
      <c r="S21" s="5479">
        <v>13</v>
      </c>
      <c r="T21" s="5479">
        <v>32</v>
      </c>
      <c r="U21" s="5479">
        <v>3</v>
      </c>
      <c r="V21" s="5479">
        <v>63</v>
      </c>
      <c r="W21" s="5478">
        <v>45</v>
      </c>
      <c r="X21" s="5478">
        <f>SUM(C21:W21)</f>
        <v>6052</v>
      </c>
    </row>
    <row r="22" spans="1:24" ht="17.100000000000001" customHeight="1">
      <c r="A22" s="5482" t="s">
        <v>213</v>
      </c>
      <c r="B22" s="5481" t="s">
        <v>123</v>
      </c>
      <c r="C22" s="5479">
        <v>0</v>
      </c>
      <c r="D22" s="5479">
        <v>56</v>
      </c>
      <c r="E22" s="5479">
        <v>83</v>
      </c>
      <c r="F22" s="5479">
        <v>12</v>
      </c>
      <c r="G22" s="5479">
        <v>101</v>
      </c>
      <c r="H22" s="5479">
        <v>9</v>
      </c>
      <c r="I22" s="5479">
        <v>128</v>
      </c>
      <c r="J22" s="5479">
        <v>114</v>
      </c>
      <c r="K22" s="5479">
        <v>262</v>
      </c>
      <c r="L22" s="5479">
        <v>75</v>
      </c>
      <c r="M22" s="5479">
        <v>0</v>
      </c>
      <c r="N22" s="5479">
        <v>102</v>
      </c>
      <c r="O22" s="5479">
        <v>20</v>
      </c>
      <c r="P22" s="5479">
        <v>30</v>
      </c>
      <c r="Q22" s="5479">
        <v>1</v>
      </c>
      <c r="R22" s="5483">
        <v>44</v>
      </c>
      <c r="S22" s="5479">
        <v>5</v>
      </c>
      <c r="T22" s="5479">
        <v>0</v>
      </c>
      <c r="U22" s="5479">
        <v>0</v>
      </c>
      <c r="V22" s="5479">
        <v>12</v>
      </c>
      <c r="W22" s="5478">
        <v>5</v>
      </c>
      <c r="X22" s="5478">
        <f>SUM(C22:W22)</f>
        <v>1059</v>
      </c>
    </row>
    <row r="23" spans="1:24" ht="16.5" customHeight="1">
      <c r="A23" s="5482" t="s">
        <v>124</v>
      </c>
      <c r="B23" s="5481" t="s">
        <v>125</v>
      </c>
      <c r="C23" s="5479">
        <v>243</v>
      </c>
      <c r="D23" s="5480">
        <v>39</v>
      </c>
      <c r="E23" s="5480">
        <v>125</v>
      </c>
      <c r="F23" s="5480">
        <v>0</v>
      </c>
      <c r="G23" s="5480">
        <v>106</v>
      </c>
      <c r="H23" s="5480">
        <v>0</v>
      </c>
      <c r="I23" s="5480">
        <v>40</v>
      </c>
      <c r="J23" s="5480">
        <v>231</v>
      </c>
      <c r="K23" s="5480">
        <v>337</v>
      </c>
      <c r="L23" s="5480">
        <v>351</v>
      </c>
      <c r="M23" s="5480">
        <v>3</v>
      </c>
      <c r="N23" s="5480">
        <v>87</v>
      </c>
      <c r="O23" s="5480">
        <v>40</v>
      </c>
      <c r="P23" s="5480">
        <v>91</v>
      </c>
      <c r="Q23" s="5480">
        <v>35</v>
      </c>
      <c r="R23" s="5480">
        <v>45</v>
      </c>
      <c r="S23" s="5479">
        <v>12</v>
      </c>
      <c r="T23" s="5479">
        <v>0</v>
      </c>
      <c r="U23" s="5479">
        <v>0</v>
      </c>
      <c r="V23" s="5479">
        <v>69</v>
      </c>
      <c r="W23" s="5478">
        <v>17</v>
      </c>
      <c r="X23" s="5478">
        <f>SUM(C23:W23)</f>
        <v>1871</v>
      </c>
    </row>
    <row r="24" spans="1:24" ht="16.5" customHeight="1" thickBot="1">
      <c r="A24" s="5482" t="s">
        <v>126</v>
      </c>
      <c r="B24" s="5481" t="s">
        <v>127</v>
      </c>
      <c r="C24" s="5479">
        <v>196</v>
      </c>
      <c r="D24" s="5480">
        <v>121</v>
      </c>
      <c r="E24" s="5480">
        <v>25</v>
      </c>
      <c r="F24" s="5480">
        <v>16</v>
      </c>
      <c r="G24" s="5480">
        <v>19</v>
      </c>
      <c r="H24" s="5480">
        <v>26</v>
      </c>
      <c r="I24" s="5480">
        <v>59</v>
      </c>
      <c r="J24" s="5480">
        <v>70</v>
      </c>
      <c r="K24" s="5480">
        <v>134</v>
      </c>
      <c r="L24" s="5480">
        <v>156</v>
      </c>
      <c r="M24" s="5480">
        <v>0</v>
      </c>
      <c r="N24" s="5480">
        <v>52</v>
      </c>
      <c r="O24" s="5480">
        <v>46</v>
      </c>
      <c r="P24" s="5480">
        <v>90</v>
      </c>
      <c r="Q24" s="5480">
        <v>6</v>
      </c>
      <c r="R24" s="5480">
        <v>33</v>
      </c>
      <c r="S24" s="5479">
        <v>0</v>
      </c>
      <c r="T24" s="5479">
        <v>0</v>
      </c>
      <c r="U24" s="5479">
        <v>0</v>
      </c>
      <c r="V24" s="5479">
        <v>36</v>
      </c>
      <c r="W24" s="5478">
        <v>40</v>
      </c>
      <c r="X24" s="5478">
        <f>SUM(C24:W24)</f>
        <v>1125</v>
      </c>
    </row>
    <row r="25" spans="1:24" ht="17.100000000000001" customHeight="1">
      <c r="A25" s="5477" t="s">
        <v>424</v>
      </c>
      <c r="B25" s="5476" t="s">
        <v>131</v>
      </c>
      <c r="C25" s="5474">
        <f>SUM(C7:C24)</f>
        <v>5236</v>
      </c>
      <c r="D25" s="5474">
        <f>SUM(D7:D24)</f>
        <v>2361</v>
      </c>
      <c r="E25" s="5474">
        <f>SUM(E7:E24)</f>
        <v>3567</v>
      </c>
      <c r="F25" s="5474">
        <f>SUM(F7:F24)</f>
        <v>1941</v>
      </c>
      <c r="G25" s="5474">
        <f>SUM(G7:G24)</f>
        <v>7500</v>
      </c>
      <c r="H25" s="5474">
        <f>SUM(H7:H24)</f>
        <v>1983</v>
      </c>
      <c r="I25" s="5474">
        <f>SUM(I7:I24)</f>
        <v>3020</v>
      </c>
      <c r="J25" s="5474">
        <f>SUM(J7:J24)</f>
        <v>9184</v>
      </c>
      <c r="K25" s="5475">
        <f>SUM(K7:K24)</f>
        <v>10557</v>
      </c>
      <c r="L25" s="5474">
        <f>SUM(L7:L24)</f>
        <v>5430</v>
      </c>
      <c r="M25" s="5474">
        <f>SUM(M7:M24)</f>
        <v>730</v>
      </c>
      <c r="N25" s="5474">
        <f>SUM(N7:N24)</f>
        <v>4147</v>
      </c>
      <c r="O25" s="5474">
        <f>SUM(O7:O24)</f>
        <v>1377</v>
      </c>
      <c r="P25" s="5474">
        <f>SUM(P7:P24)</f>
        <v>2949</v>
      </c>
      <c r="Q25" s="5474">
        <f>SUM(Q7:Q24)</f>
        <v>2629</v>
      </c>
      <c r="R25" s="5474">
        <f>SUM(R7:R24)</f>
        <v>2075</v>
      </c>
      <c r="S25" s="5474">
        <f>SUM(S7:S24)</f>
        <v>954</v>
      </c>
      <c r="T25" s="5474">
        <f>SUM(T7:T24)</f>
        <v>314</v>
      </c>
      <c r="U25" s="5474">
        <f>SUM(U7:U24)</f>
        <v>537</v>
      </c>
      <c r="V25" s="5474">
        <f>SUM(V7:V24)</f>
        <v>2547</v>
      </c>
      <c r="W25" s="5474">
        <f>SUM(W7:W24)</f>
        <v>1099</v>
      </c>
      <c r="X25" s="5474">
        <f>SUM(X7:X24)</f>
        <v>70137</v>
      </c>
    </row>
    <row r="26" spans="1:24">
      <c r="A26" s="5473"/>
      <c r="B26" s="5473"/>
      <c r="C26" s="5473"/>
      <c r="D26" s="5473"/>
      <c r="E26" s="5473"/>
      <c r="F26" s="5473"/>
      <c r="G26" s="5473"/>
      <c r="H26" s="5473"/>
      <c r="I26" s="5473"/>
      <c r="J26" s="5473"/>
      <c r="K26" s="5473"/>
      <c r="L26" s="5473"/>
      <c r="M26" s="5473"/>
      <c r="N26" s="5473"/>
      <c r="O26" s="5473"/>
      <c r="P26" s="5473"/>
      <c r="Q26" s="5473"/>
      <c r="R26" s="5473"/>
      <c r="S26" s="5473"/>
    </row>
  </sheetData>
  <mergeCells count="2">
    <mergeCell ref="A1:X1"/>
    <mergeCell ref="A2:X2"/>
  </mergeCells>
  <printOptions horizontalCentered="1" verticalCentered="1"/>
  <pageMargins left="0.55118110236220474" right="0.55118110236220474" top="0.98425196850393704" bottom="0.98425196850393704" header="0.51181102362204722" footer="0.51181102362204722"/>
  <pageSetup paperSize="9" scale="85"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CDC3A-3F7D-4FA7-A773-5F0EE2579A0C}">
  <dimension ref="A1:Y12"/>
  <sheetViews>
    <sheetView showGridLines="0" zoomScaleNormal="100" workbookViewId="0">
      <selection activeCell="Y11" sqref="Y11"/>
    </sheetView>
  </sheetViews>
  <sheetFormatPr defaultColWidth="8.85546875" defaultRowHeight="15.75"/>
  <cols>
    <col min="1" max="1" width="11.7109375" style="5471" customWidth="1"/>
    <col min="2" max="2" width="11.7109375" style="5472" customWidth="1"/>
    <col min="3" max="24" width="5.7109375" style="5471" customWidth="1"/>
    <col min="25" max="25" width="7.28515625" style="5471" customWidth="1"/>
    <col min="26" max="16384" width="8.85546875" style="5471"/>
  </cols>
  <sheetData>
    <row r="1" spans="1:25" ht="18.75">
      <c r="A1" s="5521" t="s">
        <v>3669</v>
      </c>
      <c r="B1" s="5521"/>
      <c r="C1" s="5521"/>
      <c r="D1" s="5521"/>
      <c r="E1" s="5521"/>
      <c r="F1" s="5521"/>
      <c r="G1" s="5521"/>
      <c r="H1" s="5521"/>
      <c r="I1" s="5521"/>
      <c r="J1" s="5521"/>
      <c r="K1" s="5521"/>
      <c r="L1" s="5521"/>
      <c r="M1" s="5521"/>
      <c r="N1" s="5521"/>
      <c r="O1" s="5521"/>
      <c r="P1" s="5521"/>
      <c r="Q1" s="5521"/>
      <c r="R1" s="5521"/>
      <c r="S1" s="5521"/>
      <c r="T1" s="5521"/>
      <c r="U1" s="5521"/>
      <c r="V1" s="5521"/>
      <c r="W1" s="5521"/>
      <c r="X1" s="5521"/>
      <c r="Y1" s="5521"/>
    </row>
    <row r="2" spans="1:25">
      <c r="A2" s="5520" t="s">
        <v>3668</v>
      </c>
      <c r="B2" s="5520"/>
      <c r="C2" s="5520"/>
      <c r="D2" s="5520"/>
      <c r="E2" s="5520"/>
      <c r="F2" s="5520"/>
      <c r="G2" s="5520"/>
      <c r="H2" s="5520"/>
      <c r="I2" s="5520"/>
      <c r="J2" s="5520"/>
      <c r="K2" s="5520"/>
      <c r="L2" s="5520"/>
      <c r="M2" s="5520"/>
      <c r="N2" s="5520"/>
      <c r="O2" s="5520"/>
      <c r="P2" s="5520"/>
      <c r="Q2" s="5520"/>
      <c r="R2" s="5520"/>
      <c r="S2" s="5520"/>
      <c r="T2" s="5520"/>
      <c r="U2" s="5520"/>
      <c r="V2" s="5520"/>
      <c r="W2" s="5520"/>
      <c r="X2" s="5520"/>
      <c r="Y2" s="5520"/>
    </row>
    <row r="3" spans="1:25">
      <c r="A3" s="5519" t="s">
        <v>3667</v>
      </c>
      <c r="Y3" s="5471" t="s">
        <v>3666</v>
      </c>
    </row>
    <row r="4" spans="1:25" ht="12.75" customHeight="1">
      <c r="A4" s="5518" t="s">
        <v>217</v>
      </c>
      <c r="B4" s="5517"/>
      <c r="C4" s="5516" t="s">
        <v>3661</v>
      </c>
      <c r="D4" s="5515"/>
      <c r="E4" s="5515"/>
      <c r="F4" s="5515"/>
      <c r="G4" s="5515"/>
      <c r="H4" s="5515"/>
      <c r="I4" s="5515"/>
      <c r="J4" s="5515"/>
      <c r="K4" s="5515"/>
      <c r="L4" s="5515"/>
      <c r="M4" s="5515"/>
      <c r="N4" s="5515"/>
      <c r="O4" s="5515"/>
      <c r="P4" s="5515"/>
      <c r="Q4" s="5515"/>
      <c r="R4" s="5515"/>
      <c r="S4" s="5515"/>
      <c r="T4" s="5515"/>
      <c r="U4" s="5515"/>
      <c r="V4" s="5515"/>
      <c r="W4" s="5515"/>
      <c r="X4" s="5515"/>
      <c r="Y4" s="5514" t="s">
        <v>3660</v>
      </c>
    </row>
    <row r="5" spans="1:25" s="5508" customFormat="1" ht="64.5" customHeight="1">
      <c r="A5" s="5513"/>
      <c r="B5" s="5512"/>
      <c r="C5" s="5509" t="s">
        <v>3659</v>
      </c>
      <c r="D5" s="5509" t="s">
        <v>3658</v>
      </c>
      <c r="E5" s="5509" t="s">
        <v>3657</v>
      </c>
      <c r="F5" s="5509" t="s">
        <v>3656</v>
      </c>
      <c r="G5" s="5509" t="s">
        <v>3655</v>
      </c>
      <c r="H5" s="5509" t="s">
        <v>3654</v>
      </c>
      <c r="I5" s="5509" t="s">
        <v>1070</v>
      </c>
      <c r="J5" s="5509" t="s">
        <v>3653</v>
      </c>
      <c r="K5" s="5509" t="s">
        <v>464</v>
      </c>
      <c r="L5" s="5509" t="s">
        <v>452</v>
      </c>
      <c r="M5" s="5509" t="s">
        <v>490</v>
      </c>
      <c r="N5" s="5509" t="s">
        <v>450</v>
      </c>
      <c r="O5" s="5509" t="s">
        <v>3652</v>
      </c>
      <c r="P5" s="5509" t="s">
        <v>458</v>
      </c>
      <c r="Q5" s="5509" t="s">
        <v>3651</v>
      </c>
      <c r="R5" s="5509" t="s">
        <v>3650</v>
      </c>
      <c r="S5" s="5509" t="s">
        <v>3649</v>
      </c>
      <c r="T5" s="5509" t="s">
        <v>3648</v>
      </c>
      <c r="U5" s="5509" t="s">
        <v>3647</v>
      </c>
      <c r="V5" s="5509" t="s">
        <v>454</v>
      </c>
      <c r="W5" s="5509" t="s">
        <v>512</v>
      </c>
      <c r="X5" s="5509" t="s">
        <v>488</v>
      </c>
      <c r="Y5" s="5509" t="s">
        <v>130</v>
      </c>
    </row>
    <row r="6" spans="1:25" s="5508" customFormat="1" ht="79.5" customHeight="1">
      <c r="A6" s="5511" t="s">
        <v>195</v>
      </c>
      <c r="B6" s="5510" t="s">
        <v>196</v>
      </c>
      <c r="C6" s="5509" t="s">
        <v>3646</v>
      </c>
      <c r="D6" s="5509" t="s">
        <v>968</v>
      </c>
      <c r="E6" s="5509" t="s">
        <v>3645</v>
      </c>
      <c r="F6" s="5509" t="s">
        <v>1071</v>
      </c>
      <c r="G6" s="5509" t="s">
        <v>3644</v>
      </c>
      <c r="H6" s="5509" t="s">
        <v>3643</v>
      </c>
      <c r="I6" s="5509" t="s">
        <v>475</v>
      </c>
      <c r="J6" s="5509" t="s">
        <v>3642</v>
      </c>
      <c r="K6" s="5509" t="s">
        <v>465</v>
      </c>
      <c r="L6" s="5509" t="s">
        <v>453</v>
      </c>
      <c r="M6" s="5509" t="s">
        <v>491</v>
      </c>
      <c r="N6" s="5509" t="s">
        <v>3641</v>
      </c>
      <c r="O6" s="5509" t="s">
        <v>1095</v>
      </c>
      <c r="P6" s="5509" t="s">
        <v>459</v>
      </c>
      <c r="Q6" s="5509" t="s">
        <v>660</v>
      </c>
      <c r="R6" s="5509" t="s">
        <v>3640</v>
      </c>
      <c r="S6" s="5509" t="s">
        <v>3639</v>
      </c>
      <c r="T6" s="5509" t="s">
        <v>3638</v>
      </c>
      <c r="U6" s="5509" t="s">
        <v>3637</v>
      </c>
      <c r="V6" s="5509" t="s">
        <v>455</v>
      </c>
      <c r="W6" s="5509" t="s">
        <v>3636</v>
      </c>
      <c r="X6" s="5509" t="s">
        <v>3100</v>
      </c>
      <c r="Y6" s="5509" t="s">
        <v>131</v>
      </c>
    </row>
    <row r="7" spans="1:25" ht="33" customHeight="1">
      <c r="A7" s="5490" t="s">
        <v>90</v>
      </c>
      <c r="B7" s="5489" t="s">
        <v>91</v>
      </c>
      <c r="C7" s="5487">
        <v>24</v>
      </c>
      <c r="D7" s="5488">
        <v>5</v>
      </c>
      <c r="E7" s="5488">
        <v>10</v>
      </c>
      <c r="F7" s="5488">
        <v>11</v>
      </c>
      <c r="G7" s="5488">
        <v>6</v>
      </c>
      <c r="H7" s="5488">
        <v>4</v>
      </c>
      <c r="I7" s="5488">
        <v>1</v>
      </c>
      <c r="J7" s="5488">
        <v>58</v>
      </c>
      <c r="K7" s="5488">
        <v>30</v>
      </c>
      <c r="L7" s="5488">
        <v>104</v>
      </c>
      <c r="M7" s="5488">
        <v>7</v>
      </c>
      <c r="N7" s="5488">
        <v>18</v>
      </c>
      <c r="O7" s="5488">
        <v>35</v>
      </c>
      <c r="P7" s="5488">
        <v>68</v>
      </c>
      <c r="Q7" s="5488">
        <v>68</v>
      </c>
      <c r="R7" s="5488">
        <v>146</v>
      </c>
      <c r="S7" s="5487">
        <v>21</v>
      </c>
      <c r="T7" s="5487">
        <v>9</v>
      </c>
      <c r="U7" s="5487">
        <v>16</v>
      </c>
      <c r="V7" s="5487">
        <v>11</v>
      </c>
      <c r="W7" s="5487">
        <v>2</v>
      </c>
      <c r="X7" s="5487">
        <v>98</v>
      </c>
      <c r="Y7" s="5487">
        <f>SUM(C7:X7)</f>
        <v>752</v>
      </c>
    </row>
    <row r="8" spans="1:25" ht="33" customHeight="1">
      <c r="A8" s="5482" t="s">
        <v>94</v>
      </c>
      <c r="B8" s="5481" t="s">
        <v>95</v>
      </c>
      <c r="C8" s="5479">
        <v>18</v>
      </c>
      <c r="D8" s="5480">
        <v>3</v>
      </c>
      <c r="E8" s="5480">
        <v>0</v>
      </c>
      <c r="F8" s="5480">
        <v>18</v>
      </c>
      <c r="G8" s="5480">
        <v>263</v>
      </c>
      <c r="H8" s="5480">
        <v>18</v>
      </c>
      <c r="I8" s="5480">
        <v>8</v>
      </c>
      <c r="J8" s="5480">
        <v>14</v>
      </c>
      <c r="K8" s="5480">
        <v>9</v>
      </c>
      <c r="L8" s="5480">
        <v>37</v>
      </c>
      <c r="M8" s="5480">
        <v>5</v>
      </c>
      <c r="N8" s="5480">
        <v>23</v>
      </c>
      <c r="O8" s="5480">
        <v>11</v>
      </c>
      <c r="P8" s="5480">
        <v>46</v>
      </c>
      <c r="Q8" s="5480">
        <v>2</v>
      </c>
      <c r="R8" s="5480">
        <v>18</v>
      </c>
      <c r="S8" s="5479">
        <v>55</v>
      </c>
      <c r="T8" s="5479">
        <v>3</v>
      </c>
      <c r="U8" s="5479">
        <v>13</v>
      </c>
      <c r="V8" s="5479">
        <v>2</v>
      </c>
      <c r="W8" s="5479">
        <v>4</v>
      </c>
      <c r="X8" s="5479">
        <v>80</v>
      </c>
      <c r="Y8" s="5487">
        <f>SUM(C8:X8)</f>
        <v>650</v>
      </c>
    </row>
    <row r="9" spans="1:25" ht="33" customHeight="1">
      <c r="A9" s="5482" t="s">
        <v>209</v>
      </c>
      <c r="B9" s="5481" t="s">
        <v>103</v>
      </c>
      <c r="C9" s="5479">
        <v>7</v>
      </c>
      <c r="D9" s="5480">
        <v>5</v>
      </c>
      <c r="E9" s="5480">
        <v>0</v>
      </c>
      <c r="F9" s="5480">
        <v>0</v>
      </c>
      <c r="G9" s="5480">
        <v>96</v>
      </c>
      <c r="H9" s="5480">
        <v>7</v>
      </c>
      <c r="I9" s="5480">
        <v>3</v>
      </c>
      <c r="J9" s="5480">
        <v>46</v>
      </c>
      <c r="K9" s="5480">
        <v>4</v>
      </c>
      <c r="L9" s="5480">
        <v>18</v>
      </c>
      <c r="M9" s="5480">
        <v>0</v>
      </c>
      <c r="N9" s="5480">
        <v>2</v>
      </c>
      <c r="O9" s="5480">
        <v>3</v>
      </c>
      <c r="P9" s="5480">
        <v>13</v>
      </c>
      <c r="Q9" s="5480">
        <v>0</v>
      </c>
      <c r="R9" s="5480">
        <v>2</v>
      </c>
      <c r="S9" s="5479">
        <v>15</v>
      </c>
      <c r="T9" s="5479">
        <v>3</v>
      </c>
      <c r="U9" s="5479">
        <v>2</v>
      </c>
      <c r="V9" s="5479">
        <v>2</v>
      </c>
      <c r="W9" s="5479">
        <v>0</v>
      </c>
      <c r="X9" s="5479">
        <v>0</v>
      </c>
      <c r="Y9" s="5487">
        <f>SUM(C9:X9)</f>
        <v>228</v>
      </c>
    </row>
    <row r="10" spans="1:25" ht="33" customHeight="1" thickBot="1">
      <c r="A10" s="5482" t="s">
        <v>108</v>
      </c>
      <c r="B10" s="5481" t="s">
        <v>109</v>
      </c>
      <c r="C10" s="5479">
        <v>0</v>
      </c>
      <c r="D10" s="5480">
        <v>0</v>
      </c>
      <c r="E10" s="5480">
        <v>0</v>
      </c>
      <c r="F10" s="5480">
        <v>8</v>
      </c>
      <c r="G10" s="5480">
        <v>0</v>
      </c>
      <c r="H10" s="5480">
        <v>21</v>
      </c>
      <c r="I10" s="5480">
        <v>0</v>
      </c>
      <c r="J10" s="5480">
        <v>8</v>
      </c>
      <c r="K10" s="5480">
        <v>4</v>
      </c>
      <c r="L10" s="5480">
        <v>12</v>
      </c>
      <c r="M10" s="5480">
        <v>0</v>
      </c>
      <c r="N10" s="5480">
        <v>5</v>
      </c>
      <c r="O10" s="5480">
        <v>2</v>
      </c>
      <c r="P10" s="5480">
        <v>3</v>
      </c>
      <c r="Q10" s="5480">
        <v>3</v>
      </c>
      <c r="R10" s="5480">
        <v>8</v>
      </c>
      <c r="S10" s="5479">
        <v>3</v>
      </c>
      <c r="T10" s="5479">
        <v>1</v>
      </c>
      <c r="U10" s="5479">
        <v>1</v>
      </c>
      <c r="V10" s="5479">
        <v>3</v>
      </c>
      <c r="W10" s="5479">
        <v>1</v>
      </c>
      <c r="X10" s="5479">
        <v>8</v>
      </c>
      <c r="Y10" s="5487">
        <f>SUM(C10:X10)</f>
        <v>91</v>
      </c>
    </row>
    <row r="11" spans="1:25" ht="33" customHeight="1">
      <c r="A11" s="5477" t="s">
        <v>424</v>
      </c>
      <c r="B11" s="5476" t="s">
        <v>131</v>
      </c>
      <c r="C11" s="5474">
        <f>SUM(C7:C10)</f>
        <v>49</v>
      </c>
      <c r="D11" s="5474">
        <f>SUM(D7:D10)</f>
        <v>13</v>
      </c>
      <c r="E11" s="5474">
        <f>SUM(E7:E10)</f>
        <v>10</v>
      </c>
      <c r="F11" s="5474">
        <f>SUM(F7:F10)</f>
        <v>37</v>
      </c>
      <c r="G11" s="5474">
        <f>SUM(G7:G10)</f>
        <v>365</v>
      </c>
      <c r="H11" s="5474">
        <f>SUM(H7:H10)</f>
        <v>50</v>
      </c>
      <c r="I11" s="5474">
        <f>SUM(I7:I10)</f>
        <v>12</v>
      </c>
      <c r="J11" s="5474">
        <f>SUM(J7:J10)</f>
        <v>126</v>
      </c>
      <c r="K11" s="5474">
        <f>SUM(K7:K10)</f>
        <v>47</v>
      </c>
      <c r="L11" s="5474">
        <f>SUM(L7:L10)</f>
        <v>171</v>
      </c>
      <c r="M11" s="5474">
        <f>SUM(M7:M10)</f>
        <v>12</v>
      </c>
      <c r="N11" s="5474">
        <f>SUM(N7:N10)</f>
        <v>48</v>
      </c>
      <c r="O11" s="5474">
        <f>SUM(O7:O10)</f>
        <v>51</v>
      </c>
      <c r="P11" s="5474">
        <f>SUM(P7:P10)</f>
        <v>130</v>
      </c>
      <c r="Q11" s="5474">
        <f>SUM(Q7:Q10)</f>
        <v>73</v>
      </c>
      <c r="R11" s="5474">
        <f>SUM(R7:R10)</f>
        <v>174</v>
      </c>
      <c r="S11" s="5474">
        <f>SUM(S7:S10)</f>
        <v>94</v>
      </c>
      <c r="T11" s="5474">
        <f>SUM(T7:T10)</f>
        <v>16</v>
      </c>
      <c r="U11" s="5474">
        <f>SUM(U7:U10)</f>
        <v>32</v>
      </c>
      <c r="V11" s="5474">
        <f>SUM(V7:V10)</f>
        <v>18</v>
      </c>
      <c r="W11" s="5474">
        <f>SUM(W7:W10)</f>
        <v>7</v>
      </c>
      <c r="X11" s="5474">
        <f>SUM(X7:X10)</f>
        <v>186</v>
      </c>
      <c r="Y11" s="5474">
        <f>SUM(Y7:Y10)</f>
        <v>1721</v>
      </c>
    </row>
    <row r="12" spans="1:25">
      <c r="A12" s="5507"/>
      <c r="B12" s="5507"/>
      <c r="C12" s="5507"/>
      <c r="D12" s="5507"/>
      <c r="E12" s="5507"/>
      <c r="F12" s="5507"/>
      <c r="G12" s="5507"/>
      <c r="H12" s="5507"/>
      <c r="I12" s="5507"/>
      <c r="J12" s="5507"/>
      <c r="K12" s="5507"/>
      <c r="L12" s="5507"/>
      <c r="M12" s="5507"/>
      <c r="N12" s="5507"/>
      <c r="O12" s="5507"/>
      <c r="P12" s="5507"/>
      <c r="Q12" s="5507"/>
      <c r="R12" s="5507"/>
      <c r="S12" s="5507"/>
    </row>
  </sheetData>
  <mergeCells count="3">
    <mergeCell ref="A1:Y1"/>
    <mergeCell ref="A2:Y2"/>
    <mergeCell ref="A12:S12"/>
  </mergeCells>
  <printOptions horizontalCentered="1" verticalCentered="1"/>
  <pageMargins left="0.55118110236220474" right="0.55118110236220474" top="0.98425196850393704" bottom="0.98425196850393704" header="0.51181102362204722" footer="0.51181102362204722"/>
  <pageSetup paperSize="9" scale="88"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C560-0752-4E4F-83A6-0456B151D59E}">
  <dimension ref="A1:D22"/>
  <sheetViews>
    <sheetView showGridLines="0" zoomScale="75" zoomScaleNormal="75" workbookViewId="0">
      <selection activeCell="D20" sqref="D20:D21"/>
    </sheetView>
  </sheetViews>
  <sheetFormatPr defaultColWidth="11.28515625" defaultRowHeight="33" customHeight="1"/>
  <cols>
    <col min="1" max="1" width="61.85546875" style="5522" customWidth="1"/>
    <col min="2" max="4" width="22.85546875" style="5522" customWidth="1"/>
    <col min="5" max="16384" width="11.28515625" style="5522"/>
  </cols>
  <sheetData>
    <row r="1" spans="1:4" ht="33" customHeight="1">
      <c r="A1" s="5535" t="s">
        <v>3691</v>
      </c>
      <c r="B1" s="5535"/>
      <c r="C1" s="5535"/>
      <c r="D1" s="5535"/>
    </row>
    <row r="2" spans="1:4" ht="48.75" customHeight="1">
      <c r="A2" s="5535" t="s">
        <v>3690</v>
      </c>
      <c r="B2" s="5535"/>
      <c r="C2" s="5535"/>
      <c r="D2" s="5535"/>
    </row>
    <row r="3" spans="1:4" ht="33" customHeight="1">
      <c r="A3" s="5534" t="s">
        <v>3689</v>
      </c>
      <c r="D3" s="5522" t="s">
        <v>3688</v>
      </c>
    </row>
    <row r="4" spans="1:4" ht="33" customHeight="1">
      <c r="A4" s="5533" t="s">
        <v>3687</v>
      </c>
      <c r="B4" s="5532" t="s">
        <v>1145</v>
      </c>
      <c r="C4" s="5532" t="s">
        <v>1146</v>
      </c>
      <c r="D4" s="5532" t="s">
        <v>739</v>
      </c>
    </row>
    <row r="5" spans="1:4" ht="33" customHeight="1">
      <c r="A5" s="5531" t="s">
        <v>3686</v>
      </c>
      <c r="B5" s="5530" t="s">
        <v>3685</v>
      </c>
      <c r="C5" s="5530" t="s">
        <v>3684</v>
      </c>
      <c r="D5" s="5530" t="s">
        <v>131</v>
      </c>
    </row>
    <row r="6" spans="1:4" ht="23.1" customHeight="1">
      <c r="A6" s="5529" t="s">
        <v>3683</v>
      </c>
      <c r="B6" s="5528">
        <v>508</v>
      </c>
      <c r="C6" s="5528">
        <v>2030</v>
      </c>
      <c r="D6" s="5527">
        <f>C6+B6</f>
        <v>2538</v>
      </c>
    </row>
    <row r="7" spans="1:4" ht="23.1" customHeight="1">
      <c r="A7" s="5526" t="s">
        <v>3682</v>
      </c>
      <c r="B7" s="5525"/>
      <c r="C7" s="5525"/>
      <c r="D7" s="5524"/>
    </row>
    <row r="8" spans="1:4" ht="23.1" customHeight="1">
      <c r="A8" s="5529" t="s">
        <v>3681</v>
      </c>
      <c r="B8" s="5528">
        <v>7714</v>
      </c>
      <c r="C8" s="5528">
        <v>7111</v>
      </c>
      <c r="D8" s="5527">
        <f>C8+B8</f>
        <v>14825</v>
      </c>
    </row>
    <row r="9" spans="1:4" ht="23.1" customHeight="1">
      <c r="A9" s="5526" t="s">
        <v>3680</v>
      </c>
      <c r="B9" s="5525"/>
      <c r="C9" s="5525"/>
      <c r="D9" s="5524"/>
    </row>
    <row r="10" spans="1:4" ht="23.1" customHeight="1">
      <c r="A10" s="5529" t="s">
        <v>3679</v>
      </c>
      <c r="B10" s="5528">
        <v>8731</v>
      </c>
      <c r="C10" s="5528">
        <v>3848</v>
      </c>
      <c r="D10" s="5527">
        <f>C10+B10</f>
        <v>12579</v>
      </c>
    </row>
    <row r="11" spans="1:4" ht="23.1" customHeight="1">
      <c r="A11" s="5526" t="s">
        <v>3678</v>
      </c>
      <c r="B11" s="5525"/>
      <c r="C11" s="5525"/>
      <c r="D11" s="5524"/>
    </row>
    <row r="12" spans="1:4" ht="23.1" customHeight="1">
      <c r="A12" s="5529" t="s">
        <v>2928</v>
      </c>
      <c r="B12" s="5528">
        <v>10903</v>
      </c>
      <c r="C12" s="5528">
        <v>5555</v>
      </c>
      <c r="D12" s="5527">
        <f>C12+B12</f>
        <v>16458</v>
      </c>
    </row>
    <row r="13" spans="1:4" ht="23.1" customHeight="1">
      <c r="A13" s="5526" t="s">
        <v>3677</v>
      </c>
      <c r="B13" s="5525"/>
      <c r="C13" s="5525"/>
      <c r="D13" s="5524"/>
    </row>
    <row r="14" spans="1:4" ht="23.1" customHeight="1">
      <c r="A14" s="5529" t="s">
        <v>3676</v>
      </c>
      <c r="B14" s="5528">
        <v>3141</v>
      </c>
      <c r="C14" s="5528">
        <v>2729</v>
      </c>
      <c r="D14" s="5527">
        <f>C14+B14</f>
        <v>5870</v>
      </c>
    </row>
    <row r="15" spans="1:4" ht="23.1" customHeight="1">
      <c r="A15" s="5526" t="s">
        <v>3675</v>
      </c>
      <c r="B15" s="5525"/>
      <c r="C15" s="5525"/>
      <c r="D15" s="5524"/>
    </row>
    <row r="16" spans="1:4" ht="23.1" customHeight="1">
      <c r="A16" s="5529" t="s">
        <v>3674</v>
      </c>
      <c r="B16" s="5528">
        <v>165</v>
      </c>
      <c r="C16" s="5528">
        <v>1070</v>
      </c>
      <c r="D16" s="5527">
        <f>C16+B16</f>
        <v>1235</v>
      </c>
    </row>
    <row r="17" spans="1:4" ht="23.1" customHeight="1">
      <c r="A17" s="5526" t="s">
        <v>3673</v>
      </c>
      <c r="B17" s="5525"/>
      <c r="C17" s="5525"/>
      <c r="D17" s="5524"/>
    </row>
    <row r="18" spans="1:4" ht="23.1" customHeight="1">
      <c r="A18" s="5529" t="s">
        <v>3672</v>
      </c>
      <c r="B18" s="5528">
        <v>59708</v>
      </c>
      <c r="C18" s="5528">
        <v>58104</v>
      </c>
      <c r="D18" s="5527">
        <f>C18+B18</f>
        <v>117812</v>
      </c>
    </row>
    <row r="19" spans="1:4" ht="23.1" customHeight="1">
      <c r="A19" s="5526" t="s">
        <v>3671</v>
      </c>
      <c r="B19" s="5525"/>
      <c r="C19" s="5525"/>
      <c r="D19" s="5524"/>
    </row>
    <row r="20" spans="1:4" ht="23.1" customHeight="1">
      <c r="A20" s="5529" t="s">
        <v>1808</v>
      </c>
      <c r="B20" s="5528">
        <v>56986</v>
      </c>
      <c r="C20" s="5528">
        <v>47140</v>
      </c>
      <c r="D20" s="5527">
        <f>C20+B20</f>
        <v>104126</v>
      </c>
    </row>
    <row r="21" spans="1:4" ht="23.1" customHeight="1">
      <c r="A21" s="5526" t="s">
        <v>3670</v>
      </c>
      <c r="B21" s="5525"/>
      <c r="C21" s="5525"/>
      <c r="D21" s="5524"/>
    </row>
    <row r="22" spans="1:4" ht="23.1" customHeight="1">
      <c r="A22" s="5523" t="s">
        <v>3147</v>
      </c>
    </row>
  </sheetData>
  <mergeCells count="26">
    <mergeCell ref="B18:B19"/>
    <mergeCell ref="C18:C19"/>
    <mergeCell ref="D18:D19"/>
    <mergeCell ref="B20:B21"/>
    <mergeCell ref="C20:C21"/>
    <mergeCell ref="D20:D21"/>
    <mergeCell ref="B14:B15"/>
    <mergeCell ref="C14:C15"/>
    <mergeCell ref="D14:D15"/>
    <mergeCell ref="B16:B17"/>
    <mergeCell ref="C16:C17"/>
    <mergeCell ref="D16:D17"/>
    <mergeCell ref="B10:B11"/>
    <mergeCell ref="C10:C11"/>
    <mergeCell ref="D10:D11"/>
    <mergeCell ref="B12:B13"/>
    <mergeCell ref="C12:C13"/>
    <mergeCell ref="D12:D13"/>
    <mergeCell ref="A1:D1"/>
    <mergeCell ref="A2:D2"/>
    <mergeCell ref="B6:B7"/>
    <mergeCell ref="C6:C7"/>
    <mergeCell ref="D6:D7"/>
    <mergeCell ref="B8:B9"/>
    <mergeCell ref="C8:C9"/>
    <mergeCell ref="D8:D9"/>
  </mergeCells>
  <printOptions horizontalCentered="1" verticalCentered="1"/>
  <pageMargins left="0.43307086614173229" right="0.82677165354330717" top="0.59055118110236227" bottom="0.59055118110236227" header="0.51181102362204722" footer="0.51181102362204722"/>
  <pageSetup paperSize="9" scale="72" orientation="portrait" r:id="rId1"/>
  <headerFooter alignWithMargins="0"/>
  <colBreaks count="1" manualBreakCount="1">
    <brk id="4"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4C3-8719-46F6-9D85-6FAB8F521DCD}">
  <dimension ref="A1:T28"/>
  <sheetViews>
    <sheetView showGridLines="0" zoomScaleNormal="100" workbookViewId="0">
      <selection activeCell="J26" sqref="J26"/>
    </sheetView>
  </sheetViews>
  <sheetFormatPr defaultColWidth="8.85546875" defaultRowHeight="15.75"/>
  <cols>
    <col min="1" max="1" width="12" style="357" customWidth="1"/>
    <col min="2" max="2" width="14.28515625" style="357" customWidth="1"/>
    <col min="3" max="3" width="13" style="357" customWidth="1"/>
    <col min="4" max="4" width="13.28515625" style="357" customWidth="1"/>
    <col min="5" max="5" width="14" style="357" customWidth="1"/>
    <col min="6" max="6" width="13.85546875" style="357" customWidth="1"/>
    <col min="7" max="7" width="12.42578125" style="357" customWidth="1"/>
    <col min="8" max="9" width="13" style="357" customWidth="1"/>
    <col min="10" max="10" width="13.42578125" style="357" customWidth="1"/>
    <col min="11" max="11" width="26.5703125" style="357" customWidth="1"/>
    <col min="12" max="12" width="25.42578125" style="357" customWidth="1"/>
    <col min="13" max="13" width="8.85546875" style="650"/>
    <col min="14" max="16384" width="8.85546875" style="357"/>
  </cols>
  <sheetData>
    <row r="1" spans="1:13" s="5556" customFormat="1" ht="18.75">
      <c r="A1" s="5557" t="s">
        <v>3711</v>
      </c>
      <c r="B1" s="5557"/>
      <c r="C1" s="5557"/>
      <c r="D1" s="5557"/>
      <c r="E1" s="5557"/>
      <c r="F1" s="5557"/>
      <c r="G1" s="5557"/>
      <c r="H1" s="5557"/>
      <c r="I1" s="5557"/>
      <c r="J1" s="5557"/>
      <c r="M1" s="650"/>
    </row>
    <row r="2" spans="1:13" s="356" customFormat="1">
      <c r="A2" s="4498" t="s">
        <v>3710</v>
      </c>
      <c r="B2" s="4498"/>
      <c r="C2" s="4498"/>
      <c r="D2" s="4498"/>
      <c r="E2" s="4498"/>
      <c r="F2" s="4498"/>
      <c r="G2" s="4498"/>
      <c r="H2" s="4498"/>
      <c r="I2" s="4498"/>
      <c r="J2" s="4498"/>
      <c r="M2" s="650"/>
    </row>
    <row r="3" spans="1:13" s="356" customFormat="1">
      <c r="A3" s="5555" t="s">
        <v>3709</v>
      </c>
      <c r="B3" s="1503"/>
      <c r="C3" s="1503"/>
      <c r="D3" s="1503"/>
      <c r="E3" s="1503"/>
      <c r="F3" s="1503"/>
      <c r="G3" s="1503"/>
      <c r="H3" s="1503"/>
      <c r="I3" s="1503"/>
      <c r="J3" s="4497" t="s">
        <v>3708</v>
      </c>
      <c r="M3" s="650"/>
    </row>
    <row r="4" spans="1:13" s="356" customFormat="1" ht="52.5" customHeight="1">
      <c r="A4" s="4442" t="s">
        <v>217</v>
      </c>
      <c r="B4" s="4441"/>
      <c r="C4" s="5553" t="s">
        <v>3707</v>
      </c>
      <c r="D4" s="5554" t="s">
        <v>3706</v>
      </c>
      <c r="E4" s="5553" t="s">
        <v>3705</v>
      </c>
      <c r="F4" s="5552" t="s">
        <v>3704</v>
      </c>
      <c r="G4" s="5553" t="s">
        <v>3703</v>
      </c>
      <c r="H4" s="5553" t="s">
        <v>3702</v>
      </c>
      <c r="I4" s="5552" t="s">
        <v>3701</v>
      </c>
      <c r="J4" s="5552" t="s">
        <v>3700</v>
      </c>
      <c r="K4" s="650"/>
      <c r="M4" s="650"/>
    </row>
    <row r="5" spans="1:13" s="356" customFormat="1" ht="60">
      <c r="A5" s="5551" t="s">
        <v>85</v>
      </c>
      <c r="B5" s="5550" t="s">
        <v>196</v>
      </c>
      <c r="C5" s="5549" t="s">
        <v>3699</v>
      </c>
      <c r="D5" s="5549" t="s">
        <v>3698</v>
      </c>
      <c r="E5" s="5549" t="s">
        <v>3697</v>
      </c>
      <c r="F5" s="5549" t="s">
        <v>3696</v>
      </c>
      <c r="G5" s="5549" t="s">
        <v>3695</v>
      </c>
      <c r="H5" s="5549" t="s">
        <v>3694</v>
      </c>
      <c r="I5" s="5549" t="s">
        <v>3693</v>
      </c>
      <c r="J5" s="5549" t="s">
        <v>3692</v>
      </c>
      <c r="K5" s="650"/>
      <c r="M5" s="650"/>
    </row>
    <row r="6" spans="1:13" s="356" customFormat="1" ht="18" customHeight="1">
      <c r="A6" s="5300" t="s">
        <v>969</v>
      </c>
      <c r="B6" s="5548" t="s">
        <v>91</v>
      </c>
      <c r="C6" s="4450">
        <v>7937</v>
      </c>
      <c r="D6" s="5547">
        <v>2953998</v>
      </c>
      <c r="E6" s="5547">
        <v>4271037</v>
      </c>
      <c r="F6" s="5547">
        <v>1118484</v>
      </c>
      <c r="G6" s="5547">
        <f>SUM(F6,E6,D6)</f>
        <v>8343519</v>
      </c>
      <c r="H6" s="5545">
        <f>D6/354</f>
        <v>8344.6271186440681</v>
      </c>
      <c r="I6" s="5546">
        <f>D6/G6</f>
        <v>0.3540470154139998</v>
      </c>
      <c r="J6" s="5545">
        <f>D6/C6</f>
        <v>372.18067279828648</v>
      </c>
      <c r="K6" s="5201"/>
      <c r="L6" s="5537"/>
      <c r="M6" s="5539"/>
    </row>
    <row r="7" spans="1:13" s="356" customFormat="1" ht="18" customHeight="1">
      <c r="A7" s="5300" t="s">
        <v>970</v>
      </c>
      <c r="B7" s="5548" t="s">
        <v>93</v>
      </c>
      <c r="C7" s="4450">
        <v>2664</v>
      </c>
      <c r="D7" s="5547">
        <v>1642452</v>
      </c>
      <c r="E7" s="5547">
        <v>2827188</v>
      </c>
      <c r="F7" s="5547">
        <v>545457</v>
      </c>
      <c r="G7" s="5547">
        <f>SUM(F7,E7,D7)</f>
        <v>5015097</v>
      </c>
      <c r="H7" s="5545">
        <f>D7/354</f>
        <v>4639.6949152542375</v>
      </c>
      <c r="I7" s="5546">
        <f>D7/G7</f>
        <v>0.32750154184455454</v>
      </c>
      <c r="J7" s="5545">
        <f>D7/C7</f>
        <v>616.53603603603608</v>
      </c>
      <c r="K7" s="5201"/>
      <c r="L7" s="5537"/>
      <c r="M7" s="5539"/>
    </row>
    <row r="8" spans="1:13" s="356" customFormat="1" ht="18" customHeight="1">
      <c r="A8" s="5300" t="s">
        <v>94</v>
      </c>
      <c r="B8" s="5548" t="s">
        <v>95</v>
      </c>
      <c r="C8" s="4450">
        <v>3091</v>
      </c>
      <c r="D8" s="5547">
        <v>1734918</v>
      </c>
      <c r="E8" s="5547">
        <v>3143613</v>
      </c>
      <c r="F8" s="5547">
        <v>782274</v>
      </c>
      <c r="G8" s="5547">
        <f>SUM(F8,E8,D8)</f>
        <v>5660805</v>
      </c>
      <c r="H8" s="5545">
        <f>D8/354</f>
        <v>4900.8983050847455</v>
      </c>
      <c r="I8" s="5546">
        <f>D8/G8</f>
        <v>0.30647902550962275</v>
      </c>
      <c r="J8" s="5545">
        <f>D8/C8</f>
        <v>561.28049175024262</v>
      </c>
      <c r="K8" s="5201"/>
      <c r="L8" s="5537"/>
      <c r="M8" s="5539"/>
    </row>
    <row r="9" spans="1:13" s="356" customFormat="1" ht="18" customHeight="1">
      <c r="A9" s="5300" t="s">
        <v>972</v>
      </c>
      <c r="B9" s="5548" t="s">
        <v>97</v>
      </c>
      <c r="C9" s="4450">
        <v>2240</v>
      </c>
      <c r="D9" s="5547">
        <v>1445283</v>
      </c>
      <c r="E9" s="5547">
        <v>1833951</v>
      </c>
      <c r="F9" s="5547">
        <v>434136</v>
      </c>
      <c r="G9" s="5547">
        <f>SUM(F9,E9,D9)</f>
        <v>3713370</v>
      </c>
      <c r="H9" s="5545">
        <f>D9/354</f>
        <v>4082.7203389830506</v>
      </c>
      <c r="I9" s="5546">
        <f>D9/G9</f>
        <v>0.38921060923096812</v>
      </c>
      <c r="J9" s="5545">
        <f>D9/C9</f>
        <v>645.21562500000005</v>
      </c>
      <c r="K9" s="5201"/>
      <c r="L9" s="5537"/>
      <c r="M9" s="5539"/>
    </row>
    <row r="10" spans="1:13" s="356" customFormat="1" ht="18" customHeight="1">
      <c r="A10" s="5300" t="s">
        <v>973</v>
      </c>
      <c r="B10" s="5548" t="s">
        <v>99</v>
      </c>
      <c r="C10" s="4450">
        <v>2818</v>
      </c>
      <c r="D10" s="5547">
        <v>2142749</v>
      </c>
      <c r="E10" s="5547">
        <v>3060710</v>
      </c>
      <c r="F10" s="5547">
        <v>1030307</v>
      </c>
      <c r="G10" s="5547">
        <f>SUM(F10,E10,D10)</f>
        <v>6233766</v>
      </c>
      <c r="H10" s="5545">
        <f>D10/354</f>
        <v>6052.963276836158</v>
      </c>
      <c r="I10" s="5546">
        <f>D10/G10</f>
        <v>0.34373266497330829</v>
      </c>
      <c r="J10" s="5545">
        <f>D10/C10</f>
        <v>760.37934705464863</v>
      </c>
      <c r="K10" s="5201"/>
      <c r="L10" s="5537"/>
      <c r="M10" s="5539"/>
    </row>
    <row r="11" spans="1:13" s="356" customFormat="1" ht="18" customHeight="1">
      <c r="A11" s="5300" t="s">
        <v>974</v>
      </c>
      <c r="B11" s="5548" t="s">
        <v>101</v>
      </c>
      <c r="C11" s="4450">
        <v>2809</v>
      </c>
      <c r="D11" s="5547">
        <v>1745671</v>
      </c>
      <c r="E11" s="5547">
        <v>3074807</v>
      </c>
      <c r="F11" s="5547">
        <v>819795</v>
      </c>
      <c r="G11" s="5547">
        <f>SUM(F11,E11,D11)</f>
        <v>5640273</v>
      </c>
      <c r="H11" s="5545">
        <f>D11/354</f>
        <v>4931.2740112994352</v>
      </c>
      <c r="I11" s="5546">
        <f>D11/G11</f>
        <v>0.30950115357891367</v>
      </c>
      <c r="J11" s="5545">
        <f>D11/C11</f>
        <v>621.45639017443932</v>
      </c>
      <c r="K11" s="5201"/>
      <c r="L11" s="5537"/>
      <c r="M11" s="5539"/>
    </row>
    <row r="12" spans="1:13" s="356" customFormat="1" ht="18" customHeight="1">
      <c r="A12" s="5300" t="s">
        <v>976</v>
      </c>
      <c r="B12" s="5548" t="s">
        <v>103</v>
      </c>
      <c r="C12" s="4450">
        <v>3256</v>
      </c>
      <c r="D12" s="5547">
        <v>3063525</v>
      </c>
      <c r="E12" s="5547">
        <v>2055765</v>
      </c>
      <c r="F12" s="5547">
        <v>411054</v>
      </c>
      <c r="G12" s="5547">
        <f>SUM(F12,E12,D12)</f>
        <v>5530344</v>
      </c>
      <c r="H12" s="5545">
        <f>D12/354</f>
        <v>8654.0254237288136</v>
      </c>
      <c r="I12" s="5546">
        <f>D12/G12</f>
        <v>0.55394836198254571</v>
      </c>
      <c r="J12" s="5545">
        <f>D12/C12</f>
        <v>940.88605651105649</v>
      </c>
      <c r="K12" s="5201"/>
      <c r="L12" s="5537"/>
      <c r="M12" s="5539"/>
    </row>
    <row r="13" spans="1:13" s="356" customFormat="1" ht="18" customHeight="1">
      <c r="A13" s="5300" t="s">
        <v>977</v>
      </c>
      <c r="B13" s="5548" t="s">
        <v>105</v>
      </c>
      <c r="C13" s="4450">
        <v>1905</v>
      </c>
      <c r="D13" s="5547">
        <v>886605</v>
      </c>
      <c r="E13" s="5547">
        <v>1474743</v>
      </c>
      <c r="F13" s="5547">
        <v>231333</v>
      </c>
      <c r="G13" s="5547">
        <f>SUM(F13,E13,D13)</f>
        <v>2592681</v>
      </c>
      <c r="H13" s="5545">
        <f>D13/354</f>
        <v>2504.5338983050847</v>
      </c>
      <c r="I13" s="5546">
        <f>D13/G13</f>
        <v>0.34196455329444697</v>
      </c>
      <c r="J13" s="5545">
        <f>D13/C13</f>
        <v>465.40944881889766</v>
      </c>
      <c r="K13" s="5201"/>
      <c r="L13" s="5537"/>
      <c r="M13" s="5539"/>
    </row>
    <row r="14" spans="1:13" s="356" customFormat="1" ht="18" customHeight="1">
      <c r="A14" s="5300" t="s">
        <v>1809</v>
      </c>
      <c r="B14" s="5548" t="s">
        <v>107</v>
      </c>
      <c r="C14" s="4450">
        <v>1000</v>
      </c>
      <c r="D14" s="5547">
        <v>402417</v>
      </c>
      <c r="E14" s="5547">
        <v>977517</v>
      </c>
      <c r="F14" s="5547">
        <v>97191</v>
      </c>
      <c r="G14" s="5547">
        <f>SUM(F14,E14,D14)</f>
        <v>1477125</v>
      </c>
      <c r="H14" s="5545">
        <f>D14/354</f>
        <v>1136.7711864406779</v>
      </c>
      <c r="I14" s="5546">
        <f>D14/G14</f>
        <v>0.27243259710586443</v>
      </c>
      <c r="J14" s="5545">
        <f>D14/C14</f>
        <v>402.41699999999997</v>
      </c>
      <c r="K14" s="5201"/>
      <c r="L14" s="5537"/>
      <c r="M14" s="5539"/>
    </row>
    <row r="15" spans="1:13" s="356" customFormat="1" ht="18" customHeight="1">
      <c r="A15" s="5300" t="s">
        <v>108</v>
      </c>
      <c r="B15" s="5548" t="s">
        <v>109</v>
      </c>
      <c r="C15" s="4450">
        <v>2330</v>
      </c>
      <c r="D15" s="5547">
        <v>1992052</v>
      </c>
      <c r="E15" s="5547">
        <v>2469575</v>
      </c>
      <c r="F15" s="5547">
        <v>981529</v>
      </c>
      <c r="G15" s="5547">
        <f>SUM(F15,E15,D15)</f>
        <v>5443156</v>
      </c>
      <c r="H15" s="5545">
        <f>D15/354</f>
        <v>5627.2655367231637</v>
      </c>
      <c r="I15" s="5546">
        <f>D15/G15</f>
        <v>0.36597371083981428</v>
      </c>
      <c r="J15" s="5545">
        <f>D15/C15</f>
        <v>854.95793991416303</v>
      </c>
      <c r="K15" s="5201"/>
      <c r="L15" s="5537"/>
      <c r="M15" s="5539"/>
    </row>
    <row r="16" spans="1:13" s="356" customFormat="1" ht="18" customHeight="1">
      <c r="A16" s="5300" t="s">
        <v>210</v>
      </c>
      <c r="B16" s="5548" t="s">
        <v>111</v>
      </c>
      <c r="C16" s="4450">
        <v>770</v>
      </c>
      <c r="D16" s="5547">
        <v>352747</v>
      </c>
      <c r="E16" s="5547">
        <v>472717</v>
      </c>
      <c r="F16" s="5547">
        <v>234400</v>
      </c>
      <c r="G16" s="5547">
        <f>SUM(F16,E16,D16)</f>
        <v>1059864</v>
      </c>
      <c r="H16" s="5545">
        <f>D16/354</f>
        <v>996.46045197740114</v>
      </c>
      <c r="I16" s="5546">
        <f>D16/G16</f>
        <v>0.33282289048406211</v>
      </c>
      <c r="J16" s="5545">
        <f>D16/C16</f>
        <v>458.11298701298699</v>
      </c>
      <c r="K16" s="5201"/>
      <c r="L16" s="5537"/>
      <c r="M16" s="5539"/>
    </row>
    <row r="17" spans="1:20" s="356" customFormat="1" ht="18" customHeight="1">
      <c r="A17" s="5300" t="s">
        <v>979</v>
      </c>
      <c r="B17" s="5548" t="s">
        <v>113</v>
      </c>
      <c r="C17" s="4450">
        <v>1770</v>
      </c>
      <c r="D17" s="5547">
        <v>727395</v>
      </c>
      <c r="E17" s="5547">
        <v>944376</v>
      </c>
      <c r="F17" s="5547">
        <v>239850</v>
      </c>
      <c r="G17" s="5547">
        <f>SUM(F17,E17,D17)</f>
        <v>1911621</v>
      </c>
      <c r="H17" s="5545">
        <f>D17/354</f>
        <v>2054.7881355932204</v>
      </c>
      <c r="I17" s="5546">
        <f>D17/G17</f>
        <v>0.3805121412664958</v>
      </c>
      <c r="J17" s="5545">
        <f>D17/C17</f>
        <v>410.95762711864404</v>
      </c>
      <c r="K17" s="5201"/>
      <c r="L17" s="5537"/>
      <c r="M17" s="5539"/>
    </row>
    <row r="18" spans="1:20" s="356" customFormat="1" ht="18" customHeight="1">
      <c r="A18" s="5300" t="s">
        <v>114</v>
      </c>
      <c r="B18" s="5548" t="s">
        <v>115</v>
      </c>
      <c r="C18" s="4450">
        <v>1175</v>
      </c>
      <c r="D18" s="5547">
        <v>672351</v>
      </c>
      <c r="E18" s="5547">
        <v>1125867</v>
      </c>
      <c r="F18" s="5547">
        <v>288786</v>
      </c>
      <c r="G18" s="5547">
        <f>SUM(F18,E18,D18)</f>
        <v>2087004</v>
      </c>
      <c r="H18" s="5545">
        <f>D18/354</f>
        <v>1899.2966101694915</v>
      </c>
      <c r="I18" s="5546">
        <f>D18/G18</f>
        <v>0.32216085834047276</v>
      </c>
      <c r="J18" s="5545">
        <f>D18/C18</f>
        <v>572.2136170212766</v>
      </c>
      <c r="K18" s="5201"/>
      <c r="L18" s="5537"/>
      <c r="M18" s="5539"/>
    </row>
    <row r="19" spans="1:20" s="356" customFormat="1" ht="18" customHeight="1">
      <c r="A19" s="5300" t="s">
        <v>981</v>
      </c>
      <c r="B19" s="5548" t="s">
        <v>117</v>
      </c>
      <c r="C19" s="4450">
        <v>1310</v>
      </c>
      <c r="D19" s="5547">
        <v>937545</v>
      </c>
      <c r="E19" s="5547">
        <v>2953785</v>
      </c>
      <c r="F19" s="5547">
        <v>348531</v>
      </c>
      <c r="G19" s="5547">
        <f>SUM(F19,E19,D19)</f>
        <v>4239861</v>
      </c>
      <c r="H19" s="5545">
        <f>D19/354</f>
        <v>2648.4322033898306</v>
      </c>
      <c r="I19" s="5546">
        <f>D19/G19</f>
        <v>0.2211263529629863</v>
      </c>
      <c r="J19" s="5545">
        <f>D19/C19</f>
        <v>715.68320610687022</v>
      </c>
      <c r="K19" s="5201"/>
      <c r="L19" s="5537"/>
      <c r="M19" s="5539"/>
    </row>
    <row r="20" spans="1:20" s="356" customFormat="1" ht="18" customHeight="1">
      <c r="A20" s="5300" t="s">
        <v>118</v>
      </c>
      <c r="B20" s="5548" t="s">
        <v>119</v>
      </c>
      <c r="C20" s="4450">
        <v>2225</v>
      </c>
      <c r="D20" s="5547">
        <v>1599096</v>
      </c>
      <c r="E20" s="5547">
        <v>1786539</v>
      </c>
      <c r="F20" s="5547">
        <v>861807</v>
      </c>
      <c r="G20" s="5547">
        <f>SUM(F20,E20,D20)</f>
        <v>4247442</v>
      </c>
      <c r="H20" s="5545">
        <f>D20/354</f>
        <v>4517.2203389830511</v>
      </c>
      <c r="I20" s="5546">
        <f>D20/G20</f>
        <v>0.37648448171864385</v>
      </c>
      <c r="J20" s="5545">
        <f>D20/C20</f>
        <v>718.69483146067421</v>
      </c>
      <c r="K20" s="5537"/>
      <c r="L20" s="5537"/>
      <c r="M20" s="5539"/>
    </row>
    <row r="21" spans="1:20" s="356" customFormat="1" ht="18" customHeight="1">
      <c r="A21" s="5300" t="s">
        <v>120</v>
      </c>
      <c r="B21" s="5548" t="s">
        <v>121</v>
      </c>
      <c r="C21" s="4450">
        <v>1200</v>
      </c>
      <c r="D21" s="5547">
        <v>826822</v>
      </c>
      <c r="E21" s="5547">
        <v>1632222</v>
      </c>
      <c r="F21" s="5547">
        <v>417508</v>
      </c>
      <c r="G21" s="5547">
        <f>SUM(F21,E21,D21)</f>
        <v>2876552</v>
      </c>
      <c r="H21" s="5545">
        <f>D21/354</f>
        <v>2335.6553672316386</v>
      </c>
      <c r="I21" s="5546">
        <f>D21/G21</f>
        <v>0.28743509590648803</v>
      </c>
      <c r="J21" s="5545">
        <f>D21/C21</f>
        <v>689.01833333333332</v>
      </c>
      <c r="K21" s="5537"/>
      <c r="L21" s="5537"/>
      <c r="M21" s="5539"/>
    </row>
    <row r="22" spans="1:20" s="356" customFormat="1" ht="18" customHeight="1">
      <c r="A22" s="5300" t="s">
        <v>984</v>
      </c>
      <c r="B22" s="5548" t="s">
        <v>123</v>
      </c>
      <c r="C22" s="4450">
        <v>1165</v>
      </c>
      <c r="D22" s="5547">
        <v>743109</v>
      </c>
      <c r="E22" s="5547">
        <v>1537101</v>
      </c>
      <c r="F22" s="5547">
        <v>332832</v>
      </c>
      <c r="G22" s="5547">
        <f>SUM(F22,E22,D22)</f>
        <v>2613042</v>
      </c>
      <c r="H22" s="5545">
        <f>D22/354</f>
        <v>2099.1779661016949</v>
      </c>
      <c r="I22" s="5546">
        <f>D22/G22</f>
        <v>0.28438463675669967</v>
      </c>
      <c r="J22" s="5545">
        <f>D22/C22</f>
        <v>637.86180257510728</v>
      </c>
      <c r="K22" s="5537"/>
      <c r="L22" s="5537"/>
      <c r="M22" s="5539"/>
    </row>
    <row r="23" spans="1:20" s="356" customFormat="1" ht="18" customHeight="1">
      <c r="A23" s="5300" t="s">
        <v>1811</v>
      </c>
      <c r="B23" s="5548" t="s">
        <v>125</v>
      </c>
      <c r="C23" s="4450">
        <v>1330</v>
      </c>
      <c r="D23" s="5547">
        <v>755193</v>
      </c>
      <c r="E23" s="5547">
        <v>1181424</v>
      </c>
      <c r="F23" s="5547">
        <v>410289</v>
      </c>
      <c r="G23" s="5547">
        <f>SUM(F23,E23,D23)</f>
        <v>2346906</v>
      </c>
      <c r="H23" s="5545">
        <f>D23/354</f>
        <v>2133.3135593220341</v>
      </c>
      <c r="I23" s="5546">
        <f>D23/G23</f>
        <v>0.32178238071742116</v>
      </c>
      <c r="J23" s="5545">
        <f>D23/C23</f>
        <v>567.81428571428569</v>
      </c>
      <c r="K23" s="5537"/>
      <c r="L23" s="5537"/>
      <c r="M23" s="5539"/>
    </row>
    <row r="24" spans="1:20" s="356" customFormat="1" ht="18" customHeight="1">
      <c r="A24" s="5300" t="s">
        <v>985</v>
      </c>
      <c r="B24" s="5548" t="s">
        <v>127</v>
      </c>
      <c r="C24" s="4450">
        <v>490</v>
      </c>
      <c r="D24" s="5547">
        <v>204833</v>
      </c>
      <c r="E24" s="5547">
        <v>235648</v>
      </c>
      <c r="F24" s="5547">
        <v>134333</v>
      </c>
      <c r="G24" s="5547">
        <f>SUM(F24,E24,D24)</f>
        <v>574814</v>
      </c>
      <c r="H24" s="5545">
        <f>D24/354</f>
        <v>578.62429378531078</v>
      </c>
      <c r="I24" s="5546">
        <f>D24/G24</f>
        <v>0.35634657471808273</v>
      </c>
      <c r="J24" s="5545">
        <f>D24/C24</f>
        <v>418.02653061224493</v>
      </c>
      <c r="K24" s="5537"/>
      <c r="L24" s="5537"/>
      <c r="M24" s="5539"/>
    </row>
    <row r="25" spans="1:20" s="356" customFormat="1" ht="18" customHeight="1" thickBot="1">
      <c r="A25" s="5300" t="s">
        <v>128</v>
      </c>
      <c r="B25" s="5548" t="s">
        <v>129</v>
      </c>
      <c r="C25" s="4450">
        <v>350</v>
      </c>
      <c r="D25" s="5547">
        <v>162537</v>
      </c>
      <c r="E25" s="5547">
        <v>637758</v>
      </c>
      <c r="F25" s="5547">
        <v>64887</v>
      </c>
      <c r="G25" s="5547">
        <f>SUM(F25,E25,D25)</f>
        <v>865182</v>
      </c>
      <c r="H25" s="5545">
        <f>D25/354</f>
        <v>459.14406779661016</v>
      </c>
      <c r="I25" s="5546">
        <f>D25/G25</f>
        <v>0.18786451867930679</v>
      </c>
      <c r="J25" s="5545">
        <f>D25/C25</f>
        <v>464.39142857142855</v>
      </c>
      <c r="K25" s="5537"/>
      <c r="L25" s="5537"/>
      <c r="M25" s="5539"/>
    </row>
    <row r="26" spans="1:20" s="356" customFormat="1" ht="18" customHeight="1">
      <c r="A26" s="5544" t="s">
        <v>424</v>
      </c>
      <c r="B26" s="5543" t="s">
        <v>131</v>
      </c>
      <c r="C26" s="4444">
        <f>SUM(C6:C25)</f>
        <v>41835</v>
      </c>
      <c r="D26" s="5542">
        <f>SUM(D6:D25)</f>
        <v>24991298</v>
      </c>
      <c r="E26" s="5542">
        <f>SUM(E6:E25)</f>
        <v>37696343</v>
      </c>
      <c r="F26" s="5542">
        <f>SUM(F6:F25)</f>
        <v>9784783</v>
      </c>
      <c r="G26" s="5542">
        <f>SUM(F26,E26,D26)</f>
        <v>72472424</v>
      </c>
      <c r="H26" s="5540">
        <f>D26/354</f>
        <v>70596.887005649711</v>
      </c>
      <c r="I26" s="5541">
        <f>D26/G26</f>
        <v>0.34483872100096996</v>
      </c>
      <c r="J26" s="5540">
        <f>D26/C26</f>
        <v>597.3777459065376</v>
      </c>
      <c r="K26" s="5537"/>
      <c r="L26" s="5537"/>
      <c r="M26" s="5539"/>
    </row>
    <row r="27" spans="1:20">
      <c r="A27" s="3657"/>
      <c r="B27" s="3657"/>
      <c r="C27" s="3657"/>
      <c r="D27" s="3657"/>
      <c r="G27" s="5538"/>
      <c r="K27" s="5537"/>
      <c r="L27" s="5537"/>
      <c r="N27" s="356"/>
      <c r="O27" s="356"/>
      <c r="P27" s="356"/>
      <c r="Q27" s="356"/>
      <c r="R27" s="356"/>
      <c r="S27" s="356"/>
      <c r="T27" s="356"/>
    </row>
    <row r="28" spans="1:20">
      <c r="A28" s="5536"/>
      <c r="L28" s="356"/>
      <c r="N28" s="356"/>
      <c r="O28" s="356"/>
      <c r="P28" s="356"/>
      <c r="Q28" s="356"/>
      <c r="R28" s="356"/>
      <c r="S28" s="356"/>
      <c r="T28" s="356"/>
    </row>
  </sheetData>
  <mergeCells count="3">
    <mergeCell ref="A1:J1"/>
    <mergeCell ref="A2:J2"/>
    <mergeCell ref="A27:D27"/>
  </mergeCells>
  <printOptions horizontalCentered="1" verticalCentered="1"/>
  <pageMargins left="0.59055118110236227" right="0.70866141732283472" top="0.82677165354330717" bottom="0.63" header="0.51181102362204722" footer="0.51181102362204722"/>
  <pageSetup paperSize="9" scale="88"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46CC1-59EC-4DD1-BA53-17394D9780AA}">
  <dimension ref="A1:G27"/>
  <sheetViews>
    <sheetView showGridLines="0" workbookViewId="0">
      <selection activeCell="G5" sqref="G5"/>
    </sheetView>
  </sheetViews>
  <sheetFormatPr defaultRowHeight="15"/>
  <cols>
    <col min="1" max="1" width="14.7109375" bestFit="1" customWidth="1"/>
    <col min="2" max="2" width="16.140625" bestFit="1" customWidth="1"/>
    <col min="3" max="3" width="17.140625" bestFit="1" customWidth="1"/>
    <col min="4" max="4" width="16.140625" bestFit="1" customWidth="1"/>
    <col min="5" max="5" width="18.42578125" bestFit="1" customWidth="1"/>
    <col min="6" max="6" width="17.42578125" customWidth="1"/>
    <col min="7" max="7" width="18.85546875" customWidth="1"/>
  </cols>
  <sheetData>
    <row r="1" spans="1:7" ht="20.25">
      <c r="A1" s="5558" t="s">
        <v>3712</v>
      </c>
      <c r="B1" s="5558"/>
      <c r="C1" s="5558"/>
      <c r="D1" s="5558"/>
      <c r="E1" s="5558"/>
      <c r="F1" s="5558"/>
      <c r="G1" s="5558"/>
    </row>
    <row r="2" spans="1:7" ht="18">
      <c r="A2" s="5559" t="s">
        <v>3713</v>
      </c>
      <c r="B2" s="5559"/>
      <c r="C2" s="5559"/>
      <c r="D2" s="5559"/>
      <c r="E2" s="5559"/>
      <c r="F2" s="5559"/>
      <c r="G2" s="5559"/>
    </row>
    <row r="3" spans="1:7" ht="25.5">
      <c r="A3" s="832" t="s">
        <v>3714</v>
      </c>
      <c r="B3" s="5560"/>
      <c r="C3" s="831"/>
      <c r="D3" s="831"/>
      <c r="E3" s="831"/>
      <c r="F3" s="831"/>
      <c r="G3" s="5561" t="s">
        <v>3715</v>
      </c>
    </row>
    <row r="4" spans="1:7" ht="126">
      <c r="A4" s="5562"/>
      <c r="B4" s="5563"/>
      <c r="C4" s="5564" t="s">
        <v>3716</v>
      </c>
      <c r="D4" s="5564" t="s">
        <v>3717</v>
      </c>
      <c r="E4" s="5564" t="s">
        <v>3718</v>
      </c>
      <c r="F4" s="5565" t="s">
        <v>3719</v>
      </c>
      <c r="G4" s="5565" t="s">
        <v>3720</v>
      </c>
    </row>
    <row r="5" spans="1:7" ht="105">
      <c r="A5" s="5566" t="s">
        <v>195</v>
      </c>
      <c r="B5" s="5567" t="s">
        <v>196</v>
      </c>
      <c r="C5" s="5568" t="s">
        <v>3721</v>
      </c>
      <c r="D5" s="5569" t="s">
        <v>3722</v>
      </c>
      <c r="E5" s="5568" t="s">
        <v>3723</v>
      </c>
      <c r="F5" s="5569" t="s">
        <v>3724</v>
      </c>
      <c r="G5" s="5569" t="s">
        <v>3725</v>
      </c>
    </row>
    <row r="6" spans="1:7" ht="18.75">
      <c r="A6" s="5570" t="s">
        <v>969</v>
      </c>
      <c r="B6" s="5571" t="s">
        <v>91</v>
      </c>
      <c r="C6" s="5572">
        <v>34</v>
      </c>
      <c r="D6" s="5572">
        <v>0</v>
      </c>
      <c r="E6" s="5573">
        <v>271</v>
      </c>
      <c r="F6" s="5573">
        <v>4208</v>
      </c>
      <c r="G6" s="5572">
        <v>10947</v>
      </c>
    </row>
    <row r="7" spans="1:7" ht="18.75">
      <c r="A7" s="5574" t="s">
        <v>970</v>
      </c>
      <c r="B7" s="5575" t="s">
        <v>93</v>
      </c>
      <c r="C7" s="5573">
        <v>7</v>
      </c>
      <c r="D7" s="5573">
        <v>0</v>
      </c>
      <c r="E7" s="5573">
        <v>81</v>
      </c>
      <c r="F7" s="5573">
        <v>1555</v>
      </c>
      <c r="G7" s="5573">
        <v>5348</v>
      </c>
    </row>
    <row r="8" spans="1:7" ht="18.75">
      <c r="A8" s="5574" t="s">
        <v>971</v>
      </c>
      <c r="B8" s="5575" t="s">
        <v>95</v>
      </c>
      <c r="C8" s="5573">
        <v>8</v>
      </c>
      <c r="D8" s="5573">
        <v>0</v>
      </c>
      <c r="E8" s="5573">
        <v>109</v>
      </c>
      <c r="F8" s="5573">
        <v>2312</v>
      </c>
      <c r="G8" s="5573">
        <v>5069</v>
      </c>
    </row>
    <row r="9" spans="1:7" ht="18.75">
      <c r="A9" s="5574" t="s">
        <v>972</v>
      </c>
      <c r="B9" s="5575" t="s">
        <v>97</v>
      </c>
      <c r="C9" s="5573">
        <v>3</v>
      </c>
      <c r="D9" s="5573">
        <v>0</v>
      </c>
      <c r="E9" s="5573">
        <v>57</v>
      </c>
      <c r="F9" s="5573">
        <v>1503</v>
      </c>
      <c r="G9" s="5573">
        <v>3443</v>
      </c>
    </row>
    <row r="10" spans="1:7" ht="18.75">
      <c r="A10" s="5574" t="s">
        <v>973</v>
      </c>
      <c r="B10" s="5575" t="s">
        <v>99</v>
      </c>
      <c r="C10" s="5572">
        <v>13</v>
      </c>
      <c r="D10" s="5572">
        <v>1</v>
      </c>
      <c r="E10" s="5573">
        <v>190</v>
      </c>
      <c r="F10" s="5573">
        <v>2819</v>
      </c>
      <c r="G10" s="5572">
        <v>6313</v>
      </c>
    </row>
    <row r="11" spans="1:7" ht="18.75">
      <c r="A11" s="5574" t="s">
        <v>974</v>
      </c>
      <c r="B11" s="5575" t="s">
        <v>101</v>
      </c>
      <c r="C11" s="5573">
        <v>18</v>
      </c>
      <c r="D11" s="5573">
        <v>0</v>
      </c>
      <c r="E11" s="5573">
        <v>136</v>
      </c>
      <c r="F11" s="5573">
        <v>1757</v>
      </c>
      <c r="G11" s="5573">
        <v>3965</v>
      </c>
    </row>
    <row r="12" spans="1:7" ht="18.75">
      <c r="A12" s="5574" t="s">
        <v>976</v>
      </c>
      <c r="B12" s="5575" t="s">
        <v>103</v>
      </c>
      <c r="C12" s="5573">
        <v>13</v>
      </c>
      <c r="D12" s="5573">
        <v>0</v>
      </c>
      <c r="E12" s="5573">
        <v>159</v>
      </c>
      <c r="F12" s="5573">
        <v>2520</v>
      </c>
      <c r="G12" s="5572">
        <v>6568</v>
      </c>
    </row>
    <row r="13" spans="1:7" ht="18.75">
      <c r="A13" s="5574" t="s">
        <v>977</v>
      </c>
      <c r="B13" s="5575" t="s">
        <v>105</v>
      </c>
      <c r="C13" s="5573">
        <v>8</v>
      </c>
      <c r="D13" s="5573">
        <v>0</v>
      </c>
      <c r="E13" s="5573">
        <v>49</v>
      </c>
      <c r="F13" s="5573">
        <v>696</v>
      </c>
      <c r="G13" s="5572">
        <v>3455</v>
      </c>
    </row>
    <row r="14" spans="1:7" ht="18.75">
      <c r="A14" s="5574" t="s">
        <v>1809</v>
      </c>
      <c r="B14" s="5575" t="s">
        <v>107</v>
      </c>
      <c r="C14" s="5573">
        <v>6</v>
      </c>
      <c r="D14" s="5573">
        <v>0</v>
      </c>
      <c r="E14" s="5573">
        <v>43</v>
      </c>
      <c r="F14" s="5573">
        <v>422</v>
      </c>
      <c r="G14" s="5573">
        <v>1495</v>
      </c>
    </row>
    <row r="15" spans="1:7" ht="18.75">
      <c r="A15" s="5574" t="s">
        <v>108</v>
      </c>
      <c r="B15" s="5575" t="s">
        <v>109</v>
      </c>
      <c r="C15" s="5572">
        <v>20</v>
      </c>
      <c r="D15" s="5572">
        <v>1</v>
      </c>
      <c r="E15" s="5573">
        <v>135</v>
      </c>
      <c r="F15" s="5573">
        <v>2641</v>
      </c>
      <c r="G15" s="5573">
        <v>6864</v>
      </c>
    </row>
    <row r="16" spans="1:7" ht="18.75">
      <c r="A16" s="5574" t="s">
        <v>210</v>
      </c>
      <c r="B16" s="5575" t="s">
        <v>111</v>
      </c>
      <c r="C16" s="5573">
        <v>5</v>
      </c>
      <c r="D16" s="5573">
        <v>0</v>
      </c>
      <c r="E16" s="5573">
        <v>29</v>
      </c>
      <c r="F16" s="5573">
        <v>545</v>
      </c>
      <c r="G16" s="5573">
        <v>777</v>
      </c>
    </row>
    <row r="17" spans="1:7" ht="18.75">
      <c r="A17" s="5574" t="s">
        <v>979</v>
      </c>
      <c r="B17" s="5575" t="s">
        <v>113</v>
      </c>
      <c r="C17" s="5573">
        <v>11</v>
      </c>
      <c r="D17" s="5573">
        <v>0</v>
      </c>
      <c r="E17" s="5573">
        <v>64</v>
      </c>
      <c r="F17" s="5573">
        <v>1506</v>
      </c>
      <c r="G17" s="5573">
        <v>2836</v>
      </c>
    </row>
    <row r="18" spans="1:7" ht="18.75">
      <c r="A18" s="5574" t="s">
        <v>114</v>
      </c>
      <c r="B18" s="5575" t="s">
        <v>115</v>
      </c>
      <c r="C18" s="5572">
        <v>9</v>
      </c>
      <c r="D18" s="5572">
        <v>0</v>
      </c>
      <c r="E18" s="5573">
        <v>51</v>
      </c>
      <c r="F18" s="5573">
        <v>1573</v>
      </c>
      <c r="G18" s="5573">
        <v>2416</v>
      </c>
    </row>
    <row r="19" spans="1:7" ht="18.75">
      <c r="A19" s="5574" t="s">
        <v>981</v>
      </c>
      <c r="B19" s="5575" t="s">
        <v>117</v>
      </c>
      <c r="C19" s="5573">
        <v>9</v>
      </c>
      <c r="D19" s="5573">
        <v>0</v>
      </c>
      <c r="E19" s="5573">
        <v>53</v>
      </c>
      <c r="F19" s="5573">
        <v>689</v>
      </c>
      <c r="G19" s="5573">
        <v>1205</v>
      </c>
    </row>
    <row r="20" spans="1:7" ht="18.75">
      <c r="A20" s="5574" t="s">
        <v>118</v>
      </c>
      <c r="B20" s="5575" t="s">
        <v>119</v>
      </c>
      <c r="C20" s="5573">
        <v>18</v>
      </c>
      <c r="D20" s="5573">
        <v>0</v>
      </c>
      <c r="E20" s="5573">
        <v>134</v>
      </c>
      <c r="F20" s="5573">
        <v>1806</v>
      </c>
      <c r="G20" s="5573">
        <v>3475</v>
      </c>
    </row>
    <row r="21" spans="1:7" ht="18.75">
      <c r="A21" s="5574" t="s">
        <v>982</v>
      </c>
      <c r="B21" s="5575" t="s">
        <v>983</v>
      </c>
      <c r="C21" s="5572">
        <v>6</v>
      </c>
      <c r="D21" s="5572">
        <v>0</v>
      </c>
      <c r="E21" s="5573">
        <v>43</v>
      </c>
      <c r="F21" s="5573">
        <v>644</v>
      </c>
      <c r="G21" s="5573">
        <v>2283</v>
      </c>
    </row>
    <row r="22" spans="1:7" ht="18.75">
      <c r="A22" s="5574" t="s">
        <v>984</v>
      </c>
      <c r="B22" s="5575" t="s">
        <v>2643</v>
      </c>
      <c r="C22" s="5573">
        <v>9</v>
      </c>
      <c r="D22" s="5573">
        <v>0</v>
      </c>
      <c r="E22" s="5573">
        <v>48</v>
      </c>
      <c r="F22" s="5573">
        <v>1031</v>
      </c>
      <c r="G22" s="5573">
        <v>3004</v>
      </c>
    </row>
    <row r="23" spans="1:7" ht="18.75">
      <c r="A23" s="5574" t="s">
        <v>1811</v>
      </c>
      <c r="B23" s="5575" t="s">
        <v>125</v>
      </c>
      <c r="C23" s="5573">
        <v>6</v>
      </c>
      <c r="D23" s="5573">
        <v>0</v>
      </c>
      <c r="E23" s="5573">
        <v>34</v>
      </c>
      <c r="F23" s="5573">
        <v>723</v>
      </c>
      <c r="G23" s="5573">
        <v>1096</v>
      </c>
    </row>
    <row r="24" spans="1:7" ht="18.75">
      <c r="A24" s="5574" t="s">
        <v>126</v>
      </c>
      <c r="B24" s="5575" t="s">
        <v>2908</v>
      </c>
      <c r="C24" s="5573">
        <v>3</v>
      </c>
      <c r="D24" s="5573">
        <v>0</v>
      </c>
      <c r="E24" s="5573">
        <v>15</v>
      </c>
      <c r="F24" s="5573">
        <v>468</v>
      </c>
      <c r="G24" s="5573">
        <v>767</v>
      </c>
    </row>
    <row r="25" spans="1:7" ht="18.75">
      <c r="A25" s="5576" t="s">
        <v>128</v>
      </c>
      <c r="B25" s="5577" t="s">
        <v>129</v>
      </c>
      <c r="C25" s="5573">
        <v>4</v>
      </c>
      <c r="D25" s="5573">
        <v>0</v>
      </c>
      <c r="E25" s="5573">
        <v>22</v>
      </c>
      <c r="F25" s="5573">
        <v>201</v>
      </c>
      <c r="G25" s="5573">
        <v>594</v>
      </c>
    </row>
    <row r="26" spans="1:7" ht="18.75">
      <c r="A26" s="5578" t="s">
        <v>424</v>
      </c>
      <c r="B26" s="5579" t="s">
        <v>131</v>
      </c>
      <c r="C26" s="5573">
        <f>SUM(C6:C25)</f>
        <v>210</v>
      </c>
      <c r="D26" s="5573">
        <f>SUM(D6:D25)</f>
        <v>2</v>
      </c>
      <c r="E26" s="5573">
        <f>SUM(E6:E25)</f>
        <v>1723</v>
      </c>
      <c r="F26" s="5573">
        <f>SUM(F6:F25)</f>
        <v>29619</v>
      </c>
      <c r="G26" s="5573">
        <f>SUM(G6:G25)</f>
        <v>71920</v>
      </c>
    </row>
    <row r="27" spans="1:7" ht="18">
      <c r="A27" s="5580" t="s">
        <v>635</v>
      </c>
      <c r="B27" s="5581"/>
      <c r="C27" s="5581"/>
      <c r="D27" s="5581"/>
      <c r="E27" s="828"/>
      <c r="F27" s="828"/>
      <c r="G27" s="828"/>
    </row>
  </sheetData>
  <mergeCells count="2">
    <mergeCell ref="A1:G1"/>
    <mergeCell ref="A2:G2"/>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8095C-8283-4A45-A5E9-26FA8A3BE191}">
  <dimension ref="A1:C14"/>
  <sheetViews>
    <sheetView topLeftCell="A2" zoomScaleNormal="100" workbookViewId="0">
      <selection activeCell="C14" sqref="C14"/>
    </sheetView>
  </sheetViews>
  <sheetFormatPr defaultColWidth="9" defaultRowHeight="33" customHeight="1"/>
  <cols>
    <col min="1" max="1" width="50.5703125" style="5582" customWidth="1"/>
    <col min="2" max="2" width="13.5703125" style="5582" customWidth="1"/>
    <col min="3" max="3" width="50.5703125" style="5582" customWidth="1"/>
    <col min="4" max="16384" width="9" style="5582"/>
  </cols>
  <sheetData>
    <row r="1" spans="1:3" ht="33" customHeight="1">
      <c r="A1" s="5591" t="s">
        <v>3750</v>
      </c>
      <c r="B1" s="5591"/>
      <c r="C1" s="5591"/>
    </row>
    <row r="2" spans="1:3" ht="33" customHeight="1">
      <c r="A2" s="5590" t="s">
        <v>3749</v>
      </c>
      <c r="B2" s="5590"/>
      <c r="C2" s="5590"/>
    </row>
    <row r="3" spans="1:3" ht="33" customHeight="1">
      <c r="A3" s="5582" t="s">
        <v>3748</v>
      </c>
      <c r="C3" s="5589" t="s">
        <v>3747</v>
      </c>
    </row>
    <row r="4" spans="1:3" ht="33" customHeight="1">
      <c r="A4" s="5588" t="s">
        <v>2151</v>
      </c>
      <c r="B4" s="5587" t="s">
        <v>3746</v>
      </c>
      <c r="C4" s="5586" t="s">
        <v>2152</v>
      </c>
    </row>
    <row r="5" spans="1:3" ht="33" customHeight="1">
      <c r="A5" s="5585" t="s">
        <v>3745</v>
      </c>
      <c r="B5" s="5584">
        <v>164791</v>
      </c>
      <c r="C5" s="5583" t="s">
        <v>3744</v>
      </c>
    </row>
    <row r="6" spans="1:3" ht="33" customHeight="1">
      <c r="A6" s="5585" t="s">
        <v>3743</v>
      </c>
      <c r="B6" s="5584">
        <v>38415</v>
      </c>
      <c r="C6" s="5583" t="s">
        <v>3742</v>
      </c>
    </row>
    <row r="7" spans="1:3" ht="33" customHeight="1">
      <c r="A7" s="5585" t="s">
        <v>3741</v>
      </c>
      <c r="B7" s="5584">
        <v>46636</v>
      </c>
      <c r="C7" s="5583" t="s">
        <v>3740</v>
      </c>
    </row>
    <row r="8" spans="1:3" ht="33" customHeight="1">
      <c r="A8" s="5585" t="s">
        <v>3739</v>
      </c>
      <c r="B8" s="5584">
        <v>554089</v>
      </c>
      <c r="C8" s="5583" t="s">
        <v>3738</v>
      </c>
    </row>
    <row r="9" spans="1:3" ht="33" customHeight="1">
      <c r="A9" s="5585" t="s">
        <v>3737</v>
      </c>
      <c r="B9" s="5584">
        <v>142042</v>
      </c>
      <c r="C9" s="5583" t="s">
        <v>3736</v>
      </c>
    </row>
    <row r="10" spans="1:3" ht="33" customHeight="1">
      <c r="A10" s="5585" t="s">
        <v>3735</v>
      </c>
      <c r="B10" s="5584">
        <v>66783</v>
      </c>
      <c r="C10" s="5583" t="s">
        <v>3734</v>
      </c>
    </row>
    <row r="11" spans="1:3" ht="33" customHeight="1">
      <c r="A11" s="5585" t="s">
        <v>3733</v>
      </c>
      <c r="B11" s="5584">
        <v>2825</v>
      </c>
      <c r="C11" s="5583" t="s">
        <v>3732</v>
      </c>
    </row>
    <row r="12" spans="1:3" ht="33" customHeight="1">
      <c r="A12" s="5585" t="s">
        <v>3731</v>
      </c>
      <c r="B12" s="5584">
        <v>46223</v>
      </c>
      <c r="C12" s="5583" t="s">
        <v>3730</v>
      </c>
    </row>
    <row r="13" spans="1:3" ht="33" customHeight="1">
      <c r="A13" s="5585" t="s">
        <v>3729</v>
      </c>
      <c r="B13" s="5584">
        <v>2564</v>
      </c>
      <c r="C13" s="5583" t="s">
        <v>3728</v>
      </c>
    </row>
    <row r="14" spans="1:3" ht="33" customHeight="1">
      <c r="A14" s="5585" t="s">
        <v>3727</v>
      </c>
      <c r="B14" s="5584">
        <v>52</v>
      </c>
      <c r="C14" s="5583" t="s">
        <v>3726</v>
      </c>
    </row>
  </sheetData>
  <mergeCells count="2">
    <mergeCell ref="A1:C1"/>
    <mergeCell ref="A2:C2"/>
  </mergeCells>
  <pageMargins left="0.7" right="0.7" top="0.75" bottom="0.75" header="0.3" footer="0.3"/>
  <pageSetup paperSize="9"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A505E-8E36-448D-AD23-ACB7476E8D9B}">
  <dimension ref="A1:U29"/>
  <sheetViews>
    <sheetView showGridLines="0" zoomScaleNormal="100" zoomScaleSheetLayoutView="90" workbookViewId="0">
      <selection activeCell="C17" sqref="C17"/>
    </sheetView>
  </sheetViews>
  <sheetFormatPr defaultRowHeight="12.75"/>
  <cols>
    <col min="1" max="1" width="45" style="5592" customWidth="1"/>
    <col min="2" max="2" width="56.28515625" style="5592" customWidth="1"/>
    <col min="3" max="14" width="7.7109375" style="5592" customWidth="1"/>
    <col min="15" max="16384" width="9.140625" style="5592"/>
  </cols>
  <sheetData>
    <row r="1" spans="1:21" ht="23.1" customHeight="1">
      <c r="A1" s="5613" t="s">
        <v>3795</v>
      </c>
      <c r="B1" s="5613"/>
      <c r="C1" s="5613"/>
      <c r="D1" s="5613"/>
      <c r="E1" s="5613"/>
      <c r="F1" s="5613"/>
      <c r="G1" s="5613"/>
      <c r="H1" s="5613"/>
      <c r="I1" s="5613"/>
      <c r="J1" s="5613"/>
      <c r="K1" s="5613"/>
      <c r="L1" s="5613"/>
      <c r="M1" s="5613"/>
      <c r="N1" s="5613"/>
    </row>
    <row r="2" spans="1:21" ht="23.1" customHeight="1">
      <c r="A2" s="5612" t="s">
        <v>3794</v>
      </c>
      <c r="B2" s="5612"/>
      <c r="C2" s="5612"/>
      <c r="D2" s="5612"/>
      <c r="E2" s="5612"/>
      <c r="F2" s="5612"/>
      <c r="G2" s="5612"/>
      <c r="H2" s="5612"/>
      <c r="I2" s="5612"/>
      <c r="J2" s="5612"/>
      <c r="K2" s="5612"/>
      <c r="L2" s="5612"/>
      <c r="M2" s="5612"/>
      <c r="N2" s="5612"/>
    </row>
    <row r="3" spans="1:21" ht="17.100000000000001" customHeight="1">
      <c r="A3" s="5611" t="s">
        <v>3793</v>
      </c>
      <c r="C3" s="5610"/>
      <c r="D3" s="5610"/>
      <c r="E3" s="5610"/>
      <c r="F3" s="5610"/>
      <c r="G3" s="5610"/>
      <c r="H3" s="5610"/>
      <c r="I3" s="5610"/>
      <c r="J3" s="5610"/>
      <c r="K3" s="5610"/>
      <c r="L3" s="5610"/>
      <c r="M3" s="5609" t="s">
        <v>3792</v>
      </c>
      <c r="N3" s="5609"/>
    </row>
    <row r="4" spans="1:21" s="5594" customFormat="1" ht="20.100000000000001" customHeight="1">
      <c r="A4" s="5606" t="s">
        <v>3791</v>
      </c>
      <c r="B4" s="5605" t="s">
        <v>3790</v>
      </c>
      <c r="C4" s="5607" t="s">
        <v>3789</v>
      </c>
      <c r="D4" s="5607"/>
      <c r="E4" s="5607"/>
      <c r="F4" s="5607"/>
      <c r="G4" s="5607" t="s">
        <v>3788</v>
      </c>
      <c r="H4" s="5607"/>
      <c r="I4" s="5607"/>
      <c r="J4" s="5607"/>
      <c r="K4" s="5607" t="s">
        <v>3787</v>
      </c>
      <c r="L4" s="5607"/>
      <c r="M4" s="5607"/>
      <c r="N4" s="5607"/>
      <c r="O4" s="5608"/>
    </row>
    <row r="5" spans="1:21" s="5594" customFormat="1" ht="20.100000000000001" customHeight="1">
      <c r="A5" s="5606"/>
      <c r="B5" s="5605"/>
      <c r="C5" s="5607"/>
      <c r="D5" s="5607"/>
      <c r="E5" s="5607"/>
      <c r="F5" s="5607"/>
      <c r="G5" s="5607"/>
      <c r="H5" s="5607"/>
      <c r="I5" s="5607"/>
      <c r="J5" s="5607"/>
      <c r="K5" s="5607"/>
      <c r="L5" s="5607"/>
      <c r="M5" s="5607"/>
      <c r="N5" s="5607"/>
    </row>
    <row r="6" spans="1:21" s="5594" customFormat="1" ht="44.25" customHeight="1">
      <c r="A6" s="5606"/>
      <c r="B6" s="5605"/>
      <c r="C6" s="5604" t="s">
        <v>625</v>
      </c>
      <c r="D6" s="5604" t="s">
        <v>626</v>
      </c>
      <c r="E6" s="5604" t="s">
        <v>2878</v>
      </c>
      <c r="F6" s="5604" t="s">
        <v>369</v>
      </c>
      <c r="G6" s="5604" t="s">
        <v>625</v>
      </c>
      <c r="H6" s="5604" t="s">
        <v>626</v>
      </c>
      <c r="I6" s="5604" t="s">
        <v>2878</v>
      </c>
      <c r="J6" s="5604" t="s">
        <v>369</v>
      </c>
      <c r="K6" s="5604" t="s">
        <v>625</v>
      </c>
      <c r="L6" s="5604" t="s">
        <v>626</v>
      </c>
      <c r="M6" s="5604" t="s">
        <v>2878</v>
      </c>
      <c r="N6" s="5604" t="s">
        <v>369</v>
      </c>
    </row>
    <row r="7" spans="1:21" s="5594" customFormat="1" ht="29.1" customHeight="1">
      <c r="A7" s="5603" t="s">
        <v>3786</v>
      </c>
      <c r="B7" s="5601" t="s">
        <v>3785</v>
      </c>
      <c r="C7" s="5602">
        <v>4021</v>
      </c>
      <c r="D7" s="5602">
        <v>717</v>
      </c>
      <c r="E7" s="5597">
        <f>C7+D7</f>
        <v>4738</v>
      </c>
      <c r="F7" s="5596">
        <f>E7/E$24</f>
        <v>0.1698329629364112</v>
      </c>
      <c r="G7" s="5602">
        <v>3216</v>
      </c>
      <c r="H7" s="5602">
        <v>446</v>
      </c>
      <c r="I7" s="5597">
        <f>G7+H7</f>
        <v>3662</v>
      </c>
      <c r="J7" s="5596">
        <f>I7/I$24</f>
        <v>0.18971144381702326</v>
      </c>
      <c r="K7" s="5597">
        <f>C7+G7</f>
        <v>7237</v>
      </c>
      <c r="L7" s="5597">
        <f>D7+H7</f>
        <v>1163</v>
      </c>
      <c r="M7" s="5597">
        <f>K7+L7</f>
        <v>8400</v>
      </c>
      <c r="N7" s="5596">
        <f>M7/M$24</f>
        <v>0.17796233130654013</v>
      </c>
    </row>
    <row r="8" spans="1:21" s="5594" customFormat="1" ht="29.1" customHeight="1">
      <c r="A8" s="5603" t="s">
        <v>3784</v>
      </c>
      <c r="B8" s="5601" t="s">
        <v>3783</v>
      </c>
      <c r="C8" s="5602">
        <v>2867</v>
      </c>
      <c r="D8" s="5602">
        <v>2168</v>
      </c>
      <c r="E8" s="5597">
        <f>C8+D8</f>
        <v>5035</v>
      </c>
      <c r="F8" s="5596">
        <f>E8/E$24</f>
        <v>0.1804788873754391</v>
      </c>
      <c r="G8" s="5602">
        <v>1860</v>
      </c>
      <c r="H8" s="5602">
        <v>845</v>
      </c>
      <c r="I8" s="5597">
        <f>G8+H8</f>
        <v>2705</v>
      </c>
      <c r="J8" s="5596">
        <f>I8/I$24</f>
        <v>0.14013365798062477</v>
      </c>
      <c r="K8" s="5597">
        <f>C8+G8</f>
        <v>4727</v>
      </c>
      <c r="L8" s="5597">
        <f>D8+H8</f>
        <v>3013</v>
      </c>
      <c r="M8" s="5597">
        <f>K8+L8</f>
        <v>7740</v>
      </c>
      <c r="N8" s="5596">
        <f>M8/M$24</f>
        <v>0.16397957670388338</v>
      </c>
    </row>
    <row r="9" spans="1:21" s="5594" customFormat="1" ht="29.1" customHeight="1">
      <c r="A9" s="5603" t="s">
        <v>3782</v>
      </c>
      <c r="B9" s="5601" t="s">
        <v>3781</v>
      </c>
      <c r="C9" s="5602">
        <v>1418</v>
      </c>
      <c r="D9" s="5602">
        <v>1076</v>
      </c>
      <c r="E9" s="5597">
        <f>C9+D9</f>
        <v>2494</v>
      </c>
      <c r="F9" s="5596">
        <f>E9/E$24</f>
        <v>8.9397089397089402E-2</v>
      </c>
      <c r="G9" s="5602">
        <v>455</v>
      </c>
      <c r="H9" s="5602">
        <v>313</v>
      </c>
      <c r="I9" s="5597">
        <f>G9+H9</f>
        <v>768</v>
      </c>
      <c r="J9" s="5596">
        <f>I9/I$24</f>
        <v>3.9786561674351135E-2</v>
      </c>
      <c r="K9" s="5597">
        <f>C9+G9</f>
        <v>1873</v>
      </c>
      <c r="L9" s="5597">
        <f>D9+H9</f>
        <v>1389</v>
      </c>
      <c r="M9" s="5597">
        <f>K9+L9</f>
        <v>3262</v>
      </c>
      <c r="N9" s="5596">
        <f>M9/M$24</f>
        <v>6.9108705324039746E-2</v>
      </c>
    </row>
    <row r="10" spans="1:21" s="5594" customFormat="1" ht="29.1" customHeight="1">
      <c r="A10" s="5603" t="s">
        <v>3780</v>
      </c>
      <c r="B10" s="5601" t="s">
        <v>3779</v>
      </c>
      <c r="C10" s="5602">
        <v>779</v>
      </c>
      <c r="D10" s="5602">
        <v>634</v>
      </c>
      <c r="E10" s="5597">
        <f>C10+D10</f>
        <v>1413</v>
      </c>
      <c r="F10" s="5596">
        <f>E10/E$24</f>
        <v>5.0648792028102373E-2</v>
      </c>
      <c r="G10" s="5602">
        <v>358</v>
      </c>
      <c r="H10" s="5602">
        <v>253</v>
      </c>
      <c r="I10" s="5597">
        <f>G10+H10</f>
        <v>611</v>
      </c>
      <c r="J10" s="5596">
        <f>I10/I$24</f>
        <v>3.1653110915401753E-2</v>
      </c>
      <c r="K10" s="5597">
        <f>C10+G10</f>
        <v>1137</v>
      </c>
      <c r="L10" s="5597">
        <f>D10+H10</f>
        <v>887</v>
      </c>
      <c r="M10" s="5597">
        <f>K10+L10</f>
        <v>2024</v>
      </c>
      <c r="N10" s="5596">
        <f>M10/M$24</f>
        <v>4.2880447448147285E-2</v>
      </c>
    </row>
    <row r="11" spans="1:21" s="5594" customFormat="1" ht="29.1" customHeight="1">
      <c r="A11" s="5603" t="s">
        <v>3778</v>
      </c>
      <c r="B11" s="5601" t="s">
        <v>3777</v>
      </c>
      <c r="C11" s="5602">
        <v>768</v>
      </c>
      <c r="D11" s="5602">
        <v>613</v>
      </c>
      <c r="E11" s="5597">
        <f>C11+D11</f>
        <v>1381</v>
      </c>
      <c r="F11" s="5596">
        <f>E11/E$24</f>
        <v>4.9501756398308124E-2</v>
      </c>
      <c r="G11" s="5602">
        <v>315</v>
      </c>
      <c r="H11" s="5602">
        <v>279</v>
      </c>
      <c r="I11" s="5597">
        <f>G11+H11</f>
        <v>594</v>
      </c>
      <c r="J11" s="5596">
        <f>I11/I$24</f>
        <v>3.0772418795005956E-2</v>
      </c>
      <c r="K11" s="5597">
        <f>C11+G11</f>
        <v>1083</v>
      </c>
      <c r="L11" s="5597">
        <f>D11+H11</f>
        <v>892</v>
      </c>
      <c r="M11" s="5597">
        <f>K11+L11</f>
        <v>1975</v>
      </c>
      <c r="N11" s="5596">
        <f>M11/M$24</f>
        <v>4.1842333848859131E-2</v>
      </c>
    </row>
    <row r="12" spans="1:21" s="5594" customFormat="1" ht="29.1" customHeight="1">
      <c r="A12" s="5603" t="s">
        <v>3776</v>
      </c>
      <c r="B12" s="5601" t="s">
        <v>3775</v>
      </c>
      <c r="C12" s="5602">
        <v>569</v>
      </c>
      <c r="D12" s="5602">
        <v>421</v>
      </c>
      <c r="E12" s="5597">
        <f>C12+D12</f>
        <v>990</v>
      </c>
      <c r="F12" s="5596">
        <f>E12/E$24</f>
        <v>3.5486414796759624E-2</v>
      </c>
      <c r="G12" s="5602">
        <v>321</v>
      </c>
      <c r="H12" s="5602">
        <v>181</v>
      </c>
      <c r="I12" s="5597">
        <f>G12+H12</f>
        <v>502</v>
      </c>
      <c r="J12" s="5596">
        <f>I12/I$24</f>
        <v>2.6006320261099312E-2</v>
      </c>
      <c r="K12" s="5597">
        <f>C12+G12</f>
        <v>890</v>
      </c>
      <c r="L12" s="5597">
        <f>D12+H12</f>
        <v>602</v>
      </c>
      <c r="M12" s="5597">
        <f>K12+L12</f>
        <v>1492</v>
      </c>
      <c r="N12" s="5596">
        <f>M12/M$24</f>
        <v>3.1609499798733079E-2</v>
      </c>
      <c r="T12" s="5592"/>
      <c r="U12" s="5592"/>
    </row>
    <row r="13" spans="1:21" s="5594" customFormat="1" ht="29.1" customHeight="1">
      <c r="A13" s="5603" t="s">
        <v>3774</v>
      </c>
      <c r="B13" s="5601" t="s">
        <v>3773</v>
      </c>
      <c r="C13" s="5602">
        <v>511</v>
      </c>
      <c r="D13" s="5602">
        <v>383</v>
      </c>
      <c r="E13" s="5597">
        <f>C13+D13</f>
        <v>894</v>
      </c>
      <c r="F13" s="5596">
        <f>E13/E$24</f>
        <v>3.204530790737687E-2</v>
      </c>
      <c r="G13" s="5602">
        <v>302</v>
      </c>
      <c r="H13" s="5602">
        <v>248</v>
      </c>
      <c r="I13" s="5597">
        <f>G13+H13</f>
        <v>550</v>
      </c>
      <c r="J13" s="5596">
        <f>I13/I$24</f>
        <v>2.8492980365746257E-2</v>
      </c>
      <c r="K13" s="5597">
        <f>C13+G13</f>
        <v>813</v>
      </c>
      <c r="L13" s="5597">
        <f>D13+H13</f>
        <v>631</v>
      </c>
      <c r="M13" s="5597">
        <f>K13+L13</f>
        <v>1444</v>
      </c>
      <c r="N13" s="5596">
        <f>M13/M$24</f>
        <v>3.0592572191267133E-2</v>
      </c>
    </row>
    <row r="14" spans="1:21" s="5594" customFormat="1" ht="29.1" customHeight="1">
      <c r="A14" s="5603" t="s">
        <v>3772</v>
      </c>
      <c r="B14" s="5601" t="s">
        <v>3771</v>
      </c>
      <c r="C14" s="5602">
        <v>509</v>
      </c>
      <c r="D14" s="5602">
        <v>475</v>
      </c>
      <c r="E14" s="5597">
        <f>C14+D14</f>
        <v>984</v>
      </c>
      <c r="F14" s="5596">
        <f>E14/E$24</f>
        <v>3.5271345616173205E-2</v>
      </c>
      <c r="G14" s="5602">
        <v>147</v>
      </c>
      <c r="H14" s="5602">
        <v>123</v>
      </c>
      <c r="I14" s="5597">
        <f>G14+H14</f>
        <v>270</v>
      </c>
      <c r="J14" s="5596">
        <f>I14/I$24</f>
        <v>1.3987463088639072E-2</v>
      </c>
      <c r="K14" s="5597">
        <f>C14+G14</f>
        <v>656</v>
      </c>
      <c r="L14" s="5597">
        <f>D14+H14</f>
        <v>598</v>
      </c>
      <c r="M14" s="5597">
        <f>K14+L14</f>
        <v>1254</v>
      </c>
      <c r="N14" s="5596">
        <f>M14/M$24</f>
        <v>2.6567233745047776E-2</v>
      </c>
    </row>
    <row r="15" spans="1:21" s="5594" customFormat="1" ht="29.1" customHeight="1">
      <c r="A15" s="5603" t="s">
        <v>3770</v>
      </c>
      <c r="B15" s="5601" t="s">
        <v>3769</v>
      </c>
      <c r="C15" s="5602">
        <v>421</v>
      </c>
      <c r="D15" s="5602">
        <v>377</v>
      </c>
      <c r="E15" s="5597">
        <f>C15+D15</f>
        <v>798</v>
      </c>
      <c r="F15" s="5596">
        <f>E15/E$24</f>
        <v>2.8604201017994123E-2</v>
      </c>
      <c r="G15" s="5602">
        <v>211</v>
      </c>
      <c r="H15" s="5602">
        <v>131</v>
      </c>
      <c r="I15" s="5597">
        <f>G15+H15</f>
        <v>342</v>
      </c>
      <c r="J15" s="5596">
        <f>I15/I$24</f>
        <v>1.7717453245609492E-2</v>
      </c>
      <c r="K15" s="5597">
        <f>C15+G15</f>
        <v>632</v>
      </c>
      <c r="L15" s="5597">
        <f>D15+H15</f>
        <v>508</v>
      </c>
      <c r="M15" s="5597">
        <f>K15+L15</f>
        <v>1140</v>
      </c>
      <c r="N15" s="5596">
        <f>M15/M$24</f>
        <v>2.4152030677316159E-2</v>
      </c>
    </row>
    <row r="16" spans="1:21" s="5594" customFormat="1" ht="29.1" customHeight="1">
      <c r="A16" s="5603" t="s">
        <v>3768</v>
      </c>
      <c r="B16" s="5601" t="s">
        <v>3767</v>
      </c>
      <c r="C16" s="5602">
        <v>380</v>
      </c>
      <c r="D16" s="5602">
        <v>244</v>
      </c>
      <c r="E16" s="5597">
        <f>C16+D16</f>
        <v>624</v>
      </c>
      <c r="F16" s="5596">
        <f>E16/E$24</f>
        <v>2.2367194780987885E-2</v>
      </c>
      <c r="G16" s="5602">
        <v>247</v>
      </c>
      <c r="H16" s="5602">
        <v>141</v>
      </c>
      <c r="I16" s="5597">
        <f>G16+H16</f>
        <v>388</v>
      </c>
      <c r="J16" s="5596">
        <f>I16/I$24</f>
        <v>2.0100502512562814E-2</v>
      </c>
      <c r="K16" s="5597">
        <f>C16+G16</f>
        <v>627</v>
      </c>
      <c r="L16" s="5597">
        <f>D16+H16</f>
        <v>385</v>
      </c>
      <c r="M16" s="5597">
        <f>K16+L16</f>
        <v>1012</v>
      </c>
      <c r="N16" s="5596">
        <f>M16/M$24</f>
        <v>2.1440223724073643E-2</v>
      </c>
    </row>
    <row r="17" spans="1:21" s="5594" customFormat="1" ht="29.1" customHeight="1">
      <c r="A17" s="5603" t="s">
        <v>3766</v>
      </c>
      <c r="B17" s="5601" t="s">
        <v>3765</v>
      </c>
      <c r="C17" s="5602">
        <v>237</v>
      </c>
      <c r="D17" s="5602">
        <v>159</v>
      </c>
      <c r="E17" s="5597">
        <f>C17+D17</f>
        <v>396</v>
      </c>
      <c r="F17" s="5596">
        <f>E17/E$24</f>
        <v>1.419456591870385E-2</v>
      </c>
      <c r="G17" s="5602">
        <v>96</v>
      </c>
      <c r="H17" s="5602">
        <v>49</v>
      </c>
      <c r="I17" s="5597">
        <f>G17+H17</f>
        <v>145</v>
      </c>
      <c r="J17" s="5596">
        <f>I17/I$24</f>
        <v>7.51178573278765E-3</v>
      </c>
      <c r="K17" s="5597">
        <f>C17+G17</f>
        <v>333</v>
      </c>
      <c r="L17" s="5597">
        <f>D17+H17</f>
        <v>208</v>
      </c>
      <c r="M17" s="5597">
        <f>K17+L17</f>
        <v>541</v>
      </c>
      <c r="N17" s="5596">
        <f>M17/M$24</f>
        <v>1.1461621575814072E-2</v>
      </c>
    </row>
    <row r="18" spans="1:21" s="5594" customFormat="1" ht="29.1" customHeight="1">
      <c r="A18" s="5603" t="s">
        <v>3764</v>
      </c>
      <c r="B18" s="5601" t="s">
        <v>3763</v>
      </c>
      <c r="C18" s="5602">
        <v>97</v>
      </c>
      <c r="D18" s="5602">
        <v>79</v>
      </c>
      <c r="E18" s="5597">
        <f>C18+D18</f>
        <v>176</v>
      </c>
      <c r="F18" s="5596">
        <f>E18/E$24</f>
        <v>6.3086959638683779E-3</v>
      </c>
      <c r="G18" s="5602">
        <v>44</v>
      </c>
      <c r="H18" s="5602">
        <v>38</v>
      </c>
      <c r="I18" s="5597">
        <f>G18+H18</f>
        <v>82</v>
      </c>
      <c r="J18" s="5596">
        <f>I18/I$24</f>
        <v>4.2480443454385331E-3</v>
      </c>
      <c r="K18" s="5597">
        <f>C18+G18</f>
        <v>141</v>
      </c>
      <c r="L18" s="5597">
        <f>D18+H18</f>
        <v>117</v>
      </c>
      <c r="M18" s="5597">
        <f>K18+L18</f>
        <v>258</v>
      </c>
      <c r="N18" s="5596">
        <f>M18/M$24</f>
        <v>5.4659858901294463E-3</v>
      </c>
    </row>
    <row r="19" spans="1:21" s="5594" customFormat="1" ht="29.1" customHeight="1">
      <c r="A19" s="5603" t="s">
        <v>3762</v>
      </c>
      <c r="B19" s="5601" t="s">
        <v>3761</v>
      </c>
      <c r="C19" s="5602">
        <v>68</v>
      </c>
      <c r="D19" s="5602">
        <v>61</v>
      </c>
      <c r="E19" s="5597">
        <f>C19+D19</f>
        <v>129</v>
      </c>
      <c r="F19" s="5596">
        <f>E19/E$24</f>
        <v>4.6239873826080724E-3</v>
      </c>
      <c r="G19" s="5602">
        <v>9</v>
      </c>
      <c r="H19" s="5602">
        <v>12</v>
      </c>
      <c r="I19" s="5597">
        <f>G19+H19</f>
        <v>21</v>
      </c>
      <c r="J19" s="5596">
        <f>I19/I$24</f>
        <v>1.0879137957830389E-3</v>
      </c>
      <c r="K19" s="5597">
        <f>C19+G19</f>
        <v>77</v>
      </c>
      <c r="L19" s="5597">
        <f>D19+H19</f>
        <v>73</v>
      </c>
      <c r="M19" s="5597">
        <f>K19+L19</f>
        <v>150</v>
      </c>
      <c r="N19" s="5596">
        <f>M19/M$24</f>
        <v>3.1778987733310734E-3</v>
      </c>
    </row>
    <row r="20" spans="1:21" s="5594" customFormat="1" ht="29.1" customHeight="1">
      <c r="A20" s="5603" t="s">
        <v>3760</v>
      </c>
      <c r="B20" s="5601" t="s">
        <v>3759</v>
      </c>
      <c r="C20" s="5602">
        <v>5</v>
      </c>
      <c r="D20" s="5602">
        <v>26</v>
      </c>
      <c r="E20" s="5597">
        <f>C20+D20</f>
        <v>31</v>
      </c>
      <c r="F20" s="5596">
        <f>E20/E$24</f>
        <v>1.1111907663631801E-3</v>
      </c>
      <c r="G20" s="5602">
        <v>4</v>
      </c>
      <c r="H20" s="5602">
        <v>13</v>
      </c>
      <c r="I20" s="5597">
        <f>G20+H20</f>
        <v>17</v>
      </c>
      <c r="J20" s="5596">
        <f>I20/I$24</f>
        <v>8.8069212039579335E-4</v>
      </c>
      <c r="K20" s="5597">
        <f>C20+G20</f>
        <v>9</v>
      </c>
      <c r="L20" s="5597">
        <f>D20+H20</f>
        <v>39</v>
      </c>
      <c r="M20" s="5597">
        <f>K20+L20</f>
        <v>48</v>
      </c>
      <c r="N20" s="5596">
        <f>M20/M$24</f>
        <v>1.0169276074659436E-3</v>
      </c>
    </row>
    <row r="21" spans="1:21" s="5594" customFormat="1" ht="29.1" customHeight="1">
      <c r="A21" s="5603" t="s">
        <v>3758</v>
      </c>
      <c r="B21" s="5601" t="s">
        <v>3757</v>
      </c>
      <c r="C21" s="5602">
        <v>0</v>
      </c>
      <c r="D21" s="5602">
        <v>16</v>
      </c>
      <c r="E21" s="5597">
        <f>C21+D21</f>
        <v>16</v>
      </c>
      <c r="F21" s="5596">
        <f>E21/E$24</f>
        <v>5.7351781489712521E-4</v>
      </c>
      <c r="G21" s="5602">
        <v>0</v>
      </c>
      <c r="H21" s="5602">
        <v>26</v>
      </c>
      <c r="I21" s="5597">
        <f>G21+H21</f>
        <v>26</v>
      </c>
      <c r="J21" s="5596">
        <f>I21/I$24</f>
        <v>1.3469408900170959E-3</v>
      </c>
      <c r="K21" s="5597">
        <f>C21+G21</f>
        <v>0</v>
      </c>
      <c r="L21" s="5597">
        <f>D21+H21</f>
        <v>42</v>
      </c>
      <c r="M21" s="5597">
        <f>K21+L21</f>
        <v>42</v>
      </c>
      <c r="N21" s="5596">
        <f>M21/M$24</f>
        <v>8.8981165653270061E-4</v>
      </c>
    </row>
    <row r="22" spans="1:21" s="5594" customFormat="1" ht="29.1" customHeight="1">
      <c r="A22" s="5603" t="s">
        <v>3756</v>
      </c>
      <c r="B22" s="5601" t="s">
        <v>3755</v>
      </c>
      <c r="C22" s="5602">
        <v>4</v>
      </c>
      <c r="D22" s="5602">
        <v>1</v>
      </c>
      <c r="E22" s="5597">
        <f>C22+D22</f>
        <v>5</v>
      </c>
      <c r="F22" s="5596">
        <f>E22/E$24</f>
        <v>1.7922431715535164E-4</v>
      </c>
      <c r="G22" s="5602">
        <v>2</v>
      </c>
      <c r="H22" s="5602">
        <v>0</v>
      </c>
      <c r="I22" s="5597">
        <f>G22+H22</f>
        <v>2</v>
      </c>
      <c r="J22" s="5600">
        <f>I22/I$24</f>
        <v>1.0361083769362275E-4</v>
      </c>
      <c r="K22" s="5597">
        <f>C22+G22</f>
        <v>6</v>
      </c>
      <c r="L22" s="5597">
        <f>D22+H22</f>
        <v>1</v>
      </c>
      <c r="M22" s="5597">
        <f>K22+L22</f>
        <v>7</v>
      </c>
      <c r="N22" s="5600">
        <f>M22/M$24</f>
        <v>1.4830194275545008E-4</v>
      </c>
    </row>
    <row r="23" spans="1:21" s="5594" customFormat="1" ht="29.1" customHeight="1">
      <c r="A23" s="5599" t="s">
        <v>3754</v>
      </c>
      <c r="B23" s="5601" t="s">
        <v>3753</v>
      </c>
      <c r="C23" s="5597">
        <v>4666</v>
      </c>
      <c r="D23" s="5597">
        <v>3128</v>
      </c>
      <c r="E23" s="5597">
        <f>C23+D23</f>
        <v>7794</v>
      </c>
      <c r="F23" s="5596">
        <f>E23/E$24</f>
        <v>0.27937486558176211</v>
      </c>
      <c r="G23" s="5597">
        <v>6384</v>
      </c>
      <c r="H23" s="5597">
        <v>2234</v>
      </c>
      <c r="I23" s="5597">
        <f>G23+H23</f>
        <v>8618</v>
      </c>
      <c r="J23" s="5600">
        <f>I23/I$24</f>
        <v>0.44645909962182045</v>
      </c>
      <c r="K23" s="5597">
        <f>C23+G23</f>
        <v>11050</v>
      </c>
      <c r="L23" s="5597">
        <f>D23+H23</f>
        <v>5362</v>
      </c>
      <c r="M23" s="5597">
        <f>K23+L23</f>
        <v>16412</v>
      </c>
      <c r="N23" s="5600">
        <f>M23/M$24</f>
        <v>0.34770449778606388</v>
      </c>
    </row>
    <row r="24" spans="1:21" s="5594" customFormat="1" ht="29.1" customHeight="1">
      <c r="A24" s="5599" t="s">
        <v>3752</v>
      </c>
      <c r="B24" s="5598" t="s">
        <v>3751</v>
      </c>
      <c r="C24" s="5597">
        <f>SUM(C7:C23)</f>
        <v>17320</v>
      </c>
      <c r="D24" s="5597">
        <f>SUM(D7:D23)</f>
        <v>10578</v>
      </c>
      <c r="E24" s="5597">
        <f>SUM(E7:E23)</f>
        <v>27898</v>
      </c>
      <c r="F24" s="5596">
        <f>E24/E$24</f>
        <v>1</v>
      </c>
      <c r="G24" s="5597">
        <f>SUM(G7:G23)</f>
        <v>13971</v>
      </c>
      <c r="H24" s="5597">
        <f>SUM(H7:H23)</f>
        <v>5332</v>
      </c>
      <c r="I24" s="5597">
        <f>SUM(I7:I23)</f>
        <v>19303</v>
      </c>
      <c r="J24" s="5596">
        <f>I24/I$24</f>
        <v>1</v>
      </c>
      <c r="K24" s="5597">
        <f>C24+G24</f>
        <v>31291</v>
      </c>
      <c r="L24" s="5597">
        <f>D24+H24</f>
        <v>15910</v>
      </c>
      <c r="M24" s="5597">
        <f>K24+L24</f>
        <v>47201</v>
      </c>
      <c r="N24" s="5596">
        <f>M24/M$24</f>
        <v>1</v>
      </c>
    </row>
    <row r="25" spans="1:21">
      <c r="B25" s="5595"/>
      <c r="C25" s="5595"/>
      <c r="D25" s="5595"/>
      <c r="E25" s="5595"/>
      <c r="F25" s="5595"/>
      <c r="G25" s="5595"/>
      <c r="H25" s="5595"/>
      <c r="I25" s="5595"/>
      <c r="J25" s="5595"/>
      <c r="K25" s="5595"/>
      <c r="L25" s="5595"/>
      <c r="M25" s="5595"/>
      <c r="N25" s="5595"/>
      <c r="T25" s="5594"/>
      <c r="U25" s="5594"/>
    </row>
    <row r="26" spans="1:21">
      <c r="U26" s="5594"/>
    </row>
    <row r="27" spans="1:21">
      <c r="H27" s="5593"/>
      <c r="J27" s="5593"/>
      <c r="L27" s="5593"/>
      <c r="N27" s="5593"/>
    </row>
    <row r="29" spans="1:21">
      <c r="H29" s="5593"/>
      <c r="L29" s="5593"/>
    </row>
  </sheetData>
  <mergeCells count="8">
    <mergeCell ref="A4:A6"/>
    <mergeCell ref="B4:B6"/>
    <mergeCell ref="G4:J5"/>
    <mergeCell ref="C4:F5"/>
    <mergeCell ref="K4:N5"/>
    <mergeCell ref="A1:N1"/>
    <mergeCell ref="M3:N3"/>
    <mergeCell ref="A2:N2"/>
  </mergeCells>
  <pageMargins left="0.75" right="0.75" top="1" bottom="1" header="0" footer="0"/>
  <pageSetup paperSize="9" scale="68" firstPageNumber="0" fitToWidth="0" fitToHeight="0" orientation="landscape" r:id="rId1"/>
  <headerFooter alignWithMargins="0"/>
  <rowBreaks count="1" manualBreakCount="1">
    <brk id="24" max="9"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D417-0FF2-4185-AE9B-29DD76A0EB21}">
  <dimension ref="A1:A41"/>
  <sheetViews>
    <sheetView showGridLines="0" workbookViewId="0">
      <selection activeCell="A3" sqref="A3"/>
    </sheetView>
  </sheetViews>
  <sheetFormatPr defaultRowHeight="15"/>
  <cols>
    <col min="1" max="1" width="102.42578125" customWidth="1"/>
  </cols>
  <sheetData>
    <row r="1" spans="1:1" ht="30">
      <c r="A1" s="3649" t="s">
        <v>2570</v>
      </c>
    </row>
    <row r="2" spans="1:1" ht="15.75">
      <c r="A2" s="3650"/>
    </row>
    <row r="3" spans="1:1" ht="15.75">
      <c r="A3" s="3651"/>
    </row>
    <row r="4" spans="1:1" ht="81">
      <c r="A4" s="260" t="s">
        <v>2571</v>
      </c>
    </row>
    <row r="5" spans="1:1" ht="22.5">
      <c r="A5" s="3652" t="s">
        <v>2572</v>
      </c>
    </row>
    <row r="6" spans="1:1" ht="81">
      <c r="A6" s="260" t="s">
        <v>2573</v>
      </c>
    </row>
    <row r="7" spans="1:1" ht="20.25">
      <c r="A7" s="3653"/>
    </row>
    <row r="8" spans="1:1" ht="23.25">
      <c r="A8" s="3652" t="s">
        <v>2574</v>
      </c>
    </row>
    <row r="9" spans="1:1" ht="20.25">
      <c r="A9" s="260" t="s">
        <v>2575</v>
      </c>
    </row>
    <row r="10" spans="1:1" ht="82.5">
      <c r="A10" s="3654" t="s">
        <v>2576</v>
      </c>
    </row>
    <row r="11" spans="1:1" ht="21.75">
      <c r="A11" s="3654" t="s">
        <v>2577</v>
      </c>
    </row>
    <row r="12" spans="1:1" ht="22.5">
      <c r="A12" s="3652" t="s">
        <v>2578</v>
      </c>
    </row>
    <row r="13" spans="1:1" ht="40.5">
      <c r="A13" s="260" t="s">
        <v>2579</v>
      </c>
    </row>
    <row r="14" spans="1:1" ht="42">
      <c r="A14" s="3654" t="s">
        <v>2580</v>
      </c>
    </row>
    <row r="15" spans="1:1" ht="42">
      <c r="A15" s="3654" t="s">
        <v>2581</v>
      </c>
    </row>
    <row r="16" spans="1:1" ht="21.75">
      <c r="A16" s="3654" t="s">
        <v>2582</v>
      </c>
    </row>
    <row r="17" spans="1:1" ht="21.75">
      <c r="A17" s="3654" t="s">
        <v>2583</v>
      </c>
    </row>
    <row r="18" spans="1:1" ht="21.75">
      <c r="A18" s="3654" t="s">
        <v>2584</v>
      </c>
    </row>
    <row r="19" spans="1:1" ht="42">
      <c r="A19" s="3654" t="s">
        <v>2585</v>
      </c>
    </row>
    <row r="20" spans="1:1" ht="23.25">
      <c r="A20" s="3652" t="s">
        <v>2586</v>
      </c>
    </row>
    <row r="21" spans="1:1" ht="101.25">
      <c r="A21" s="260" t="s">
        <v>2587</v>
      </c>
    </row>
    <row r="22" spans="1:1" ht="23.25">
      <c r="A22" s="3652" t="s">
        <v>2588</v>
      </c>
    </row>
    <row r="23" spans="1:1" ht="20.25">
      <c r="A23" s="260" t="s">
        <v>2589</v>
      </c>
    </row>
    <row r="24" spans="1:1" ht="62.25">
      <c r="A24" s="3654" t="s">
        <v>2590</v>
      </c>
    </row>
    <row r="25" spans="1:1" ht="42">
      <c r="A25" s="3654" t="s">
        <v>2591</v>
      </c>
    </row>
    <row r="26" spans="1:1" ht="62.25">
      <c r="A26" s="3654" t="s">
        <v>2592</v>
      </c>
    </row>
    <row r="27" spans="1:1" ht="42">
      <c r="A27" s="3654" t="s">
        <v>2593</v>
      </c>
    </row>
    <row r="28" spans="1:1" ht="62.25">
      <c r="A28" s="3654" t="s">
        <v>2594</v>
      </c>
    </row>
    <row r="29" spans="1:1" ht="42">
      <c r="A29" s="3654" t="s">
        <v>2595</v>
      </c>
    </row>
    <row r="30" spans="1:1" ht="22.5">
      <c r="A30" s="3652" t="s">
        <v>2596</v>
      </c>
    </row>
    <row r="31" spans="1:1" ht="20.25">
      <c r="A31" s="260" t="s">
        <v>2597</v>
      </c>
    </row>
    <row r="32" spans="1:1" ht="42">
      <c r="A32" s="3654" t="s">
        <v>2598</v>
      </c>
    </row>
    <row r="33" spans="1:1" ht="42">
      <c r="A33" s="3654" t="s">
        <v>2599</v>
      </c>
    </row>
    <row r="34" spans="1:1" ht="62.25">
      <c r="A34" s="3654" t="s">
        <v>2600</v>
      </c>
    </row>
    <row r="35" spans="1:1" ht="20.25">
      <c r="A35" s="3455" t="s">
        <v>2601</v>
      </c>
    </row>
    <row r="36" spans="1:1" ht="20.25">
      <c r="A36" s="260" t="s">
        <v>2602</v>
      </c>
    </row>
    <row r="37" spans="1:1" ht="62.25">
      <c r="A37" s="3654" t="s">
        <v>2603</v>
      </c>
    </row>
    <row r="38" spans="1:1" ht="62.25">
      <c r="A38" s="3654" t="s">
        <v>2604</v>
      </c>
    </row>
    <row r="39" spans="1:1" ht="42">
      <c r="A39" s="3654" t="s">
        <v>2605</v>
      </c>
    </row>
    <row r="40" spans="1:1" ht="62.25">
      <c r="A40" s="3654" t="s">
        <v>2606</v>
      </c>
    </row>
    <row r="41" spans="1:1" ht="20.25">
      <c r="A41" s="260"/>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BB693-0697-45CA-B0C6-88C4F2B1A640}">
  <sheetPr>
    <tabColor rgb="FF00B050"/>
  </sheetPr>
  <dimension ref="A1:F18"/>
  <sheetViews>
    <sheetView showGridLines="0" zoomScale="120" zoomScaleNormal="120" zoomScaleSheetLayoutView="110" workbookViewId="0">
      <selection activeCell="G19" sqref="G19"/>
    </sheetView>
  </sheetViews>
  <sheetFormatPr defaultColWidth="11.5703125" defaultRowHeight="15.75"/>
  <cols>
    <col min="1" max="1" width="18.28515625" style="3483" customWidth="1"/>
    <col min="2" max="4" width="14.28515625" style="3483" customWidth="1"/>
    <col min="5" max="256" width="11.5703125" style="3483"/>
    <col min="257" max="257" width="18.28515625" style="3483" customWidth="1"/>
    <col min="258" max="260" width="14.28515625" style="3483" customWidth="1"/>
    <col min="261" max="512" width="11.5703125" style="3483"/>
    <col min="513" max="513" width="18.28515625" style="3483" customWidth="1"/>
    <col min="514" max="516" width="14.28515625" style="3483" customWidth="1"/>
    <col min="517" max="768" width="11.5703125" style="3483"/>
    <col min="769" max="769" width="18.28515625" style="3483" customWidth="1"/>
    <col min="770" max="772" width="14.28515625" style="3483" customWidth="1"/>
    <col min="773" max="1024" width="11.5703125" style="3483"/>
    <col min="1025" max="1025" width="18.28515625" style="3483" customWidth="1"/>
    <col min="1026" max="1028" width="14.28515625" style="3483" customWidth="1"/>
    <col min="1029" max="1280" width="11.5703125" style="3483"/>
    <col min="1281" max="1281" width="18.28515625" style="3483" customWidth="1"/>
    <col min="1282" max="1284" width="14.28515625" style="3483" customWidth="1"/>
    <col min="1285" max="1536" width="11.5703125" style="3483"/>
    <col min="1537" max="1537" width="18.28515625" style="3483" customWidth="1"/>
    <col min="1538" max="1540" width="14.28515625" style="3483" customWidth="1"/>
    <col min="1541" max="1792" width="11.5703125" style="3483"/>
    <col min="1793" max="1793" width="18.28515625" style="3483" customWidth="1"/>
    <col min="1794" max="1796" width="14.28515625" style="3483" customWidth="1"/>
    <col min="1797" max="2048" width="11.5703125" style="3483"/>
    <col min="2049" max="2049" width="18.28515625" style="3483" customWidth="1"/>
    <col min="2050" max="2052" width="14.28515625" style="3483" customWidth="1"/>
    <col min="2053" max="2304" width="11.5703125" style="3483"/>
    <col min="2305" max="2305" width="18.28515625" style="3483" customWidth="1"/>
    <col min="2306" max="2308" width="14.28515625" style="3483" customWidth="1"/>
    <col min="2309" max="2560" width="11.5703125" style="3483"/>
    <col min="2561" max="2561" width="18.28515625" style="3483" customWidth="1"/>
    <col min="2562" max="2564" width="14.28515625" style="3483" customWidth="1"/>
    <col min="2565" max="2816" width="11.5703125" style="3483"/>
    <col min="2817" max="2817" width="18.28515625" style="3483" customWidth="1"/>
    <col min="2818" max="2820" width="14.28515625" style="3483" customWidth="1"/>
    <col min="2821" max="3072" width="11.5703125" style="3483"/>
    <col min="3073" max="3073" width="18.28515625" style="3483" customWidth="1"/>
    <col min="3074" max="3076" width="14.28515625" style="3483" customWidth="1"/>
    <col min="3077" max="3328" width="11.5703125" style="3483"/>
    <col min="3329" max="3329" width="18.28515625" style="3483" customWidth="1"/>
    <col min="3330" max="3332" width="14.28515625" style="3483" customWidth="1"/>
    <col min="3333" max="3584" width="11.5703125" style="3483"/>
    <col min="3585" max="3585" width="18.28515625" style="3483" customWidth="1"/>
    <col min="3586" max="3588" width="14.28515625" style="3483" customWidth="1"/>
    <col min="3589" max="3840" width="11.5703125" style="3483"/>
    <col min="3841" max="3841" width="18.28515625" style="3483" customWidth="1"/>
    <col min="3842" max="3844" width="14.28515625" style="3483" customWidth="1"/>
    <col min="3845" max="4096" width="11.5703125" style="3483"/>
    <col min="4097" max="4097" width="18.28515625" style="3483" customWidth="1"/>
    <col min="4098" max="4100" width="14.28515625" style="3483" customWidth="1"/>
    <col min="4101" max="4352" width="11.5703125" style="3483"/>
    <col min="4353" max="4353" width="18.28515625" style="3483" customWidth="1"/>
    <col min="4354" max="4356" width="14.28515625" style="3483" customWidth="1"/>
    <col min="4357" max="4608" width="11.5703125" style="3483"/>
    <col min="4609" max="4609" width="18.28515625" style="3483" customWidth="1"/>
    <col min="4610" max="4612" width="14.28515625" style="3483" customWidth="1"/>
    <col min="4613" max="4864" width="11.5703125" style="3483"/>
    <col min="4865" max="4865" width="18.28515625" style="3483" customWidth="1"/>
    <col min="4866" max="4868" width="14.28515625" style="3483" customWidth="1"/>
    <col min="4869" max="5120" width="11.5703125" style="3483"/>
    <col min="5121" max="5121" width="18.28515625" style="3483" customWidth="1"/>
    <col min="5122" max="5124" width="14.28515625" style="3483" customWidth="1"/>
    <col min="5125" max="5376" width="11.5703125" style="3483"/>
    <col min="5377" max="5377" width="18.28515625" style="3483" customWidth="1"/>
    <col min="5378" max="5380" width="14.28515625" style="3483" customWidth="1"/>
    <col min="5381" max="5632" width="11.5703125" style="3483"/>
    <col min="5633" max="5633" width="18.28515625" style="3483" customWidth="1"/>
    <col min="5634" max="5636" width="14.28515625" style="3483" customWidth="1"/>
    <col min="5637" max="5888" width="11.5703125" style="3483"/>
    <col min="5889" max="5889" width="18.28515625" style="3483" customWidth="1"/>
    <col min="5890" max="5892" width="14.28515625" style="3483" customWidth="1"/>
    <col min="5893" max="6144" width="11.5703125" style="3483"/>
    <col min="6145" max="6145" width="18.28515625" style="3483" customWidth="1"/>
    <col min="6146" max="6148" width="14.28515625" style="3483" customWidth="1"/>
    <col min="6149" max="6400" width="11.5703125" style="3483"/>
    <col min="6401" max="6401" width="18.28515625" style="3483" customWidth="1"/>
    <col min="6402" max="6404" width="14.28515625" style="3483" customWidth="1"/>
    <col min="6405" max="6656" width="11.5703125" style="3483"/>
    <col min="6657" max="6657" width="18.28515625" style="3483" customWidth="1"/>
    <col min="6658" max="6660" width="14.28515625" style="3483" customWidth="1"/>
    <col min="6661" max="6912" width="11.5703125" style="3483"/>
    <col min="6913" max="6913" width="18.28515625" style="3483" customWidth="1"/>
    <col min="6914" max="6916" width="14.28515625" style="3483" customWidth="1"/>
    <col min="6917" max="7168" width="11.5703125" style="3483"/>
    <col min="7169" max="7169" width="18.28515625" style="3483" customWidth="1"/>
    <col min="7170" max="7172" width="14.28515625" style="3483" customWidth="1"/>
    <col min="7173" max="7424" width="11.5703125" style="3483"/>
    <col min="7425" max="7425" width="18.28515625" style="3483" customWidth="1"/>
    <col min="7426" max="7428" width="14.28515625" style="3483" customWidth="1"/>
    <col min="7429" max="7680" width="11.5703125" style="3483"/>
    <col min="7681" max="7681" width="18.28515625" style="3483" customWidth="1"/>
    <col min="7682" max="7684" width="14.28515625" style="3483" customWidth="1"/>
    <col min="7685" max="7936" width="11.5703125" style="3483"/>
    <col min="7937" max="7937" width="18.28515625" style="3483" customWidth="1"/>
    <col min="7938" max="7940" width="14.28515625" style="3483" customWidth="1"/>
    <col min="7941" max="8192" width="11.5703125" style="3483"/>
    <col min="8193" max="8193" width="18.28515625" style="3483" customWidth="1"/>
    <col min="8194" max="8196" width="14.28515625" style="3483" customWidth="1"/>
    <col min="8197" max="8448" width="11.5703125" style="3483"/>
    <col min="8449" max="8449" width="18.28515625" style="3483" customWidth="1"/>
    <col min="8450" max="8452" width="14.28515625" style="3483" customWidth="1"/>
    <col min="8453" max="8704" width="11.5703125" style="3483"/>
    <col min="8705" max="8705" width="18.28515625" style="3483" customWidth="1"/>
    <col min="8706" max="8708" width="14.28515625" style="3483" customWidth="1"/>
    <col min="8709" max="8960" width="11.5703125" style="3483"/>
    <col min="8961" max="8961" width="18.28515625" style="3483" customWidth="1"/>
    <col min="8962" max="8964" width="14.28515625" style="3483" customWidth="1"/>
    <col min="8965" max="9216" width="11.5703125" style="3483"/>
    <col min="9217" max="9217" width="18.28515625" style="3483" customWidth="1"/>
    <col min="9218" max="9220" width="14.28515625" style="3483" customWidth="1"/>
    <col min="9221" max="9472" width="11.5703125" style="3483"/>
    <col min="9473" max="9473" width="18.28515625" style="3483" customWidth="1"/>
    <col min="9474" max="9476" width="14.28515625" style="3483" customWidth="1"/>
    <col min="9477" max="9728" width="11.5703125" style="3483"/>
    <col min="9729" max="9729" width="18.28515625" style="3483" customWidth="1"/>
    <col min="9730" max="9732" width="14.28515625" style="3483" customWidth="1"/>
    <col min="9733" max="9984" width="11.5703125" style="3483"/>
    <col min="9985" max="9985" width="18.28515625" style="3483" customWidth="1"/>
    <col min="9986" max="9988" width="14.28515625" style="3483" customWidth="1"/>
    <col min="9989" max="10240" width="11.5703125" style="3483"/>
    <col min="10241" max="10241" width="18.28515625" style="3483" customWidth="1"/>
    <col min="10242" max="10244" width="14.28515625" style="3483" customWidth="1"/>
    <col min="10245" max="10496" width="11.5703125" style="3483"/>
    <col min="10497" max="10497" width="18.28515625" style="3483" customWidth="1"/>
    <col min="10498" max="10500" width="14.28515625" style="3483" customWidth="1"/>
    <col min="10501" max="10752" width="11.5703125" style="3483"/>
    <col min="10753" max="10753" width="18.28515625" style="3483" customWidth="1"/>
    <col min="10754" max="10756" width="14.28515625" style="3483" customWidth="1"/>
    <col min="10757" max="11008" width="11.5703125" style="3483"/>
    <col min="11009" max="11009" width="18.28515625" style="3483" customWidth="1"/>
    <col min="11010" max="11012" width="14.28515625" style="3483" customWidth="1"/>
    <col min="11013" max="11264" width="11.5703125" style="3483"/>
    <col min="11265" max="11265" width="18.28515625" style="3483" customWidth="1"/>
    <col min="11266" max="11268" width="14.28515625" style="3483" customWidth="1"/>
    <col min="11269" max="11520" width="11.5703125" style="3483"/>
    <col min="11521" max="11521" width="18.28515625" style="3483" customWidth="1"/>
    <col min="11522" max="11524" width="14.28515625" style="3483" customWidth="1"/>
    <col min="11525" max="11776" width="11.5703125" style="3483"/>
    <col min="11777" max="11777" width="18.28515625" style="3483" customWidth="1"/>
    <col min="11778" max="11780" width="14.28515625" style="3483" customWidth="1"/>
    <col min="11781" max="12032" width="11.5703125" style="3483"/>
    <col min="12033" max="12033" width="18.28515625" style="3483" customWidth="1"/>
    <col min="12034" max="12036" width="14.28515625" style="3483" customWidth="1"/>
    <col min="12037" max="12288" width="11.5703125" style="3483"/>
    <col min="12289" max="12289" width="18.28515625" style="3483" customWidth="1"/>
    <col min="12290" max="12292" width="14.28515625" style="3483" customWidth="1"/>
    <col min="12293" max="12544" width="11.5703125" style="3483"/>
    <col min="12545" max="12545" width="18.28515625" style="3483" customWidth="1"/>
    <col min="12546" max="12548" width="14.28515625" style="3483" customWidth="1"/>
    <col min="12549" max="12800" width="11.5703125" style="3483"/>
    <col min="12801" max="12801" width="18.28515625" style="3483" customWidth="1"/>
    <col min="12802" max="12804" width="14.28515625" style="3483" customWidth="1"/>
    <col min="12805" max="13056" width="11.5703125" style="3483"/>
    <col min="13057" max="13057" width="18.28515625" style="3483" customWidth="1"/>
    <col min="13058" max="13060" width="14.28515625" style="3483" customWidth="1"/>
    <col min="13061" max="13312" width="11.5703125" style="3483"/>
    <col min="13313" max="13313" width="18.28515625" style="3483" customWidth="1"/>
    <col min="13314" max="13316" width="14.28515625" style="3483" customWidth="1"/>
    <col min="13317" max="13568" width="11.5703125" style="3483"/>
    <col min="13569" max="13569" width="18.28515625" style="3483" customWidth="1"/>
    <col min="13570" max="13572" width="14.28515625" style="3483" customWidth="1"/>
    <col min="13573" max="13824" width="11.5703125" style="3483"/>
    <col min="13825" max="13825" width="18.28515625" style="3483" customWidth="1"/>
    <col min="13826" max="13828" width="14.28515625" style="3483" customWidth="1"/>
    <col min="13829" max="14080" width="11.5703125" style="3483"/>
    <col min="14081" max="14081" width="18.28515625" style="3483" customWidth="1"/>
    <col min="14082" max="14084" width="14.28515625" style="3483" customWidth="1"/>
    <col min="14085" max="14336" width="11.5703125" style="3483"/>
    <col min="14337" max="14337" width="18.28515625" style="3483" customWidth="1"/>
    <col min="14338" max="14340" width="14.28515625" style="3483" customWidth="1"/>
    <col min="14341" max="14592" width="11.5703125" style="3483"/>
    <col min="14593" max="14593" width="18.28515625" style="3483" customWidth="1"/>
    <col min="14594" max="14596" width="14.28515625" style="3483" customWidth="1"/>
    <col min="14597" max="14848" width="11.5703125" style="3483"/>
    <col min="14849" max="14849" width="18.28515625" style="3483" customWidth="1"/>
    <col min="14850" max="14852" width="14.28515625" style="3483" customWidth="1"/>
    <col min="14853" max="15104" width="11.5703125" style="3483"/>
    <col min="15105" max="15105" width="18.28515625" style="3483" customWidth="1"/>
    <col min="15106" max="15108" width="14.28515625" style="3483" customWidth="1"/>
    <col min="15109" max="15360" width="11.5703125" style="3483"/>
    <col min="15361" max="15361" width="18.28515625" style="3483" customWidth="1"/>
    <col min="15362" max="15364" width="14.28515625" style="3483" customWidth="1"/>
    <col min="15365" max="15616" width="11.5703125" style="3483"/>
    <col min="15617" max="15617" width="18.28515625" style="3483" customWidth="1"/>
    <col min="15618" max="15620" width="14.28515625" style="3483" customWidth="1"/>
    <col min="15621" max="15872" width="11.5703125" style="3483"/>
    <col min="15873" max="15873" width="18.28515625" style="3483" customWidth="1"/>
    <col min="15874" max="15876" width="14.28515625" style="3483" customWidth="1"/>
    <col min="15877" max="16128" width="11.5703125" style="3483"/>
    <col min="16129" max="16129" width="18.28515625" style="3483" customWidth="1"/>
    <col min="16130" max="16132" width="14.28515625" style="3483" customWidth="1"/>
    <col min="16133" max="16384" width="11.5703125" style="3483"/>
  </cols>
  <sheetData>
    <row r="1" spans="1:6">
      <c r="A1" s="3482"/>
      <c r="B1" s="3482"/>
      <c r="C1" s="3482"/>
      <c r="D1" s="3482"/>
    </row>
    <row r="2" spans="1:6" ht="24.75" customHeight="1">
      <c r="A2" s="3484" t="s">
        <v>2383</v>
      </c>
      <c r="B2" s="3482"/>
      <c r="C2" s="3482"/>
      <c r="D2" s="3482"/>
    </row>
    <row r="3" spans="1:6">
      <c r="A3" s="3485" t="s">
        <v>2384</v>
      </c>
      <c r="B3" s="3482"/>
      <c r="C3" s="3482"/>
      <c r="D3" s="3482"/>
    </row>
    <row r="4" spans="1:6" ht="19.5" customHeight="1">
      <c r="A4" s="3486" t="s">
        <v>2385</v>
      </c>
      <c r="B4" s="3486"/>
      <c r="C4" s="3486"/>
      <c r="D4" s="3487" t="s">
        <v>2386</v>
      </c>
    </row>
    <row r="5" spans="1:6" ht="30" customHeight="1">
      <c r="A5" s="3488" t="s">
        <v>721</v>
      </c>
      <c r="B5" s="3489" t="s">
        <v>2387</v>
      </c>
      <c r="C5" s="3489" t="s">
        <v>2388</v>
      </c>
      <c r="D5" s="3489" t="s">
        <v>2389</v>
      </c>
    </row>
    <row r="6" spans="1:6" ht="30" customHeight="1">
      <c r="A6" s="3490" t="s">
        <v>397</v>
      </c>
      <c r="B6" s="3491" t="s">
        <v>2390</v>
      </c>
      <c r="C6" s="3489" t="s">
        <v>2391</v>
      </c>
      <c r="D6" s="3492" t="s">
        <v>2392</v>
      </c>
    </row>
    <row r="7" spans="1:6" s="3495" customFormat="1" ht="20.100000000000001" customHeight="1">
      <c r="A7" s="3493">
        <v>1428</v>
      </c>
      <c r="B7" s="3494">
        <v>2454325</v>
      </c>
      <c r="C7" s="3494">
        <v>746511</v>
      </c>
      <c r="D7" s="3494">
        <v>1707814</v>
      </c>
    </row>
    <row r="8" spans="1:6" s="3495" customFormat="1" ht="20.100000000000001" customHeight="1">
      <c r="A8" s="3493">
        <v>1429</v>
      </c>
      <c r="B8" s="3494">
        <f>C8+D8</f>
        <v>2408849</v>
      </c>
      <c r="C8" s="3494">
        <v>679008</v>
      </c>
      <c r="D8" s="3494">
        <v>1729841</v>
      </c>
    </row>
    <row r="9" spans="1:6" s="3495" customFormat="1" ht="20.100000000000001" customHeight="1">
      <c r="A9" s="3493">
        <v>1430</v>
      </c>
      <c r="B9" s="3494">
        <f>C9+D9</f>
        <v>2313278</v>
      </c>
      <c r="C9" s="3494">
        <v>699313</v>
      </c>
      <c r="D9" s="3494">
        <v>1613965</v>
      </c>
    </row>
    <row r="10" spans="1:6" s="3495" customFormat="1" ht="20.100000000000001" customHeight="1">
      <c r="A10" s="3493">
        <v>1431</v>
      </c>
      <c r="B10" s="3494">
        <f>C10+D10</f>
        <v>2789399</v>
      </c>
      <c r="C10" s="3494">
        <v>989798</v>
      </c>
      <c r="D10" s="3494">
        <v>1799601</v>
      </c>
    </row>
    <row r="11" spans="1:6" s="3495" customFormat="1" ht="20.100000000000001" customHeight="1">
      <c r="A11" s="3493">
        <v>1432</v>
      </c>
      <c r="B11" s="3494">
        <f>C11+D11</f>
        <v>2927717</v>
      </c>
      <c r="C11" s="3494">
        <v>1099522</v>
      </c>
      <c r="D11" s="3494">
        <v>1828195</v>
      </c>
    </row>
    <row r="12" spans="1:6" s="3495" customFormat="1" ht="20.100000000000001" customHeight="1">
      <c r="A12" s="3493">
        <v>1433</v>
      </c>
      <c r="B12" s="3494">
        <v>3161573</v>
      </c>
      <c r="C12" s="3494">
        <v>1408641</v>
      </c>
      <c r="D12" s="3494">
        <v>1752932</v>
      </c>
    </row>
    <row r="13" spans="1:6" s="3495" customFormat="1" ht="20.100000000000001" customHeight="1">
      <c r="A13" s="3493">
        <v>1434</v>
      </c>
      <c r="B13" s="3494">
        <v>1980249</v>
      </c>
      <c r="C13" s="3494">
        <v>600718</v>
      </c>
      <c r="D13" s="3494">
        <v>1379531</v>
      </c>
    </row>
    <row r="14" spans="1:6" ht="21.75" customHeight="1">
      <c r="A14" s="3493">
        <v>1435</v>
      </c>
      <c r="B14" s="3494">
        <v>2085238</v>
      </c>
      <c r="C14" s="3494">
        <v>696185</v>
      </c>
      <c r="D14" s="3494">
        <v>1389053</v>
      </c>
    </row>
    <row r="15" spans="1:6" ht="21.75" customHeight="1">
      <c r="A15" s="3493">
        <v>1436</v>
      </c>
      <c r="B15" s="3494">
        <v>1952817</v>
      </c>
      <c r="C15" s="3494">
        <v>567876</v>
      </c>
      <c r="D15" s="3494">
        <v>1384941</v>
      </c>
      <c r="F15" s="3496"/>
    </row>
    <row r="16" spans="1:6" ht="21.75" customHeight="1">
      <c r="A16" s="3493">
        <v>1437</v>
      </c>
      <c r="B16" s="3494">
        <f>C16+D16</f>
        <v>1862909</v>
      </c>
      <c r="C16" s="3494">
        <v>537537</v>
      </c>
      <c r="D16" s="3494">
        <v>1325372</v>
      </c>
      <c r="F16" s="3496"/>
    </row>
    <row r="17" spans="1:4">
      <c r="A17" s="3497" t="s">
        <v>2393</v>
      </c>
      <c r="D17" s="3498" t="s">
        <v>2394</v>
      </c>
    </row>
    <row r="18" spans="1:4">
      <c r="A18" s="3497"/>
      <c r="D18" s="3498"/>
    </row>
  </sheetData>
  <printOptions horizontalCentered="1" verticalCentered="1"/>
  <pageMargins left="0.70866141732283472" right="0.70866141732283472" top="0.98425196850393704" bottom="0.98425196850393704" header="0.51181102362204722" footer="0.51181102362204722"/>
  <pageSetup paperSize="9" scale="140"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44EB8-6DAB-4328-8135-F13756275BBC}">
  <sheetPr>
    <tabColor rgb="FF00B050"/>
  </sheetPr>
  <dimension ref="A1:F40"/>
  <sheetViews>
    <sheetView showGridLines="0" zoomScaleNormal="100" workbookViewId="0">
      <selection activeCell="A3" sqref="A3"/>
    </sheetView>
  </sheetViews>
  <sheetFormatPr defaultRowHeight="12.75"/>
  <cols>
    <col min="1" max="1" width="20.7109375" style="3501" customWidth="1"/>
    <col min="2" max="3" width="12.7109375" style="3501" customWidth="1"/>
    <col min="4" max="4" width="14.7109375" style="3501" customWidth="1"/>
    <col min="5" max="6" width="12.7109375" style="3501" customWidth="1"/>
    <col min="7" max="256" width="9.140625" style="3501"/>
    <col min="257" max="257" width="20.7109375" style="3501" customWidth="1"/>
    <col min="258" max="259" width="12.7109375" style="3501" customWidth="1"/>
    <col min="260" max="260" width="14.7109375" style="3501" customWidth="1"/>
    <col min="261" max="262" width="12.7109375" style="3501" customWidth="1"/>
    <col min="263" max="512" width="9.140625" style="3501"/>
    <col min="513" max="513" width="20.7109375" style="3501" customWidth="1"/>
    <col min="514" max="515" width="12.7109375" style="3501" customWidth="1"/>
    <col min="516" max="516" width="14.7109375" style="3501" customWidth="1"/>
    <col min="517" max="518" width="12.7109375" style="3501" customWidth="1"/>
    <col min="519" max="768" width="9.140625" style="3501"/>
    <col min="769" max="769" width="20.7109375" style="3501" customWidth="1"/>
    <col min="770" max="771" width="12.7109375" style="3501" customWidth="1"/>
    <col min="772" max="772" width="14.7109375" style="3501" customWidth="1"/>
    <col min="773" max="774" width="12.7109375" style="3501" customWidth="1"/>
    <col min="775" max="1024" width="9.140625" style="3501"/>
    <col min="1025" max="1025" width="20.7109375" style="3501" customWidth="1"/>
    <col min="1026" max="1027" width="12.7109375" style="3501" customWidth="1"/>
    <col min="1028" max="1028" width="14.7109375" style="3501" customWidth="1"/>
    <col min="1029" max="1030" width="12.7109375" style="3501" customWidth="1"/>
    <col min="1031" max="1280" width="9.140625" style="3501"/>
    <col min="1281" max="1281" width="20.7109375" style="3501" customWidth="1"/>
    <col min="1282" max="1283" width="12.7109375" style="3501" customWidth="1"/>
    <col min="1284" max="1284" width="14.7109375" style="3501" customWidth="1"/>
    <col min="1285" max="1286" width="12.7109375" style="3501" customWidth="1"/>
    <col min="1287" max="1536" width="9.140625" style="3501"/>
    <col min="1537" max="1537" width="20.7109375" style="3501" customWidth="1"/>
    <col min="1538" max="1539" width="12.7109375" style="3501" customWidth="1"/>
    <col min="1540" max="1540" width="14.7109375" style="3501" customWidth="1"/>
    <col min="1541" max="1542" width="12.7109375" style="3501" customWidth="1"/>
    <col min="1543" max="1792" width="9.140625" style="3501"/>
    <col min="1793" max="1793" width="20.7109375" style="3501" customWidth="1"/>
    <col min="1794" max="1795" width="12.7109375" style="3501" customWidth="1"/>
    <col min="1796" max="1796" width="14.7109375" style="3501" customWidth="1"/>
    <col min="1797" max="1798" width="12.7109375" style="3501" customWidth="1"/>
    <col min="1799" max="2048" width="9.140625" style="3501"/>
    <col min="2049" max="2049" width="20.7109375" style="3501" customWidth="1"/>
    <col min="2050" max="2051" width="12.7109375" style="3501" customWidth="1"/>
    <col min="2052" max="2052" width="14.7109375" style="3501" customWidth="1"/>
    <col min="2053" max="2054" width="12.7109375" style="3501" customWidth="1"/>
    <col min="2055" max="2304" width="9.140625" style="3501"/>
    <col min="2305" max="2305" width="20.7109375" style="3501" customWidth="1"/>
    <col min="2306" max="2307" width="12.7109375" style="3501" customWidth="1"/>
    <col min="2308" max="2308" width="14.7109375" style="3501" customWidth="1"/>
    <col min="2309" max="2310" width="12.7109375" style="3501" customWidth="1"/>
    <col min="2311" max="2560" width="9.140625" style="3501"/>
    <col min="2561" max="2561" width="20.7109375" style="3501" customWidth="1"/>
    <col min="2562" max="2563" width="12.7109375" style="3501" customWidth="1"/>
    <col min="2564" max="2564" width="14.7109375" style="3501" customWidth="1"/>
    <col min="2565" max="2566" width="12.7109375" style="3501" customWidth="1"/>
    <col min="2567" max="2816" width="9.140625" style="3501"/>
    <col min="2817" max="2817" width="20.7109375" style="3501" customWidth="1"/>
    <col min="2818" max="2819" width="12.7109375" style="3501" customWidth="1"/>
    <col min="2820" max="2820" width="14.7109375" style="3501" customWidth="1"/>
    <col min="2821" max="2822" width="12.7109375" style="3501" customWidth="1"/>
    <col min="2823" max="3072" width="9.140625" style="3501"/>
    <col min="3073" max="3073" width="20.7109375" style="3501" customWidth="1"/>
    <col min="3074" max="3075" width="12.7109375" style="3501" customWidth="1"/>
    <col min="3076" max="3076" width="14.7109375" style="3501" customWidth="1"/>
    <col min="3077" max="3078" width="12.7109375" style="3501" customWidth="1"/>
    <col min="3079" max="3328" width="9.140625" style="3501"/>
    <col min="3329" max="3329" width="20.7109375" style="3501" customWidth="1"/>
    <col min="3330" max="3331" width="12.7109375" style="3501" customWidth="1"/>
    <col min="3332" max="3332" width="14.7109375" style="3501" customWidth="1"/>
    <col min="3333" max="3334" width="12.7109375" style="3501" customWidth="1"/>
    <col min="3335" max="3584" width="9.140625" style="3501"/>
    <col min="3585" max="3585" width="20.7109375" style="3501" customWidth="1"/>
    <col min="3586" max="3587" width="12.7109375" style="3501" customWidth="1"/>
    <col min="3588" max="3588" width="14.7109375" style="3501" customWidth="1"/>
    <col min="3589" max="3590" width="12.7109375" style="3501" customWidth="1"/>
    <col min="3591" max="3840" width="9.140625" style="3501"/>
    <col min="3841" max="3841" width="20.7109375" style="3501" customWidth="1"/>
    <col min="3842" max="3843" width="12.7109375" style="3501" customWidth="1"/>
    <col min="3844" max="3844" width="14.7109375" style="3501" customWidth="1"/>
    <col min="3845" max="3846" width="12.7109375" style="3501" customWidth="1"/>
    <col min="3847" max="4096" width="9.140625" style="3501"/>
    <col min="4097" max="4097" width="20.7109375" style="3501" customWidth="1"/>
    <col min="4098" max="4099" width="12.7109375" style="3501" customWidth="1"/>
    <col min="4100" max="4100" width="14.7109375" style="3501" customWidth="1"/>
    <col min="4101" max="4102" width="12.7109375" style="3501" customWidth="1"/>
    <col min="4103" max="4352" width="9.140625" style="3501"/>
    <col min="4353" max="4353" width="20.7109375" style="3501" customWidth="1"/>
    <col min="4354" max="4355" width="12.7109375" style="3501" customWidth="1"/>
    <col min="4356" max="4356" width="14.7109375" style="3501" customWidth="1"/>
    <col min="4357" max="4358" width="12.7109375" style="3501" customWidth="1"/>
    <col min="4359" max="4608" width="9.140625" style="3501"/>
    <col min="4609" max="4609" width="20.7109375" style="3501" customWidth="1"/>
    <col min="4610" max="4611" width="12.7109375" style="3501" customWidth="1"/>
    <col min="4612" max="4612" width="14.7109375" style="3501" customWidth="1"/>
    <col min="4613" max="4614" width="12.7109375" style="3501" customWidth="1"/>
    <col min="4615" max="4864" width="9.140625" style="3501"/>
    <col min="4865" max="4865" width="20.7109375" style="3501" customWidth="1"/>
    <col min="4866" max="4867" width="12.7109375" style="3501" customWidth="1"/>
    <col min="4868" max="4868" width="14.7109375" style="3501" customWidth="1"/>
    <col min="4869" max="4870" width="12.7109375" style="3501" customWidth="1"/>
    <col min="4871" max="5120" width="9.140625" style="3501"/>
    <col min="5121" max="5121" width="20.7109375" style="3501" customWidth="1"/>
    <col min="5122" max="5123" width="12.7109375" style="3501" customWidth="1"/>
    <col min="5124" max="5124" width="14.7109375" style="3501" customWidth="1"/>
    <col min="5125" max="5126" width="12.7109375" style="3501" customWidth="1"/>
    <col min="5127" max="5376" width="9.140625" style="3501"/>
    <col min="5377" max="5377" width="20.7109375" style="3501" customWidth="1"/>
    <col min="5378" max="5379" width="12.7109375" style="3501" customWidth="1"/>
    <col min="5380" max="5380" width="14.7109375" style="3501" customWidth="1"/>
    <col min="5381" max="5382" width="12.7109375" style="3501" customWidth="1"/>
    <col min="5383" max="5632" width="9.140625" style="3501"/>
    <col min="5633" max="5633" width="20.7109375" style="3501" customWidth="1"/>
    <col min="5634" max="5635" width="12.7109375" style="3501" customWidth="1"/>
    <col min="5636" max="5636" width="14.7109375" style="3501" customWidth="1"/>
    <col min="5637" max="5638" width="12.7109375" style="3501" customWidth="1"/>
    <col min="5639" max="5888" width="9.140625" style="3501"/>
    <col min="5889" max="5889" width="20.7109375" style="3501" customWidth="1"/>
    <col min="5890" max="5891" width="12.7109375" style="3501" customWidth="1"/>
    <col min="5892" max="5892" width="14.7109375" style="3501" customWidth="1"/>
    <col min="5893" max="5894" width="12.7109375" style="3501" customWidth="1"/>
    <col min="5895" max="6144" width="9.140625" style="3501"/>
    <col min="6145" max="6145" width="20.7109375" style="3501" customWidth="1"/>
    <col min="6146" max="6147" width="12.7109375" style="3501" customWidth="1"/>
    <col min="6148" max="6148" width="14.7109375" style="3501" customWidth="1"/>
    <col min="6149" max="6150" width="12.7109375" style="3501" customWidth="1"/>
    <col min="6151" max="6400" width="9.140625" style="3501"/>
    <col min="6401" max="6401" width="20.7109375" style="3501" customWidth="1"/>
    <col min="6402" max="6403" width="12.7109375" style="3501" customWidth="1"/>
    <col min="6404" max="6404" width="14.7109375" style="3501" customWidth="1"/>
    <col min="6405" max="6406" width="12.7109375" style="3501" customWidth="1"/>
    <col min="6407" max="6656" width="9.140625" style="3501"/>
    <col min="6657" max="6657" width="20.7109375" style="3501" customWidth="1"/>
    <col min="6658" max="6659" width="12.7109375" style="3501" customWidth="1"/>
    <col min="6660" max="6660" width="14.7109375" style="3501" customWidth="1"/>
    <col min="6661" max="6662" width="12.7109375" style="3501" customWidth="1"/>
    <col min="6663" max="6912" width="9.140625" style="3501"/>
    <col min="6913" max="6913" width="20.7109375" style="3501" customWidth="1"/>
    <col min="6914" max="6915" width="12.7109375" style="3501" customWidth="1"/>
    <col min="6916" max="6916" width="14.7109375" style="3501" customWidth="1"/>
    <col min="6917" max="6918" width="12.7109375" style="3501" customWidth="1"/>
    <col min="6919" max="7168" width="9.140625" style="3501"/>
    <col min="7169" max="7169" width="20.7109375" style="3501" customWidth="1"/>
    <col min="7170" max="7171" width="12.7109375" style="3501" customWidth="1"/>
    <col min="7172" max="7172" width="14.7109375" style="3501" customWidth="1"/>
    <col min="7173" max="7174" width="12.7109375" style="3501" customWidth="1"/>
    <col min="7175" max="7424" width="9.140625" style="3501"/>
    <col min="7425" max="7425" width="20.7109375" style="3501" customWidth="1"/>
    <col min="7426" max="7427" width="12.7109375" style="3501" customWidth="1"/>
    <col min="7428" max="7428" width="14.7109375" style="3501" customWidth="1"/>
    <col min="7429" max="7430" width="12.7109375" style="3501" customWidth="1"/>
    <col min="7431" max="7680" width="9.140625" style="3501"/>
    <col min="7681" max="7681" width="20.7109375" style="3501" customWidth="1"/>
    <col min="7682" max="7683" width="12.7109375" style="3501" customWidth="1"/>
    <col min="7684" max="7684" width="14.7109375" style="3501" customWidth="1"/>
    <col min="7685" max="7686" width="12.7109375" style="3501" customWidth="1"/>
    <col min="7687" max="7936" width="9.140625" style="3501"/>
    <col min="7937" max="7937" width="20.7109375" style="3501" customWidth="1"/>
    <col min="7938" max="7939" width="12.7109375" style="3501" customWidth="1"/>
    <col min="7940" max="7940" width="14.7109375" style="3501" customWidth="1"/>
    <col min="7941" max="7942" width="12.7109375" style="3501" customWidth="1"/>
    <col min="7943" max="8192" width="9.140625" style="3501"/>
    <col min="8193" max="8193" width="20.7109375" style="3501" customWidth="1"/>
    <col min="8194" max="8195" width="12.7109375" style="3501" customWidth="1"/>
    <col min="8196" max="8196" width="14.7109375" style="3501" customWidth="1"/>
    <col min="8197" max="8198" width="12.7109375" style="3501" customWidth="1"/>
    <col min="8199" max="8448" width="9.140625" style="3501"/>
    <col min="8449" max="8449" width="20.7109375" style="3501" customWidth="1"/>
    <col min="8450" max="8451" width="12.7109375" style="3501" customWidth="1"/>
    <col min="8452" max="8452" width="14.7109375" style="3501" customWidth="1"/>
    <col min="8453" max="8454" width="12.7109375" style="3501" customWidth="1"/>
    <col min="8455" max="8704" width="9.140625" style="3501"/>
    <col min="8705" max="8705" width="20.7109375" style="3501" customWidth="1"/>
    <col min="8706" max="8707" width="12.7109375" style="3501" customWidth="1"/>
    <col min="8708" max="8708" width="14.7109375" style="3501" customWidth="1"/>
    <col min="8709" max="8710" width="12.7109375" style="3501" customWidth="1"/>
    <col min="8711" max="8960" width="9.140625" style="3501"/>
    <col min="8961" max="8961" width="20.7109375" style="3501" customWidth="1"/>
    <col min="8962" max="8963" width="12.7109375" style="3501" customWidth="1"/>
    <col min="8964" max="8964" width="14.7109375" style="3501" customWidth="1"/>
    <col min="8965" max="8966" width="12.7109375" style="3501" customWidth="1"/>
    <col min="8967" max="9216" width="9.140625" style="3501"/>
    <col min="9217" max="9217" width="20.7109375" style="3501" customWidth="1"/>
    <col min="9218" max="9219" width="12.7109375" style="3501" customWidth="1"/>
    <col min="9220" max="9220" width="14.7109375" style="3501" customWidth="1"/>
    <col min="9221" max="9222" width="12.7109375" style="3501" customWidth="1"/>
    <col min="9223" max="9472" width="9.140625" style="3501"/>
    <col min="9473" max="9473" width="20.7109375" style="3501" customWidth="1"/>
    <col min="9474" max="9475" width="12.7109375" style="3501" customWidth="1"/>
    <col min="9476" max="9476" width="14.7109375" style="3501" customWidth="1"/>
    <col min="9477" max="9478" width="12.7109375" style="3501" customWidth="1"/>
    <col min="9479" max="9728" width="9.140625" style="3501"/>
    <col min="9729" max="9729" width="20.7109375" style="3501" customWidth="1"/>
    <col min="9730" max="9731" width="12.7109375" style="3501" customWidth="1"/>
    <col min="9732" max="9732" width="14.7109375" style="3501" customWidth="1"/>
    <col min="9733" max="9734" width="12.7109375" style="3501" customWidth="1"/>
    <col min="9735" max="9984" width="9.140625" style="3501"/>
    <col min="9985" max="9985" width="20.7109375" style="3501" customWidth="1"/>
    <col min="9986" max="9987" width="12.7109375" style="3501" customWidth="1"/>
    <col min="9988" max="9988" width="14.7109375" style="3501" customWidth="1"/>
    <col min="9989" max="9990" width="12.7109375" style="3501" customWidth="1"/>
    <col min="9991" max="10240" width="9.140625" style="3501"/>
    <col min="10241" max="10241" width="20.7109375" style="3501" customWidth="1"/>
    <col min="10242" max="10243" width="12.7109375" style="3501" customWidth="1"/>
    <col min="10244" max="10244" width="14.7109375" style="3501" customWidth="1"/>
    <col min="10245" max="10246" width="12.7109375" style="3501" customWidth="1"/>
    <col min="10247" max="10496" width="9.140625" style="3501"/>
    <col min="10497" max="10497" width="20.7109375" style="3501" customWidth="1"/>
    <col min="10498" max="10499" width="12.7109375" style="3501" customWidth="1"/>
    <col min="10500" max="10500" width="14.7109375" style="3501" customWidth="1"/>
    <col min="10501" max="10502" width="12.7109375" style="3501" customWidth="1"/>
    <col min="10503" max="10752" width="9.140625" style="3501"/>
    <col min="10753" max="10753" width="20.7109375" style="3501" customWidth="1"/>
    <col min="10754" max="10755" width="12.7109375" style="3501" customWidth="1"/>
    <col min="10756" max="10756" width="14.7109375" style="3501" customWidth="1"/>
    <col min="10757" max="10758" width="12.7109375" style="3501" customWidth="1"/>
    <col min="10759" max="11008" width="9.140625" style="3501"/>
    <col min="11009" max="11009" width="20.7109375" style="3501" customWidth="1"/>
    <col min="11010" max="11011" width="12.7109375" style="3501" customWidth="1"/>
    <col min="11012" max="11012" width="14.7109375" style="3501" customWidth="1"/>
    <col min="11013" max="11014" width="12.7109375" style="3501" customWidth="1"/>
    <col min="11015" max="11264" width="9.140625" style="3501"/>
    <col min="11265" max="11265" width="20.7109375" style="3501" customWidth="1"/>
    <col min="11266" max="11267" width="12.7109375" style="3501" customWidth="1"/>
    <col min="11268" max="11268" width="14.7109375" style="3501" customWidth="1"/>
    <col min="11269" max="11270" width="12.7109375" style="3501" customWidth="1"/>
    <col min="11271" max="11520" width="9.140625" style="3501"/>
    <col min="11521" max="11521" width="20.7109375" style="3501" customWidth="1"/>
    <col min="11522" max="11523" width="12.7109375" style="3501" customWidth="1"/>
    <col min="11524" max="11524" width="14.7109375" style="3501" customWidth="1"/>
    <col min="11525" max="11526" width="12.7109375" style="3501" customWidth="1"/>
    <col min="11527" max="11776" width="9.140625" style="3501"/>
    <col min="11777" max="11777" width="20.7109375" style="3501" customWidth="1"/>
    <col min="11778" max="11779" width="12.7109375" style="3501" customWidth="1"/>
    <col min="11780" max="11780" width="14.7109375" style="3501" customWidth="1"/>
    <col min="11781" max="11782" width="12.7109375" style="3501" customWidth="1"/>
    <col min="11783" max="12032" width="9.140625" style="3501"/>
    <col min="12033" max="12033" width="20.7109375" style="3501" customWidth="1"/>
    <col min="12034" max="12035" width="12.7109375" style="3501" customWidth="1"/>
    <col min="12036" max="12036" width="14.7109375" style="3501" customWidth="1"/>
    <col min="12037" max="12038" width="12.7109375" style="3501" customWidth="1"/>
    <col min="12039" max="12288" width="9.140625" style="3501"/>
    <col min="12289" max="12289" width="20.7109375" style="3501" customWidth="1"/>
    <col min="12290" max="12291" width="12.7109375" style="3501" customWidth="1"/>
    <col min="12292" max="12292" width="14.7109375" style="3501" customWidth="1"/>
    <col min="12293" max="12294" width="12.7109375" style="3501" customWidth="1"/>
    <col min="12295" max="12544" width="9.140625" style="3501"/>
    <col min="12545" max="12545" width="20.7109375" style="3501" customWidth="1"/>
    <col min="12546" max="12547" width="12.7109375" style="3501" customWidth="1"/>
    <col min="12548" max="12548" width="14.7109375" style="3501" customWidth="1"/>
    <col min="12549" max="12550" width="12.7109375" style="3501" customWidth="1"/>
    <col min="12551" max="12800" width="9.140625" style="3501"/>
    <col min="12801" max="12801" width="20.7109375" style="3501" customWidth="1"/>
    <col min="12802" max="12803" width="12.7109375" style="3501" customWidth="1"/>
    <col min="12804" max="12804" width="14.7109375" style="3501" customWidth="1"/>
    <col min="12805" max="12806" width="12.7109375" style="3501" customWidth="1"/>
    <col min="12807" max="13056" width="9.140625" style="3501"/>
    <col min="13057" max="13057" width="20.7109375" style="3501" customWidth="1"/>
    <col min="13058" max="13059" width="12.7109375" style="3501" customWidth="1"/>
    <col min="13060" max="13060" width="14.7109375" style="3501" customWidth="1"/>
    <col min="13061" max="13062" width="12.7109375" style="3501" customWidth="1"/>
    <col min="13063" max="13312" width="9.140625" style="3501"/>
    <col min="13313" max="13313" width="20.7109375" style="3501" customWidth="1"/>
    <col min="13314" max="13315" width="12.7109375" style="3501" customWidth="1"/>
    <col min="13316" max="13316" width="14.7109375" style="3501" customWidth="1"/>
    <col min="13317" max="13318" width="12.7109375" style="3501" customWidth="1"/>
    <col min="13319" max="13568" width="9.140625" style="3501"/>
    <col min="13569" max="13569" width="20.7109375" style="3501" customWidth="1"/>
    <col min="13570" max="13571" width="12.7109375" style="3501" customWidth="1"/>
    <col min="13572" max="13572" width="14.7109375" style="3501" customWidth="1"/>
    <col min="13573" max="13574" width="12.7109375" style="3501" customWidth="1"/>
    <col min="13575" max="13824" width="9.140625" style="3501"/>
    <col min="13825" max="13825" width="20.7109375" style="3501" customWidth="1"/>
    <col min="13826" max="13827" width="12.7109375" style="3501" customWidth="1"/>
    <col min="13828" max="13828" width="14.7109375" style="3501" customWidth="1"/>
    <col min="13829" max="13830" width="12.7109375" style="3501" customWidth="1"/>
    <col min="13831" max="14080" width="9.140625" style="3501"/>
    <col min="14081" max="14081" width="20.7109375" style="3501" customWidth="1"/>
    <col min="14082" max="14083" width="12.7109375" style="3501" customWidth="1"/>
    <col min="14084" max="14084" width="14.7109375" style="3501" customWidth="1"/>
    <col min="14085" max="14086" width="12.7109375" style="3501" customWidth="1"/>
    <col min="14087" max="14336" width="9.140625" style="3501"/>
    <col min="14337" max="14337" width="20.7109375" style="3501" customWidth="1"/>
    <col min="14338" max="14339" width="12.7109375" style="3501" customWidth="1"/>
    <col min="14340" max="14340" width="14.7109375" style="3501" customWidth="1"/>
    <col min="14341" max="14342" width="12.7109375" style="3501" customWidth="1"/>
    <col min="14343" max="14592" width="9.140625" style="3501"/>
    <col min="14593" max="14593" width="20.7109375" style="3501" customWidth="1"/>
    <col min="14594" max="14595" width="12.7109375" style="3501" customWidth="1"/>
    <col min="14596" max="14596" width="14.7109375" style="3501" customWidth="1"/>
    <col min="14597" max="14598" width="12.7109375" style="3501" customWidth="1"/>
    <col min="14599" max="14848" width="9.140625" style="3501"/>
    <col min="14849" max="14849" width="20.7109375" style="3501" customWidth="1"/>
    <col min="14850" max="14851" width="12.7109375" style="3501" customWidth="1"/>
    <col min="14852" max="14852" width="14.7109375" style="3501" customWidth="1"/>
    <col min="14853" max="14854" width="12.7109375" style="3501" customWidth="1"/>
    <col min="14855" max="15104" width="9.140625" style="3501"/>
    <col min="15105" max="15105" width="20.7109375" style="3501" customWidth="1"/>
    <col min="15106" max="15107" width="12.7109375" style="3501" customWidth="1"/>
    <col min="15108" max="15108" width="14.7109375" style="3501" customWidth="1"/>
    <col min="15109" max="15110" width="12.7109375" style="3501" customWidth="1"/>
    <col min="15111" max="15360" width="9.140625" style="3501"/>
    <col min="15361" max="15361" width="20.7109375" style="3501" customWidth="1"/>
    <col min="15362" max="15363" width="12.7109375" style="3501" customWidth="1"/>
    <col min="15364" max="15364" width="14.7109375" style="3501" customWidth="1"/>
    <col min="15365" max="15366" width="12.7109375" style="3501" customWidth="1"/>
    <col min="15367" max="15616" width="9.140625" style="3501"/>
    <col min="15617" max="15617" width="20.7109375" style="3501" customWidth="1"/>
    <col min="15618" max="15619" width="12.7109375" style="3501" customWidth="1"/>
    <col min="15620" max="15620" width="14.7109375" style="3501" customWidth="1"/>
    <col min="15621" max="15622" width="12.7109375" style="3501" customWidth="1"/>
    <col min="15623" max="15872" width="9.140625" style="3501"/>
    <col min="15873" max="15873" width="20.7109375" style="3501" customWidth="1"/>
    <col min="15874" max="15875" width="12.7109375" style="3501" customWidth="1"/>
    <col min="15876" max="15876" width="14.7109375" style="3501" customWidth="1"/>
    <col min="15877" max="15878" width="12.7109375" style="3501" customWidth="1"/>
    <col min="15879" max="16128" width="9.140625" style="3501"/>
    <col min="16129" max="16129" width="20.7109375" style="3501" customWidth="1"/>
    <col min="16130" max="16131" width="12.7109375" style="3501" customWidth="1"/>
    <col min="16132" max="16132" width="14.7109375" style="3501" customWidth="1"/>
    <col min="16133" max="16134" width="12.7109375" style="3501" customWidth="1"/>
    <col min="16135" max="16384" width="9.140625" style="3501"/>
  </cols>
  <sheetData>
    <row r="1" spans="1:6" ht="27.75">
      <c r="A1" s="3499" t="s">
        <v>2395</v>
      </c>
      <c r="B1" s="3500"/>
      <c r="C1" s="3500"/>
      <c r="D1" s="3500"/>
      <c r="E1" s="3500"/>
      <c r="F1" s="3500"/>
    </row>
    <row r="2" spans="1:6" ht="24.75">
      <c r="A2" s="3502" t="s">
        <v>2396</v>
      </c>
      <c r="B2" s="3500"/>
      <c r="C2" s="3500"/>
      <c r="D2" s="3500"/>
      <c r="E2" s="3500"/>
      <c r="F2" s="3500"/>
    </row>
    <row r="3" spans="1:6" s="3503" customFormat="1" ht="27.75" customHeight="1">
      <c r="A3" s="3503" t="s">
        <v>2397</v>
      </c>
      <c r="F3" s="3504" t="s">
        <v>2398</v>
      </c>
    </row>
    <row r="4" spans="1:6" s="3503" customFormat="1" ht="39.950000000000003" customHeight="1">
      <c r="A4" s="3505" t="s">
        <v>2399</v>
      </c>
      <c r="B4" s="3505" t="s">
        <v>206</v>
      </c>
      <c r="C4" s="3506" t="s">
        <v>2400</v>
      </c>
      <c r="D4" s="3507"/>
      <c r="E4" s="3505" t="s">
        <v>973</v>
      </c>
      <c r="F4" s="3505" t="s">
        <v>424</v>
      </c>
    </row>
    <row r="5" spans="1:6" s="3503" customFormat="1" ht="51.75" customHeight="1">
      <c r="A5" s="3508" t="s">
        <v>2401</v>
      </c>
      <c r="B5" s="3508" t="s">
        <v>93</v>
      </c>
      <c r="C5" s="3509" t="s">
        <v>2402</v>
      </c>
      <c r="D5" s="3509" t="s">
        <v>2403</v>
      </c>
      <c r="E5" s="3508" t="s">
        <v>99</v>
      </c>
      <c r="F5" s="3508" t="s">
        <v>131</v>
      </c>
    </row>
    <row r="6" spans="1:6" s="3503" customFormat="1" ht="21" customHeight="1">
      <c r="A6" s="3510" t="s">
        <v>2404</v>
      </c>
      <c r="B6" s="3511">
        <v>8</v>
      </c>
      <c r="C6" s="3512">
        <v>0</v>
      </c>
      <c r="D6" s="3511">
        <v>0</v>
      </c>
      <c r="E6" s="3511">
        <v>9</v>
      </c>
      <c r="F6" s="3511">
        <f>SUM(B6:E7)</f>
        <v>17</v>
      </c>
    </row>
    <row r="7" spans="1:6" s="3503" customFormat="1" ht="21" customHeight="1">
      <c r="A7" s="3513" t="s">
        <v>2405</v>
      </c>
      <c r="B7" s="3511"/>
      <c r="C7" s="3514"/>
      <c r="D7" s="3511"/>
      <c r="E7" s="3511"/>
      <c r="F7" s="3511"/>
    </row>
    <row r="8" spans="1:6" s="3503" customFormat="1" ht="21" customHeight="1">
      <c r="A8" s="3510" t="s">
        <v>2406</v>
      </c>
      <c r="B8" s="3511">
        <v>0</v>
      </c>
      <c r="C8" s="3512">
        <v>4</v>
      </c>
      <c r="D8" s="3511">
        <v>4</v>
      </c>
      <c r="E8" s="3511">
        <v>0</v>
      </c>
      <c r="F8" s="3511">
        <f>SUM(B8:E9)</f>
        <v>8</v>
      </c>
    </row>
    <row r="9" spans="1:6" s="3503" customFormat="1" ht="21" customHeight="1">
      <c r="A9" s="3513" t="s">
        <v>2407</v>
      </c>
      <c r="B9" s="3511"/>
      <c r="C9" s="3514"/>
      <c r="D9" s="3511"/>
      <c r="E9" s="3511"/>
      <c r="F9" s="3511"/>
    </row>
    <row r="10" spans="1:6" s="3503" customFormat="1" ht="21" customHeight="1">
      <c r="A10" s="3510" t="s">
        <v>2408</v>
      </c>
      <c r="B10" s="3511">
        <v>29</v>
      </c>
      <c r="C10" s="3512">
        <v>0</v>
      </c>
      <c r="D10" s="3511">
        <v>0</v>
      </c>
      <c r="E10" s="3511">
        <v>13</v>
      </c>
      <c r="F10" s="3511">
        <f>SUM(B10:E11)</f>
        <v>42</v>
      </c>
    </row>
    <row r="11" spans="1:6" s="3503" customFormat="1" ht="21" customHeight="1">
      <c r="A11" s="3513" t="s">
        <v>2409</v>
      </c>
      <c r="B11" s="3511"/>
      <c r="C11" s="3514"/>
      <c r="D11" s="3511"/>
      <c r="E11" s="3511"/>
      <c r="F11" s="3511"/>
    </row>
    <row r="12" spans="1:6" s="3503" customFormat="1" ht="21" customHeight="1">
      <c r="A12" s="3510" t="s">
        <v>2410</v>
      </c>
      <c r="B12" s="3511">
        <v>12</v>
      </c>
      <c r="C12" s="3512">
        <v>42</v>
      </c>
      <c r="D12" s="3511">
        <v>52</v>
      </c>
      <c r="E12" s="3511">
        <v>6</v>
      </c>
      <c r="F12" s="3511">
        <f>SUM(B12:E13)</f>
        <v>112</v>
      </c>
    </row>
    <row r="13" spans="1:6" s="3503" customFormat="1" ht="21" customHeight="1">
      <c r="A13" s="3513" t="s">
        <v>2411</v>
      </c>
      <c r="B13" s="3511"/>
      <c r="C13" s="3514"/>
      <c r="D13" s="3511"/>
      <c r="E13" s="3511"/>
      <c r="F13" s="3511"/>
    </row>
    <row r="14" spans="1:6" s="3503" customFormat="1" ht="21" customHeight="1">
      <c r="A14" s="3510" t="s">
        <v>2412</v>
      </c>
      <c r="B14" s="3511">
        <v>2457</v>
      </c>
      <c r="C14" s="3512">
        <v>550</v>
      </c>
      <c r="D14" s="3511">
        <v>766</v>
      </c>
      <c r="E14" s="3511">
        <v>1265</v>
      </c>
      <c r="F14" s="3511">
        <f>SUM(B14:E15)</f>
        <v>5038</v>
      </c>
    </row>
    <row r="15" spans="1:6" s="3503" customFormat="1" ht="21" customHeight="1">
      <c r="A15" s="3513" t="s">
        <v>2413</v>
      </c>
      <c r="B15" s="3511"/>
      <c r="C15" s="3514"/>
      <c r="D15" s="3511"/>
      <c r="E15" s="3511"/>
      <c r="F15" s="3511"/>
    </row>
    <row r="16" spans="1:6" s="3503" customFormat="1" ht="20.25" customHeight="1">
      <c r="A16" s="3515"/>
      <c r="B16" s="3515"/>
      <c r="C16" s="3516"/>
      <c r="F16" s="3517"/>
    </row>
    <row r="17" spans="1:6" s="3503" customFormat="1" ht="15.75">
      <c r="A17" s="3518"/>
      <c r="F17" s="3517"/>
    </row>
    <row r="18" spans="1:6" s="3503" customFormat="1" ht="15.75">
      <c r="B18" s="3503" t="s">
        <v>217</v>
      </c>
    </row>
    <row r="19" spans="1:6" s="3503" customFormat="1" ht="15.75"/>
    <row r="20" spans="1:6" s="3503" customFormat="1" ht="15.75"/>
    <row r="21" spans="1:6" s="3503" customFormat="1" ht="15.75"/>
    <row r="22" spans="1:6" s="3503" customFormat="1" ht="15.75"/>
    <row r="23" spans="1:6" s="3503" customFormat="1" ht="15.75"/>
    <row r="24" spans="1:6" s="3503" customFormat="1" ht="15.75"/>
    <row r="25" spans="1:6" s="3503" customFormat="1" ht="15.75"/>
    <row r="26" spans="1:6" s="3503" customFormat="1" ht="15.75"/>
    <row r="27" spans="1:6" s="3503" customFormat="1" ht="15.75"/>
    <row r="28" spans="1:6" s="3503" customFormat="1" ht="15.75"/>
    <row r="29" spans="1:6" s="3503" customFormat="1" ht="15.75"/>
    <row r="30" spans="1:6" s="3503" customFormat="1" ht="15.75"/>
    <row r="31" spans="1:6" s="3503" customFormat="1" ht="15.75"/>
    <row r="32" spans="1:6" s="3503" customFormat="1" ht="15.75"/>
    <row r="33" s="3503" customFormat="1" ht="15.75"/>
    <row r="34" s="3503" customFormat="1" ht="15.75"/>
    <row r="35" s="3503" customFormat="1" ht="15.75"/>
    <row r="36" s="3503" customFormat="1" ht="15.75"/>
    <row r="37" s="3503" customFormat="1" ht="15.75"/>
    <row r="38" s="3503" customFormat="1" ht="15.75"/>
    <row r="39" s="3503" customFormat="1" ht="15.75"/>
    <row r="40" s="3503" customFormat="1" ht="15.75"/>
  </sheetData>
  <mergeCells count="27">
    <mergeCell ref="A16:B16"/>
    <mergeCell ref="B12:B13"/>
    <mergeCell ref="C12:C13"/>
    <mergeCell ref="D12:D13"/>
    <mergeCell ref="E12:E13"/>
    <mergeCell ref="F12:F13"/>
    <mergeCell ref="B14:B15"/>
    <mergeCell ref="C14:C15"/>
    <mergeCell ref="D14:D15"/>
    <mergeCell ref="E14:E15"/>
    <mergeCell ref="F14:F15"/>
    <mergeCell ref="B8:B9"/>
    <mergeCell ref="C8:C9"/>
    <mergeCell ref="D8:D9"/>
    <mergeCell ref="E8:E9"/>
    <mergeCell ref="F8:F9"/>
    <mergeCell ref="B10:B11"/>
    <mergeCell ref="C10:C11"/>
    <mergeCell ref="D10:D11"/>
    <mergeCell ref="E10:E11"/>
    <mergeCell ref="F10:F11"/>
    <mergeCell ref="C4:D4"/>
    <mergeCell ref="B6:B7"/>
    <mergeCell ref="C6:C7"/>
    <mergeCell ref="D6:D7"/>
    <mergeCell ref="E6:E7"/>
    <mergeCell ref="F6:F7"/>
  </mergeCells>
  <printOptions horizontalCentered="1" verticalCentered="1"/>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4FBCD-6982-4E27-BD49-1681DB0DAE55}">
  <dimension ref="A1:O22"/>
  <sheetViews>
    <sheetView showGridLines="0" zoomScaleNormal="100" workbookViewId="0">
      <selection activeCell="C9" sqref="C9"/>
    </sheetView>
  </sheetViews>
  <sheetFormatPr defaultRowHeight="12.75"/>
  <cols>
    <col min="1" max="1" width="14" style="359" customWidth="1"/>
    <col min="2" max="2" width="9.7109375" style="359" customWidth="1"/>
    <col min="3" max="3" width="30" style="359" bestFit="1" customWidth="1"/>
    <col min="4" max="4" width="8.7109375" style="359" customWidth="1"/>
    <col min="5" max="5" width="6.7109375" style="359" customWidth="1"/>
    <col min="6" max="6" width="8.7109375" style="359" customWidth="1"/>
    <col min="7" max="7" width="6.7109375" style="359" customWidth="1"/>
    <col min="8" max="8" width="8.7109375" style="359" customWidth="1"/>
    <col min="9" max="9" width="6.7109375" style="359" customWidth="1"/>
    <col min="10" max="10" width="8.7109375" style="359" customWidth="1"/>
    <col min="11" max="11" width="6.7109375" style="359" customWidth="1"/>
    <col min="12" max="12" width="9.42578125" style="359" customWidth="1"/>
    <col min="13" max="13" width="7.42578125" style="359" customWidth="1"/>
    <col min="14" max="15" width="9.140625" style="359" hidden="1" customWidth="1"/>
    <col min="16" max="16" width="9.140625" style="359" customWidth="1"/>
    <col min="17" max="256" width="9.140625" style="359"/>
    <col min="257" max="257" width="14" style="359" customWidth="1"/>
    <col min="258" max="258" width="9.7109375" style="359" customWidth="1"/>
    <col min="259" max="259" width="30" style="359" bestFit="1" customWidth="1"/>
    <col min="260" max="260" width="8.7109375" style="359" customWidth="1"/>
    <col min="261" max="261" width="6.7109375" style="359" customWidth="1"/>
    <col min="262" max="262" width="8.7109375" style="359" customWidth="1"/>
    <col min="263" max="263" width="6.7109375" style="359" customWidth="1"/>
    <col min="264" max="264" width="8.7109375" style="359" customWidth="1"/>
    <col min="265" max="265" width="6.7109375" style="359" customWidth="1"/>
    <col min="266" max="266" width="8.7109375" style="359" customWidth="1"/>
    <col min="267" max="267" width="6.7109375" style="359" customWidth="1"/>
    <col min="268" max="268" width="9.42578125" style="359" customWidth="1"/>
    <col min="269" max="269" width="7.42578125" style="359" customWidth="1"/>
    <col min="270" max="271" width="0" style="359" hidden="1" customWidth="1"/>
    <col min="272" max="512" width="9.140625" style="359"/>
    <col min="513" max="513" width="14" style="359" customWidth="1"/>
    <col min="514" max="514" width="9.7109375" style="359" customWidth="1"/>
    <col min="515" max="515" width="30" style="359" bestFit="1" customWidth="1"/>
    <col min="516" max="516" width="8.7109375" style="359" customWidth="1"/>
    <col min="517" max="517" width="6.7109375" style="359" customWidth="1"/>
    <col min="518" max="518" width="8.7109375" style="359" customWidth="1"/>
    <col min="519" max="519" width="6.7109375" style="359" customWidth="1"/>
    <col min="520" max="520" width="8.7109375" style="359" customWidth="1"/>
    <col min="521" max="521" width="6.7109375" style="359" customWidth="1"/>
    <col min="522" max="522" width="8.7109375" style="359" customWidth="1"/>
    <col min="523" max="523" width="6.7109375" style="359" customWidth="1"/>
    <col min="524" max="524" width="9.42578125" style="359" customWidth="1"/>
    <col min="525" max="525" width="7.42578125" style="359" customWidth="1"/>
    <col min="526" max="527" width="0" style="359" hidden="1" customWidth="1"/>
    <col min="528" max="768" width="9.140625" style="359"/>
    <col min="769" max="769" width="14" style="359" customWidth="1"/>
    <col min="770" max="770" width="9.7109375" style="359" customWidth="1"/>
    <col min="771" max="771" width="30" style="359" bestFit="1" customWidth="1"/>
    <col min="772" max="772" width="8.7109375" style="359" customWidth="1"/>
    <col min="773" max="773" width="6.7109375" style="359" customWidth="1"/>
    <col min="774" max="774" width="8.7109375" style="359" customWidth="1"/>
    <col min="775" max="775" width="6.7109375" style="359" customWidth="1"/>
    <col min="776" max="776" width="8.7109375" style="359" customWidth="1"/>
    <col min="777" max="777" width="6.7109375" style="359" customWidth="1"/>
    <col min="778" max="778" width="8.7109375" style="359" customWidth="1"/>
    <col min="779" max="779" width="6.7109375" style="359" customWidth="1"/>
    <col min="780" max="780" width="9.42578125" style="359" customWidth="1"/>
    <col min="781" max="781" width="7.42578125" style="359" customWidth="1"/>
    <col min="782" max="783" width="0" style="359" hidden="1" customWidth="1"/>
    <col min="784" max="1024" width="9.140625" style="359"/>
    <col min="1025" max="1025" width="14" style="359" customWidth="1"/>
    <col min="1026" max="1026" width="9.7109375" style="359" customWidth="1"/>
    <col min="1027" max="1027" width="30" style="359" bestFit="1" customWidth="1"/>
    <col min="1028" max="1028" width="8.7109375" style="359" customWidth="1"/>
    <col min="1029" max="1029" width="6.7109375" style="359" customWidth="1"/>
    <col min="1030" max="1030" width="8.7109375" style="359" customWidth="1"/>
    <col min="1031" max="1031" width="6.7109375" style="359" customWidth="1"/>
    <col min="1032" max="1032" width="8.7109375" style="359" customWidth="1"/>
    <col min="1033" max="1033" width="6.7109375" style="359" customWidth="1"/>
    <col min="1034" max="1034" width="8.7109375" style="359" customWidth="1"/>
    <col min="1035" max="1035" width="6.7109375" style="359" customWidth="1"/>
    <col min="1036" max="1036" width="9.42578125" style="359" customWidth="1"/>
    <col min="1037" max="1037" width="7.42578125" style="359" customWidth="1"/>
    <col min="1038" max="1039" width="0" style="359" hidden="1" customWidth="1"/>
    <col min="1040" max="1280" width="9.140625" style="359"/>
    <col min="1281" max="1281" width="14" style="359" customWidth="1"/>
    <col min="1282" max="1282" width="9.7109375" style="359" customWidth="1"/>
    <col min="1283" max="1283" width="30" style="359" bestFit="1" customWidth="1"/>
    <col min="1284" max="1284" width="8.7109375" style="359" customWidth="1"/>
    <col min="1285" max="1285" width="6.7109375" style="359" customWidth="1"/>
    <col min="1286" max="1286" width="8.7109375" style="359" customWidth="1"/>
    <col min="1287" max="1287" width="6.7109375" style="359" customWidth="1"/>
    <col min="1288" max="1288" width="8.7109375" style="359" customWidth="1"/>
    <col min="1289" max="1289" width="6.7109375" style="359" customWidth="1"/>
    <col min="1290" max="1290" width="8.7109375" style="359" customWidth="1"/>
    <col min="1291" max="1291" width="6.7109375" style="359" customWidth="1"/>
    <col min="1292" max="1292" width="9.42578125" style="359" customWidth="1"/>
    <col min="1293" max="1293" width="7.42578125" style="359" customWidth="1"/>
    <col min="1294" max="1295" width="0" style="359" hidden="1" customWidth="1"/>
    <col min="1296" max="1536" width="9.140625" style="359"/>
    <col min="1537" max="1537" width="14" style="359" customWidth="1"/>
    <col min="1538" max="1538" width="9.7109375" style="359" customWidth="1"/>
    <col min="1539" max="1539" width="30" style="359" bestFit="1" customWidth="1"/>
    <col min="1540" max="1540" width="8.7109375" style="359" customWidth="1"/>
    <col min="1541" max="1541" width="6.7109375" style="359" customWidth="1"/>
    <col min="1542" max="1542" width="8.7109375" style="359" customWidth="1"/>
    <col min="1543" max="1543" width="6.7109375" style="359" customWidth="1"/>
    <col min="1544" max="1544" width="8.7109375" style="359" customWidth="1"/>
    <col min="1545" max="1545" width="6.7109375" style="359" customWidth="1"/>
    <col min="1546" max="1546" width="8.7109375" style="359" customWidth="1"/>
    <col min="1547" max="1547" width="6.7109375" style="359" customWidth="1"/>
    <col min="1548" max="1548" width="9.42578125" style="359" customWidth="1"/>
    <col min="1549" max="1549" width="7.42578125" style="359" customWidth="1"/>
    <col min="1550" max="1551" width="0" style="359" hidden="1" customWidth="1"/>
    <col min="1552" max="1792" width="9.140625" style="359"/>
    <col min="1793" max="1793" width="14" style="359" customWidth="1"/>
    <col min="1794" max="1794" width="9.7109375" style="359" customWidth="1"/>
    <col min="1795" max="1795" width="30" style="359" bestFit="1" customWidth="1"/>
    <col min="1796" max="1796" width="8.7109375" style="359" customWidth="1"/>
    <col min="1797" max="1797" width="6.7109375" style="359" customWidth="1"/>
    <col min="1798" max="1798" width="8.7109375" style="359" customWidth="1"/>
    <col min="1799" max="1799" width="6.7109375" style="359" customWidth="1"/>
    <col min="1800" max="1800" width="8.7109375" style="359" customWidth="1"/>
    <col min="1801" max="1801" width="6.7109375" style="359" customWidth="1"/>
    <col min="1802" max="1802" width="8.7109375" style="359" customWidth="1"/>
    <col min="1803" max="1803" width="6.7109375" style="359" customWidth="1"/>
    <col min="1804" max="1804" width="9.42578125" style="359" customWidth="1"/>
    <col min="1805" max="1805" width="7.42578125" style="359" customWidth="1"/>
    <col min="1806" max="1807" width="0" style="359" hidden="1" customWidth="1"/>
    <col min="1808" max="2048" width="9.140625" style="359"/>
    <col min="2049" max="2049" width="14" style="359" customWidth="1"/>
    <col min="2050" max="2050" width="9.7109375" style="359" customWidth="1"/>
    <col min="2051" max="2051" width="30" style="359" bestFit="1" customWidth="1"/>
    <col min="2052" max="2052" width="8.7109375" style="359" customWidth="1"/>
    <col min="2053" max="2053" width="6.7109375" style="359" customWidth="1"/>
    <col min="2054" max="2054" width="8.7109375" style="359" customWidth="1"/>
    <col min="2055" max="2055" width="6.7109375" style="359" customWidth="1"/>
    <col min="2056" max="2056" width="8.7109375" style="359" customWidth="1"/>
    <col min="2057" max="2057" width="6.7109375" style="359" customWidth="1"/>
    <col min="2058" max="2058" width="8.7109375" style="359" customWidth="1"/>
    <col min="2059" max="2059" width="6.7109375" style="359" customWidth="1"/>
    <col min="2060" max="2060" width="9.42578125" style="359" customWidth="1"/>
    <col min="2061" max="2061" width="7.42578125" style="359" customWidth="1"/>
    <col min="2062" max="2063" width="0" style="359" hidden="1" customWidth="1"/>
    <col min="2064" max="2304" width="9.140625" style="359"/>
    <col min="2305" max="2305" width="14" style="359" customWidth="1"/>
    <col min="2306" max="2306" width="9.7109375" style="359" customWidth="1"/>
    <col min="2307" max="2307" width="30" style="359" bestFit="1" customWidth="1"/>
    <col min="2308" max="2308" width="8.7109375" style="359" customWidth="1"/>
    <col min="2309" max="2309" width="6.7109375" style="359" customWidth="1"/>
    <col min="2310" max="2310" width="8.7109375" style="359" customWidth="1"/>
    <col min="2311" max="2311" width="6.7109375" style="359" customWidth="1"/>
    <col min="2312" max="2312" width="8.7109375" style="359" customWidth="1"/>
    <col min="2313" max="2313" width="6.7109375" style="359" customWidth="1"/>
    <col min="2314" max="2314" width="8.7109375" style="359" customWidth="1"/>
    <col min="2315" max="2315" width="6.7109375" style="359" customWidth="1"/>
    <col min="2316" max="2316" width="9.42578125" style="359" customWidth="1"/>
    <col min="2317" max="2317" width="7.42578125" style="359" customWidth="1"/>
    <col min="2318" max="2319" width="0" style="359" hidden="1" customWidth="1"/>
    <col min="2320" max="2560" width="9.140625" style="359"/>
    <col min="2561" max="2561" width="14" style="359" customWidth="1"/>
    <col min="2562" max="2562" width="9.7109375" style="359" customWidth="1"/>
    <col min="2563" max="2563" width="30" style="359" bestFit="1" customWidth="1"/>
    <col min="2564" max="2564" width="8.7109375" style="359" customWidth="1"/>
    <col min="2565" max="2565" width="6.7109375" style="359" customWidth="1"/>
    <col min="2566" max="2566" width="8.7109375" style="359" customWidth="1"/>
    <col min="2567" max="2567" width="6.7109375" style="359" customWidth="1"/>
    <col min="2568" max="2568" width="8.7109375" style="359" customWidth="1"/>
    <col min="2569" max="2569" width="6.7109375" style="359" customWidth="1"/>
    <col min="2570" max="2570" width="8.7109375" style="359" customWidth="1"/>
    <col min="2571" max="2571" width="6.7109375" style="359" customWidth="1"/>
    <col min="2572" max="2572" width="9.42578125" style="359" customWidth="1"/>
    <col min="2573" max="2573" width="7.42578125" style="359" customWidth="1"/>
    <col min="2574" max="2575" width="0" style="359" hidden="1" customWidth="1"/>
    <col min="2576" max="2816" width="9.140625" style="359"/>
    <col min="2817" max="2817" width="14" style="359" customWidth="1"/>
    <col min="2818" max="2818" width="9.7109375" style="359" customWidth="1"/>
    <col min="2819" max="2819" width="30" style="359" bestFit="1" customWidth="1"/>
    <col min="2820" max="2820" width="8.7109375" style="359" customWidth="1"/>
    <col min="2821" max="2821" width="6.7109375" style="359" customWidth="1"/>
    <col min="2822" max="2822" width="8.7109375" style="359" customWidth="1"/>
    <col min="2823" max="2823" width="6.7109375" style="359" customWidth="1"/>
    <col min="2824" max="2824" width="8.7109375" style="359" customWidth="1"/>
    <col min="2825" max="2825" width="6.7109375" style="359" customWidth="1"/>
    <col min="2826" max="2826" width="8.7109375" style="359" customWidth="1"/>
    <col min="2827" max="2827" width="6.7109375" style="359" customWidth="1"/>
    <col min="2828" max="2828" width="9.42578125" style="359" customWidth="1"/>
    <col min="2829" max="2829" width="7.42578125" style="359" customWidth="1"/>
    <col min="2830" max="2831" width="0" style="359" hidden="1" customWidth="1"/>
    <col min="2832" max="3072" width="9.140625" style="359"/>
    <col min="3073" max="3073" width="14" style="359" customWidth="1"/>
    <col min="3074" max="3074" width="9.7109375" style="359" customWidth="1"/>
    <col min="3075" max="3075" width="30" style="359" bestFit="1" customWidth="1"/>
    <col min="3076" max="3076" width="8.7109375" style="359" customWidth="1"/>
    <col min="3077" max="3077" width="6.7109375" style="359" customWidth="1"/>
    <col min="3078" max="3078" width="8.7109375" style="359" customWidth="1"/>
    <col min="3079" max="3079" width="6.7109375" style="359" customWidth="1"/>
    <col min="3080" max="3080" width="8.7109375" style="359" customWidth="1"/>
    <col min="3081" max="3081" width="6.7109375" style="359" customWidth="1"/>
    <col min="3082" max="3082" width="8.7109375" style="359" customWidth="1"/>
    <col min="3083" max="3083" width="6.7109375" style="359" customWidth="1"/>
    <col min="3084" max="3084" width="9.42578125" style="359" customWidth="1"/>
    <col min="3085" max="3085" width="7.42578125" style="359" customWidth="1"/>
    <col min="3086" max="3087" width="0" style="359" hidden="1" customWidth="1"/>
    <col min="3088" max="3328" width="9.140625" style="359"/>
    <col min="3329" max="3329" width="14" style="359" customWidth="1"/>
    <col min="3330" max="3330" width="9.7109375" style="359" customWidth="1"/>
    <col min="3331" max="3331" width="30" style="359" bestFit="1" customWidth="1"/>
    <col min="3332" max="3332" width="8.7109375" style="359" customWidth="1"/>
    <col min="3333" max="3333" width="6.7109375" style="359" customWidth="1"/>
    <col min="3334" max="3334" width="8.7109375" style="359" customWidth="1"/>
    <col min="3335" max="3335" width="6.7109375" style="359" customWidth="1"/>
    <col min="3336" max="3336" width="8.7109375" style="359" customWidth="1"/>
    <col min="3337" max="3337" width="6.7109375" style="359" customWidth="1"/>
    <col min="3338" max="3338" width="8.7109375" style="359" customWidth="1"/>
    <col min="3339" max="3339" width="6.7109375" style="359" customWidth="1"/>
    <col min="3340" max="3340" width="9.42578125" style="359" customWidth="1"/>
    <col min="3341" max="3341" width="7.42578125" style="359" customWidth="1"/>
    <col min="3342" max="3343" width="0" style="359" hidden="1" customWidth="1"/>
    <col min="3344" max="3584" width="9.140625" style="359"/>
    <col min="3585" max="3585" width="14" style="359" customWidth="1"/>
    <col min="3586" max="3586" width="9.7109375" style="359" customWidth="1"/>
    <col min="3587" max="3587" width="30" style="359" bestFit="1" customWidth="1"/>
    <col min="3588" max="3588" width="8.7109375" style="359" customWidth="1"/>
    <col min="3589" max="3589" width="6.7109375" style="359" customWidth="1"/>
    <col min="3590" max="3590" width="8.7109375" style="359" customWidth="1"/>
    <col min="3591" max="3591" width="6.7109375" style="359" customWidth="1"/>
    <col min="3592" max="3592" width="8.7109375" style="359" customWidth="1"/>
    <col min="3593" max="3593" width="6.7109375" style="359" customWidth="1"/>
    <col min="3594" max="3594" width="8.7109375" style="359" customWidth="1"/>
    <col min="3595" max="3595" width="6.7109375" style="359" customWidth="1"/>
    <col min="3596" max="3596" width="9.42578125" style="359" customWidth="1"/>
    <col min="3597" max="3597" width="7.42578125" style="359" customWidth="1"/>
    <col min="3598" max="3599" width="0" style="359" hidden="1" customWidth="1"/>
    <col min="3600" max="3840" width="9.140625" style="359"/>
    <col min="3841" max="3841" width="14" style="359" customWidth="1"/>
    <col min="3842" max="3842" width="9.7109375" style="359" customWidth="1"/>
    <col min="3843" max="3843" width="30" style="359" bestFit="1" customWidth="1"/>
    <col min="3844" max="3844" width="8.7109375" style="359" customWidth="1"/>
    <col min="3845" max="3845" width="6.7109375" style="359" customWidth="1"/>
    <col min="3846" max="3846" width="8.7109375" style="359" customWidth="1"/>
    <col min="3847" max="3847" width="6.7109375" style="359" customWidth="1"/>
    <col min="3848" max="3848" width="8.7109375" style="359" customWidth="1"/>
    <col min="3849" max="3849" width="6.7109375" style="359" customWidth="1"/>
    <col min="3850" max="3850" width="8.7109375" style="359" customWidth="1"/>
    <col min="3851" max="3851" width="6.7109375" style="359" customWidth="1"/>
    <col min="3852" max="3852" width="9.42578125" style="359" customWidth="1"/>
    <col min="3853" max="3853" width="7.42578125" style="359" customWidth="1"/>
    <col min="3854" max="3855" width="0" style="359" hidden="1" customWidth="1"/>
    <col min="3856" max="4096" width="9.140625" style="359"/>
    <col min="4097" max="4097" width="14" style="359" customWidth="1"/>
    <col min="4098" max="4098" width="9.7109375" style="359" customWidth="1"/>
    <col min="4099" max="4099" width="30" style="359" bestFit="1" customWidth="1"/>
    <col min="4100" max="4100" width="8.7109375" style="359" customWidth="1"/>
    <col min="4101" max="4101" width="6.7109375" style="359" customWidth="1"/>
    <col min="4102" max="4102" width="8.7109375" style="359" customWidth="1"/>
    <col min="4103" max="4103" width="6.7109375" style="359" customWidth="1"/>
    <col min="4104" max="4104" width="8.7109375" style="359" customWidth="1"/>
    <col min="4105" max="4105" width="6.7109375" style="359" customWidth="1"/>
    <col min="4106" max="4106" width="8.7109375" style="359" customWidth="1"/>
    <col min="4107" max="4107" width="6.7109375" style="359" customWidth="1"/>
    <col min="4108" max="4108" width="9.42578125" style="359" customWidth="1"/>
    <col min="4109" max="4109" width="7.42578125" style="359" customWidth="1"/>
    <col min="4110" max="4111" width="0" style="359" hidden="1" customWidth="1"/>
    <col min="4112" max="4352" width="9.140625" style="359"/>
    <col min="4353" max="4353" width="14" style="359" customWidth="1"/>
    <col min="4354" max="4354" width="9.7109375" style="359" customWidth="1"/>
    <col min="4355" max="4355" width="30" style="359" bestFit="1" customWidth="1"/>
    <col min="4356" max="4356" width="8.7109375" style="359" customWidth="1"/>
    <col min="4357" max="4357" width="6.7109375" style="359" customWidth="1"/>
    <col min="4358" max="4358" width="8.7109375" style="359" customWidth="1"/>
    <col min="4359" max="4359" width="6.7109375" style="359" customWidth="1"/>
    <col min="4360" max="4360" width="8.7109375" style="359" customWidth="1"/>
    <col min="4361" max="4361" width="6.7109375" style="359" customWidth="1"/>
    <col min="4362" max="4362" width="8.7109375" style="359" customWidth="1"/>
    <col min="4363" max="4363" width="6.7109375" style="359" customWidth="1"/>
    <col min="4364" max="4364" width="9.42578125" style="359" customWidth="1"/>
    <col min="4365" max="4365" width="7.42578125" style="359" customWidth="1"/>
    <col min="4366" max="4367" width="0" style="359" hidden="1" customWidth="1"/>
    <col min="4368" max="4608" width="9.140625" style="359"/>
    <col min="4609" max="4609" width="14" style="359" customWidth="1"/>
    <col min="4610" max="4610" width="9.7109375" style="359" customWidth="1"/>
    <col min="4611" max="4611" width="30" style="359" bestFit="1" customWidth="1"/>
    <col min="4612" max="4612" width="8.7109375" style="359" customWidth="1"/>
    <col min="4613" max="4613" width="6.7109375" style="359" customWidth="1"/>
    <col min="4614" max="4614" width="8.7109375" style="359" customWidth="1"/>
    <col min="4615" max="4615" width="6.7109375" style="359" customWidth="1"/>
    <col min="4616" max="4616" width="8.7109375" style="359" customWidth="1"/>
    <col min="4617" max="4617" width="6.7109375" style="359" customWidth="1"/>
    <col min="4618" max="4618" width="8.7109375" style="359" customWidth="1"/>
    <col min="4619" max="4619" width="6.7109375" style="359" customWidth="1"/>
    <col min="4620" max="4620" width="9.42578125" style="359" customWidth="1"/>
    <col min="4621" max="4621" width="7.42578125" style="359" customWidth="1"/>
    <col min="4622" max="4623" width="0" style="359" hidden="1" customWidth="1"/>
    <col min="4624" max="4864" width="9.140625" style="359"/>
    <col min="4865" max="4865" width="14" style="359" customWidth="1"/>
    <col min="4866" max="4866" width="9.7109375" style="359" customWidth="1"/>
    <col min="4867" max="4867" width="30" style="359" bestFit="1" customWidth="1"/>
    <col min="4868" max="4868" width="8.7109375" style="359" customWidth="1"/>
    <col min="4869" max="4869" width="6.7109375" style="359" customWidth="1"/>
    <col min="4870" max="4870" width="8.7109375" style="359" customWidth="1"/>
    <col min="4871" max="4871" width="6.7109375" style="359" customWidth="1"/>
    <col min="4872" max="4872" width="8.7109375" style="359" customWidth="1"/>
    <col min="4873" max="4873" width="6.7109375" style="359" customWidth="1"/>
    <col min="4874" max="4874" width="8.7109375" style="359" customWidth="1"/>
    <col min="4875" max="4875" width="6.7109375" style="359" customWidth="1"/>
    <col min="4876" max="4876" width="9.42578125" style="359" customWidth="1"/>
    <col min="4877" max="4877" width="7.42578125" style="359" customWidth="1"/>
    <col min="4878" max="4879" width="0" style="359" hidden="1" customWidth="1"/>
    <col min="4880" max="5120" width="9.140625" style="359"/>
    <col min="5121" max="5121" width="14" style="359" customWidth="1"/>
    <col min="5122" max="5122" width="9.7109375" style="359" customWidth="1"/>
    <col min="5123" max="5123" width="30" style="359" bestFit="1" customWidth="1"/>
    <col min="5124" max="5124" width="8.7109375" style="359" customWidth="1"/>
    <col min="5125" max="5125" width="6.7109375" style="359" customWidth="1"/>
    <col min="5126" max="5126" width="8.7109375" style="359" customWidth="1"/>
    <col min="5127" max="5127" width="6.7109375" style="359" customWidth="1"/>
    <col min="5128" max="5128" width="8.7109375" style="359" customWidth="1"/>
    <col min="5129" max="5129" width="6.7109375" style="359" customWidth="1"/>
    <col min="5130" max="5130" width="8.7109375" style="359" customWidth="1"/>
    <col min="5131" max="5131" width="6.7109375" style="359" customWidth="1"/>
    <col min="5132" max="5132" width="9.42578125" style="359" customWidth="1"/>
    <col min="5133" max="5133" width="7.42578125" style="359" customWidth="1"/>
    <col min="5134" max="5135" width="0" style="359" hidden="1" customWidth="1"/>
    <col min="5136" max="5376" width="9.140625" style="359"/>
    <col min="5377" max="5377" width="14" style="359" customWidth="1"/>
    <col min="5378" max="5378" width="9.7109375" style="359" customWidth="1"/>
    <col min="5379" max="5379" width="30" style="359" bestFit="1" customWidth="1"/>
    <col min="5380" max="5380" width="8.7109375" style="359" customWidth="1"/>
    <col min="5381" max="5381" width="6.7109375" style="359" customWidth="1"/>
    <col min="5382" max="5382" width="8.7109375" style="359" customWidth="1"/>
    <col min="5383" max="5383" width="6.7109375" style="359" customWidth="1"/>
    <col min="5384" max="5384" width="8.7109375" style="359" customWidth="1"/>
    <col min="5385" max="5385" width="6.7109375" style="359" customWidth="1"/>
    <col min="5386" max="5386" width="8.7109375" style="359" customWidth="1"/>
    <col min="5387" max="5387" width="6.7109375" style="359" customWidth="1"/>
    <col min="5388" max="5388" width="9.42578125" style="359" customWidth="1"/>
    <col min="5389" max="5389" width="7.42578125" style="359" customWidth="1"/>
    <col min="5390" max="5391" width="0" style="359" hidden="1" customWidth="1"/>
    <col min="5392" max="5632" width="9.140625" style="359"/>
    <col min="5633" max="5633" width="14" style="359" customWidth="1"/>
    <col min="5634" max="5634" width="9.7109375" style="359" customWidth="1"/>
    <col min="5635" max="5635" width="30" style="359" bestFit="1" customWidth="1"/>
    <col min="5636" max="5636" width="8.7109375" style="359" customWidth="1"/>
    <col min="5637" max="5637" width="6.7109375" style="359" customWidth="1"/>
    <col min="5638" max="5638" width="8.7109375" style="359" customWidth="1"/>
    <col min="5639" max="5639" width="6.7109375" style="359" customWidth="1"/>
    <col min="5640" max="5640" width="8.7109375" style="359" customWidth="1"/>
    <col min="5641" max="5641" width="6.7109375" style="359" customWidth="1"/>
    <col min="5642" max="5642" width="8.7109375" style="359" customWidth="1"/>
    <col min="5643" max="5643" width="6.7109375" style="359" customWidth="1"/>
    <col min="5644" max="5644" width="9.42578125" style="359" customWidth="1"/>
    <col min="5645" max="5645" width="7.42578125" style="359" customWidth="1"/>
    <col min="5646" max="5647" width="0" style="359" hidden="1" customWidth="1"/>
    <col min="5648" max="5888" width="9.140625" style="359"/>
    <col min="5889" max="5889" width="14" style="359" customWidth="1"/>
    <col min="5890" max="5890" width="9.7109375" style="359" customWidth="1"/>
    <col min="5891" max="5891" width="30" style="359" bestFit="1" customWidth="1"/>
    <col min="5892" max="5892" width="8.7109375" style="359" customWidth="1"/>
    <col min="5893" max="5893" width="6.7109375" style="359" customWidth="1"/>
    <col min="5894" max="5894" width="8.7109375" style="359" customWidth="1"/>
    <col min="5895" max="5895" width="6.7109375" style="359" customWidth="1"/>
    <col min="5896" max="5896" width="8.7109375" style="359" customWidth="1"/>
    <col min="5897" max="5897" width="6.7109375" style="359" customWidth="1"/>
    <col min="5898" max="5898" width="8.7109375" style="359" customWidth="1"/>
    <col min="5899" max="5899" width="6.7109375" style="359" customWidth="1"/>
    <col min="5900" max="5900" width="9.42578125" style="359" customWidth="1"/>
    <col min="5901" max="5901" width="7.42578125" style="359" customWidth="1"/>
    <col min="5902" max="5903" width="0" style="359" hidden="1" customWidth="1"/>
    <col min="5904" max="6144" width="9.140625" style="359"/>
    <col min="6145" max="6145" width="14" style="359" customWidth="1"/>
    <col min="6146" max="6146" width="9.7109375" style="359" customWidth="1"/>
    <col min="6147" max="6147" width="30" style="359" bestFit="1" customWidth="1"/>
    <col min="6148" max="6148" width="8.7109375" style="359" customWidth="1"/>
    <col min="6149" max="6149" width="6.7109375" style="359" customWidth="1"/>
    <col min="6150" max="6150" width="8.7109375" style="359" customWidth="1"/>
    <col min="6151" max="6151" width="6.7109375" style="359" customWidth="1"/>
    <col min="6152" max="6152" width="8.7109375" style="359" customWidth="1"/>
    <col min="6153" max="6153" width="6.7109375" style="359" customWidth="1"/>
    <col min="6154" max="6154" width="8.7109375" style="359" customWidth="1"/>
    <col min="6155" max="6155" width="6.7109375" style="359" customWidth="1"/>
    <col min="6156" max="6156" width="9.42578125" style="359" customWidth="1"/>
    <col min="6157" max="6157" width="7.42578125" style="359" customWidth="1"/>
    <col min="6158" max="6159" width="0" style="359" hidden="1" customWidth="1"/>
    <col min="6160" max="6400" width="9.140625" style="359"/>
    <col min="6401" max="6401" width="14" style="359" customWidth="1"/>
    <col min="6402" max="6402" width="9.7109375" style="359" customWidth="1"/>
    <col min="6403" max="6403" width="30" style="359" bestFit="1" customWidth="1"/>
    <col min="6404" max="6404" width="8.7109375" style="359" customWidth="1"/>
    <col min="6405" max="6405" width="6.7109375" style="359" customWidth="1"/>
    <col min="6406" max="6406" width="8.7109375" style="359" customWidth="1"/>
    <col min="6407" max="6407" width="6.7109375" style="359" customWidth="1"/>
    <col min="6408" max="6408" width="8.7109375" style="359" customWidth="1"/>
    <col min="6409" max="6409" width="6.7109375" style="359" customWidth="1"/>
    <col min="6410" max="6410" width="8.7109375" style="359" customWidth="1"/>
    <col min="6411" max="6411" width="6.7109375" style="359" customWidth="1"/>
    <col min="6412" max="6412" width="9.42578125" style="359" customWidth="1"/>
    <col min="6413" max="6413" width="7.42578125" style="359" customWidth="1"/>
    <col min="6414" max="6415" width="0" style="359" hidden="1" customWidth="1"/>
    <col min="6416" max="6656" width="9.140625" style="359"/>
    <col min="6657" max="6657" width="14" style="359" customWidth="1"/>
    <col min="6658" max="6658" width="9.7109375" style="359" customWidth="1"/>
    <col min="6659" max="6659" width="30" style="359" bestFit="1" customWidth="1"/>
    <col min="6660" max="6660" width="8.7109375" style="359" customWidth="1"/>
    <col min="6661" max="6661" width="6.7109375" style="359" customWidth="1"/>
    <col min="6662" max="6662" width="8.7109375" style="359" customWidth="1"/>
    <col min="6663" max="6663" width="6.7109375" style="359" customWidth="1"/>
    <col min="6664" max="6664" width="8.7109375" style="359" customWidth="1"/>
    <col min="6665" max="6665" width="6.7109375" style="359" customWidth="1"/>
    <col min="6666" max="6666" width="8.7109375" style="359" customWidth="1"/>
    <col min="6667" max="6667" width="6.7109375" style="359" customWidth="1"/>
    <col min="6668" max="6668" width="9.42578125" style="359" customWidth="1"/>
    <col min="6669" max="6669" width="7.42578125" style="359" customWidth="1"/>
    <col min="6670" max="6671" width="0" style="359" hidden="1" customWidth="1"/>
    <col min="6672" max="6912" width="9.140625" style="359"/>
    <col min="6913" max="6913" width="14" style="359" customWidth="1"/>
    <col min="6914" max="6914" width="9.7109375" style="359" customWidth="1"/>
    <col min="6915" max="6915" width="30" style="359" bestFit="1" customWidth="1"/>
    <col min="6916" max="6916" width="8.7109375" style="359" customWidth="1"/>
    <col min="6917" max="6917" width="6.7109375" style="359" customWidth="1"/>
    <col min="6918" max="6918" width="8.7109375" style="359" customWidth="1"/>
    <col min="6919" max="6919" width="6.7109375" style="359" customWidth="1"/>
    <col min="6920" max="6920" width="8.7109375" style="359" customWidth="1"/>
    <col min="6921" max="6921" width="6.7109375" style="359" customWidth="1"/>
    <col min="6922" max="6922" width="8.7109375" style="359" customWidth="1"/>
    <col min="6923" max="6923" width="6.7109375" style="359" customWidth="1"/>
    <col min="6924" max="6924" width="9.42578125" style="359" customWidth="1"/>
    <col min="6925" max="6925" width="7.42578125" style="359" customWidth="1"/>
    <col min="6926" max="6927" width="0" style="359" hidden="1" customWidth="1"/>
    <col min="6928" max="7168" width="9.140625" style="359"/>
    <col min="7169" max="7169" width="14" style="359" customWidth="1"/>
    <col min="7170" max="7170" width="9.7109375" style="359" customWidth="1"/>
    <col min="7171" max="7171" width="30" style="359" bestFit="1" customWidth="1"/>
    <col min="7172" max="7172" width="8.7109375" style="359" customWidth="1"/>
    <col min="7173" max="7173" width="6.7109375" style="359" customWidth="1"/>
    <col min="7174" max="7174" width="8.7109375" style="359" customWidth="1"/>
    <col min="7175" max="7175" width="6.7109375" style="359" customWidth="1"/>
    <col min="7176" max="7176" width="8.7109375" style="359" customWidth="1"/>
    <col min="7177" max="7177" width="6.7109375" style="359" customWidth="1"/>
    <col min="7178" max="7178" width="8.7109375" style="359" customWidth="1"/>
    <col min="7179" max="7179" width="6.7109375" style="359" customWidth="1"/>
    <col min="7180" max="7180" width="9.42578125" style="359" customWidth="1"/>
    <col min="7181" max="7181" width="7.42578125" style="359" customWidth="1"/>
    <col min="7182" max="7183" width="0" style="359" hidden="1" customWidth="1"/>
    <col min="7184" max="7424" width="9.140625" style="359"/>
    <col min="7425" max="7425" width="14" style="359" customWidth="1"/>
    <col min="7426" max="7426" width="9.7109375" style="359" customWidth="1"/>
    <col min="7427" max="7427" width="30" style="359" bestFit="1" customWidth="1"/>
    <col min="7428" max="7428" width="8.7109375" style="359" customWidth="1"/>
    <col min="7429" max="7429" width="6.7109375" style="359" customWidth="1"/>
    <col min="7430" max="7430" width="8.7109375" style="359" customWidth="1"/>
    <col min="7431" max="7431" width="6.7109375" style="359" customWidth="1"/>
    <col min="7432" max="7432" width="8.7109375" style="359" customWidth="1"/>
    <col min="7433" max="7433" width="6.7109375" style="359" customWidth="1"/>
    <col min="7434" max="7434" width="8.7109375" style="359" customWidth="1"/>
    <col min="7435" max="7435" width="6.7109375" style="359" customWidth="1"/>
    <col min="7436" max="7436" width="9.42578125" style="359" customWidth="1"/>
    <col min="7437" max="7437" width="7.42578125" style="359" customWidth="1"/>
    <col min="7438" max="7439" width="0" style="359" hidden="1" customWidth="1"/>
    <col min="7440" max="7680" width="9.140625" style="359"/>
    <col min="7681" max="7681" width="14" style="359" customWidth="1"/>
    <col min="7682" max="7682" width="9.7109375" style="359" customWidth="1"/>
    <col min="7683" max="7683" width="30" style="359" bestFit="1" customWidth="1"/>
    <col min="7684" max="7684" width="8.7109375" style="359" customWidth="1"/>
    <col min="7685" max="7685" width="6.7109375" style="359" customWidth="1"/>
    <col min="7686" max="7686" width="8.7109375" style="359" customWidth="1"/>
    <col min="7687" max="7687" width="6.7109375" style="359" customWidth="1"/>
    <col min="7688" max="7688" width="8.7109375" style="359" customWidth="1"/>
    <col min="7689" max="7689" width="6.7109375" style="359" customWidth="1"/>
    <col min="7690" max="7690" width="8.7109375" style="359" customWidth="1"/>
    <col min="7691" max="7691" width="6.7109375" style="359" customWidth="1"/>
    <col min="7692" max="7692" width="9.42578125" style="359" customWidth="1"/>
    <col min="7693" max="7693" width="7.42578125" style="359" customWidth="1"/>
    <col min="7694" max="7695" width="0" style="359" hidden="1" customWidth="1"/>
    <col min="7696" max="7936" width="9.140625" style="359"/>
    <col min="7937" max="7937" width="14" style="359" customWidth="1"/>
    <col min="7938" max="7938" width="9.7109375" style="359" customWidth="1"/>
    <col min="7939" max="7939" width="30" style="359" bestFit="1" customWidth="1"/>
    <col min="7940" max="7940" width="8.7109375" style="359" customWidth="1"/>
    <col min="7941" max="7941" width="6.7109375" style="359" customWidth="1"/>
    <col min="7942" max="7942" width="8.7109375" style="359" customWidth="1"/>
    <col min="7943" max="7943" width="6.7109375" style="359" customWidth="1"/>
    <col min="7944" max="7944" width="8.7109375" style="359" customWidth="1"/>
    <col min="7945" max="7945" width="6.7109375" style="359" customWidth="1"/>
    <col min="7946" max="7946" width="8.7109375" style="359" customWidth="1"/>
    <col min="7947" max="7947" width="6.7109375" style="359" customWidth="1"/>
    <col min="7948" max="7948" width="9.42578125" style="359" customWidth="1"/>
    <col min="7949" max="7949" width="7.42578125" style="359" customWidth="1"/>
    <col min="7950" max="7951" width="0" style="359" hidden="1" customWidth="1"/>
    <col min="7952" max="8192" width="9.140625" style="359"/>
    <col min="8193" max="8193" width="14" style="359" customWidth="1"/>
    <col min="8194" max="8194" width="9.7109375" style="359" customWidth="1"/>
    <col min="8195" max="8195" width="30" style="359" bestFit="1" customWidth="1"/>
    <col min="8196" max="8196" width="8.7109375" style="359" customWidth="1"/>
    <col min="8197" max="8197" width="6.7109375" style="359" customWidth="1"/>
    <col min="8198" max="8198" width="8.7109375" style="359" customWidth="1"/>
    <col min="8199" max="8199" width="6.7109375" style="359" customWidth="1"/>
    <col min="8200" max="8200" width="8.7109375" style="359" customWidth="1"/>
    <col min="8201" max="8201" width="6.7109375" style="359" customWidth="1"/>
    <col min="8202" max="8202" width="8.7109375" style="359" customWidth="1"/>
    <col min="8203" max="8203" width="6.7109375" style="359" customWidth="1"/>
    <col min="8204" max="8204" width="9.42578125" style="359" customWidth="1"/>
    <col min="8205" max="8205" width="7.42578125" style="359" customWidth="1"/>
    <col min="8206" max="8207" width="0" style="359" hidden="1" customWidth="1"/>
    <col min="8208" max="8448" width="9.140625" style="359"/>
    <col min="8449" max="8449" width="14" style="359" customWidth="1"/>
    <col min="8450" max="8450" width="9.7109375" style="359" customWidth="1"/>
    <col min="8451" max="8451" width="30" style="359" bestFit="1" customWidth="1"/>
    <col min="8452" max="8452" width="8.7109375" style="359" customWidth="1"/>
    <col min="8453" max="8453" width="6.7109375" style="359" customWidth="1"/>
    <col min="8454" max="8454" width="8.7109375" style="359" customWidth="1"/>
    <col min="8455" max="8455" width="6.7109375" style="359" customWidth="1"/>
    <col min="8456" max="8456" width="8.7109375" style="359" customWidth="1"/>
    <col min="8457" max="8457" width="6.7109375" style="359" customWidth="1"/>
    <col min="8458" max="8458" width="8.7109375" style="359" customWidth="1"/>
    <col min="8459" max="8459" width="6.7109375" style="359" customWidth="1"/>
    <col min="8460" max="8460" width="9.42578125" style="359" customWidth="1"/>
    <col min="8461" max="8461" width="7.42578125" style="359" customWidth="1"/>
    <col min="8462" max="8463" width="0" style="359" hidden="1" customWidth="1"/>
    <col min="8464" max="8704" width="9.140625" style="359"/>
    <col min="8705" max="8705" width="14" style="359" customWidth="1"/>
    <col min="8706" max="8706" width="9.7109375" style="359" customWidth="1"/>
    <col min="8707" max="8707" width="30" style="359" bestFit="1" customWidth="1"/>
    <col min="8708" max="8708" width="8.7109375" style="359" customWidth="1"/>
    <col min="8709" max="8709" width="6.7109375" style="359" customWidth="1"/>
    <col min="8710" max="8710" width="8.7109375" style="359" customWidth="1"/>
    <col min="8711" max="8711" width="6.7109375" style="359" customWidth="1"/>
    <col min="8712" max="8712" width="8.7109375" style="359" customWidth="1"/>
    <col min="8713" max="8713" width="6.7109375" style="359" customWidth="1"/>
    <col min="8714" max="8714" width="8.7109375" style="359" customWidth="1"/>
    <col min="8715" max="8715" width="6.7109375" style="359" customWidth="1"/>
    <col min="8716" max="8716" width="9.42578125" style="359" customWidth="1"/>
    <col min="8717" max="8717" width="7.42578125" style="359" customWidth="1"/>
    <col min="8718" max="8719" width="0" style="359" hidden="1" customWidth="1"/>
    <col min="8720" max="8960" width="9.140625" style="359"/>
    <col min="8961" max="8961" width="14" style="359" customWidth="1"/>
    <col min="8962" max="8962" width="9.7109375" style="359" customWidth="1"/>
    <col min="8963" max="8963" width="30" style="359" bestFit="1" customWidth="1"/>
    <col min="8964" max="8964" width="8.7109375" style="359" customWidth="1"/>
    <col min="8965" max="8965" width="6.7109375" style="359" customWidth="1"/>
    <col min="8966" max="8966" width="8.7109375" style="359" customWidth="1"/>
    <col min="8967" max="8967" width="6.7109375" style="359" customWidth="1"/>
    <col min="8968" max="8968" width="8.7109375" style="359" customWidth="1"/>
    <col min="8969" max="8969" width="6.7109375" style="359" customWidth="1"/>
    <col min="8970" max="8970" width="8.7109375" style="359" customWidth="1"/>
    <col min="8971" max="8971" width="6.7109375" style="359" customWidth="1"/>
    <col min="8972" max="8972" width="9.42578125" style="359" customWidth="1"/>
    <col min="8973" max="8973" width="7.42578125" style="359" customWidth="1"/>
    <col min="8974" max="8975" width="0" style="359" hidden="1" customWidth="1"/>
    <col min="8976" max="9216" width="9.140625" style="359"/>
    <col min="9217" max="9217" width="14" style="359" customWidth="1"/>
    <col min="9218" max="9218" width="9.7109375" style="359" customWidth="1"/>
    <col min="9219" max="9219" width="30" style="359" bestFit="1" customWidth="1"/>
    <col min="9220" max="9220" width="8.7109375" style="359" customWidth="1"/>
    <col min="9221" max="9221" width="6.7109375" style="359" customWidth="1"/>
    <col min="9222" max="9222" width="8.7109375" style="359" customWidth="1"/>
    <col min="9223" max="9223" width="6.7109375" style="359" customWidth="1"/>
    <col min="9224" max="9224" width="8.7109375" style="359" customWidth="1"/>
    <col min="9225" max="9225" width="6.7109375" style="359" customWidth="1"/>
    <col min="9226" max="9226" width="8.7109375" style="359" customWidth="1"/>
    <col min="9227" max="9227" width="6.7109375" style="359" customWidth="1"/>
    <col min="9228" max="9228" width="9.42578125" style="359" customWidth="1"/>
    <col min="9229" max="9229" width="7.42578125" style="359" customWidth="1"/>
    <col min="9230" max="9231" width="0" style="359" hidden="1" customWidth="1"/>
    <col min="9232" max="9472" width="9.140625" style="359"/>
    <col min="9473" max="9473" width="14" style="359" customWidth="1"/>
    <col min="9474" max="9474" width="9.7109375" style="359" customWidth="1"/>
    <col min="9475" max="9475" width="30" style="359" bestFit="1" customWidth="1"/>
    <col min="9476" max="9476" width="8.7109375" style="359" customWidth="1"/>
    <col min="9477" max="9477" width="6.7109375" style="359" customWidth="1"/>
    <col min="9478" max="9478" width="8.7109375" style="359" customWidth="1"/>
    <col min="9479" max="9479" width="6.7109375" style="359" customWidth="1"/>
    <col min="9480" max="9480" width="8.7109375" style="359" customWidth="1"/>
    <col min="9481" max="9481" width="6.7109375" style="359" customWidth="1"/>
    <col min="9482" max="9482" width="8.7109375" style="359" customWidth="1"/>
    <col min="9483" max="9483" width="6.7109375" style="359" customWidth="1"/>
    <col min="9484" max="9484" width="9.42578125" style="359" customWidth="1"/>
    <col min="9485" max="9485" width="7.42578125" style="359" customWidth="1"/>
    <col min="9486" max="9487" width="0" style="359" hidden="1" customWidth="1"/>
    <col min="9488" max="9728" width="9.140625" style="359"/>
    <col min="9729" max="9729" width="14" style="359" customWidth="1"/>
    <col min="9730" max="9730" width="9.7109375" style="359" customWidth="1"/>
    <col min="9731" max="9731" width="30" style="359" bestFit="1" customWidth="1"/>
    <col min="9732" max="9732" width="8.7109375" style="359" customWidth="1"/>
    <col min="9733" max="9733" width="6.7109375" style="359" customWidth="1"/>
    <col min="9734" max="9734" width="8.7109375" style="359" customWidth="1"/>
    <col min="9735" max="9735" width="6.7109375" style="359" customWidth="1"/>
    <col min="9736" max="9736" width="8.7109375" style="359" customWidth="1"/>
    <col min="9737" max="9737" width="6.7109375" style="359" customWidth="1"/>
    <col min="9738" max="9738" width="8.7109375" style="359" customWidth="1"/>
    <col min="9739" max="9739" width="6.7109375" style="359" customWidth="1"/>
    <col min="9740" max="9740" width="9.42578125" style="359" customWidth="1"/>
    <col min="9741" max="9741" width="7.42578125" style="359" customWidth="1"/>
    <col min="9742" max="9743" width="0" style="359" hidden="1" customWidth="1"/>
    <col min="9744" max="9984" width="9.140625" style="359"/>
    <col min="9985" max="9985" width="14" style="359" customWidth="1"/>
    <col min="9986" max="9986" width="9.7109375" style="359" customWidth="1"/>
    <col min="9987" max="9987" width="30" style="359" bestFit="1" customWidth="1"/>
    <col min="9988" max="9988" width="8.7109375" style="359" customWidth="1"/>
    <col min="9989" max="9989" width="6.7109375" style="359" customWidth="1"/>
    <col min="9990" max="9990" width="8.7109375" style="359" customWidth="1"/>
    <col min="9991" max="9991" width="6.7109375" style="359" customWidth="1"/>
    <col min="9992" max="9992" width="8.7109375" style="359" customWidth="1"/>
    <col min="9993" max="9993" width="6.7109375" style="359" customWidth="1"/>
    <col min="9994" max="9994" width="8.7109375" style="359" customWidth="1"/>
    <col min="9995" max="9995" width="6.7109375" style="359" customWidth="1"/>
    <col min="9996" max="9996" width="9.42578125" style="359" customWidth="1"/>
    <col min="9997" max="9997" width="7.42578125" style="359" customWidth="1"/>
    <col min="9998" max="9999" width="0" style="359" hidden="1" customWidth="1"/>
    <col min="10000" max="10240" width="9.140625" style="359"/>
    <col min="10241" max="10241" width="14" style="359" customWidth="1"/>
    <col min="10242" max="10242" width="9.7109375" style="359" customWidth="1"/>
    <col min="10243" max="10243" width="30" style="359" bestFit="1" customWidth="1"/>
    <col min="10244" max="10244" width="8.7109375" style="359" customWidth="1"/>
    <col min="10245" max="10245" width="6.7109375" style="359" customWidth="1"/>
    <col min="10246" max="10246" width="8.7109375" style="359" customWidth="1"/>
    <col min="10247" max="10247" width="6.7109375" style="359" customWidth="1"/>
    <col min="10248" max="10248" width="8.7109375" style="359" customWidth="1"/>
    <col min="10249" max="10249" width="6.7109375" style="359" customWidth="1"/>
    <col min="10250" max="10250" width="8.7109375" style="359" customWidth="1"/>
    <col min="10251" max="10251" width="6.7109375" style="359" customWidth="1"/>
    <col min="10252" max="10252" width="9.42578125" style="359" customWidth="1"/>
    <col min="10253" max="10253" width="7.42578125" style="359" customWidth="1"/>
    <col min="10254" max="10255" width="0" style="359" hidden="1" customWidth="1"/>
    <col min="10256" max="10496" width="9.140625" style="359"/>
    <col min="10497" max="10497" width="14" style="359" customWidth="1"/>
    <col min="10498" max="10498" width="9.7109375" style="359" customWidth="1"/>
    <col min="10499" max="10499" width="30" style="359" bestFit="1" customWidth="1"/>
    <col min="10500" max="10500" width="8.7109375" style="359" customWidth="1"/>
    <col min="10501" max="10501" width="6.7109375" style="359" customWidth="1"/>
    <col min="10502" max="10502" width="8.7109375" style="359" customWidth="1"/>
    <col min="10503" max="10503" width="6.7109375" style="359" customWidth="1"/>
    <col min="10504" max="10504" width="8.7109375" style="359" customWidth="1"/>
    <col min="10505" max="10505" width="6.7109375" style="359" customWidth="1"/>
    <col min="10506" max="10506" width="8.7109375" style="359" customWidth="1"/>
    <col min="10507" max="10507" width="6.7109375" style="359" customWidth="1"/>
    <col min="10508" max="10508" width="9.42578125" style="359" customWidth="1"/>
    <col min="10509" max="10509" width="7.42578125" style="359" customWidth="1"/>
    <col min="10510" max="10511" width="0" style="359" hidden="1" customWidth="1"/>
    <col min="10512" max="10752" width="9.140625" style="359"/>
    <col min="10753" max="10753" width="14" style="359" customWidth="1"/>
    <col min="10754" max="10754" width="9.7109375" style="359" customWidth="1"/>
    <col min="10755" max="10755" width="30" style="359" bestFit="1" customWidth="1"/>
    <col min="10756" max="10756" width="8.7109375" style="359" customWidth="1"/>
    <col min="10757" max="10757" width="6.7109375" style="359" customWidth="1"/>
    <col min="10758" max="10758" width="8.7109375" style="359" customWidth="1"/>
    <col min="10759" max="10759" width="6.7109375" style="359" customWidth="1"/>
    <col min="10760" max="10760" width="8.7109375" style="359" customWidth="1"/>
    <col min="10761" max="10761" width="6.7109375" style="359" customWidth="1"/>
    <col min="10762" max="10762" width="8.7109375" style="359" customWidth="1"/>
    <col min="10763" max="10763" width="6.7109375" style="359" customWidth="1"/>
    <col min="10764" max="10764" width="9.42578125" style="359" customWidth="1"/>
    <col min="10765" max="10765" width="7.42578125" style="359" customWidth="1"/>
    <col min="10766" max="10767" width="0" style="359" hidden="1" customWidth="1"/>
    <col min="10768" max="11008" width="9.140625" style="359"/>
    <col min="11009" max="11009" width="14" style="359" customWidth="1"/>
    <col min="11010" max="11010" width="9.7109375" style="359" customWidth="1"/>
    <col min="11011" max="11011" width="30" style="359" bestFit="1" customWidth="1"/>
    <col min="11012" max="11012" width="8.7109375" style="359" customWidth="1"/>
    <col min="11013" max="11013" width="6.7109375" style="359" customWidth="1"/>
    <col min="11014" max="11014" width="8.7109375" style="359" customWidth="1"/>
    <col min="11015" max="11015" width="6.7109375" style="359" customWidth="1"/>
    <col min="11016" max="11016" width="8.7109375" style="359" customWidth="1"/>
    <col min="11017" max="11017" width="6.7109375" style="359" customWidth="1"/>
    <col min="11018" max="11018" width="8.7109375" style="359" customWidth="1"/>
    <col min="11019" max="11019" width="6.7109375" style="359" customWidth="1"/>
    <col min="11020" max="11020" width="9.42578125" style="359" customWidth="1"/>
    <col min="11021" max="11021" width="7.42578125" style="359" customWidth="1"/>
    <col min="11022" max="11023" width="0" style="359" hidden="1" customWidth="1"/>
    <col min="11024" max="11264" width="9.140625" style="359"/>
    <col min="11265" max="11265" width="14" style="359" customWidth="1"/>
    <col min="11266" max="11266" width="9.7109375" style="359" customWidth="1"/>
    <col min="11267" max="11267" width="30" style="359" bestFit="1" customWidth="1"/>
    <col min="11268" max="11268" width="8.7109375" style="359" customWidth="1"/>
    <col min="11269" max="11269" width="6.7109375" style="359" customWidth="1"/>
    <col min="11270" max="11270" width="8.7109375" style="359" customWidth="1"/>
    <col min="11271" max="11271" width="6.7109375" style="359" customWidth="1"/>
    <col min="11272" max="11272" width="8.7109375" style="359" customWidth="1"/>
    <col min="11273" max="11273" width="6.7109375" style="359" customWidth="1"/>
    <col min="11274" max="11274" width="8.7109375" style="359" customWidth="1"/>
    <col min="11275" max="11275" width="6.7109375" style="359" customWidth="1"/>
    <col min="11276" max="11276" width="9.42578125" style="359" customWidth="1"/>
    <col min="11277" max="11277" width="7.42578125" style="359" customWidth="1"/>
    <col min="11278" max="11279" width="0" style="359" hidden="1" customWidth="1"/>
    <col min="11280" max="11520" width="9.140625" style="359"/>
    <col min="11521" max="11521" width="14" style="359" customWidth="1"/>
    <col min="11522" max="11522" width="9.7109375" style="359" customWidth="1"/>
    <col min="11523" max="11523" width="30" style="359" bestFit="1" customWidth="1"/>
    <col min="11524" max="11524" width="8.7109375" style="359" customWidth="1"/>
    <col min="11525" max="11525" width="6.7109375" style="359" customWidth="1"/>
    <col min="11526" max="11526" width="8.7109375" style="359" customWidth="1"/>
    <col min="11527" max="11527" width="6.7109375" style="359" customWidth="1"/>
    <col min="11528" max="11528" width="8.7109375" style="359" customWidth="1"/>
    <col min="11529" max="11529" width="6.7109375" style="359" customWidth="1"/>
    <col min="11530" max="11530" width="8.7109375" style="359" customWidth="1"/>
    <col min="11531" max="11531" width="6.7109375" style="359" customWidth="1"/>
    <col min="11532" max="11532" width="9.42578125" style="359" customWidth="1"/>
    <col min="11533" max="11533" width="7.42578125" style="359" customWidth="1"/>
    <col min="11534" max="11535" width="0" style="359" hidden="1" customWidth="1"/>
    <col min="11536" max="11776" width="9.140625" style="359"/>
    <col min="11777" max="11777" width="14" style="359" customWidth="1"/>
    <col min="11778" max="11778" width="9.7109375" style="359" customWidth="1"/>
    <col min="11779" max="11779" width="30" style="359" bestFit="1" customWidth="1"/>
    <col min="11780" max="11780" width="8.7109375" style="359" customWidth="1"/>
    <col min="11781" max="11781" width="6.7109375" style="359" customWidth="1"/>
    <col min="11782" max="11782" width="8.7109375" style="359" customWidth="1"/>
    <col min="11783" max="11783" width="6.7109375" style="359" customWidth="1"/>
    <col min="11784" max="11784" width="8.7109375" style="359" customWidth="1"/>
    <col min="11785" max="11785" width="6.7109375" style="359" customWidth="1"/>
    <col min="11786" max="11786" width="8.7109375" style="359" customWidth="1"/>
    <col min="11787" max="11787" width="6.7109375" style="359" customWidth="1"/>
    <col min="11788" max="11788" width="9.42578125" style="359" customWidth="1"/>
    <col min="11789" max="11789" width="7.42578125" style="359" customWidth="1"/>
    <col min="11790" max="11791" width="0" style="359" hidden="1" customWidth="1"/>
    <col min="11792" max="12032" width="9.140625" style="359"/>
    <col min="12033" max="12033" width="14" style="359" customWidth="1"/>
    <col min="12034" max="12034" width="9.7109375" style="359" customWidth="1"/>
    <col min="12035" max="12035" width="30" style="359" bestFit="1" customWidth="1"/>
    <col min="12036" max="12036" width="8.7109375" style="359" customWidth="1"/>
    <col min="12037" max="12037" width="6.7109375" style="359" customWidth="1"/>
    <col min="12038" max="12038" width="8.7109375" style="359" customWidth="1"/>
    <col min="12039" max="12039" width="6.7109375" style="359" customWidth="1"/>
    <col min="12040" max="12040" width="8.7109375" style="359" customWidth="1"/>
    <col min="12041" max="12041" width="6.7109375" style="359" customWidth="1"/>
    <col min="12042" max="12042" width="8.7109375" style="359" customWidth="1"/>
    <col min="12043" max="12043" width="6.7109375" style="359" customWidth="1"/>
    <col min="12044" max="12044" width="9.42578125" style="359" customWidth="1"/>
    <col min="12045" max="12045" width="7.42578125" style="359" customWidth="1"/>
    <col min="12046" max="12047" width="0" style="359" hidden="1" customWidth="1"/>
    <col min="12048" max="12288" width="9.140625" style="359"/>
    <col min="12289" max="12289" width="14" style="359" customWidth="1"/>
    <col min="12290" max="12290" width="9.7109375" style="359" customWidth="1"/>
    <col min="12291" max="12291" width="30" style="359" bestFit="1" customWidth="1"/>
    <col min="12292" max="12292" width="8.7109375" style="359" customWidth="1"/>
    <col min="12293" max="12293" width="6.7109375" style="359" customWidth="1"/>
    <col min="12294" max="12294" width="8.7109375" style="359" customWidth="1"/>
    <col min="12295" max="12295" width="6.7109375" style="359" customWidth="1"/>
    <col min="12296" max="12296" width="8.7109375" style="359" customWidth="1"/>
    <col min="12297" max="12297" width="6.7109375" style="359" customWidth="1"/>
    <col min="12298" max="12298" width="8.7109375" style="359" customWidth="1"/>
    <col min="12299" max="12299" width="6.7109375" style="359" customWidth="1"/>
    <col min="12300" max="12300" width="9.42578125" style="359" customWidth="1"/>
    <col min="12301" max="12301" width="7.42578125" style="359" customWidth="1"/>
    <col min="12302" max="12303" width="0" style="359" hidden="1" customWidth="1"/>
    <col min="12304" max="12544" width="9.140625" style="359"/>
    <col min="12545" max="12545" width="14" style="359" customWidth="1"/>
    <col min="12546" max="12546" width="9.7109375" style="359" customWidth="1"/>
    <col min="12547" max="12547" width="30" style="359" bestFit="1" customWidth="1"/>
    <col min="12548" max="12548" width="8.7109375" style="359" customWidth="1"/>
    <col min="12549" max="12549" width="6.7109375" style="359" customWidth="1"/>
    <col min="12550" max="12550" width="8.7109375" style="359" customWidth="1"/>
    <col min="12551" max="12551" width="6.7109375" style="359" customWidth="1"/>
    <col min="12552" max="12552" width="8.7109375" style="359" customWidth="1"/>
    <col min="12553" max="12553" width="6.7109375" style="359" customWidth="1"/>
    <col min="12554" max="12554" width="8.7109375" style="359" customWidth="1"/>
    <col min="12555" max="12555" width="6.7109375" style="359" customWidth="1"/>
    <col min="12556" max="12556" width="9.42578125" style="359" customWidth="1"/>
    <col min="12557" max="12557" width="7.42578125" style="359" customWidth="1"/>
    <col min="12558" max="12559" width="0" style="359" hidden="1" customWidth="1"/>
    <col min="12560" max="12800" width="9.140625" style="359"/>
    <col min="12801" max="12801" width="14" style="359" customWidth="1"/>
    <col min="12802" max="12802" width="9.7109375" style="359" customWidth="1"/>
    <col min="12803" max="12803" width="30" style="359" bestFit="1" customWidth="1"/>
    <col min="12804" max="12804" width="8.7109375" style="359" customWidth="1"/>
    <col min="12805" max="12805" width="6.7109375" style="359" customWidth="1"/>
    <col min="12806" max="12806" width="8.7109375" style="359" customWidth="1"/>
    <col min="12807" max="12807" width="6.7109375" style="359" customWidth="1"/>
    <col min="12808" max="12808" width="8.7109375" style="359" customWidth="1"/>
    <col min="12809" max="12809" width="6.7109375" style="359" customWidth="1"/>
    <col min="12810" max="12810" width="8.7109375" style="359" customWidth="1"/>
    <col min="12811" max="12811" width="6.7109375" style="359" customWidth="1"/>
    <col min="12812" max="12812" width="9.42578125" style="359" customWidth="1"/>
    <col min="12813" max="12813" width="7.42578125" style="359" customWidth="1"/>
    <col min="12814" max="12815" width="0" style="359" hidden="1" customWidth="1"/>
    <col min="12816" max="13056" width="9.140625" style="359"/>
    <col min="13057" max="13057" width="14" style="359" customWidth="1"/>
    <col min="13058" max="13058" width="9.7109375" style="359" customWidth="1"/>
    <col min="13059" max="13059" width="30" style="359" bestFit="1" customWidth="1"/>
    <col min="13060" max="13060" width="8.7109375" style="359" customWidth="1"/>
    <col min="13061" max="13061" width="6.7109375" style="359" customWidth="1"/>
    <col min="13062" max="13062" width="8.7109375" style="359" customWidth="1"/>
    <col min="13063" max="13063" width="6.7109375" style="359" customWidth="1"/>
    <col min="13064" max="13064" width="8.7109375" style="359" customWidth="1"/>
    <col min="13065" max="13065" width="6.7109375" style="359" customWidth="1"/>
    <col min="13066" max="13066" width="8.7109375" style="359" customWidth="1"/>
    <col min="13067" max="13067" width="6.7109375" style="359" customWidth="1"/>
    <col min="13068" max="13068" width="9.42578125" style="359" customWidth="1"/>
    <col min="13069" max="13069" width="7.42578125" style="359" customWidth="1"/>
    <col min="13070" max="13071" width="0" style="359" hidden="1" customWidth="1"/>
    <col min="13072" max="13312" width="9.140625" style="359"/>
    <col min="13313" max="13313" width="14" style="359" customWidth="1"/>
    <col min="13314" max="13314" width="9.7109375" style="359" customWidth="1"/>
    <col min="13315" max="13315" width="30" style="359" bestFit="1" customWidth="1"/>
    <col min="13316" max="13316" width="8.7109375" style="359" customWidth="1"/>
    <col min="13317" max="13317" width="6.7109375" style="359" customWidth="1"/>
    <col min="13318" max="13318" width="8.7109375" style="359" customWidth="1"/>
    <col min="13319" max="13319" width="6.7109375" style="359" customWidth="1"/>
    <col min="13320" max="13320" width="8.7109375" style="359" customWidth="1"/>
    <col min="13321" max="13321" width="6.7109375" style="359" customWidth="1"/>
    <col min="13322" max="13322" width="8.7109375" style="359" customWidth="1"/>
    <col min="13323" max="13323" width="6.7109375" style="359" customWidth="1"/>
    <col min="13324" max="13324" width="9.42578125" style="359" customWidth="1"/>
    <col min="13325" max="13325" width="7.42578125" style="359" customWidth="1"/>
    <col min="13326" max="13327" width="0" style="359" hidden="1" customWidth="1"/>
    <col min="13328" max="13568" width="9.140625" style="359"/>
    <col min="13569" max="13569" width="14" style="359" customWidth="1"/>
    <col min="13570" max="13570" width="9.7109375" style="359" customWidth="1"/>
    <col min="13571" max="13571" width="30" style="359" bestFit="1" customWidth="1"/>
    <col min="13572" max="13572" width="8.7109375" style="359" customWidth="1"/>
    <col min="13573" max="13573" width="6.7109375" style="359" customWidth="1"/>
    <col min="13574" max="13574" width="8.7109375" style="359" customWidth="1"/>
    <col min="13575" max="13575" width="6.7109375" style="359" customWidth="1"/>
    <col min="13576" max="13576" width="8.7109375" style="359" customWidth="1"/>
    <col min="13577" max="13577" width="6.7109375" style="359" customWidth="1"/>
    <col min="13578" max="13578" width="8.7109375" style="359" customWidth="1"/>
    <col min="13579" max="13579" width="6.7109375" style="359" customWidth="1"/>
    <col min="13580" max="13580" width="9.42578125" style="359" customWidth="1"/>
    <col min="13581" max="13581" width="7.42578125" style="359" customWidth="1"/>
    <col min="13582" max="13583" width="0" style="359" hidden="1" customWidth="1"/>
    <col min="13584" max="13824" width="9.140625" style="359"/>
    <col min="13825" max="13825" width="14" style="359" customWidth="1"/>
    <col min="13826" max="13826" width="9.7109375" style="359" customWidth="1"/>
    <col min="13827" max="13827" width="30" style="359" bestFit="1" customWidth="1"/>
    <col min="13828" max="13828" width="8.7109375" style="359" customWidth="1"/>
    <col min="13829" max="13829" width="6.7109375" style="359" customWidth="1"/>
    <col min="13830" max="13830" width="8.7109375" style="359" customWidth="1"/>
    <col min="13831" max="13831" width="6.7109375" style="359" customWidth="1"/>
    <col min="13832" max="13832" width="8.7109375" style="359" customWidth="1"/>
    <col min="13833" max="13833" width="6.7109375" style="359" customWidth="1"/>
    <col min="13834" max="13834" width="8.7109375" style="359" customWidth="1"/>
    <col min="13835" max="13835" width="6.7109375" style="359" customWidth="1"/>
    <col min="13836" max="13836" width="9.42578125" style="359" customWidth="1"/>
    <col min="13837" max="13837" width="7.42578125" style="359" customWidth="1"/>
    <col min="13838" max="13839" width="0" style="359" hidden="1" customWidth="1"/>
    <col min="13840" max="14080" width="9.140625" style="359"/>
    <col min="14081" max="14081" width="14" style="359" customWidth="1"/>
    <col min="14082" max="14082" width="9.7109375" style="359" customWidth="1"/>
    <col min="14083" max="14083" width="30" style="359" bestFit="1" customWidth="1"/>
    <col min="14084" max="14084" width="8.7109375" style="359" customWidth="1"/>
    <col min="14085" max="14085" width="6.7109375" style="359" customWidth="1"/>
    <col min="14086" max="14086" width="8.7109375" style="359" customWidth="1"/>
    <col min="14087" max="14087" width="6.7109375" style="359" customWidth="1"/>
    <col min="14088" max="14088" width="8.7109375" style="359" customWidth="1"/>
    <col min="14089" max="14089" width="6.7109375" style="359" customWidth="1"/>
    <col min="14090" max="14090" width="8.7109375" style="359" customWidth="1"/>
    <col min="14091" max="14091" width="6.7109375" style="359" customWidth="1"/>
    <col min="14092" max="14092" width="9.42578125" style="359" customWidth="1"/>
    <col min="14093" max="14093" width="7.42578125" style="359" customWidth="1"/>
    <col min="14094" max="14095" width="0" style="359" hidden="1" customWidth="1"/>
    <col min="14096" max="14336" width="9.140625" style="359"/>
    <col min="14337" max="14337" width="14" style="359" customWidth="1"/>
    <col min="14338" max="14338" width="9.7109375" style="359" customWidth="1"/>
    <col min="14339" max="14339" width="30" style="359" bestFit="1" customWidth="1"/>
    <col min="14340" max="14340" width="8.7109375" style="359" customWidth="1"/>
    <col min="14341" max="14341" width="6.7109375" style="359" customWidth="1"/>
    <col min="14342" max="14342" width="8.7109375" style="359" customWidth="1"/>
    <col min="14343" max="14343" width="6.7109375" style="359" customWidth="1"/>
    <col min="14344" max="14344" width="8.7109375" style="359" customWidth="1"/>
    <col min="14345" max="14345" width="6.7109375" style="359" customWidth="1"/>
    <col min="14346" max="14346" width="8.7109375" style="359" customWidth="1"/>
    <col min="14347" max="14347" width="6.7109375" style="359" customWidth="1"/>
    <col min="14348" max="14348" width="9.42578125" style="359" customWidth="1"/>
    <col min="14349" max="14349" width="7.42578125" style="359" customWidth="1"/>
    <col min="14350" max="14351" width="0" style="359" hidden="1" customWidth="1"/>
    <col min="14352" max="14592" width="9.140625" style="359"/>
    <col min="14593" max="14593" width="14" style="359" customWidth="1"/>
    <col min="14594" max="14594" width="9.7109375" style="359" customWidth="1"/>
    <col min="14595" max="14595" width="30" style="359" bestFit="1" customWidth="1"/>
    <col min="14596" max="14596" width="8.7109375" style="359" customWidth="1"/>
    <col min="14597" max="14597" width="6.7109375" style="359" customWidth="1"/>
    <col min="14598" max="14598" width="8.7109375" style="359" customWidth="1"/>
    <col min="14599" max="14599" width="6.7109375" style="359" customWidth="1"/>
    <col min="14600" max="14600" width="8.7109375" style="359" customWidth="1"/>
    <col min="14601" max="14601" width="6.7109375" style="359" customWidth="1"/>
    <col min="14602" max="14602" width="8.7109375" style="359" customWidth="1"/>
    <col min="14603" max="14603" width="6.7109375" style="359" customWidth="1"/>
    <col min="14604" max="14604" width="9.42578125" style="359" customWidth="1"/>
    <col min="14605" max="14605" width="7.42578125" style="359" customWidth="1"/>
    <col min="14606" max="14607" width="0" style="359" hidden="1" customWidth="1"/>
    <col min="14608" max="14848" width="9.140625" style="359"/>
    <col min="14849" max="14849" width="14" style="359" customWidth="1"/>
    <col min="14850" max="14850" width="9.7109375" style="359" customWidth="1"/>
    <col min="14851" max="14851" width="30" style="359" bestFit="1" customWidth="1"/>
    <col min="14852" max="14852" width="8.7109375" style="359" customWidth="1"/>
    <col min="14853" max="14853" width="6.7109375" style="359" customWidth="1"/>
    <col min="14854" max="14854" width="8.7109375" style="359" customWidth="1"/>
    <col min="14855" max="14855" width="6.7109375" style="359" customWidth="1"/>
    <col min="14856" max="14856" width="8.7109375" style="359" customWidth="1"/>
    <col min="14857" max="14857" width="6.7109375" style="359" customWidth="1"/>
    <col min="14858" max="14858" width="8.7109375" style="359" customWidth="1"/>
    <col min="14859" max="14859" width="6.7109375" style="359" customWidth="1"/>
    <col min="14860" max="14860" width="9.42578125" style="359" customWidth="1"/>
    <col min="14861" max="14861" width="7.42578125" style="359" customWidth="1"/>
    <col min="14862" max="14863" width="0" style="359" hidden="1" customWidth="1"/>
    <col min="14864" max="15104" width="9.140625" style="359"/>
    <col min="15105" max="15105" width="14" style="359" customWidth="1"/>
    <col min="15106" max="15106" width="9.7109375" style="359" customWidth="1"/>
    <col min="15107" max="15107" width="30" style="359" bestFit="1" customWidth="1"/>
    <col min="15108" max="15108" width="8.7109375" style="359" customWidth="1"/>
    <col min="15109" max="15109" width="6.7109375" style="359" customWidth="1"/>
    <col min="15110" max="15110" width="8.7109375" style="359" customWidth="1"/>
    <col min="15111" max="15111" width="6.7109375" style="359" customWidth="1"/>
    <col min="15112" max="15112" width="8.7109375" style="359" customWidth="1"/>
    <col min="15113" max="15113" width="6.7109375" style="359" customWidth="1"/>
    <col min="15114" max="15114" width="8.7109375" style="359" customWidth="1"/>
    <col min="15115" max="15115" width="6.7109375" style="359" customWidth="1"/>
    <col min="15116" max="15116" width="9.42578125" style="359" customWidth="1"/>
    <col min="15117" max="15117" width="7.42578125" style="359" customWidth="1"/>
    <col min="15118" max="15119" width="0" style="359" hidden="1" customWidth="1"/>
    <col min="15120" max="15360" width="9.140625" style="359"/>
    <col min="15361" max="15361" width="14" style="359" customWidth="1"/>
    <col min="15362" max="15362" width="9.7109375" style="359" customWidth="1"/>
    <col min="15363" max="15363" width="30" style="359" bestFit="1" customWidth="1"/>
    <col min="15364" max="15364" width="8.7109375" style="359" customWidth="1"/>
    <col min="15365" max="15365" width="6.7109375" style="359" customWidth="1"/>
    <col min="15366" max="15366" width="8.7109375" style="359" customWidth="1"/>
    <col min="15367" max="15367" width="6.7109375" style="359" customWidth="1"/>
    <col min="15368" max="15368" width="8.7109375" style="359" customWidth="1"/>
    <col min="15369" max="15369" width="6.7109375" style="359" customWidth="1"/>
    <col min="15370" max="15370" width="8.7109375" style="359" customWidth="1"/>
    <col min="15371" max="15371" width="6.7109375" style="359" customWidth="1"/>
    <col min="15372" max="15372" width="9.42578125" style="359" customWidth="1"/>
    <col min="15373" max="15373" width="7.42578125" style="359" customWidth="1"/>
    <col min="15374" max="15375" width="0" style="359" hidden="1" customWidth="1"/>
    <col min="15376" max="15616" width="9.140625" style="359"/>
    <col min="15617" max="15617" width="14" style="359" customWidth="1"/>
    <col min="15618" max="15618" width="9.7109375" style="359" customWidth="1"/>
    <col min="15619" max="15619" width="30" style="359" bestFit="1" customWidth="1"/>
    <col min="15620" max="15620" width="8.7109375" style="359" customWidth="1"/>
    <col min="15621" max="15621" width="6.7109375" style="359" customWidth="1"/>
    <col min="15622" max="15622" width="8.7109375" style="359" customWidth="1"/>
    <col min="15623" max="15623" width="6.7109375" style="359" customWidth="1"/>
    <col min="15624" max="15624" width="8.7109375" style="359" customWidth="1"/>
    <col min="15625" max="15625" width="6.7109375" style="359" customWidth="1"/>
    <col min="15626" max="15626" width="8.7109375" style="359" customWidth="1"/>
    <col min="15627" max="15627" width="6.7109375" style="359" customWidth="1"/>
    <col min="15628" max="15628" width="9.42578125" style="359" customWidth="1"/>
    <col min="15629" max="15629" width="7.42578125" style="359" customWidth="1"/>
    <col min="15630" max="15631" width="0" style="359" hidden="1" customWidth="1"/>
    <col min="15632" max="15872" width="9.140625" style="359"/>
    <col min="15873" max="15873" width="14" style="359" customWidth="1"/>
    <col min="15874" max="15874" width="9.7109375" style="359" customWidth="1"/>
    <col min="15875" max="15875" width="30" style="359" bestFit="1" customWidth="1"/>
    <col min="15876" max="15876" width="8.7109375" style="359" customWidth="1"/>
    <col min="15877" max="15877" width="6.7109375" style="359" customWidth="1"/>
    <col min="15878" max="15878" width="8.7109375" style="359" customWidth="1"/>
    <col min="15879" max="15879" width="6.7109375" style="359" customWidth="1"/>
    <col min="15880" max="15880" width="8.7109375" style="359" customWidth="1"/>
    <col min="15881" max="15881" width="6.7109375" style="359" customWidth="1"/>
    <col min="15882" max="15882" width="8.7109375" style="359" customWidth="1"/>
    <col min="15883" max="15883" width="6.7109375" style="359" customWidth="1"/>
    <col min="15884" max="15884" width="9.42578125" style="359" customWidth="1"/>
    <col min="15885" max="15885" width="7.42578125" style="359" customWidth="1"/>
    <col min="15886" max="15887" width="0" style="359" hidden="1" customWidth="1"/>
    <col min="15888" max="16128" width="9.140625" style="359"/>
    <col min="16129" max="16129" width="14" style="359" customWidth="1"/>
    <col min="16130" max="16130" width="9.7109375" style="359" customWidth="1"/>
    <col min="16131" max="16131" width="30" style="359" bestFit="1" customWidth="1"/>
    <col min="16132" max="16132" width="8.7109375" style="359" customWidth="1"/>
    <col min="16133" max="16133" width="6.7109375" style="359" customWidth="1"/>
    <col min="16134" max="16134" width="8.7109375" style="359" customWidth="1"/>
    <col min="16135" max="16135" width="6.7109375" style="359" customWidth="1"/>
    <col min="16136" max="16136" width="8.7109375" style="359" customWidth="1"/>
    <col min="16137" max="16137" width="6.7109375" style="359" customWidth="1"/>
    <col min="16138" max="16138" width="8.7109375" style="359" customWidth="1"/>
    <col min="16139" max="16139" width="6.7109375" style="359" customWidth="1"/>
    <col min="16140" max="16140" width="9.42578125" style="359" customWidth="1"/>
    <col min="16141" max="16141" width="7.42578125" style="359" customWidth="1"/>
    <col min="16142" max="16143" width="0" style="359" hidden="1" customWidth="1"/>
    <col min="16144" max="16384" width="9.140625" style="359"/>
  </cols>
  <sheetData>
    <row r="1" spans="1:15" ht="18">
      <c r="A1" s="358" t="s">
        <v>411</v>
      </c>
      <c r="B1" s="358"/>
      <c r="C1" s="358"/>
      <c r="D1" s="358"/>
      <c r="E1" s="358"/>
      <c r="F1" s="358"/>
      <c r="G1" s="358"/>
      <c r="H1" s="358"/>
      <c r="I1" s="358"/>
      <c r="J1" s="358"/>
      <c r="K1" s="358"/>
      <c r="L1" s="358"/>
      <c r="M1" s="358"/>
    </row>
    <row r="2" spans="1:15" ht="15">
      <c r="A2" s="360" t="s">
        <v>412</v>
      </c>
      <c r="B2" s="360"/>
      <c r="C2" s="360"/>
      <c r="D2" s="360"/>
      <c r="E2" s="360"/>
      <c r="F2" s="360"/>
      <c r="G2" s="360"/>
      <c r="H2" s="360"/>
      <c r="I2" s="360"/>
      <c r="J2" s="360"/>
      <c r="K2" s="360"/>
      <c r="L2" s="360"/>
      <c r="M2" s="360"/>
    </row>
    <row r="3" spans="1:15" ht="15">
      <c r="A3" s="361" t="s">
        <v>413</v>
      </c>
      <c r="B3" s="362"/>
      <c r="C3" s="362"/>
      <c r="D3" s="362"/>
      <c r="E3" s="362"/>
      <c r="F3" s="362"/>
      <c r="G3" s="362"/>
      <c r="H3" s="362"/>
      <c r="I3" s="362"/>
      <c r="J3" s="362"/>
      <c r="K3" s="362"/>
      <c r="L3" s="362"/>
      <c r="M3" s="363" t="s">
        <v>414</v>
      </c>
    </row>
    <row r="4" spans="1:15" ht="24.95" customHeight="1">
      <c r="A4" s="364" t="s">
        <v>415</v>
      </c>
      <c r="B4" s="365"/>
      <c r="C4" s="366"/>
      <c r="D4" s="367">
        <v>1433</v>
      </c>
      <c r="E4" s="368"/>
      <c r="F4" s="367">
        <v>1434</v>
      </c>
      <c r="G4" s="368"/>
      <c r="H4" s="367">
        <v>1435</v>
      </c>
      <c r="I4" s="368"/>
      <c r="J4" s="367">
        <v>1436</v>
      </c>
      <c r="K4" s="368"/>
      <c r="L4" s="367">
        <v>1437</v>
      </c>
      <c r="M4" s="368"/>
    </row>
    <row r="5" spans="1:15" ht="45" customHeight="1">
      <c r="A5" s="369"/>
      <c r="B5" s="370"/>
      <c r="C5" s="371"/>
      <c r="D5" s="372"/>
      <c r="E5" s="372"/>
      <c r="F5" s="372"/>
      <c r="G5" s="372"/>
      <c r="H5" s="372"/>
      <c r="I5" s="372"/>
      <c r="J5" s="372"/>
      <c r="K5" s="372"/>
      <c r="L5" s="372"/>
      <c r="M5" s="372"/>
    </row>
    <row r="6" spans="1:15" ht="27.95" customHeight="1">
      <c r="A6" s="364" t="s">
        <v>416</v>
      </c>
      <c r="B6" s="366"/>
      <c r="C6" s="373" t="s">
        <v>417</v>
      </c>
      <c r="D6" s="374">
        <v>35841</v>
      </c>
      <c r="E6" s="375">
        <v>25.4</v>
      </c>
      <c r="F6" s="374">
        <v>37895</v>
      </c>
      <c r="G6" s="375">
        <v>27.8</v>
      </c>
      <c r="H6" s="374">
        <v>38458</v>
      </c>
      <c r="I6" s="375">
        <v>29.9</v>
      </c>
      <c r="J6" s="374">
        <v>41240</v>
      </c>
      <c r="K6" s="375">
        <v>32.6</v>
      </c>
      <c r="L6" s="374">
        <v>42768</v>
      </c>
      <c r="M6" s="375">
        <v>33.4</v>
      </c>
      <c r="N6" s="359">
        <v>14304</v>
      </c>
      <c r="O6" s="376">
        <f t="shared" ref="O6:O21" si="0">N6/L6</f>
        <v>0.3344556677890011</v>
      </c>
    </row>
    <row r="7" spans="1:15" ht="27.95" customHeight="1">
      <c r="A7" s="377"/>
      <c r="B7" s="378"/>
      <c r="C7" s="379" t="s">
        <v>418</v>
      </c>
      <c r="D7" s="380">
        <v>82948</v>
      </c>
      <c r="E7" s="381">
        <v>55.3</v>
      </c>
      <c r="F7" s="380">
        <v>83862</v>
      </c>
      <c r="G7" s="381">
        <v>57.8</v>
      </c>
      <c r="H7" s="380">
        <v>91854</v>
      </c>
      <c r="I7" s="381">
        <v>59.6</v>
      </c>
      <c r="J7" s="380">
        <v>95379</v>
      </c>
      <c r="K7" s="381">
        <v>60.1</v>
      </c>
      <c r="L7" s="380">
        <v>101256</v>
      </c>
      <c r="M7" s="381">
        <v>57.6</v>
      </c>
      <c r="N7" s="359">
        <v>58274</v>
      </c>
      <c r="O7" s="376">
        <f t="shared" si="0"/>
        <v>0.57551157462273839</v>
      </c>
    </row>
    <row r="8" spans="1:15" ht="27.95" customHeight="1">
      <c r="A8" s="382" t="s">
        <v>404</v>
      </c>
      <c r="B8" s="383"/>
      <c r="C8" s="384" t="s">
        <v>419</v>
      </c>
      <c r="D8" s="385">
        <v>2154</v>
      </c>
      <c r="E8" s="386">
        <v>84</v>
      </c>
      <c r="F8" s="385">
        <v>2381</v>
      </c>
      <c r="G8" s="386">
        <v>90.3</v>
      </c>
      <c r="H8" s="385">
        <v>2914</v>
      </c>
      <c r="I8" s="386">
        <v>90.3</v>
      </c>
      <c r="J8" s="385">
        <v>3184</v>
      </c>
      <c r="K8" s="386">
        <v>91.8</v>
      </c>
      <c r="L8" s="385">
        <v>3525</v>
      </c>
      <c r="M8" s="386">
        <v>91.5</v>
      </c>
      <c r="N8" s="359">
        <v>3227</v>
      </c>
      <c r="O8" s="376">
        <f t="shared" si="0"/>
        <v>0.91546099290780136</v>
      </c>
    </row>
    <row r="9" spans="1:15" ht="27.95" customHeight="1">
      <c r="A9" s="387"/>
      <c r="B9" s="388"/>
      <c r="C9" s="389" t="s">
        <v>420</v>
      </c>
      <c r="D9" s="390">
        <v>45698</v>
      </c>
      <c r="E9" s="391">
        <v>89.8</v>
      </c>
      <c r="F9" s="390">
        <v>50743</v>
      </c>
      <c r="G9" s="391">
        <v>89.1</v>
      </c>
      <c r="H9" s="390">
        <v>53077</v>
      </c>
      <c r="I9" s="391">
        <v>92.9</v>
      </c>
      <c r="J9" s="390">
        <v>55080</v>
      </c>
      <c r="K9" s="391">
        <v>93.6</v>
      </c>
      <c r="L9" s="390">
        <v>57474</v>
      </c>
      <c r="M9" s="391">
        <v>93.2</v>
      </c>
      <c r="N9" s="359">
        <v>53565</v>
      </c>
      <c r="O9" s="376">
        <f t="shared" si="0"/>
        <v>0.93198663743605803</v>
      </c>
    </row>
    <row r="10" spans="1:15" ht="27.95" customHeight="1">
      <c r="A10" s="364" t="s">
        <v>421</v>
      </c>
      <c r="B10" s="366"/>
      <c r="C10" s="373" t="s">
        <v>417</v>
      </c>
      <c r="D10" s="374">
        <v>13198</v>
      </c>
      <c r="E10" s="375">
        <v>49.9</v>
      </c>
      <c r="F10" s="374">
        <v>13577</v>
      </c>
      <c r="G10" s="375">
        <v>50.2</v>
      </c>
      <c r="H10" s="374">
        <v>14328</v>
      </c>
      <c r="I10" s="375">
        <v>47.7</v>
      </c>
      <c r="J10" s="374">
        <v>16419</v>
      </c>
      <c r="K10" s="375">
        <v>50.3</v>
      </c>
      <c r="L10" s="374">
        <v>17206</v>
      </c>
      <c r="M10" s="375">
        <v>50.5</v>
      </c>
      <c r="N10" s="359">
        <v>8696</v>
      </c>
      <c r="O10" s="376">
        <f t="shared" si="0"/>
        <v>0.50540509124723931</v>
      </c>
    </row>
    <row r="11" spans="1:15" ht="27.95" customHeight="1">
      <c r="A11" s="377"/>
      <c r="B11" s="378"/>
      <c r="C11" s="379" t="s">
        <v>418</v>
      </c>
      <c r="D11" s="380">
        <v>28380</v>
      </c>
      <c r="E11" s="381">
        <v>13.5</v>
      </c>
      <c r="F11" s="380">
        <v>29969</v>
      </c>
      <c r="G11" s="381">
        <v>13.2</v>
      </c>
      <c r="H11" s="380">
        <v>31712</v>
      </c>
      <c r="I11" s="381">
        <v>14.1</v>
      </c>
      <c r="J11" s="380">
        <v>35119</v>
      </c>
      <c r="K11" s="381">
        <v>18.2</v>
      </c>
      <c r="L11" s="380">
        <v>36927</v>
      </c>
      <c r="M11" s="381">
        <v>14.9</v>
      </c>
      <c r="N11" s="359">
        <v>5518</v>
      </c>
      <c r="O11" s="376">
        <f t="shared" si="0"/>
        <v>0.14942995640046577</v>
      </c>
    </row>
    <row r="12" spans="1:15" ht="27.95" customHeight="1">
      <c r="A12" s="392" t="s">
        <v>422</v>
      </c>
      <c r="B12" s="393"/>
      <c r="C12" s="384" t="s">
        <v>419</v>
      </c>
      <c r="D12" s="385">
        <v>1853</v>
      </c>
      <c r="E12" s="386">
        <v>60.1</v>
      </c>
      <c r="F12" s="385">
        <v>1860</v>
      </c>
      <c r="G12" s="386">
        <v>61</v>
      </c>
      <c r="H12" s="385">
        <v>2061</v>
      </c>
      <c r="I12" s="386">
        <v>66.7</v>
      </c>
      <c r="J12" s="385">
        <v>2132</v>
      </c>
      <c r="K12" s="386">
        <v>63.6</v>
      </c>
      <c r="L12" s="385">
        <v>2285</v>
      </c>
      <c r="M12" s="386">
        <v>65.099999999999994</v>
      </c>
      <c r="N12" s="359">
        <v>1488</v>
      </c>
      <c r="O12" s="376">
        <f t="shared" si="0"/>
        <v>0.65120350109409186</v>
      </c>
    </row>
    <row r="13" spans="1:15" ht="27.95" customHeight="1">
      <c r="A13" s="394"/>
      <c r="B13" s="395"/>
      <c r="C13" s="389" t="s">
        <v>420</v>
      </c>
      <c r="D13" s="390">
        <v>20897</v>
      </c>
      <c r="E13" s="391">
        <v>60.1</v>
      </c>
      <c r="F13" s="390">
        <v>22641</v>
      </c>
      <c r="G13" s="391">
        <v>64.400000000000006</v>
      </c>
      <c r="H13" s="390">
        <v>23407</v>
      </c>
      <c r="I13" s="391">
        <v>63.7</v>
      </c>
      <c r="J13" s="390">
        <v>27647</v>
      </c>
      <c r="K13" s="391">
        <v>68.7</v>
      </c>
      <c r="L13" s="390">
        <v>29871</v>
      </c>
      <c r="M13" s="391">
        <v>70</v>
      </c>
      <c r="N13" s="359">
        <v>20909</v>
      </c>
      <c r="O13" s="376">
        <f t="shared" si="0"/>
        <v>0.69997656590003687</v>
      </c>
    </row>
    <row r="14" spans="1:15" ht="27.95" customHeight="1">
      <c r="A14" s="364" t="s">
        <v>407</v>
      </c>
      <c r="B14" s="366"/>
      <c r="C14" s="396" t="s">
        <v>417</v>
      </c>
      <c r="D14" s="397">
        <v>22479</v>
      </c>
      <c r="E14" s="375">
        <v>5.6</v>
      </c>
      <c r="F14" s="397">
        <v>29003</v>
      </c>
      <c r="G14" s="375">
        <v>2.2000000000000002</v>
      </c>
      <c r="H14" s="397">
        <v>28746</v>
      </c>
      <c r="I14" s="375">
        <v>2.5</v>
      </c>
      <c r="J14" s="397">
        <v>29097</v>
      </c>
      <c r="K14" s="375">
        <v>2.9</v>
      </c>
      <c r="L14" s="397">
        <v>29701</v>
      </c>
      <c r="M14" s="375">
        <v>3.3</v>
      </c>
      <c r="N14" s="359">
        <v>979</v>
      </c>
      <c r="O14" s="376">
        <f t="shared" si="0"/>
        <v>3.2961853136258039E-2</v>
      </c>
    </row>
    <row r="15" spans="1:15" ht="27.95" customHeight="1">
      <c r="A15" s="377"/>
      <c r="B15" s="378"/>
      <c r="C15" s="379" t="s">
        <v>418</v>
      </c>
      <c r="D15" s="380">
        <v>28373</v>
      </c>
      <c r="E15" s="381">
        <v>3</v>
      </c>
      <c r="F15" s="380">
        <v>40737</v>
      </c>
      <c r="G15" s="381">
        <v>3.9</v>
      </c>
      <c r="H15" s="380">
        <v>41768</v>
      </c>
      <c r="I15" s="381">
        <v>5.2</v>
      </c>
      <c r="J15" s="380">
        <v>41985</v>
      </c>
      <c r="K15" s="381">
        <v>5.4</v>
      </c>
      <c r="L15" s="380">
        <v>42638</v>
      </c>
      <c r="M15" s="381">
        <v>5.3</v>
      </c>
      <c r="N15" s="359">
        <v>2265</v>
      </c>
      <c r="O15" s="376">
        <f t="shared" si="0"/>
        <v>5.3121628594211739E-2</v>
      </c>
    </row>
    <row r="16" spans="1:15" ht="27.95" customHeight="1">
      <c r="A16" s="398" t="s">
        <v>423</v>
      </c>
      <c r="B16" s="399"/>
      <c r="C16" s="384" t="s">
        <v>419</v>
      </c>
      <c r="D16" s="385">
        <v>11583</v>
      </c>
      <c r="E16" s="386">
        <v>0.8</v>
      </c>
      <c r="F16" s="385">
        <v>17525</v>
      </c>
      <c r="G16" s="386">
        <v>3.2</v>
      </c>
      <c r="H16" s="385">
        <v>17266</v>
      </c>
      <c r="I16" s="386">
        <v>3.3</v>
      </c>
      <c r="J16" s="385">
        <v>18308</v>
      </c>
      <c r="K16" s="386">
        <v>3.7</v>
      </c>
      <c r="L16" s="385">
        <v>19309</v>
      </c>
      <c r="M16" s="386">
        <v>4.2</v>
      </c>
      <c r="N16" s="359">
        <v>806</v>
      </c>
      <c r="O16" s="376">
        <f t="shared" si="0"/>
        <v>4.1742192759852921E-2</v>
      </c>
    </row>
    <row r="17" spans="1:15" ht="27.95" customHeight="1" thickBot="1">
      <c r="A17" s="400"/>
      <c r="B17" s="401"/>
      <c r="C17" s="402" t="s">
        <v>420</v>
      </c>
      <c r="D17" s="390">
        <v>10174</v>
      </c>
      <c r="E17" s="391">
        <v>15.8</v>
      </c>
      <c r="F17" s="390">
        <v>18397</v>
      </c>
      <c r="G17" s="391">
        <v>22.3</v>
      </c>
      <c r="H17" s="390">
        <v>18476</v>
      </c>
      <c r="I17" s="391">
        <v>25.7</v>
      </c>
      <c r="J17" s="390">
        <v>19046</v>
      </c>
      <c r="K17" s="391">
        <v>26.6</v>
      </c>
      <c r="L17" s="390">
        <v>19978</v>
      </c>
      <c r="M17" s="391">
        <v>29.9</v>
      </c>
      <c r="N17" s="359">
        <v>5378</v>
      </c>
      <c r="O17" s="376">
        <f t="shared" si="0"/>
        <v>0.26919611572730001</v>
      </c>
    </row>
    <row r="18" spans="1:15" ht="27.95" customHeight="1">
      <c r="A18" s="403" t="s">
        <v>424</v>
      </c>
      <c r="B18" s="404"/>
      <c r="C18" s="405" t="s">
        <v>417</v>
      </c>
      <c r="D18" s="406">
        <f>SUM(D6,D10,D14)</f>
        <v>71518</v>
      </c>
      <c r="E18" s="407">
        <v>22.4</v>
      </c>
      <c r="F18" s="406">
        <f>SUM(F6,F10,F14)</f>
        <v>80475</v>
      </c>
      <c r="G18" s="407">
        <v>22.4</v>
      </c>
      <c r="H18" s="406">
        <f>SUM(H6,H10,H14)</f>
        <v>81532</v>
      </c>
      <c r="I18" s="407">
        <v>23.3</v>
      </c>
      <c r="J18" s="406">
        <f>SUM(J6,J10,J14)</f>
        <v>86756</v>
      </c>
      <c r="K18" s="407">
        <v>26</v>
      </c>
      <c r="L18" s="406">
        <f>SUM(L6,L10,L14)</f>
        <v>89675</v>
      </c>
      <c r="M18" s="407">
        <v>26.7</v>
      </c>
      <c r="N18" s="359">
        <f>SUM(N6,N10,N14)</f>
        <v>23979</v>
      </c>
      <c r="O18" s="376">
        <f t="shared" si="0"/>
        <v>0.26739894061890157</v>
      </c>
    </row>
    <row r="19" spans="1:15" ht="27.95" customHeight="1">
      <c r="A19" s="408"/>
      <c r="B19" s="409"/>
      <c r="C19" s="410" t="s">
        <v>418</v>
      </c>
      <c r="D19" s="380">
        <f>SUM(D7,D11,D15)</f>
        <v>139701</v>
      </c>
      <c r="E19" s="381">
        <v>33.6</v>
      </c>
      <c r="F19" s="380">
        <f>SUM(F7,F11,F15)</f>
        <v>154568</v>
      </c>
      <c r="G19" s="381">
        <v>35</v>
      </c>
      <c r="H19" s="380">
        <f>SUM(H7,H11,H15)</f>
        <v>165334</v>
      </c>
      <c r="I19" s="381">
        <v>37.200000000000003</v>
      </c>
      <c r="J19" s="380">
        <f>SUM(J7,J11,J15)</f>
        <v>172483</v>
      </c>
      <c r="K19" s="381">
        <v>38.299999999999997</v>
      </c>
      <c r="L19" s="380">
        <f>SUM(L7,L11,L15)</f>
        <v>180821</v>
      </c>
      <c r="M19" s="381">
        <v>36.5</v>
      </c>
      <c r="N19" s="359">
        <f>SUM(N7,N11,N15)</f>
        <v>66057</v>
      </c>
      <c r="O19" s="376">
        <f t="shared" si="0"/>
        <v>0.36531708153367143</v>
      </c>
    </row>
    <row r="20" spans="1:15" ht="27.95" customHeight="1">
      <c r="A20" s="408" t="s">
        <v>425</v>
      </c>
      <c r="B20" s="409"/>
      <c r="C20" s="411" t="s">
        <v>419</v>
      </c>
      <c r="D20" s="380">
        <f>SUM(D8,D12,D16)</f>
        <v>15590</v>
      </c>
      <c r="E20" s="386">
        <v>17.899999999999999</v>
      </c>
      <c r="F20" s="380">
        <f>SUM(F8,F12,F16)</f>
        <v>21766</v>
      </c>
      <c r="G20" s="386">
        <v>17.7</v>
      </c>
      <c r="H20" s="380">
        <f>SUM(H8,H12,H16)</f>
        <v>22241</v>
      </c>
      <c r="I20" s="386">
        <v>20.6</v>
      </c>
      <c r="J20" s="380">
        <f>SUM(J8,J12,J16)</f>
        <v>23624</v>
      </c>
      <c r="K20" s="386">
        <v>21</v>
      </c>
      <c r="L20" s="380">
        <f>SUM(L8,L12,L16)</f>
        <v>25119</v>
      </c>
      <c r="M20" s="386">
        <v>22</v>
      </c>
      <c r="N20" s="359">
        <f>SUM(N8,N12,N16)</f>
        <v>5521</v>
      </c>
      <c r="O20" s="376">
        <f t="shared" si="0"/>
        <v>0.21979378159958596</v>
      </c>
    </row>
    <row r="21" spans="1:15" ht="27.95" customHeight="1">
      <c r="A21" s="412"/>
      <c r="B21" s="413"/>
      <c r="C21" s="414" t="s">
        <v>420</v>
      </c>
      <c r="D21" s="390">
        <f>SUM(D9,D13,D17)</f>
        <v>76769</v>
      </c>
      <c r="E21" s="391">
        <v>69.8</v>
      </c>
      <c r="F21" s="390">
        <f>SUM(F9,F13,F17)</f>
        <v>91781</v>
      </c>
      <c r="G21" s="391">
        <v>69.599999999999994</v>
      </c>
      <c r="H21" s="390">
        <f>SUM(H9,H13,H17)</f>
        <v>94960</v>
      </c>
      <c r="I21" s="391">
        <v>72.599999999999994</v>
      </c>
      <c r="J21" s="390">
        <f>SUM(J9,J13,J17)</f>
        <v>101773</v>
      </c>
      <c r="K21" s="391">
        <v>74.3</v>
      </c>
      <c r="L21" s="390">
        <f>SUM(L9,L13,L17)</f>
        <v>107323</v>
      </c>
      <c r="M21" s="391">
        <v>74.400000000000006</v>
      </c>
      <c r="N21" s="359">
        <f>SUM(N9,N13,N17)</f>
        <v>79852</v>
      </c>
      <c r="O21" s="376">
        <f t="shared" si="0"/>
        <v>0.74403436355673991</v>
      </c>
    </row>
    <row r="22" spans="1:15" ht="20.100000000000001" customHeight="1">
      <c r="A22" s="415" t="s">
        <v>426</v>
      </c>
      <c r="B22" s="415"/>
      <c r="C22" s="362"/>
      <c r="D22" s="362"/>
      <c r="E22" s="362"/>
      <c r="F22" s="362"/>
      <c r="G22" s="362"/>
      <c r="H22" s="362"/>
      <c r="I22" s="362"/>
      <c r="J22" s="362"/>
      <c r="K22" s="362"/>
      <c r="L22" s="362"/>
      <c r="M22" s="416" t="s">
        <v>427</v>
      </c>
    </row>
  </sheetData>
  <mergeCells count="17">
    <mergeCell ref="A18:B19"/>
    <mergeCell ref="A20:B21"/>
    <mergeCell ref="A22:B22"/>
    <mergeCell ref="A6:B7"/>
    <mergeCell ref="A8:B9"/>
    <mergeCell ref="A10:B11"/>
    <mergeCell ref="A12:B13"/>
    <mergeCell ref="A14:B15"/>
    <mergeCell ref="A16:B17"/>
    <mergeCell ref="A1:M1"/>
    <mergeCell ref="A2:M2"/>
    <mergeCell ref="A4:C5"/>
    <mergeCell ref="D4:E4"/>
    <mergeCell ref="F4:G4"/>
    <mergeCell ref="H4:I4"/>
    <mergeCell ref="J4:K4"/>
    <mergeCell ref="L4:M4"/>
  </mergeCells>
  <printOptions horizontalCentered="1" verticalCentered="1"/>
  <pageMargins left="0.51181102362204722" right="0.51181102362204722" top="0.78740157480314965" bottom="0.78740157480314965" header="0.51181102362204722" footer="0.51181102362204722"/>
  <pageSetup paperSize="9" scale="77" orientation="landscape" r:id="rId1"/>
  <headerFooter alignWithMargins="0"/>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AFE84-2959-433E-B7ED-F8308390D841}">
  <sheetPr>
    <tabColor rgb="FF00B050"/>
  </sheetPr>
  <dimension ref="A1:M25"/>
  <sheetViews>
    <sheetView showGridLines="0" zoomScaleNormal="100" zoomScaleSheetLayoutView="70" workbookViewId="0">
      <selection activeCell="A3" sqref="A3"/>
    </sheetView>
  </sheetViews>
  <sheetFormatPr defaultColWidth="10" defaultRowHeight="18.75"/>
  <cols>
    <col min="1" max="1" width="30.85546875" style="3521" customWidth="1"/>
    <col min="2" max="8" width="15.140625" style="3521" customWidth="1"/>
    <col min="9" max="256" width="10" style="3521"/>
    <col min="257" max="257" width="30.85546875" style="3521" customWidth="1"/>
    <col min="258" max="264" width="15.140625" style="3521" customWidth="1"/>
    <col min="265" max="512" width="10" style="3521"/>
    <col min="513" max="513" width="30.85546875" style="3521" customWidth="1"/>
    <col min="514" max="520" width="15.140625" style="3521" customWidth="1"/>
    <col min="521" max="768" width="10" style="3521"/>
    <col min="769" max="769" width="30.85546875" style="3521" customWidth="1"/>
    <col min="770" max="776" width="15.140625" style="3521" customWidth="1"/>
    <col min="777" max="1024" width="10" style="3521"/>
    <col min="1025" max="1025" width="30.85546875" style="3521" customWidth="1"/>
    <col min="1026" max="1032" width="15.140625" style="3521" customWidth="1"/>
    <col min="1033" max="1280" width="10" style="3521"/>
    <col min="1281" max="1281" width="30.85546875" style="3521" customWidth="1"/>
    <col min="1282" max="1288" width="15.140625" style="3521" customWidth="1"/>
    <col min="1289" max="1536" width="10" style="3521"/>
    <col min="1537" max="1537" width="30.85546875" style="3521" customWidth="1"/>
    <col min="1538" max="1544" width="15.140625" style="3521" customWidth="1"/>
    <col min="1545" max="1792" width="10" style="3521"/>
    <col min="1793" max="1793" width="30.85546875" style="3521" customWidth="1"/>
    <col min="1794" max="1800" width="15.140625" style="3521" customWidth="1"/>
    <col min="1801" max="2048" width="10" style="3521"/>
    <col min="2049" max="2049" width="30.85546875" style="3521" customWidth="1"/>
    <col min="2050" max="2056" width="15.140625" style="3521" customWidth="1"/>
    <col min="2057" max="2304" width="10" style="3521"/>
    <col min="2305" max="2305" width="30.85546875" style="3521" customWidth="1"/>
    <col min="2306" max="2312" width="15.140625" style="3521" customWidth="1"/>
    <col min="2313" max="2560" width="10" style="3521"/>
    <col min="2561" max="2561" width="30.85546875" style="3521" customWidth="1"/>
    <col min="2562" max="2568" width="15.140625" style="3521" customWidth="1"/>
    <col min="2569" max="2816" width="10" style="3521"/>
    <col min="2817" max="2817" width="30.85546875" style="3521" customWidth="1"/>
    <col min="2818" max="2824" width="15.140625" style="3521" customWidth="1"/>
    <col min="2825" max="3072" width="10" style="3521"/>
    <col min="3073" max="3073" width="30.85546875" style="3521" customWidth="1"/>
    <col min="3074" max="3080" width="15.140625" style="3521" customWidth="1"/>
    <col min="3081" max="3328" width="10" style="3521"/>
    <col min="3329" max="3329" width="30.85546875" style="3521" customWidth="1"/>
    <col min="3330" max="3336" width="15.140625" style="3521" customWidth="1"/>
    <col min="3337" max="3584" width="10" style="3521"/>
    <col min="3585" max="3585" width="30.85546875" style="3521" customWidth="1"/>
    <col min="3586" max="3592" width="15.140625" style="3521" customWidth="1"/>
    <col min="3593" max="3840" width="10" style="3521"/>
    <col min="3841" max="3841" width="30.85546875" style="3521" customWidth="1"/>
    <col min="3842" max="3848" width="15.140625" style="3521" customWidth="1"/>
    <col min="3849" max="4096" width="10" style="3521"/>
    <col min="4097" max="4097" width="30.85546875" style="3521" customWidth="1"/>
    <col min="4098" max="4104" width="15.140625" style="3521" customWidth="1"/>
    <col min="4105" max="4352" width="10" style="3521"/>
    <col min="4353" max="4353" width="30.85546875" style="3521" customWidth="1"/>
    <col min="4354" max="4360" width="15.140625" style="3521" customWidth="1"/>
    <col min="4361" max="4608" width="10" style="3521"/>
    <col min="4609" max="4609" width="30.85546875" style="3521" customWidth="1"/>
    <col min="4610" max="4616" width="15.140625" style="3521" customWidth="1"/>
    <col min="4617" max="4864" width="10" style="3521"/>
    <col min="4865" max="4865" width="30.85546875" style="3521" customWidth="1"/>
    <col min="4866" max="4872" width="15.140625" style="3521" customWidth="1"/>
    <col min="4873" max="5120" width="10" style="3521"/>
    <col min="5121" max="5121" width="30.85546875" style="3521" customWidth="1"/>
    <col min="5122" max="5128" width="15.140625" style="3521" customWidth="1"/>
    <col min="5129" max="5376" width="10" style="3521"/>
    <col min="5377" max="5377" width="30.85546875" style="3521" customWidth="1"/>
    <col min="5378" max="5384" width="15.140625" style="3521" customWidth="1"/>
    <col min="5385" max="5632" width="10" style="3521"/>
    <col min="5633" max="5633" width="30.85546875" style="3521" customWidth="1"/>
    <col min="5634" max="5640" width="15.140625" style="3521" customWidth="1"/>
    <col min="5641" max="5888" width="10" style="3521"/>
    <col min="5889" max="5889" width="30.85546875" style="3521" customWidth="1"/>
    <col min="5890" max="5896" width="15.140625" style="3521" customWidth="1"/>
    <col min="5897" max="6144" width="10" style="3521"/>
    <col min="6145" max="6145" width="30.85546875" style="3521" customWidth="1"/>
    <col min="6146" max="6152" width="15.140625" style="3521" customWidth="1"/>
    <col min="6153" max="6400" width="10" style="3521"/>
    <col min="6401" max="6401" width="30.85546875" style="3521" customWidth="1"/>
    <col min="6402" max="6408" width="15.140625" style="3521" customWidth="1"/>
    <col min="6409" max="6656" width="10" style="3521"/>
    <col min="6657" max="6657" width="30.85546875" style="3521" customWidth="1"/>
    <col min="6658" max="6664" width="15.140625" style="3521" customWidth="1"/>
    <col min="6665" max="6912" width="10" style="3521"/>
    <col min="6913" max="6913" width="30.85546875" style="3521" customWidth="1"/>
    <col min="6914" max="6920" width="15.140625" style="3521" customWidth="1"/>
    <col min="6921" max="7168" width="10" style="3521"/>
    <col min="7169" max="7169" width="30.85546875" style="3521" customWidth="1"/>
    <col min="7170" max="7176" width="15.140625" style="3521" customWidth="1"/>
    <col min="7177" max="7424" width="10" style="3521"/>
    <col min="7425" max="7425" width="30.85546875" style="3521" customWidth="1"/>
    <col min="7426" max="7432" width="15.140625" style="3521" customWidth="1"/>
    <col min="7433" max="7680" width="10" style="3521"/>
    <col min="7681" max="7681" width="30.85546875" style="3521" customWidth="1"/>
    <col min="7682" max="7688" width="15.140625" style="3521" customWidth="1"/>
    <col min="7689" max="7936" width="10" style="3521"/>
    <col min="7937" max="7937" width="30.85546875" style="3521" customWidth="1"/>
    <col min="7938" max="7944" width="15.140625" style="3521" customWidth="1"/>
    <col min="7945" max="8192" width="10" style="3521"/>
    <col min="8193" max="8193" width="30.85546875" style="3521" customWidth="1"/>
    <col min="8194" max="8200" width="15.140625" style="3521" customWidth="1"/>
    <col min="8201" max="8448" width="10" style="3521"/>
    <col min="8449" max="8449" width="30.85546875" style="3521" customWidth="1"/>
    <col min="8450" max="8456" width="15.140625" style="3521" customWidth="1"/>
    <col min="8457" max="8704" width="10" style="3521"/>
    <col min="8705" max="8705" width="30.85546875" style="3521" customWidth="1"/>
    <col min="8706" max="8712" width="15.140625" style="3521" customWidth="1"/>
    <col min="8713" max="8960" width="10" style="3521"/>
    <col min="8961" max="8961" width="30.85546875" style="3521" customWidth="1"/>
    <col min="8962" max="8968" width="15.140625" style="3521" customWidth="1"/>
    <col min="8969" max="9216" width="10" style="3521"/>
    <col min="9217" max="9217" width="30.85546875" style="3521" customWidth="1"/>
    <col min="9218" max="9224" width="15.140625" style="3521" customWidth="1"/>
    <col min="9225" max="9472" width="10" style="3521"/>
    <col min="9473" max="9473" width="30.85546875" style="3521" customWidth="1"/>
    <col min="9474" max="9480" width="15.140625" style="3521" customWidth="1"/>
    <col min="9481" max="9728" width="10" style="3521"/>
    <col min="9729" max="9729" width="30.85546875" style="3521" customWidth="1"/>
    <col min="9730" max="9736" width="15.140625" style="3521" customWidth="1"/>
    <col min="9737" max="9984" width="10" style="3521"/>
    <col min="9985" max="9985" width="30.85546875" style="3521" customWidth="1"/>
    <col min="9986" max="9992" width="15.140625" style="3521" customWidth="1"/>
    <col min="9993" max="10240" width="10" style="3521"/>
    <col min="10241" max="10241" width="30.85546875" style="3521" customWidth="1"/>
    <col min="10242" max="10248" width="15.140625" style="3521" customWidth="1"/>
    <col min="10249" max="10496" width="10" style="3521"/>
    <col min="10497" max="10497" width="30.85546875" style="3521" customWidth="1"/>
    <col min="10498" max="10504" width="15.140625" style="3521" customWidth="1"/>
    <col min="10505" max="10752" width="10" style="3521"/>
    <col min="10753" max="10753" width="30.85546875" style="3521" customWidth="1"/>
    <col min="10754" max="10760" width="15.140625" style="3521" customWidth="1"/>
    <col min="10761" max="11008" width="10" style="3521"/>
    <col min="11009" max="11009" width="30.85546875" style="3521" customWidth="1"/>
    <col min="11010" max="11016" width="15.140625" style="3521" customWidth="1"/>
    <col min="11017" max="11264" width="10" style="3521"/>
    <col min="11265" max="11265" width="30.85546875" style="3521" customWidth="1"/>
    <col min="11266" max="11272" width="15.140625" style="3521" customWidth="1"/>
    <col min="11273" max="11520" width="10" style="3521"/>
    <col min="11521" max="11521" width="30.85546875" style="3521" customWidth="1"/>
    <col min="11522" max="11528" width="15.140625" style="3521" customWidth="1"/>
    <col min="11529" max="11776" width="10" style="3521"/>
    <col min="11777" max="11777" width="30.85546875" style="3521" customWidth="1"/>
    <col min="11778" max="11784" width="15.140625" style="3521" customWidth="1"/>
    <col min="11785" max="12032" width="10" style="3521"/>
    <col min="12033" max="12033" width="30.85546875" style="3521" customWidth="1"/>
    <col min="12034" max="12040" width="15.140625" style="3521" customWidth="1"/>
    <col min="12041" max="12288" width="10" style="3521"/>
    <col min="12289" max="12289" width="30.85546875" style="3521" customWidth="1"/>
    <col min="12290" max="12296" width="15.140625" style="3521" customWidth="1"/>
    <col min="12297" max="12544" width="10" style="3521"/>
    <col min="12545" max="12545" width="30.85546875" style="3521" customWidth="1"/>
    <col min="12546" max="12552" width="15.140625" style="3521" customWidth="1"/>
    <col min="12553" max="12800" width="10" style="3521"/>
    <col min="12801" max="12801" width="30.85546875" style="3521" customWidth="1"/>
    <col min="12802" max="12808" width="15.140625" style="3521" customWidth="1"/>
    <col min="12809" max="13056" width="10" style="3521"/>
    <col min="13057" max="13057" width="30.85546875" style="3521" customWidth="1"/>
    <col min="13058" max="13064" width="15.140625" style="3521" customWidth="1"/>
    <col min="13065" max="13312" width="10" style="3521"/>
    <col min="13313" max="13313" width="30.85546875" style="3521" customWidth="1"/>
    <col min="13314" max="13320" width="15.140625" style="3521" customWidth="1"/>
    <col min="13321" max="13568" width="10" style="3521"/>
    <col min="13569" max="13569" width="30.85546875" style="3521" customWidth="1"/>
    <col min="13570" max="13576" width="15.140625" style="3521" customWidth="1"/>
    <col min="13577" max="13824" width="10" style="3521"/>
    <col min="13825" max="13825" width="30.85546875" style="3521" customWidth="1"/>
    <col min="13826" max="13832" width="15.140625" style="3521" customWidth="1"/>
    <col min="13833" max="14080" width="10" style="3521"/>
    <col min="14081" max="14081" width="30.85546875" style="3521" customWidth="1"/>
    <col min="14082" max="14088" width="15.140625" style="3521" customWidth="1"/>
    <col min="14089" max="14336" width="10" style="3521"/>
    <col min="14337" max="14337" width="30.85546875" style="3521" customWidth="1"/>
    <col min="14338" max="14344" width="15.140625" style="3521" customWidth="1"/>
    <col min="14345" max="14592" width="10" style="3521"/>
    <col min="14593" max="14593" width="30.85546875" style="3521" customWidth="1"/>
    <col min="14594" max="14600" width="15.140625" style="3521" customWidth="1"/>
    <col min="14601" max="14848" width="10" style="3521"/>
    <col min="14849" max="14849" width="30.85546875" style="3521" customWidth="1"/>
    <col min="14850" max="14856" width="15.140625" style="3521" customWidth="1"/>
    <col min="14857" max="15104" width="10" style="3521"/>
    <col min="15105" max="15105" width="30.85546875" style="3521" customWidth="1"/>
    <col min="15106" max="15112" width="15.140625" style="3521" customWidth="1"/>
    <col min="15113" max="15360" width="10" style="3521"/>
    <col min="15361" max="15361" width="30.85546875" style="3521" customWidth="1"/>
    <col min="15362" max="15368" width="15.140625" style="3521" customWidth="1"/>
    <col min="15369" max="15616" width="10" style="3521"/>
    <col min="15617" max="15617" width="30.85546875" style="3521" customWidth="1"/>
    <col min="15618" max="15624" width="15.140625" style="3521" customWidth="1"/>
    <col min="15625" max="15872" width="10" style="3521"/>
    <col min="15873" max="15873" width="30.85546875" style="3521" customWidth="1"/>
    <col min="15874" max="15880" width="15.140625" style="3521" customWidth="1"/>
    <col min="15881" max="16128" width="10" style="3521"/>
    <col min="16129" max="16129" width="30.85546875" style="3521" customWidth="1"/>
    <col min="16130" max="16136" width="15.140625" style="3521" customWidth="1"/>
    <col min="16137" max="16384" width="10" style="3521"/>
  </cols>
  <sheetData>
    <row r="1" spans="1:13" ht="24" customHeight="1">
      <c r="A1" s="3519" t="s">
        <v>2414</v>
      </c>
      <c r="B1" s="3519"/>
      <c r="C1" s="3519"/>
      <c r="D1" s="3519"/>
      <c r="E1" s="3519"/>
      <c r="F1" s="3519"/>
      <c r="G1" s="3519"/>
      <c r="H1" s="3519"/>
      <c r="I1" s="3520"/>
      <c r="J1" s="3520"/>
      <c r="K1" s="3520"/>
      <c r="L1" s="3520"/>
      <c r="M1" s="3520"/>
    </row>
    <row r="2" spans="1:13" ht="15.75" customHeight="1">
      <c r="A2" s="3522" t="s">
        <v>2415</v>
      </c>
      <c r="B2" s="3522"/>
      <c r="C2" s="3522"/>
      <c r="D2" s="3522"/>
      <c r="E2" s="3522"/>
      <c r="F2" s="3522"/>
      <c r="G2" s="3522"/>
      <c r="H2" s="3522"/>
      <c r="I2" s="3523"/>
      <c r="J2" s="3523"/>
      <c r="K2" s="3523"/>
      <c r="L2" s="3523"/>
      <c r="M2" s="3523"/>
    </row>
    <row r="3" spans="1:13" ht="27" customHeight="1">
      <c r="A3" s="3524" t="s">
        <v>2416</v>
      </c>
      <c r="B3" s="3524"/>
      <c r="C3" s="3524"/>
      <c r="D3" s="3525"/>
      <c r="H3" s="3525" t="s">
        <v>2417</v>
      </c>
    </row>
    <row r="4" spans="1:13" ht="36" customHeight="1">
      <c r="A4" s="3526" t="s">
        <v>2418</v>
      </c>
      <c r="B4" s="3527" t="s">
        <v>2419</v>
      </c>
      <c r="C4" s="3528"/>
      <c r="D4" s="3528"/>
      <c r="E4" s="3527" t="s">
        <v>2420</v>
      </c>
      <c r="F4" s="3528"/>
      <c r="G4" s="3528"/>
      <c r="H4" s="3529" t="s">
        <v>739</v>
      </c>
    </row>
    <row r="5" spans="1:13" ht="30">
      <c r="A5" s="3530" t="s">
        <v>2421</v>
      </c>
      <c r="B5" s="3531" t="s">
        <v>625</v>
      </c>
      <c r="C5" s="3531" t="s">
        <v>626</v>
      </c>
      <c r="D5" s="3531" t="s">
        <v>624</v>
      </c>
      <c r="E5" s="3531" t="s">
        <v>625</v>
      </c>
      <c r="F5" s="3531" t="s">
        <v>626</v>
      </c>
      <c r="G5" s="3531" t="s">
        <v>624</v>
      </c>
      <c r="H5" s="3532" t="s">
        <v>131</v>
      </c>
    </row>
    <row r="6" spans="1:13">
      <c r="A6" s="3526" t="s">
        <v>2422</v>
      </c>
      <c r="B6" s="3533">
        <v>262</v>
      </c>
      <c r="C6" s="3533">
        <v>73</v>
      </c>
      <c r="D6" s="3533">
        <f>B6+C6</f>
        <v>335</v>
      </c>
      <c r="E6" s="3533">
        <v>331</v>
      </c>
      <c r="F6" s="3533">
        <v>57</v>
      </c>
      <c r="G6" s="3533">
        <f>E6+F6</f>
        <v>388</v>
      </c>
      <c r="H6" s="3533">
        <f>D6+G6</f>
        <v>723</v>
      </c>
    </row>
    <row r="7" spans="1:13">
      <c r="A7" s="3530" t="s">
        <v>2423</v>
      </c>
      <c r="B7" s="3534"/>
      <c r="C7" s="3534"/>
      <c r="D7" s="3534"/>
      <c r="E7" s="3534"/>
      <c r="F7" s="3534"/>
      <c r="G7" s="3534"/>
      <c r="H7" s="3534"/>
    </row>
    <row r="8" spans="1:13">
      <c r="A8" s="3526" t="s">
        <v>2424</v>
      </c>
      <c r="B8" s="3533">
        <v>275</v>
      </c>
      <c r="C8" s="3533">
        <v>96</v>
      </c>
      <c r="D8" s="3533">
        <f>B8+C8</f>
        <v>371</v>
      </c>
      <c r="E8" s="3533">
        <v>639</v>
      </c>
      <c r="F8" s="3533">
        <v>79</v>
      </c>
      <c r="G8" s="3533">
        <f>E8+F8</f>
        <v>718</v>
      </c>
      <c r="H8" s="3533">
        <f>D8+G8</f>
        <v>1089</v>
      </c>
    </row>
    <row r="9" spans="1:13">
      <c r="A9" s="3530" t="s">
        <v>2425</v>
      </c>
      <c r="B9" s="3534"/>
      <c r="C9" s="3534"/>
      <c r="D9" s="3534"/>
      <c r="E9" s="3534"/>
      <c r="F9" s="3534"/>
      <c r="G9" s="3534"/>
      <c r="H9" s="3534"/>
    </row>
    <row r="10" spans="1:13">
      <c r="A10" s="3526" t="s">
        <v>2426</v>
      </c>
      <c r="B10" s="3533">
        <v>497</v>
      </c>
      <c r="C10" s="3533">
        <v>148</v>
      </c>
      <c r="D10" s="3533">
        <f>B10+C10</f>
        <v>645</v>
      </c>
      <c r="E10" s="3533">
        <v>1500</v>
      </c>
      <c r="F10" s="3533">
        <v>426</v>
      </c>
      <c r="G10" s="3533">
        <f>E10+F10</f>
        <v>1926</v>
      </c>
      <c r="H10" s="3533">
        <f>D10+G10</f>
        <v>2571</v>
      </c>
    </row>
    <row r="11" spans="1:13">
      <c r="A11" s="3530" t="s">
        <v>767</v>
      </c>
      <c r="B11" s="3534"/>
      <c r="C11" s="3534"/>
      <c r="D11" s="3534"/>
      <c r="E11" s="3534"/>
      <c r="F11" s="3534"/>
      <c r="G11" s="3534"/>
      <c r="H11" s="3534"/>
    </row>
    <row r="12" spans="1:13">
      <c r="A12" s="3526" t="s">
        <v>155</v>
      </c>
      <c r="B12" s="3533">
        <v>1165</v>
      </c>
      <c r="C12" s="3533">
        <v>119</v>
      </c>
      <c r="D12" s="3533">
        <f>B12+C12</f>
        <v>1284</v>
      </c>
      <c r="E12" s="3533">
        <v>13</v>
      </c>
      <c r="F12" s="3533">
        <v>38</v>
      </c>
      <c r="G12" s="3533">
        <f>E12+F12</f>
        <v>51</v>
      </c>
      <c r="H12" s="3533">
        <f>D12+G12</f>
        <v>1335</v>
      </c>
    </row>
    <row r="13" spans="1:13">
      <c r="A13" s="3530" t="s">
        <v>565</v>
      </c>
      <c r="B13" s="3534"/>
      <c r="C13" s="3534"/>
      <c r="D13" s="3534"/>
      <c r="E13" s="3534"/>
      <c r="F13" s="3534"/>
      <c r="G13" s="3534"/>
      <c r="H13" s="3534"/>
    </row>
    <row r="14" spans="1:13">
      <c r="A14" s="3526" t="s">
        <v>2427</v>
      </c>
      <c r="B14" s="3533">
        <v>2487</v>
      </c>
      <c r="C14" s="3533">
        <v>2462</v>
      </c>
      <c r="D14" s="3533">
        <f>B14+C14</f>
        <v>4949</v>
      </c>
      <c r="E14" s="3533">
        <v>415</v>
      </c>
      <c r="F14" s="3533">
        <v>2838</v>
      </c>
      <c r="G14" s="3533">
        <f>E14+F14</f>
        <v>3253</v>
      </c>
      <c r="H14" s="3533">
        <f>D14+G14</f>
        <v>8202</v>
      </c>
    </row>
    <row r="15" spans="1:13">
      <c r="A15" s="3530" t="s">
        <v>2428</v>
      </c>
      <c r="B15" s="3534"/>
      <c r="C15" s="3534"/>
      <c r="D15" s="3534"/>
      <c r="E15" s="3534"/>
      <c r="F15" s="3534"/>
      <c r="G15" s="3534"/>
      <c r="H15" s="3534"/>
    </row>
    <row r="16" spans="1:13">
      <c r="A16" s="3526" t="s">
        <v>851</v>
      </c>
      <c r="B16" s="3533">
        <v>4456</v>
      </c>
      <c r="C16" s="3533">
        <v>965</v>
      </c>
      <c r="D16" s="3533">
        <f>B16+C16</f>
        <v>5421</v>
      </c>
      <c r="E16" s="3533">
        <v>286</v>
      </c>
      <c r="F16" s="3533">
        <v>368</v>
      </c>
      <c r="G16" s="3533">
        <f>E16+F16</f>
        <v>654</v>
      </c>
      <c r="H16" s="3533">
        <f>D16+G16</f>
        <v>6075</v>
      </c>
    </row>
    <row r="17" spans="1:8">
      <c r="A17" s="3530" t="s">
        <v>2429</v>
      </c>
      <c r="B17" s="3534"/>
      <c r="C17" s="3534"/>
      <c r="D17" s="3534"/>
      <c r="E17" s="3534"/>
      <c r="F17" s="3534"/>
      <c r="G17" s="3534"/>
      <c r="H17" s="3534"/>
    </row>
    <row r="18" spans="1:8">
      <c r="A18" s="3526" t="s">
        <v>2430</v>
      </c>
      <c r="B18" s="3533">
        <v>4469</v>
      </c>
      <c r="C18" s="3533">
        <v>360</v>
      </c>
      <c r="D18" s="3533">
        <f>B18+C18</f>
        <v>4829</v>
      </c>
      <c r="E18" s="3533">
        <v>61</v>
      </c>
      <c r="F18" s="3533">
        <v>15</v>
      </c>
      <c r="G18" s="3533">
        <f>E18+F18</f>
        <v>76</v>
      </c>
      <c r="H18" s="3533">
        <f>D18+G18</f>
        <v>4905</v>
      </c>
    </row>
    <row r="19" spans="1:8">
      <c r="A19" s="3530" t="s">
        <v>2431</v>
      </c>
      <c r="B19" s="3534"/>
      <c r="C19" s="3534"/>
      <c r="D19" s="3534"/>
      <c r="E19" s="3534"/>
      <c r="F19" s="3534"/>
      <c r="G19" s="3534"/>
      <c r="H19" s="3534"/>
    </row>
    <row r="20" spans="1:8">
      <c r="A20" s="3526" t="s">
        <v>2432</v>
      </c>
      <c r="B20" s="3533">
        <v>172</v>
      </c>
      <c r="C20" s="3533">
        <v>1</v>
      </c>
      <c r="D20" s="3533">
        <f>B20+C20</f>
        <v>173</v>
      </c>
      <c r="E20" s="3533">
        <v>1</v>
      </c>
      <c r="F20" s="3533">
        <v>0</v>
      </c>
      <c r="G20" s="3533">
        <f>E20+F20</f>
        <v>1</v>
      </c>
      <c r="H20" s="3533">
        <f>D20+G20</f>
        <v>174</v>
      </c>
    </row>
    <row r="21" spans="1:8">
      <c r="A21" s="3530" t="s">
        <v>2433</v>
      </c>
      <c r="B21" s="3534"/>
      <c r="C21" s="3534"/>
      <c r="D21" s="3534"/>
      <c r="E21" s="3534"/>
      <c r="F21" s="3534"/>
      <c r="G21" s="3534"/>
      <c r="H21" s="3534"/>
    </row>
    <row r="22" spans="1:8">
      <c r="A22" s="3526" t="s">
        <v>2434</v>
      </c>
      <c r="B22" s="3533">
        <v>1190</v>
      </c>
      <c r="C22" s="3533">
        <v>138</v>
      </c>
      <c r="D22" s="3533">
        <f>B22+C22</f>
        <v>1328</v>
      </c>
      <c r="E22" s="3533">
        <v>12</v>
      </c>
      <c r="F22" s="3533">
        <v>7</v>
      </c>
      <c r="G22" s="3533">
        <f>E22+F22</f>
        <v>19</v>
      </c>
      <c r="H22" s="3533">
        <f>D22+G22</f>
        <v>1347</v>
      </c>
    </row>
    <row r="23" spans="1:8">
      <c r="A23" s="3530" t="s">
        <v>2435</v>
      </c>
      <c r="B23" s="3534"/>
      <c r="C23" s="3534"/>
      <c r="D23" s="3534"/>
      <c r="E23" s="3534"/>
      <c r="F23" s="3534"/>
      <c r="G23" s="3534"/>
      <c r="H23" s="3534"/>
    </row>
    <row r="24" spans="1:8">
      <c r="A24" s="3526" t="s">
        <v>739</v>
      </c>
      <c r="B24" s="3533">
        <f>SUM(B6:B23)</f>
        <v>14973</v>
      </c>
      <c r="C24" s="3533">
        <f t="shared" ref="C24:H24" si="0">SUM(C6:C23)</f>
        <v>4362</v>
      </c>
      <c r="D24" s="3533">
        <f t="shared" si="0"/>
        <v>19335</v>
      </c>
      <c r="E24" s="3533">
        <f t="shared" si="0"/>
        <v>3258</v>
      </c>
      <c r="F24" s="3533">
        <f t="shared" si="0"/>
        <v>3828</v>
      </c>
      <c r="G24" s="3533">
        <f t="shared" si="0"/>
        <v>7086</v>
      </c>
      <c r="H24" s="3533">
        <f t="shared" si="0"/>
        <v>26421</v>
      </c>
    </row>
    <row r="25" spans="1:8">
      <c r="A25" s="3530" t="s">
        <v>131</v>
      </c>
      <c r="B25" s="3534"/>
      <c r="C25" s="3534"/>
      <c r="D25" s="3534"/>
      <c r="E25" s="3534"/>
      <c r="F25" s="3534"/>
      <c r="G25" s="3534"/>
      <c r="H25" s="3534"/>
    </row>
  </sheetData>
  <mergeCells count="74">
    <mergeCell ref="H22:H23"/>
    <mergeCell ref="B24:B25"/>
    <mergeCell ref="C24:C25"/>
    <mergeCell ref="D24:D25"/>
    <mergeCell ref="E24:E25"/>
    <mergeCell ref="F24:F25"/>
    <mergeCell ref="G24:G25"/>
    <mergeCell ref="H24:H25"/>
    <mergeCell ref="B22:B23"/>
    <mergeCell ref="C22:C23"/>
    <mergeCell ref="D22:D23"/>
    <mergeCell ref="E22:E23"/>
    <mergeCell ref="F22:F23"/>
    <mergeCell ref="G22:G23"/>
    <mergeCell ref="H18:H19"/>
    <mergeCell ref="B20:B21"/>
    <mergeCell ref="C20:C21"/>
    <mergeCell ref="D20:D21"/>
    <mergeCell ref="E20:E21"/>
    <mergeCell ref="F20:F21"/>
    <mergeCell ref="G20:G21"/>
    <mergeCell ref="H20:H21"/>
    <mergeCell ref="B18:B19"/>
    <mergeCell ref="C18:C19"/>
    <mergeCell ref="D18:D19"/>
    <mergeCell ref="E18:E19"/>
    <mergeCell ref="F18:F19"/>
    <mergeCell ref="G18:G19"/>
    <mergeCell ref="H14:H15"/>
    <mergeCell ref="B16:B17"/>
    <mergeCell ref="C16:C17"/>
    <mergeCell ref="D16:D17"/>
    <mergeCell ref="E16:E17"/>
    <mergeCell ref="F16:F17"/>
    <mergeCell ref="G16:G17"/>
    <mergeCell ref="H16:H17"/>
    <mergeCell ref="B14:B15"/>
    <mergeCell ref="C14:C15"/>
    <mergeCell ref="D14:D15"/>
    <mergeCell ref="E14:E15"/>
    <mergeCell ref="F14:F15"/>
    <mergeCell ref="G14:G15"/>
    <mergeCell ref="H10:H11"/>
    <mergeCell ref="B12:B13"/>
    <mergeCell ref="C12:C13"/>
    <mergeCell ref="D12:D13"/>
    <mergeCell ref="E12:E13"/>
    <mergeCell ref="F12:F13"/>
    <mergeCell ref="G12:G13"/>
    <mergeCell ref="H12:H13"/>
    <mergeCell ref="B10:B11"/>
    <mergeCell ref="C10:C11"/>
    <mergeCell ref="D10:D11"/>
    <mergeCell ref="E10:E11"/>
    <mergeCell ref="F10:F11"/>
    <mergeCell ref="G10:G11"/>
    <mergeCell ref="H6:H7"/>
    <mergeCell ref="B8:B9"/>
    <mergeCell ref="C8:C9"/>
    <mergeCell ref="D8:D9"/>
    <mergeCell ref="E8:E9"/>
    <mergeCell ref="F8:F9"/>
    <mergeCell ref="G8:G9"/>
    <mergeCell ref="H8:H9"/>
    <mergeCell ref="A1:H1"/>
    <mergeCell ref="A2:H2"/>
    <mergeCell ref="B4:D4"/>
    <mergeCell ref="E4:G4"/>
    <mergeCell ref="B6:B7"/>
    <mergeCell ref="C6:C7"/>
    <mergeCell ref="D6:D7"/>
    <mergeCell ref="E6:E7"/>
    <mergeCell ref="F6:F7"/>
    <mergeCell ref="G6:G7"/>
  </mergeCells>
  <printOptions horizontalCentered="1" verticalCentered="1"/>
  <pageMargins left="0.70866141732283472" right="0.70866141732283472" top="0.98425196850393704" bottom="0.98425196850393704" header="0.51181102362204722" footer="0.51181102362204722"/>
  <pageSetup paperSize="9" scale="8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98991-7341-4B36-B2C1-17BBD5D130B2}">
  <sheetPr>
    <tabColor rgb="FF00B050"/>
  </sheetPr>
  <dimension ref="A1:G11"/>
  <sheetViews>
    <sheetView showGridLines="0" zoomScaleNormal="100" zoomScaleSheetLayoutView="90" workbookViewId="0">
      <selection activeCell="A3" sqref="A3"/>
    </sheetView>
  </sheetViews>
  <sheetFormatPr defaultColWidth="17.7109375" defaultRowHeight="33" customHeight="1"/>
  <cols>
    <col min="1" max="16384" width="17.7109375" style="3536"/>
  </cols>
  <sheetData>
    <row r="1" spans="1:7" ht="33" customHeight="1">
      <c r="A1" s="3535" t="s">
        <v>2436</v>
      </c>
      <c r="B1" s="3535"/>
      <c r="C1" s="3535"/>
      <c r="D1" s="3535"/>
      <c r="E1" s="3535"/>
    </row>
    <row r="2" spans="1:7" ht="33" customHeight="1">
      <c r="A2" s="3537" t="s">
        <v>2437</v>
      </c>
      <c r="B2" s="3537"/>
      <c r="C2" s="3537"/>
      <c r="D2" s="3537"/>
      <c r="E2" s="3537"/>
      <c r="F2" s="3538"/>
      <c r="G2" s="3538"/>
    </row>
    <row r="3" spans="1:7" ht="33" customHeight="1" thickBot="1">
      <c r="A3" s="3536" t="s">
        <v>2438</v>
      </c>
      <c r="E3" s="3539" t="s">
        <v>2439</v>
      </c>
    </row>
    <row r="4" spans="1:7" ht="42.95" customHeight="1" thickTop="1">
      <c r="A4" s="3540" t="s">
        <v>2440</v>
      </c>
      <c r="B4" s="3541"/>
      <c r="C4" s="3542" t="s">
        <v>2441</v>
      </c>
      <c r="D4" s="3542" t="s">
        <v>2442</v>
      </c>
      <c r="E4" s="3543" t="s">
        <v>2443</v>
      </c>
    </row>
    <row r="5" spans="1:7" ht="39.75" customHeight="1">
      <c r="A5" s="3544" t="s">
        <v>2444</v>
      </c>
      <c r="B5" s="3545"/>
      <c r="C5" s="3546" t="s">
        <v>2445</v>
      </c>
      <c r="D5" s="3546" t="s">
        <v>2446</v>
      </c>
      <c r="E5" s="3547" t="s">
        <v>2447</v>
      </c>
    </row>
    <row r="6" spans="1:7" ht="33" customHeight="1">
      <c r="A6" s="3548" t="s">
        <v>2448</v>
      </c>
      <c r="B6" s="3549" t="s">
        <v>2449</v>
      </c>
      <c r="C6" s="3550">
        <v>1233800</v>
      </c>
      <c r="D6" s="3550">
        <v>249100</v>
      </c>
      <c r="E6" s="3551">
        <v>309540</v>
      </c>
    </row>
    <row r="7" spans="1:7" ht="33" customHeight="1">
      <c r="A7" s="3552" t="s">
        <v>2450</v>
      </c>
      <c r="B7" s="3553" t="s">
        <v>2451</v>
      </c>
      <c r="C7" s="3550">
        <v>12707</v>
      </c>
      <c r="D7" s="3554">
        <v>12707</v>
      </c>
      <c r="E7" s="3555">
        <v>0</v>
      </c>
    </row>
    <row r="8" spans="1:7" ht="33" customHeight="1" thickBot="1">
      <c r="A8" s="3556" t="s">
        <v>2452</v>
      </c>
      <c r="B8" s="3557" t="s">
        <v>2453</v>
      </c>
      <c r="C8" s="3550">
        <v>66087</v>
      </c>
      <c r="D8" s="3558">
        <v>32855</v>
      </c>
      <c r="E8" s="3559">
        <v>24450</v>
      </c>
    </row>
    <row r="9" spans="1:7" ht="33" customHeight="1" thickBot="1">
      <c r="A9" s="3560" t="s">
        <v>130</v>
      </c>
      <c r="B9" s="3561" t="s">
        <v>131</v>
      </c>
      <c r="C9" s="3562">
        <f>SUM(C6:C8)</f>
        <v>1312594</v>
      </c>
      <c r="D9" s="3563">
        <f>SUM(D6:D8)</f>
        <v>294662</v>
      </c>
      <c r="E9" s="3564">
        <f>SUM(E6:E8)</f>
        <v>333990</v>
      </c>
    </row>
    <row r="10" spans="1:7" ht="17.100000000000001" customHeight="1" thickTop="1">
      <c r="A10" s="3565" t="s">
        <v>2454</v>
      </c>
    </row>
    <row r="11" spans="1:7" ht="17.100000000000001" customHeight="1">
      <c r="E11" s="3566" t="s">
        <v>2455</v>
      </c>
    </row>
  </sheetData>
  <mergeCells count="3">
    <mergeCell ref="A1:E1"/>
    <mergeCell ref="A2:E2"/>
    <mergeCell ref="A4:B4"/>
  </mergeCells>
  <printOptions horizontalCentered="1" verticalCentered="1"/>
  <pageMargins left="0.59055118110236227" right="0.59055118110236227" top="0.98425196850393704" bottom="0.98425196850393704" header="0.51181102362204722" footer="0.51181102362204722"/>
  <pageSetup paperSize="9"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C223D-731D-4E2A-84E5-4247AA15EF05}">
  <sheetPr>
    <tabColor rgb="FF00B050"/>
  </sheetPr>
  <dimension ref="A1:H17"/>
  <sheetViews>
    <sheetView zoomScaleNormal="100" zoomScaleSheetLayoutView="90" workbookViewId="0">
      <selection activeCell="A3" sqref="A3"/>
    </sheetView>
  </sheetViews>
  <sheetFormatPr defaultRowHeight="33" customHeight="1"/>
  <cols>
    <col min="1" max="1" width="32.140625" style="3568" customWidth="1"/>
    <col min="2" max="256" width="9.140625" style="3568"/>
    <col min="257" max="257" width="32.140625" style="3568" customWidth="1"/>
    <col min="258" max="512" width="9.140625" style="3568"/>
    <col min="513" max="513" width="32.140625" style="3568" customWidth="1"/>
    <col min="514" max="768" width="9.140625" style="3568"/>
    <col min="769" max="769" width="32.140625" style="3568" customWidth="1"/>
    <col min="770" max="1024" width="9.140625" style="3568"/>
    <col min="1025" max="1025" width="32.140625" style="3568" customWidth="1"/>
    <col min="1026" max="1280" width="9.140625" style="3568"/>
    <col min="1281" max="1281" width="32.140625" style="3568" customWidth="1"/>
    <col min="1282" max="1536" width="9.140625" style="3568"/>
    <col min="1537" max="1537" width="32.140625" style="3568" customWidth="1"/>
    <col min="1538" max="1792" width="9.140625" style="3568"/>
    <col min="1793" max="1793" width="32.140625" style="3568" customWidth="1"/>
    <col min="1794" max="2048" width="9.140625" style="3568"/>
    <col min="2049" max="2049" width="32.140625" style="3568" customWidth="1"/>
    <col min="2050" max="2304" width="9.140625" style="3568"/>
    <col min="2305" max="2305" width="32.140625" style="3568" customWidth="1"/>
    <col min="2306" max="2560" width="9.140625" style="3568"/>
    <col min="2561" max="2561" width="32.140625" style="3568" customWidth="1"/>
    <col min="2562" max="2816" width="9.140625" style="3568"/>
    <col min="2817" max="2817" width="32.140625" style="3568" customWidth="1"/>
    <col min="2818" max="3072" width="9.140625" style="3568"/>
    <col min="3073" max="3073" width="32.140625" style="3568" customWidth="1"/>
    <col min="3074" max="3328" width="9.140625" style="3568"/>
    <col min="3329" max="3329" width="32.140625" style="3568" customWidth="1"/>
    <col min="3330" max="3584" width="9.140625" style="3568"/>
    <col min="3585" max="3585" width="32.140625" style="3568" customWidth="1"/>
    <col min="3586" max="3840" width="9.140625" style="3568"/>
    <col min="3841" max="3841" width="32.140625" style="3568" customWidth="1"/>
    <col min="3842" max="4096" width="9.140625" style="3568"/>
    <col min="4097" max="4097" width="32.140625" style="3568" customWidth="1"/>
    <col min="4098" max="4352" width="9.140625" style="3568"/>
    <col min="4353" max="4353" width="32.140625" style="3568" customWidth="1"/>
    <col min="4354" max="4608" width="9.140625" style="3568"/>
    <col min="4609" max="4609" width="32.140625" style="3568" customWidth="1"/>
    <col min="4610" max="4864" width="9.140625" style="3568"/>
    <col min="4865" max="4865" width="32.140625" style="3568" customWidth="1"/>
    <col min="4866" max="5120" width="9.140625" style="3568"/>
    <col min="5121" max="5121" width="32.140625" style="3568" customWidth="1"/>
    <col min="5122" max="5376" width="9.140625" style="3568"/>
    <col min="5377" max="5377" width="32.140625" style="3568" customWidth="1"/>
    <col min="5378" max="5632" width="9.140625" style="3568"/>
    <col min="5633" max="5633" width="32.140625" style="3568" customWidth="1"/>
    <col min="5634" max="5888" width="9.140625" style="3568"/>
    <col min="5889" max="5889" width="32.140625" style="3568" customWidth="1"/>
    <col min="5890" max="6144" width="9.140625" style="3568"/>
    <col min="6145" max="6145" width="32.140625" style="3568" customWidth="1"/>
    <col min="6146" max="6400" width="9.140625" style="3568"/>
    <col min="6401" max="6401" width="32.140625" style="3568" customWidth="1"/>
    <col min="6402" max="6656" width="9.140625" style="3568"/>
    <col min="6657" max="6657" width="32.140625" style="3568" customWidth="1"/>
    <col min="6658" max="6912" width="9.140625" style="3568"/>
    <col min="6913" max="6913" width="32.140625" style="3568" customWidth="1"/>
    <col min="6914" max="7168" width="9.140625" style="3568"/>
    <col min="7169" max="7169" width="32.140625" style="3568" customWidth="1"/>
    <col min="7170" max="7424" width="9.140625" style="3568"/>
    <col min="7425" max="7425" width="32.140625" style="3568" customWidth="1"/>
    <col min="7426" max="7680" width="9.140625" style="3568"/>
    <col min="7681" max="7681" width="32.140625" style="3568" customWidth="1"/>
    <col min="7682" max="7936" width="9.140625" style="3568"/>
    <col min="7937" max="7937" width="32.140625" style="3568" customWidth="1"/>
    <col min="7938" max="8192" width="9.140625" style="3568"/>
    <col min="8193" max="8193" width="32.140625" style="3568" customWidth="1"/>
    <col min="8194" max="8448" width="9.140625" style="3568"/>
    <col min="8449" max="8449" width="32.140625" style="3568" customWidth="1"/>
    <col min="8450" max="8704" width="9.140625" style="3568"/>
    <col min="8705" max="8705" width="32.140625" style="3568" customWidth="1"/>
    <col min="8706" max="8960" width="9.140625" style="3568"/>
    <col min="8961" max="8961" width="32.140625" style="3568" customWidth="1"/>
    <col min="8962" max="9216" width="9.140625" style="3568"/>
    <col min="9217" max="9217" width="32.140625" style="3568" customWidth="1"/>
    <col min="9218" max="9472" width="9.140625" style="3568"/>
    <col min="9473" max="9473" width="32.140625" style="3568" customWidth="1"/>
    <col min="9474" max="9728" width="9.140625" style="3568"/>
    <col min="9729" max="9729" width="32.140625" style="3568" customWidth="1"/>
    <col min="9730" max="9984" width="9.140625" style="3568"/>
    <col min="9985" max="9985" width="32.140625" style="3568" customWidth="1"/>
    <col min="9986" max="10240" width="9.140625" style="3568"/>
    <col min="10241" max="10241" width="32.140625" style="3568" customWidth="1"/>
    <col min="10242" max="10496" width="9.140625" style="3568"/>
    <col min="10497" max="10497" width="32.140625" style="3568" customWidth="1"/>
    <col min="10498" max="10752" width="9.140625" style="3568"/>
    <col min="10753" max="10753" width="32.140625" style="3568" customWidth="1"/>
    <col min="10754" max="11008" width="9.140625" style="3568"/>
    <col min="11009" max="11009" width="32.140625" style="3568" customWidth="1"/>
    <col min="11010" max="11264" width="9.140625" style="3568"/>
    <col min="11265" max="11265" width="32.140625" style="3568" customWidth="1"/>
    <col min="11266" max="11520" width="9.140625" style="3568"/>
    <col min="11521" max="11521" width="32.140625" style="3568" customWidth="1"/>
    <col min="11522" max="11776" width="9.140625" style="3568"/>
    <col min="11777" max="11777" width="32.140625" style="3568" customWidth="1"/>
    <col min="11778" max="12032" width="9.140625" style="3568"/>
    <col min="12033" max="12033" width="32.140625" style="3568" customWidth="1"/>
    <col min="12034" max="12288" width="9.140625" style="3568"/>
    <col min="12289" max="12289" width="32.140625" style="3568" customWidth="1"/>
    <col min="12290" max="12544" width="9.140625" style="3568"/>
    <col min="12545" max="12545" width="32.140625" style="3568" customWidth="1"/>
    <col min="12546" max="12800" width="9.140625" style="3568"/>
    <col min="12801" max="12801" width="32.140625" style="3568" customWidth="1"/>
    <col min="12802" max="13056" width="9.140625" style="3568"/>
    <col min="13057" max="13057" width="32.140625" style="3568" customWidth="1"/>
    <col min="13058" max="13312" width="9.140625" style="3568"/>
    <col min="13313" max="13313" width="32.140625" style="3568" customWidth="1"/>
    <col min="13314" max="13568" width="9.140625" style="3568"/>
    <col min="13569" max="13569" width="32.140625" style="3568" customWidth="1"/>
    <col min="13570" max="13824" width="9.140625" style="3568"/>
    <col min="13825" max="13825" width="32.140625" style="3568" customWidth="1"/>
    <col min="13826" max="14080" width="9.140625" style="3568"/>
    <col min="14081" max="14081" width="32.140625" style="3568" customWidth="1"/>
    <col min="14082" max="14336" width="9.140625" style="3568"/>
    <col min="14337" max="14337" width="32.140625" style="3568" customWidth="1"/>
    <col min="14338" max="14592" width="9.140625" style="3568"/>
    <col min="14593" max="14593" width="32.140625" style="3568" customWidth="1"/>
    <col min="14594" max="14848" width="9.140625" style="3568"/>
    <col min="14849" max="14849" width="32.140625" style="3568" customWidth="1"/>
    <col min="14850" max="15104" width="9.140625" style="3568"/>
    <col min="15105" max="15105" width="32.140625" style="3568" customWidth="1"/>
    <col min="15106" max="15360" width="9.140625" style="3568"/>
    <col min="15361" max="15361" width="32.140625" style="3568" customWidth="1"/>
    <col min="15362" max="15616" width="9.140625" style="3568"/>
    <col min="15617" max="15617" width="32.140625" style="3568" customWidth="1"/>
    <col min="15618" max="15872" width="9.140625" style="3568"/>
    <col min="15873" max="15873" width="32.140625" style="3568" customWidth="1"/>
    <col min="15874" max="16128" width="9.140625" style="3568"/>
    <col min="16129" max="16129" width="32.140625" style="3568" customWidth="1"/>
    <col min="16130" max="16384" width="9.140625" style="3568"/>
  </cols>
  <sheetData>
    <row r="1" spans="1:8" ht="33" customHeight="1">
      <c r="A1" s="3567" t="s">
        <v>2456</v>
      </c>
      <c r="B1" s="3567"/>
      <c r="C1" s="3567"/>
      <c r="D1" s="3567"/>
      <c r="E1" s="3567"/>
      <c r="F1" s="3567"/>
      <c r="G1" s="3567"/>
      <c r="H1" s="3567"/>
    </row>
    <row r="2" spans="1:8" ht="33" customHeight="1">
      <c r="A2" s="3569" t="s">
        <v>2457</v>
      </c>
      <c r="B2" s="3569"/>
      <c r="C2" s="3569"/>
      <c r="D2" s="3569"/>
      <c r="E2" s="3569"/>
      <c r="F2" s="3569"/>
      <c r="G2" s="3569"/>
      <c r="H2" s="3569"/>
    </row>
    <row r="3" spans="1:8" ht="22.5" customHeight="1">
      <c r="A3" s="3536" t="s">
        <v>2458</v>
      </c>
      <c r="B3" s="3536"/>
      <c r="C3" s="3536"/>
      <c r="D3" s="3536"/>
      <c r="F3" s="3570"/>
      <c r="G3" s="3570"/>
      <c r="H3" s="3539" t="s">
        <v>2459</v>
      </c>
    </row>
    <row r="4" spans="1:8" ht="33" customHeight="1">
      <c r="A4" s="3526" t="s">
        <v>195</v>
      </c>
      <c r="B4" s="3527" t="s">
        <v>2420</v>
      </c>
      <c r="C4" s="3528"/>
      <c r="D4" s="3528"/>
      <c r="E4" s="3527" t="s">
        <v>622</v>
      </c>
      <c r="F4" s="3528"/>
      <c r="G4" s="3528"/>
      <c r="H4" s="3529" t="s">
        <v>739</v>
      </c>
    </row>
    <row r="5" spans="1:8" ht="33" customHeight="1">
      <c r="A5" s="3530" t="s">
        <v>196</v>
      </c>
      <c r="B5" s="3531" t="s">
        <v>625</v>
      </c>
      <c r="C5" s="3531" t="s">
        <v>626</v>
      </c>
      <c r="D5" s="3531" t="s">
        <v>2460</v>
      </c>
      <c r="E5" s="3531" t="s">
        <v>625</v>
      </c>
      <c r="F5" s="3531" t="s">
        <v>626</v>
      </c>
      <c r="G5" s="3531" t="s">
        <v>2460</v>
      </c>
      <c r="H5" s="3532" t="s">
        <v>131</v>
      </c>
    </row>
    <row r="6" spans="1:8" ht="21" customHeight="1">
      <c r="A6" s="3526" t="s">
        <v>92</v>
      </c>
      <c r="B6" s="3533">
        <v>32394</v>
      </c>
      <c r="C6" s="3533">
        <v>23488</v>
      </c>
      <c r="D6" s="3533">
        <v>923</v>
      </c>
      <c r="E6" s="3533">
        <v>2117</v>
      </c>
      <c r="F6" s="3533">
        <v>1467</v>
      </c>
      <c r="G6" s="3533">
        <v>300</v>
      </c>
      <c r="H6" s="3533">
        <f>SUM(B6:G7)</f>
        <v>60689</v>
      </c>
    </row>
    <row r="7" spans="1:8" ht="21" customHeight="1">
      <c r="A7" s="3530" t="s">
        <v>93</v>
      </c>
      <c r="B7" s="3534"/>
      <c r="C7" s="3534"/>
      <c r="D7" s="3534"/>
      <c r="E7" s="3534"/>
      <c r="F7" s="3534"/>
      <c r="G7" s="3534"/>
      <c r="H7" s="3534"/>
    </row>
    <row r="8" spans="1:8" ht="21" customHeight="1">
      <c r="A8" s="3526" t="s">
        <v>208</v>
      </c>
      <c r="B8" s="3533">
        <v>118366</v>
      </c>
      <c r="C8" s="3533">
        <v>77306</v>
      </c>
      <c r="D8" s="3533">
        <v>0</v>
      </c>
      <c r="E8" s="3533">
        <v>33</v>
      </c>
      <c r="F8" s="3533">
        <v>7</v>
      </c>
      <c r="G8" s="3533">
        <v>0</v>
      </c>
      <c r="H8" s="3533">
        <f>SUM(B8:G9)</f>
        <v>195712</v>
      </c>
    </row>
    <row r="9" spans="1:8" ht="21" customHeight="1">
      <c r="A9" s="3530" t="s">
        <v>2461</v>
      </c>
      <c r="B9" s="3534"/>
      <c r="C9" s="3534"/>
      <c r="D9" s="3534"/>
      <c r="E9" s="3534"/>
      <c r="F9" s="3534"/>
      <c r="G9" s="3534"/>
      <c r="H9" s="3534"/>
    </row>
    <row r="10" spans="1:8" ht="21" customHeight="1">
      <c r="A10" s="3526" t="s">
        <v>2462</v>
      </c>
      <c r="B10" s="3533">
        <v>124750</v>
      </c>
      <c r="C10" s="3533">
        <v>69543</v>
      </c>
      <c r="D10" s="3533">
        <v>1150</v>
      </c>
      <c r="E10" s="3533">
        <v>7011</v>
      </c>
      <c r="F10" s="3533">
        <v>2048</v>
      </c>
      <c r="G10" s="3533">
        <v>257</v>
      </c>
      <c r="H10" s="3533">
        <f>SUM(B10:G11)</f>
        <v>204759</v>
      </c>
    </row>
    <row r="11" spans="1:8" ht="21" customHeight="1">
      <c r="A11" s="3530" t="s">
        <v>2463</v>
      </c>
      <c r="B11" s="3534"/>
      <c r="C11" s="3534"/>
      <c r="D11" s="3534"/>
      <c r="E11" s="3534"/>
      <c r="F11" s="3534"/>
      <c r="G11" s="3534"/>
      <c r="H11" s="3534"/>
    </row>
    <row r="12" spans="1:8" ht="21" customHeight="1">
      <c r="A12" s="3526" t="s">
        <v>2464</v>
      </c>
      <c r="B12" s="3533">
        <v>25474</v>
      </c>
      <c r="C12" s="3533">
        <v>9155</v>
      </c>
      <c r="D12" s="3533">
        <v>303</v>
      </c>
      <c r="E12" s="3533">
        <v>2755</v>
      </c>
      <c r="F12" s="3533">
        <v>574</v>
      </c>
      <c r="G12" s="3533">
        <v>15</v>
      </c>
      <c r="H12" s="3533">
        <f>SUM(B12:G13)</f>
        <v>38276</v>
      </c>
    </row>
    <row r="13" spans="1:8" ht="21" customHeight="1">
      <c r="A13" s="3530" t="s">
        <v>2465</v>
      </c>
      <c r="B13" s="3534"/>
      <c r="C13" s="3534"/>
      <c r="D13" s="3534"/>
      <c r="E13" s="3534"/>
      <c r="F13" s="3534"/>
      <c r="G13" s="3534"/>
      <c r="H13" s="3534"/>
    </row>
    <row r="14" spans="1:8" ht="21" customHeight="1">
      <c r="A14" s="3526" t="s">
        <v>739</v>
      </c>
      <c r="B14" s="3533">
        <f t="shared" ref="B14:H14" si="0">SUM(B6:B12)</f>
        <v>300984</v>
      </c>
      <c r="C14" s="3533">
        <f t="shared" si="0"/>
        <v>179492</v>
      </c>
      <c r="D14" s="3533">
        <f t="shared" si="0"/>
        <v>2376</v>
      </c>
      <c r="E14" s="3533">
        <f t="shared" si="0"/>
        <v>11916</v>
      </c>
      <c r="F14" s="3533">
        <f t="shared" si="0"/>
        <v>4096</v>
      </c>
      <c r="G14" s="3533">
        <f t="shared" si="0"/>
        <v>572</v>
      </c>
      <c r="H14" s="3533">
        <f t="shared" si="0"/>
        <v>499436</v>
      </c>
    </row>
    <row r="15" spans="1:8" ht="21" customHeight="1">
      <c r="A15" s="3530" t="s">
        <v>131</v>
      </c>
      <c r="B15" s="3534"/>
      <c r="C15" s="3534"/>
      <c r="D15" s="3534"/>
      <c r="E15" s="3534"/>
      <c r="F15" s="3534"/>
      <c r="G15" s="3534"/>
      <c r="H15" s="3534"/>
    </row>
    <row r="16" spans="1:8" ht="33" customHeight="1">
      <c r="A16" s="3571" t="s">
        <v>2466</v>
      </c>
      <c r="B16" s="3572"/>
      <c r="C16" s="3572"/>
      <c r="D16" s="3573"/>
      <c r="E16" s="3573"/>
      <c r="F16" s="3573"/>
      <c r="G16" s="3574"/>
      <c r="H16" s="3575" t="s">
        <v>2467</v>
      </c>
    </row>
    <row r="17" spans="1:1" ht="33" customHeight="1">
      <c r="A17" s="3576"/>
    </row>
  </sheetData>
  <mergeCells count="40">
    <mergeCell ref="H14:H15"/>
    <mergeCell ref="A16:C16"/>
    <mergeCell ref="B14:B15"/>
    <mergeCell ref="C14:C15"/>
    <mergeCell ref="D14:D15"/>
    <mergeCell ref="E14:E15"/>
    <mergeCell ref="F14:F15"/>
    <mergeCell ref="G14:G15"/>
    <mergeCell ref="H10:H11"/>
    <mergeCell ref="B12:B13"/>
    <mergeCell ref="C12:C13"/>
    <mergeCell ref="D12:D13"/>
    <mergeCell ref="E12:E13"/>
    <mergeCell ref="F12:F13"/>
    <mergeCell ref="G12:G13"/>
    <mergeCell ref="H12:H13"/>
    <mergeCell ref="B10:B11"/>
    <mergeCell ref="C10:C11"/>
    <mergeCell ref="D10:D11"/>
    <mergeCell ref="E10:E11"/>
    <mergeCell ref="F10:F11"/>
    <mergeCell ref="G10:G11"/>
    <mergeCell ref="H6:H7"/>
    <mergeCell ref="B8:B9"/>
    <mergeCell ref="C8:C9"/>
    <mergeCell ref="D8:D9"/>
    <mergeCell ref="E8:E9"/>
    <mergeCell ref="F8:F9"/>
    <mergeCell ref="G8:G9"/>
    <mergeCell ref="H8:H9"/>
    <mergeCell ref="A1:H1"/>
    <mergeCell ref="A2:H2"/>
    <mergeCell ref="B4:D4"/>
    <mergeCell ref="E4:G4"/>
    <mergeCell ref="B6:B7"/>
    <mergeCell ref="C6:C7"/>
    <mergeCell ref="D6:D7"/>
    <mergeCell ref="E6:E7"/>
    <mergeCell ref="F6:F7"/>
    <mergeCell ref="G6:G7"/>
  </mergeCells>
  <pageMargins left="0.7" right="0.7" top="0.75" bottom="0.75" header="0.3" footer="0.3"/>
  <pageSetup paperSize="9" scale="84"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5C897-82F1-4135-A74B-AAC71B13C097}">
  <sheetPr>
    <tabColor rgb="FF00B050"/>
  </sheetPr>
  <dimension ref="A1:H16"/>
  <sheetViews>
    <sheetView zoomScaleNormal="100" zoomScaleSheetLayoutView="90" workbookViewId="0">
      <selection activeCell="A3" sqref="A3"/>
    </sheetView>
  </sheetViews>
  <sheetFormatPr defaultRowHeight="33" customHeight="1"/>
  <cols>
    <col min="1" max="1" width="32.140625" style="3568" customWidth="1"/>
    <col min="2" max="256" width="9.140625" style="3568"/>
    <col min="257" max="257" width="32.140625" style="3568" customWidth="1"/>
    <col min="258" max="512" width="9.140625" style="3568"/>
    <col min="513" max="513" width="32.140625" style="3568" customWidth="1"/>
    <col min="514" max="768" width="9.140625" style="3568"/>
    <col min="769" max="769" width="32.140625" style="3568" customWidth="1"/>
    <col min="770" max="1024" width="9.140625" style="3568"/>
    <col min="1025" max="1025" width="32.140625" style="3568" customWidth="1"/>
    <col min="1026" max="1280" width="9.140625" style="3568"/>
    <col min="1281" max="1281" width="32.140625" style="3568" customWidth="1"/>
    <col min="1282" max="1536" width="9.140625" style="3568"/>
    <col min="1537" max="1537" width="32.140625" style="3568" customWidth="1"/>
    <col min="1538" max="1792" width="9.140625" style="3568"/>
    <col min="1793" max="1793" width="32.140625" style="3568" customWidth="1"/>
    <col min="1794" max="2048" width="9.140625" style="3568"/>
    <col min="2049" max="2049" width="32.140625" style="3568" customWidth="1"/>
    <col min="2050" max="2304" width="9.140625" style="3568"/>
    <col min="2305" max="2305" width="32.140625" style="3568" customWidth="1"/>
    <col min="2306" max="2560" width="9.140625" style="3568"/>
    <col min="2561" max="2561" width="32.140625" style="3568" customWidth="1"/>
    <col min="2562" max="2816" width="9.140625" style="3568"/>
    <col min="2817" max="2817" width="32.140625" style="3568" customWidth="1"/>
    <col min="2818" max="3072" width="9.140625" style="3568"/>
    <col min="3073" max="3073" width="32.140625" style="3568" customWidth="1"/>
    <col min="3074" max="3328" width="9.140625" style="3568"/>
    <col min="3329" max="3329" width="32.140625" style="3568" customWidth="1"/>
    <col min="3330" max="3584" width="9.140625" style="3568"/>
    <col min="3585" max="3585" width="32.140625" style="3568" customWidth="1"/>
    <col min="3586" max="3840" width="9.140625" style="3568"/>
    <col min="3841" max="3841" width="32.140625" style="3568" customWidth="1"/>
    <col min="3842" max="4096" width="9.140625" style="3568"/>
    <col min="4097" max="4097" width="32.140625" style="3568" customWidth="1"/>
    <col min="4098" max="4352" width="9.140625" style="3568"/>
    <col min="4353" max="4353" width="32.140625" style="3568" customWidth="1"/>
    <col min="4354" max="4608" width="9.140625" style="3568"/>
    <col min="4609" max="4609" width="32.140625" style="3568" customWidth="1"/>
    <col min="4610" max="4864" width="9.140625" style="3568"/>
    <col min="4865" max="4865" width="32.140625" style="3568" customWidth="1"/>
    <col min="4866" max="5120" width="9.140625" style="3568"/>
    <col min="5121" max="5121" width="32.140625" style="3568" customWidth="1"/>
    <col min="5122" max="5376" width="9.140625" style="3568"/>
    <col min="5377" max="5377" width="32.140625" style="3568" customWidth="1"/>
    <col min="5378" max="5632" width="9.140625" style="3568"/>
    <col min="5633" max="5633" width="32.140625" style="3568" customWidth="1"/>
    <col min="5634" max="5888" width="9.140625" style="3568"/>
    <col min="5889" max="5889" width="32.140625" style="3568" customWidth="1"/>
    <col min="5890" max="6144" width="9.140625" style="3568"/>
    <col min="6145" max="6145" width="32.140625" style="3568" customWidth="1"/>
    <col min="6146" max="6400" width="9.140625" style="3568"/>
    <col min="6401" max="6401" width="32.140625" style="3568" customWidth="1"/>
    <col min="6402" max="6656" width="9.140625" style="3568"/>
    <col min="6657" max="6657" width="32.140625" style="3568" customWidth="1"/>
    <col min="6658" max="6912" width="9.140625" style="3568"/>
    <col min="6913" max="6913" width="32.140625" style="3568" customWidth="1"/>
    <col min="6914" max="7168" width="9.140625" style="3568"/>
    <col min="7169" max="7169" width="32.140625" style="3568" customWidth="1"/>
    <col min="7170" max="7424" width="9.140625" style="3568"/>
    <col min="7425" max="7425" width="32.140625" style="3568" customWidth="1"/>
    <col min="7426" max="7680" width="9.140625" style="3568"/>
    <col min="7681" max="7681" width="32.140625" style="3568" customWidth="1"/>
    <col min="7682" max="7936" width="9.140625" style="3568"/>
    <col min="7937" max="7937" width="32.140625" style="3568" customWidth="1"/>
    <col min="7938" max="8192" width="9.140625" style="3568"/>
    <col min="8193" max="8193" width="32.140625" style="3568" customWidth="1"/>
    <col min="8194" max="8448" width="9.140625" style="3568"/>
    <col min="8449" max="8449" width="32.140625" style="3568" customWidth="1"/>
    <col min="8450" max="8704" width="9.140625" style="3568"/>
    <col min="8705" max="8705" width="32.140625" style="3568" customWidth="1"/>
    <col min="8706" max="8960" width="9.140625" style="3568"/>
    <col min="8961" max="8961" width="32.140625" style="3568" customWidth="1"/>
    <col min="8962" max="9216" width="9.140625" style="3568"/>
    <col min="9217" max="9217" width="32.140625" style="3568" customWidth="1"/>
    <col min="9218" max="9472" width="9.140625" style="3568"/>
    <col min="9473" max="9473" width="32.140625" style="3568" customWidth="1"/>
    <col min="9474" max="9728" width="9.140625" style="3568"/>
    <col min="9729" max="9729" width="32.140625" style="3568" customWidth="1"/>
    <col min="9730" max="9984" width="9.140625" style="3568"/>
    <col min="9985" max="9985" width="32.140625" style="3568" customWidth="1"/>
    <col min="9986" max="10240" width="9.140625" style="3568"/>
    <col min="10241" max="10241" width="32.140625" style="3568" customWidth="1"/>
    <col min="10242" max="10496" width="9.140625" style="3568"/>
    <col min="10497" max="10497" width="32.140625" style="3568" customWidth="1"/>
    <col min="10498" max="10752" width="9.140625" style="3568"/>
    <col min="10753" max="10753" width="32.140625" style="3568" customWidth="1"/>
    <col min="10754" max="11008" width="9.140625" style="3568"/>
    <col min="11009" max="11009" width="32.140625" style="3568" customWidth="1"/>
    <col min="11010" max="11264" width="9.140625" style="3568"/>
    <col min="11265" max="11265" width="32.140625" style="3568" customWidth="1"/>
    <col min="11266" max="11520" width="9.140625" style="3568"/>
    <col min="11521" max="11521" width="32.140625" style="3568" customWidth="1"/>
    <col min="11522" max="11776" width="9.140625" style="3568"/>
    <col min="11777" max="11777" width="32.140625" style="3568" customWidth="1"/>
    <col min="11778" max="12032" width="9.140625" style="3568"/>
    <col min="12033" max="12033" width="32.140625" style="3568" customWidth="1"/>
    <col min="12034" max="12288" width="9.140625" style="3568"/>
    <col min="12289" max="12289" width="32.140625" style="3568" customWidth="1"/>
    <col min="12290" max="12544" width="9.140625" style="3568"/>
    <col min="12545" max="12545" width="32.140625" style="3568" customWidth="1"/>
    <col min="12546" max="12800" width="9.140625" style="3568"/>
    <col min="12801" max="12801" width="32.140625" style="3568" customWidth="1"/>
    <col min="12802" max="13056" width="9.140625" style="3568"/>
    <col min="13057" max="13057" width="32.140625" style="3568" customWidth="1"/>
    <col min="13058" max="13312" width="9.140625" style="3568"/>
    <col min="13313" max="13313" width="32.140625" style="3568" customWidth="1"/>
    <col min="13314" max="13568" width="9.140625" style="3568"/>
    <col min="13569" max="13569" width="32.140625" style="3568" customWidth="1"/>
    <col min="13570" max="13824" width="9.140625" style="3568"/>
    <col min="13825" max="13825" width="32.140625" style="3568" customWidth="1"/>
    <col min="13826" max="14080" width="9.140625" style="3568"/>
    <col min="14081" max="14081" width="32.140625" style="3568" customWidth="1"/>
    <col min="14082" max="14336" width="9.140625" style="3568"/>
    <col min="14337" max="14337" width="32.140625" style="3568" customWidth="1"/>
    <col min="14338" max="14592" width="9.140625" style="3568"/>
    <col min="14593" max="14593" width="32.140625" style="3568" customWidth="1"/>
    <col min="14594" max="14848" width="9.140625" style="3568"/>
    <col min="14849" max="14849" width="32.140625" style="3568" customWidth="1"/>
    <col min="14850" max="15104" width="9.140625" style="3568"/>
    <col min="15105" max="15105" width="32.140625" style="3568" customWidth="1"/>
    <col min="15106" max="15360" width="9.140625" style="3568"/>
    <col min="15361" max="15361" width="32.140625" style="3568" customWidth="1"/>
    <col min="15362" max="15616" width="9.140625" style="3568"/>
    <col min="15617" max="15617" width="32.140625" style="3568" customWidth="1"/>
    <col min="15618" max="15872" width="9.140625" style="3568"/>
    <col min="15873" max="15873" width="32.140625" style="3568" customWidth="1"/>
    <col min="15874" max="16128" width="9.140625" style="3568"/>
    <col min="16129" max="16129" width="32.140625" style="3568" customWidth="1"/>
    <col min="16130" max="16384" width="9.140625" style="3568"/>
  </cols>
  <sheetData>
    <row r="1" spans="1:8" ht="33" customHeight="1">
      <c r="A1" s="3567" t="s">
        <v>2468</v>
      </c>
      <c r="B1" s="3567"/>
      <c r="C1" s="3567"/>
      <c r="D1" s="3567"/>
      <c r="E1" s="3567"/>
      <c r="F1" s="3567"/>
      <c r="G1" s="3567"/>
      <c r="H1" s="3567"/>
    </row>
    <row r="2" spans="1:8" ht="33" customHeight="1">
      <c r="A2" s="3569" t="s">
        <v>2469</v>
      </c>
      <c r="B2" s="3569"/>
      <c r="C2" s="3569"/>
      <c r="D2" s="3569"/>
      <c r="E2" s="3569"/>
      <c r="F2" s="3569"/>
      <c r="G2" s="3569"/>
      <c r="H2" s="3569"/>
    </row>
    <row r="3" spans="1:8" ht="22.5" customHeight="1">
      <c r="A3" s="3536" t="s">
        <v>2470</v>
      </c>
      <c r="B3" s="3536"/>
      <c r="C3" s="3536"/>
      <c r="D3" s="3536"/>
      <c r="F3" s="3570"/>
      <c r="G3" s="3570"/>
      <c r="H3" s="3539" t="s">
        <v>2471</v>
      </c>
    </row>
    <row r="4" spans="1:8" ht="33" customHeight="1">
      <c r="A4" s="3526" t="s">
        <v>195</v>
      </c>
      <c r="B4" s="3527" t="s">
        <v>2420</v>
      </c>
      <c r="C4" s="3528"/>
      <c r="D4" s="3528"/>
      <c r="E4" s="3527" t="s">
        <v>622</v>
      </c>
      <c r="F4" s="3528"/>
      <c r="G4" s="3528"/>
      <c r="H4" s="3529" t="s">
        <v>739</v>
      </c>
    </row>
    <row r="5" spans="1:8" ht="33" customHeight="1">
      <c r="A5" s="3530" t="s">
        <v>196</v>
      </c>
      <c r="B5" s="3531" t="s">
        <v>625</v>
      </c>
      <c r="C5" s="3531" t="s">
        <v>626</v>
      </c>
      <c r="D5" s="3531" t="s">
        <v>2460</v>
      </c>
      <c r="E5" s="3531" t="s">
        <v>625</v>
      </c>
      <c r="F5" s="3531" t="s">
        <v>626</v>
      </c>
      <c r="G5" s="3531" t="s">
        <v>2460</v>
      </c>
      <c r="H5" s="3532" t="s">
        <v>131</v>
      </c>
    </row>
    <row r="6" spans="1:8" ht="21" customHeight="1">
      <c r="A6" s="3526" t="s">
        <v>92</v>
      </c>
      <c r="B6" s="3533">
        <v>5501</v>
      </c>
      <c r="C6" s="3533">
        <v>3697</v>
      </c>
      <c r="D6" s="3533">
        <v>14</v>
      </c>
      <c r="E6" s="3533">
        <v>25</v>
      </c>
      <c r="F6" s="3533">
        <v>15</v>
      </c>
      <c r="G6" s="3533">
        <v>0</v>
      </c>
      <c r="H6" s="3533">
        <f>SUM(B6:G7)</f>
        <v>9252</v>
      </c>
    </row>
    <row r="7" spans="1:8" ht="21" customHeight="1">
      <c r="A7" s="3530" t="s">
        <v>93</v>
      </c>
      <c r="B7" s="3534"/>
      <c r="C7" s="3534"/>
      <c r="D7" s="3534"/>
      <c r="E7" s="3534"/>
      <c r="F7" s="3534"/>
      <c r="G7" s="3534"/>
      <c r="H7" s="3534"/>
    </row>
    <row r="8" spans="1:8" ht="21" customHeight="1">
      <c r="A8" s="3526" t="s">
        <v>208</v>
      </c>
      <c r="B8" s="3533">
        <v>2179</v>
      </c>
      <c r="C8" s="3533">
        <v>1573</v>
      </c>
      <c r="D8" s="3533">
        <v>3</v>
      </c>
      <c r="E8" s="3533">
        <v>2</v>
      </c>
      <c r="F8" s="3533">
        <v>0</v>
      </c>
      <c r="G8" s="3533">
        <v>0</v>
      </c>
      <c r="H8" s="3533">
        <f>SUM(B8:G9)</f>
        <v>3757</v>
      </c>
    </row>
    <row r="9" spans="1:8" ht="21" customHeight="1">
      <c r="A9" s="3530" t="s">
        <v>2461</v>
      </c>
      <c r="B9" s="3534"/>
      <c r="C9" s="3534"/>
      <c r="D9" s="3534"/>
      <c r="E9" s="3534"/>
      <c r="F9" s="3534"/>
      <c r="G9" s="3534"/>
      <c r="H9" s="3534"/>
    </row>
    <row r="10" spans="1:8" ht="21" customHeight="1">
      <c r="A10" s="3526" t="s">
        <v>2462</v>
      </c>
      <c r="B10" s="3533">
        <v>2486</v>
      </c>
      <c r="C10" s="3533">
        <v>1421</v>
      </c>
      <c r="D10" s="3533">
        <v>54</v>
      </c>
      <c r="E10" s="3533">
        <v>393</v>
      </c>
      <c r="F10" s="3533">
        <v>175</v>
      </c>
      <c r="G10" s="3533">
        <v>8</v>
      </c>
      <c r="H10" s="3533">
        <f>SUM(B10:G11)</f>
        <v>4537</v>
      </c>
    </row>
    <row r="11" spans="1:8" ht="21" customHeight="1">
      <c r="A11" s="3530" t="s">
        <v>2463</v>
      </c>
      <c r="B11" s="3534"/>
      <c r="C11" s="3534"/>
      <c r="D11" s="3534"/>
      <c r="E11" s="3534"/>
      <c r="F11" s="3534"/>
      <c r="G11" s="3534"/>
      <c r="H11" s="3534"/>
    </row>
    <row r="12" spans="1:8" ht="21" customHeight="1">
      <c r="A12" s="3526" t="s">
        <v>2464</v>
      </c>
      <c r="B12" s="3533">
        <v>615</v>
      </c>
      <c r="C12" s="3533">
        <v>369</v>
      </c>
      <c r="D12" s="3533">
        <v>11</v>
      </c>
      <c r="E12" s="3533">
        <v>37</v>
      </c>
      <c r="F12" s="3533">
        <v>20</v>
      </c>
      <c r="G12" s="3533">
        <v>1</v>
      </c>
      <c r="H12" s="3533">
        <f>SUM(B12:G13)</f>
        <v>1053</v>
      </c>
    </row>
    <row r="13" spans="1:8" ht="21" customHeight="1">
      <c r="A13" s="3530" t="s">
        <v>2465</v>
      </c>
      <c r="B13" s="3534"/>
      <c r="C13" s="3534"/>
      <c r="D13" s="3534"/>
      <c r="E13" s="3534"/>
      <c r="F13" s="3534"/>
      <c r="G13" s="3534"/>
      <c r="H13" s="3534"/>
    </row>
    <row r="14" spans="1:8" ht="21" customHeight="1">
      <c r="A14" s="3526" t="s">
        <v>739</v>
      </c>
      <c r="B14" s="3533">
        <f t="shared" ref="B14:H14" si="0">SUM(B6:B12)</f>
        <v>10781</v>
      </c>
      <c r="C14" s="3533">
        <f t="shared" si="0"/>
        <v>7060</v>
      </c>
      <c r="D14" s="3533">
        <f t="shared" si="0"/>
        <v>82</v>
      </c>
      <c r="E14" s="3533">
        <f t="shared" si="0"/>
        <v>457</v>
      </c>
      <c r="F14" s="3533">
        <f t="shared" si="0"/>
        <v>210</v>
      </c>
      <c r="G14" s="3533">
        <f t="shared" si="0"/>
        <v>9</v>
      </c>
      <c r="H14" s="3533">
        <f t="shared" si="0"/>
        <v>18599</v>
      </c>
    </row>
    <row r="15" spans="1:8" ht="21" customHeight="1">
      <c r="A15" s="3530" t="s">
        <v>131</v>
      </c>
      <c r="B15" s="3534"/>
      <c r="C15" s="3534"/>
      <c r="D15" s="3534"/>
      <c r="E15" s="3534"/>
      <c r="F15" s="3534"/>
      <c r="G15" s="3534"/>
      <c r="H15" s="3534"/>
    </row>
    <row r="16" spans="1:8" ht="33" customHeight="1">
      <c r="A16" s="3571" t="s">
        <v>2466</v>
      </c>
      <c r="B16" s="3572"/>
      <c r="C16" s="3572"/>
      <c r="D16" s="3573"/>
      <c r="E16" s="3573"/>
      <c r="F16" s="3573"/>
      <c r="G16" s="3574"/>
      <c r="H16" s="3575" t="s">
        <v>2467</v>
      </c>
    </row>
  </sheetData>
  <mergeCells count="40">
    <mergeCell ref="H14:H15"/>
    <mergeCell ref="A16:C16"/>
    <mergeCell ref="B14:B15"/>
    <mergeCell ref="C14:C15"/>
    <mergeCell ref="D14:D15"/>
    <mergeCell ref="E14:E15"/>
    <mergeCell ref="F14:F15"/>
    <mergeCell ref="G14:G15"/>
    <mergeCell ref="H10:H11"/>
    <mergeCell ref="B12:B13"/>
    <mergeCell ref="C12:C13"/>
    <mergeCell ref="D12:D13"/>
    <mergeCell ref="E12:E13"/>
    <mergeCell ref="F12:F13"/>
    <mergeCell ref="G12:G13"/>
    <mergeCell ref="H12:H13"/>
    <mergeCell ref="B10:B11"/>
    <mergeCell ref="C10:C11"/>
    <mergeCell ref="D10:D11"/>
    <mergeCell ref="E10:E11"/>
    <mergeCell ref="F10:F11"/>
    <mergeCell ref="G10:G11"/>
    <mergeCell ref="H6:H7"/>
    <mergeCell ref="B8:B9"/>
    <mergeCell ref="C8:C9"/>
    <mergeCell ref="D8:D9"/>
    <mergeCell ref="E8:E9"/>
    <mergeCell ref="F8:F9"/>
    <mergeCell ref="G8:G9"/>
    <mergeCell ref="H8:H9"/>
    <mergeCell ref="A1:H1"/>
    <mergeCell ref="A2:H2"/>
    <mergeCell ref="B4:D4"/>
    <mergeCell ref="E4:G4"/>
    <mergeCell ref="B6:B7"/>
    <mergeCell ref="C6:C7"/>
    <mergeCell ref="D6:D7"/>
    <mergeCell ref="E6:E7"/>
    <mergeCell ref="F6:F7"/>
    <mergeCell ref="G6:G7"/>
  </mergeCells>
  <pageMargins left="0.7" right="0.7" top="0.75" bottom="0.75" header="0.3" footer="0.3"/>
  <pageSetup paperSize="9" scale="84"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6BA90-3241-4A51-B97D-C6C708620B41}">
  <sheetPr>
    <tabColor rgb="FF00B050"/>
  </sheetPr>
  <dimension ref="A1:H16"/>
  <sheetViews>
    <sheetView zoomScaleNormal="100" zoomScaleSheetLayoutView="90" workbookViewId="0">
      <selection activeCell="A3" sqref="A3"/>
    </sheetView>
  </sheetViews>
  <sheetFormatPr defaultRowHeight="33" customHeight="1"/>
  <cols>
    <col min="1" max="1" width="32.140625" style="3568" customWidth="1"/>
    <col min="2" max="256" width="9.140625" style="3568"/>
    <col min="257" max="257" width="32.140625" style="3568" customWidth="1"/>
    <col min="258" max="512" width="9.140625" style="3568"/>
    <col min="513" max="513" width="32.140625" style="3568" customWidth="1"/>
    <col min="514" max="768" width="9.140625" style="3568"/>
    <col min="769" max="769" width="32.140625" style="3568" customWidth="1"/>
    <col min="770" max="1024" width="9.140625" style="3568"/>
    <col min="1025" max="1025" width="32.140625" style="3568" customWidth="1"/>
    <col min="1026" max="1280" width="9.140625" style="3568"/>
    <col min="1281" max="1281" width="32.140625" style="3568" customWidth="1"/>
    <col min="1282" max="1536" width="9.140625" style="3568"/>
    <col min="1537" max="1537" width="32.140625" style="3568" customWidth="1"/>
    <col min="1538" max="1792" width="9.140625" style="3568"/>
    <col min="1793" max="1793" width="32.140625" style="3568" customWidth="1"/>
    <col min="1794" max="2048" width="9.140625" style="3568"/>
    <col min="2049" max="2049" width="32.140625" style="3568" customWidth="1"/>
    <col min="2050" max="2304" width="9.140625" style="3568"/>
    <col min="2305" max="2305" width="32.140625" style="3568" customWidth="1"/>
    <col min="2306" max="2560" width="9.140625" style="3568"/>
    <col min="2561" max="2561" width="32.140625" style="3568" customWidth="1"/>
    <col min="2562" max="2816" width="9.140625" style="3568"/>
    <col min="2817" max="2817" width="32.140625" style="3568" customWidth="1"/>
    <col min="2818" max="3072" width="9.140625" style="3568"/>
    <col min="3073" max="3073" width="32.140625" style="3568" customWidth="1"/>
    <col min="3074" max="3328" width="9.140625" style="3568"/>
    <col min="3329" max="3329" width="32.140625" style="3568" customWidth="1"/>
    <col min="3330" max="3584" width="9.140625" style="3568"/>
    <col min="3585" max="3585" width="32.140625" style="3568" customWidth="1"/>
    <col min="3586" max="3840" width="9.140625" style="3568"/>
    <col min="3841" max="3841" width="32.140625" style="3568" customWidth="1"/>
    <col min="3842" max="4096" width="9.140625" style="3568"/>
    <col min="4097" max="4097" width="32.140625" style="3568" customWidth="1"/>
    <col min="4098" max="4352" width="9.140625" style="3568"/>
    <col min="4353" max="4353" width="32.140625" style="3568" customWidth="1"/>
    <col min="4354" max="4608" width="9.140625" style="3568"/>
    <col min="4609" max="4609" width="32.140625" style="3568" customWidth="1"/>
    <col min="4610" max="4864" width="9.140625" style="3568"/>
    <col min="4865" max="4865" width="32.140625" style="3568" customWidth="1"/>
    <col min="4866" max="5120" width="9.140625" style="3568"/>
    <col min="5121" max="5121" width="32.140625" style="3568" customWidth="1"/>
    <col min="5122" max="5376" width="9.140625" style="3568"/>
    <col min="5377" max="5377" width="32.140625" style="3568" customWidth="1"/>
    <col min="5378" max="5632" width="9.140625" style="3568"/>
    <col min="5633" max="5633" width="32.140625" style="3568" customWidth="1"/>
    <col min="5634" max="5888" width="9.140625" style="3568"/>
    <col min="5889" max="5889" width="32.140625" style="3568" customWidth="1"/>
    <col min="5890" max="6144" width="9.140625" style="3568"/>
    <col min="6145" max="6145" width="32.140625" style="3568" customWidth="1"/>
    <col min="6146" max="6400" width="9.140625" style="3568"/>
    <col min="6401" max="6401" width="32.140625" style="3568" customWidth="1"/>
    <col min="6402" max="6656" width="9.140625" style="3568"/>
    <col min="6657" max="6657" width="32.140625" style="3568" customWidth="1"/>
    <col min="6658" max="6912" width="9.140625" style="3568"/>
    <col min="6913" max="6913" width="32.140625" style="3568" customWidth="1"/>
    <col min="6914" max="7168" width="9.140625" style="3568"/>
    <col min="7169" max="7169" width="32.140625" style="3568" customWidth="1"/>
    <col min="7170" max="7424" width="9.140625" style="3568"/>
    <col min="7425" max="7425" width="32.140625" style="3568" customWidth="1"/>
    <col min="7426" max="7680" width="9.140625" style="3568"/>
    <col min="7681" max="7681" width="32.140625" style="3568" customWidth="1"/>
    <col min="7682" max="7936" width="9.140625" style="3568"/>
    <col min="7937" max="7937" width="32.140625" style="3568" customWidth="1"/>
    <col min="7938" max="8192" width="9.140625" style="3568"/>
    <col min="8193" max="8193" width="32.140625" style="3568" customWidth="1"/>
    <col min="8194" max="8448" width="9.140625" style="3568"/>
    <col min="8449" max="8449" width="32.140625" style="3568" customWidth="1"/>
    <col min="8450" max="8704" width="9.140625" style="3568"/>
    <col min="8705" max="8705" width="32.140625" style="3568" customWidth="1"/>
    <col min="8706" max="8960" width="9.140625" style="3568"/>
    <col min="8961" max="8961" width="32.140625" style="3568" customWidth="1"/>
    <col min="8962" max="9216" width="9.140625" style="3568"/>
    <col min="9217" max="9217" width="32.140625" style="3568" customWidth="1"/>
    <col min="9218" max="9472" width="9.140625" style="3568"/>
    <col min="9473" max="9473" width="32.140625" style="3568" customWidth="1"/>
    <col min="9474" max="9728" width="9.140625" style="3568"/>
    <col min="9729" max="9729" width="32.140625" style="3568" customWidth="1"/>
    <col min="9730" max="9984" width="9.140625" style="3568"/>
    <col min="9985" max="9985" width="32.140625" style="3568" customWidth="1"/>
    <col min="9986" max="10240" width="9.140625" style="3568"/>
    <col min="10241" max="10241" width="32.140625" style="3568" customWidth="1"/>
    <col min="10242" max="10496" width="9.140625" style="3568"/>
    <col min="10497" max="10497" width="32.140625" style="3568" customWidth="1"/>
    <col min="10498" max="10752" width="9.140625" style="3568"/>
    <col min="10753" max="10753" width="32.140625" style="3568" customWidth="1"/>
    <col min="10754" max="11008" width="9.140625" style="3568"/>
    <col min="11009" max="11009" width="32.140625" style="3568" customWidth="1"/>
    <col min="11010" max="11264" width="9.140625" style="3568"/>
    <col min="11265" max="11265" width="32.140625" style="3568" customWidth="1"/>
    <col min="11266" max="11520" width="9.140625" style="3568"/>
    <col min="11521" max="11521" width="32.140625" style="3568" customWidth="1"/>
    <col min="11522" max="11776" width="9.140625" style="3568"/>
    <col min="11777" max="11777" width="32.140625" style="3568" customWidth="1"/>
    <col min="11778" max="12032" width="9.140625" style="3568"/>
    <col min="12033" max="12033" width="32.140625" style="3568" customWidth="1"/>
    <col min="12034" max="12288" width="9.140625" style="3568"/>
    <col min="12289" max="12289" width="32.140625" style="3568" customWidth="1"/>
    <col min="12290" max="12544" width="9.140625" style="3568"/>
    <col min="12545" max="12545" width="32.140625" style="3568" customWidth="1"/>
    <col min="12546" max="12800" width="9.140625" style="3568"/>
    <col min="12801" max="12801" width="32.140625" style="3568" customWidth="1"/>
    <col min="12802" max="13056" width="9.140625" style="3568"/>
    <col min="13057" max="13057" width="32.140625" style="3568" customWidth="1"/>
    <col min="13058" max="13312" width="9.140625" style="3568"/>
    <col min="13313" max="13313" width="32.140625" style="3568" customWidth="1"/>
    <col min="13314" max="13568" width="9.140625" style="3568"/>
    <col min="13569" max="13569" width="32.140625" style="3568" customWidth="1"/>
    <col min="13570" max="13824" width="9.140625" style="3568"/>
    <col min="13825" max="13825" width="32.140625" style="3568" customWidth="1"/>
    <col min="13826" max="14080" width="9.140625" style="3568"/>
    <col min="14081" max="14081" width="32.140625" style="3568" customWidth="1"/>
    <col min="14082" max="14336" width="9.140625" style="3568"/>
    <col min="14337" max="14337" width="32.140625" style="3568" customWidth="1"/>
    <col min="14338" max="14592" width="9.140625" style="3568"/>
    <col min="14593" max="14593" width="32.140625" style="3568" customWidth="1"/>
    <col min="14594" max="14848" width="9.140625" style="3568"/>
    <col min="14849" max="14849" width="32.140625" style="3568" customWidth="1"/>
    <col min="14850" max="15104" width="9.140625" style="3568"/>
    <col min="15105" max="15105" width="32.140625" style="3568" customWidth="1"/>
    <col min="15106" max="15360" width="9.140625" style="3568"/>
    <col min="15361" max="15361" width="32.140625" style="3568" customWidth="1"/>
    <col min="15362" max="15616" width="9.140625" style="3568"/>
    <col min="15617" max="15617" width="32.140625" style="3568" customWidth="1"/>
    <col min="15618" max="15872" width="9.140625" style="3568"/>
    <col min="15873" max="15873" width="32.140625" style="3568" customWidth="1"/>
    <col min="15874" max="16128" width="9.140625" style="3568"/>
    <col min="16129" max="16129" width="32.140625" style="3568" customWidth="1"/>
    <col min="16130" max="16384" width="9.140625" style="3568"/>
  </cols>
  <sheetData>
    <row r="1" spans="1:8" ht="33" customHeight="1">
      <c r="A1" s="3567" t="s">
        <v>2472</v>
      </c>
      <c r="B1" s="3567"/>
      <c r="C1" s="3567"/>
      <c r="D1" s="3567"/>
      <c r="E1" s="3567"/>
      <c r="F1" s="3567"/>
      <c r="G1" s="3567"/>
      <c r="H1" s="3567"/>
    </row>
    <row r="2" spans="1:8" ht="33" customHeight="1">
      <c r="A2" s="3569" t="s">
        <v>2473</v>
      </c>
      <c r="B2" s="3569"/>
      <c r="C2" s="3569"/>
      <c r="D2" s="3569"/>
      <c r="E2" s="3569"/>
      <c r="F2" s="3569"/>
      <c r="G2" s="3569"/>
      <c r="H2" s="3569"/>
    </row>
    <row r="3" spans="1:8" ht="22.5" customHeight="1">
      <c r="A3" s="3536" t="s">
        <v>2474</v>
      </c>
      <c r="B3" s="3536"/>
      <c r="C3" s="3536"/>
      <c r="D3" s="3536"/>
      <c r="F3" s="3570"/>
      <c r="G3" s="3570"/>
      <c r="H3" s="3539" t="s">
        <v>2475</v>
      </c>
    </row>
    <row r="4" spans="1:8" ht="33" customHeight="1">
      <c r="A4" s="3526" t="s">
        <v>195</v>
      </c>
      <c r="B4" s="3527" t="s">
        <v>2420</v>
      </c>
      <c r="C4" s="3528"/>
      <c r="D4" s="3528"/>
      <c r="E4" s="3527" t="s">
        <v>622</v>
      </c>
      <c r="F4" s="3528"/>
      <c r="G4" s="3528"/>
      <c r="H4" s="3529" t="s">
        <v>739</v>
      </c>
    </row>
    <row r="5" spans="1:8" ht="33" customHeight="1">
      <c r="A5" s="3530" t="s">
        <v>196</v>
      </c>
      <c r="B5" s="3531" t="s">
        <v>625</v>
      </c>
      <c r="C5" s="3531" t="s">
        <v>626</v>
      </c>
      <c r="D5" s="3531" t="s">
        <v>2460</v>
      </c>
      <c r="E5" s="3531" t="s">
        <v>625</v>
      </c>
      <c r="F5" s="3531" t="s">
        <v>626</v>
      </c>
      <c r="G5" s="3531" t="s">
        <v>2460</v>
      </c>
      <c r="H5" s="3532" t="s">
        <v>131</v>
      </c>
    </row>
    <row r="6" spans="1:8" ht="21" customHeight="1">
      <c r="A6" s="3526" t="s">
        <v>92</v>
      </c>
      <c r="B6" s="3533">
        <v>8933</v>
      </c>
      <c r="C6" s="3533">
        <v>5283</v>
      </c>
      <c r="D6" s="3533">
        <v>18</v>
      </c>
      <c r="E6" s="3533">
        <v>54</v>
      </c>
      <c r="F6" s="3533">
        <v>40</v>
      </c>
      <c r="G6" s="3533">
        <v>0</v>
      </c>
      <c r="H6" s="3533">
        <f>SUM(B6:G7)</f>
        <v>14328</v>
      </c>
    </row>
    <row r="7" spans="1:8" ht="21" customHeight="1">
      <c r="A7" s="3530" t="s">
        <v>93</v>
      </c>
      <c r="B7" s="3534"/>
      <c r="C7" s="3534"/>
      <c r="D7" s="3534"/>
      <c r="E7" s="3534"/>
      <c r="F7" s="3534"/>
      <c r="G7" s="3534"/>
      <c r="H7" s="3534"/>
    </row>
    <row r="8" spans="1:8" ht="21" customHeight="1">
      <c r="A8" s="3526" t="s">
        <v>208</v>
      </c>
      <c r="B8" s="3533">
        <v>7023</v>
      </c>
      <c r="C8" s="3533">
        <v>6210</v>
      </c>
      <c r="D8" s="3533">
        <v>3</v>
      </c>
      <c r="E8" s="3533">
        <v>0</v>
      </c>
      <c r="F8" s="3533">
        <v>0</v>
      </c>
      <c r="G8" s="3533">
        <v>0</v>
      </c>
      <c r="H8" s="3533">
        <f>SUM(B8:G9)</f>
        <v>13236</v>
      </c>
    </row>
    <row r="9" spans="1:8" ht="21" customHeight="1">
      <c r="A9" s="3530" t="s">
        <v>2461</v>
      </c>
      <c r="B9" s="3534"/>
      <c r="C9" s="3534"/>
      <c r="D9" s="3534"/>
      <c r="E9" s="3534"/>
      <c r="F9" s="3534"/>
      <c r="G9" s="3534"/>
      <c r="H9" s="3534"/>
    </row>
    <row r="10" spans="1:8" ht="21" customHeight="1">
      <c r="A10" s="3526" t="s">
        <v>2462</v>
      </c>
      <c r="B10" s="3533">
        <v>26440</v>
      </c>
      <c r="C10" s="3533">
        <v>8372</v>
      </c>
      <c r="D10" s="3533">
        <v>974</v>
      </c>
      <c r="E10" s="3533">
        <v>6821</v>
      </c>
      <c r="F10" s="3533">
        <v>1093</v>
      </c>
      <c r="G10" s="3533">
        <v>544</v>
      </c>
      <c r="H10" s="3533">
        <f>SUM(B10:G11)</f>
        <v>44244</v>
      </c>
    </row>
    <row r="11" spans="1:8" ht="21" customHeight="1">
      <c r="A11" s="3530" t="s">
        <v>2463</v>
      </c>
      <c r="B11" s="3534"/>
      <c r="C11" s="3534"/>
      <c r="D11" s="3534"/>
      <c r="E11" s="3534"/>
      <c r="F11" s="3534"/>
      <c r="G11" s="3534"/>
      <c r="H11" s="3534"/>
    </row>
    <row r="12" spans="1:8" ht="21" customHeight="1">
      <c r="A12" s="3526" t="s">
        <v>2464</v>
      </c>
      <c r="B12" s="3533">
        <v>5724</v>
      </c>
      <c r="C12" s="3533">
        <v>1788</v>
      </c>
      <c r="D12" s="3533">
        <v>17</v>
      </c>
      <c r="E12" s="3533">
        <v>275</v>
      </c>
      <c r="F12" s="3533">
        <v>36</v>
      </c>
      <c r="G12" s="3533">
        <v>1</v>
      </c>
      <c r="H12" s="3533">
        <f>SUM(B12:G13)</f>
        <v>7841</v>
      </c>
    </row>
    <row r="13" spans="1:8" ht="21" customHeight="1">
      <c r="A13" s="3530" t="s">
        <v>2465</v>
      </c>
      <c r="B13" s="3534"/>
      <c r="C13" s="3534"/>
      <c r="D13" s="3534"/>
      <c r="E13" s="3534"/>
      <c r="F13" s="3534"/>
      <c r="G13" s="3534"/>
      <c r="H13" s="3534"/>
    </row>
    <row r="14" spans="1:8" ht="21" customHeight="1">
      <c r="A14" s="3526" t="s">
        <v>739</v>
      </c>
      <c r="B14" s="3533">
        <f t="shared" ref="B14:H14" si="0">SUM(B6:B12)</f>
        <v>48120</v>
      </c>
      <c r="C14" s="3533">
        <f t="shared" si="0"/>
        <v>21653</v>
      </c>
      <c r="D14" s="3533">
        <f t="shared" si="0"/>
        <v>1012</v>
      </c>
      <c r="E14" s="3533">
        <f t="shared" si="0"/>
        <v>7150</v>
      </c>
      <c r="F14" s="3533">
        <f t="shared" si="0"/>
        <v>1169</v>
      </c>
      <c r="G14" s="3533">
        <f t="shared" si="0"/>
        <v>545</v>
      </c>
      <c r="H14" s="3533">
        <f t="shared" si="0"/>
        <v>79649</v>
      </c>
    </row>
    <row r="15" spans="1:8" ht="21" customHeight="1">
      <c r="A15" s="3530" t="s">
        <v>131</v>
      </c>
      <c r="B15" s="3534"/>
      <c r="C15" s="3534"/>
      <c r="D15" s="3534"/>
      <c r="E15" s="3534"/>
      <c r="F15" s="3534"/>
      <c r="G15" s="3534"/>
      <c r="H15" s="3534"/>
    </row>
    <row r="16" spans="1:8" ht="33" customHeight="1">
      <c r="A16" s="3571" t="s">
        <v>2466</v>
      </c>
      <c r="B16" s="3572"/>
      <c r="C16" s="3572"/>
      <c r="D16" s="3573"/>
      <c r="E16" s="3573"/>
      <c r="F16" s="3573"/>
      <c r="G16" s="3574"/>
      <c r="H16" s="3575" t="s">
        <v>2467</v>
      </c>
    </row>
  </sheetData>
  <mergeCells count="40">
    <mergeCell ref="H14:H15"/>
    <mergeCell ref="A16:C16"/>
    <mergeCell ref="B14:B15"/>
    <mergeCell ref="C14:C15"/>
    <mergeCell ref="D14:D15"/>
    <mergeCell ref="E14:E15"/>
    <mergeCell ref="F14:F15"/>
    <mergeCell ref="G14:G15"/>
    <mergeCell ref="H10:H11"/>
    <mergeCell ref="B12:B13"/>
    <mergeCell ref="C12:C13"/>
    <mergeCell ref="D12:D13"/>
    <mergeCell ref="E12:E13"/>
    <mergeCell ref="F12:F13"/>
    <mergeCell ref="G12:G13"/>
    <mergeCell ref="H12:H13"/>
    <mergeCell ref="B10:B11"/>
    <mergeCell ref="C10:C11"/>
    <mergeCell ref="D10:D11"/>
    <mergeCell ref="E10:E11"/>
    <mergeCell ref="F10:F11"/>
    <mergeCell ref="G10:G11"/>
    <mergeCell ref="H6:H7"/>
    <mergeCell ref="B8:B9"/>
    <mergeCell ref="C8:C9"/>
    <mergeCell ref="D8:D9"/>
    <mergeCell ref="E8:E9"/>
    <mergeCell ref="F8:F9"/>
    <mergeCell ref="G8:G9"/>
    <mergeCell ref="H8:H9"/>
    <mergeCell ref="A1:H1"/>
    <mergeCell ref="A2:H2"/>
    <mergeCell ref="B4:D4"/>
    <mergeCell ref="E4:G4"/>
    <mergeCell ref="B6:B7"/>
    <mergeCell ref="C6:C7"/>
    <mergeCell ref="D6:D7"/>
    <mergeCell ref="E6:E7"/>
    <mergeCell ref="F6:F7"/>
    <mergeCell ref="G6:G7"/>
  </mergeCells>
  <pageMargins left="0.7" right="0.7" top="0.75" bottom="0.75" header="0.3" footer="0.3"/>
  <pageSetup paperSize="9" scale="84"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36F7A-D6FB-4F6F-91A2-C4084F14D4D2}">
  <sheetPr>
    <tabColor rgb="FF00B050"/>
  </sheetPr>
  <dimension ref="A1:H16"/>
  <sheetViews>
    <sheetView zoomScaleNormal="100" zoomScaleSheetLayoutView="80" workbookViewId="0">
      <selection activeCell="A3" sqref="A3"/>
    </sheetView>
  </sheetViews>
  <sheetFormatPr defaultRowHeight="33" customHeight="1"/>
  <cols>
    <col min="1" max="1" width="32.140625" style="3568" customWidth="1"/>
    <col min="2" max="2" width="14" style="3568" customWidth="1"/>
    <col min="3" max="256" width="9.140625" style="3568"/>
    <col min="257" max="257" width="32.140625" style="3568" customWidth="1"/>
    <col min="258" max="258" width="14" style="3568" customWidth="1"/>
    <col min="259" max="512" width="9.140625" style="3568"/>
    <col min="513" max="513" width="32.140625" style="3568" customWidth="1"/>
    <col min="514" max="514" width="14" style="3568" customWidth="1"/>
    <col min="515" max="768" width="9.140625" style="3568"/>
    <col min="769" max="769" width="32.140625" style="3568" customWidth="1"/>
    <col min="770" max="770" width="14" style="3568" customWidth="1"/>
    <col min="771" max="1024" width="9.140625" style="3568"/>
    <col min="1025" max="1025" width="32.140625" style="3568" customWidth="1"/>
    <col min="1026" max="1026" width="14" style="3568" customWidth="1"/>
    <col min="1027" max="1280" width="9.140625" style="3568"/>
    <col min="1281" max="1281" width="32.140625" style="3568" customWidth="1"/>
    <col min="1282" max="1282" width="14" style="3568" customWidth="1"/>
    <col min="1283" max="1536" width="9.140625" style="3568"/>
    <col min="1537" max="1537" width="32.140625" style="3568" customWidth="1"/>
    <col min="1538" max="1538" width="14" style="3568" customWidth="1"/>
    <col min="1539" max="1792" width="9.140625" style="3568"/>
    <col min="1793" max="1793" width="32.140625" style="3568" customWidth="1"/>
    <col min="1794" max="1794" width="14" style="3568" customWidth="1"/>
    <col min="1795" max="2048" width="9.140625" style="3568"/>
    <col min="2049" max="2049" width="32.140625" style="3568" customWidth="1"/>
    <col min="2050" max="2050" width="14" style="3568" customWidth="1"/>
    <col min="2051" max="2304" width="9.140625" style="3568"/>
    <col min="2305" max="2305" width="32.140625" style="3568" customWidth="1"/>
    <col min="2306" max="2306" width="14" style="3568" customWidth="1"/>
    <col min="2307" max="2560" width="9.140625" style="3568"/>
    <col min="2561" max="2561" width="32.140625" style="3568" customWidth="1"/>
    <col min="2562" max="2562" width="14" style="3568" customWidth="1"/>
    <col min="2563" max="2816" width="9.140625" style="3568"/>
    <col min="2817" max="2817" width="32.140625" style="3568" customWidth="1"/>
    <col min="2818" max="2818" width="14" style="3568" customWidth="1"/>
    <col min="2819" max="3072" width="9.140625" style="3568"/>
    <col min="3073" max="3073" width="32.140625" style="3568" customWidth="1"/>
    <col min="3074" max="3074" width="14" style="3568" customWidth="1"/>
    <col min="3075" max="3328" width="9.140625" style="3568"/>
    <col min="3329" max="3329" width="32.140625" style="3568" customWidth="1"/>
    <col min="3330" max="3330" width="14" style="3568" customWidth="1"/>
    <col min="3331" max="3584" width="9.140625" style="3568"/>
    <col min="3585" max="3585" width="32.140625" style="3568" customWidth="1"/>
    <col min="3586" max="3586" width="14" style="3568" customWidth="1"/>
    <col min="3587" max="3840" width="9.140625" style="3568"/>
    <col min="3841" max="3841" width="32.140625" style="3568" customWidth="1"/>
    <col min="3842" max="3842" width="14" style="3568" customWidth="1"/>
    <col min="3843" max="4096" width="9.140625" style="3568"/>
    <col min="4097" max="4097" width="32.140625" style="3568" customWidth="1"/>
    <col min="4098" max="4098" width="14" style="3568" customWidth="1"/>
    <col min="4099" max="4352" width="9.140625" style="3568"/>
    <col min="4353" max="4353" width="32.140625" style="3568" customWidth="1"/>
    <col min="4354" max="4354" width="14" style="3568" customWidth="1"/>
    <col min="4355" max="4608" width="9.140625" style="3568"/>
    <col min="4609" max="4609" width="32.140625" style="3568" customWidth="1"/>
    <col min="4610" max="4610" width="14" style="3568" customWidth="1"/>
    <col min="4611" max="4864" width="9.140625" style="3568"/>
    <col min="4865" max="4865" width="32.140625" style="3568" customWidth="1"/>
    <col min="4866" max="4866" width="14" style="3568" customWidth="1"/>
    <col min="4867" max="5120" width="9.140625" style="3568"/>
    <col min="5121" max="5121" width="32.140625" style="3568" customWidth="1"/>
    <col min="5122" max="5122" width="14" style="3568" customWidth="1"/>
    <col min="5123" max="5376" width="9.140625" style="3568"/>
    <col min="5377" max="5377" width="32.140625" style="3568" customWidth="1"/>
    <col min="5378" max="5378" width="14" style="3568" customWidth="1"/>
    <col min="5379" max="5632" width="9.140625" style="3568"/>
    <col min="5633" max="5633" width="32.140625" style="3568" customWidth="1"/>
    <col min="5634" max="5634" width="14" style="3568" customWidth="1"/>
    <col min="5635" max="5888" width="9.140625" style="3568"/>
    <col min="5889" max="5889" width="32.140625" style="3568" customWidth="1"/>
    <col min="5890" max="5890" width="14" style="3568" customWidth="1"/>
    <col min="5891" max="6144" width="9.140625" style="3568"/>
    <col min="6145" max="6145" width="32.140625" style="3568" customWidth="1"/>
    <col min="6146" max="6146" width="14" style="3568" customWidth="1"/>
    <col min="6147" max="6400" width="9.140625" style="3568"/>
    <col min="6401" max="6401" width="32.140625" style="3568" customWidth="1"/>
    <col min="6402" max="6402" width="14" style="3568" customWidth="1"/>
    <col min="6403" max="6656" width="9.140625" style="3568"/>
    <col min="6657" max="6657" width="32.140625" style="3568" customWidth="1"/>
    <col min="6658" max="6658" width="14" style="3568" customWidth="1"/>
    <col min="6659" max="6912" width="9.140625" style="3568"/>
    <col min="6913" max="6913" width="32.140625" style="3568" customWidth="1"/>
    <col min="6914" max="6914" width="14" style="3568" customWidth="1"/>
    <col min="6915" max="7168" width="9.140625" style="3568"/>
    <col min="7169" max="7169" width="32.140625" style="3568" customWidth="1"/>
    <col min="7170" max="7170" width="14" style="3568" customWidth="1"/>
    <col min="7171" max="7424" width="9.140625" style="3568"/>
    <col min="7425" max="7425" width="32.140625" style="3568" customWidth="1"/>
    <col min="7426" max="7426" width="14" style="3568" customWidth="1"/>
    <col min="7427" max="7680" width="9.140625" style="3568"/>
    <col min="7681" max="7681" width="32.140625" style="3568" customWidth="1"/>
    <col min="7682" max="7682" width="14" style="3568" customWidth="1"/>
    <col min="7683" max="7936" width="9.140625" style="3568"/>
    <col min="7937" max="7937" width="32.140625" style="3568" customWidth="1"/>
    <col min="7938" max="7938" width="14" style="3568" customWidth="1"/>
    <col min="7939" max="8192" width="9.140625" style="3568"/>
    <col min="8193" max="8193" width="32.140625" style="3568" customWidth="1"/>
    <col min="8194" max="8194" width="14" style="3568" customWidth="1"/>
    <col min="8195" max="8448" width="9.140625" style="3568"/>
    <col min="8449" max="8449" width="32.140625" style="3568" customWidth="1"/>
    <col min="8450" max="8450" width="14" style="3568" customWidth="1"/>
    <col min="8451" max="8704" width="9.140625" style="3568"/>
    <col min="8705" max="8705" width="32.140625" style="3568" customWidth="1"/>
    <col min="8706" max="8706" width="14" style="3568" customWidth="1"/>
    <col min="8707" max="8960" width="9.140625" style="3568"/>
    <col min="8961" max="8961" width="32.140625" style="3568" customWidth="1"/>
    <col min="8962" max="8962" width="14" style="3568" customWidth="1"/>
    <col min="8963" max="9216" width="9.140625" style="3568"/>
    <col min="9217" max="9217" width="32.140625" style="3568" customWidth="1"/>
    <col min="9218" max="9218" width="14" style="3568" customWidth="1"/>
    <col min="9219" max="9472" width="9.140625" style="3568"/>
    <col min="9473" max="9473" width="32.140625" style="3568" customWidth="1"/>
    <col min="9474" max="9474" width="14" style="3568" customWidth="1"/>
    <col min="9475" max="9728" width="9.140625" style="3568"/>
    <col min="9729" max="9729" width="32.140625" style="3568" customWidth="1"/>
    <col min="9730" max="9730" width="14" style="3568" customWidth="1"/>
    <col min="9731" max="9984" width="9.140625" style="3568"/>
    <col min="9985" max="9985" width="32.140625" style="3568" customWidth="1"/>
    <col min="9986" max="9986" width="14" style="3568" customWidth="1"/>
    <col min="9987" max="10240" width="9.140625" style="3568"/>
    <col min="10241" max="10241" width="32.140625" style="3568" customWidth="1"/>
    <col min="10242" max="10242" width="14" style="3568" customWidth="1"/>
    <col min="10243" max="10496" width="9.140625" style="3568"/>
    <col min="10497" max="10497" width="32.140625" style="3568" customWidth="1"/>
    <col min="10498" max="10498" width="14" style="3568" customWidth="1"/>
    <col min="10499" max="10752" width="9.140625" style="3568"/>
    <col min="10753" max="10753" width="32.140625" style="3568" customWidth="1"/>
    <col min="10754" max="10754" width="14" style="3568" customWidth="1"/>
    <col min="10755" max="11008" width="9.140625" style="3568"/>
    <col min="11009" max="11009" width="32.140625" style="3568" customWidth="1"/>
    <col min="11010" max="11010" width="14" style="3568" customWidth="1"/>
    <col min="11011" max="11264" width="9.140625" style="3568"/>
    <col min="11265" max="11265" width="32.140625" style="3568" customWidth="1"/>
    <col min="11266" max="11266" width="14" style="3568" customWidth="1"/>
    <col min="11267" max="11520" width="9.140625" style="3568"/>
    <col min="11521" max="11521" width="32.140625" style="3568" customWidth="1"/>
    <col min="11522" max="11522" width="14" style="3568" customWidth="1"/>
    <col min="11523" max="11776" width="9.140625" style="3568"/>
    <col min="11777" max="11777" width="32.140625" style="3568" customWidth="1"/>
    <col min="11778" max="11778" width="14" style="3568" customWidth="1"/>
    <col min="11779" max="12032" width="9.140625" style="3568"/>
    <col min="12033" max="12033" width="32.140625" style="3568" customWidth="1"/>
    <col min="12034" max="12034" width="14" style="3568" customWidth="1"/>
    <col min="12035" max="12288" width="9.140625" style="3568"/>
    <col min="12289" max="12289" width="32.140625" style="3568" customWidth="1"/>
    <col min="12290" max="12290" width="14" style="3568" customWidth="1"/>
    <col min="12291" max="12544" width="9.140625" style="3568"/>
    <col min="12545" max="12545" width="32.140625" style="3568" customWidth="1"/>
    <col min="12546" max="12546" width="14" style="3568" customWidth="1"/>
    <col min="12547" max="12800" width="9.140625" style="3568"/>
    <col min="12801" max="12801" width="32.140625" style="3568" customWidth="1"/>
    <col min="12802" max="12802" width="14" style="3568" customWidth="1"/>
    <col min="12803" max="13056" width="9.140625" style="3568"/>
    <col min="13057" max="13057" width="32.140625" style="3568" customWidth="1"/>
    <col min="13058" max="13058" width="14" style="3568" customWidth="1"/>
    <col min="13059" max="13312" width="9.140625" style="3568"/>
    <col min="13313" max="13313" width="32.140625" style="3568" customWidth="1"/>
    <col min="13314" max="13314" width="14" style="3568" customWidth="1"/>
    <col min="13315" max="13568" width="9.140625" style="3568"/>
    <col min="13569" max="13569" width="32.140625" style="3568" customWidth="1"/>
    <col min="13570" max="13570" width="14" style="3568" customWidth="1"/>
    <col min="13571" max="13824" width="9.140625" style="3568"/>
    <col min="13825" max="13825" width="32.140625" style="3568" customWidth="1"/>
    <col min="13826" max="13826" width="14" style="3568" customWidth="1"/>
    <col min="13827" max="14080" width="9.140625" style="3568"/>
    <col min="14081" max="14081" width="32.140625" style="3568" customWidth="1"/>
    <col min="14082" max="14082" width="14" style="3568" customWidth="1"/>
    <col min="14083" max="14336" width="9.140625" style="3568"/>
    <col min="14337" max="14337" width="32.140625" style="3568" customWidth="1"/>
    <col min="14338" max="14338" width="14" style="3568" customWidth="1"/>
    <col min="14339" max="14592" width="9.140625" style="3568"/>
    <col min="14593" max="14593" width="32.140625" style="3568" customWidth="1"/>
    <col min="14594" max="14594" width="14" style="3568" customWidth="1"/>
    <col min="14595" max="14848" width="9.140625" style="3568"/>
    <col min="14849" max="14849" width="32.140625" style="3568" customWidth="1"/>
    <col min="14850" max="14850" width="14" style="3568" customWidth="1"/>
    <col min="14851" max="15104" width="9.140625" style="3568"/>
    <col min="15105" max="15105" width="32.140625" style="3568" customWidth="1"/>
    <col min="15106" max="15106" width="14" style="3568" customWidth="1"/>
    <col min="15107" max="15360" width="9.140625" style="3568"/>
    <col min="15361" max="15361" width="32.140625" style="3568" customWidth="1"/>
    <col min="15362" max="15362" width="14" style="3568" customWidth="1"/>
    <col min="15363" max="15616" width="9.140625" style="3568"/>
    <col min="15617" max="15617" width="32.140625" style="3568" customWidth="1"/>
    <col min="15618" max="15618" width="14" style="3568" customWidth="1"/>
    <col min="15619" max="15872" width="9.140625" style="3568"/>
    <col min="15873" max="15873" width="32.140625" style="3568" customWidth="1"/>
    <col min="15874" max="15874" width="14" style="3568" customWidth="1"/>
    <col min="15875" max="16128" width="9.140625" style="3568"/>
    <col min="16129" max="16129" width="32.140625" style="3568" customWidth="1"/>
    <col min="16130" max="16130" width="14" style="3568" customWidth="1"/>
    <col min="16131" max="16384" width="9.140625" style="3568"/>
  </cols>
  <sheetData>
    <row r="1" spans="1:8" ht="33" customHeight="1">
      <c r="A1" s="3577" t="s">
        <v>2476</v>
      </c>
      <c r="B1" s="3577"/>
      <c r="C1" s="3577"/>
      <c r="D1" s="3577"/>
      <c r="E1" s="3577"/>
      <c r="F1" s="3577"/>
      <c r="G1" s="3577"/>
      <c r="H1" s="3577"/>
    </row>
    <row r="2" spans="1:8" ht="33" customHeight="1">
      <c r="A2" s="3578" t="s">
        <v>2477</v>
      </c>
      <c r="B2" s="3578"/>
      <c r="C2" s="3578"/>
      <c r="D2" s="3578"/>
      <c r="E2" s="3578"/>
      <c r="F2" s="3578"/>
      <c r="G2" s="3578"/>
      <c r="H2" s="3578"/>
    </row>
    <row r="3" spans="1:8" ht="33" customHeight="1">
      <c r="A3" s="3579" t="s">
        <v>2478</v>
      </c>
      <c r="B3" s="3579"/>
      <c r="C3" s="3579"/>
      <c r="D3" s="3579"/>
      <c r="E3" s="3580"/>
      <c r="F3" s="3570"/>
      <c r="G3" s="3570"/>
      <c r="H3" s="3539" t="s">
        <v>2479</v>
      </c>
    </row>
    <row r="4" spans="1:8" ht="33" customHeight="1">
      <c r="A4" s="3581" t="s">
        <v>195</v>
      </c>
      <c r="B4" s="3582" t="s">
        <v>2420</v>
      </c>
      <c r="C4" s="3583"/>
      <c r="D4" s="3583"/>
      <c r="E4" s="3582" t="s">
        <v>622</v>
      </c>
      <c r="F4" s="3583"/>
      <c r="G4" s="3583"/>
      <c r="H4" s="3584" t="s">
        <v>739</v>
      </c>
    </row>
    <row r="5" spans="1:8" ht="33" customHeight="1">
      <c r="A5" s="3585" t="s">
        <v>196</v>
      </c>
      <c r="B5" s="3531" t="s">
        <v>625</v>
      </c>
      <c r="C5" s="3531" t="s">
        <v>626</v>
      </c>
      <c r="D5" s="3531" t="s">
        <v>2460</v>
      </c>
      <c r="E5" s="3531" t="s">
        <v>625</v>
      </c>
      <c r="F5" s="3531" t="s">
        <v>626</v>
      </c>
      <c r="G5" s="3531" t="s">
        <v>2460</v>
      </c>
      <c r="H5" s="3532" t="s">
        <v>131</v>
      </c>
    </row>
    <row r="6" spans="1:8" ht="33" customHeight="1">
      <c r="A6" s="3581" t="s">
        <v>92</v>
      </c>
      <c r="B6" s="3533">
        <v>1031</v>
      </c>
      <c r="C6" s="3533">
        <v>612</v>
      </c>
      <c r="D6" s="3533">
        <v>1</v>
      </c>
      <c r="E6" s="3533">
        <v>8</v>
      </c>
      <c r="F6" s="3533">
        <v>0</v>
      </c>
      <c r="G6" s="3533">
        <v>0</v>
      </c>
      <c r="H6" s="3533">
        <f>SUM(B6:G7)</f>
        <v>1652</v>
      </c>
    </row>
    <row r="7" spans="1:8" ht="33" customHeight="1">
      <c r="A7" s="3585" t="s">
        <v>93</v>
      </c>
      <c r="B7" s="3534"/>
      <c r="C7" s="3534"/>
      <c r="D7" s="3534"/>
      <c r="E7" s="3534"/>
      <c r="F7" s="3534"/>
      <c r="G7" s="3534"/>
      <c r="H7" s="3534"/>
    </row>
    <row r="8" spans="1:8" ht="33" customHeight="1">
      <c r="A8" s="3581" t="s">
        <v>208</v>
      </c>
      <c r="B8" s="3533">
        <v>355</v>
      </c>
      <c r="C8" s="3533">
        <v>251</v>
      </c>
      <c r="D8" s="3533">
        <v>1</v>
      </c>
      <c r="E8" s="3533">
        <v>4</v>
      </c>
      <c r="F8" s="3533">
        <v>0</v>
      </c>
      <c r="G8" s="3533">
        <v>0</v>
      </c>
      <c r="H8" s="3533">
        <f>SUM(B8:G9)</f>
        <v>611</v>
      </c>
    </row>
    <row r="9" spans="1:8" ht="33" customHeight="1">
      <c r="A9" s="3585" t="s">
        <v>2461</v>
      </c>
      <c r="B9" s="3534"/>
      <c r="C9" s="3534"/>
      <c r="D9" s="3534"/>
      <c r="E9" s="3534"/>
      <c r="F9" s="3534"/>
      <c r="G9" s="3534"/>
      <c r="H9" s="3534"/>
    </row>
    <row r="10" spans="1:8" ht="33" customHeight="1">
      <c r="A10" s="3581" t="s">
        <v>2462</v>
      </c>
      <c r="B10" s="3533">
        <v>750</v>
      </c>
      <c r="C10" s="3533">
        <v>442</v>
      </c>
      <c r="D10" s="3533">
        <v>9</v>
      </c>
      <c r="E10" s="3533">
        <v>61</v>
      </c>
      <c r="F10" s="3533">
        <v>33</v>
      </c>
      <c r="G10" s="3533">
        <v>2</v>
      </c>
      <c r="H10" s="3533">
        <f>SUM(B10:G11)</f>
        <v>1297</v>
      </c>
    </row>
    <row r="11" spans="1:8" ht="33" customHeight="1">
      <c r="A11" s="3585" t="s">
        <v>2463</v>
      </c>
      <c r="B11" s="3534"/>
      <c r="C11" s="3534"/>
      <c r="D11" s="3534"/>
      <c r="E11" s="3534"/>
      <c r="F11" s="3534"/>
      <c r="G11" s="3534"/>
      <c r="H11" s="3534"/>
    </row>
    <row r="12" spans="1:8" ht="33" customHeight="1">
      <c r="A12" s="3581" t="s">
        <v>2464</v>
      </c>
      <c r="B12" s="3533">
        <v>389</v>
      </c>
      <c r="C12" s="3533">
        <v>228</v>
      </c>
      <c r="D12" s="3533">
        <v>6</v>
      </c>
      <c r="E12" s="3533">
        <v>23</v>
      </c>
      <c r="F12" s="3533">
        <v>8</v>
      </c>
      <c r="G12" s="3533">
        <v>0</v>
      </c>
      <c r="H12" s="3533">
        <f>SUM(B12:G13)</f>
        <v>654</v>
      </c>
    </row>
    <row r="13" spans="1:8" ht="33" customHeight="1">
      <c r="A13" s="3585" t="s">
        <v>2465</v>
      </c>
      <c r="B13" s="3534"/>
      <c r="C13" s="3534"/>
      <c r="D13" s="3534"/>
      <c r="E13" s="3534"/>
      <c r="F13" s="3534"/>
      <c r="G13" s="3534"/>
      <c r="H13" s="3534"/>
    </row>
    <row r="14" spans="1:8" ht="33" customHeight="1">
      <c r="A14" s="3581" t="s">
        <v>739</v>
      </c>
      <c r="B14" s="3533">
        <f t="shared" ref="B14:H14" si="0">SUM(B6:B12)</f>
        <v>2525</v>
      </c>
      <c r="C14" s="3533">
        <f t="shared" si="0"/>
        <v>1533</v>
      </c>
      <c r="D14" s="3533">
        <f t="shared" si="0"/>
        <v>17</v>
      </c>
      <c r="E14" s="3533">
        <f t="shared" si="0"/>
        <v>96</v>
      </c>
      <c r="F14" s="3533">
        <f t="shared" si="0"/>
        <v>41</v>
      </c>
      <c r="G14" s="3533">
        <f t="shared" si="0"/>
        <v>2</v>
      </c>
      <c r="H14" s="3533">
        <f t="shared" si="0"/>
        <v>4214</v>
      </c>
    </row>
    <row r="15" spans="1:8" ht="33" customHeight="1">
      <c r="A15" s="3585" t="s">
        <v>131</v>
      </c>
      <c r="B15" s="3534"/>
      <c r="C15" s="3534"/>
      <c r="D15" s="3534"/>
      <c r="E15" s="3534"/>
      <c r="F15" s="3534"/>
      <c r="G15" s="3534"/>
      <c r="H15" s="3534"/>
    </row>
    <row r="16" spans="1:8" ht="33" customHeight="1">
      <c r="A16" s="3571" t="s">
        <v>2466</v>
      </c>
      <c r="B16" s="3572"/>
      <c r="C16" s="3572"/>
      <c r="D16" s="3573"/>
      <c r="E16" s="3573"/>
      <c r="F16" s="3573"/>
      <c r="G16" s="3574"/>
      <c r="H16" s="3575" t="s">
        <v>2467</v>
      </c>
    </row>
  </sheetData>
  <mergeCells count="40">
    <mergeCell ref="H14:H15"/>
    <mergeCell ref="A16:C16"/>
    <mergeCell ref="B14:B15"/>
    <mergeCell ref="C14:C15"/>
    <mergeCell ref="D14:D15"/>
    <mergeCell ref="E14:E15"/>
    <mergeCell ref="F14:F15"/>
    <mergeCell ref="G14:G15"/>
    <mergeCell ref="H10:H11"/>
    <mergeCell ref="B12:B13"/>
    <mergeCell ref="C12:C13"/>
    <mergeCell ref="D12:D13"/>
    <mergeCell ref="E12:E13"/>
    <mergeCell ref="F12:F13"/>
    <mergeCell ref="G12:G13"/>
    <mergeCell ref="H12:H13"/>
    <mergeCell ref="B10:B11"/>
    <mergeCell ref="C10:C11"/>
    <mergeCell ref="D10:D11"/>
    <mergeCell ref="E10:E11"/>
    <mergeCell ref="F10:F11"/>
    <mergeCell ref="G10:G11"/>
    <mergeCell ref="H6:H7"/>
    <mergeCell ref="B8:B9"/>
    <mergeCell ref="C8:C9"/>
    <mergeCell ref="D8:D9"/>
    <mergeCell ref="E8:E9"/>
    <mergeCell ref="F8:F9"/>
    <mergeCell ref="G8:G9"/>
    <mergeCell ref="H8:H9"/>
    <mergeCell ref="A1:H1"/>
    <mergeCell ref="A2:H2"/>
    <mergeCell ref="B4:D4"/>
    <mergeCell ref="E4:G4"/>
    <mergeCell ref="B6:B7"/>
    <mergeCell ref="C6:C7"/>
    <mergeCell ref="D6:D7"/>
    <mergeCell ref="E6:E7"/>
    <mergeCell ref="F6:F7"/>
    <mergeCell ref="G6:G7"/>
  </mergeCells>
  <pageMargins left="0.7" right="0.7" top="0.75" bottom="0.75" header="0.3" footer="0.3"/>
  <pageSetup paperSize="9" scale="82"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0AC87-E7CC-4B06-BA56-B4C13B2010D7}">
  <sheetPr>
    <tabColor rgb="FF00B050"/>
  </sheetPr>
  <dimension ref="A1:G16"/>
  <sheetViews>
    <sheetView zoomScaleNormal="100" zoomScaleSheetLayoutView="90" workbookViewId="0">
      <selection activeCell="A3" sqref="A3"/>
    </sheetView>
  </sheetViews>
  <sheetFormatPr defaultRowHeight="33" customHeight="1"/>
  <cols>
    <col min="1" max="1" width="32.140625" style="3586" customWidth="1"/>
    <col min="2" max="256" width="9.140625" style="3586"/>
    <col min="257" max="257" width="32.140625" style="3586" customWidth="1"/>
    <col min="258" max="512" width="9.140625" style="3586"/>
    <col min="513" max="513" width="32.140625" style="3586" customWidth="1"/>
    <col min="514" max="768" width="9.140625" style="3586"/>
    <col min="769" max="769" width="32.140625" style="3586" customWidth="1"/>
    <col min="770" max="1024" width="9.140625" style="3586"/>
    <col min="1025" max="1025" width="32.140625" style="3586" customWidth="1"/>
    <col min="1026" max="1280" width="9.140625" style="3586"/>
    <col min="1281" max="1281" width="32.140625" style="3586" customWidth="1"/>
    <col min="1282" max="1536" width="9.140625" style="3586"/>
    <col min="1537" max="1537" width="32.140625" style="3586" customWidth="1"/>
    <col min="1538" max="1792" width="9.140625" style="3586"/>
    <col min="1793" max="1793" width="32.140625" style="3586" customWidth="1"/>
    <col min="1794" max="2048" width="9.140625" style="3586"/>
    <col min="2049" max="2049" width="32.140625" style="3586" customWidth="1"/>
    <col min="2050" max="2304" width="9.140625" style="3586"/>
    <col min="2305" max="2305" width="32.140625" style="3586" customWidth="1"/>
    <col min="2306" max="2560" width="9.140625" style="3586"/>
    <col min="2561" max="2561" width="32.140625" style="3586" customWidth="1"/>
    <col min="2562" max="2816" width="9.140625" style="3586"/>
    <col min="2817" max="2817" width="32.140625" style="3586" customWidth="1"/>
    <col min="2818" max="3072" width="9.140625" style="3586"/>
    <col min="3073" max="3073" width="32.140625" style="3586" customWidth="1"/>
    <col min="3074" max="3328" width="9.140625" style="3586"/>
    <col min="3329" max="3329" width="32.140625" style="3586" customWidth="1"/>
    <col min="3330" max="3584" width="9.140625" style="3586"/>
    <col min="3585" max="3585" width="32.140625" style="3586" customWidth="1"/>
    <col min="3586" max="3840" width="9.140625" style="3586"/>
    <col min="3841" max="3841" width="32.140625" style="3586" customWidth="1"/>
    <col min="3842" max="4096" width="9.140625" style="3586"/>
    <col min="4097" max="4097" width="32.140625" style="3586" customWidth="1"/>
    <col min="4098" max="4352" width="9.140625" style="3586"/>
    <col min="4353" max="4353" width="32.140625" style="3586" customWidth="1"/>
    <col min="4354" max="4608" width="9.140625" style="3586"/>
    <col min="4609" max="4609" width="32.140625" style="3586" customWidth="1"/>
    <col min="4610" max="4864" width="9.140625" style="3586"/>
    <col min="4865" max="4865" width="32.140625" style="3586" customWidth="1"/>
    <col min="4866" max="5120" width="9.140625" style="3586"/>
    <col min="5121" max="5121" width="32.140625" style="3586" customWidth="1"/>
    <col min="5122" max="5376" width="9.140625" style="3586"/>
    <col min="5377" max="5377" width="32.140625" style="3586" customWidth="1"/>
    <col min="5378" max="5632" width="9.140625" style="3586"/>
    <col min="5633" max="5633" width="32.140625" style="3586" customWidth="1"/>
    <col min="5634" max="5888" width="9.140625" style="3586"/>
    <col min="5889" max="5889" width="32.140625" style="3586" customWidth="1"/>
    <col min="5890" max="6144" width="9.140625" style="3586"/>
    <col min="6145" max="6145" width="32.140625" style="3586" customWidth="1"/>
    <col min="6146" max="6400" width="9.140625" style="3586"/>
    <col min="6401" max="6401" width="32.140625" style="3586" customWidth="1"/>
    <col min="6402" max="6656" width="9.140625" style="3586"/>
    <col min="6657" max="6657" width="32.140625" style="3586" customWidth="1"/>
    <col min="6658" max="6912" width="9.140625" style="3586"/>
    <col min="6913" max="6913" width="32.140625" style="3586" customWidth="1"/>
    <col min="6914" max="7168" width="9.140625" style="3586"/>
    <col min="7169" max="7169" width="32.140625" style="3586" customWidth="1"/>
    <col min="7170" max="7424" width="9.140625" style="3586"/>
    <col min="7425" max="7425" width="32.140625" style="3586" customWidth="1"/>
    <col min="7426" max="7680" width="9.140625" style="3586"/>
    <col min="7681" max="7681" width="32.140625" style="3586" customWidth="1"/>
    <col min="7682" max="7936" width="9.140625" style="3586"/>
    <col min="7937" max="7937" width="32.140625" style="3586" customWidth="1"/>
    <col min="7938" max="8192" width="9.140625" style="3586"/>
    <col min="8193" max="8193" width="32.140625" style="3586" customWidth="1"/>
    <col min="8194" max="8448" width="9.140625" style="3586"/>
    <col min="8449" max="8449" width="32.140625" style="3586" customWidth="1"/>
    <col min="8450" max="8704" width="9.140625" style="3586"/>
    <col min="8705" max="8705" width="32.140625" style="3586" customWidth="1"/>
    <col min="8706" max="8960" width="9.140625" style="3586"/>
    <col min="8961" max="8961" width="32.140625" style="3586" customWidth="1"/>
    <col min="8962" max="9216" width="9.140625" style="3586"/>
    <col min="9217" max="9217" width="32.140625" style="3586" customWidth="1"/>
    <col min="9218" max="9472" width="9.140625" style="3586"/>
    <col min="9473" max="9473" width="32.140625" style="3586" customWidth="1"/>
    <col min="9474" max="9728" width="9.140625" style="3586"/>
    <col min="9729" max="9729" width="32.140625" style="3586" customWidth="1"/>
    <col min="9730" max="9984" width="9.140625" style="3586"/>
    <col min="9985" max="9985" width="32.140625" style="3586" customWidth="1"/>
    <col min="9986" max="10240" width="9.140625" style="3586"/>
    <col min="10241" max="10241" width="32.140625" style="3586" customWidth="1"/>
    <col min="10242" max="10496" width="9.140625" style="3586"/>
    <col min="10497" max="10497" width="32.140625" style="3586" customWidth="1"/>
    <col min="10498" max="10752" width="9.140625" style="3586"/>
    <col min="10753" max="10753" width="32.140625" style="3586" customWidth="1"/>
    <col min="10754" max="11008" width="9.140625" style="3586"/>
    <col min="11009" max="11009" width="32.140625" style="3586" customWidth="1"/>
    <col min="11010" max="11264" width="9.140625" style="3586"/>
    <col min="11265" max="11265" width="32.140625" style="3586" customWidth="1"/>
    <col min="11266" max="11520" width="9.140625" style="3586"/>
    <col min="11521" max="11521" width="32.140625" style="3586" customWidth="1"/>
    <col min="11522" max="11776" width="9.140625" style="3586"/>
    <col min="11777" max="11777" width="32.140625" style="3586" customWidth="1"/>
    <col min="11778" max="12032" width="9.140625" style="3586"/>
    <col min="12033" max="12033" width="32.140625" style="3586" customWidth="1"/>
    <col min="12034" max="12288" width="9.140625" style="3586"/>
    <col min="12289" max="12289" width="32.140625" style="3586" customWidth="1"/>
    <col min="12290" max="12544" width="9.140625" style="3586"/>
    <col min="12545" max="12545" width="32.140625" style="3586" customWidth="1"/>
    <col min="12546" max="12800" width="9.140625" style="3586"/>
    <col min="12801" max="12801" width="32.140625" style="3586" customWidth="1"/>
    <col min="12802" max="13056" width="9.140625" style="3586"/>
    <col min="13057" max="13057" width="32.140625" style="3586" customWidth="1"/>
    <col min="13058" max="13312" width="9.140625" style="3586"/>
    <col min="13313" max="13313" width="32.140625" style="3586" customWidth="1"/>
    <col min="13314" max="13568" width="9.140625" style="3586"/>
    <col min="13569" max="13569" width="32.140625" style="3586" customWidth="1"/>
    <col min="13570" max="13824" width="9.140625" style="3586"/>
    <col min="13825" max="13825" width="32.140625" style="3586" customWidth="1"/>
    <col min="13826" max="14080" width="9.140625" style="3586"/>
    <col min="14081" max="14081" width="32.140625" style="3586" customWidth="1"/>
    <col min="14082" max="14336" width="9.140625" style="3586"/>
    <col min="14337" max="14337" width="32.140625" style="3586" customWidth="1"/>
    <col min="14338" max="14592" width="9.140625" style="3586"/>
    <col min="14593" max="14593" width="32.140625" style="3586" customWidth="1"/>
    <col min="14594" max="14848" width="9.140625" style="3586"/>
    <col min="14849" max="14849" width="32.140625" style="3586" customWidth="1"/>
    <col min="14850" max="15104" width="9.140625" style="3586"/>
    <col min="15105" max="15105" width="32.140625" style="3586" customWidth="1"/>
    <col min="15106" max="15360" width="9.140625" style="3586"/>
    <col min="15361" max="15361" width="32.140625" style="3586" customWidth="1"/>
    <col min="15362" max="15616" width="9.140625" style="3586"/>
    <col min="15617" max="15617" width="32.140625" style="3586" customWidth="1"/>
    <col min="15618" max="15872" width="9.140625" style="3586"/>
    <col min="15873" max="15873" width="32.140625" style="3586" customWidth="1"/>
    <col min="15874" max="16128" width="9.140625" style="3586"/>
    <col min="16129" max="16129" width="32.140625" style="3586" customWidth="1"/>
    <col min="16130" max="16384" width="9.140625" style="3586"/>
  </cols>
  <sheetData>
    <row r="1" spans="1:7" ht="33" customHeight="1">
      <c r="A1" s="3577" t="s">
        <v>2480</v>
      </c>
      <c r="B1" s="3577"/>
      <c r="C1" s="3577"/>
      <c r="D1" s="3577"/>
      <c r="E1" s="3577"/>
      <c r="F1" s="3577"/>
    </row>
    <row r="2" spans="1:7" ht="33" customHeight="1">
      <c r="A2" s="3578" t="s">
        <v>2481</v>
      </c>
      <c r="B2" s="3578"/>
      <c r="C2" s="3578"/>
      <c r="D2" s="3578"/>
      <c r="E2" s="3578"/>
      <c r="F2" s="3578"/>
    </row>
    <row r="3" spans="1:7" ht="33" customHeight="1">
      <c r="A3" s="3579" t="s">
        <v>2482</v>
      </c>
      <c r="B3" s="3579"/>
      <c r="C3" s="3579"/>
      <c r="D3" s="3579"/>
      <c r="E3" s="3587"/>
      <c r="F3" s="3588" t="s">
        <v>2483</v>
      </c>
      <c r="G3" s="3589"/>
    </row>
    <row r="4" spans="1:7" ht="33" customHeight="1">
      <c r="A4" s="3590" t="s">
        <v>195</v>
      </c>
      <c r="B4" s="3591" t="s">
        <v>721</v>
      </c>
      <c r="C4" s="3592"/>
      <c r="D4" s="3593" t="s">
        <v>397</v>
      </c>
      <c r="E4" s="3593"/>
      <c r="F4" s="3594"/>
      <c r="G4" s="3595"/>
    </row>
    <row r="5" spans="1:7" ht="33" customHeight="1">
      <c r="A5" s="3596" t="s">
        <v>196</v>
      </c>
      <c r="B5" s="3597">
        <v>1433</v>
      </c>
      <c r="C5" s="3597">
        <v>1434</v>
      </c>
      <c r="D5" s="3597">
        <v>1435</v>
      </c>
      <c r="E5" s="3597">
        <v>1436</v>
      </c>
      <c r="F5" s="3597">
        <v>1437</v>
      </c>
    </row>
    <row r="6" spans="1:7" ht="21" customHeight="1">
      <c r="A6" s="3590" t="s">
        <v>92</v>
      </c>
      <c r="B6" s="3598">
        <v>2</v>
      </c>
      <c r="C6" s="3598">
        <v>0</v>
      </c>
      <c r="D6" s="3598">
        <v>7</v>
      </c>
      <c r="E6" s="3598">
        <v>38</v>
      </c>
      <c r="F6" s="3598">
        <v>15</v>
      </c>
    </row>
    <row r="7" spans="1:7" ht="21" customHeight="1">
      <c r="A7" s="3596" t="s">
        <v>93</v>
      </c>
      <c r="B7" s="3599"/>
      <c r="C7" s="3599"/>
      <c r="D7" s="3599"/>
      <c r="E7" s="3599"/>
      <c r="F7" s="3599"/>
    </row>
    <row r="8" spans="1:7" ht="21" customHeight="1">
      <c r="A8" s="3590" t="s">
        <v>208</v>
      </c>
      <c r="B8" s="3598">
        <v>0</v>
      </c>
      <c r="C8" s="3598">
        <v>0</v>
      </c>
      <c r="D8" s="3598">
        <v>2</v>
      </c>
      <c r="E8" s="3598">
        <v>1</v>
      </c>
      <c r="F8" s="3598">
        <v>3</v>
      </c>
    </row>
    <row r="9" spans="1:7" ht="21" customHeight="1">
      <c r="A9" s="3596" t="s">
        <v>2461</v>
      </c>
      <c r="B9" s="3599"/>
      <c r="C9" s="3599"/>
      <c r="D9" s="3599"/>
      <c r="E9" s="3599"/>
      <c r="F9" s="3599"/>
    </row>
    <row r="10" spans="1:7" ht="21" customHeight="1">
      <c r="A10" s="3590" t="s">
        <v>2462</v>
      </c>
      <c r="B10" s="3598">
        <v>208</v>
      </c>
      <c r="C10" s="3598">
        <v>147</v>
      </c>
      <c r="D10" s="3598">
        <v>186</v>
      </c>
      <c r="E10" s="3598">
        <v>630</v>
      </c>
      <c r="F10" s="3598">
        <v>337</v>
      </c>
    </row>
    <row r="11" spans="1:7" ht="21" customHeight="1">
      <c r="A11" s="3596" t="s">
        <v>2463</v>
      </c>
      <c r="B11" s="3599"/>
      <c r="C11" s="3599"/>
      <c r="D11" s="3599"/>
      <c r="E11" s="3599"/>
      <c r="F11" s="3599"/>
    </row>
    <row r="12" spans="1:7" ht="21" customHeight="1">
      <c r="A12" s="3590" t="s">
        <v>2464</v>
      </c>
      <c r="B12" s="3598">
        <v>84</v>
      </c>
      <c r="C12" s="3598">
        <v>26</v>
      </c>
      <c r="D12" s="3598">
        <v>214</v>
      </c>
      <c r="E12" s="3598">
        <v>345</v>
      </c>
      <c r="F12" s="3598">
        <v>171</v>
      </c>
    </row>
    <row r="13" spans="1:7" ht="21" customHeight="1">
      <c r="A13" s="3596" t="s">
        <v>2465</v>
      </c>
      <c r="B13" s="3599"/>
      <c r="C13" s="3599"/>
      <c r="D13" s="3599"/>
      <c r="E13" s="3599"/>
      <c r="F13" s="3599"/>
    </row>
    <row r="14" spans="1:7" ht="21" customHeight="1">
      <c r="A14" s="3590" t="s">
        <v>739</v>
      </c>
      <c r="B14" s="3598">
        <f>SUM(B6:B12)</f>
        <v>294</v>
      </c>
      <c r="C14" s="3598">
        <f>SUM(C6:C12)</f>
        <v>173</v>
      </c>
      <c r="D14" s="3598">
        <f>SUM(D6:D12)</f>
        <v>409</v>
      </c>
      <c r="E14" s="3598">
        <f>SUM(E6:E12)</f>
        <v>1014</v>
      </c>
      <c r="F14" s="3598">
        <f>SUM(F6:F12)</f>
        <v>526</v>
      </c>
    </row>
    <row r="15" spans="1:7" ht="21" customHeight="1">
      <c r="A15" s="3596" t="s">
        <v>131</v>
      </c>
      <c r="B15" s="3599"/>
      <c r="C15" s="3599"/>
      <c r="D15" s="3599"/>
      <c r="E15" s="3599"/>
      <c r="F15" s="3599"/>
    </row>
    <row r="16" spans="1:7" ht="33" customHeight="1">
      <c r="A16" s="3600" t="s">
        <v>2466</v>
      </c>
      <c r="B16" s="3601"/>
      <c r="C16" s="3602" t="s">
        <v>2467</v>
      </c>
      <c r="D16" s="3602"/>
      <c r="E16" s="3602"/>
      <c r="F16" s="3602"/>
      <c r="G16" s="3603"/>
    </row>
  </sheetData>
  <mergeCells count="31">
    <mergeCell ref="A16:B16"/>
    <mergeCell ref="C16:F16"/>
    <mergeCell ref="B12:B13"/>
    <mergeCell ref="C12:C13"/>
    <mergeCell ref="D12:D13"/>
    <mergeCell ref="E12:E13"/>
    <mergeCell ref="F12:F13"/>
    <mergeCell ref="B14:B15"/>
    <mergeCell ref="C14:C15"/>
    <mergeCell ref="D14:D15"/>
    <mergeCell ref="E14:E15"/>
    <mergeCell ref="F14:F15"/>
    <mergeCell ref="B8:B9"/>
    <mergeCell ref="C8:C9"/>
    <mergeCell ref="D8:D9"/>
    <mergeCell ref="E8:E9"/>
    <mergeCell ref="F8:F9"/>
    <mergeCell ref="B10:B11"/>
    <mergeCell ref="C10:C11"/>
    <mergeCell ref="D10:D11"/>
    <mergeCell ref="E10:E11"/>
    <mergeCell ref="F10:F11"/>
    <mergeCell ref="A1:F1"/>
    <mergeCell ref="A2:F2"/>
    <mergeCell ref="B4:C4"/>
    <mergeCell ref="D4:F4"/>
    <mergeCell ref="B6:B7"/>
    <mergeCell ref="C6:C7"/>
    <mergeCell ref="D6:D7"/>
    <mergeCell ref="E6:E7"/>
    <mergeCell ref="F6:F7"/>
  </mergeCells>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FABD2-3E42-4D14-8137-B1B7EB747712}">
  <sheetPr>
    <tabColor rgb="FF00B050"/>
  </sheetPr>
  <dimension ref="A1:H16"/>
  <sheetViews>
    <sheetView zoomScaleNormal="100" zoomScaleSheetLayoutView="90" workbookViewId="0">
      <selection activeCell="A3" sqref="A3"/>
    </sheetView>
  </sheetViews>
  <sheetFormatPr defaultRowHeight="33" customHeight="1"/>
  <cols>
    <col min="1" max="1" width="32.140625" style="3586" customWidth="1"/>
    <col min="2" max="256" width="9.140625" style="3586"/>
    <col min="257" max="257" width="32.140625" style="3586" customWidth="1"/>
    <col min="258" max="512" width="9.140625" style="3586"/>
    <col min="513" max="513" width="32.140625" style="3586" customWidth="1"/>
    <col min="514" max="768" width="9.140625" style="3586"/>
    <col min="769" max="769" width="32.140625" style="3586" customWidth="1"/>
    <col min="770" max="1024" width="9.140625" style="3586"/>
    <col min="1025" max="1025" width="32.140625" style="3586" customWidth="1"/>
    <col min="1026" max="1280" width="9.140625" style="3586"/>
    <col min="1281" max="1281" width="32.140625" style="3586" customWidth="1"/>
    <col min="1282" max="1536" width="9.140625" style="3586"/>
    <col min="1537" max="1537" width="32.140625" style="3586" customWidth="1"/>
    <col min="1538" max="1792" width="9.140625" style="3586"/>
    <col min="1793" max="1793" width="32.140625" style="3586" customWidth="1"/>
    <col min="1794" max="2048" width="9.140625" style="3586"/>
    <col min="2049" max="2049" width="32.140625" style="3586" customWidth="1"/>
    <col min="2050" max="2304" width="9.140625" style="3586"/>
    <col min="2305" max="2305" width="32.140625" style="3586" customWidth="1"/>
    <col min="2306" max="2560" width="9.140625" style="3586"/>
    <col min="2561" max="2561" width="32.140625" style="3586" customWidth="1"/>
    <col min="2562" max="2816" width="9.140625" style="3586"/>
    <col min="2817" max="2817" width="32.140625" style="3586" customWidth="1"/>
    <col min="2818" max="3072" width="9.140625" style="3586"/>
    <col min="3073" max="3073" width="32.140625" style="3586" customWidth="1"/>
    <col min="3074" max="3328" width="9.140625" style="3586"/>
    <col min="3329" max="3329" width="32.140625" style="3586" customWidth="1"/>
    <col min="3330" max="3584" width="9.140625" style="3586"/>
    <col min="3585" max="3585" width="32.140625" style="3586" customWidth="1"/>
    <col min="3586" max="3840" width="9.140625" style="3586"/>
    <col min="3841" max="3841" width="32.140625" style="3586" customWidth="1"/>
    <col min="3842" max="4096" width="9.140625" style="3586"/>
    <col min="4097" max="4097" width="32.140625" style="3586" customWidth="1"/>
    <col min="4098" max="4352" width="9.140625" style="3586"/>
    <col min="4353" max="4353" width="32.140625" style="3586" customWidth="1"/>
    <col min="4354" max="4608" width="9.140625" style="3586"/>
    <col min="4609" max="4609" width="32.140625" style="3586" customWidth="1"/>
    <col min="4610" max="4864" width="9.140625" style="3586"/>
    <col min="4865" max="4865" width="32.140625" style="3586" customWidth="1"/>
    <col min="4866" max="5120" width="9.140625" style="3586"/>
    <col min="5121" max="5121" width="32.140625" style="3586" customWidth="1"/>
    <col min="5122" max="5376" width="9.140625" style="3586"/>
    <col min="5377" max="5377" width="32.140625" style="3586" customWidth="1"/>
    <col min="5378" max="5632" width="9.140625" style="3586"/>
    <col min="5633" max="5633" width="32.140625" style="3586" customWidth="1"/>
    <col min="5634" max="5888" width="9.140625" style="3586"/>
    <col min="5889" max="5889" width="32.140625" style="3586" customWidth="1"/>
    <col min="5890" max="6144" width="9.140625" style="3586"/>
    <col min="6145" max="6145" width="32.140625" style="3586" customWidth="1"/>
    <col min="6146" max="6400" width="9.140625" style="3586"/>
    <col min="6401" max="6401" width="32.140625" style="3586" customWidth="1"/>
    <col min="6402" max="6656" width="9.140625" style="3586"/>
    <col min="6657" max="6657" width="32.140625" style="3586" customWidth="1"/>
    <col min="6658" max="6912" width="9.140625" style="3586"/>
    <col min="6913" max="6913" width="32.140625" style="3586" customWidth="1"/>
    <col min="6914" max="7168" width="9.140625" style="3586"/>
    <col min="7169" max="7169" width="32.140625" style="3586" customWidth="1"/>
    <col min="7170" max="7424" width="9.140625" style="3586"/>
    <col min="7425" max="7425" width="32.140625" style="3586" customWidth="1"/>
    <col min="7426" max="7680" width="9.140625" style="3586"/>
    <col min="7681" max="7681" width="32.140625" style="3586" customWidth="1"/>
    <col min="7682" max="7936" width="9.140625" style="3586"/>
    <col min="7937" max="7937" width="32.140625" style="3586" customWidth="1"/>
    <col min="7938" max="8192" width="9.140625" style="3586"/>
    <col min="8193" max="8193" width="32.140625" style="3586" customWidth="1"/>
    <col min="8194" max="8448" width="9.140625" style="3586"/>
    <col min="8449" max="8449" width="32.140625" style="3586" customWidth="1"/>
    <col min="8450" max="8704" width="9.140625" style="3586"/>
    <col min="8705" max="8705" width="32.140625" style="3586" customWidth="1"/>
    <col min="8706" max="8960" width="9.140625" style="3586"/>
    <col min="8961" max="8961" width="32.140625" style="3586" customWidth="1"/>
    <col min="8962" max="9216" width="9.140625" style="3586"/>
    <col min="9217" max="9217" width="32.140625" style="3586" customWidth="1"/>
    <col min="9218" max="9472" width="9.140625" style="3586"/>
    <col min="9473" max="9473" width="32.140625" style="3586" customWidth="1"/>
    <col min="9474" max="9728" width="9.140625" style="3586"/>
    <col min="9729" max="9729" width="32.140625" style="3586" customWidth="1"/>
    <col min="9730" max="9984" width="9.140625" style="3586"/>
    <col min="9985" max="9985" width="32.140625" style="3586" customWidth="1"/>
    <col min="9986" max="10240" width="9.140625" style="3586"/>
    <col min="10241" max="10241" width="32.140625" style="3586" customWidth="1"/>
    <col min="10242" max="10496" width="9.140625" style="3586"/>
    <col min="10497" max="10497" width="32.140625" style="3586" customWidth="1"/>
    <col min="10498" max="10752" width="9.140625" style="3586"/>
    <col min="10753" max="10753" width="32.140625" style="3586" customWidth="1"/>
    <col min="10754" max="11008" width="9.140625" style="3586"/>
    <col min="11009" max="11009" width="32.140625" style="3586" customWidth="1"/>
    <col min="11010" max="11264" width="9.140625" style="3586"/>
    <col min="11265" max="11265" width="32.140625" style="3586" customWidth="1"/>
    <col min="11266" max="11520" width="9.140625" style="3586"/>
    <col min="11521" max="11521" width="32.140625" style="3586" customWidth="1"/>
    <col min="11522" max="11776" width="9.140625" style="3586"/>
    <col min="11777" max="11777" width="32.140625" style="3586" customWidth="1"/>
    <col min="11778" max="12032" width="9.140625" style="3586"/>
    <col min="12033" max="12033" width="32.140625" style="3586" customWidth="1"/>
    <col min="12034" max="12288" width="9.140625" style="3586"/>
    <col min="12289" max="12289" width="32.140625" style="3586" customWidth="1"/>
    <col min="12290" max="12544" width="9.140625" style="3586"/>
    <col min="12545" max="12545" width="32.140625" style="3586" customWidth="1"/>
    <col min="12546" max="12800" width="9.140625" style="3586"/>
    <col min="12801" max="12801" width="32.140625" style="3586" customWidth="1"/>
    <col min="12802" max="13056" width="9.140625" style="3586"/>
    <col min="13057" max="13057" width="32.140625" style="3586" customWidth="1"/>
    <col min="13058" max="13312" width="9.140625" style="3586"/>
    <col min="13313" max="13313" width="32.140625" style="3586" customWidth="1"/>
    <col min="13314" max="13568" width="9.140625" style="3586"/>
    <col min="13569" max="13569" width="32.140625" style="3586" customWidth="1"/>
    <col min="13570" max="13824" width="9.140625" style="3586"/>
    <col min="13825" max="13825" width="32.140625" style="3586" customWidth="1"/>
    <col min="13826" max="14080" width="9.140625" style="3586"/>
    <col min="14081" max="14081" width="32.140625" style="3586" customWidth="1"/>
    <col min="14082" max="14336" width="9.140625" style="3586"/>
    <col min="14337" max="14337" width="32.140625" style="3586" customWidth="1"/>
    <col min="14338" max="14592" width="9.140625" style="3586"/>
    <col min="14593" max="14593" width="32.140625" style="3586" customWidth="1"/>
    <col min="14594" max="14848" width="9.140625" style="3586"/>
    <col min="14849" max="14849" width="32.140625" style="3586" customWidth="1"/>
    <col min="14850" max="15104" width="9.140625" style="3586"/>
    <col min="15105" max="15105" width="32.140625" style="3586" customWidth="1"/>
    <col min="15106" max="15360" width="9.140625" style="3586"/>
    <col min="15361" max="15361" width="32.140625" style="3586" customWidth="1"/>
    <col min="15362" max="15616" width="9.140625" style="3586"/>
    <col min="15617" max="15617" width="32.140625" style="3586" customWidth="1"/>
    <col min="15618" max="15872" width="9.140625" style="3586"/>
    <col min="15873" max="15873" width="32.140625" style="3586" customWidth="1"/>
    <col min="15874" max="16128" width="9.140625" style="3586"/>
    <col min="16129" max="16129" width="32.140625" style="3586" customWidth="1"/>
    <col min="16130" max="16384" width="9.140625" style="3586"/>
  </cols>
  <sheetData>
    <row r="1" spans="1:8" ht="33" customHeight="1">
      <c r="A1" s="3577" t="s">
        <v>2484</v>
      </c>
      <c r="B1" s="3577"/>
      <c r="C1" s="3577"/>
      <c r="D1" s="3577"/>
      <c r="E1" s="3577"/>
      <c r="F1" s="3577"/>
    </row>
    <row r="2" spans="1:8" ht="33" customHeight="1">
      <c r="A2" s="3578" t="s">
        <v>2485</v>
      </c>
      <c r="B2" s="3578"/>
      <c r="C2" s="3578"/>
      <c r="D2" s="3578"/>
      <c r="E2" s="3578"/>
      <c r="F2" s="3578"/>
    </row>
    <row r="3" spans="1:8" ht="33" customHeight="1">
      <c r="A3" s="3579" t="s">
        <v>2486</v>
      </c>
      <c r="B3" s="3579"/>
      <c r="C3" s="3579"/>
      <c r="D3" s="3579"/>
      <c r="E3" s="3587"/>
      <c r="F3" s="3588" t="s">
        <v>2487</v>
      </c>
      <c r="G3" s="3589"/>
    </row>
    <row r="4" spans="1:8" ht="33" customHeight="1">
      <c r="A4" s="3590" t="s">
        <v>195</v>
      </c>
      <c r="B4" s="3591" t="s">
        <v>721</v>
      </c>
      <c r="C4" s="3592"/>
      <c r="D4" s="3593" t="s">
        <v>397</v>
      </c>
      <c r="E4" s="3593"/>
      <c r="F4" s="3594"/>
      <c r="G4" s="3595"/>
    </row>
    <row r="5" spans="1:8" ht="33" customHeight="1">
      <c r="A5" s="3596" t="s">
        <v>196</v>
      </c>
      <c r="B5" s="3597">
        <v>1433</v>
      </c>
      <c r="C5" s="3597">
        <v>1434</v>
      </c>
      <c r="D5" s="3597">
        <v>1435</v>
      </c>
      <c r="E5" s="3597">
        <v>1436</v>
      </c>
      <c r="F5" s="3597">
        <v>1437</v>
      </c>
    </row>
    <row r="6" spans="1:8" ht="21" customHeight="1">
      <c r="A6" s="3590" t="s">
        <v>92</v>
      </c>
      <c r="B6" s="3598">
        <v>1</v>
      </c>
      <c r="C6" s="3598">
        <v>2</v>
      </c>
      <c r="D6" s="3598">
        <v>8</v>
      </c>
      <c r="E6" s="3598">
        <v>163</v>
      </c>
      <c r="F6" s="3598">
        <v>16</v>
      </c>
    </row>
    <row r="7" spans="1:8" ht="21" customHeight="1">
      <c r="A7" s="3596" t="s">
        <v>93</v>
      </c>
      <c r="B7" s="3599"/>
      <c r="C7" s="3599"/>
      <c r="D7" s="3599"/>
      <c r="E7" s="3599"/>
      <c r="F7" s="3599"/>
    </row>
    <row r="8" spans="1:8" ht="21" customHeight="1">
      <c r="A8" s="3590" t="s">
        <v>208</v>
      </c>
      <c r="B8" s="3598">
        <v>0</v>
      </c>
      <c r="C8" s="3598">
        <v>0</v>
      </c>
      <c r="D8" s="3598">
        <v>1</v>
      </c>
      <c r="E8" s="3598">
        <v>2</v>
      </c>
      <c r="F8" s="3598">
        <v>3</v>
      </c>
    </row>
    <row r="9" spans="1:8" ht="21" customHeight="1">
      <c r="A9" s="3596" t="s">
        <v>2461</v>
      </c>
      <c r="B9" s="3599"/>
      <c r="C9" s="3599"/>
      <c r="D9" s="3599"/>
      <c r="E9" s="3599"/>
      <c r="F9" s="3599"/>
    </row>
    <row r="10" spans="1:8" ht="21" customHeight="1">
      <c r="A10" s="3590" t="s">
        <v>2462</v>
      </c>
      <c r="B10" s="3598">
        <v>25</v>
      </c>
      <c r="C10" s="3598">
        <v>48</v>
      </c>
      <c r="D10" s="3598">
        <v>57</v>
      </c>
      <c r="E10" s="3598">
        <v>324</v>
      </c>
      <c r="F10" s="3598">
        <v>70</v>
      </c>
    </row>
    <row r="11" spans="1:8" ht="21" customHeight="1">
      <c r="A11" s="3596" t="s">
        <v>2463</v>
      </c>
      <c r="B11" s="3599"/>
      <c r="C11" s="3599"/>
      <c r="D11" s="3599"/>
      <c r="E11" s="3599"/>
      <c r="F11" s="3599"/>
    </row>
    <row r="12" spans="1:8" ht="21" customHeight="1">
      <c r="A12" s="3590" t="s">
        <v>2464</v>
      </c>
      <c r="B12" s="3598">
        <v>5</v>
      </c>
      <c r="C12" s="3598">
        <v>2</v>
      </c>
      <c r="D12" s="3598">
        <v>16</v>
      </c>
      <c r="E12" s="3598">
        <v>228</v>
      </c>
      <c r="F12" s="3598">
        <v>8</v>
      </c>
    </row>
    <row r="13" spans="1:8" ht="21" customHeight="1">
      <c r="A13" s="3596" t="s">
        <v>2465</v>
      </c>
      <c r="B13" s="3599"/>
      <c r="C13" s="3599"/>
      <c r="D13" s="3599"/>
      <c r="E13" s="3599"/>
      <c r="F13" s="3599"/>
    </row>
    <row r="14" spans="1:8" ht="21" customHeight="1">
      <c r="A14" s="3590" t="s">
        <v>739</v>
      </c>
      <c r="B14" s="3598">
        <f>SUM(B6:B12)</f>
        <v>31</v>
      </c>
      <c r="C14" s="3598">
        <f>SUM(C6:C12)</f>
        <v>52</v>
      </c>
      <c r="D14" s="3598">
        <f>SUM(D6:D12)</f>
        <v>82</v>
      </c>
      <c r="E14" s="3598">
        <f>SUM(E6:E12)</f>
        <v>717</v>
      </c>
      <c r="F14" s="3598">
        <f>SUM(F6:F12)</f>
        <v>97</v>
      </c>
    </row>
    <row r="15" spans="1:8" ht="21" customHeight="1">
      <c r="A15" s="3596" t="s">
        <v>131</v>
      </c>
      <c r="B15" s="3599"/>
      <c r="C15" s="3599"/>
      <c r="D15" s="3599"/>
      <c r="E15" s="3599"/>
      <c r="F15" s="3599"/>
    </row>
    <row r="16" spans="1:8" ht="33" customHeight="1">
      <c r="A16" s="3600" t="s">
        <v>2466</v>
      </c>
      <c r="B16" s="3601"/>
      <c r="C16" s="3602" t="s">
        <v>2467</v>
      </c>
      <c r="D16" s="3602"/>
      <c r="E16" s="3602"/>
      <c r="F16" s="3602"/>
      <c r="G16" s="3603"/>
      <c r="H16" s="3575"/>
    </row>
  </sheetData>
  <mergeCells count="31">
    <mergeCell ref="A16:B16"/>
    <mergeCell ref="C16:F16"/>
    <mergeCell ref="B12:B13"/>
    <mergeCell ref="C12:C13"/>
    <mergeCell ref="D12:D13"/>
    <mergeCell ref="E12:E13"/>
    <mergeCell ref="F12:F13"/>
    <mergeCell ref="B14:B15"/>
    <mergeCell ref="C14:C15"/>
    <mergeCell ref="D14:D15"/>
    <mergeCell ref="E14:E15"/>
    <mergeCell ref="F14:F15"/>
    <mergeCell ref="B8:B9"/>
    <mergeCell ref="C8:C9"/>
    <mergeCell ref="D8:D9"/>
    <mergeCell ref="E8:E9"/>
    <mergeCell ref="F8:F9"/>
    <mergeCell ref="B10:B11"/>
    <mergeCell ref="C10:C11"/>
    <mergeCell ref="D10:D11"/>
    <mergeCell ref="E10:E11"/>
    <mergeCell ref="F10:F11"/>
    <mergeCell ref="A1:F1"/>
    <mergeCell ref="A2:F2"/>
    <mergeCell ref="B4:C4"/>
    <mergeCell ref="D4:F4"/>
    <mergeCell ref="B6:B7"/>
    <mergeCell ref="C6:C7"/>
    <mergeCell ref="D6:D7"/>
    <mergeCell ref="E6:E7"/>
    <mergeCell ref="F6:F7"/>
  </mergeCell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24FA9-682B-4E1C-BDB1-8FC9E24EB77B}">
  <sheetPr>
    <tabColor rgb="FF00B050"/>
  </sheetPr>
  <dimension ref="A1:P12"/>
  <sheetViews>
    <sheetView zoomScale="80" zoomScaleNormal="80" workbookViewId="0">
      <selection activeCell="A3" sqref="A3"/>
    </sheetView>
  </sheetViews>
  <sheetFormatPr defaultRowHeight="15"/>
  <cols>
    <col min="1" max="1" width="33" style="3606" customWidth="1"/>
    <col min="2" max="16" width="10" style="3606" customWidth="1"/>
    <col min="17" max="256" width="9.140625" style="3606"/>
    <col min="257" max="257" width="33" style="3606" customWidth="1"/>
    <col min="258" max="272" width="10" style="3606" customWidth="1"/>
    <col min="273" max="512" width="9.140625" style="3606"/>
    <col min="513" max="513" width="33" style="3606" customWidth="1"/>
    <col min="514" max="528" width="10" style="3606" customWidth="1"/>
    <col min="529" max="768" width="9.140625" style="3606"/>
    <col min="769" max="769" width="33" style="3606" customWidth="1"/>
    <col min="770" max="784" width="10" style="3606" customWidth="1"/>
    <col min="785" max="1024" width="9.140625" style="3606"/>
    <col min="1025" max="1025" width="33" style="3606" customWidth="1"/>
    <col min="1026" max="1040" width="10" style="3606" customWidth="1"/>
    <col min="1041" max="1280" width="9.140625" style="3606"/>
    <col min="1281" max="1281" width="33" style="3606" customWidth="1"/>
    <col min="1282" max="1296" width="10" style="3606" customWidth="1"/>
    <col min="1297" max="1536" width="9.140625" style="3606"/>
    <col min="1537" max="1537" width="33" style="3606" customWidth="1"/>
    <col min="1538" max="1552" width="10" style="3606" customWidth="1"/>
    <col min="1553" max="1792" width="9.140625" style="3606"/>
    <col min="1793" max="1793" width="33" style="3606" customWidth="1"/>
    <col min="1794" max="1808" width="10" style="3606" customWidth="1"/>
    <col min="1809" max="2048" width="9.140625" style="3606"/>
    <col min="2049" max="2049" width="33" style="3606" customWidth="1"/>
    <col min="2050" max="2064" width="10" style="3606" customWidth="1"/>
    <col min="2065" max="2304" width="9.140625" style="3606"/>
    <col min="2305" max="2305" width="33" style="3606" customWidth="1"/>
    <col min="2306" max="2320" width="10" style="3606" customWidth="1"/>
    <col min="2321" max="2560" width="9.140625" style="3606"/>
    <col min="2561" max="2561" width="33" style="3606" customWidth="1"/>
    <col min="2562" max="2576" width="10" style="3606" customWidth="1"/>
    <col min="2577" max="2816" width="9.140625" style="3606"/>
    <col min="2817" max="2817" width="33" style="3606" customWidth="1"/>
    <col min="2818" max="2832" width="10" style="3606" customWidth="1"/>
    <col min="2833" max="3072" width="9.140625" style="3606"/>
    <col min="3073" max="3073" width="33" style="3606" customWidth="1"/>
    <col min="3074" max="3088" width="10" style="3606" customWidth="1"/>
    <col min="3089" max="3328" width="9.140625" style="3606"/>
    <col min="3329" max="3329" width="33" style="3606" customWidth="1"/>
    <col min="3330" max="3344" width="10" style="3606" customWidth="1"/>
    <col min="3345" max="3584" width="9.140625" style="3606"/>
    <col min="3585" max="3585" width="33" style="3606" customWidth="1"/>
    <col min="3586" max="3600" width="10" style="3606" customWidth="1"/>
    <col min="3601" max="3840" width="9.140625" style="3606"/>
    <col min="3841" max="3841" width="33" style="3606" customWidth="1"/>
    <col min="3842" max="3856" width="10" style="3606" customWidth="1"/>
    <col min="3857" max="4096" width="9.140625" style="3606"/>
    <col min="4097" max="4097" width="33" style="3606" customWidth="1"/>
    <col min="4098" max="4112" width="10" style="3606" customWidth="1"/>
    <col min="4113" max="4352" width="9.140625" style="3606"/>
    <col min="4353" max="4353" width="33" style="3606" customWidth="1"/>
    <col min="4354" max="4368" width="10" style="3606" customWidth="1"/>
    <col min="4369" max="4608" width="9.140625" style="3606"/>
    <col min="4609" max="4609" width="33" style="3606" customWidth="1"/>
    <col min="4610" max="4624" width="10" style="3606" customWidth="1"/>
    <col min="4625" max="4864" width="9.140625" style="3606"/>
    <col min="4865" max="4865" width="33" style="3606" customWidth="1"/>
    <col min="4866" max="4880" width="10" style="3606" customWidth="1"/>
    <col min="4881" max="5120" width="9.140625" style="3606"/>
    <col min="5121" max="5121" width="33" style="3606" customWidth="1"/>
    <col min="5122" max="5136" width="10" style="3606" customWidth="1"/>
    <col min="5137" max="5376" width="9.140625" style="3606"/>
    <col min="5377" max="5377" width="33" style="3606" customWidth="1"/>
    <col min="5378" max="5392" width="10" style="3606" customWidth="1"/>
    <col min="5393" max="5632" width="9.140625" style="3606"/>
    <col min="5633" max="5633" width="33" style="3606" customWidth="1"/>
    <col min="5634" max="5648" width="10" style="3606" customWidth="1"/>
    <col min="5649" max="5888" width="9.140625" style="3606"/>
    <col min="5889" max="5889" width="33" style="3606" customWidth="1"/>
    <col min="5890" max="5904" width="10" style="3606" customWidth="1"/>
    <col min="5905" max="6144" width="9.140625" style="3606"/>
    <col min="6145" max="6145" width="33" style="3606" customWidth="1"/>
    <col min="6146" max="6160" width="10" style="3606" customWidth="1"/>
    <col min="6161" max="6400" width="9.140625" style="3606"/>
    <col min="6401" max="6401" width="33" style="3606" customWidth="1"/>
    <col min="6402" max="6416" width="10" style="3606" customWidth="1"/>
    <col min="6417" max="6656" width="9.140625" style="3606"/>
    <col min="6657" max="6657" width="33" style="3606" customWidth="1"/>
    <col min="6658" max="6672" width="10" style="3606" customWidth="1"/>
    <col min="6673" max="6912" width="9.140625" style="3606"/>
    <col min="6913" max="6913" width="33" style="3606" customWidth="1"/>
    <col min="6914" max="6928" width="10" style="3606" customWidth="1"/>
    <col min="6929" max="7168" width="9.140625" style="3606"/>
    <col min="7169" max="7169" width="33" style="3606" customWidth="1"/>
    <col min="7170" max="7184" width="10" style="3606" customWidth="1"/>
    <col min="7185" max="7424" width="9.140625" style="3606"/>
    <col min="7425" max="7425" width="33" style="3606" customWidth="1"/>
    <col min="7426" max="7440" width="10" style="3606" customWidth="1"/>
    <col min="7441" max="7680" width="9.140625" style="3606"/>
    <col min="7681" max="7681" width="33" style="3606" customWidth="1"/>
    <col min="7682" max="7696" width="10" style="3606" customWidth="1"/>
    <col min="7697" max="7936" width="9.140625" style="3606"/>
    <col min="7937" max="7937" width="33" style="3606" customWidth="1"/>
    <col min="7938" max="7952" width="10" style="3606" customWidth="1"/>
    <col min="7953" max="8192" width="9.140625" style="3606"/>
    <col min="8193" max="8193" width="33" style="3606" customWidth="1"/>
    <col min="8194" max="8208" width="10" style="3606" customWidth="1"/>
    <col min="8209" max="8448" width="9.140625" style="3606"/>
    <col min="8449" max="8449" width="33" style="3606" customWidth="1"/>
    <col min="8450" max="8464" width="10" style="3606" customWidth="1"/>
    <col min="8465" max="8704" width="9.140625" style="3606"/>
    <col min="8705" max="8705" width="33" style="3606" customWidth="1"/>
    <col min="8706" max="8720" width="10" style="3606" customWidth="1"/>
    <col min="8721" max="8960" width="9.140625" style="3606"/>
    <col min="8961" max="8961" width="33" style="3606" customWidth="1"/>
    <col min="8962" max="8976" width="10" style="3606" customWidth="1"/>
    <col min="8977" max="9216" width="9.140625" style="3606"/>
    <col min="9217" max="9217" width="33" style="3606" customWidth="1"/>
    <col min="9218" max="9232" width="10" style="3606" customWidth="1"/>
    <col min="9233" max="9472" width="9.140625" style="3606"/>
    <col min="9473" max="9473" width="33" style="3606" customWidth="1"/>
    <col min="9474" max="9488" width="10" style="3606" customWidth="1"/>
    <col min="9489" max="9728" width="9.140625" style="3606"/>
    <col min="9729" max="9729" width="33" style="3606" customWidth="1"/>
    <col min="9730" max="9744" width="10" style="3606" customWidth="1"/>
    <col min="9745" max="9984" width="9.140625" style="3606"/>
    <col min="9985" max="9985" width="33" style="3606" customWidth="1"/>
    <col min="9986" max="10000" width="10" style="3606" customWidth="1"/>
    <col min="10001" max="10240" width="9.140625" style="3606"/>
    <col min="10241" max="10241" width="33" style="3606" customWidth="1"/>
    <col min="10242" max="10256" width="10" style="3606" customWidth="1"/>
    <col min="10257" max="10496" width="9.140625" style="3606"/>
    <col min="10497" max="10497" width="33" style="3606" customWidth="1"/>
    <col min="10498" max="10512" width="10" style="3606" customWidth="1"/>
    <col min="10513" max="10752" width="9.140625" style="3606"/>
    <col min="10753" max="10753" width="33" style="3606" customWidth="1"/>
    <col min="10754" max="10768" width="10" style="3606" customWidth="1"/>
    <col min="10769" max="11008" width="9.140625" style="3606"/>
    <col min="11009" max="11009" width="33" style="3606" customWidth="1"/>
    <col min="11010" max="11024" width="10" style="3606" customWidth="1"/>
    <col min="11025" max="11264" width="9.140625" style="3606"/>
    <col min="11265" max="11265" width="33" style="3606" customWidth="1"/>
    <col min="11266" max="11280" width="10" style="3606" customWidth="1"/>
    <col min="11281" max="11520" width="9.140625" style="3606"/>
    <col min="11521" max="11521" width="33" style="3606" customWidth="1"/>
    <col min="11522" max="11536" width="10" style="3606" customWidth="1"/>
    <col min="11537" max="11776" width="9.140625" style="3606"/>
    <col min="11777" max="11777" width="33" style="3606" customWidth="1"/>
    <col min="11778" max="11792" width="10" style="3606" customWidth="1"/>
    <col min="11793" max="12032" width="9.140625" style="3606"/>
    <col min="12033" max="12033" width="33" style="3606" customWidth="1"/>
    <col min="12034" max="12048" width="10" style="3606" customWidth="1"/>
    <col min="12049" max="12288" width="9.140625" style="3606"/>
    <col min="12289" max="12289" width="33" style="3606" customWidth="1"/>
    <col min="12290" max="12304" width="10" style="3606" customWidth="1"/>
    <col min="12305" max="12544" width="9.140625" style="3606"/>
    <col min="12545" max="12545" width="33" style="3606" customWidth="1"/>
    <col min="12546" max="12560" width="10" style="3606" customWidth="1"/>
    <col min="12561" max="12800" width="9.140625" style="3606"/>
    <col min="12801" max="12801" width="33" style="3606" customWidth="1"/>
    <col min="12802" max="12816" width="10" style="3606" customWidth="1"/>
    <col min="12817" max="13056" width="9.140625" style="3606"/>
    <col min="13057" max="13057" width="33" style="3606" customWidth="1"/>
    <col min="13058" max="13072" width="10" style="3606" customWidth="1"/>
    <col min="13073" max="13312" width="9.140625" style="3606"/>
    <col min="13313" max="13313" width="33" style="3606" customWidth="1"/>
    <col min="13314" max="13328" width="10" style="3606" customWidth="1"/>
    <col min="13329" max="13568" width="9.140625" style="3606"/>
    <col min="13569" max="13569" width="33" style="3606" customWidth="1"/>
    <col min="13570" max="13584" width="10" style="3606" customWidth="1"/>
    <col min="13585" max="13824" width="9.140625" style="3606"/>
    <col min="13825" max="13825" width="33" style="3606" customWidth="1"/>
    <col min="13826" max="13840" width="10" style="3606" customWidth="1"/>
    <col min="13841" max="14080" width="9.140625" style="3606"/>
    <col min="14081" max="14081" width="33" style="3606" customWidth="1"/>
    <col min="14082" max="14096" width="10" style="3606" customWidth="1"/>
    <col min="14097" max="14336" width="9.140625" style="3606"/>
    <col min="14337" max="14337" width="33" style="3606" customWidth="1"/>
    <col min="14338" max="14352" width="10" style="3606" customWidth="1"/>
    <col min="14353" max="14592" width="9.140625" style="3606"/>
    <col min="14593" max="14593" width="33" style="3606" customWidth="1"/>
    <col min="14594" max="14608" width="10" style="3606" customWidth="1"/>
    <col min="14609" max="14848" width="9.140625" style="3606"/>
    <col min="14849" max="14849" width="33" style="3606" customWidth="1"/>
    <col min="14850" max="14864" width="10" style="3606" customWidth="1"/>
    <col min="14865" max="15104" width="9.140625" style="3606"/>
    <col min="15105" max="15105" width="33" style="3606" customWidth="1"/>
    <col min="15106" max="15120" width="10" style="3606" customWidth="1"/>
    <col min="15121" max="15360" width="9.140625" style="3606"/>
    <col min="15361" max="15361" width="33" style="3606" customWidth="1"/>
    <col min="15362" max="15376" width="10" style="3606" customWidth="1"/>
    <col min="15377" max="15616" width="9.140625" style="3606"/>
    <col min="15617" max="15617" width="33" style="3606" customWidth="1"/>
    <col min="15618" max="15632" width="10" style="3606" customWidth="1"/>
    <col min="15633" max="15872" width="9.140625" style="3606"/>
    <col min="15873" max="15873" width="33" style="3606" customWidth="1"/>
    <col min="15874" max="15888" width="10" style="3606" customWidth="1"/>
    <col min="15889" max="16128" width="9.140625" style="3606"/>
    <col min="16129" max="16129" width="33" style="3606" customWidth="1"/>
    <col min="16130" max="16144" width="10" style="3606" customWidth="1"/>
    <col min="16145" max="16384" width="9.140625" style="3606"/>
  </cols>
  <sheetData>
    <row r="1" spans="1:16" ht="33" customHeight="1">
      <c r="A1" s="3604" t="s">
        <v>2488</v>
      </c>
      <c r="B1" s="3605"/>
      <c r="C1" s="3605"/>
      <c r="D1" s="3605"/>
      <c r="E1" s="3605"/>
      <c r="F1" s="3605"/>
      <c r="G1" s="3605"/>
      <c r="H1" s="3605"/>
      <c r="I1" s="3605"/>
      <c r="J1" s="3605"/>
      <c r="K1" s="3605"/>
      <c r="L1" s="3605"/>
      <c r="M1" s="3605"/>
      <c r="N1" s="3605"/>
      <c r="O1" s="3605"/>
      <c r="P1" s="3605"/>
    </row>
    <row r="2" spans="1:16" ht="33" customHeight="1">
      <c r="A2" s="3607" t="s">
        <v>2489</v>
      </c>
      <c r="B2" s="3608"/>
      <c r="C2" s="3608"/>
      <c r="D2" s="3608"/>
      <c r="E2" s="3608"/>
      <c r="F2" s="3608"/>
      <c r="G2" s="3608"/>
      <c r="H2" s="3608"/>
      <c r="I2" s="3608"/>
      <c r="J2" s="3608"/>
      <c r="K2" s="3608"/>
      <c r="L2" s="3608"/>
      <c r="M2" s="3608"/>
      <c r="N2" s="3608"/>
      <c r="O2" s="3608"/>
      <c r="P2" s="3608"/>
    </row>
    <row r="3" spans="1:16" ht="33" customHeight="1">
      <c r="A3" s="3536" t="s">
        <v>2490</v>
      </c>
      <c r="B3" s="3536"/>
      <c r="C3" s="3536"/>
      <c r="D3" s="3536"/>
      <c r="E3" s="3586"/>
      <c r="F3" s="3570"/>
      <c r="G3" s="3570"/>
      <c r="I3" s="3609"/>
      <c r="J3" s="3609"/>
      <c r="K3" s="3609"/>
      <c r="L3" s="3609"/>
      <c r="M3" s="3609"/>
      <c r="N3" s="3609"/>
      <c r="O3" s="3609"/>
      <c r="P3" s="3539" t="s">
        <v>2491</v>
      </c>
    </row>
    <row r="4" spans="1:16" ht="36">
      <c r="A4" s="3610" t="s">
        <v>2492</v>
      </c>
      <c r="B4" s="3611">
        <v>1435</v>
      </c>
      <c r="C4" s="3611"/>
      <c r="D4" s="3611"/>
      <c r="E4" s="3611"/>
      <c r="F4" s="3611"/>
      <c r="G4" s="3611">
        <v>1436</v>
      </c>
      <c r="H4" s="3611"/>
      <c r="I4" s="3611"/>
      <c r="J4" s="3611"/>
      <c r="K4" s="3611"/>
      <c r="L4" s="3611">
        <v>1437</v>
      </c>
      <c r="M4" s="3611"/>
      <c r="N4" s="3611"/>
      <c r="O4" s="3611"/>
      <c r="P4" s="3611"/>
    </row>
    <row r="5" spans="1:16" ht="31.5">
      <c r="A5" s="3612" t="s">
        <v>2493</v>
      </c>
      <c r="B5" s="3613" t="s">
        <v>92</v>
      </c>
      <c r="C5" s="3613" t="s">
        <v>208</v>
      </c>
      <c r="D5" s="3613" t="s">
        <v>2462</v>
      </c>
      <c r="E5" s="3613" t="s">
        <v>2494</v>
      </c>
      <c r="F5" s="3613" t="s">
        <v>739</v>
      </c>
      <c r="G5" s="3613" t="s">
        <v>92</v>
      </c>
      <c r="H5" s="3613" t="s">
        <v>208</v>
      </c>
      <c r="I5" s="3613" t="s">
        <v>2462</v>
      </c>
      <c r="J5" s="3613" t="s">
        <v>2494</v>
      </c>
      <c r="K5" s="3613" t="s">
        <v>739</v>
      </c>
      <c r="L5" s="3613" t="s">
        <v>92</v>
      </c>
      <c r="M5" s="3613" t="s">
        <v>208</v>
      </c>
      <c r="N5" s="3613" t="s">
        <v>2462</v>
      </c>
      <c r="O5" s="3613" t="s">
        <v>2494</v>
      </c>
      <c r="P5" s="3613" t="s">
        <v>739</v>
      </c>
    </row>
    <row r="6" spans="1:16" ht="69" customHeight="1">
      <c r="A6" s="3614" t="s">
        <v>2495</v>
      </c>
      <c r="B6" s="3615" t="s">
        <v>93</v>
      </c>
      <c r="C6" s="3615" t="s">
        <v>2461</v>
      </c>
      <c r="D6" s="3615" t="s">
        <v>2463</v>
      </c>
      <c r="E6" s="3616" t="s">
        <v>2465</v>
      </c>
      <c r="F6" s="3617" t="s">
        <v>131</v>
      </c>
      <c r="G6" s="3615" t="s">
        <v>93</v>
      </c>
      <c r="H6" s="3615" t="s">
        <v>2461</v>
      </c>
      <c r="I6" s="3615" t="s">
        <v>2463</v>
      </c>
      <c r="J6" s="3616" t="s">
        <v>2465</v>
      </c>
      <c r="K6" s="3617" t="s">
        <v>131</v>
      </c>
      <c r="L6" s="3615" t="s">
        <v>93</v>
      </c>
      <c r="M6" s="3615" t="s">
        <v>2461</v>
      </c>
      <c r="N6" s="3615" t="s">
        <v>2463</v>
      </c>
      <c r="O6" s="3616" t="s">
        <v>2465</v>
      </c>
      <c r="P6" s="3617" t="s">
        <v>131</v>
      </c>
    </row>
    <row r="7" spans="1:16" ht="36.75">
      <c r="A7" s="3610" t="s">
        <v>2496</v>
      </c>
      <c r="B7" s="3618">
        <v>287</v>
      </c>
      <c r="C7" s="3618">
        <v>136</v>
      </c>
      <c r="D7" s="3618">
        <v>0</v>
      </c>
      <c r="E7" s="3618">
        <v>0</v>
      </c>
      <c r="F7" s="3618">
        <f>SUM(B7:E7)</f>
        <v>423</v>
      </c>
      <c r="G7" s="3618">
        <v>427</v>
      </c>
      <c r="H7" s="3618">
        <v>139</v>
      </c>
      <c r="I7" s="3618">
        <v>0</v>
      </c>
      <c r="J7" s="3618">
        <v>0</v>
      </c>
      <c r="K7" s="3618">
        <f>SUM(G7:J7)</f>
        <v>566</v>
      </c>
      <c r="L7" s="3618">
        <v>366</v>
      </c>
      <c r="M7" s="3618">
        <v>100</v>
      </c>
      <c r="N7" s="3618">
        <v>0</v>
      </c>
      <c r="O7" s="3618">
        <v>0</v>
      </c>
      <c r="P7" s="3618">
        <f>SUM(L7:O7)</f>
        <v>466</v>
      </c>
    </row>
    <row r="8" spans="1:16" ht="36.75">
      <c r="A8" s="3610" t="s">
        <v>2497</v>
      </c>
      <c r="B8" s="3618">
        <v>23</v>
      </c>
      <c r="C8" s="3618">
        <v>3</v>
      </c>
      <c r="D8" s="3618">
        <v>0</v>
      </c>
      <c r="E8" s="3618">
        <v>0</v>
      </c>
      <c r="F8" s="3618">
        <f>SUM(B8:E8)</f>
        <v>26</v>
      </c>
      <c r="G8" s="3618">
        <v>20</v>
      </c>
      <c r="H8" s="3618">
        <v>6</v>
      </c>
      <c r="I8" s="3618">
        <v>0</v>
      </c>
      <c r="J8" s="3618">
        <v>0</v>
      </c>
      <c r="K8" s="3618">
        <f>SUM(G8:J8)</f>
        <v>26</v>
      </c>
      <c r="L8" s="3618">
        <v>36</v>
      </c>
      <c r="M8" s="3618">
        <v>8</v>
      </c>
      <c r="N8" s="3618">
        <v>0</v>
      </c>
      <c r="O8" s="3618">
        <v>0</v>
      </c>
      <c r="P8" s="3618">
        <f>SUM(L8:O8)</f>
        <v>44</v>
      </c>
    </row>
    <row r="9" spans="1:16" ht="36.75">
      <c r="A9" s="3610" t="s">
        <v>2498</v>
      </c>
      <c r="B9" s="3618">
        <v>831</v>
      </c>
      <c r="C9" s="3618">
        <v>622</v>
      </c>
      <c r="D9" s="3618">
        <v>28</v>
      </c>
      <c r="E9" s="3618">
        <v>2</v>
      </c>
      <c r="F9" s="3618">
        <f>SUM(B9:E9)</f>
        <v>1483</v>
      </c>
      <c r="G9" s="3618">
        <v>1974</v>
      </c>
      <c r="H9" s="3618">
        <v>1518</v>
      </c>
      <c r="I9" s="3618">
        <v>19</v>
      </c>
      <c r="J9" s="3618">
        <v>26</v>
      </c>
      <c r="K9" s="3618">
        <f>SUM(G9:J9)</f>
        <v>3537</v>
      </c>
      <c r="L9" s="3618">
        <v>1258</v>
      </c>
      <c r="M9" s="3618">
        <v>734</v>
      </c>
      <c r="N9" s="3618">
        <v>104</v>
      </c>
      <c r="O9" s="3618">
        <v>8</v>
      </c>
      <c r="P9" s="3618">
        <f>SUM(L9:O9)</f>
        <v>2104</v>
      </c>
    </row>
    <row r="10" spans="1:16" ht="36.75">
      <c r="A10" s="3610" t="s">
        <v>2499</v>
      </c>
      <c r="B10" s="3618">
        <v>67</v>
      </c>
      <c r="C10" s="3618">
        <v>0</v>
      </c>
      <c r="D10" s="3618">
        <v>13</v>
      </c>
      <c r="E10" s="3618">
        <v>0</v>
      </c>
      <c r="F10" s="3618">
        <f>SUM(B10:E10)</f>
        <v>80</v>
      </c>
      <c r="G10" s="3618">
        <v>73</v>
      </c>
      <c r="H10" s="3618">
        <v>0</v>
      </c>
      <c r="I10" s="3618">
        <v>0</v>
      </c>
      <c r="J10" s="3618">
        <v>0</v>
      </c>
      <c r="K10" s="3618">
        <f>SUM(G10:J10)</f>
        <v>73</v>
      </c>
      <c r="L10" s="3618">
        <v>14</v>
      </c>
      <c r="M10" s="3618">
        <v>0</v>
      </c>
      <c r="N10" s="3618">
        <v>12</v>
      </c>
      <c r="O10" s="3618">
        <v>0</v>
      </c>
      <c r="P10" s="3618">
        <f>SUM(L10:O10)</f>
        <v>26</v>
      </c>
    </row>
    <row r="11" spans="1:16" ht="36.75">
      <c r="A11" s="3610" t="s">
        <v>2500</v>
      </c>
      <c r="B11" s="3618">
        <v>0</v>
      </c>
      <c r="C11" s="3618">
        <v>0</v>
      </c>
      <c r="D11" s="3618">
        <v>0</v>
      </c>
      <c r="E11" s="3618">
        <v>0</v>
      </c>
      <c r="F11" s="3618">
        <f>SUM(B11:E11)</f>
        <v>0</v>
      </c>
      <c r="G11" s="3618">
        <v>0</v>
      </c>
      <c r="H11" s="3618">
        <v>3</v>
      </c>
      <c r="I11" s="3618">
        <v>4</v>
      </c>
      <c r="J11" s="3618">
        <v>5</v>
      </c>
      <c r="K11" s="3618">
        <f>SUM(G11:J11)</f>
        <v>12</v>
      </c>
      <c r="L11" s="3618">
        <v>0</v>
      </c>
      <c r="M11" s="3618">
        <v>0</v>
      </c>
      <c r="N11" s="3618">
        <v>3</v>
      </c>
      <c r="O11" s="3618">
        <v>0</v>
      </c>
      <c r="P11" s="3618">
        <f>SUM(L11:O11)</f>
        <v>3</v>
      </c>
    </row>
    <row r="12" spans="1:16" ht="29.25" customHeight="1">
      <c r="A12" s="3600" t="s">
        <v>2466</v>
      </c>
      <c r="B12" s="3601"/>
      <c r="G12" s="3603"/>
      <c r="H12" s="3575"/>
      <c r="L12" s="3602" t="s">
        <v>2467</v>
      </c>
      <c r="M12" s="3602"/>
      <c r="N12" s="3602"/>
      <c r="O12" s="3602"/>
      <c r="P12" s="3602"/>
    </row>
  </sheetData>
  <mergeCells count="7">
    <mergeCell ref="A1:P1"/>
    <mergeCell ref="A2:P2"/>
    <mergeCell ref="B4:F4"/>
    <mergeCell ref="G4:K4"/>
    <mergeCell ref="L4:P4"/>
    <mergeCell ref="A12:B12"/>
    <mergeCell ref="L12:P12"/>
  </mergeCells>
  <pageMargins left="0.7" right="0.7" top="0.75" bottom="0.75" header="0.3" footer="0.3"/>
  <pageSetup paperSize="9" scale="77" orientation="landscape" r:id="rId1"/>
  <colBreaks count="1" manualBreakCount="1">
    <brk id="16" max="10"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A613-CB4D-4F6E-B207-E8456555CA99}">
  <sheetPr>
    <tabColor rgb="FF00B050"/>
  </sheetPr>
  <dimension ref="A1:H16"/>
  <sheetViews>
    <sheetView zoomScaleNormal="100" zoomScaleSheetLayoutView="100" workbookViewId="0">
      <selection activeCell="A3" sqref="A3"/>
    </sheetView>
  </sheetViews>
  <sheetFormatPr defaultRowHeight="33" customHeight="1"/>
  <cols>
    <col min="1" max="1" width="32.140625" style="3568" customWidth="1"/>
    <col min="2" max="256" width="9.140625" style="3568"/>
    <col min="257" max="257" width="32.140625" style="3568" customWidth="1"/>
    <col min="258" max="512" width="9.140625" style="3568"/>
    <col min="513" max="513" width="32.140625" style="3568" customWidth="1"/>
    <col min="514" max="768" width="9.140625" style="3568"/>
    <col min="769" max="769" width="32.140625" style="3568" customWidth="1"/>
    <col min="770" max="1024" width="9.140625" style="3568"/>
    <col min="1025" max="1025" width="32.140625" style="3568" customWidth="1"/>
    <col min="1026" max="1280" width="9.140625" style="3568"/>
    <col min="1281" max="1281" width="32.140625" style="3568" customWidth="1"/>
    <col min="1282" max="1536" width="9.140625" style="3568"/>
    <col min="1537" max="1537" width="32.140625" style="3568" customWidth="1"/>
    <col min="1538" max="1792" width="9.140625" style="3568"/>
    <col min="1793" max="1793" width="32.140625" style="3568" customWidth="1"/>
    <col min="1794" max="2048" width="9.140625" style="3568"/>
    <col min="2049" max="2049" width="32.140625" style="3568" customWidth="1"/>
    <col min="2050" max="2304" width="9.140625" style="3568"/>
    <col min="2305" max="2305" width="32.140625" style="3568" customWidth="1"/>
    <col min="2306" max="2560" width="9.140625" style="3568"/>
    <col min="2561" max="2561" width="32.140625" style="3568" customWidth="1"/>
    <col min="2562" max="2816" width="9.140625" style="3568"/>
    <col min="2817" max="2817" width="32.140625" style="3568" customWidth="1"/>
    <col min="2818" max="3072" width="9.140625" style="3568"/>
    <col min="3073" max="3073" width="32.140625" style="3568" customWidth="1"/>
    <col min="3074" max="3328" width="9.140625" style="3568"/>
    <col min="3329" max="3329" width="32.140625" style="3568" customWidth="1"/>
    <col min="3330" max="3584" width="9.140625" style="3568"/>
    <col min="3585" max="3585" width="32.140625" style="3568" customWidth="1"/>
    <col min="3586" max="3840" width="9.140625" style="3568"/>
    <col min="3841" max="3841" width="32.140625" style="3568" customWidth="1"/>
    <col min="3842" max="4096" width="9.140625" style="3568"/>
    <col min="4097" max="4097" width="32.140625" style="3568" customWidth="1"/>
    <col min="4098" max="4352" width="9.140625" style="3568"/>
    <col min="4353" max="4353" width="32.140625" style="3568" customWidth="1"/>
    <col min="4354" max="4608" width="9.140625" style="3568"/>
    <col min="4609" max="4609" width="32.140625" style="3568" customWidth="1"/>
    <col min="4610" max="4864" width="9.140625" style="3568"/>
    <col min="4865" max="4865" width="32.140625" style="3568" customWidth="1"/>
    <col min="4866" max="5120" width="9.140625" style="3568"/>
    <col min="5121" max="5121" width="32.140625" style="3568" customWidth="1"/>
    <col min="5122" max="5376" width="9.140625" style="3568"/>
    <col min="5377" max="5377" width="32.140625" style="3568" customWidth="1"/>
    <col min="5378" max="5632" width="9.140625" style="3568"/>
    <col min="5633" max="5633" width="32.140625" style="3568" customWidth="1"/>
    <col min="5634" max="5888" width="9.140625" style="3568"/>
    <col min="5889" max="5889" width="32.140625" style="3568" customWidth="1"/>
    <col min="5890" max="6144" width="9.140625" style="3568"/>
    <col min="6145" max="6145" width="32.140625" style="3568" customWidth="1"/>
    <col min="6146" max="6400" width="9.140625" style="3568"/>
    <col min="6401" max="6401" width="32.140625" style="3568" customWidth="1"/>
    <col min="6402" max="6656" width="9.140625" style="3568"/>
    <col min="6657" max="6657" width="32.140625" style="3568" customWidth="1"/>
    <col min="6658" max="6912" width="9.140625" style="3568"/>
    <col min="6913" max="6913" width="32.140625" style="3568" customWidth="1"/>
    <col min="6914" max="7168" width="9.140625" style="3568"/>
    <col min="7169" max="7169" width="32.140625" style="3568" customWidth="1"/>
    <col min="7170" max="7424" width="9.140625" style="3568"/>
    <col min="7425" max="7425" width="32.140625" style="3568" customWidth="1"/>
    <col min="7426" max="7680" width="9.140625" style="3568"/>
    <col min="7681" max="7681" width="32.140625" style="3568" customWidth="1"/>
    <col min="7682" max="7936" width="9.140625" style="3568"/>
    <col min="7937" max="7937" width="32.140625" style="3568" customWidth="1"/>
    <col min="7938" max="8192" width="9.140625" style="3568"/>
    <col min="8193" max="8193" width="32.140625" style="3568" customWidth="1"/>
    <col min="8194" max="8448" width="9.140625" style="3568"/>
    <col min="8449" max="8449" width="32.140625" style="3568" customWidth="1"/>
    <col min="8450" max="8704" width="9.140625" style="3568"/>
    <col min="8705" max="8705" width="32.140625" style="3568" customWidth="1"/>
    <col min="8706" max="8960" width="9.140625" style="3568"/>
    <col min="8961" max="8961" width="32.140625" style="3568" customWidth="1"/>
    <col min="8962" max="9216" width="9.140625" style="3568"/>
    <col min="9217" max="9217" width="32.140625" style="3568" customWidth="1"/>
    <col min="9218" max="9472" width="9.140625" style="3568"/>
    <col min="9473" max="9473" width="32.140625" style="3568" customWidth="1"/>
    <col min="9474" max="9728" width="9.140625" style="3568"/>
    <col min="9729" max="9729" width="32.140625" style="3568" customWidth="1"/>
    <col min="9730" max="9984" width="9.140625" style="3568"/>
    <col min="9985" max="9985" width="32.140625" style="3568" customWidth="1"/>
    <col min="9986" max="10240" width="9.140625" style="3568"/>
    <col min="10241" max="10241" width="32.140625" style="3568" customWidth="1"/>
    <col min="10242" max="10496" width="9.140625" style="3568"/>
    <col min="10497" max="10497" width="32.140625" style="3568" customWidth="1"/>
    <col min="10498" max="10752" width="9.140625" style="3568"/>
    <col min="10753" max="10753" width="32.140625" style="3568" customWidth="1"/>
    <col min="10754" max="11008" width="9.140625" style="3568"/>
    <col min="11009" max="11009" width="32.140625" style="3568" customWidth="1"/>
    <col min="11010" max="11264" width="9.140625" style="3568"/>
    <col min="11265" max="11265" width="32.140625" style="3568" customWidth="1"/>
    <col min="11266" max="11520" width="9.140625" style="3568"/>
    <col min="11521" max="11521" width="32.140625" style="3568" customWidth="1"/>
    <col min="11522" max="11776" width="9.140625" style="3568"/>
    <col min="11777" max="11777" width="32.140625" style="3568" customWidth="1"/>
    <col min="11778" max="12032" width="9.140625" style="3568"/>
    <col min="12033" max="12033" width="32.140625" style="3568" customWidth="1"/>
    <col min="12034" max="12288" width="9.140625" style="3568"/>
    <col min="12289" max="12289" width="32.140625" style="3568" customWidth="1"/>
    <col min="12290" max="12544" width="9.140625" style="3568"/>
    <col min="12545" max="12545" width="32.140625" style="3568" customWidth="1"/>
    <col min="12546" max="12800" width="9.140625" style="3568"/>
    <col min="12801" max="12801" width="32.140625" style="3568" customWidth="1"/>
    <col min="12802" max="13056" width="9.140625" style="3568"/>
    <col min="13057" max="13057" width="32.140625" style="3568" customWidth="1"/>
    <col min="13058" max="13312" width="9.140625" style="3568"/>
    <col min="13313" max="13313" width="32.140625" style="3568" customWidth="1"/>
    <col min="13314" max="13568" width="9.140625" style="3568"/>
    <col min="13569" max="13569" width="32.140625" style="3568" customWidth="1"/>
    <col min="13570" max="13824" width="9.140625" style="3568"/>
    <col min="13825" max="13825" width="32.140625" style="3568" customWidth="1"/>
    <col min="13826" max="14080" width="9.140625" style="3568"/>
    <col min="14081" max="14081" width="32.140625" style="3568" customWidth="1"/>
    <col min="14082" max="14336" width="9.140625" style="3568"/>
    <col min="14337" max="14337" width="32.140625" style="3568" customWidth="1"/>
    <col min="14338" max="14592" width="9.140625" style="3568"/>
    <col min="14593" max="14593" width="32.140625" style="3568" customWidth="1"/>
    <col min="14594" max="14848" width="9.140625" style="3568"/>
    <col min="14849" max="14849" width="32.140625" style="3568" customWidth="1"/>
    <col min="14850" max="15104" width="9.140625" style="3568"/>
    <col min="15105" max="15105" width="32.140625" style="3568" customWidth="1"/>
    <col min="15106" max="15360" width="9.140625" style="3568"/>
    <col min="15361" max="15361" width="32.140625" style="3568" customWidth="1"/>
    <col min="15362" max="15616" width="9.140625" style="3568"/>
    <col min="15617" max="15617" width="32.140625" style="3568" customWidth="1"/>
    <col min="15618" max="15872" width="9.140625" style="3568"/>
    <col min="15873" max="15873" width="32.140625" style="3568" customWidth="1"/>
    <col min="15874" max="16128" width="9.140625" style="3568"/>
    <col min="16129" max="16129" width="32.140625" style="3568" customWidth="1"/>
    <col min="16130" max="16384" width="9.140625" style="3568"/>
  </cols>
  <sheetData>
    <row r="1" spans="1:8" ht="33" customHeight="1">
      <c r="A1" s="3577" t="s">
        <v>2501</v>
      </c>
      <c r="B1" s="3577"/>
      <c r="C1" s="3577"/>
      <c r="D1" s="3577"/>
      <c r="E1" s="3577"/>
      <c r="F1" s="3577"/>
    </row>
    <row r="2" spans="1:8" ht="33" customHeight="1">
      <c r="A2" s="3578" t="s">
        <v>2502</v>
      </c>
      <c r="B2" s="3578"/>
      <c r="C2" s="3578"/>
      <c r="D2" s="3578"/>
      <c r="E2" s="3578"/>
      <c r="F2" s="3578"/>
    </row>
    <row r="3" spans="1:8" ht="33" customHeight="1">
      <c r="A3" s="3579" t="s">
        <v>2503</v>
      </c>
      <c r="B3" s="3579"/>
      <c r="C3" s="3579"/>
      <c r="D3" s="3579"/>
      <c r="E3" s="3580"/>
      <c r="F3" s="3588" t="s">
        <v>2504</v>
      </c>
      <c r="G3" s="3589"/>
    </row>
    <row r="4" spans="1:8" ht="33" customHeight="1">
      <c r="A4" s="3590" t="s">
        <v>195</v>
      </c>
      <c r="B4" s="3591" t="s">
        <v>721</v>
      </c>
      <c r="C4" s="3592"/>
      <c r="D4" s="3593" t="s">
        <v>397</v>
      </c>
      <c r="E4" s="3593"/>
      <c r="F4" s="3594"/>
      <c r="G4" s="3619"/>
    </row>
    <row r="5" spans="1:8" ht="33" customHeight="1">
      <c r="A5" s="3596" t="s">
        <v>196</v>
      </c>
      <c r="B5" s="3597">
        <v>1433</v>
      </c>
      <c r="C5" s="3597">
        <v>1434</v>
      </c>
      <c r="D5" s="3597">
        <v>1435</v>
      </c>
      <c r="E5" s="3597">
        <v>1436</v>
      </c>
      <c r="F5" s="3597">
        <v>1437</v>
      </c>
    </row>
    <row r="6" spans="1:8" ht="21" customHeight="1">
      <c r="A6" s="3590" t="s">
        <v>92</v>
      </c>
      <c r="B6" s="3533">
        <v>1140</v>
      </c>
      <c r="C6" s="3533">
        <v>510</v>
      </c>
      <c r="D6" s="3533">
        <v>528</v>
      </c>
      <c r="E6" s="3533">
        <v>751</v>
      </c>
      <c r="F6" s="3533">
        <v>385</v>
      </c>
    </row>
    <row r="7" spans="1:8" ht="21" customHeight="1">
      <c r="A7" s="3596" t="s">
        <v>93</v>
      </c>
      <c r="B7" s="3534"/>
      <c r="C7" s="3534"/>
      <c r="D7" s="3534"/>
      <c r="E7" s="3534"/>
      <c r="F7" s="3534"/>
    </row>
    <row r="8" spans="1:8" ht="21" customHeight="1">
      <c r="A8" s="3590" t="s">
        <v>208</v>
      </c>
      <c r="B8" s="3533">
        <v>188</v>
      </c>
      <c r="C8" s="3533">
        <v>121</v>
      </c>
      <c r="D8" s="3533">
        <v>135</v>
      </c>
      <c r="E8" s="3533">
        <v>185</v>
      </c>
      <c r="F8" s="3533">
        <v>146</v>
      </c>
    </row>
    <row r="9" spans="1:8" ht="21" customHeight="1">
      <c r="A9" s="3596" t="s">
        <v>2461</v>
      </c>
      <c r="B9" s="3534"/>
      <c r="C9" s="3534"/>
      <c r="D9" s="3534"/>
      <c r="E9" s="3534"/>
      <c r="F9" s="3534"/>
    </row>
    <row r="10" spans="1:8" ht="21" customHeight="1">
      <c r="A10" s="3590" t="s">
        <v>2462</v>
      </c>
      <c r="B10" s="3533">
        <v>133</v>
      </c>
      <c r="C10" s="3533">
        <v>50</v>
      </c>
      <c r="D10" s="3533">
        <v>57</v>
      </c>
      <c r="E10" s="3533">
        <v>2909</v>
      </c>
      <c r="F10" s="3533">
        <v>90</v>
      </c>
    </row>
    <row r="11" spans="1:8" ht="21" customHeight="1">
      <c r="A11" s="3596" t="s">
        <v>2463</v>
      </c>
      <c r="B11" s="3534"/>
      <c r="C11" s="3534"/>
      <c r="D11" s="3534"/>
      <c r="E11" s="3534"/>
      <c r="F11" s="3534"/>
    </row>
    <row r="12" spans="1:8" ht="21" customHeight="1">
      <c r="A12" s="3590" t="s">
        <v>2464</v>
      </c>
      <c r="B12" s="3533">
        <v>42</v>
      </c>
      <c r="C12" s="3533">
        <v>30</v>
      </c>
      <c r="D12" s="3533">
        <v>38</v>
      </c>
      <c r="E12" s="3533">
        <v>116</v>
      </c>
      <c r="F12" s="3533">
        <v>22</v>
      </c>
    </row>
    <row r="13" spans="1:8" ht="21" customHeight="1">
      <c r="A13" s="3596" t="s">
        <v>2465</v>
      </c>
      <c r="B13" s="3534"/>
      <c r="C13" s="3534"/>
      <c r="D13" s="3534"/>
      <c r="E13" s="3534"/>
      <c r="F13" s="3534"/>
    </row>
    <row r="14" spans="1:8" ht="21" customHeight="1">
      <c r="A14" s="3590" t="s">
        <v>739</v>
      </c>
      <c r="B14" s="3533">
        <f>SUM(B6:B12)</f>
        <v>1503</v>
      </c>
      <c r="C14" s="3533">
        <f>SUM(C6:C12)</f>
        <v>711</v>
      </c>
      <c r="D14" s="3533">
        <f>SUM(D6:D12)</f>
        <v>758</v>
      </c>
      <c r="E14" s="3533">
        <f>SUM(E6:E12)</f>
        <v>3961</v>
      </c>
      <c r="F14" s="3533">
        <f>SUM(F6:F12)</f>
        <v>643</v>
      </c>
    </row>
    <row r="15" spans="1:8" ht="21" customHeight="1">
      <c r="A15" s="3596" t="s">
        <v>131</v>
      </c>
      <c r="B15" s="3534"/>
      <c r="C15" s="3534"/>
      <c r="D15" s="3534"/>
      <c r="E15" s="3534"/>
      <c r="F15" s="3534"/>
    </row>
    <row r="16" spans="1:8" ht="33" customHeight="1">
      <c r="A16" s="3600" t="s">
        <v>2466</v>
      </c>
      <c r="B16" s="3601"/>
      <c r="C16" s="3602" t="s">
        <v>2467</v>
      </c>
      <c r="D16" s="3602"/>
      <c r="E16" s="3602"/>
      <c r="F16" s="3602"/>
      <c r="G16" s="3574"/>
      <c r="H16" s="3575"/>
    </row>
  </sheetData>
  <mergeCells count="31">
    <mergeCell ref="A16:B16"/>
    <mergeCell ref="C16:F16"/>
    <mergeCell ref="B12:B13"/>
    <mergeCell ref="C12:C13"/>
    <mergeCell ref="D12:D13"/>
    <mergeCell ref="E12:E13"/>
    <mergeCell ref="F12:F13"/>
    <mergeCell ref="B14:B15"/>
    <mergeCell ref="C14:C15"/>
    <mergeCell ref="D14:D15"/>
    <mergeCell ref="E14:E15"/>
    <mergeCell ref="F14:F15"/>
    <mergeCell ref="B8:B9"/>
    <mergeCell ref="C8:C9"/>
    <mergeCell ref="D8:D9"/>
    <mergeCell ref="E8:E9"/>
    <mergeCell ref="F8:F9"/>
    <mergeCell ref="B10:B11"/>
    <mergeCell ref="C10:C11"/>
    <mergeCell ref="D10:D11"/>
    <mergeCell ref="E10:E11"/>
    <mergeCell ref="F10:F11"/>
    <mergeCell ref="A1:F1"/>
    <mergeCell ref="A2:F2"/>
    <mergeCell ref="B4:C4"/>
    <mergeCell ref="D4:F4"/>
    <mergeCell ref="B6:B7"/>
    <mergeCell ref="C6:C7"/>
    <mergeCell ref="D6:D7"/>
    <mergeCell ref="E6:E7"/>
    <mergeCell ref="F6:F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A5581-5512-44FE-BFB8-F4FAAF46A689}">
  <dimension ref="A1:R43"/>
  <sheetViews>
    <sheetView showGridLines="0" workbookViewId="0">
      <selection activeCell="K21" sqref="K21"/>
    </sheetView>
  </sheetViews>
  <sheetFormatPr defaultRowHeight="15"/>
  <sheetData>
    <row r="1" spans="1:18" ht="18">
      <c r="A1" s="417" t="s">
        <v>428</v>
      </c>
      <c r="B1" s="417"/>
      <c r="C1" s="417"/>
      <c r="D1" s="417"/>
      <c r="E1" s="417"/>
      <c r="F1" s="417"/>
      <c r="G1" s="417"/>
      <c r="H1" s="417"/>
      <c r="I1" s="417"/>
      <c r="J1" s="417"/>
      <c r="K1" s="417"/>
      <c r="L1" s="417"/>
      <c r="M1" s="417"/>
      <c r="N1" s="417"/>
      <c r="O1" s="417"/>
      <c r="P1" s="417"/>
      <c r="Q1" s="417"/>
      <c r="R1" s="417"/>
    </row>
    <row r="2" spans="1:18" ht="16.5">
      <c r="A2" s="418" t="s">
        <v>429</v>
      </c>
      <c r="B2" s="418"/>
      <c r="C2" s="418"/>
      <c r="D2" s="418"/>
      <c r="E2" s="418"/>
      <c r="F2" s="418"/>
      <c r="G2" s="418"/>
      <c r="H2" s="418"/>
      <c r="I2" s="418"/>
      <c r="J2" s="418"/>
      <c r="K2" s="418"/>
      <c r="L2" s="418"/>
      <c r="M2" s="418"/>
      <c r="N2" s="418"/>
      <c r="O2" s="418"/>
      <c r="P2" s="418"/>
      <c r="Q2" s="418"/>
      <c r="R2" s="418"/>
    </row>
    <row r="3" spans="1:18" ht="25.5">
      <c r="A3" s="419" t="s">
        <v>430</v>
      </c>
      <c r="B3" s="420"/>
      <c r="C3" s="421"/>
      <c r="D3" s="421"/>
      <c r="E3" s="422"/>
      <c r="F3" s="423"/>
      <c r="G3" s="424"/>
      <c r="H3" s="421"/>
      <c r="I3" s="422"/>
      <c r="J3" s="423"/>
      <c r="K3" s="424"/>
      <c r="L3" s="421"/>
      <c r="M3" s="422"/>
      <c r="N3" s="423"/>
      <c r="O3" s="425"/>
      <c r="P3" s="422"/>
      <c r="Q3" s="422"/>
      <c r="R3" s="423" t="s">
        <v>431</v>
      </c>
    </row>
    <row r="4" spans="1:18" ht="30">
      <c r="A4" s="426" t="s">
        <v>432</v>
      </c>
      <c r="B4" s="427"/>
      <c r="C4" s="428" t="s">
        <v>416</v>
      </c>
      <c r="D4" s="429"/>
      <c r="E4" s="430" t="s">
        <v>433</v>
      </c>
      <c r="F4" s="431"/>
      <c r="G4" s="428" t="s">
        <v>421</v>
      </c>
      <c r="H4" s="429"/>
      <c r="I4" s="432" t="s">
        <v>434</v>
      </c>
      <c r="J4" s="433"/>
      <c r="K4" s="434" t="s">
        <v>407</v>
      </c>
      <c r="L4" s="435"/>
      <c r="M4" s="430" t="s">
        <v>435</v>
      </c>
      <c r="N4" s="431"/>
      <c r="O4" s="428" t="s">
        <v>436</v>
      </c>
      <c r="P4" s="429"/>
      <c r="Q4" s="430" t="s">
        <v>437</v>
      </c>
      <c r="R4" s="431"/>
    </row>
    <row r="5" spans="1:18" ht="40.5">
      <c r="A5" s="436"/>
      <c r="B5" s="437"/>
      <c r="C5" s="438" t="s">
        <v>438</v>
      </c>
      <c r="D5" s="438" t="s">
        <v>439</v>
      </c>
      <c r="E5" s="438" t="s">
        <v>440</v>
      </c>
      <c r="F5" s="438" t="s">
        <v>130</v>
      </c>
      <c r="G5" s="439" t="s">
        <v>438</v>
      </c>
      <c r="H5" s="438" t="s">
        <v>439</v>
      </c>
      <c r="I5" s="438" t="s">
        <v>440</v>
      </c>
      <c r="J5" s="438" t="s">
        <v>130</v>
      </c>
      <c r="K5" s="439" t="s">
        <v>438</v>
      </c>
      <c r="L5" s="438" t="s">
        <v>439</v>
      </c>
      <c r="M5" s="438" t="s">
        <v>440</v>
      </c>
      <c r="N5" s="438" t="s">
        <v>130</v>
      </c>
      <c r="O5" s="439" t="s">
        <v>438</v>
      </c>
      <c r="P5" s="438" t="s">
        <v>439</v>
      </c>
      <c r="Q5" s="438" t="s">
        <v>440</v>
      </c>
      <c r="R5" s="438" t="s">
        <v>130</v>
      </c>
    </row>
    <row r="6" spans="1:18" ht="57.75">
      <c r="A6" s="440"/>
      <c r="B6" s="441"/>
      <c r="C6" s="438" t="s">
        <v>441</v>
      </c>
      <c r="D6" s="438" t="s">
        <v>442</v>
      </c>
      <c r="E6" s="438" t="s">
        <v>443</v>
      </c>
      <c r="F6" s="438" t="s">
        <v>131</v>
      </c>
      <c r="G6" s="439" t="s">
        <v>441</v>
      </c>
      <c r="H6" s="438" t="s">
        <v>442</v>
      </c>
      <c r="I6" s="438" t="s">
        <v>443</v>
      </c>
      <c r="J6" s="438" t="s">
        <v>131</v>
      </c>
      <c r="K6" s="439" t="s">
        <v>441</v>
      </c>
      <c r="L6" s="438" t="s">
        <v>442</v>
      </c>
      <c r="M6" s="438" t="s">
        <v>443</v>
      </c>
      <c r="N6" s="438" t="s">
        <v>131</v>
      </c>
      <c r="O6" s="439" t="s">
        <v>441</v>
      </c>
      <c r="P6" s="438" t="s">
        <v>442</v>
      </c>
      <c r="Q6" s="438" t="s">
        <v>443</v>
      </c>
      <c r="R6" s="438" t="s">
        <v>131</v>
      </c>
    </row>
    <row r="7" spans="1:18" ht="15.75">
      <c r="A7" s="442" t="s">
        <v>444</v>
      </c>
      <c r="B7" s="443" t="s">
        <v>445</v>
      </c>
      <c r="C7" s="444">
        <v>6608</v>
      </c>
      <c r="D7" s="444">
        <v>9</v>
      </c>
      <c r="E7" s="444">
        <v>3</v>
      </c>
      <c r="F7" s="445">
        <f>SUM(C7:E7)</f>
        <v>6620</v>
      </c>
      <c r="G7" s="446">
        <v>520</v>
      </c>
      <c r="H7" s="444">
        <v>114</v>
      </c>
      <c r="I7" s="444">
        <v>18</v>
      </c>
      <c r="J7" s="445">
        <f>SUM(G7:I7)</f>
        <v>652</v>
      </c>
      <c r="K7" s="446">
        <v>4871</v>
      </c>
      <c r="L7" s="444">
        <v>1</v>
      </c>
      <c r="M7" s="444">
        <v>2</v>
      </c>
      <c r="N7" s="445">
        <f>SUM(K7:M7)</f>
        <v>4874</v>
      </c>
      <c r="O7" s="446">
        <f>C7+G7+K7</f>
        <v>11999</v>
      </c>
      <c r="P7" s="446">
        <f>D7+H7+L7</f>
        <v>124</v>
      </c>
      <c r="Q7" s="446">
        <f>E7+I7+M7</f>
        <v>23</v>
      </c>
      <c r="R7" s="445">
        <f>SUM(O7:Q7)</f>
        <v>12146</v>
      </c>
    </row>
    <row r="8" spans="1:18" ht="15.75">
      <c r="A8" s="447" t="s">
        <v>446</v>
      </c>
      <c r="B8" s="448" t="s">
        <v>447</v>
      </c>
      <c r="C8" s="444">
        <v>2768</v>
      </c>
      <c r="D8" s="444">
        <v>581</v>
      </c>
      <c r="E8" s="444">
        <v>239</v>
      </c>
      <c r="F8" s="445">
        <f t="shared" ref="F8:F42" si="0">SUM(C8:E8)</f>
        <v>3588</v>
      </c>
      <c r="G8" s="446">
        <v>586</v>
      </c>
      <c r="H8" s="444">
        <v>383</v>
      </c>
      <c r="I8" s="444">
        <v>358</v>
      </c>
      <c r="J8" s="445">
        <f t="shared" ref="J8:J42" si="1">SUM(G8:I8)</f>
        <v>1327</v>
      </c>
      <c r="K8" s="446">
        <v>7421</v>
      </c>
      <c r="L8" s="444">
        <v>1313</v>
      </c>
      <c r="M8" s="444">
        <v>286</v>
      </c>
      <c r="N8" s="445">
        <f t="shared" ref="N8:N42" si="2">SUM(K8:M8)</f>
        <v>9020</v>
      </c>
      <c r="O8" s="446">
        <f t="shared" ref="O8:Q42" si="3">C8+G8+K8</f>
        <v>10775</v>
      </c>
      <c r="P8" s="446">
        <f t="shared" si="3"/>
        <v>2277</v>
      </c>
      <c r="Q8" s="446">
        <f t="shared" si="3"/>
        <v>883</v>
      </c>
      <c r="R8" s="445">
        <f t="shared" ref="R8:R42" si="4">SUM(O8:Q8)</f>
        <v>13935</v>
      </c>
    </row>
    <row r="9" spans="1:18" ht="15.75">
      <c r="A9" s="447" t="s">
        <v>448</v>
      </c>
      <c r="B9" s="448" t="s">
        <v>449</v>
      </c>
      <c r="C9" s="444">
        <v>1691</v>
      </c>
      <c r="D9" s="444">
        <v>842</v>
      </c>
      <c r="E9" s="444">
        <v>337</v>
      </c>
      <c r="F9" s="445">
        <f t="shared" si="0"/>
        <v>2870</v>
      </c>
      <c r="G9" s="446">
        <v>339</v>
      </c>
      <c r="H9" s="444">
        <v>233</v>
      </c>
      <c r="I9" s="444">
        <v>291</v>
      </c>
      <c r="J9" s="445">
        <f t="shared" si="1"/>
        <v>863</v>
      </c>
      <c r="K9" s="446">
        <v>323</v>
      </c>
      <c r="L9" s="444">
        <v>1302</v>
      </c>
      <c r="M9" s="444">
        <v>265</v>
      </c>
      <c r="N9" s="445">
        <f t="shared" si="2"/>
        <v>1890</v>
      </c>
      <c r="O9" s="446">
        <f t="shared" si="3"/>
        <v>2353</v>
      </c>
      <c r="P9" s="446">
        <f t="shared" si="3"/>
        <v>2377</v>
      </c>
      <c r="Q9" s="446">
        <f t="shared" si="3"/>
        <v>893</v>
      </c>
      <c r="R9" s="445">
        <f t="shared" si="4"/>
        <v>5623</v>
      </c>
    </row>
    <row r="10" spans="1:18" ht="15.75">
      <c r="A10" s="447" t="s">
        <v>450</v>
      </c>
      <c r="B10" s="448" t="s">
        <v>451</v>
      </c>
      <c r="C10" s="444">
        <v>2146</v>
      </c>
      <c r="D10" s="444">
        <v>975</v>
      </c>
      <c r="E10" s="444">
        <v>374</v>
      </c>
      <c r="F10" s="445">
        <f t="shared" si="0"/>
        <v>3495</v>
      </c>
      <c r="G10" s="446">
        <v>295</v>
      </c>
      <c r="H10" s="444">
        <v>281</v>
      </c>
      <c r="I10" s="444">
        <v>317</v>
      </c>
      <c r="J10" s="445">
        <f t="shared" si="1"/>
        <v>893</v>
      </c>
      <c r="K10" s="446">
        <v>121</v>
      </c>
      <c r="L10" s="444">
        <v>670</v>
      </c>
      <c r="M10" s="444">
        <v>260</v>
      </c>
      <c r="N10" s="445">
        <f t="shared" si="2"/>
        <v>1051</v>
      </c>
      <c r="O10" s="446">
        <f t="shared" si="3"/>
        <v>2562</v>
      </c>
      <c r="P10" s="446">
        <f t="shared" si="3"/>
        <v>1926</v>
      </c>
      <c r="Q10" s="446">
        <f t="shared" si="3"/>
        <v>951</v>
      </c>
      <c r="R10" s="445">
        <f t="shared" si="4"/>
        <v>5439</v>
      </c>
    </row>
    <row r="11" spans="1:18" ht="15.75">
      <c r="A11" s="447" t="s">
        <v>452</v>
      </c>
      <c r="B11" s="448" t="s">
        <v>453</v>
      </c>
      <c r="C11" s="444">
        <v>371</v>
      </c>
      <c r="D11" s="444">
        <v>490</v>
      </c>
      <c r="E11" s="444">
        <v>167</v>
      </c>
      <c r="F11" s="445">
        <f t="shared" si="0"/>
        <v>1028</v>
      </c>
      <c r="G11" s="446">
        <v>120</v>
      </c>
      <c r="H11" s="444">
        <v>142</v>
      </c>
      <c r="I11" s="444">
        <v>160</v>
      </c>
      <c r="J11" s="445">
        <f t="shared" si="1"/>
        <v>422</v>
      </c>
      <c r="K11" s="446">
        <v>100</v>
      </c>
      <c r="L11" s="444">
        <v>514</v>
      </c>
      <c r="M11" s="444">
        <v>188</v>
      </c>
      <c r="N11" s="445">
        <f t="shared" si="2"/>
        <v>802</v>
      </c>
      <c r="O11" s="446">
        <f t="shared" si="3"/>
        <v>591</v>
      </c>
      <c r="P11" s="446">
        <f t="shared" si="3"/>
        <v>1146</v>
      </c>
      <c r="Q11" s="446">
        <f t="shared" si="3"/>
        <v>515</v>
      </c>
      <c r="R11" s="445">
        <f t="shared" si="4"/>
        <v>2252</v>
      </c>
    </row>
    <row r="12" spans="1:18" ht="15.75">
      <c r="A12" s="447" t="s">
        <v>454</v>
      </c>
      <c r="B12" s="448" t="s">
        <v>455</v>
      </c>
      <c r="C12" s="444">
        <v>90</v>
      </c>
      <c r="D12" s="444">
        <v>244</v>
      </c>
      <c r="E12" s="444">
        <v>107</v>
      </c>
      <c r="F12" s="445">
        <f t="shared" si="0"/>
        <v>441</v>
      </c>
      <c r="G12" s="446">
        <v>49</v>
      </c>
      <c r="H12" s="444">
        <v>53</v>
      </c>
      <c r="I12" s="444">
        <v>108</v>
      </c>
      <c r="J12" s="445">
        <f t="shared" si="1"/>
        <v>210</v>
      </c>
      <c r="K12" s="446">
        <v>20</v>
      </c>
      <c r="L12" s="444">
        <v>273</v>
      </c>
      <c r="M12" s="444">
        <v>121</v>
      </c>
      <c r="N12" s="445">
        <f t="shared" si="2"/>
        <v>414</v>
      </c>
      <c r="O12" s="446">
        <f t="shared" si="3"/>
        <v>159</v>
      </c>
      <c r="P12" s="446">
        <f t="shared" si="3"/>
        <v>570</v>
      </c>
      <c r="Q12" s="446">
        <f t="shared" si="3"/>
        <v>336</v>
      </c>
      <c r="R12" s="445">
        <f t="shared" si="4"/>
        <v>1065</v>
      </c>
    </row>
    <row r="13" spans="1:18" ht="15.75">
      <c r="A13" s="447" t="s">
        <v>456</v>
      </c>
      <c r="B13" s="449" t="s">
        <v>457</v>
      </c>
      <c r="C13" s="444">
        <v>7</v>
      </c>
      <c r="D13" s="444">
        <v>67</v>
      </c>
      <c r="E13" s="444">
        <v>107</v>
      </c>
      <c r="F13" s="445">
        <f t="shared" si="0"/>
        <v>181</v>
      </c>
      <c r="G13" s="446">
        <v>39</v>
      </c>
      <c r="H13" s="444">
        <v>43</v>
      </c>
      <c r="I13" s="444">
        <v>99</v>
      </c>
      <c r="J13" s="445">
        <f t="shared" si="1"/>
        <v>181</v>
      </c>
      <c r="K13" s="446">
        <v>1</v>
      </c>
      <c r="L13" s="444">
        <v>16</v>
      </c>
      <c r="M13" s="444">
        <v>22</v>
      </c>
      <c r="N13" s="445">
        <f t="shared" si="2"/>
        <v>39</v>
      </c>
      <c r="O13" s="446">
        <f t="shared" si="3"/>
        <v>47</v>
      </c>
      <c r="P13" s="446">
        <f t="shared" si="3"/>
        <v>126</v>
      </c>
      <c r="Q13" s="446">
        <f t="shared" si="3"/>
        <v>228</v>
      </c>
      <c r="R13" s="445">
        <f t="shared" si="4"/>
        <v>401</v>
      </c>
    </row>
    <row r="14" spans="1:18" ht="15.75">
      <c r="A14" s="447" t="s">
        <v>458</v>
      </c>
      <c r="B14" s="448" t="s">
        <v>459</v>
      </c>
      <c r="C14" s="444">
        <v>98</v>
      </c>
      <c r="D14" s="444">
        <v>111</v>
      </c>
      <c r="E14" s="444">
        <v>106</v>
      </c>
      <c r="F14" s="445">
        <f t="shared" si="0"/>
        <v>315</v>
      </c>
      <c r="G14" s="446">
        <v>38</v>
      </c>
      <c r="H14" s="444">
        <v>55</v>
      </c>
      <c r="I14" s="444">
        <v>60</v>
      </c>
      <c r="J14" s="445">
        <f t="shared" si="1"/>
        <v>153</v>
      </c>
      <c r="K14" s="446">
        <v>4</v>
      </c>
      <c r="L14" s="444">
        <v>45</v>
      </c>
      <c r="M14" s="444">
        <v>48</v>
      </c>
      <c r="N14" s="445">
        <f t="shared" si="2"/>
        <v>97</v>
      </c>
      <c r="O14" s="446">
        <f t="shared" si="3"/>
        <v>140</v>
      </c>
      <c r="P14" s="446">
        <f t="shared" si="3"/>
        <v>211</v>
      </c>
      <c r="Q14" s="446">
        <f t="shared" si="3"/>
        <v>214</v>
      </c>
      <c r="R14" s="445">
        <f t="shared" si="4"/>
        <v>565</v>
      </c>
    </row>
    <row r="15" spans="1:18" ht="15.75">
      <c r="A15" s="447" t="s">
        <v>460</v>
      </c>
      <c r="B15" s="448" t="s">
        <v>461</v>
      </c>
      <c r="C15" s="444">
        <v>53</v>
      </c>
      <c r="D15" s="444">
        <v>69</v>
      </c>
      <c r="E15" s="444">
        <v>51</v>
      </c>
      <c r="F15" s="445">
        <f t="shared" si="0"/>
        <v>173</v>
      </c>
      <c r="G15" s="446">
        <v>26</v>
      </c>
      <c r="H15" s="444">
        <v>37</v>
      </c>
      <c r="I15" s="444">
        <v>64</v>
      </c>
      <c r="J15" s="445">
        <f t="shared" si="1"/>
        <v>127</v>
      </c>
      <c r="K15" s="446">
        <v>11</v>
      </c>
      <c r="L15" s="444">
        <v>62</v>
      </c>
      <c r="M15" s="444">
        <v>77</v>
      </c>
      <c r="N15" s="445">
        <f t="shared" si="2"/>
        <v>150</v>
      </c>
      <c r="O15" s="446">
        <f t="shared" si="3"/>
        <v>90</v>
      </c>
      <c r="P15" s="446">
        <f t="shared" si="3"/>
        <v>168</v>
      </c>
      <c r="Q15" s="446">
        <f t="shared" si="3"/>
        <v>192</v>
      </c>
      <c r="R15" s="445">
        <f t="shared" si="4"/>
        <v>450</v>
      </c>
    </row>
    <row r="16" spans="1:18" ht="15.75">
      <c r="A16" s="447" t="s">
        <v>462</v>
      </c>
      <c r="B16" s="448" t="s">
        <v>463</v>
      </c>
      <c r="C16" s="444">
        <v>153</v>
      </c>
      <c r="D16" s="444">
        <v>311</v>
      </c>
      <c r="E16" s="444">
        <v>115</v>
      </c>
      <c r="F16" s="445">
        <f t="shared" si="0"/>
        <v>579</v>
      </c>
      <c r="G16" s="446">
        <v>70</v>
      </c>
      <c r="H16" s="444">
        <v>113</v>
      </c>
      <c r="I16" s="444">
        <v>144</v>
      </c>
      <c r="J16" s="445">
        <f t="shared" si="1"/>
        <v>327</v>
      </c>
      <c r="K16" s="446">
        <v>42</v>
      </c>
      <c r="L16" s="444">
        <v>552</v>
      </c>
      <c r="M16" s="444">
        <v>167</v>
      </c>
      <c r="N16" s="445">
        <f t="shared" si="2"/>
        <v>761</v>
      </c>
      <c r="O16" s="446">
        <f t="shared" si="3"/>
        <v>265</v>
      </c>
      <c r="P16" s="446">
        <f t="shared" si="3"/>
        <v>976</v>
      </c>
      <c r="Q16" s="446">
        <f t="shared" si="3"/>
        <v>426</v>
      </c>
      <c r="R16" s="445">
        <f t="shared" si="4"/>
        <v>1667</v>
      </c>
    </row>
    <row r="17" spans="1:18" ht="15.75">
      <c r="A17" s="447" t="s">
        <v>464</v>
      </c>
      <c r="B17" s="448" t="s">
        <v>465</v>
      </c>
      <c r="C17" s="444">
        <v>180</v>
      </c>
      <c r="D17" s="444">
        <v>303</v>
      </c>
      <c r="E17" s="444">
        <v>189</v>
      </c>
      <c r="F17" s="445">
        <f t="shared" si="0"/>
        <v>672</v>
      </c>
      <c r="G17" s="446">
        <v>85</v>
      </c>
      <c r="H17" s="444">
        <v>110</v>
      </c>
      <c r="I17" s="444">
        <v>165</v>
      </c>
      <c r="J17" s="445">
        <f t="shared" si="1"/>
        <v>360</v>
      </c>
      <c r="K17" s="446">
        <v>65</v>
      </c>
      <c r="L17" s="444">
        <v>494</v>
      </c>
      <c r="M17" s="444">
        <v>193</v>
      </c>
      <c r="N17" s="445">
        <f t="shared" si="2"/>
        <v>752</v>
      </c>
      <c r="O17" s="446">
        <f t="shared" si="3"/>
        <v>330</v>
      </c>
      <c r="P17" s="446">
        <f t="shared" si="3"/>
        <v>907</v>
      </c>
      <c r="Q17" s="446">
        <f t="shared" si="3"/>
        <v>547</v>
      </c>
      <c r="R17" s="445">
        <f t="shared" si="4"/>
        <v>1784</v>
      </c>
    </row>
    <row r="18" spans="1:18" ht="15.75">
      <c r="A18" s="447" t="s">
        <v>466</v>
      </c>
      <c r="B18" s="448" t="s">
        <v>467</v>
      </c>
      <c r="C18" s="444">
        <v>1046</v>
      </c>
      <c r="D18" s="444">
        <v>892</v>
      </c>
      <c r="E18" s="444">
        <v>294</v>
      </c>
      <c r="F18" s="445">
        <f t="shared" si="0"/>
        <v>2232</v>
      </c>
      <c r="G18" s="446">
        <v>254</v>
      </c>
      <c r="H18" s="444">
        <v>271</v>
      </c>
      <c r="I18" s="444">
        <v>303</v>
      </c>
      <c r="J18" s="445">
        <f t="shared" si="1"/>
        <v>828</v>
      </c>
      <c r="K18" s="446">
        <v>495</v>
      </c>
      <c r="L18" s="444">
        <v>1534</v>
      </c>
      <c r="M18" s="444">
        <v>405</v>
      </c>
      <c r="N18" s="445">
        <f t="shared" si="2"/>
        <v>2434</v>
      </c>
      <c r="O18" s="446">
        <f t="shared" si="3"/>
        <v>1795</v>
      </c>
      <c r="P18" s="446">
        <f t="shared" si="3"/>
        <v>2697</v>
      </c>
      <c r="Q18" s="446">
        <f t="shared" si="3"/>
        <v>1002</v>
      </c>
      <c r="R18" s="445">
        <f t="shared" si="4"/>
        <v>5494</v>
      </c>
    </row>
    <row r="19" spans="1:18" ht="15.75">
      <c r="A19" s="450" t="s">
        <v>468</v>
      </c>
      <c r="B19" s="451" t="s">
        <v>469</v>
      </c>
      <c r="C19" s="452">
        <v>188</v>
      </c>
      <c r="D19" s="452">
        <v>244</v>
      </c>
      <c r="E19" s="452">
        <v>168</v>
      </c>
      <c r="F19" s="453">
        <f t="shared" si="0"/>
        <v>600</v>
      </c>
      <c r="G19" s="446">
        <v>59</v>
      </c>
      <c r="H19" s="452">
        <v>112</v>
      </c>
      <c r="I19" s="452">
        <v>163</v>
      </c>
      <c r="J19" s="453">
        <f t="shared" si="1"/>
        <v>334</v>
      </c>
      <c r="K19" s="446">
        <v>63</v>
      </c>
      <c r="L19" s="452">
        <v>243</v>
      </c>
      <c r="M19" s="452">
        <v>145</v>
      </c>
      <c r="N19" s="453">
        <f t="shared" si="2"/>
        <v>451</v>
      </c>
      <c r="O19" s="446">
        <f t="shared" si="3"/>
        <v>310</v>
      </c>
      <c r="P19" s="446">
        <f t="shared" si="3"/>
        <v>599</v>
      </c>
      <c r="Q19" s="446">
        <f t="shared" si="3"/>
        <v>476</v>
      </c>
      <c r="R19" s="453">
        <f t="shared" si="4"/>
        <v>1385</v>
      </c>
    </row>
    <row r="20" spans="1:18" ht="15.75">
      <c r="A20" s="447" t="s">
        <v>470</v>
      </c>
      <c r="B20" s="448" t="s">
        <v>471</v>
      </c>
      <c r="C20" s="444">
        <v>51</v>
      </c>
      <c r="D20" s="444">
        <v>161</v>
      </c>
      <c r="E20" s="444">
        <v>44</v>
      </c>
      <c r="F20" s="445">
        <f t="shared" si="0"/>
        <v>256</v>
      </c>
      <c r="G20" s="446">
        <v>0</v>
      </c>
      <c r="H20" s="444">
        <v>17</v>
      </c>
      <c r="I20" s="444">
        <v>57</v>
      </c>
      <c r="J20" s="445">
        <f t="shared" si="1"/>
        <v>74</v>
      </c>
      <c r="K20" s="446">
        <v>13</v>
      </c>
      <c r="L20" s="444">
        <v>123</v>
      </c>
      <c r="M20" s="444">
        <v>63</v>
      </c>
      <c r="N20" s="445">
        <f t="shared" si="2"/>
        <v>199</v>
      </c>
      <c r="O20" s="446">
        <f t="shared" si="3"/>
        <v>64</v>
      </c>
      <c r="P20" s="446">
        <f t="shared" si="3"/>
        <v>301</v>
      </c>
      <c r="Q20" s="446">
        <f t="shared" si="3"/>
        <v>164</v>
      </c>
      <c r="R20" s="445">
        <f t="shared" si="4"/>
        <v>529</v>
      </c>
    </row>
    <row r="21" spans="1:18" ht="15.75">
      <c r="A21" s="447" t="s">
        <v>472</v>
      </c>
      <c r="B21" s="448" t="s">
        <v>473</v>
      </c>
      <c r="C21" s="444">
        <v>59</v>
      </c>
      <c r="D21" s="444">
        <v>209</v>
      </c>
      <c r="E21" s="444">
        <v>98</v>
      </c>
      <c r="F21" s="445">
        <f t="shared" si="0"/>
        <v>366</v>
      </c>
      <c r="G21" s="446">
        <v>56</v>
      </c>
      <c r="H21" s="444">
        <v>64</v>
      </c>
      <c r="I21" s="444">
        <v>99</v>
      </c>
      <c r="J21" s="445">
        <f t="shared" si="1"/>
        <v>219</v>
      </c>
      <c r="K21" s="446">
        <v>254</v>
      </c>
      <c r="L21" s="444">
        <v>793</v>
      </c>
      <c r="M21" s="444">
        <v>140</v>
      </c>
      <c r="N21" s="445">
        <f t="shared" si="2"/>
        <v>1187</v>
      </c>
      <c r="O21" s="446">
        <f t="shared" si="3"/>
        <v>369</v>
      </c>
      <c r="P21" s="446">
        <f t="shared" si="3"/>
        <v>1066</v>
      </c>
      <c r="Q21" s="446">
        <f t="shared" si="3"/>
        <v>337</v>
      </c>
      <c r="R21" s="445">
        <f t="shared" si="4"/>
        <v>1772</v>
      </c>
    </row>
    <row r="22" spans="1:18" ht="15.75">
      <c r="A22" s="447" t="s">
        <v>474</v>
      </c>
      <c r="B22" s="448" t="s">
        <v>475</v>
      </c>
      <c r="C22" s="444">
        <v>57</v>
      </c>
      <c r="D22" s="444">
        <v>53</v>
      </c>
      <c r="E22" s="444">
        <v>56</v>
      </c>
      <c r="F22" s="445">
        <f t="shared" si="0"/>
        <v>166</v>
      </c>
      <c r="G22" s="446">
        <v>48</v>
      </c>
      <c r="H22" s="444">
        <v>37</v>
      </c>
      <c r="I22" s="444">
        <v>90</v>
      </c>
      <c r="J22" s="445">
        <f t="shared" si="1"/>
        <v>175</v>
      </c>
      <c r="K22" s="446">
        <v>9</v>
      </c>
      <c r="L22" s="444">
        <v>40</v>
      </c>
      <c r="M22" s="444">
        <v>43</v>
      </c>
      <c r="N22" s="445">
        <f t="shared" si="2"/>
        <v>92</v>
      </c>
      <c r="O22" s="446">
        <f t="shared" si="3"/>
        <v>114</v>
      </c>
      <c r="P22" s="446">
        <f t="shared" si="3"/>
        <v>130</v>
      </c>
      <c r="Q22" s="446">
        <f t="shared" si="3"/>
        <v>189</v>
      </c>
      <c r="R22" s="445">
        <f t="shared" si="4"/>
        <v>433</v>
      </c>
    </row>
    <row r="23" spans="1:18" ht="15.75">
      <c r="A23" s="447" t="s">
        <v>476</v>
      </c>
      <c r="B23" s="448" t="s">
        <v>477</v>
      </c>
      <c r="C23" s="444">
        <v>23</v>
      </c>
      <c r="D23" s="444">
        <v>147</v>
      </c>
      <c r="E23" s="444">
        <v>16</v>
      </c>
      <c r="F23" s="445">
        <f t="shared" si="0"/>
        <v>186</v>
      </c>
      <c r="G23" s="446">
        <v>52</v>
      </c>
      <c r="H23" s="444">
        <v>46</v>
      </c>
      <c r="I23" s="444">
        <v>26</v>
      </c>
      <c r="J23" s="445">
        <f t="shared" si="1"/>
        <v>124</v>
      </c>
      <c r="K23" s="446">
        <v>2</v>
      </c>
      <c r="L23" s="444">
        <v>10</v>
      </c>
      <c r="M23" s="444">
        <v>3</v>
      </c>
      <c r="N23" s="445">
        <f t="shared" si="2"/>
        <v>15</v>
      </c>
      <c r="O23" s="446">
        <f t="shared" si="3"/>
        <v>77</v>
      </c>
      <c r="P23" s="446">
        <f t="shared" si="3"/>
        <v>203</v>
      </c>
      <c r="Q23" s="446">
        <f t="shared" si="3"/>
        <v>45</v>
      </c>
      <c r="R23" s="445">
        <f t="shared" si="4"/>
        <v>325</v>
      </c>
    </row>
    <row r="24" spans="1:18" ht="15.75">
      <c r="A24" s="447" t="s">
        <v>478</v>
      </c>
      <c r="B24" s="448" t="s">
        <v>479</v>
      </c>
      <c r="C24" s="444">
        <v>0</v>
      </c>
      <c r="D24" s="444">
        <v>34</v>
      </c>
      <c r="E24" s="444">
        <v>33</v>
      </c>
      <c r="F24" s="445">
        <f t="shared" si="0"/>
        <v>67</v>
      </c>
      <c r="G24" s="446">
        <v>1</v>
      </c>
      <c r="H24" s="444">
        <v>24</v>
      </c>
      <c r="I24" s="444">
        <v>33</v>
      </c>
      <c r="J24" s="445">
        <f t="shared" si="1"/>
        <v>58</v>
      </c>
      <c r="K24" s="446">
        <v>2</v>
      </c>
      <c r="L24" s="444">
        <v>28</v>
      </c>
      <c r="M24" s="444">
        <v>14</v>
      </c>
      <c r="N24" s="445">
        <f t="shared" si="2"/>
        <v>44</v>
      </c>
      <c r="O24" s="446">
        <f t="shared" si="3"/>
        <v>3</v>
      </c>
      <c r="P24" s="446">
        <f t="shared" si="3"/>
        <v>86</v>
      </c>
      <c r="Q24" s="446">
        <f t="shared" si="3"/>
        <v>80</v>
      </c>
      <c r="R24" s="445">
        <f t="shared" si="4"/>
        <v>169</v>
      </c>
    </row>
    <row r="25" spans="1:18" ht="15.75">
      <c r="A25" s="447" t="s">
        <v>480</v>
      </c>
      <c r="B25" s="448" t="s">
        <v>481</v>
      </c>
      <c r="C25" s="444">
        <v>177</v>
      </c>
      <c r="D25" s="444">
        <v>488</v>
      </c>
      <c r="E25" s="444">
        <v>195</v>
      </c>
      <c r="F25" s="445">
        <f t="shared" si="0"/>
        <v>860</v>
      </c>
      <c r="G25" s="446">
        <v>118</v>
      </c>
      <c r="H25" s="444">
        <v>147</v>
      </c>
      <c r="I25" s="444">
        <v>257</v>
      </c>
      <c r="J25" s="445">
        <f t="shared" si="1"/>
        <v>522</v>
      </c>
      <c r="K25" s="446">
        <v>88</v>
      </c>
      <c r="L25" s="444">
        <v>711</v>
      </c>
      <c r="M25" s="444">
        <v>105</v>
      </c>
      <c r="N25" s="445">
        <f t="shared" si="2"/>
        <v>904</v>
      </c>
      <c r="O25" s="446">
        <f t="shared" si="3"/>
        <v>383</v>
      </c>
      <c r="P25" s="446">
        <f t="shared" si="3"/>
        <v>1346</v>
      </c>
      <c r="Q25" s="446">
        <f t="shared" si="3"/>
        <v>557</v>
      </c>
      <c r="R25" s="445">
        <f t="shared" si="4"/>
        <v>2286</v>
      </c>
    </row>
    <row r="26" spans="1:18" ht="15.75">
      <c r="A26" s="447" t="s">
        <v>482</v>
      </c>
      <c r="B26" s="448" t="s">
        <v>483</v>
      </c>
      <c r="C26" s="444">
        <v>30</v>
      </c>
      <c r="D26" s="444">
        <v>590</v>
      </c>
      <c r="E26" s="444">
        <v>205</v>
      </c>
      <c r="F26" s="445">
        <f t="shared" si="0"/>
        <v>825</v>
      </c>
      <c r="G26" s="446">
        <v>46</v>
      </c>
      <c r="H26" s="444">
        <v>55</v>
      </c>
      <c r="I26" s="444">
        <v>147</v>
      </c>
      <c r="J26" s="445">
        <f t="shared" si="1"/>
        <v>248</v>
      </c>
      <c r="K26" s="446">
        <v>28</v>
      </c>
      <c r="L26" s="444">
        <v>382</v>
      </c>
      <c r="M26" s="444">
        <v>91</v>
      </c>
      <c r="N26" s="445">
        <f t="shared" si="2"/>
        <v>501</v>
      </c>
      <c r="O26" s="446">
        <f t="shared" si="3"/>
        <v>104</v>
      </c>
      <c r="P26" s="446">
        <f t="shared" si="3"/>
        <v>1027</v>
      </c>
      <c r="Q26" s="446">
        <f t="shared" si="3"/>
        <v>443</v>
      </c>
      <c r="R26" s="445">
        <f t="shared" si="4"/>
        <v>1574</v>
      </c>
    </row>
    <row r="27" spans="1:18" ht="15.75">
      <c r="A27" s="447" t="s">
        <v>484</v>
      </c>
      <c r="B27" s="448" t="s">
        <v>485</v>
      </c>
      <c r="C27" s="444">
        <v>286</v>
      </c>
      <c r="D27" s="444">
        <v>713</v>
      </c>
      <c r="E27" s="444">
        <v>253</v>
      </c>
      <c r="F27" s="445">
        <f t="shared" si="0"/>
        <v>1252</v>
      </c>
      <c r="G27" s="446">
        <v>73</v>
      </c>
      <c r="H27" s="444">
        <v>328</v>
      </c>
      <c r="I27" s="444">
        <v>355</v>
      </c>
      <c r="J27" s="445">
        <f t="shared" si="1"/>
        <v>756</v>
      </c>
      <c r="K27" s="446">
        <v>130</v>
      </c>
      <c r="L27" s="444">
        <v>484</v>
      </c>
      <c r="M27" s="444">
        <v>214</v>
      </c>
      <c r="N27" s="445">
        <f t="shared" si="2"/>
        <v>828</v>
      </c>
      <c r="O27" s="446">
        <f t="shared" si="3"/>
        <v>489</v>
      </c>
      <c r="P27" s="446">
        <f t="shared" si="3"/>
        <v>1525</v>
      </c>
      <c r="Q27" s="446">
        <f t="shared" si="3"/>
        <v>822</v>
      </c>
      <c r="R27" s="445">
        <f t="shared" si="4"/>
        <v>2836</v>
      </c>
    </row>
    <row r="28" spans="1:18" ht="15.75">
      <c r="A28" s="447" t="s">
        <v>486</v>
      </c>
      <c r="B28" s="448" t="s">
        <v>487</v>
      </c>
      <c r="C28" s="444">
        <v>99</v>
      </c>
      <c r="D28" s="444">
        <v>106</v>
      </c>
      <c r="E28" s="444">
        <v>38</v>
      </c>
      <c r="F28" s="445">
        <f t="shared" si="0"/>
        <v>243</v>
      </c>
      <c r="G28" s="446">
        <v>18</v>
      </c>
      <c r="H28" s="444">
        <v>12</v>
      </c>
      <c r="I28" s="444">
        <v>17</v>
      </c>
      <c r="J28" s="445">
        <f t="shared" si="1"/>
        <v>47</v>
      </c>
      <c r="K28" s="446">
        <v>6</v>
      </c>
      <c r="L28" s="444">
        <v>62</v>
      </c>
      <c r="M28" s="444">
        <v>39</v>
      </c>
      <c r="N28" s="445">
        <f t="shared" si="2"/>
        <v>107</v>
      </c>
      <c r="O28" s="446">
        <f t="shared" si="3"/>
        <v>123</v>
      </c>
      <c r="P28" s="446">
        <f t="shared" si="3"/>
        <v>180</v>
      </c>
      <c r="Q28" s="446">
        <f t="shared" si="3"/>
        <v>94</v>
      </c>
      <c r="R28" s="445">
        <f t="shared" si="4"/>
        <v>397</v>
      </c>
    </row>
    <row r="29" spans="1:18" ht="15.75">
      <c r="A29" s="447" t="s">
        <v>488</v>
      </c>
      <c r="B29" s="448" t="s">
        <v>489</v>
      </c>
      <c r="C29" s="444">
        <v>1654</v>
      </c>
      <c r="D29" s="444">
        <v>1164</v>
      </c>
      <c r="E29" s="444">
        <v>649</v>
      </c>
      <c r="F29" s="445">
        <f t="shared" si="0"/>
        <v>3467</v>
      </c>
      <c r="G29" s="446">
        <v>333</v>
      </c>
      <c r="H29" s="444">
        <v>482</v>
      </c>
      <c r="I29" s="444">
        <v>486</v>
      </c>
      <c r="J29" s="445">
        <f t="shared" si="1"/>
        <v>1301</v>
      </c>
      <c r="K29" s="446">
        <v>335</v>
      </c>
      <c r="L29" s="444">
        <v>1488</v>
      </c>
      <c r="M29" s="444">
        <v>359</v>
      </c>
      <c r="N29" s="445">
        <f t="shared" si="2"/>
        <v>2182</v>
      </c>
      <c r="O29" s="446">
        <f t="shared" si="3"/>
        <v>2322</v>
      </c>
      <c r="P29" s="446">
        <f t="shared" si="3"/>
        <v>3134</v>
      </c>
      <c r="Q29" s="446">
        <f t="shared" si="3"/>
        <v>1494</v>
      </c>
      <c r="R29" s="445">
        <f t="shared" si="4"/>
        <v>6950</v>
      </c>
    </row>
    <row r="30" spans="1:18" ht="15.75">
      <c r="A30" s="447" t="s">
        <v>490</v>
      </c>
      <c r="B30" s="448" t="s">
        <v>491</v>
      </c>
      <c r="C30" s="444">
        <v>275</v>
      </c>
      <c r="D30" s="444">
        <v>290</v>
      </c>
      <c r="E30" s="444">
        <v>115</v>
      </c>
      <c r="F30" s="445">
        <f t="shared" si="0"/>
        <v>680</v>
      </c>
      <c r="G30" s="446">
        <v>29</v>
      </c>
      <c r="H30" s="444">
        <v>49</v>
      </c>
      <c r="I30" s="444">
        <v>87</v>
      </c>
      <c r="J30" s="445">
        <f t="shared" si="1"/>
        <v>165</v>
      </c>
      <c r="K30" s="446">
        <v>14</v>
      </c>
      <c r="L30" s="444">
        <v>66</v>
      </c>
      <c r="M30" s="444">
        <v>57</v>
      </c>
      <c r="N30" s="445">
        <f t="shared" si="2"/>
        <v>137</v>
      </c>
      <c r="O30" s="446">
        <f t="shared" si="3"/>
        <v>318</v>
      </c>
      <c r="P30" s="446">
        <f t="shared" si="3"/>
        <v>405</v>
      </c>
      <c r="Q30" s="446">
        <f t="shared" si="3"/>
        <v>259</v>
      </c>
      <c r="R30" s="445">
        <f t="shared" si="4"/>
        <v>982</v>
      </c>
    </row>
    <row r="31" spans="1:18" ht="15.75">
      <c r="A31" s="447" t="s">
        <v>492</v>
      </c>
      <c r="B31" s="448" t="s">
        <v>493</v>
      </c>
      <c r="C31" s="444">
        <v>45</v>
      </c>
      <c r="D31" s="444">
        <v>72</v>
      </c>
      <c r="E31" s="444">
        <v>13</v>
      </c>
      <c r="F31" s="445">
        <f t="shared" si="0"/>
        <v>130</v>
      </c>
      <c r="G31" s="446">
        <v>0</v>
      </c>
      <c r="H31" s="444">
        <v>0</v>
      </c>
      <c r="I31" s="444">
        <v>1</v>
      </c>
      <c r="J31" s="445">
        <f t="shared" si="1"/>
        <v>1</v>
      </c>
      <c r="K31" s="446">
        <v>0</v>
      </c>
      <c r="L31" s="444">
        <v>0</v>
      </c>
      <c r="M31" s="444">
        <v>0</v>
      </c>
      <c r="N31" s="445">
        <f t="shared" si="2"/>
        <v>0</v>
      </c>
      <c r="O31" s="446">
        <f t="shared" si="3"/>
        <v>45</v>
      </c>
      <c r="P31" s="446">
        <f t="shared" si="3"/>
        <v>72</v>
      </c>
      <c r="Q31" s="446">
        <f t="shared" si="3"/>
        <v>14</v>
      </c>
      <c r="R31" s="445">
        <f t="shared" si="4"/>
        <v>131</v>
      </c>
    </row>
    <row r="32" spans="1:18" ht="15.75">
      <c r="A32" s="447" t="s">
        <v>494</v>
      </c>
      <c r="B32" s="448" t="s">
        <v>495</v>
      </c>
      <c r="C32" s="444">
        <v>3620</v>
      </c>
      <c r="D32" s="444">
        <v>911</v>
      </c>
      <c r="E32" s="444">
        <v>355</v>
      </c>
      <c r="F32" s="445">
        <f t="shared" si="0"/>
        <v>4886</v>
      </c>
      <c r="G32" s="446">
        <v>495</v>
      </c>
      <c r="H32" s="444">
        <v>790</v>
      </c>
      <c r="I32" s="444">
        <v>433</v>
      </c>
      <c r="J32" s="445">
        <f t="shared" si="1"/>
        <v>1718</v>
      </c>
      <c r="K32" s="446">
        <v>10</v>
      </c>
      <c r="L32" s="444">
        <v>59</v>
      </c>
      <c r="M32" s="444">
        <v>47</v>
      </c>
      <c r="N32" s="445">
        <f t="shared" si="2"/>
        <v>116</v>
      </c>
      <c r="O32" s="446">
        <f t="shared" si="3"/>
        <v>4125</v>
      </c>
      <c r="P32" s="446">
        <f t="shared" si="3"/>
        <v>1760</v>
      </c>
      <c r="Q32" s="446">
        <f t="shared" si="3"/>
        <v>835</v>
      </c>
      <c r="R32" s="445">
        <f t="shared" si="4"/>
        <v>6720</v>
      </c>
    </row>
    <row r="33" spans="1:18" ht="15.75">
      <c r="A33" s="447" t="s">
        <v>496</v>
      </c>
      <c r="B33" s="448" t="s">
        <v>497</v>
      </c>
      <c r="C33" s="444">
        <v>2131</v>
      </c>
      <c r="D33" s="444">
        <v>229</v>
      </c>
      <c r="E33" s="444">
        <v>91</v>
      </c>
      <c r="F33" s="445">
        <f t="shared" si="0"/>
        <v>2451</v>
      </c>
      <c r="G33" s="446">
        <v>308</v>
      </c>
      <c r="H33" s="444">
        <v>393</v>
      </c>
      <c r="I33" s="444">
        <v>212</v>
      </c>
      <c r="J33" s="445">
        <f t="shared" si="1"/>
        <v>913</v>
      </c>
      <c r="K33" s="446">
        <v>35</v>
      </c>
      <c r="L33" s="444">
        <v>86</v>
      </c>
      <c r="M33" s="444">
        <v>17</v>
      </c>
      <c r="N33" s="445">
        <f t="shared" si="2"/>
        <v>138</v>
      </c>
      <c r="O33" s="446">
        <f t="shared" si="3"/>
        <v>2474</v>
      </c>
      <c r="P33" s="446">
        <f t="shared" si="3"/>
        <v>708</v>
      </c>
      <c r="Q33" s="446">
        <f t="shared" si="3"/>
        <v>320</v>
      </c>
      <c r="R33" s="445">
        <f t="shared" si="4"/>
        <v>3502</v>
      </c>
    </row>
    <row r="34" spans="1:18" ht="15.75">
      <c r="A34" s="447" t="s">
        <v>498</v>
      </c>
      <c r="B34" s="448" t="s">
        <v>499</v>
      </c>
      <c r="C34" s="444">
        <v>945</v>
      </c>
      <c r="D34" s="444">
        <v>224</v>
      </c>
      <c r="E34" s="444">
        <v>115</v>
      </c>
      <c r="F34" s="445">
        <f t="shared" si="0"/>
        <v>1284</v>
      </c>
      <c r="G34" s="446">
        <v>89</v>
      </c>
      <c r="H34" s="444">
        <v>248</v>
      </c>
      <c r="I34" s="444">
        <v>137</v>
      </c>
      <c r="J34" s="445">
        <f t="shared" si="1"/>
        <v>474</v>
      </c>
      <c r="K34" s="446">
        <v>66</v>
      </c>
      <c r="L34" s="444">
        <v>54</v>
      </c>
      <c r="M34" s="444">
        <v>5</v>
      </c>
      <c r="N34" s="445">
        <f t="shared" si="2"/>
        <v>125</v>
      </c>
      <c r="O34" s="446">
        <f t="shared" si="3"/>
        <v>1100</v>
      </c>
      <c r="P34" s="446">
        <f t="shared" si="3"/>
        <v>526</v>
      </c>
      <c r="Q34" s="446">
        <f t="shared" si="3"/>
        <v>257</v>
      </c>
      <c r="R34" s="445">
        <f t="shared" si="4"/>
        <v>1883</v>
      </c>
    </row>
    <row r="35" spans="1:18" ht="15.75">
      <c r="A35" s="447" t="s">
        <v>500</v>
      </c>
      <c r="B35" s="448" t="s">
        <v>501</v>
      </c>
      <c r="C35" s="444">
        <v>308</v>
      </c>
      <c r="D35" s="444">
        <v>212</v>
      </c>
      <c r="E35" s="444">
        <v>89</v>
      </c>
      <c r="F35" s="445">
        <f t="shared" si="0"/>
        <v>609</v>
      </c>
      <c r="G35" s="446">
        <v>36</v>
      </c>
      <c r="H35" s="444">
        <v>63</v>
      </c>
      <c r="I35" s="444">
        <v>95</v>
      </c>
      <c r="J35" s="445">
        <f t="shared" si="1"/>
        <v>194</v>
      </c>
      <c r="K35" s="446">
        <v>9</v>
      </c>
      <c r="L35" s="444">
        <v>38</v>
      </c>
      <c r="M35" s="444">
        <v>29</v>
      </c>
      <c r="N35" s="445">
        <f t="shared" si="2"/>
        <v>76</v>
      </c>
      <c r="O35" s="446">
        <f t="shared" si="3"/>
        <v>353</v>
      </c>
      <c r="P35" s="446">
        <f t="shared" si="3"/>
        <v>313</v>
      </c>
      <c r="Q35" s="446">
        <f t="shared" si="3"/>
        <v>213</v>
      </c>
      <c r="R35" s="445">
        <f t="shared" si="4"/>
        <v>879</v>
      </c>
    </row>
    <row r="36" spans="1:18" ht="15.75">
      <c r="A36" s="447" t="s">
        <v>502</v>
      </c>
      <c r="B36" s="448" t="s">
        <v>503</v>
      </c>
      <c r="C36" s="444">
        <v>76</v>
      </c>
      <c r="D36" s="444">
        <v>99</v>
      </c>
      <c r="E36" s="444">
        <v>72</v>
      </c>
      <c r="F36" s="445">
        <f t="shared" si="0"/>
        <v>247</v>
      </c>
      <c r="G36" s="446">
        <v>4</v>
      </c>
      <c r="H36" s="444">
        <v>20</v>
      </c>
      <c r="I36" s="444">
        <v>32</v>
      </c>
      <c r="J36" s="445">
        <f t="shared" si="1"/>
        <v>56</v>
      </c>
      <c r="K36" s="446">
        <v>0</v>
      </c>
      <c r="L36" s="444">
        <v>4</v>
      </c>
      <c r="M36" s="444">
        <v>13</v>
      </c>
      <c r="N36" s="445">
        <f t="shared" si="2"/>
        <v>17</v>
      </c>
      <c r="O36" s="446">
        <f t="shared" si="3"/>
        <v>80</v>
      </c>
      <c r="P36" s="446">
        <f t="shared" si="3"/>
        <v>123</v>
      </c>
      <c r="Q36" s="446">
        <f t="shared" si="3"/>
        <v>117</v>
      </c>
      <c r="R36" s="445">
        <f t="shared" si="4"/>
        <v>320</v>
      </c>
    </row>
    <row r="37" spans="1:18" ht="15.75">
      <c r="A37" s="447" t="s">
        <v>504</v>
      </c>
      <c r="B37" s="448" t="s">
        <v>505</v>
      </c>
      <c r="C37" s="444">
        <v>14</v>
      </c>
      <c r="D37" s="444">
        <v>8</v>
      </c>
      <c r="E37" s="444">
        <v>50</v>
      </c>
      <c r="F37" s="445">
        <f t="shared" si="0"/>
        <v>72</v>
      </c>
      <c r="G37" s="446">
        <v>27</v>
      </c>
      <c r="H37" s="444">
        <v>35</v>
      </c>
      <c r="I37" s="444">
        <v>85</v>
      </c>
      <c r="J37" s="445">
        <f t="shared" si="1"/>
        <v>147</v>
      </c>
      <c r="K37" s="446">
        <v>1</v>
      </c>
      <c r="L37" s="444">
        <v>6</v>
      </c>
      <c r="M37" s="444">
        <v>11</v>
      </c>
      <c r="N37" s="445">
        <f t="shared" si="2"/>
        <v>18</v>
      </c>
      <c r="O37" s="446">
        <f t="shared" si="3"/>
        <v>42</v>
      </c>
      <c r="P37" s="446">
        <f t="shared" si="3"/>
        <v>49</v>
      </c>
      <c r="Q37" s="446">
        <f t="shared" si="3"/>
        <v>146</v>
      </c>
      <c r="R37" s="445">
        <f t="shared" si="4"/>
        <v>237</v>
      </c>
    </row>
    <row r="38" spans="1:18" ht="15.75">
      <c r="A38" s="447" t="s">
        <v>506</v>
      </c>
      <c r="B38" s="448" t="s">
        <v>507</v>
      </c>
      <c r="C38" s="444">
        <v>16</v>
      </c>
      <c r="D38" s="444">
        <v>52</v>
      </c>
      <c r="E38" s="444">
        <v>44</v>
      </c>
      <c r="F38" s="445">
        <f t="shared" si="0"/>
        <v>112</v>
      </c>
      <c r="G38" s="446">
        <v>4</v>
      </c>
      <c r="H38" s="444">
        <v>39</v>
      </c>
      <c r="I38" s="444">
        <v>93</v>
      </c>
      <c r="J38" s="445">
        <f t="shared" si="1"/>
        <v>136</v>
      </c>
      <c r="K38" s="446">
        <v>4</v>
      </c>
      <c r="L38" s="444">
        <v>49</v>
      </c>
      <c r="M38" s="444">
        <v>64</v>
      </c>
      <c r="N38" s="445">
        <f t="shared" si="2"/>
        <v>117</v>
      </c>
      <c r="O38" s="446">
        <f t="shared" si="3"/>
        <v>24</v>
      </c>
      <c r="P38" s="446">
        <f t="shared" si="3"/>
        <v>140</v>
      </c>
      <c r="Q38" s="446">
        <f t="shared" si="3"/>
        <v>201</v>
      </c>
      <c r="R38" s="445">
        <f t="shared" si="4"/>
        <v>365</v>
      </c>
    </row>
    <row r="39" spans="1:18" ht="15.75">
      <c r="A39" s="447" t="s">
        <v>508</v>
      </c>
      <c r="B39" s="448" t="s">
        <v>509</v>
      </c>
      <c r="C39" s="444">
        <v>79</v>
      </c>
      <c r="D39" s="444">
        <v>57</v>
      </c>
      <c r="E39" s="444">
        <v>58</v>
      </c>
      <c r="F39" s="445">
        <f t="shared" si="0"/>
        <v>194</v>
      </c>
      <c r="G39" s="446">
        <v>13</v>
      </c>
      <c r="H39" s="444">
        <v>29</v>
      </c>
      <c r="I39" s="444">
        <v>72</v>
      </c>
      <c r="J39" s="445">
        <f t="shared" si="1"/>
        <v>114</v>
      </c>
      <c r="K39" s="446">
        <v>1</v>
      </c>
      <c r="L39" s="444">
        <v>10</v>
      </c>
      <c r="M39" s="444">
        <v>36</v>
      </c>
      <c r="N39" s="445">
        <f t="shared" si="2"/>
        <v>47</v>
      </c>
      <c r="O39" s="446">
        <f t="shared" si="3"/>
        <v>93</v>
      </c>
      <c r="P39" s="446">
        <f t="shared" si="3"/>
        <v>96</v>
      </c>
      <c r="Q39" s="446">
        <f t="shared" si="3"/>
        <v>166</v>
      </c>
      <c r="R39" s="445">
        <f t="shared" si="4"/>
        <v>355</v>
      </c>
    </row>
    <row r="40" spans="1:18" ht="15.75">
      <c r="A40" s="447" t="s">
        <v>510</v>
      </c>
      <c r="B40" s="448" t="s">
        <v>511</v>
      </c>
      <c r="C40" s="444">
        <v>23</v>
      </c>
      <c r="D40" s="444">
        <v>73</v>
      </c>
      <c r="E40" s="444">
        <v>89</v>
      </c>
      <c r="F40" s="445">
        <f t="shared" si="0"/>
        <v>185</v>
      </c>
      <c r="G40" s="446">
        <v>11</v>
      </c>
      <c r="H40" s="444">
        <v>175</v>
      </c>
      <c r="I40" s="444">
        <v>141</v>
      </c>
      <c r="J40" s="445">
        <f t="shared" si="1"/>
        <v>327</v>
      </c>
      <c r="K40" s="446">
        <v>2</v>
      </c>
      <c r="L40" s="444">
        <v>6</v>
      </c>
      <c r="M40" s="444">
        <v>14</v>
      </c>
      <c r="N40" s="445">
        <f t="shared" si="2"/>
        <v>22</v>
      </c>
      <c r="O40" s="446">
        <f t="shared" si="3"/>
        <v>36</v>
      </c>
      <c r="P40" s="446">
        <f t="shared" si="3"/>
        <v>254</v>
      </c>
      <c r="Q40" s="446">
        <f t="shared" si="3"/>
        <v>244</v>
      </c>
      <c r="R40" s="445">
        <f t="shared" si="4"/>
        <v>534</v>
      </c>
    </row>
    <row r="41" spans="1:18" ht="15.75">
      <c r="A41" s="447" t="s">
        <v>512</v>
      </c>
      <c r="B41" s="448" t="s">
        <v>513</v>
      </c>
      <c r="C41" s="444">
        <v>16</v>
      </c>
      <c r="D41" s="444">
        <v>50</v>
      </c>
      <c r="E41" s="444">
        <v>30</v>
      </c>
      <c r="F41" s="445">
        <f t="shared" si="0"/>
        <v>96</v>
      </c>
      <c r="G41" s="446">
        <v>5</v>
      </c>
      <c r="H41" s="444">
        <v>15</v>
      </c>
      <c r="I41" s="444">
        <v>32</v>
      </c>
      <c r="J41" s="445">
        <f t="shared" si="1"/>
        <v>52</v>
      </c>
      <c r="K41" s="446">
        <v>3</v>
      </c>
      <c r="L41" s="444">
        <v>5</v>
      </c>
      <c r="M41" s="444">
        <v>16</v>
      </c>
      <c r="N41" s="445">
        <f t="shared" si="2"/>
        <v>24</v>
      </c>
      <c r="O41" s="446">
        <f t="shared" si="3"/>
        <v>24</v>
      </c>
      <c r="P41" s="446">
        <f t="shared" si="3"/>
        <v>70</v>
      </c>
      <c r="Q41" s="446">
        <f t="shared" si="3"/>
        <v>78</v>
      </c>
      <c r="R41" s="445">
        <f t="shared" si="4"/>
        <v>172</v>
      </c>
    </row>
    <row r="42" spans="1:18" ht="15.75">
      <c r="A42" s="454" t="s">
        <v>514</v>
      </c>
      <c r="B42" s="455" t="s">
        <v>515</v>
      </c>
      <c r="C42" s="444">
        <v>467</v>
      </c>
      <c r="D42" s="444">
        <v>548</v>
      </c>
      <c r="E42" s="444">
        <v>325</v>
      </c>
      <c r="F42" s="445">
        <f t="shared" si="0"/>
        <v>1340</v>
      </c>
      <c r="G42" s="446">
        <v>1713</v>
      </c>
      <c r="H42" s="444">
        <v>526</v>
      </c>
      <c r="I42" s="444">
        <v>469</v>
      </c>
      <c r="J42" s="445">
        <f t="shared" si="1"/>
        <v>2708</v>
      </c>
      <c r="K42" s="446">
        <v>16</v>
      </c>
      <c r="L42" s="444">
        <v>19</v>
      </c>
      <c r="M42" s="444">
        <v>35</v>
      </c>
      <c r="N42" s="445">
        <f t="shared" si="2"/>
        <v>70</v>
      </c>
      <c r="O42" s="446">
        <f t="shared" si="3"/>
        <v>2196</v>
      </c>
      <c r="P42" s="446">
        <f t="shared" si="3"/>
        <v>1093</v>
      </c>
      <c r="Q42" s="446">
        <f t="shared" si="3"/>
        <v>829</v>
      </c>
      <c r="R42" s="445">
        <f t="shared" si="4"/>
        <v>4118</v>
      </c>
    </row>
    <row r="43" spans="1:18" ht="15.75">
      <c r="A43" s="456" t="s">
        <v>130</v>
      </c>
      <c r="B43" s="457" t="s">
        <v>131</v>
      </c>
      <c r="C43" s="458">
        <f>SUM(C7:C42)</f>
        <v>25850</v>
      </c>
      <c r="D43" s="458">
        <f t="shared" ref="D43:N43" si="5">SUM(D7:D42)</f>
        <v>11628</v>
      </c>
      <c r="E43" s="458">
        <f t="shared" si="5"/>
        <v>5290</v>
      </c>
      <c r="F43" s="458">
        <f t="shared" si="5"/>
        <v>42768</v>
      </c>
      <c r="G43" s="459">
        <f t="shared" si="5"/>
        <v>5959</v>
      </c>
      <c r="H43" s="458">
        <f t="shared" si="5"/>
        <v>5541</v>
      </c>
      <c r="I43" s="458">
        <f t="shared" si="5"/>
        <v>5706</v>
      </c>
      <c r="J43" s="458">
        <f t="shared" si="5"/>
        <v>17206</v>
      </c>
      <c r="K43" s="459">
        <f t="shared" si="5"/>
        <v>14565</v>
      </c>
      <c r="L43" s="458">
        <f t="shared" si="5"/>
        <v>11542</v>
      </c>
      <c r="M43" s="458">
        <f t="shared" si="5"/>
        <v>3594</v>
      </c>
      <c r="N43" s="458">
        <f t="shared" si="5"/>
        <v>29701</v>
      </c>
      <c r="O43" s="459">
        <f>SUM(O7:O42)</f>
        <v>46374</v>
      </c>
      <c r="P43" s="458">
        <f>SUM(P7:P42)</f>
        <v>28711</v>
      </c>
      <c r="Q43" s="458">
        <f>SUM(Q7:Q42)</f>
        <v>14590</v>
      </c>
      <c r="R43" s="458">
        <f>SUM(R7:R42)</f>
        <v>89675</v>
      </c>
    </row>
  </sheetData>
  <mergeCells count="10">
    <mergeCell ref="A1:R1"/>
    <mergeCell ref="A2:R2"/>
    <mergeCell ref="A4:B6"/>
    <mergeCell ref="C4:D4"/>
    <mergeCell ref="E4:F4"/>
    <mergeCell ref="G4:H4"/>
    <mergeCell ref="I4:J4"/>
    <mergeCell ref="M4:N4"/>
    <mergeCell ref="O4:P4"/>
    <mergeCell ref="Q4:R4"/>
  </mergeCell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620B-E1B3-4593-BF17-D2A45EEDCFE4}">
  <sheetPr>
    <tabColor rgb="FF00B050"/>
  </sheetPr>
  <dimension ref="A1:H18"/>
  <sheetViews>
    <sheetView zoomScaleNormal="100" workbookViewId="0">
      <selection activeCell="A3" sqref="A3"/>
    </sheetView>
  </sheetViews>
  <sheetFormatPr defaultRowHeight="33" customHeight="1"/>
  <cols>
    <col min="1" max="1" width="32.140625" style="3586" customWidth="1"/>
    <col min="2" max="256" width="9.140625" style="3586"/>
    <col min="257" max="257" width="32.140625" style="3586" customWidth="1"/>
    <col min="258" max="512" width="9.140625" style="3586"/>
    <col min="513" max="513" width="32.140625" style="3586" customWidth="1"/>
    <col min="514" max="768" width="9.140625" style="3586"/>
    <col min="769" max="769" width="32.140625" style="3586" customWidth="1"/>
    <col min="770" max="1024" width="9.140625" style="3586"/>
    <col min="1025" max="1025" width="32.140625" style="3586" customWidth="1"/>
    <col min="1026" max="1280" width="9.140625" style="3586"/>
    <col min="1281" max="1281" width="32.140625" style="3586" customWidth="1"/>
    <col min="1282" max="1536" width="9.140625" style="3586"/>
    <col min="1537" max="1537" width="32.140625" style="3586" customWidth="1"/>
    <col min="1538" max="1792" width="9.140625" style="3586"/>
    <col min="1793" max="1793" width="32.140625" style="3586" customWidth="1"/>
    <col min="1794" max="2048" width="9.140625" style="3586"/>
    <col min="2049" max="2049" width="32.140625" style="3586" customWidth="1"/>
    <col min="2050" max="2304" width="9.140625" style="3586"/>
    <col min="2305" max="2305" width="32.140625" style="3586" customWidth="1"/>
    <col min="2306" max="2560" width="9.140625" style="3586"/>
    <col min="2561" max="2561" width="32.140625" style="3586" customWidth="1"/>
    <col min="2562" max="2816" width="9.140625" style="3586"/>
    <col min="2817" max="2817" width="32.140625" style="3586" customWidth="1"/>
    <col min="2818" max="3072" width="9.140625" style="3586"/>
    <col min="3073" max="3073" width="32.140625" style="3586" customWidth="1"/>
    <col min="3074" max="3328" width="9.140625" style="3586"/>
    <col min="3329" max="3329" width="32.140625" style="3586" customWidth="1"/>
    <col min="3330" max="3584" width="9.140625" style="3586"/>
    <col min="3585" max="3585" width="32.140625" style="3586" customWidth="1"/>
    <col min="3586" max="3840" width="9.140625" style="3586"/>
    <col min="3841" max="3841" width="32.140625" style="3586" customWidth="1"/>
    <col min="3842" max="4096" width="9.140625" style="3586"/>
    <col min="4097" max="4097" width="32.140625" style="3586" customWidth="1"/>
    <col min="4098" max="4352" width="9.140625" style="3586"/>
    <col min="4353" max="4353" width="32.140625" style="3586" customWidth="1"/>
    <col min="4354" max="4608" width="9.140625" style="3586"/>
    <col min="4609" max="4609" width="32.140625" style="3586" customWidth="1"/>
    <col min="4610" max="4864" width="9.140625" style="3586"/>
    <col min="4865" max="4865" width="32.140625" style="3586" customWidth="1"/>
    <col min="4866" max="5120" width="9.140625" style="3586"/>
    <col min="5121" max="5121" width="32.140625" style="3586" customWidth="1"/>
    <col min="5122" max="5376" width="9.140625" style="3586"/>
    <col min="5377" max="5377" width="32.140625" style="3586" customWidth="1"/>
    <col min="5378" max="5632" width="9.140625" style="3586"/>
    <col min="5633" max="5633" width="32.140625" style="3586" customWidth="1"/>
    <col min="5634" max="5888" width="9.140625" style="3586"/>
    <col min="5889" max="5889" width="32.140625" style="3586" customWidth="1"/>
    <col min="5890" max="6144" width="9.140625" style="3586"/>
    <col min="6145" max="6145" width="32.140625" style="3586" customWidth="1"/>
    <col min="6146" max="6400" width="9.140625" style="3586"/>
    <col min="6401" max="6401" width="32.140625" style="3586" customWidth="1"/>
    <col min="6402" max="6656" width="9.140625" style="3586"/>
    <col min="6657" max="6657" width="32.140625" style="3586" customWidth="1"/>
    <col min="6658" max="6912" width="9.140625" style="3586"/>
    <col min="6913" max="6913" width="32.140625" style="3586" customWidth="1"/>
    <col min="6914" max="7168" width="9.140625" style="3586"/>
    <col min="7169" max="7169" width="32.140625" style="3586" customWidth="1"/>
    <col min="7170" max="7424" width="9.140625" style="3586"/>
    <col min="7425" max="7425" width="32.140625" style="3586" customWidth="1"/>
    <col min="7426" max="7680" width="9.140625" style="3586"/>
    <col min="7681" max="7681" width="32.140625" style="3586" customWidth="1"/>
    <col min="7682" max="7936" width="9.140625" style="3586"/>
    <col min="7937" max="7937" width="32.140625" style="3586" customWidth="1"/>
    <col min="7938" max="8192" width="9.140625" style="3586"/>
    <col min="8193" max="8193" width="32.140625" style="3586" customWidth="1"/>
    <col min="8194" max="8448" width="9.140625" style="3586"/>
    <col min="8449" max="8449" width="32.140625" style="3586" customWidth="1"/>
    <col min="8450" max="8704" width="9.140625" style="3586"/>
    <col min="8705" max="8705" width="32.140625" style="3586" customWidth="1"/>
    <col min="8706" max="8960" width="9.140625" style="3586"/>
    <col min="8961" max="8961" width="32.140625" style="3586" customWidth="1"/>
    <col min="8962" max="9216" width="9.140625" style="3586"/>
    <col min="9217" max="9217" width="32.140625" style="3586" customWidth="1"/>
    <col min="9218" max="9472" width="9.140625" style="3586"/>
    <col min="9473" max="9473" width="32.140625" style="3586" customWidth="1"/>
    <col min="9474" max="9728" width="9.140625" style="3586"/>
    <col min="9729" max="9729" width="32.140625" style="3586" customWidth="1"/>
    <col min="9730" max="9984" width="9.140625" style="3586"/>
    <col min="9985" max="9985" width="32.140625" style="3586" customWidth="1"/>
    <col min="9986" max="10240" width="9.140625" style="3586"/>
    <col min="10241" max="10241" width="32.140625" style="3586" customWidth="1"/>
    <col min="10242" max="10496" width="9.140625" style="3586"/>
    <col min="10497" max="10497" width="32.140625" style="3586" customWidth="1"/>
    <col min="10498" max="10752" width="9.140625" style="3586"/>
    <col min="10753" max="10753" width="32.140625" style="3586" customWidth="1"/>
    <col min="10754" max="11008" width="9.140625" style="3586"/>
    <col min="11009" max="11009" width="32.140625" style="3586" customWidth="1"/>
    <col min="11010" max="11264" width="9.140625" style="3586"/>
    <col min="11265" max="11265" width="32.140625" style="3586" customWidth="1"/>
    <col min="11266" max="11520" width="9.140625" style="3586"/>
    <col min="11521" max="11521" width="32.140625" style="3586" customWidth="1"/>
    <col min="11522" max="11776" width="9.140625" style="3586"/>
    <col min="11777" max="11777" width="32.140625" style="3586" customWidth="1"/>
    <col min="11778" max="12032" width="9.140625" style="3586"/>
    <col min="12033" max="12033" width="32.140625" style="3586" customWidth="1"/>
    <col min="12034" max="12288" width="9.140625" style="3586"/>
    <col min="12289" max="12289" width="32.140625" style="3586" customWidth="1"/>
    <col min="12290" max="12544" width="9.140625" style="3586"/>
    <col min="12545" max="12545" width="32.140625" style="3586" customWidth="1"/>
    <col min="12546" max="12800" width="9.140625" style="3586"/>
    <col min="12801" max="12801" width="32.140625" style="3586" customWidth="1"/>
    <col min="12802" max="13056" width="9.140625" style="3586"/>
    <col min="13057" max="13057" width="32.140625" style="3586" customWidth="1"/>
    <col min="13058" max="13312" width="9.140625" style="3586"/>
    <col min="13313" max="13313" width="32.140625" style="3586" customWidth="1"/>
    <col min="13314" max="13568" width="9.140625" style="3586"/>
    <col min="13569" max="13569" width="32.140625" style="3586" customWidth="1"/>
    <col min="13570" max="13824" width="9.140625" style="3586"/>
    <col min="13825" max="13825" width="32.140625" style="3586" customWidth="1"/>
    <col min="13826" max="14080" width="9.140625" style="3586"/>
    <col min="14081" max="14081" width="32.140625" style="3586" customWidth="1"/>
    <col min="14082" max="14336" width="9.140625" style="3586"/>
    <col min="14337" max="14337" width="32.140625" style="3586" customWidth="1"/>
    <col min="14338" max="14592" width="9.140625" style="3586"/>
    <col min="14593" max="14593" width="32.140625" style="3586" customWidth="1"/>
    <col min="14594" max="14848" width="9.140625" style="3586"/>
    <col min="14849" max="14849" width="32.140625" style="3586" customWidth="1"/>
    <col min="14850" max="15104" width="9.140625" style="3586"/>
    <col min="15105" max="15105" width="32.140625" style="3586" customWidth="1"/>
    <col min="15106" max="15360" width="9.140625" style="3586"/>
    <col min="15361" max="15361" width="32.140625" style="3586" customWidth="1"/>
    <col min="15362" max="15616" width="9.140625" style="3586"/>
    <col min="15617" max="15617" width="32.140625" style="3586" customWidth="1"/>
    <col min="15618" max="15872" width="9.140625" style="3586"/>
    <col min="15873" max="15873" width="32.140625" style="3586" customWidth="1"/>
    <col min="15874" max="16128" width="9.140625" style="3586"/>
    <col min="16129" max="16129" width="32.140625" style="3586" customWidth="1"/>
    <col min="16130" max="16384" width="9.140625" style="3586"/>
  </cols>
  <sheetData>
    <row r="1" spans="1:8" ht="33" customHeight="1">
      <c r="A1" s="3577" t="s">
        <v>2505</v>
      </c>
      <c r="B1" s="3577"/>
      <c r="C1" s="3577"/>
      <c r="D1" s="3577"/>
      <c r="E1" s="3577"/>
      <c r="F1" s="3577"/>
    </row>
    <row r="2" spans="1:8" ht="33" customHeight="1">
      <c r="A2" s="3578" t="s">
        <v>2506</v>
      </c>
      <c r="B2" s="3578"/>
      <c r="C2" s="3578"/>
      <c r="D2" s="3578"/>
      <c r="E2" s="3578"/>
      <c r="F2" s="3578"/>
    </row>
    <row r="3" spans="1:8" ht="33" customHeight="1">
      <c r="A3" s="3536" t="s">
        <v>2507</v>
      </c>
      <c r="B3" s="3536"/>
      <c r="C3" s="3536"/>
      <c r="D3" s="3536"/>
      <c r="F3" s="3539" t="s">
        <v>2508</v>
      </c>
      <c r="G3" s="3589"/>
    </row>
    <row r="4" spans="1:8" ht="41.1" customHeight="1">
      <c r="A4" s="3529" t="s">
        <v>2509</v>
      </c>
      <c r="B4" s="3620" t="s">
        <v>2510</v>
      </c>
      <c r="C4" s="3621"/>
      <c r="D4" s="3622" t="s">
        <v>2511</v>
      </c>
      <c r="E4" s="3620"/>
      <c r="F4" s="3529" t="s">
        <v>2512</v>
      </c>
      <c r="G4" s="3595"/>
    </row>
    <row r="5" spans="1:8" ht="33" customHeight="1">
      <c r="A5" s="3623" t="s">
        <v>2206</v>
      </c>
      <c r="B5" s="3527" t="s">
        <v>2513</v>
      </c>
      <c r="C5" s="3622"/>
      <c r="D5" s="3624" t="s">
        <v>2514</v>
      </c>
      <c r="E5" s="3620"/>
      <c r="F5" s="3623" t="s">
        <v>131</v>
      </c>
    </row>
    <row r="6" spans="1:8" ht="33" customHeight="1">
      <c r="A6" s="3534"/>
      <c r="B6" s="3531" t="s">
        <v>625</v>
      </c>
      <c r="C6" s="3531" t="s">
        <v>626</v>
      </c>
      <c r="D6" s="3531" t="s">
        <v>625</v>
      </c>
      <c r="E6" s="3531" t="s">
        <v>626</v>
      </c>
      <c r="F6" s="3534"/>
    </row>
    <row r="7" spans="1:8" ht="33" hidden="1" customHeight="1">
      <c r="A7" s="3625" t="s">
        <v>2515</v>
      </c>
      <c r="B7" s="3626"/>
      <c r="C7" s="3626"/>
      <c r="D7" s="3626"/>
      <c r="E7" s="3626"/>
      <c r="F7" s="3626">
        <f t="shared" ref="F7:F12" si="0">SUM(B7:E7)</f>
        <v>0</v>
      </c>
    </row>
    <row r="8" spans="1:8" ht="33" customHeight="1">
      <c r="A8" s="3625" t="s">
        <v>2231</v>
      </c>
      <c r="B8" s="3626">
        <v>1</v>
      </c>
      <c r="C8" s="3626">
        <v>0</v>
      </c>
      <c r="D8" s="3626">
        <v>0</v>
      </c>
      <c r="E8" s="3626">
        <v>0</v>
      </c>
      <c r="F8" s="3626">
        <f t="shared" si="0"/>
        <v>1</v>
      </c>
    </row>
    <row r="9" spans="1:8" ht="33" customHeight="1">
      <c r="A9" s="3625" t="s">
        <v>2516</v>
      </c>
      <c r="B9" s="3626">
        <v>7</v>
      </c>
      <c r="C9" s="3626">
        <v>7</v>
      </c>
      <c r="D9" s="3626">
        <v>8</v>
      </c>
      <c r="E9" s="3626">
        <v>7</v>
      </c>
      <c r="F9" s="3626">
        <f t="shared" si="0"/>
        <v>29</v>
      </c>
    </row>
    <row r="10" spans="1:8" ht="33" customHeight="1">
      <c r="A10" s="3625" t="s">
        <v>2517</v>
      </c>
      <c r="B10" s="3626">
        <v>113</v>
      </c>
      <c r="C10" s="3626">
        <v>71</v>
      </c>
      <c r="D10" s="3626">
        <v>59</v>
      </c>
      <c r="E10" s="3626">
        <v>45</v>
      </c>
      <c r="F10" s="3626">
        <f t="shared" si="0"/>
        <v>288</v>
      </c>
    </row>
    <row r="11" spans="1:8" ht="33" customHeight="1">
      <c r="A11" s="3625" t="s">
        <v>2518</v>
      </c>
      <c r="B11" s="3626">
        <v>160</v>
      </c>
      <c r="C11" s="3626">
        <v>69</v>
      </c>
      <c r="D11" s="3626">
        <v>64</v>
      </c>
      <c r="E11" s="3626">
        <v>32</v>
      </c>
      <c r="F11" s="3626">
        <f t="shared" si="0"/>
        <v>325</v>
      </c>
    </row>
    <row r="12" spans="1:8" ht="33" hidden="1" customHeight="1">
      <c r="A12" s="3627" t="s">
        <v>2519</v>
      </c>
      <c r="B12" s="3626"/>
      <c r="C12" s="3626"/>
      <c r="D12" s="3626"/>
      <c r="E12" s="3626"/>
      <c r="F12" s="3626">
        <f t="shared" si="0"/>
        <v>0</v>
      </c>
    </row>
    <row r="13" spans="1:8" ht="33" customHeight="1">
      <c r="A13" s="3627" t="s">
        <v>624</v>
      </c>
      <c r="B13" s="3626">
        <f>SUM(B7:B12)</f>
        <v>281</v>
      </c>
      <c r="C13" s="3626">
        <f>SUM(C7:C12)</f>
        <v>147</v>
      </c>
      <c r="D13" s="3626">
        <f>SUM(D7:D12)</f>
        <v>131</v>
      </c>
      <c r="E13" s="3626">
        <f>SUM(E7:E12)</f>
        <v>84</v>
      </c>
      <c r="F13" s="3626">
        <f>SUM(F7:F12)</f>
        <v>643</v>
      </c>
    </row>
    <row r="14" spans="1:8" ht="33" customHeight="1">
      <c r="A14" s="3600" t="s">
        <v>2466</v>
      </c>
      <c r="B14" s="3601"/>
      <c r="C14" s="3602" t="s">
        <v>2467</v>
      </c>
      <c r="D14" s="3602"/>
      <c r="E14" s="3602"/>
      <c r="F14" s="3602"/>
      <c r="G14" s="3603"/>
      <c r="H14" s="3575"/>
    </row>
    <row r="15" spans="1:8" ht="33" customHeight="1">
      <c r="A15" s="3628"/>
    </row>
    <row r="16" spans="1:8" ht="33" customHeight="1">
      <c r="A16" s="3628"/>
    </row>
    <row r="17" spans="1:1" ht="33" customHeight="1">
      <c r="A17" s="3628"/>
    </row>
    <row r="18" spans="1:1" ht="33" customHeight="1">
      <c r="A18" s="3628"/>
    </row>
  </sheetData>
  <mergeCells count="10">
    <mergeCell ref="A14:B14"/>
    <mergeCell ref="C14:F14"/>
    <mergeCell ref="A1:F1"/>
    <mergeCell ref="A2:F2"/>
    <mergeCell ref="B4:C4"/>
    <mergeCell ref="D4:E4"/>
    <mergeCell ref="A5:A6"/>
    <mergeCell ref="B5:C5"/>
    <mergeCell ref="D5:E5"/>
    <mergeCell ref="F5:F6"/>
  </mergeCell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881B0-94B4-43C3-8E35-C0B5A7870801}">
  <sheetPr>
    <tabColor rgb="FF00B050"/>
  </sheetPr>
  <dimension ref="A1:H18"/>
  <sheetViews>
    <sheetView zoomScaleNormal="100" zoomScaleSheetLayoutView="80" workbookViewId="0">
      <selection activeCell="E13" sqref="E13"/>
    </sheetView>
  </sheetViews>
  <sheetFormatPr defaultRowHeight="33" customHeight="1"/>
  <cols>
    <col min="1" max="1" width="32.140625" style="3568" customWidth="1"/>
    <col min="2" max="256" width="9.140625" style="3568"/>
    <col min="257" max="257" width="32.140625" style="3568" customWidth="1"/>
    <col min="258" max="512" width="9.140625" style="3568"/>
    <col min="513" max="513" width="32.140625" style="3568" customWidth="1"/>
    <col min="514" max="768" width="9.140625" style="3568"/>
    <col min="769" max="769" width="32.140625" style="3568" customWidth="1"/>
    <col min="770" max="1024" width="9.140625" style="3568"/>
    <col min="1025" max="1025" width="32.140625" style="3568" customWidth="1"/>
    <col min="1026" max="1280" width="9.140625" style="3568"/>
    <col min="1281" max="1281" width="32.140625" style="3568" customWidth="1"/>
    <col min="1282" max="1536" width="9.140625" style="3568"/>
    <col min="1537" max="1537" width="32.140625" style="3568" customWidth="1"/>
    <col min="1538" max="1792" width="9.140625" style="3568"/>
    <col min="1793" max="1793" width="32.140625" style="3568" customWidth="1"/>
    <col min="1794" max="2048" width="9.140625" style="3568"/>
    <col min="2049" max="2049" width="32.140625" style="3568" customWidth="1"/>
    <col min="2050" max="2304" width="9.140625" style="3568"/>
    <col min="2305" max="2305" width="32.140625" style="3568" customWidth="1"/>
    <col min="2306" max="2560" width="9.140625" style="3568"/>
    <col min="2561" max="2561" width="32.140625" style="3568" customWidth="1"/>
    <col min="2562" max="2816" width="9.140625" style="3568"/>
    <col min="2817" max="2817" width="32.140625" style="3568" customWidth="1"/>
    <col min="2818" max="3072" width="9.140625" style="3568"/>
    <col min="3073" max="3073" width="32.140625" style="3568" customWidth="1"/>
    <col min="3074" max="3328" width="9.140625" style="3568"/>
    <col min="3329" max="3329" width="32.140625" style="3568" customWidth="1"/>
    <col min="3330" max="3584" width="9.140625" style="3568"/>
    <col min="3585" max="3585" width="32.140625" style="3568" customWidth="1"/>
    <col min="3586" max="3840" width="9.140625" style="3568"/>
    <col min="3841" max="3841" width="32.140625" style="3568" customWidth="1"/>
    <col min="3842" max="4096" width="9.140625" style="3568"/>
    <col min="4097" max="4097" width="32.140625" style="3568" customWidth="1"/>
    <col min="4098" max="4352" width="9.140625" style="3568"/>
    <col min="4353" max="4353" width="32.140625" style="3568" customWidth="1"/>
    <col min="4354" max="4608" width="9.140625" style="3568"/>
    <col min="4609" max="4609" width="32.140625" style="3568" customWidth="1"/>
    <col min="4610" max="4864" width="9.140625" style="3568"/>
    <col min="4865" max="4865" width="32.140625" style="3568" customWidth="1"/>
    <col min="4866" max="5120" width="9.140625" style="3568"/>
    <col min="5121" max="5121" width="32.140625" style="3568" customWidth="1"/>
    <col min="5122" max="5376" width="9.140625" style="3568"/>
    <col min="5377" max="5377" width="32.140625" style="3568" customWidth="1"/>
    <col min="5378" max="5632" width="9.140625" style="3568"/>
    <col min="5633" max="5633" width="32.140625" style="3568" customWidth="1"/>
    <col min="5634" max="5888" width="9.140625" style="3568"/>
    <col min="5889" max="5889" width="32.140625" style="3568" customWidth="1"/>
    <col min="5890" max="6144" width="9.140625" style="3568"/>
    <col min="6145" max="6145" width="32.140625" style="3568" customWidth="1"/>
    <col min="6146" max="6400" width="9.140625" style="3568"/>
    <col min="6401" max="6401" width="32.140625" style="3568" customWidth="1"/>
    <col min="6402" max="6656" width="9.140625" style="3568"/>
    <col min="6657" max="6657" width="32.140625" style="3568" customWidth="1"/>
    <col min="6658" max="6912" width="9.140625" style="3568"/>
    <col min="6913" max="6913" width="32.140625" style="3568" customWidth="1"/>
    <col min="6914" max="7168" width="9.140625" style="3568"/>
    <col min="7169" max="7169" width="32.140625" style="3568" customWidth="1"/>
    <col min="7170" max="7424" width="9.140625" style="3568"/>
    <col min="7425" max="7425" width="32.140625" style="3568" customWidth="1"/>
    <col min="7426" max="7680" width="9.140625" style="3568"/>
    <col min="7681" max="7681" width="32.140625" style="3568" customWidth="1"/>
    <col min="7682" max="7936" width="9.140625" style="3568"/>
    <col min="7937" max="7937" width="32.140625" style="3568" customWidth="1"/>
    <col min="7938" max="8192" width="9.140625" style="3568"/>
    <col min="8193" max="8193" width="32.140625" style="3568" customWidth="1"/>
    <col min="8194" max="8448" width="9.140625" style="3568"/>
    <col min="8449" max="8449" width="32.140625" style="3568" customWidth="1"/>
    <col min="8450" max="8704" width="9.140625" style="3568"/>
    <col min="8705" max="8705" width="32.140625" style="3568" customWidth="1"/>
    <col min="8706" max="8960" width="9.140625" style="3568"/>
    <col min="8961" max="8961" width="32.140625" style="3568" customWidth="1"/>
    <col min="8962" max="9216" width="9.140625" style="3568"/>
    <col min="9217" max="9217" width="32.140625" style="3568" customWidth="1"/>
    <col min="9218" max="9472" width="9.140625" style="3568"/>
    <col min="9473" max="9473" width="32.140625" style="3568" customWidth="1"/>
    <col min="9474" max="9728" width="9.140625" style="3568"/>
    <col min="9729" max="9729" width="32.140625" style="3568" customWidth="1"/>
    <col min="9730" max="9984" width="9.140625" style="3568"/>
    <col min="9985" max="9985" width="32.140625" style="3568" customWidth="1"/>
    <col min="9986" max="10240" width="9.140625" style="3568"/>
    <col min="10241" max="10241" width="32.140625" style="3568" customWidth="1"/>
    <col min="10242" max="10496" width="9.140625" style="3568"/>
    <col min="10497" max="10497" width="32.140625" style="3568" customWidth="1"/>
    <col min="10498" max="10752" width="9.140625" style="3568"/>
    <col min="10753" max="10753" width="32.140625" style="3568" customWidth="1"/>
    <col min="10754" max="11008" width="9.140625" style="3568"/>
    <col min="11009" max="11009" width="32.140625" style="3568" customWidth="1"/>
    <col min="11010" max="11264" width="9.140625" style="3568"/>
    <col min="11265" max="11265" width="32.140625" style="3568" customWidth="1"/>
    <col min="11266" max="11520" width="9.140625" style="3568"/>
    <col min="11521" max="11521" width="32.140625" style="3568" customWidth="1"/>
    <col min="11522" max="11776" width="9.140625" style="3568"/>
    <col min="11777" max="11777" width="32.140625" style="3568" customWidth="1"/>
    <col min="11778" max="12032" width="9.140625" style="3568"/>
    <col min="12033" max="12033" width="32.140625" style="3568" customWidth="1"/>
    <col min="12034" max="12288" width="9.140625" style="3568"/>
    <col min="12289" max="12289" width="32.140625" style="3568" customWidth="1"/>
    <col min="12290" max="12544" width="9.140625" style="3568"/>
    <col min="12545" max="12545" width="32.140625" style="3568" customWidth="1"/>
    <col min="12546" max="12800" width="9.140625" style="3568"/>
    <col min="12801" max="12801" width="32.140625" style="3568" customWidth="1"/>
    <col min="12802" max="13056" width="9.140625" style="3568"/>
    <col min="13057" max="13057" width="32.140625" style="3568" customWidth="1"/>
    <col min="13058" max="13312" width="9.140625" style="3568"/>
    <col min="13313" max="13313" width="32.140625" style="3568" customWidth="1"/>
    <col min="13314" max="13568" width="9.140625" style="3568"/>
    <col min="13569" max="13569" width="32.140625" style="3568" customWidth="1"/>
    <col min="13570" max="13824" width="9.140625" style="3568"/>
    <col min="13825" max="13825" width="32.140625" style="3568" customWidth="1"/>
    <col min="13826" max="14080" width="9.140625" style="3568"/>
    <col min="14081" max="14081" width="32.140625" style="3568" customWidth="1"/>
    <col min="14082" max="14336" width="9.140625" style="3568"/>
    <col min="14337" max="14337" width="32.140625" style="3568" customWidth="1"/>
    <col min="14338" max="14592" width="9.140625" style="3568"/>
    <col min="14593" max="14593" width="32.140625" style="3568" customWidth="1"/>
    <col min="14594" max="14848" width="9.140625" style="3568"/>
    <col min="14849" max="14849" width="32.140625" style="3568" customWidth="1"/>
    <col min="14850" max="15104" width="9.140625" style="3568"/>
    <col min="15105" max="15105" width="32.140625" style="3568" customWidth="1"/>
    <col min="15106" max="15360" width="9.140625" style="3568"/>
    <col min="15361" max="15361" width="32.140625" style="3568" customWidth="1"/>
    <col min="15362" max="15616" width="9.140625" style="3568"/>
    <col min="15617" max="15617" width="32.140625" style="3568" customWidth="1"/>
    <col min="15618" max="15872" width="9.140625" style="3568"/>
    <col min="15873" max="15873" width="32.140625" style="3568" customWidth="1"/>
    <col min="15874" max="16128" width="9.140625" style="3568"/>
    <col min="16129" max="16129" width="32.140625" style="3568" customWidth="1"/>
    <col min="16130" max="16384" width="9.140625" style="3568"/>
  </cols>
  <sheetData>
    <row r="1" spans="1:8" ht="33" customHeight="1">
      <c r="A1" s="3577" t="s">
        <v>2520</v>
      </c>
      <c r="B1" s="3577"/>
      <c r="C1" s="3577"/>
      <c r="D1" s="3577"/>
      <c r="E1" s="3577"/>
      <c r="F1" s="3577"/>
    </row>
    <row r="2" spans="1:8" ht="33" customHeight="1">
      <c r="A2" s="3629" t="s">
        <v>2521</v>
      </c>
      <c r="B2" s="3629"/>
      <c r="C2" s="3629"/>
      <c r="D2" s="3629"/>
      <c r="E2" s="3629"/>
      <c r="F2" s="3629"/>
    </row>
    <row r="3" spans="1:8" ht="33" customHeight="1">
      <c r="A3" s="3536" t="s">
        <v>2522</v>
      </c>
      <c r="B3" s="3536"/>
      <c r="C3" s="3536"/>
      <c r="D3" s="3536"/>
      <c r="F3" s="3539" t="s">
        <v>2523</v>
      </c>
      <c r="G3" s="3589"/>
    </row>
    <row r="4" spans="1:8" ht="41.1" customHeight="1">
      <c r="A4" s="3529" t="s">
        <v>2509</v>
      </c>
      <c r="B4" s="3620" t="s">
        <v>2524</v>
      </c>
      <c r="C4" s="3621"/>
      <c r="D4" s="3622" t="s">
        <v>2525</v>
      </c>
      <c r="E4" s="3620"/>
      <c r="F4" s="3529" t="s">
        <v>2512</v>
      </c>
      <c r="G4" s="3619"/>
    </row>
    <row r="5" spans="1:8" ht="33" customHeight="1">
      <c r="A5" s="3623" t="s">
        <v>2206</v>
      </c>
      <c r="B5" s="3527" t="s">
        <v>2526</v>
      </c>
      <c r="C5" s="3622"/>
      <c r="D5" s="3624" t="s">
        <v>2527</v>
      </c>
      <c r="E5" s="3620"/>
      <c r="F5" s="3623" t="s">
        <v>131</v>
      </c>
    </row>
    <row r="6" spans="1:8" ht="33" customHeight="1">
      <c r="A6" s="3534"/>
      <c r="B6" s="3531" t="s">
        <v>625</v>
      </c>
      <c r="C6" s="3531" t="s">
        <v>626</v>
      </c>
      <c r="D6" s="3531" t="s">
        <v>625</v>
      </c>
      <c r="E6" s="3531" t="s">
        <v>626</v>
      </c>
      <c r="F6" s="3534"/>
    </row>
    <row r="7" spans="1:8" ht="33" hidden="1" customHeight="1">
      <c r="A7" s="3625" t="s">
        <v>2515</v>
      </c>
      <c r="B7" s="3626"/>
      <c r="C7" s="3626"/>
      <c r="D7" s="3626"/>
      <c r="E7" s="3626"/>
      <c r="F7" s="3626">
        <f t="shared" ref="F7:F12" si="0">SUM(B7:E7)</f>
        <v>0</v>
      </c>
    </row>
    <row r="8" spans="1:8" ht="33" customHeight="1">
      <c r="A8" s="3625" t="s">
        <v>2231</v>
      </c>
      <c r="B8" s="3626">
        <v>1</v>
      </c>
      <c r="C8" s="3626">
        <v>0</v>
      </c>
      <c r="D8" s="3626">
        <v>0</v>
      </c>
      <c r="E8" s="3626">
        <v>0</v>
      </c>
      <c r="F8" s="3626">
        <f t="shared" si="0"/>
        <v>1</v>
      </c>
    </row>
    <row r="9" spans="1:8" ht="33" customHeight="1">
      <c r="A9" s="3625" t="s">
        <v>2516</v>
      </c>
      <c r="B9" s="3626">
        <v>11</v>
      </c>
      <c r="C9" s="3626">
        <v>11</v>
      </c>
      <c r="D9" s="3626">
        <v>4</v>
      </c>
      <c r="E9" s="3626">
        <v>3</v>
      </c>
      <c r="F9" s="3626">
        <f t="shared" si="0"/>
        <v>29</v>
      </c>
    </row>
    <row r="10" spans="1:8" ht="33" customHeight="1">
      <c r="A10" s="3625" t="s">
        <v>2517</v>
      </c>
      <c r="B10" s="3626">
        <v>163</v>
      </c>
      <c r="C10" s="3626">
        <v>109</v>
      </c>
      <c r="D10" s="3626">
        <v>9</v>
      </c>
      <c r="E10" s="3626">
        <v>7</v>
      </c>
      <c r="F10" s="3626">
        <f t="shared" si="0"/>
        <v>288</v>
      </c>
    </row>
    <row r="11" spans="1:8" ht="33" customHeight="1">
      <c r="A11" s="3625" t="s">
        <v>2518</v>
      </c>
      <c r="B11" s="3626">
        <v>216</v>
      </c>
      <c r="C11" s="3626">
        <v>98</v>
      </c>
      <c r="D11" s="3626">
        <v>8</v>
      </c>
      <c r="E11" s="3626">
        <v>3</v>
      </c>
      <c r="F11" s="3626">
        <f t="shared" si="0"/>
        <v>325</v>
      </c>
    </row>
    <row r="12" spans="1:8" ht="33" hidden="1" customHeight="1">
      <c r="A12" s="3627" t="s">
        <v>2519</v>
      </c>
      <c r="B12" s="3626"/>
      <c r="C12" s="3626"/>
      <c r="D12" s="3626"/>
      <c r="E12" s="3626"/>
      <c r="F12" s="3626">
        <f t="shared" si="0"/>
        <v>0</v>
      </c>
    </row>
    <row r="13" spans="1:8" ht="33" customHeight="1">
      <c r="A13" s="3627" t="s">
        <v>624</v>
      </c>
      <c r="B13" s="3626">
        <f>SUM(B7:B12)</f>
        <v>391</v>
      </c>
      <c r="C13" s="3626">
        <f>SUM(C7:C12)</f>
        <v>218</v>
      </c>
      <c r="D13" s="3626">
        <f>SUM(D7:D12)</f>
        <v>21</v>
      </c>
      <c r="E13" s="3626">
        <f>SUM(E7:E12)</f>
        <v>13</v>
      </c>
      <c r="F13" s="3626">
        <f>SUM(F7:F12)</f>
        <v>643</v>
      </c>
    </row>
    <row r="14" spans="1:8" ht="33" customHeight="1">
      <c r="A14" s="3600" t="s">
        <v>2466</v>
      </c>
      <c r="B14" s="3601"/>
      <c r="C14" s="3602" t="s">
        <v>2467</v>
      </c>
      <c r="D14" s="3602"/>
      <c r="E14" s="3602"/>
      <c r="F14" s="3602"/>
      <c r="G14" s="3574"/>
      <c r="H14" s="3575"/>
    </row>
    <row r="15" spans="1:8" ht="33" customHeight="1">
      <c r="A15" s="3576"/>
    </row>
    <row r="16" spans="1:8" ht="33" customHeight="1">
      <c r="A16" s="3576"/>
    </row>
    <row r="17" spans="1:1" ht="33" customHeight="1">
      <c r="A17" s="3576"/>
    </row>
    <row r="18" spans="1:1" ht="33" customHeight="1">
      <c r="A18" s="3576"/>
    </row>
  </sheetData>
  <mergeCells count="10">
    <mergeCell ref="A14:B14"/>
    <mergeCell ref="C14:F14"/>
    <mergeCell ref="A1:F1"/>
    <mergeCell ref="A2:F2"/>
    <mergeCell ref="B4:C4"/>
    <mergeCell ref="D4:E4"/>
    <mergeCell ref="A5:A6"/>
    <mergeCell ref="B5:C5"/>
    <mergeCell ref="D5:E5"/>
    <mergeCell ref="F5:F6"/>
  </mergeCells>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6C93-9184-4A28-82FB-F5E3AD7A82CB}">
  <sheetPr>
    <tabColor rgb="FF00B050"/>
  </sheetPr>
  <dimension ref="A1:H46"/>
  <sheetViews>
    <sheetView showGridLines="0" zoomScaleNormal="100" workbookViewId="0">
      <selection activeCell="A18" sqref="A18"/>
    </sheetView>
  </sheetViews>
  <sheetFormatPr defaultRowHeight="15"/>
  <cols>
    <col min="1" max="1" width="73" style="3568" customWidth="1"/>
    <col min="2" max="3" width="22.85546875" style="3568" customWidth="1"/>
    <col min="4" max="256" width="9.140625" style="3568"/>
    <col min="257" max="257" width="73" style="3568" customWidth="1"/>
    <col min="258" max="259" width="22.85546875" style="3568" customWidth="1"/>
    <col min="260" max="512" width="9.140625" style="3568"/>
    <col min="513" max="513" width="73" style="3568" customWidth="1"/>
    <col min="514" max="515" width="22.85546875" style="3568" customWidth="1"/>
    <col min="516" max="768" width="9.140625" style="3568"/>
    <col min="769" max="769" width="73" style="3568" customWidth="1"/>
    <col min="770" max="771" width="22.85546875" style="3568" customWidth="1"/>
    <col min="772" max="1024" width="9.140625" style="3568"/>
    <col min="1025" max="1025" width="73" style="3568" customWidth="1"/>
    <col min="1026" max="1027" width="22.85546875" style="3568" customWidth="1"/>
    <col min="1028" max="1280" width="9.140625" style="3568"/>
    <col min="1281" max="1281" width="73" style="3568" customWidth="1"/>
    <col min="1282" max="1283" width="22.85546875" style="3568" customWidth="1"/>
    <col min="1284" max="1536" width="9.140625" style="3568"/>
    <col min="1537" max="1537" width="73" style="3568" customWidth="1"/>
    <col min="1538" max="1539" width="22.85546875" style="3568" customWidth="1"/>
    <col min="1540" max="1792" width="9.140625" style="3568"/>
    <col min="1793" max="1793" width="73" style="3568" customWidth="1"/>
    <col min="1794" max="1795" width="22.85546875" style="3568" customWidth="1"/>
    <col min="1796" max="2048" width="9.140625" style="3568"/>
    <col min="2049" max="2049" width="73" style="3568" customWidth="1"/>
    <col min="2050" max="2051" width="22.85546875" style="3568" customWidth="1"/>
    <col min="2052" max="2304" width="9.140625" style="3568"/>
    <col min="2305" max="2305" width="73" style="3568" customWidth="1"/>
    <col min="2306" max="2307" width="22.85546875" style="3568" customWidth="1"/>
    <col min="2308" max="2560" width="9.140625" style="3568"/>
    <col min="2561" max="2561" width="73" style="3568" customWidth="1"/>
    <col min="2562" max="2563" width="22.85546875" style="3568" customWidth="1"/>
    <col min="2564" max="2816" width="9.140625" style="3568"/>
    <col min="2817" max="2817" width="73" style="3568" customWidth="1"/>
    <col min="2818" max="2819" width="22.85546875" style="3568" customWidth="1"/>
    <col min="2820" max="3072" width="9.140625" style="3568"/>
    <col min="3073" max="3073" width="73" style="3568" customWidth="1"/>
    <col min="3074" max="3075" width="22.85546875" style="3568" customWidth="1"/>
    <col min="3076" max="3328" width="9.140625" style="3568"/>
    <col min="3329" max="3329" width="73" style="3568" customWidth="1"/>
    <col min="3330" max="3331" width="22.85546875" style="3568" customWidth="1"/>
    <col min="3332" max="3584" width="9.140625" style="3568"/>
    <col min="3585" max="3585" width="73" style="3568" customWidth="1"/>
    <col min="3586" max="3587" width="22.85546875" style="3568" customWidth="1"/>
    <col min="3588" max="3840" width="9.140625" style="3568"/>
    <col min="3841" max="3841" width="73" style="3568" customWidth="1"/>
    <col min="3842" max="3843" width="22.85546875" style="3568" customWidth="1"/>
    <col min="3844" max="4096" width="9.140625" style="3568"/>
    <col min="4097" max="4097" width="73" style="3568" customWidth="1"/>
    <col min="4098" max="4099" width="22.85546875" style="3568" customWidth="1"/>
    <col min="4100" max="4352" width="9.140625" style="3568"/>
    <col min="4353" max="4353" width="73" style="3568" customWidth="1"/>
    <col min="4354" max="4355" width="22.85546875" style="3568" customWidth="1"/>
    <col min="4356" max="4608" width="9.140625" style="3568"/>
    <col min="4609" max="4609" width="73" style="3568" customWidth="1"/>
    <col min="4610" max="4611" width="22.85546875" style="3568" customWidth="1"/>
    <col min="4612" max="4864" width="9.140625" style="3568"/>
    <col min="4865" max="4865" width="73" style="3568" customWidth="1"/>
    <col min="4866" max="4867" width="22.85546875" style="3568" customWidth="1"/>
    <col min="4868" max="5120" width="9.140625" style="3568"/>
    <col min="5121" max="5121" width="73" style="3568" customWidth="1"/>
    <col min="5122" max="5123" width="22.85546875" style="3568" customWidth="1"/>
    <col min="5124" max="5376" width="9.140625" style="3568"/>
    <col min="5377" max="5377" width="73" style="3568" customWidth="1"/>
    <col min="5378" max="5379" width="22.85546875" style="3568" customWidth="1"/>
    <col min="5380" max="5632" width="9.140625" style="3568"/>
    <col min="5633" max="5633" width="73" style="3568" customWidth="1"/>
    <col min="5634" max="5635" width="22.85546875" style="3568" customWidth="1"/>
    <col min="5636" max="5888" width="9.140625" style="3568"/>
    <col min="5889" max="5889" width="73" style="3568" customWidth="1"/>
    <col min="5890" max="5891" width="22.85546875" style="3568" customWidth="1"/>
    <col min="5892" max="6144" width="9.140625" style="3568"/>
    <col min="6145" max="6145" width="73" style="3568" customWidth="1"/>
    <col min="6146" max="6147" width="22.85546875" style="3568" customWidth="1"/>
    <col min="6148" max="6400" width="9.140625" style="3568"/>
    <col min="6401" max="6401" width="73" style="3568" customWidth="1"/>
    <col min="6402" max="6403" width="22.85546875" style="3568" customWidth="1"/>
    <col min="6404" max="6656" width="9.140625" style="3568"/>
    <col min="6657" max="6657" width="73" style="3568" customWidth="1"/>
    <col min="6658" max="6659" width="22.85546875" style="3568" customWidth="1"/>
    <col min="6660" max="6912" width="9.140625" style="3568"/>
    <col min="6913" max="6913" width="73" style="3568" customWidth="1"/>
    <col min="6914" max="6915" width="22.85546875" style="3568" customWidth="1"/>
    <col min="6916" max="7168" width="9.140625" style="3568"/>
    <col min="7169" max="7169" width="73" style="3568" customWidth="1"/>
    <col min="7170" max="7171" width="22.85546875" style="3568" customWidth="1"/>
    <col min="7172" max="7424" width="9.140625" style="3568"/>
    <col min="7425" max="7425" width="73" style="3568" customWidth="1"/>
    <col min="7426" max="7427" width="22.85546875" style="3568" customWidth="1"/>
    <col min="7428" max="7680" width="9.140625" style="3568"/>
    <col min="7681" max="7681" width="73" style="3568" customWidth="1"/>
    <col min="7682" max="7683" width="22.85546875" style="3568" customWidth="1"/>
    <col min="7684" max="7936" width="9.140625" style="3568"/>
    <col min="7937" max="7937" width="73" style="3568" customWidth="1"/>
    <col min="7938" max="7939" width="22.85546875" style="3568" customWidth="1"/>
    <col min="7940" max="8192" width="9.140625" style="3568"/>
    <col min="8193" max="8193" width="73" style="3568" customWidth="1"/>
    <col min="8194" max="8195" width="22.85546875" style="3568" customWidth="1"/>
    <col min="8196" max="8448" width="9.140625" style="3568"/>
    <col min="8449" max="8449" width="73" style="3568" customWidth="1"/>
    <col min="8450" max="8451" width="22.85546875" style="3568" customWidth="1"/>
    <col min="8452" max="8704" width="9.140625" style="3568"/>
    <col min="8705" max="8705" width="73" style="3568" customWidth="1"/>
    <col min="8706" max="8707" width="22.85546875" style="3568" customWidth="1"/>
    <col min="8708" max="8960" width="9.140625" style="3568"/>
    <col min="8961" max="8961" width="73" style="3568" customWidth="1"/>
    <col min="8962" max="8963" width="22.85546875" style="3568" customWidth="1"/>
    <col min="8964" max="9216" width="9.140625" style="3568"/>
    <col min="9217" max="9217" width="73" style="3568" customWidth="1"/>
    <col min="9218" max="9219" width="22.85546875" style="3568" customWidth="1"/>
    <col min="9220" max="9472" width="9.140625" style="3568"/>
    <col min="9473" max="9473" width="73" style="3568" customWidth="1"/>
    <col min="9474" max="9475" width="22.85546875" style="3568" customWidth="1"/>
    <col min="9476" max="9728" width="9.140625" style="3568"/>
    <col min="9729" max="9729" width="73" style="3568" customWidth="1"/>
    <col min="9730" max="9731" width="22.85546875" style="3568" customWidth="1"/>
    <col min="9732" max="9984" width="9.140625" style="3568"/>
    <col min="9985" max="9985" width="73" style="3568" customWidth="1"/>
    <col min="9986" max="9987" width="22.85546875" style="3568" customWidth="1"/>
    <col min="9988" max="10240" width="9.140625" style="3568"/>
    <col min="10241" max="10241" width="73" style="3568" customWidth="1"/>
    <col min="10242" max="10243" width="22.85546875" style="3568" customWidth="1"/>
    <col min="10244" max="10496" width="9.140625" style="3568"/>
    <col min="10497" max="10497" width="73" style="3568" customWidth="1"/>
    <col min="10498" max="10499" width="22.85546875" style="3568" customWidth="1"/>
    <col min="10500" max="10752" width="9.140625" style="3568"/>
    <col min="10753" max="10753" width="73" style="3568" customWidth="1"/>
    <col min="10754" max="10755" width="22.85546875" style="3568" customWidth="1"/>
    <col min="10756" max="11008" width="9.140625" style="3568"/>
    <col min="11009" max="11009" width="73" style="3568" customWidth="1"/>
    <col min="11010" max="11011" width="22.85546875" style="3568" customWidth="1"/>
    <col min="11012" max="11264" width="9.140625" style="3568"/>
    <col min="11265" max="11265" width="73" style="3568" customWidth="1"/>
    <col min="11266" max="11267" width="22.85546875" style="3568" customWidth="1"/>
    <col min="11268" max="11520" width="9.140625" style="3568"/>
    <col min="11521" max="11521" width="73" style="3568" customWidth="1"/>
    <col min="11522" max="11523" width="22.85546875" style="3568" customWidth="1"/>
    <col min="11524" max="11776" width="9.140625" style="3568"/>
    <col min="11777" max="11777" width="73" style="3568" customWidth="1"/>
    <col min="11778" max="11779" width="22.85546875" style="3568" customWidth="1"/>
    <col min="11780" max="12032" width="9.140625" style="3568"/>
    <col min="12033" max="12033" width="73" style="3568" customWidth="1"/>
    <col min="12034" max="12035" width="22.85546875" style="3568" customWidth="1"/>
    <col min="12036" max="12288" width="9.140625" style="3568"/>
    <col min="12289" max="12289" width="73" style="3568" customWidth="1"/>
    <col min="12290" max="12291" width="22.85546875" style="3568" customWidth="1"/>
    <col min="12292" max="12544" width="9.140625" style="3568"/>
    <col min="12545" max="12545" width="73" style="3568" customWidth="1"/>
    <col min="12546" max="12547" width="22.85546875" style="3568" customWidth="1"/>
    <col min="12548" max="12800" width="9.140625" style="3568"/>
    <col min="12801" max="12801" width="73" style="3568" customWidth="1"/>
    <col min="12802" max="12803" width="22.85546875" style="3568" customWidth="1"/>
    <col min="12804" max="13056" width="9.140625" style="3568"/>
    <col min="13057" max="13057" width="73" style="3568" customWidth="1"/>
    <col min="13058" max="13059" width="22.85546875" style="3568" customWidth="1"/>
    <col min="13060" max="13312" width="9.140625" style="3568"/>
    <col min="13313" max="13313" width="73" style="3568" customWidth="1"/>
    <col min="13314" max="13315" width="22.85546875" style="3568" customWidth="1"/>
    <col min="13316" max="13568" width="9.140625" style="3568"/>
    <col min="13569" max="13569" width="73" style="3568" customWidth="1"/>
    <col min="13570" max="13571" width="22.85546875" style="3568" customWidth="1"/>
    <col min="13572" max="13824" width="9.140625" style="3568"/>
    <col min="13825" max="13825" width="73" style="3568" customWidth="1"/>
    <col min="13826" max="13827" width="22.85546875" style="3568" customWidth="1"/>
    <col min="13828" max="14080" width="9.140625" style="3568"/>
    <col min="14081" max="14081" width="73" style="3568" customWidth="1"/>
    <col min="14082" max="14083" width="22.85546875" style="3568" customWidth="1"/>
    <col min="14084" max="14336" width="9.140625" style="3568"/>
    <col min="14337" max="14337" width="73" style="3568" customWidth="1"/>
    <col min="14338" max="14339" width="22.85546875" style="3568" customWidth="1"/>
    <col min="14340" max="14592" width="9.140625" style="3568"/>
    <col min="14593" max="14593" width="73" style="3568" customWidth="1"/>
    <col min="14594" max="14595" width="22.85546875" style="3568" customWidth="1"/>
    <col min="14596" max="14848" width="9.140625" style="3568"/>
    <col min="14849" max="14849" width="73" style="3568" customWidth="1"/>
    <col min="14850" max="14851" width="22.85546875" style="3568" customWidth="1"/>
    <col min="14852" max="15104" width="9.140625" style="3568"/>
    <col min="15105" max="15105" width="73" style="3568" customWidth="1"/>
    <col min="15106" max="15107" width="22.85546875" style="3568" customWidth="1"/>
    <col min="15108" max="15360" width="9.140625" style="3568"/>
    <col min="15361" max="15361" width="73" style="3568" customWidth="1"/>
    <col min="15362" max="15363" width="22.85546875" style="3568" customWidth="1"/>
    <col min="15364" max="15616" width="9.140625" style="3568"/>
    <col min="15617" max="15617" width="73" style="3568" customWidth="1"/>
    <col min="15618" max="15619" width="22.85546875" style="3568" customWidth="1"/>
    <col min="15620" max="15872" width="9.140625" style="3568"/>
    <col min="15873" max="15873" width="73" style="3568" customWidth="1"/>
    <col min="15874" max="15875" width="22.85546875" style="3568" customWidth="1"/>
    <col min="15876" max="16128" width="9.140625" style="3568"/>
    <col min="16129" max="16129" width="73" style="3568" customWidth="1"/>
    <col min="16130" max="16131" width="22.85546875" style="3568" customWidth="1"/>
    <col min="16132" max="16384" width="9.140625" style="3568"/>
  </cols>
  <sheetData>
    <row r="1" spans="1:4" s="3631" customFormat="1" ht="24.95" customHeight="1">
      <c r="A1" s="3630" t="s">
        <v>2528</v>
      </c>
      <c r="B1" s="3630"/>
      <c r="C1" s="3630"/>
    </row>
    <row r="2" spans="1:4" s="3633" customFormat="1" ht="24.95" customHeight="1">
      <c r="A2" s="3632" t="s">
        <v>2529</v>
      </c>
      <c r="B2" s="3632"/>
      <c r="C2" s="3632"/>
    </row>
    <row r="3" spans="1:4" ht="17.100000000000001" customHeight="1">
      <c r="A3" s="3536" t="s">
        <v>2530</v>
      </c>
      <c r="B3" s="3536"/>
      <c r="C3" s="3536" t="s">
        <v>2531</v>
      </c>
      <c r="D3" s="3589"/>
    </row>
    <row r="4" spans="1:4" ht="21" customHeight="1">
      <c r="A4" s="3584" t="s">
        <v>2532</v>
      </c>
      <c r="B4" s="3634" t="s">
        <v>2533</v>
      </c>
      <c r="C4" s="3635" t="s">
        <v>369</v>
      </c>
      <c r="D4" s="3619"/>
    </row>
    <row r="5" spans="1:4" ht="21" customHeight="1">
      <c r="A5" s="3636" t="s">
        <v>2534</v>
      </c>
      <c r="B5" s="3635"/>
      <c r="C5" s="3635"/>
    </row>
    <row r="6" spans="1:4" ht="17.100000000000001" customHeight="1">
      <c r="A6" s="3637" t="s">
        <v>2535</v>
      </c>
      <c r="B6" s="3533">
        <v>118</v>
      </c>
      <c r="C6" s="3638">
        <f>B6/B$42</f>
        <v>0.18351477449455678</v>
      </c>
    </row>
    <row r="7" spans="1:4" ht="17.100000000000001" customHeight="1">
      <c r="A7" s="3639" t="s">
        <v>2536</v>
      </c>
      <c r="B7" s="3534"/>
      <c r="C7" s="3640"/>
    </row>
    <row r="8" spans="1:4" ht="17.100000000000001" customHeight="1">
      <c r="A8" s="3637" t="s">
        <v>2537</v>
      </c>
      <c r="B8" s="3533">
        <v>99</v>
      </c>
      <c r="C8" s="3638">
        <f>B8/B$42</f>
        <v>0.15396578538102643</v>
      </c>
    </row>
    <row r="9" spans="1:4" ht="17.100000000000001" customHeight="1">
      <c r="A9" s="3639" t="s">
        <v>2538</v>
      </c>
      <c r="B9" s="3534"/>
      <c r="C9" s="3640"/>
    </row>
    <row r="10" spans="1:4" ht="17.100000000000001" customHeight="1">
      <c r="A10" s="3637" t="s">
        <v>2539</v>
      </c>
      <c r="B10" s="3533">
        <v>30</v>
      </c>
      <c r="C10" s="3638">
        <f>B10/B$42</f>
        <v>4.6656298600311043E-2</v>
      </c>
    </row>
    <row r="11" spans="1:4" ht="17.100000000000001" customHeight="1">
      <c r="A11" s="3639" t="s">
        <v>2540</v>
      </c>
      <c r="B11" s="3534"/>
      <c r="C11" s="3640"/>
    </row>
    <row r="12" spans="1:4" ht="17.100000000000001" customHeight="1">
      <c r="A12" s="3637" t="s">
        <v>2541</v>
      </c>
      <c r="B12" s="3533">
        <v>14</v>
      </c>
      <c r="C12" s="3638">
        <f>B12/B$42</f>
        <v>2.177293934681182E-2</v>
      </c>
    </row>
    <row r="13" spans="1:4" ht="17.100000000000001" customHeight="1">
      <c r="A13" s="3639" t="s">
        <v>2542</v>
      </c>
      <c r="B13" s="3534"/>
      <c r="C13" s="3640"/>
    </row>
    <row r="14" spans="1:4" ht="17.100000000000001" customHeight="1">
      <c r="A14" s="3637" t="s">
        <v>2543</v>
      </c>
      <c r="B14" s="3533">
        <v>9</v>
      </c>
      <c r="C14" s="3638">
        <f>B14/B$42</f>
        <v>1.3996889580093312E-2</v>
      </c>
    </row>
    <row r="15" spans="1:4" ht="17.100000000000001" customHeight="1">
      <c r="A15" s="3639" t="s">
        <v>2544</v>
      </c>
      <c r="B15" s="3534"/>
      <c r="C15" s="3640"/>
    </row>
    <row r="16" spans="1:4" ht="17.100000000000001" customHeight="1">
      <c r="A16" s="3637" t="s">
        <v>2545</v>
      </c>
      <c r="B16" s="3533">
        <v>11</v>
      </c>
      <c r="C16" s="3638">
        <f>B16/B$42</f>
        <v>1.7107309486780714E-2</v>
      </c>
    </row>
    <row r="17" spans="1:3" ht="17.100000000000001" customHeight="1">
      <c r="A17" s="3639" t="s">
        <v>2546</v>
      </c>
      <c r="B17" s="3534"/>
      <c r="C17" s="3640"/>
    </row>
    <row r="18" spans="1:3" ht="17.100000000000001" customHeight="1">
      <c r="A18" s="3637" t="s">
        <v>2547</v>
      </c>
      <c r="B18" s="3533">
        <v>10</v>
      </c>
      <c r="C18" s="3638">
        <f>B18/B$42</f>
        <v>1.5552099533437015E-2</v>
      </c>
    </row>
    <row r="19" spans="1:3" ht="17.100000000000001" customHeight="1">
      <c r="A19" s="3639" t="s">
        <v>2548</v>
      </c>
      <c r="B19" s="3534"/>
      <c r="C19" s="3640"/>
    </row>
    <row r="20" spans="1:3" ht="17.100000000000001" customHeight="1">
      <c r="A20" s="3637" t="s">
        <v>2549</v>
      </c>
      <c r="B20" s="3533">
        <v>12</v>
      </c>
      <c r="C20" s="3638">
        <f>B20/B$42</f>
        <v>1.8662519440124418E-2</v>
      </c>
    </row>
    <row r="21" spans="1:3" ht="17.100000000000001" customHeight="1">
      <c r="A21" s="3639" t="s">
        <v>2550</v>
      </c>
      <c r="B21" s="3534"/>
      <c r="C21" s="3640"/>
    </row>
    <row r="22" spans="1:3" s="3644" customFormat="1" ht="17.100000000000001" customHeight="1">
      <c r="A22" s="3641" t="s">
        <v>2551</v>
      </c>
      <c r="B22" s="3642">
        <v>11</v>
      </c>
      <c r="C22" s="3643">
        <f>B22/B$42</f>
        <v>1.7107309486780714E-2</v>
      </c>
    </row>
    <row r="23" spans="1:3" s="3644" customFormat="1" ht="17.100000000000001" customHeight="1">
      <c r="A23" s="3641" t="s">
        <v>2552</v>
      </c>
      <c r="B23" s="3645"/>
      <c r="C23" s="3646"/>
    </row>
    <row r="24" spans="1:3" ht="17.100000000000001" customHeight="1">
      <c r="A24" s="3637" t="s">
        <v>2553</v>
      </c>
      <c r="B24" s="3533">
        <v>12</v>
      </c>
      <c r="C24" s="3638">
        <f>B24/B$42</f>
        <v>1.8662519440124418E-2</v>
      </c>
    </row>
    <row r="25" spans="1:3" ht="17.100000000000001" customHeight="1">
      <c r="A25" s="3639" t="s">
        <v>2554</v>
      </c>
      <c r="B25" s="3534"/>
      <c r="C25" s="3640"/>
    </row>
    <row r="26" spans="1:3" ht="17.100000000000001" customHeight="1">
      <c r="A26" s="3637" t="s">
        <v>2555</v>
      </c>
      <c r="B26" s="3533">
        <v>19</v>
      </c>
      <c r="C26" s="3638">
        <f>B26/B$42</f>
        <v>2.9548989113530325E-2</v>
      </c>
    </row>
    <row r="27" spans="1:3" ht="17.100000000000001" customHeight="1">
      <c r="A27" s="3639" t="s">
        <v>2556</v>
      </c>
      <c r="B27" s="3534"/>
      <c r="C27" s="3640"/>
    </row>
    <row r="28" spans="1:3" ht="17.100000000000001" customHeight="1">
      <c r="A28" s="3637" t="s">
        <v>2557</v>
      </c>
      <c r="B28" s="3533">
        <v>11</v>
      </c>
      <c r="C28" s="3638">
        <f>B28/B$42</f>
        <v>1.7107309486780714E-2</v>
      </c>
    </row>
    <row r="29" spans="1:3" ht="17.100000000000001" customHeight="1">
      <c r="A29" s="3639" t="s">
        <v>2558</v>
      </c>
      <c r="B29" s="3534"/>
      <c r="C29" s="3640"/>
    </row>
    <row r="30" spans="1:3" ht="17.100000000000001" customHeight="1">
      <c r="A30" s="3637" t="s">
        <v>2559</v>
      </c>
      <c r="B30" s="3533">
        <v>23</v>
      </c>
      <c r="C30" s="3638">
        <f>B30/B$42</f>
        <v>3.5769828926905133E-2</v>
      </c>
    </row>
    <row r="31" spans="1:3" ht="17.100000000000001" customHeight="1">
      <c r="A31" s="3639" t="s">
        <v>2560</v>
      </c>
      <c r="B31" s="3534"/>
      <c r="C31" s="3640"/>
    </row>
    <row r="32" spans="1:3" ht="17.100000000000001" customHeight="1">
      <c r="A32" s="3637" t="s">
        <v>2561</v>
      </c>
      <c r="B32" s="3533">
        <v>33</v>
      </c>
      <c r="C32" s="3638">
        <f>B32/B$42</f>
        <v>5.1321928460342149E-2</v>
      </c>
    </row>
    <row r="33" spans="1:8" ht="17.100000000000001" customHeight="1">
      <c r="A33" s="3639" t="s">
        <v>2562</v>
      </c>
      <c r="B33" s="3534"/>
      <c r="C33" s="3640"/>
    </row>
    <row r="34" spans="1:8" ht="17.100000000000001" customHeight="1">
      <c r="A34" s="3637" t="s">
        <v>2563</v>
      </c>
      <c r="B34" s="3533">
        <v>13</v>
      </c>
      <c r="C34" s="3638">
        <f>B34/B$42</f>
        <v>2.0217729393468119E-2</v>
      </c>
    </row>
    <row r="35" spans="1:8" ht="17.100000000000001" customHeight="1">
      <c r="A35" s="3639" t="s">
        <v>2564</v>
      </c>
      <c r="B35" s="3534"/>
      <c r="C35" s="3640"/>
    </row>
    <row r="36" spans="1:8" ht="17.100000000000001" customHeight="1">
      <c r="A36" s="3647" t="s">
        <v>2565</v>
      </c>
      <c r="B36" s="3533">
        <v>43</v>
      </c>
      <c r="C36" s="3638">
        <f>B36/B$42</f>
        <v>6.6874027993779159E-2</v>
      </c>
    </row>
    <row r="37" spans="1:8" ht="17.100000000000001" customHeight="1">
      <c r="A37" s="3647" t="s">
        <v>2566</v>
      </c>
      <c r="B37" s="3534"/>
      <c r="C37" s="3640"/>
    </row>
    <row r="38" spans="1:8" ht="17.100000000000001" customHeight="1">
      <c r="A38" s="3637" t="s">
        <v>2567</v>
      </c>
      <c r="B38" s="3533">
        <v>60</v>
      </c>
      <c r="C38" s="3638">
        <f>B38/B$42</f>
        <v>9.3312597200622086E-2</v>
      </c>
    </row>
    <row r="39" spans="1:8" ht="17.100000000000001" customHeight="1">
      <c r="A39" s="3639" t="s">
        <v>2568</v>
      </c>
      <c r="B39" s="3534"/>
      <c r="C39" s="3640"/>
    </row>
    <row r="40" spans="1:8" ht="17.100000000000001" customHeight="1">
      <c r="A40" s="3637" t="s">
        <v>2569</v>
      </c>
      <c r="B40" s="3533">
        <v>115</v>
      </c>
      <c r="C40" s="3638">
        <f>B40/B$42</f>
        <v>0.17884914463452567</v>
      </c>
    </row>
    <row r="41" spans="1:8" ht="17.100000000000001" customHeight="1">
      <c r="A41" s="3639" t="s">
        <v>1807</v>
      </c>
      <c r="B41" s="3534"/>
      <c r="C41" s="3640"/>
    </row>
    <row r="42" spans="1:8" ht="17.100000000000001" customHeight="1">
      <c r="A42" s="3637" t="s">
        <v>130</v>
      </c>
      <c r="B42" s="3533">
        <f>SUM(B6:B41)</f>
        <v>643</v>
      </c>
      <c r="C42" s="3638">
        <f>B42/B$42</f>
        <v>1</v>
      </c>
    </row>
    <row r="43" spans="1:8" ht="17.100000000000001" customHeight="1">
      <c r="A43" s="3639" t="s">
        <v>131</v>
      </c>
      <c r="B43" s="3534"/>
      <c r="C43" s="3640"/>
    </row>
    <row r="44" spans="1:8" ht="33" customHeight="1">
      <c r="A44" s="3648" t="s">
        <v>2466</v>
      </c>
      <c r="B44" s="3602" t="s">
        <v>2467</v>
      </c>
      <c r="C44" s="3602"/>
      <c r="H44" s="3575"/>
    </row>
    <row r="45" spans="1:8" ht="33" customHeight="1"/>
    <row r="46" spans="1:8" ht="33" customHeight="1"/>
  </sheetData>
  <mergeCells count="43">
    <mergeCell ref="B44:C44"/>
    <mergeCell ref="B38:B39"/>
    <mergeCell ref="C38:C39"/>
    <mergeCell ref="B40:B41"/>
    <mergeCell ref="C40:C41"/>
    <mergeCell ref="B42:B43"/>
    <mergeCell ref="C42:C43"/>
    <mergeCell ref="B32:B33"/>
    <mergeCell ref="C32:C33"/>
    <mergeCell ref="B34:B35"/>
    <mergeCell ref="C34:C35"/>
    <mergeCell ref="B36:B37"/>
    <mergeCell ref="C36:C37"/>
    <mergeCell ref="B26:B27"/>
    <mergeCell ref="C26:C27"/>
    <mergeCell ref="B28:B29"/>
    <mergeCell ref="C28:C29"/>
    <mergeCell ref="B30:B31"/>
    <mergeCell ref="C30:C31"/>
    <mergeCell ref="B20:B21"/>
    <mergeCell ref="C20:C21"/>
    <mergeCell ref="B22:B23"/>
    <mergeCell ref="C22:C23"/>
    <mergeCell ref="B24:B25"/>
    <mergeCell ref="C24:C25"/>
    <mergeCell ref="B14:B15"/>
    <mergeCell ref="C14:C15"/>
    <mergeCell ref="B16:B17"/>
    <mergeCell ref="C16:C17"/>
    <mergeCell ref="B18:B19"/>
    <mergeCell ref="C18:C19"/>
    <mergeCell ref="B8:B9"/>
    <mergeCell ref="C8:C9"/>
    <mergeCell ref="B10:B11"/>
    <mergeCell ref="C10:C11"/>
    <mergeCell ref="B12:B13"/>
    <mergeCell ref="C12:C13"/>
    <mergeCell ref="A1:C1"/>
    <mergeCell ref="A2:C2"/>
    <mergeCell ref="B4:B5"/>
    <mergeCell ref="C4:C5"/>
    <mergeCell ref="B6:B7"/>
    <mergeCell ref="C6:C7"/>
  </mergeCells>
  <printOptions horizontalCentered="1" verticalCentered="1"/>
  <pageMargins left="0.43307086614173229" right="0.39370078740157483" top="0.19685039370078741" bottom="0.19685039370078741" header="0.51181102362204722" footer="0.51181102362204722"/>
  <pageSetup paperSize="9" scale="85"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2C479-48F7-49AB-AABB-18E5B2C4C916}">
  <dimension ref="A1"/>
  <sheetViews>
    <sheetView showGridLines="0" workbookViewId="0">
      <selection activeCell="I32" sqref="I32"/>
    </sheetView>
  </sheetViews>
  <sheetFormatPr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8902-DE4A-4157-8728-627A64180DD7}">
  <dimension ref="A1:Y53"/>
  <sheetViews>
    <sheetView showGridLines="0" zoomScale="110" zoomScaleNormal="110" zoomScaleSheetLayoutView="75" workbookViewId="0">
      <selection activeCell="J11" sqref="J11"/>
    </sheetView>
  </sheetViews>
  <sheetFormatPr defaultColWidth="8.85546875" defaultRowHeight="12.75"/>
  <cols>
    <col min="1" max="1" width="12" style="461" customWidth="1"/>
    <col min="2" max="2" width="14.140625" style="461" customWidth="1"/>
    <col min="3" max="3" width="14.140625" style="537" customWidth="1"/>
    <col min="4" max="10" width="11.7109375" style="461" customWidth="1"/>
    <col min="11" max="11" width="11.7109375" style="538" customWidth="1"/>
    <col min="12" max="14" width="11.7109375" style="461" customWidth="1"/>
    <col min="15" max="18" width="0" style="265" hidden="1" customWidth="1"/>
    <col min="19" max="256" width="8.85546875" style="265"/>
    <col min="257" max="257" width="12" style="265" customWidth="1"/>
    <col min="258" max="259" width="14.140625" style="265" customWidth="1"/>
    <col min="260" max="270" width="11.7109375" style="265" customWidth="1"/>
    <col min="271" max="274" width="0" style="265" hidden="1" customWidth="1"/>
    <col min="275" max="512" width="8.85546875" style="265"/>
    <col min="513" max="513" width="12" style="265" customWidth="1"/>
    <col min="514" max="515" width="14.140625" style="265" customWidth="1"/>
    <col min="516" max="526" width="11.7109375" style="265" customWidth="1"/>
    <col min="527" max="530" width="0" style="265" hidden="1" customWidth="1"/>
    <col min="531" max="768" width="8.85546875" style="265"/>
    <col min="769" max="769" width="12" style="265" customWidth="1"/>
    <col min="770" max="771" width="14.140625" style="265" customWidth="1"/>
    <col min="772" max="782" width="11.7109375" style="265" customWidth="1"/>
    <col min="783" max="786" width="0" style="265" hidden="1" customWidth="1"/>
    <col min="787" max="1024" width="8.85546875" style="265"/>
    <col min="1025" max="1025" width="12" style="265" customWidth="1"/>
    <col min="1026" max="1027" width="14.140625" style="265" customWidth="1"/>
    <col min="1028" max="1038" width="11.7109375" style="265" customWidth="1"/>
    <col min="1039" max="1042" width="0" style="265" hidden="1" customWidth="1"/>
    <col min="1043" max="1280" width="8.85546875" style="265"/>
    <col min="1281" max="1281" width="12" style="265" customWidth="1"/>
    <col min="1282" max="1283" width="14.140625" style="265" customWidth="1"/>
    <col min="1284" max="1294" width="11.7109375" style="265" customWidth="1"/>
    <col min="1295" max="1298" width="0" style="265" hidden="1" customWidth="1"/>
    <col min="1299" max="1536" width="8.85546875" style="265"/>
    <col min="1537" max="1537" width="12" style="265" customWidth="1"/>
    <col min="1538" max="1539" width="14.140625" style="265" customWidth="1"/>
    <col min="1540" max="1550" width="11.7109375" style="265" customWidth="1"/>
    <col min="1551" max="1554" width="0" style="265" hidden="1" customWidth="1"/>
    <col min="1555" max="1792" width="8.85546875" style="265"/>
    <col min="1793" max="1793" width="12" style="265" customWidth="1"/>
    <col min="1794" max="1795" width="14.140625" style="265" customWidth="1"/>
    <col min="1796" max="1806" width="11.7109375" style="265" customWidth="1"/>
    <col min="1807" max="1810" width="0" style="265" hidden="1" customWidth="1"/>
    <col min="1811" max="2048" width="8.85546875" style="265"/>
    <col min="2049" max="2049" width="12" style="265" customWidth="1"/>
    <col min="2050" max="2051" width="14.140625" style="265" customWidth="1"/>
    <col min="2052" max="2062" width="11.7109375" style="265" customWidth="1"/>
    <col min="2063" max="2066" width="0" style="265" hidden="1" customWidth="1"/>
    <col min="2067" max="2304" width="8.85546875" style="265"/>
    <col min="2305" max="2305" width="12" style="265" customWidth="1"/>
    <col min="2306" max="2307" width="14.140625" style="265" customWidth="1"/>
    <col min="2308" max="2318" width="11.7109375" style="265" customWidth="1"/>
    <col min="2319" max="2322" width="0" style="265" hidden="1" customWidth="1"/>
    <col min="2323" max="2560" width="8.85546875" style="265"/>
    <col min="2561" max="2561" width="12" style="265" customWidth="1"/>
    <col min="2562" max="2563" width="14.140625" style="265" customWidth="1"/>
    <col min="2564" max="2574" width="11.7109375" style="265" customWidth="1"/>
    <col min="2575" max="2578" width="0" style="265" hidden="1" customWidth="1"/>
    <col min="2579" max="2816" width="8.85546875" style="265"/>
    <col min="2817" max="2817" width="12" style="265" customWidth="1"/>
    <col min="2818" max="2819" width="14.140625" style="265" customWidth="1"/>
    <col min="2820" max="2830" width="11.7109375" style="265" customWidth="1"/>
    <col min="2831" max="2834" width="0" style="265" hidden="1" customWidth="1"/>
    <col min="2835" max="3072" width="8.85546875" style="265"/>
    <col min="3073" max="3073" width="12" style="265" customWidth="1"/>
    <col min="3074" max="3075" width="14.140625" style="265" customWidth="1"/>
    <col min="3076" max="3086" width="11.7109375" style="265" customWidth="1"/>
    <col min="3087" max="3090" width="0" style="265" hidden="1" customWidth="1"/>
    <col min="3091" max="3328" width="8.85546875" style="265"/>
    <col min="3329" max="3329" width="12" style="265" customWidth="1"/>
    <col min="3330" max="3331" width="14.140625" style="265" customWidth="1"/>
    <col min="3332" max="3342" width="11.7109375" style="265" customWidth="1"/>
    <col min="3343" max="3346" width="0" style="265" hidden="1" customWidth="1"/>
    <col min="3347" max="3584" width="8.85546875" style="265"/>
    <col min="3585" max="3585" width="12" style="265" customWidth="1"/>
    <col min="3586" max="3587" width="14.140625" style="265" customWidth="1"/>
    <col min="3588" max="3598" width="11.7109375" style="265" customWidth="1"/>
    <col min="3599" max="3602" width="0" style="265" hidden="1" customWidth="1"/>
    <col min="3603" max="3840" width="8.85546875" style="265"/>
    <col min="3841" max="3841" width="12" style="265" customWidth="1"/>
    <col min="3842" max="3843" width="14.140625" style="265" customWidth="1"/>
    <col min="3844" max="3854" width="11.7109375" style="265" customWidth="1"/>
    <col min="3855" max="3858" width="0" style="265" hidden="1" customWidth="1"/>
    <col min="3859" max="4096" width="8.85546875" style="265"/>
    <col min="4097" max="4097" width="12" style="265" customWidth="1"/>
    <col min="4098" max="4099" width="14.140625" style="265" customWidth="1"/>
    <col min="4100" max="4110" width="11.7109375" style="265" customWidth="1"/>
    <col min="4111" max="4114" width="0" style="265" hidden="1" customWidth="1"/>
    <col min="4115" max="4352" width="8.85546875" style="265"/>
    <col min="4353" max="4353" width="12" style="265" customWidth="1"/>
    <col min="4354" max="4355" width="14.140625" style="265" customWidth="1"/>
    <col min="4356" max="4366" width="11.7109375" style="265" customWidth="1"/>
    <col min="4367" max="4370" width="0" style="265" hidden="1" customWidth="1"/>
    <col min="4371" max="4608" width="8.85546875" style="265"/>
    <col min="4609" max="4609" width="12" style="265" customWidth="1"/>
    <col min="4610" max="4611" width="14.140625" style="265" customWidth="1"/>
    <col min="4612" max="4622" width="11.7109375" style="265" customWidth="1"/>
    <col min="4623" max="4626" width="0" style="265" hidden="1" customWidth="1"/>
    <col min="4627" max="4864" width="8.85546875" style="265"/>
    <col min="4865" max="4865" width="12" style="265" customWidth="1"/>
    <col min="4866" max="4867" width="14.140625" style="265" customWidth="1"/>
    <col min="4868" max="4878" width="11.7109375" style="265" customWidth="1"/>
    <col min="4879" max="4882" width="0" style="265" hidden="1" customWidth="1"/>
    <col min="4883" max="5120" width="8.85546875" style="265"/>
    <col min="5121" max="5121" width="12" style="265" customWidth="1"/>
    <col min="5122" max="5123" width="14.140625" style="265" customWidth="1"/>
    <col min="5124" max="5134" width="11.7109375" style="265" customWidth="1"/>
    <col min="5135" max="5138" width="0" style="265" hidden="1" customWidth="1"/>
    <col min="5139" max="5376" width="8.85546875" style="265"/>
    <col min="5377" max="5377" width="12" style="265" customWidth="1"/>
    <col min="5378" max="5379" width="14.140625" style="265" customWidth="1"/>
    <col min="5380" max="5390" width="11.7109375" style="265" customWidth="1"/>
    <col min="5391" max="5394" width="0" style="265" hidden="1" customWidth="1"/>
    <col min="5395" max="5632" width="8.85546875" style="265"/>
    <col min="5633" max="5633" width="12" style="265" customWidth="1"/>
    <col min="5634" max="5635" width="14.140625" style="265" customWidth="1"/>
    <col min="5636" max="5646" width="11.7109375" style="265" customWidth="1"/>
    <col min="5647" max="5650" width="0" style="265" hidden="1" customWidth="1"/>
    <col min="5651" max="5888" width="8.85546875" style="265"/>
    <col min="5889" max="5889" width="12" style="265" customWidth="1"/>
    <col min="5890" max="5891" width="14.140625" style="265" customWidth="1"/>
    <col min="5892" max="5902" width="11.7109375" style="265" customWidth="1"/>
    <col min="5903" max="5906" width="0" style="265" hidden="1" customWidth="1"/>
    <col min="5907" max="6144" width="8.85546875" style="265"/>
    <col min="6145" max="6145" width="12" style="265" customWidth="1"/>
    <col min="6146" max="6147" width="14.140625" style="265" customWidth="1"/>
    <col min="6148" max="6158" width="11.7109375" style="265" customWidth="1"/>
    <col min="6159" max="6162" width="0" style="265" hidden="1" customWidth="1"/>
    <col min="6163" max="6400" width="8.85546875" style="265"/>
    <col min="6401" max="6401" width="12" style="265" customWidth="1"/>
    <col min="6402" max="6403" width="14.140625" style="265" customWidth="1"/>
    <col min="6404" max="6414" width="11.7109375" style="265" customWidth="1"/>
    <col min="6415" max="6418" width="0" style="265" hidden="1" customWidth="1"/>
    <col min="6419" max="6656" width="8.85546875" style="265"/>
    <col min="6657" max="6657" width="12" style="265" customWidth="1"/>
    <col min="6658" max="6659" width="14.140625" style="265" customWidth="1"/>
    <col min="6660" max="6670" width="11.7109375" style="265" customWidth="1"/>
    <col min="6671" max="6674" width="0" style="265" hidden="1" customWidth="1"/>
    <col min="6675" max="6912" width="8.85546875" style="265"/>
    <col min="6913" max="6913" width="12" style="265" customWidth="1"/>
    <col min="6914" max="6915" width="14.140625" style="265" customWidth="1"/>
    <col min="6916" max="6926" width="11.7109375" style="265" customWidth="1"/>
    <col min="6927" max="6930" width="0" style="265" hidden="1" customWidth="1"/>
    <col min="6931" max="7168" width="8.85546875" style="265"/>
    <col min="7169" max="7169" width="12" style="265" customWidth="1"/>
    <col min="7170" max="7171" width="14.140625" style="265" customWidth="1"/>
    <col min="7172" max="7182" width="11.7109375" style="265" customWidth="1"/>
    <col min="7183" max="7186" width="0" style="265" hidden="1" customWidth="1"/>
    <col min="7187" max="7424" width="8.85546875" style="265"/>
    <col min="7425" max="7425" width="12" style="265" customWidth="1"/>
    <col min="7426" max="7427" width="14.140625" style="265" customWidth="1"/>
    <col min="7428" max="7438" width="11.7109375" style="265" customWidth="1"/>
    <col min="7439" max="7442" width="0" style="265" hidden="1" customWidth="1"/>
    <col min="7443" max="7680" width="8.85546875" style="265"/>
    <col min="7681" max="7681" width="12" style="265" customWidth="1"/>
    <col min="7682" max="7683" width="14.140625" style="265" customWidth="1"/>
    <col min="7684" max="7694" width="11.7109375" style="265" customWidth="1"/>
    <col min="7695" max="7698" width="0" style="265" hidden="1" customWidth="1"/>
    <col min="7699" max="7936" width="8.85546875" style="265"/>
    <col min="7937" max="7937" width="12" style="265" customWidth="1"/>
    <col min="7938" max="7939" width="14.140625" style="265" customWidth="1"/>
    <col min="7940" max="7950" width="11.7109375" style="265" customWidth="1"/>
    <col min="7951" max="7954" width="0" style="265" hidden="1" customWidth="1"/>
    <col min="7955" max="8192" width="8.85546875" style="265"/>
    <col min="8193" max="8193" width="12" style="265" customWidth="1"/>
    <col min="8194" max="8195" width="14.140625" style="265" customWidth="1"/>
    <col min="8196" max="8206" width="11.7109375" style="265" customWidth="1"/>
    <col min="8207" max="8210" width="0" style="265" hidden="1" customWidth="1"/>
    <col min="8211" max="8448" width="8.85546875" style="265"/>
    <col min="8449" max="8449" width="12" style="265" customWidth="1"/>
    <col min="8450" max="8451" width="14.140625" style="265" customWidth="1"/>
    <col min="8452" max="8462" width="11.7109375" style="265" customWidth="1"/>
    <col min="8463" max="8466" width="0" style="265" hidden="1" customWidth="1"/>
    <col min="8467" max="8704" width="8.85546875" style="265"/>
    <col min="8705" max="8705" width="12" style="265" customWidth="1"/>
    <col min="8706" max="8707" width="14.140625" style="265" customWidth="1"/>
    <col min="8708" max="8718" width="11.7109375" style="265" customWidth="1"/>
    <col min="8719" max="8722" width="0" style="265" hidden="1" customWidth="1"/>
    <col min="8723" max="8960" width="8.85546875" style="265"/>
    <col min="8961" max="8961" width="12" style="265" customWidth="1"/>
    <col min="8962" max="8963" width="14.140625" style="265" customWidth="1"/>
    <col min="8964" max="8974" width="11.7109375" style="265" customWidth="1"/>
    <col min="8975" max="8978" width="0" style="265" hidden="1" customWidth="1"/>
    <col min="8979" max="9216" width="8.85546875" style="265"/>
    <col min="9217" max="9217" width="12" style="265" customWidth="1"/>
    <col min="9218" max="9219" width="14.140625" style="265" customWidth="1"/>
    <col min="9220" max="9230" width="11.7109375" style="265" customWidth="1"/>
    <col min="9231" max="9234" width="0" style="265" hidden="1" customWidth="1"/>
    <col min="9235" max="9472" width="8.85546875" style="265"/>
    <col min="9473" max="9473" width="12" style="265" customWidth="1"/>
    <col min="9474" max="9475" width="14.140625" style="265" customWidth="1"/>
    <col min="9476" max="9486" width="11.7109375" style="265" customWidth="1"/>
    <col min="9487" max="9490" width="0" style="265" hidden="1" customWidth="1"/>
    <col min="9491" max="9728" width="8.85546875" style="265"/>
    <col min="9729" max="9729" width="12" style="265" customWidth="1"/>
    <col min="9730" max="9731" width="14.140625" style="265" customWidth="1"/>
    <col min="9732" max="9742" width="11.7109375" style="265" customWidth="1"/>
    <col min="9743" max="9746" width="0" style="265" hidden="1" customWidth="1"/>
    <col min="9747" max="9984" width="8.85546875" style="265"/>
    <col min="9985" max="9985" width="12" style="265" customWidth="1"/>
    <col min="9986" max="9987" width="14.140625" style="265" customWidth="1"/>
    <col min="9988" max="9998" width="11.7109375" style="265" customWidth="1"/>
    <col min="9999" max="10002" width="0" style="265" hidden="1" customWidth="1"/>
    <col min="10003" max="10240" width="8.85546875" style="265"/>
    <col min="10241" max="10241" width="12" style="265" customWidth="1"/>
    <col min="10242" max="10243" width="14.140625" style="265" customWidth="1"/>
    <col min="10244" max="10254" width="11.7109375" style="265" customWidth="1"/>
    <col min="10255" max="10258" width="0" style="265" hidden="1" customWidth="1"/>
    <col min="10259" max="10496" width="8.85546875" style="265"/>
    <col min="10497" max="10497" width="12" style="265" customWidth="1"/>
    <col min="10498" max="10499" width="14.140625" style="265" customWidth="1"/>
    <col min="10500" max="10510" width="11.7109375" style="265" customWidth="1"/>
    <col min="10511" max="10514" width="0" style="265" hidden="1" customWidth="1"/>
    <col min="10515" max="10752" width="8.85546875" style="265"/>
    <col min="10753" max="10753" width="12" style="265" customWidth="1"/>
    <col min="10754" max="10755" width="14.140625" style="265" customWidth="1"/>
    <col min="10756" max="10766" width="11.7109375" style="265" customWidth="1"/>
    <col min="10767" max="10770" width="0" style="265" hidden="1" customWidth="1"/>
    <col min="10771" max="11008" width="8.85546875" style="265"/>
    <col min="11009" max="11009" width="12" style="265" customWidth="1"/>
    <col min="11010" max="11011" width="14.140625" style="265" customWidth="1"/>
    <col min="11012" max="11022" width="11.7109375" style="265" customWidth="1"/>
    <col min="11023" max="11026" width="0" style="265" hidden="1" customWidth="1"/>
    <col min="11027" max="11264" width="8.85546875" style="265"/>
    <col min="11265" max="11265" width="12" style="265" customWidth="1"/>
    <col min="11266" max="11267" width="14.140625" style="265" customWidth="1"/>
    <col min="11268" max="11278" width="11.7109375" style="265" customWidth="1"/>
    <col min="11279" max="11282" width="0" style="265" hidden="1" customWidth="1"/>
    <col min="11283" max="11520" width="8.85546875" style="265"/>
    <col min="11521" max="11521" width="12" style="265" customWidth="1"/>
    <col min="11522" max="11523" width="14.140625" style="265" customWidth="1"/>
    <col min="11524" max="11534" width="11.7109375" style="265" customWidth="1"/>
    <col min="11535" max="11538" width="0" style="265" hidden="1" customWidth="1"/>
    <col min="11539" max="11776" width="8.85546875" style="265"/>
    <col min="11777" max="11777" width="12" style="265" customWidth="1"/>
    <col min="11778" max="11779" width="14.140625" style="265" customWidth="1"/>
    <col min="11780" max="11790" width="11.7109375" style="265" customWidth="1"/>
    <col min="11791" max="11794" width="0" style="265" hidden="1" customWidth="1"/>
    <col min="11795" max="12032" width="8.85546875" style="265"/>
    <col min="12033" max="12033" width="12" style="265" customWidth="1"/>
    <col min="12034" max="12035" width="14.140625" style="265" customWidth="1"/>
    <col min="12036" max="12046" width="11.7109375" style="265" customWidth="1"/>
    <col min="12047" max="12050" width="0" style="265" hidden="1" customWidth="1"/>
    <col min="12051" max="12288" width="8.85546875" style="265"/>
    <col min="12289" max="12289" width="12" style="265" customWidth="1"/>
    <col min="12290" max="12291" width="14.140625" style="265" customWidth="1"/>
    <col min="12292" max="12302" width="11.7109375" style="265" customWidth="1"/>
    <col min="12303" max="12306" width="0" style="265" hidden="1" customWidth="1"/>
    <col min="12307" max="12544" width="8.85546875" style="265"/>
    <col min="12545" max="12545" width="12" style="265" customWidth="1"/>
    <col min="12546" max="12547" width="14.140625" style="265" customWidth="1"/>
    <col min="12548" max="12558" width="11.7109375" style="265" customWidth="1"/>
    <col min="12559" max="12562" width="0" style="265" hidden="1" customWidth="1"/>
    <col min="12563" max="12800" width="8.85546875" style="265"/>
    <col min="12801" max="12801" width="12" style="265" customWidth="1"/>
    <col min="12802" max="12803" width="14.140625" style="265" customWidth="1"/>
    <col min="12804" max="12814" width="11.7109375" style="265" customWidth="1"/>
    <col min="12815" max="12818" width="0" style="265" hidden="1" customWidth="1"/>
    <col min="12819" max="13056" width="8.85546875" style="265"/>
    <col min="13057" max="13057" width="12" style="265" customWidth="1"/>
    <col min="13058" max="13059" width="14.140625" style="265" customWidth="1"/>
    <col min="13060" max="13070" width="11.7109375" style="265" customWidth="1"/>
    <col min="13071" max="13074" width="0" style="265" hidden="1" customWidth="1"/>
    <col min="13075" max="13312" width="8.85546875" style="265"/>
    <col min="13313" max="13313" width="12" style="265" customWidth="1"/>
    <col min="13314" max="13315" width="14.140625" style="265" customWidth="1"/>
    <col min="13316" max="13326" width="11.7109375" style="265" customWidth="1"/>
    <col min="13327" max="13330" width="0" style="265" hidden="1" customWidth="1"/>
    <col min="13331" max="13568" width="8.85546875" style="265"/>
    <col min="13569" max="13569" width="12" style="265" customWidth="1"/>
    <col min="13570" max="13571" width="14.140625" style="265" customWidth="1"/>
    <col min="13572" max="13582" width="11.7109375" style="265" customWidth="1"/>
    <col min="13583" max="13586" width="0" style="265" hidden="1" customWidth="1"/>
    <col min="13587" max="13824" width="8.85546875" style="265"/>
    <col min="13825" max="13825" width="12" style="265" customWidth="1"/>
    <col min="13826" max="13827" width="14.140625" style="265" customWidth="1"/>
    <col min="13828" max="13838" width="11.7109375" style="265" customWidth="1"/>
    <col min="13839" max="13842" width="0" style="265" hidden="1" customWidth="1"/>
    <col min="13843" max="14080" width="8.85546875" style="265"/>
    <col min="14081" max="14081" width="12" style="265" customWidth="1"/>
    <col min="14082" max="14083" width="14.140625" style="265" customWidth="1"/>
    <col min="14084" max="14094" width="11.7109375" style="265" customWidth="1"/>
    <col min="14095" max="14098" width="0" style="265" hidden="1" customWidth="1"/>
    <col min="14099" max="14336" width="8.85546875" style="265"/>
    <col min="14337" max="14337" width="12" style="265" customWidth="1"/>
    <col min="14338" max="14339" width="14.140625" style="265" customWidth="1"/>
    <col min="14340" max="14350" width="11.7109375" style="265" customWidth="1"/>
    <col min="14351" max="14354" width="0" style="265" hidden="1" customWidth="1"/>
    <col min="14355" max="14592" width="8.85546875" style="265"/>
    <col min="14593" max="14593" width="12" style="265" customWidth="1"/>
    <col min="14594" max="14595" width="14.140625" style="265" customWidth="1"/>
    <col min="14596" max="14606" width="11.7109375" style="265" customWidth="1"/>
    <col min="14607" max="14610" width="0" style="265" hidden="1" customWidth="1"/>
    <col min="14611" max="14848" width="8.85546875" style="265"/>
    <col min="14849" max="14849" width="12" style="265" customWidth="1"/>
    <col min="14850" max="14851" width="14.140625" style="265" customWidth="1"/>
    <col min="14852" max="14862" width="11.7109375" style="265" customWidth="1"/>
    <col min="14863" max="14866" width="0" style="265" hidden="1" customWidth="1"/>
    <col min="14867" max="15104" width="8.85546875" style="265"/>
    <col min="15105" max="15105" width="12" style="265" customWidth="1"/>
    <col min="15106" max="15107" width="14.140625" style="265" customWidth="1"/>
    <col min="15108" max="15118" width="11.7109375" style="265" customWidth="1"/>
    <col min="15119" max="15122" width="0" style="265" hidden="1" customWidth="1"/>
    <col min="15123" max="15360" width="8.85546875" style="265"/>
    <col min="15361" max="15361" width="12" style="265" customWidth="1"/>
    <col min="15362" max="15363" width="14.140625" style="265" customWidth="1"/>
    <col min="15364" max="15374" width="11.7109375" style="265" customWidth="1"/>
    <col min="15375" max="15378" width="0" style="265" hidden="1" customWidth="1"/>
    <col min="15379" max="15616" width="8.85546875" style="265"/>
    <col min="15617" max="15617" width="12" style="265" customWidth="1"/>
    <col min="15618" max="15619" width="14.140625" style="265" customWidth="1"/>
    <col min="15620" max="15630" width="11.7109375" style="265" customWidth="1"/>
    <col min="15631" max="15634" width="0" style="265" hidden="1" customWidth="1"/>
    <col min="15635" max="15872" width="8.85546875" style="265"/>
    <col min="15873" max="15873" width="12" style="265" customWidth="1"/>
    <col min="15874" max="15875" width="14.140625" style="265" customWidth="1"/>
    <col min="15876" max="15886" width="11.7109375" style="265" customWidth="1"/>
    <col min="15887" max="15890" width="0" style="265" hidden="1" customWidth="1"/>
    <col min="15891" max="16128" width="8.85546875" style="265"/>
    <col min="16129" max="16129" width="12" style="265" customWidth="1"/>
    <col min="16130" max="16131" width="14.140625" style="265" customWidth="1"/>
    <col min="16132" max="16142" width="11.7109375" style="265" customWidth="1"/>
    <col min="16143" max="16146" width="0" style="265" hidden="1" customWidth="1"/>
    <col min="16147" max="16384" width="8.85546875" style="265"/>
  </cols>
  <sheetData>
    <row r="1" spans="1:16" s="461" customFormat="1" ht="23.25">
      <c r="A1" s="460" t="s">
        <v>516</v>
      </c>
      <c r="B1" s="460"/>
      <c r="C1" s="460"/>
      <c r="D1" s="460"/>
      <c r="E1" s="460"/>
      <c r="F1" s="460"/>
      <c r="G1" s="460"/>
      <c r="H1" s="460"/>
      <c r="I1" s="460"/>
      <c r="J1" s="460"/>
      <c r="K1" s="460"/>
      <c r="L1" s="460"/>
      <c r="M1" s="460"/>
      <c r="N1" s="460"/>
    </row>
    <row r="2" spans="1:16" s="461" customFormat="1" ht="23.25">
      <c r="A2" s="462" t="s">
        <v>517</v>
      </c>
      <c r="B2" s="462"/>
      <c r="C2" s="462"/>
      <c r="D2" s="462"/>
      <c r="E2" s="462"/>
      <c r="F2" s="462"/>
      <c r="G2" s="462"/>
      <c r="H2" s="462"/>
      <c r="I2" s="462"/>
      <c r="J2" s="462"/>
      <c r="K2" s="462"/>
      <c r="L2" s="462"/>
      <c r="M2" s="462"/>
      <c r="N2" s="462"/>
    </row>
    <row r="3" spans="1:16" s="461" customFormat="1" ht="16.5" customHeight="1">
      <c r="A3" s="463" t="s">
        <v>518</v>
      </c>
      <c r="B3" s="464"/>
      <c r="C3" s="465"/>
      <c r="D3" s="466" t="s">
        <v>217</v>
      </c>
      <c r="E3" s="466"/>
      <c r="F3" s="466"/>
      <c r="G3" s="466"/>
      <c r="H3" s="466"/>
      <c r="I3" s="464"/>
      <c r="J3" s="464"/>
      <c r="K3" s="467"/>
      <c r="L3" s="464"/>
      <c r="M3" s="468"/>
      <c r="N3" s="469" t="s">
        <v>519</v>
      </c>
    </row>
    <row r="4" spans="1:16" s="480" customFormat="1" ht="41.25" customHeight="1">
      <c r="A4" s="470" t="s">
        <v>195</v>
      </c>
      <c r="B4" s="471"/>
      <c r="C4" s="472" t="s">
        <v>520</v>
      </c>
      <c r="D4" s="473" t="s">
        <v>521</v>
      </c>
      <c r="E4" s="473" t="s">
        <v>522</v>
      </c>
      <c r="F4" s="473" t="s">
        <v>523</v>
      </c>
      <c r="G4" s="473" t="s">
        <v>524</v>
      </c>
      <c r="H4" s="474" t="s">
        <v>525</v>
      </c>
      <c r="I4" s="473" t="s">
        <v>526</v>
      </c>
      <c r="J4" s="475" t="s">
        <v>527</v>
      </c>
      <c r="K4" s="476" t="s">
        <v>528</v>
      </c>
      <c r="L4" s="477" t="s">
        <v>529</v>
      </c>
      <c r="M4" s="478" t="s">
        <v>530</v>
      </c>
      <c r="N4" s="479" t="s">
        <v>531</v>
      </c>
      <c r="P4" s="481"/>
    </row>
    <row r="5" spans="1:16" s="480" customFormat="1" ht="24.95" customHeight="1">
      <c r="A5" s="482"/>
      <c r="B5" s="483"/>
      <c r="C5" s="484" t="s">
        <v>532</v>
      </c>
      <c r="D5" s="485" t="s">
        <v>533</v>
      </c>
      <c r="E5" s="486" t="s">
        <v>534</v>
      </c>
      <c r="F5" s="486" t="s">
        <v>535</v>
      </c>
      <c r="G5" s="486" t="s">
        <v>536</v>
      </c>
      <c r="H5" s="486" t="s">
        <v>537</v>
      </c>
      <c r="I5" s="487"/>
      <c r="J5" s="488" t="s">
        <v>538</v>
      </c>
      <c r="K5" s="489" t="s">
        <v>539</v>
      </c>
      <c r="L5" s="490"/>
      <c r="M5" s="491" t="s">
        <v>540</v>
      </c>
      <c r="N5" s="487" t="s">
        <v>541</v>
      </c>
      <c r="P5" s="481"/>
    </row>
    <row r="6" spans="1:16" s="480" customFormat="1" ht="24.95" customHeight="1">
      <c r="A6" s="492" t="s">
        <v>196</v>
      </c>
      <c r="B6" s="493"/>
      <c r="C6" s="494" t="s">
        <v>542</v>
      </c>
      <c r="D6" s="495"/>
      <c r="E6" s="496"/>
      <c r="F6" s="496"/>
      <c r="G6" s="496"/>
      <c r="H6" s="496"/>
      <c r="I6" s="497" t="s">
        <v>543</v>
      </c>
      <c r="J6" s="498"/>
      <c r="K6" s="499"/>
      <c r="L6" s="500"/>
      <c r="M6" s="501"/>
      <c r="N6" s="502" t="s">
        <v>544</v>
      </c>
      <c r="P6" s="481"/>
    </row>
    <row r="7" spans="1:16" s="508" customFormat="1" ht="25.15" customHeight="1">
      <c r="A7" s="503" t="s">
        <v>90</v>
      </c>
      <c r="B7" s="504" t="s">
        <v>91</v>
      </c>
      <c r="C7" s="505">
        <v>424</v>
      </c>
      <c r="D7" s="506">
        <v>47</v>
      </c>
      <c r="E7" s="506">
        <v>1</v>
      </c>
      <c r="F7" s="506">
        <v>1</v>
      </c>
      <c r="G7" s="506">
        <v>1</v>
      </c>
      <c r="H7" s="506">
        <v>33</v>
      </c>
      <c r="I7" s="505">
        <v>3</v>
      </c>
      <c r="J7" s="505">
        <v>1</v>
      </c>
      <c r="K7" s="507">
        <v>1</v>
      </c>
      <c r="L7" s="505">
        <v>1</v>
      </c>
      <c r="M7" s="505">
        <v>61</v>
      </c>
      <c r="N7" s="505">
        <v>1</v>
      </c>
    </row>
    <row r="8" spans="1:16" s="508" customFormat="1" ht="25.15" customHeight="1">
      <c r="A8" s="509" t="s">
        <v>206</v>
      </c>
      <c r="B8" s="510" t="s">
        <v>93</v>
      </c>
      <c r="C8" s="511">
        <v>83</v>
      </c>
      <c r="D8" s="512">
        <v>10</v>
      </c>
      <c r="E8" s="512">
        <v>1</v>
      </c>
      <c r="F8" s="512">
        <v>1</v>
      </c>
      <c r="G8" s="512">
        <v>2</v>
      </c>
      <c r="H8" s="512">
        <v>5</v>
      </c>
      <c r="I8" s="511">
        <v>3</v>
      </c>
      <c r="J8" s="511">
        <v>1</v>
      </c>
      <c r="K8" s="513">
        <v>1</v>
      </c>
      <c r="L8" s="511">
        <v>0</v>
      </c>
      <c r="M8" s="511">
        <v>7</v>
      </c>
      <c r="N8" s="511">
        <v>1</v>
      </c>
    </row>
    <row r="9" spans="1:16" s="508" customFormat="1" ht="25.15" customHeight="1">
      <c r="A9" s="509" t="s">
        <v>94</v>
      </c>
      <c r="B9" s="510" t="s">
        <v>95</v>
      </c>
      <c r="C9" s="511">
        <v>90</v>
      </c>
      <c r="D9" s="512">
        <v>13</v>
      </c>
      <c r="E9" s="512">
        <v>0</v>
      </c>
      <c r="F9" s="512">
        <v>0</v>
      </c>
      <c r="G9" s="512">
        <v>1</v>
      </c>
      <c r="H9" s="512">
        <v>8</v>
      </c>
      <c r="I9" s="511">
        <v>3</v>
      </c>
      <c r="J9" s="511">
        <v>1</v>
      </c>
      <c r="K9" s="513">
        <v>1</v>
      </c>
      <c r="L9" s="511">
        <v>4</v>
      </c>
      <c r="M9" s="511">
        <v>19</v>
      </c>
      <c r="N9" s="511">
        <v>1</v>
      </c>
    </row>
    <row r="10" spans="1:16" s="508" customFormat="1" ht="25.15" customHeight="1">
      <c r="A10" s="509" t="s">
        <v>96</v>
      </c>
      <c r="B10" s="510" t="s">
        <v>207</v>
      </c>
      <c r="C10" s="511">
        <v>121</v>
      </c>
      <c r="D10" s="512">
        <v>13</v>
      </c>
      <c r="E10" s="512">
        <v>0</v>
      </c>
      <c r="F10" s="512">
        <v>0</v>
      </c>
      <c r="G10" s="512">
        <v>1</v>
      </c>
      <c r="H10" s="512">
        <v>6</v>
      </c>
      <c r="I10" s="511">
        <v>1</v>
      </c>
      <c r="J10" s="511">
        <v>0</v>
      </c>
      <c r="K10" s="513">
        <v>1</v>
      </c>
      <c r="L10" s="511">
        <v>0</v>
      </c>
      <c r="M10" s="511">
        <v>4</v>
      </c>
      <c r="N10" s="511">
        <v>1</v>
      </c>
    </row>
    <row r="11" spans="1:16" s="508" customFormat="1" ht="25.15" customHeight="1">
      <c r="A11" s="509" t="s">
        <v>208</v>
      </c>
      <c r="B11" s="510" t="s">
        <v>99</v>
      </c>
      <c r="C11" s="511">
        <v>162</v>
      </c>
      <c r="D11" s="512">
        <v>20</v>
      </c>
      <c r="E11" s="512">
        <v>1</v>
      </c>
      <c r="F11" s="512">
        <v>0</v>
      </c>
      <c r="G11" s="512">
        <v>1</v>
      </c>
      <c r="H11" s="512">
        <v>12</v>
      </c>
      <c r="I11" s="511">
        <v>3</v>
      </c>
      <c r="J11" s="511">
        <v>1</v>
      </c>
      <c r="K11" s="513">
        <v>1</v>
      </c>
      <c r="L11" s="511">
        <v>3</v>
      </c>
      <c r="M11" s="511">
        <v>6</v>
      </c>
      <c r="N11" s="511">
        <v>1</v>
      </c>
    </row>
    <row r="12" spans="1:16" s="508" customFormat="1" ht="25.15" customHeight="1">
      <c r="A12" s="509" t="s">
        <v>100</v>
      </c>
      <c r="B12" s="510" t="s">
        <v>101</v>
      </c>
      <c r="C12" s="511">
        <v>177</v>
      </c>
      <c r="D12" s="512">
        <v>18</v>
      </c>
      <c r="E12" s="512">
        <v>1</v>
      </c>
      <c r="F12" s="512">
        <v>1</v>
      </c>
      <c r="G12" s="512">
        <v>2</v>
      </c>
      <c r="H12" s="512">
        <v>15</v>
      </c>
      <c r="I12" s="511">
        <v>4</v>
      </c>
      <c r="J12" s="511">
        <v>1</v>
      </c>
      <c r="K12" s="513">
        <v>0</v>
      </c>
      <c r="L12" s="511">
        <v>0</v>
      </c>
      <c r="M12" s="511">
        <v>4</v>
      </c>
      <c r="N12" s="511">
        <v>1</v>
      </c>
    </row>
    <row r="13" spans="1:16" s="508" customFormat="1" ht="25.15" customHeight="1">
      <c r="A13" s="509" t="s">
        <v>209</v>
      </c>
      <c r="B13" s="510" t="s">
        <v>103</v>
      </c>
      <c r="C13" s="511">
        <v>140</v>
      </c>
      <c r="D13" s="512">
        <v>18</v>
      </c>
      <c r="E13" s="512">
        <v>1</v>
      </c>
      <c r="F13" s="512">
        <v>1</v>
      </c>
      <c r="G13" s="512">
        <v>1</v>
      </c>
      <c r="H13" s="512">
        <v>14</v>
      </c>
      <c r="I13" s="511">
        <v>2</v>
      </c>
      <c r="J13" s="511">
        <v>1</v>
      </c>
      <c r="K13" s="513">
        <v>1</v>
      </c>
      <c r="L13" s="511">
        <v>6</v>
      </c>
      <c r="M13" s="511">
        <v>7</v>
      </c>
      <c r="N13" s="511">
        <v>1</v>
      </c>
    </row>
    <row r="14" spans="1:16" s="508" customFormat="1" ht="25.15" customHeight="1">
      <c r="A14" s="509" t="s">
        <v>104</v>
      </c>
      <c r="B14" s="510" t="s">
        <v>105</v>
      </c>
      <c r="C14" s="511">
        <v>70</v>
      </c>
      <c r="D14" s="512">
        <v>10</v>
      </c>
      <c r="E14" s="512">
        <v>1</v>
      </c>
      <c r="F14" s="512">
        <v>0</v>
      </c>
      <c r="G14" s="512">
        <v>1</v>
      </c>
      <c r="H14" s="512">
        <v>2</v>
      </c>
      <c r="I14" s="511">
        <v>1</v>
      </c>
      <c r="J14" s="511">
        <v>1</v>
      </c>
      <c r="K14" s="513">
        <v>0</v>
      </c>
      <c r="L14" s="511">
        <v>2</v>
      </c>
      <c r="M14" s="511">
        <v>3</v>
      </c>
      <c r="N14" s="511">
        <v>1</v>
      </c>
    </row>
    <row r="15" spans="1:16" s="508" customFormat="1" ht="25.15" customHeight="1">
      <c r="A15" s="509" t="s">
        <v>106</v>
      </c>
      <c r="B15" s="510" t="s">
        <v>107</v>
      </c>
      <c r="C15" s="511">
        <v>40</v>
      </c>
      <c r="D15" s="512">
        <v>7</v>
      </c>
      <c r="E15" s="512">
        <v>0</v>
      </c>
      <c r="F15" s="512">
        <v>0</v>
      </c>
      <c r="G15" s="512">
        <v>1</v>
      </c>
      <c r="H15" s="512">
        <v>2</v>
      </c>
      <c r="I15" s="511">
        <v>1</v>
      </c>
      <c r="J15" s="511">
        <v>0</v>
      </c>
      <c r="K15" s="513">
        <v>0</v>
      </c>
      <c r="L15" s="511">
        <v>1</v>
      </c>
      <c r="M15" s="511">
        <v>3</v>
      </c>
      <c r="N15" s="511">
        <v>1</v>
      </c>
    </row>
    <row r="16" spans="1:16" s="508" customFormat="1" ht="25.15" customHeight="1">
      <c r="A16" s="509" t="s">
        <v>108</v>
      </c>
      <c r="B16" s="510" t="s">
        <v>109</v>
      </c>
      <c r="C16" s="512">
        <v>249</v>
      </c>
      <c r="D16" s="512">
        <v>20</v>
      </c>
      <c r="E16" s="512">
        <v>0</v>
      </c>
      <c r="F16" s="512">
        <v>0</v>
      </c>
      <c r="G16" s="512">
        <v>1</v>
      </c>
      <c r="H16" s="512">
        <v>14</v>
      </c>
      <c r="I16" s="511">
        <v>4</v>
      </c>
      <c r="J16" s="511">
        <v>2</v>
      </c>
      <c r="K16" s="513">
        <v>1</v>
      </c>
      <c r="L16" s="511">
        <v>1</v>
      </c>
      <c r="M16" s="511">
        <v>7</v>
      </c>
      <c r="N16" s="511">
        <v>1</v>
      </c>
    </row>
    <row r="17" spans="1:25" s="508" customFormat="1" ht="25.15" customHeight="1">
      <c r="A17" s="509" t="s">
        <v>210</v>
      </c>
      <c r="B17" s="510" t="s">
        <v>111</v>
      </c>
      <c r="C17" s="511">
        <v>85</v>
      </c>
      <c r="D17" s="512">
        <v>7</v>
      </c>
      <c r="E17" s="512">
        <v>0</v>
      </c>
      <c r="F17" s="512">
        <v>0</v>
      </c>
      <c r="G17" s="512">
        <v>1</v>
      </c>
      <c r="H17" s="512">
        <v>3</v>
      </c>
      <c r="I17" s="511">
        <v>1</v>
      </c>
      <c r="J17" s="511">
        <v>1</v>
      </c>
      <c r="K17" s="513">
        <v>0</v>
      </c>
      <c r="L17" s="511">
        <v>0</v>
      </c>
      <c r="M17" s="511">
        <v>1</v>
      </c>
      <c r="N17" s="511">
        <v>1</v>
      </c>
      <c r="O17" s="508" t="s">
        <v>545</v>
      </c>
    </row>
    <row r="18" spans="1:25" s="508" customFormat="1" ht="25.15" customHeight="1">
      <c r="A18" s="509" t="s">
        <v>112</v>
      </c>
      <c r="B18" s="510" t="s">
        <v>113</v>
      </c>
      <c r="C18" s="511">
        <v>83</v>
      </c>
      <c r="D18" s="512">
        <v>11</v>
      </c>
      <c r="E18" s="512">
        <v>0</v>
      </c>
      <c r="F18" s="512">
        <v>0</v>
      </c>
      <c r="G18" s="512">
        <v>0</v>
      </c>
      <c r="H18" s="512">
        <v>7</v>
      </c>
      <c r="I18" s="511">
        <v>1</v>
      </c>
      <c r="J18" s="511">
        <v>0</v>
      </c>
      <c r="K18" s="513">
        <v>0</v>
      </c>
      <c r="L18" s="511">
        <v>3</v>
      </c>
      <c r="M18" s="511">
        <v>1</v>
      </c>
      <c r="N18" s="511">
        <v>1</v>
      </c>
      <c r="O18" s="508" t="s">
        <v>546</v>
      </c>
    </row>
    <row r="19" spans="1:25" s="508" customFormat="1" ht="25.15" customHeight="1">
      <c r="A19" s="509" t="s">
        <v>114</v>
      </c>
      <c r="B19" s="510" t="s">
        <v>211</v>
      </c>
      <c r="C19" s="511">
        <v>105</v>
      </c>
      <c r="D19" s="512">
        <v>12</v>
      </c>
      <c r="E19" s="512">
        <v>1</v>
      </c>
      <c r="F19" s="512">
        <v>0</v>
      </c>
      <c r="G19" s="512">
        <v>0</v>
      </c>
      <c r="H19" s="512">
        <v>8</v>
      </c>
      <c r="I19" s="511">
        <v>1</v>
      </c>
      <c r="J19" s="511">
        <v>1</v>
      </c>
      <c r="K19" s="513">
        <v>1</v>
      </c>
      <c r="L19" s="511">
        <v>0</v>
      </c>
      <c r="M19" s="511">
        <v>1</v>
      </c>
      <c r="N19" s="511">
        <v>1</v>
      </c>
      <c r="R19" s="508" t="s">
        <v>547</v>
      </c>
    </row>
    <row r="20" spans="1:25" s="508" customFormat="1" ht="25.15" customHeight="1">
      <c r="A20" s="509" t="s">
        <v>212</v>
      </c>
      <c r="B20" s="510" t="s">
        <v>117</v>
      </c>
      <c r="C20" s="511">
        <v>47</v>
      </c>
      <c r="D20" s="512">
        <v>9</v>
      </c>
      <c r="E20" s="512">
        <v>1</v>
      </c>
      <c r="F20" s="512">
        <v>0</v>
      </c>
      <c r="G20" s="512">
        <v>3</v>
      </c>
      <c r="H20" s="512">
        <v>5</v>
      </c>
      <c r="I20" s="511">
        <v>3</v>
      </c>
      <c r="J20" s="511">
        <v>1</v>
      </c>
      <c r="K20" s="513">
        <v>1</v>
      </c>
      <c r="L20" s="511">
        <v>1</v>
      </c>
      <c r="M20" s="511">
        <v>1</v>
      </c>
      <c r="N20" s="511">
        <v>1</v>
      </c>
    </row>
    <row r="21" spans="1:25" s="508" customFormat="1" ht="25.15" customHeight="1">
      <c r="A21" s="509" t="s">
        <v>118</v>
      </c>
      <c r="B21" s="510" t="s">
        <v>119</v>
      </c>
      <c r="C21" s="511">
        <v>178</v>
      </c>
      <c r="D21" s="512">
        <v>21</v>
      </c>
      <c r="E21" s="512">
        <v>0</v>
      </c>
      <c r="F21" s="512">
        <v>0</v>
      </c>
      <c r="G21" s="512">
        <v>2</v>
      </c>
      <c r="H21" s="512">
        <v>11</v>
      </c>
      <c r="I21" s="511">
        <v>1</v>
      </c>
      <c r="J21" s="511">
        <v>1</v>
      </c>
      <c r="K21" s="513">
        <v>0</v>
      </c>
      <c r="L21" s="511">
        <v>2</v>
      </c>
      <c r="M21" s="511">
        <v>20</v>
      </c>
      <c r="N21" s="511">
        <v>1</v>
      </c>
    </row>
    <row r="22" spans="1:25" s="508" customFormat="1" ht="25.15" customHeight="1">
      <c r="A22" s="509" t="s">
        <v>120</v>
      </c>
      <c r="B22" s="510" t="s">
        <v>121</v>
      </c>
      <c r="C22" s="511">
        <v>68</v>
      </c>
      <c r="D22" s="512">
        <v>11</v>
      </c>
      <c r="E22" s="512">
        <v>1</v>
      </c>
      <c r="F22" s="512">
        <v>0</v>
      </c>
      <c r="G22" s="512">
        <v>1</v>
      </c>
      <c r="H22" s="512">
        <v>7</v>
      </c>
      <c r="I22" s="511">
        <v>2</v>
      </c>
      <c r="J22" s="511">
        <v>1</v>
      </c>
      <c r="K22" s="513">
        <v>1</v>
      </c>
      <c r="L22" s="511">
        <v>2</v>
      </c>
      <c r="M22" s="511">
        <v>4</v>
      </c>
      <c r="N22" s="511">
        <v>1</v>
      </c>
    </row>
    <row r="23" spans="1:25" s="508" customFormat="1" ht="25.15" customHeight="1">
      <c r="A23" s="509" t="s">
        <v>213</v>
      </c>
      <c r="B23" s="510" t="s">
        <v>214</v>
      </c>
      <c r="C23" s="511">
        <v>105</v>
      </c>
      <c r="D23" s="512">
        <v>10</v>
      </c>
      <c r="E23" s="512">
        <v>0</v>
      </c>
      <c r="F23" s="512">
        <v>0</v>
      </c>
      <c r="G23" s="512">
        <v>1</v>
      </c>
      <c r="H23" s="512">
        <v>7</v>
      </c>
      <c r="I23" s="511">
        <v>2</v>
      </c>
      <c r="J23" s="511">
        <v>0</v>
      </c>
      <c r="K23" s="513">
        <v>1</v>
      </c>
      <c r="L23" s="511">
        <v>0</v>
      </c>
      <c r="M23" s="511">
        <v>7</v>
      </c>
      <c r="N23" s="511">
        <v>1</v>
      </c>
    </row>
    <row r="24" spans="1:25" s="508" customFormat="1" ht="25.15" customHeight="1">
      <c r="A24" s="509" t="s">
        <v>124</v>
      </c>
      <c r="B24" s="510" t="s">
        <v>215</v>
      </c>
      <c r="C24" s="511">
        <v>42</v>
      </c>
      <c r="D24" s="512">
        <v>9</v>
      </c>
      <c r="E24" s="512">
        <v>0</v>
      </c>
      <c r="F24" s="512">
        <v>0</v>
      </c>
      <c r="G24" s="512">
        <v>1</v>
      </c>
      <c r="H24" s="512">
        <v>3</v>
      </c>
      <c r="I24" s="511">
        <v>2</v>
      </c>
      <c r="J24" s="511">
        <v>1</v>
      </c>
      <c r="K24" s="513">
        <v>0</v>
      </c>
      <c r="L24" s="511">
        <v>0</v>
      </c>
      <c r="M24" s="511">
        <v>2</v>
      </c>
      <c r="N24" s="511">
        <v>1</v>
      </c>
    </row>
    <row r="25" spans="1:25" s="508" customFormat="1" ht="25.15" customHeight="1">
      <c r="A25" s="509" t="s">
        <v>126</v>
      </c>
      <c r="B25" s="510" t="s">
        <v>127</v>
      </c>
      <c r="C25" s="511">
        <v>19</v>
      </c>
      <c r="D25" s="512">
        <v>4</v>
      </c>
      <c r="E25" s="512">
        <v>0</v>
      </c>
      <c r="F25" s="512">
        <v>0</v>
      </c>
      <c r="G25" s="512">
        <v>1</v>
      </c>
      <c r="H25" s="512">
        <v>1</v>
      </c>
      <c r="I25" s="511">
        <v>1</v>
      </c>
      <c r="J25" s="511">
        <v>0</v>
      </c>
      <c r="K25" s="513">
        <v>1</v>
      </c>
      <c r="L25" s="511">
        <v>1</v>
      </c>
      <c r="M25" s="511">
        <v>1</v>
      </c>
      <c r="N25" s="511">
        <v>1</v>
      </c>
    </row>
    <row r="26" spans="1:25" s="508" customFormat="1" ht="25.15" customHeight="1">
      <c r="A26" s="514" t="s">
        <v>128</v>
      </c>
      <c r="B26" s="515" t="s">
        <v>129</v>
      </c>
      <c r="C26" s="516">
        <v>37</v>
      </c>
      <c r="D26" s="517">
        <v>4</v>
      </c>
      <c r="E26" s="517">
        <v>0</v>
      </c>
      <c r="F26" s="517">
        <v>0</v>
      </c>
      <c r="G26" s="517">
        <v>1</v>
      </c>
      <c r="H26" s="517">
        <v>2</v>
      </c>
      <c r="I26" s="516">
        <v>1</v>
      </c>
      <c r="J26" s="516">
        <v>0</v>
      </c>
      <c r="K26" s="518">
        <v>1</v>
      </c>
      <c r="L26" s="516">
        <v>0</v>
      </c>
      <c r="M26" s="516">
        <v>1</v>
      </c>
      <c r="N26" s="516">
        <v>1</v>
      </c>
    </row>
    <row r="27" spans="1:25" s="523" customFormat="1" ht="25.15" customHeight="1">
      <c r="A27" s="519" t="s">
        <v>548</v>
      </c>
      <c r="B27" s="520" t="s">
        <v>131</v>
      </c>
      <c r="C27" s="521">
        <f t="shared" ref="C27:N27" si="0">SUM(C7:C26)</f>
        <v>2325</v>
      </c>
      <c r="D27" s="521">
        <f t="shared" si="0"/>
        <v>274</v>
      </c>
      <c r="E27" s="521">
        <f t="shared" si="0"/>
        <v>9</v>
      </c>
      <c r="F27" s="521">
        <f t="shared" si="0"/>
        <v>4</v>
      </c>
      <c r="G27" s="521">
        <f t="shared" si="0"/>
        <v>23</v>
      </c>
      <c r="H27" s="521">
        <f t="shared" si="0"/>
        <v>165</v>
      </c>
      <c r="I27" s="521">
        <f t="shared" si="0"/>
        <v>40</v>
      </c>
      <c r="J27" s="521">
        <f t="shared" si="0"/>
        <v>15</v>
      </c>
      <c r="K27" s="522">
        <f t="shared" si="0"/>
        <v>13</v>
      </c>
      <c r="L27" s="521">
        <f>SUM(L7:L26)</f>
        <v>27</v>
      </c>
      <c r="M27" s="521">
        <f t="shared" si="0"/>
        <v>160</v>
      </c>
      <c r="N27" s="521">
        <f t="shared" si="0"/>
        <v>20</v>
      </c>
    </row>
    <row r="28" spans="1:25" s="530" customFormat="1" ht="15">
      <c r="A28" s="524"/>
      <c r="B28" s="524"/>
      <c r="C28" s="524"/>
      <c r="D28" s="524"/>
      <c r="E28" s="525"/>
      <c r="F28" s="525"/>
      <c r="G28" s="525"/>
      <c r="H28" s="526"/>
      <c r="I28" s="526"/>
      <c r="J28" s="527"/>
      <c r="K28" s="528"/>
      <c r="L28" s="529"/>
      <c r="M28" s="527"/>
      <c r="N28" s="526" t="s">
        <v>549</v>
      </c>
      <c r="P28" s="265"/>
    </row>
    <row r="29" spans="1:25" s="530" customFormat="1" ht="125.25" customHeight="1">
      <c r="A29" s="527"/>
      <c r="B29" s="529"/>
      <c r="C29" s="531"/>
      <c r="D29" s="527"/>
      <c r="E29" s="527"/>
      <c r="F29" s="527"/>
      <c r="G29" s="527"/>
      <c r="H29" s="527"/>
      <c r="I29" s="527"/>
      <c r="J29" s="532"/>
      <c r="K29" s="528"/>
      <c r="L29" s="527"/>
      <c r="M29" s="527"/>
      <c r="N29" s="526"/>
      <c r="P29" s="265"/>
    </row>
    <row r="30" spans="1:25" ht="15">
      <c r="A30" s="533"/>
      <c r="B30" s="533"/>
      <c r="C30" s="533"/>
      <c r="D30" s="533"/>
      <c r="E30" s="533"/>
      <c r="F30" s="533"/>
      <c r="G30" s="533"/>
      <c r="H30" s="533"/>
      <c r="I30" s="464"/>
      <c r="J30" s="464"/>
      <c r="K30" s="467"/>
      <c r="L30" s="464"/>
      <c r="M30" s="464"/>
      <c r="N30" s="464"/>
    </row>
    <row r="31" spans="1:25">
      <c r="B31" s="534"/>
      <c r="C31" s="535"/>
      <c r="D31" s="464"/>
      <c r="E31" s="464"/>
      <c r="F31" s="464"/>
      <c r="G31" s="464"/>
      <c r="H31" s="464"/>
      <c r="I31" s="464"/>
      <c r="J31" s="464"/>
      <c r="K31" s="467"/>
      <c r="L31" s="464"/>
      <c r="M31" s="464"/>
      <c r="N31" s="464"/>
    </row>
    <row r="32" spans="1:25">
      <c r="A32" s="464"/>
      <c r="B32" s="464"/>
      <c r="C32" s="465"/>
      <c r="D32" s="464"/>
      <c r="E32" s="464"/>
      <c r="F32" s="464"/>
      <c r="G32" s="464"/>
      <c r="H32" s="464"/>
      <c r="I32" s="464"/>
      <c r="J32" s="464"/>
      <c r="K32" s="467"/>
      <c r="L32" s="464"/>
      <c r="M32" s="464"/>
      <c r="N32" s="464"/>
      <c r="O32" s="301"/>
      <c r="Q32" s="301"/>
      <c r="R32" s="301"/>
      <c r="S32" s="301"/>
      <c r="T32" s="301"/>
      <c r="U32" s="301"/>
      <c r="V32" s="301"/>
      <c r="W32" s="301"/>
      <c r="X32" s="301"/>
      <c r="Y32" s="536" t="s">
        <v>217</v>
      </c>
    </row>
    <row r="33" spans="1:14">
      <c r="A33" s="464"/>
      <c r="B33" s="464"/>
      <c r="C33" s="465"/>
      <c r="D33" s="464"/>
      <c r="E33" s="464"/>
      <c r="F33" s="464"/>
      <c r="G33" s="464"/>
      <c r="H33" s="464"/>
      <c r="I33" s="464"/>
      <c r="J33" s="464"/>
      <c r="K33" s="467"/>
      <c r="L33" s="464"/>
      <c r="M33" s="464"/>
      <c r="N33" s="464"/>
    </row>
    <row r="34" spans="1:14">
      <c r="A34" s="464"/>
      <c r="B34" s="464"/>
      <c r="C34" s="465"/>
      <c r="D34" s="464"/>
      <c r="E34" s="464"/>
      <c r="F34" s="464"/>
      <c r="G34" s="464"/>
      <c r="H34" s="464"/>
      <c r="I34" s="464"/>
      <c r="J34" s="464"/>
      <c r="K34" s="467"/>
      <c r="L34" s="464"/>
      <c r="M34" s="464"/>
      <c r="N34" s="464"/>
    </row>
    <row r="35" spans="1:14">
      <c r="A35" s="464"/>
      <c r="B35" s="464"/>
      <c r="C35" s="465"/>
      <c r="D35" s="464"/>
      <c r="E35" s="464"/>
      <c r="F35" s="464"/>
      <c r="G35" s="464"/>
      <c r="H35" s="464"/>
      <c r="I35" s="464"/>
      <c r="J35" s="464"/>
      <c r="K35" s="467"/>
      <c r="L35" s="464"/>
      <c r="M35" s="464"/>
      <c r="N35" s="464"/>
    </row>
    <row r="36" spans="1:14">
      <c r="A36" s="464"/>
      <c r="B36" s="464"/>
      <c r="C36" s="465"/>
      <c r="D36" s="464"/>
      <c r="E36" s="464"/>
      <c r="F36" s="464"/>
      <c r="G36" s="464"/>
      <c r="H36" s="464"/>
      <c r="I36" s="464"/>
      <c r="J36" s="464"/>
      <c r="K36" s="467"/>
      <c r="L36" s="464"/>
      <c r="M36" s="464"/>
      <c r="N36" s="464"/>
    </row>
    <row r="37" spans="1:14">
      <c r="A37" s="464"/>
      <c r="B37" s="464"/>
      <c r="C37" s="465"/>
      <c r="D37" s="464"/>
      <c r="E37" s="464"/>
      <c r="F37" s="464"/>
      <c r="G37" s="464"/>
      <c r="H37" s="464"/>
      <c r="I37" s="464"/>
      <c r="J37" s="464"/>
      <c r="K37" s="467"/>
      <c r="L37" s="464"/>
      <c r="M37" s="464"/>
      <c r="N37" s="464"/>
    </row>
    <row r="38" spans="1:14">
      <c r="A38" s="464"/>
      <c r="B38" s="464"/>
      <c r="C38" s="465"/>
      <c r="D38" s="464"/>
      <c r="E38" s="464"/>
      <c r="F38" s="464"/>
      <c r="G38" s="464"/>
      <c r="H38" s="464"/>
      <c r="I38" s="464"/>
      <c r="J38" s="464"/>
      <c r="K38" s="467"/>
      <c r="L38" s="464"/>
      <c r="M38" s="464"/>
      <c r="N38" s="464"/>
    </row>
    <row r="39" spans="1:14">
      <c r="A39" s="464"/>
      <c r="B39" s="464"/>
      <c r="C39" s="465"/>
      <c r="D39" s="464"/>
      <c r="E39" s="464"/>
      <c r="F39" s="464"/>
      <c r="G39" s="464"/>
      <c r="H39" s="464"/>
      <c r="I39" s="464"/>
      <c r="J39" s="464"/>
      <c r="K39" s="467"/>
      <c r="L39" s="464"/>
      <c r="M39" s="464"/>
      <c r="N39" s="464"/>
    </row>
    <row r="40" spans="1:14">
      <c r="A40" s="464"/>
      <c r="B40" s="464"/>
      <c r="C40" s="465"/>
      <c r="D40" s="464"/>
      <c r="E40" s="464"/>
      <c r="F40" s="464"/>
      <c r="G40" s="464"/>
      <c r="H40" s="464"/>
      <c r="I40" s="464"/>
      <c r="J40" s="464"/>
      <c r="K40" s="467"/>
      <c r="L40" s="464"/>
      <c r="M40" s="464"/>
      <c r="N40" s="464"/>
    </row>
    <row r="41" spans="1:14">
      <c r="A41" s="464"/>
      <c r="B41" s="464"/>
      <c r="C41" s="465"/>
      <c r="D41" s="464"/>
      <c r="E41" s="464"/>
      <c r="F41" s="464"/>
      <c r="G41" s="464"/>
      <c r="H41" s="464"/>
      <c r="I41" s="464"/>
      <c r="J41" s="464"/>
      <c r="K41" s="467"/>
      <c r="L41" s="464"/>
      <c r="M41" s="464"/>
      <c r="N41" s="464"/>
    </row>
    <row r="42" spans="1:14">
      <c r="A42" s="464"/>
      <c r="B42" s="464"/>
      <c r="C42" s="465"/>
      <c r="D42" s="464"/>
      <c r="E42" s="464"/>
      <c r="F42" s="464"/>
      <c r="G42" s="464"/>
      <c r="H42" s="464"/>
      <c r="I42" s="464"/>
      <c r="J42" s="464"/>
      <c r="K42" s="467"/>
      <c r="L42" s="464"/>
      <c r="M42" s="464"/>
      <c r="N42" s="464"/>
    </row>
    <row r="43" spans="1:14">
      <c r="A43" s="464"/>
      <c r="B43" s="464"/>
      <c r="C43" s="465"/>
      <c r="D43" s="464"/>
      <c r="E43" s="464"/>
      <c r="F43" s="464"/>
      <c r="G43" s="464"/>
      <c r="H43" s="464"/>
      <c r="I43" s="464"/>
      <c r="J43" s="464"/>
      <c r="K43" s="467"/>
      <c r="L43" s="464"/>
      <c r="M43" s="464"/>
      <c r="N43" s="464"/>
    </row>
    <row r="44" spans="1:14">
      <c r="A44" s="464"/>
      <c r="B44" s="464"/>
      <c r="C44" s="465"/>
      <c r="D44" s="464"/>
      <c r="E44" s="464"/>
      <c r="F44" s="464"/>
      <c r="G44" s="464"/>
      <c r="H44" s="464"/>
      <c r="I44" s="464"/>
      <c r="J44" s="464"/>
      <c r="K44" s="467"/>
      <c r="L44" s="464"/>
      <c r="M44" s="464"/>
      <c r="N44" s="464"/>
    </row>
    <row r="45" spans="1:14">
      <c r="A45" s="464"/>
      <c r="B45" s="464"/>
      <c r="C45" s="465"/>
      <c r="D45" s="464"/>
      <c r="E45" s="464"/>
      <c r="F45" s="464"/>
      <c r="G45" s="464"/>
      <c r="H45" s="464"/>
      <c r="I45" s="464"/>
      <c r="J45" s="464"/>
      <c r="K45" s="467"/>
      <c r="L45" s="464"/>
      <c r="M45" s="464"/>
      <c r="N45" s="464"/>
    </row>
    <row r="46" spans="1:14">
      <c r="A46" s="464"/>
      <c r="B46" s="464"/>
      <c r="C46" s="465"/>
      <c r="D46" s="464"/>
      <c r="E46" s="464"/>
      <c r="F46" s="464"/>
      <c r="G46" s="464"/>
      <c r="H46" s="464"/>
      <c r="I46" s="464"/>
      <c r="J46" s="464"/>
      <c r="K46" s="467"/>
      <c r="L46" s="464"/>
      <c r="M46" s="464"/>
      <c r="N46" s="464"/>
    </row>
    <row r="47" spans="1:14">
      <c r="A47" s="464"/>
      <c r="B47" s="464"/>
      <c r="C47" s="465"/>
      <c r="D47" s="464"/>
      <c r="E47" s="464"/>
      <c r="F47" s="464"/>
      <c r="G47" s="464"/>
      <c r="H47" s="464"/>
      <c r="I47" s="464"/>
      <c r="J47" s="464"/>
      <c r="K47" s="467"/>
      <c r="L47" s="464"/>
      <c r="M47" s="464"/>
      <c r="N47" s="464"/>
    </row>
    <row r="48" spans="1:14">
      <c r="A48" s="464"/>
      <c r="B48" s="464"/>
      <c r="C48" s="465"/>
      <c r="D48" s="464"/>
      <c r="E48" s="464"/>
      <c r="F48" s="464"/>
      <c r="G48" s="464"/>
      <c r="H48" s="464"/>
      <c r="I48" s="464"/>
      <c r="J48" s="464"/>
      <c r="K48" s="467"/>
      <c r="L48" s="464"/>
      <c r="M48" s="464"/>
      <c r="N48" s="464"/>
    </row>
    <row r="49" spans="1:14">
      <c r="A49" s="464"/>
      <c r="B49" s="464"/>
      <c r="C49" s="465"/>
      <c r="D49" s="464"/>
      <c r="E49" s="464"/>
      <c r="F49" s="464"/>
      <c r="G49" s="464"/>
      <c r="H49" s="464"/>
      <c r="I49" s="464"/>
      <c r="J49" s="464"/>
      <c r="K49" s="467"/>
      <c r="L49" s="464"/>
      <c r="M49" s="464"/>
      <c r="N49" s="464"/>
    </row>
    <row r="50" spans="1:14">
      <c r="A50" s="464"/>
      <c r="B50" s="464"/>
      <c r="C50" s="465"/>
      <c r="D50" s="464"/>
      <c r="E50" s="464"/>
      <c r="F50" s="464"/>
      <c r="G50" s="464"/>
      <c r="H50" s="464"/>
      <c r="I50" s="464"/>
      <c r="J50" s="464"/>
      <c r="K50" s="467"/>
      <c r="L50" s="464"/>
      <c r="M50" s="464"/>
      <c r="N50" s="464"/>
    </row>
    <row r="51" spans="1:14">
      <c r="A51" s="464"/>
      <c r="B51" s="464"/>
      <c r="C51" s="465"/>
      <c r="D51" s="464"/>
      <c r="E51" s="464"/>
      <c r="F51" s="464"/>
      <c r="G51" s="464"/>
      <c r="H51" s="464"/>
      <c r="I51" s="464"/>
      <c r="J51" s="464"/>
      <c r="K51" s="467"/>
      <c r="L51" s="464"/>
      <c r="M51" s="464"/>
      <c r="N51" s="464"/>
    </row>
    <row r="52" spans="1:14">
      <c r="A52" s="464"/>
      <c r="B52" s="464"/>
      <c r="C52" s="465"/>
      <c r="D52" s="464"/>
      <c r="E52" s="464"/>
      <c r="F52" s="464"/>
      <c r="G52" s="464"/>
      <c r="H52" s="464"/>
      <c r="I52" s="464"/>
      <c r="J52" s="464"/>
      <c r="K52" s="467"/>
      <c r="L52" s="464"/>
      <c r="M52" s="464"/>
      <c r="N52" s="464"/>
    </row>
    <row r="53" spans="1:14">
      <c r="A53" s="464"/>
      <c r="B53" s="464"/>
      <c r="C53" s="465"/>
      <c r="D53" s="464"/>
      <c r="E53" s="464"/>
      <c r="F53" s="464"/>
      <c r="G53" s="464"/>
      <c r="H53" s="464"/>
      <c r="I53" s="464"/>
      <c r="J53" s="464"/>
      <c r="K53" s="467"/>
      <c r="L53" s="464"/>
      <c r="M53" s="464"/>
      <c r="N53" s="464"/>
    </row>
  </sheetData>
  <mergeCells count="15">
    <mergeCell ref="K5:K6"/>
    <mergeCell ref="M5:M6"/>
    <mergeCell ref="A6:B6"/>
    <mergeCell ref="A28:D28"/>
    <mergeCell ref="A30:H30"/>
    <mergeCell ref="A1:N1"/>
    <mergeCell ref="A2:N2"/>
    <mergeCell ref="A4:B4"/>
    <mergeCell ref="L4:L6"/>
    <mergeCell ref="D5:D6"/>
    <mergeCell ref="E5:E6"/>
    <mergeCell ref="F5:F6"/>
    <mergeCell ref="G5:G6"/>
    <mergeCell ref="H5:H6"/>
    <mergeCell ref="J5:J6"/>
  </mergeCells>
  <printOptions horizontalCentered="1" verticalCentered="1"/>
  <pageMargins left="0.78740157480314965" right="0.78740157480314965" top="0.59055118110236227" bottom="0.59055118110236227" header="0.51181102362204722" footer="0.51181102362204722"/>
  <pageSetup paperSize="9" scale="72" orientation="landscape"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99080-EBC7-490A-A36E-DADE23A9485F}">
  <dimension ref="A1:Y110"/>
  <sheetViews>
    <sheetView zoomScale="90" zoomScaleNormal="90" zoomScaleSheetLayoutView="50" workbookViewId="0">
      <selection activeCell="G19" sqref="G19"/>
    </sheetView>
  </sheetViews>
  <sheetFormatPr defaultRowHeight="12.75"/>
  <cols>
    <col min="1" max="1" width="7.7109375" style="2237" customWidth="1"/>
    <col min="2" max="2" width="8.7109375" style="2237" customWidth="1"/>
    <col min="3" max="3" width="5.7109375" style="2237" customWidth="1"/>
    <col min="4" max="4" width="7.7109375" style="2237" customWidth="1"/>
    <col min="5" max="5" width="8.7109375" style="2237" customWidth="1"/>
    <col min="6" max="6" width="6" style="2237" customWidth="1"/>
    <col min="7" max="7" width="7.7109375" style="2237" customWidth="1"/>
    <col min="8" max="8" width="8.7109375" style="2237" customWidth="1"/>
    <col min="9" max="9" width="5.5703125" style="2237" customWidth="1"/>
    <col min="10" max="10" width="7.7109375" style="2237" customWidth="1"/>
    <col min="11" max="11" width="8.7109375" style="2237" customWidth="1"/>
    <col min="12" max="12" width="5.7109375" style="2237" customWidth="1"/>
    <col min="13" max="13" width="8.5703125" style="2236" customWidth="1"/>
    <col min="14" max="14" width="11.85546875" style="2236" customWidth="1"/>
    <col min="15" max="15" width="9.140625" style="2236" customWidth="1"/>
    <col min="16" max="16" width="9.7109375" style="2236" customWidth="1"/>
    <col min="17" max="17" width="8.7109375" style="2236" customWidth="1"/>
    <col min="18" max="18" width="9.7109375" style="2236" customWidth="1"/>
    <col min="19" max="19" width="9.140625" style="2236" customWidth="1"/>
    <col min="20" max="20" width="8.7109375" style="2236" customWidth="1"/>
    <col min="21" max="21" width="7.85546875" style="2236" customWidth="1"/>
    <col min="22" max="22" width="9.140625" style="2236" customWidth="1"/>
    <col min="23" max="23" width="16.5703125" style="2236" customWidth="1"/>
    <col min="24" max="24" width="9.140625" style="2236" customWidth="1"/>
    <col min="25" max="25" width="9.140625" style="2236" hidden="1" customWidth="1"/>
    <col min="26" max="256" width="9.140625" style="2236"/>
    <col min="257" max="257" width="7.7109375" style="2236" customWidth="1"/>
    <col min="258" max="258" width="8.7109375" style="2236" customWidth="1"/>
    <col min="259" max="259" width="5.7109375" style="2236" customWidth="1"/>
    <col min="260" max="260" width="7.7109375" style="2236" customWidth="1"/>
    <col min="261" max="261" width="8.7109375" style="2236" customWidth="1"/>
    <col min="262" max="262" width="6" style="2236" customWidth="1"/>
    <col min="263" max="263" width="7.7109375" style="2236" customWidth="1"/>
    <col min="264" max="264" width="8.7109375" style="2236" customWidth="1"/>
    <col min="265" max="265" width="5.5703125" style="2236" customWidth="1"/>
    <col min="266" max="266" width="7.7109375" style="2236" customWidth="1"/>
    <col min="267" max="267" width="8.7109375" style="2236" customWidth="1"/>
    <col min="268" max="268" width="5.7109375" style="2236" customWidth="1"/>
    <col min="269" max="269" width="8.5703125" style="2236" customWidth="1"/>
    <col min="270" max="270" width="11.85546875" style="2236" customWidth="1"/>
    <col min="271" max="271" width="9.140625" style="2236"/>
    <col min="272" max="272" width="9.7109375" style="2236" customWidth="1"/>
    <col min="273" max="273" width="8.7109375" style="2236" customWidth="1"/>
    <col min="274" max="274" width="9.7109375" style="2236" customWidth="1"/>
    <col min="275" max="275" width="9.140625" style="2236"/>
    <col min="276" max="276" width="8.7109375" style="2236" customWidth="1"/>
    <col min="277" max="277" width="7.85546875" style="2236" customWidth="1"/>
    <col min="278" max="278" width="9.140625" style="2236"/>
    <col min="279" max="279" width="16.5703125" style="2236" customWidth="1"/>
    <col min="280" max="280" width="9.140625" style="2236"/>
    <col min="281" max="281" width="0" style="2236" hidden="1" customWidth="1"/>
    <col min="282" max="512" width="9.140625" style="2236"/>
    <col min="513" max="513" width="7.7109375" style="2236" customWidth="1"/>
    <col min="514" max="514" width="8.7109375" style="2236" customWidth="1"/>
    <col min="515" max="515" width="5.7109375" style="2236" customWidth="1"/>
    <col min="516" max="516" width="7.7109375" style="2236" customWidth="1"/>
    <col min="517" max="517" width="8.7109375" style="2236" customWidth="1"/>
    <col min="518" max="518" width="6" style="2236" customWidth="1"/>
    <col min="519" max="519" width="7.7109375" style="2236" customWidth="1"/>
    <col min="520" max="520" width="8.7109375" style="2236" customWidth="1"/>
    <col min="521" max="521" width="5.5703125" style="2236" customWidth="1"/>
    <col min="522" max="522" width="7.7109375" style="2236" customWidth="1"/>
    <col min="523" max="523" width="8.7109375" style="2236" customWidth="1"/>
    <col min="524" max="524" width="5.7109375" style="2236" customWidth="1"/>
    <col min="525" max="525" width="8.5703125" style="2236" customWidth="1"/>
    <col min="526" max="526" width="11.85546875" style="2236" customWidth="1"/>
    <col min="527" max="527" width="9.140625" style="2236"/>
    <col min="528" max="528" width="9.7109375" style="2236" customWidth="1"/>
    <col min="529" max="529" width="8.7109375" style="2236" customWidth="1"/>
    <col min="530" max="530" width="9.7109375" style="2236" customWidth="1"/>
    <col min="531" max="531" width="9.140625" style="2236"/>
    <col min="532" max="532" width="8.7109375" style="2236" customWidth="1"/>
    <col min="533" max="533" width="7.85546875" style="2236" customWidth="1"/>
    <col min="534" max="534" width="9.140625" style="2236"/>
    <col min="535" max="535" width="16.5703125" style="2236" customWidth="1"/>
    <col min="536" max="536" width="9.140625" style="2236"/>
    <col min="537" max="537" width="0" style="2236" hidden="1" customWidth="1"/>
    <col min="538" max="768" width="9.140625" style="2236"/>
    <col min="769" max="769" width="7.7109375" style="2236" customWidth="1"/>
    <col min="770" max="770" width="8.7109375" style="2236" customWidth="1"/>
    <col min="771" max="771" width="5.7109375" style="2236" customWidth="1"/>
    <col min="772" max="772" width="7.7109375" style="2236" customWidth="1"/>
    <col min="773" max="773" width="8.7109375" style="2236" customWidth="1"/>
    <col min="774" max="774" width="6" style="2236" customWidth="1"/>
    <col min="775" max="775" width="7.7109375" style="2236" customWidth="1"/>
    <col min="776" max="776" width="8.7109375" style="2236" customWidth="1"/>
    <col min="777" max="777" width="5.5703125" style="2236" customWidth="1"/>
    <col min="778" max="778" width="7.7109375" style="2236" customWidth="1"/>
    <col min="779" max="779" width="8.7109375" style="2236" customWidth="1"/>
    <col min="780" max="780" width="5.7109375" style="2236" customWidth="1"/>
    <col min="781" max="781" width="8.5703125" style="2236" customWidth="1"/>
    <col min="782" max="782" width="11.85546875" style="2236" customWidth="1"/>
    <col min="783" max="783" width="9.140625" style="2236"/>
    <col min="784" max="784" width="9.7109375" style="2236" customWidth="1"/>
    <col min="785" max="785" width="8.7109375" style="2236" customWidth="1"/>
    <col min="786" max="786" width="9.7109375" style="2236" customWidth="1"/>
    <col min="787" max="787" width="9.140625" style="2236"/>
    <col min="788" max="788" width="8.7109375" style="2236" customWidth="1"/>
    <col min="789" max="789" width="7.85546875" style="2236" customWidth="1"/>
    <col min="790" max="790" width="9.140625" style="2236"/>
    <col min="791" max="791" width="16.5703125" style="2236" customWidth="1"/>
    <col min="792" max="792" width="9.140625" style="2236"/>
    <col min="793" max="793" width="0" style="2236" hidden="1" customWidth="1"/>
    <col min="794" max="1024" width="9.140625" style="2236"/>
    <col min="1025" max="1025" width="7.7109375" style="2236" customWidth="1"/>
    <col min="1026" max="1026" width="8.7109375" style="2236" customWidth="1"/>
    <col min="1027" max="1027" width="5.7109375" style="2236" customWidth="1"/>
    <col min="1028" max="1028" width="7.7109375" style="2236" customWidth="1"/>
    <col min="1029" max="1029" width="8.7109375" style="2236" customWidth="1"/>
    <col min="1030" max="1030" width="6" style="2236" customWidth="1"/>
    <col min="1031" max="1031" width="7.7109375" style="2236" customWidth="1"/>
    <col min="1032" max="1032" width="8.7109375" style="2236" customWidth="1"/>
    <col min="1033" max="1033" width="5.5703125" style="2236" customWidth="1"/>
    <col min="1034" max="1034" width="7.7109375" style="2236" customWidth="1"/>
    <col min="1035" max="1035" width="8.7109375" style="2236" customWidth="1"/>
    <col min="1036" max="1036" width="5.7109375" style="2236" customWidth="1"/>
    <col min="1037" max="1037" width="8.5703125" style="2236" customWidth="1"/>
    <col min="1038" max="1038" width="11.85546875" style="2236" customWidth="1"/>
    <col min="1039" max="1039" width="9.140625" style="2236"/>
    <col min="1040" max="1040" width="9.7109375" style="2236" customWidth="1"/>
    <col min="1041" max="1041" width="8.7109375" style="2236" customWidth="1"/>
    <col min="1042" max="1042" width="9.7109375" style="2236" customWidth="1"/>
    <col min="1043" max="1043" width="9.140625" style="2236"/>
    <col min="1044" max="1044" width="8.7109375" style="2236" customWidth="1"/>
    <col min="1045" max="1045" width="7.85546875" style="2236" customWidth="1"/>
    <col min="1046" max="1046" width="9.140625" style="2236"/>
    <col min="1047" max="1047" width="16.5703125" style="2236" customWidth="1"/>
    <col min="1048" max="1048" width="9.140625" style="2236"/>
    <col min="1049" max="1049" width="0" style="2236" hidden="1" customWidth="1"/>
    <col min="1050" max="1280" width="9.140625" style="2236"/>
    <col min="1281" max="1281" width="7.7109375" style="2236" customWidth="1"/>
    <col min="1282" max="1282" width="8.7109375" style="2236" customWidth="1"/>
    <col min="1283" max="1283" width="5.7109375" style="2236" customWidth="1"/>
    <col min="1284" max="1284" width="7.7109375" style="2236" customWidth="1"/>
    <col min="1285" max="1285" width="8.7109375" style="2236" customWidth="1"/>
    <col min="1286" max="1286" width="6" style="2236" customWidth="1"/>
    <col min="1287" max="1287" width="7.7109375" style="2236" customWidth="1"/>
    <col min="1288" max="1288" width="8.7109375" style="2236" customWidth="1"/>
    <col min="1289" max="1289" width="5.5703125" style="2236" customWidth="1"/>
    <col min="1290" max="1290" width="7.7109375" style="2236" customWidth="1"/>
    <col min="1291" max="1291" width="8.7109375" style="2236" customWidth="1"/>
    <col min="1292" max="1292" width="5.7109375" style="2236" customWidth="1"/>
    <col min="1293" max="1293" width="8.5703125" style="2236" customWidth="1"/>
    <col min="1294" max="1294" width="11.85546875" style="2236" customWidth="1"/>
    <col min="1295" max="1295" width="9.140625" style="2236"/>
    <col min="1296" max="1296" width="9.7109375" style="2236" customWidth="1"/>
    <col min="1297" max="1297" width="8.7109375" style="2236" customWidth="1"/>
    <col min="1298" max="1298" width="9.7109375" style="2236" customWidth="1"/>
    <col min="1299" max="1299" width="9.140625" style="2236"/>
    <col min="1300" max="1300" width="8.7109375" style="2236" customWidth="1"/>
    <col min="1301" max="1301" width="7.85546875" style="2236" customWidth="1"/>
    <col min="1302" max="1302" width="9.140625" style="2236"/>
    <col min="1303" max="1303" width="16.5703125" style="2236" customWidth="1"/>
    <col min="1304" max="1304" width="9.140625" style="2236"/>
    <col min="1305" max="1305" width="0" style="2236" hidden="1" customWidth="1"/>
    <col min="1306" max="1536" width="9.140625" style="2236"/>
    <col min="1537" max="1537" width="7.7109375" style="2236" customWidth="1"/>
    <col min="1538" max="1538" width="8.7109375" style="2236" customWidth="1"/>
    <col min="1539" max="1539" width="5.7109375" style="2236" customWidth="1"/>
    <col min="1540" max="1540" width="7.7109375" style="2236" customWidth="1"/>
    <col min="1541" max="1541" width="8.7109375" style="2236" customWidth="1"/>
    <col min="1542" max="1542" width="6" style="2236" customWidth="1"/>
    <col min="1543" max="1543" width="7.7109375" style="2236" customWidth="1"/>
    <col min="1544" max="1544" width="8.7109375" style="2236" customWidth="1"/>
    <col min="1545" max="1545" width="5.5703125" style="2236" customWidth="1"/>
    <col min="1546" max="1546" width="7.7109375" style="2236" customWidth="1"/>
    <col min="1547" max="1547" width="8.7109375" style="2236" customWidth="1"/>
    <col min="1548" max="1548" width="5.7109375" style="2236" customWidth="1"/>
    <col min="1549" max="1549" width="8.5703125" style="2236" customWidth="1"/>
    <col min="1550" max="1550" width="11.85546875" style="2236" customWidth="1"/>
    <col min="1551" max="1551" width="9.140625" style="2236"/>
    <col min="1552" max="1552" width="9.7109375" style="2236" customWidth="1"/>
    <col min="1553" max="1553" width="8.7109375" style="2236" customWidth="1"/>
    <col min="1554" max="1554" width="9.7109375" style="2236" customWidth="1"/>
    <col min="1555" max="1555" width="9.140625" style="2236"/>
    <col min="1556" max="1556" width="8.7109375" style="2236" customWidth="1"/>
    <col min="1557" max="1557" width="7.85546875" style="2236" customWidth="1"/>
    <col min="1558" max="1558" width="9.140625" style="2236"/>
    <col min="1559" max="1559" width="16.5703125" style="2236" customWidth="1"/>
    <col min="1560" max="1560" width="9.140625" style="2236"/>
    <col min="1561" max="1561" width="0" style="2236" hidden="1" customWidth="1"/>
    <col min="1562" max="1792" width="9.140625" style="2236"/>
    <col min="1793" max="1793" width="7.7109375" style="2236" customWidth="1"/>
    <col min="1794" max="1794" width="8.7109375" style="2236" customWidth="1"/>
    <col min="1795" max="1795" width="5.7109375" style="2236" customWidth="1"/>
    <col min="1796" max="1796" width="7.7109375" style="2236" customWidth="1"/>
    <col min="1797" max="1797" width="8.7109375" style="2236" customWidth="1"/>
    <col min="1798" max="1798" width="6" style="2236" customWidth="1"/>
    <col min="1799" max="1799" width="7.7109375" style="2236" customWidth="1"/>
    <col min="1800" max="1800" width="8.7109375" style="2236" customWidth="1"/>
    <col min="1801" max="1801" width="5.5703125" style="2236" customWidth="1"/>
    <col min="1802" max="1802" width="7.7109375" style="2236" customWidth="1"/>
    <col min="1803" max="1803" width="8.7109375" style="2236" customWidth="1"/>
    <col min="1804" max="1804" width="5.7109375" style="2236" customWidth="1"/>
    <col min="1805" max="1805" width="8.5703125" style="2236" customWidth="1"/>
    <col min="1806" max="1806" width="11.85546875" style="2236" customWidth="1"/>
    <col min="1807" max="1807" width="9.140625" style="2236"/>
    <col min="1808" max="1808" width="9.7109375" style="2236" customWidth="1"/>
    <col min="1809" max="1809" width="8.7109375" style="2236" customWidth="1"/>
    <col min="1810" max="1810" width="9.7109375" style="2236" customWidth="1"/>
    <col min="1811" max="1811" width="9.140625" style="2236"/>
    <col min="1812" max="1812" width="8.7109375" style="2236" customWidth="1"/>
    <col min="1813" max="1813" width="7.85546875" style="2236" customWidth="1"/>
    <col min="1814" max="1814" width="9.140625" style="2236"/>
    <col min="1815" max="1815" width="16.5703125" style="2236" customWidth="1"/>
    <col min="1816" max="1816" width="9.140625" style="2236"/>
    <col min="1817" max="1817" width="0" style="2236" hidden="1" customWidth="1"/>
    <col min="1818" max="2048" width="9.140625" style="2236"/>
    <col min="2049" max="2049" width="7.7109375" style="2236" customWidth="1"/>
    <col min="2050" max="2050" width="8.7109375" style="2236" customWidth="1"/>
    <col min="2051" max="2051" width="5.7109375" style="2236" customWidth="1"/>
    <col min="2052" max="2052" width="7.7109375" style="2236" customWidth="1"/>
    <col min="2053" max="2053" width="8.7109375" style="2236" customWidth="1"/>
    <col min="2054" max="2054" width="6" style="2236" customWidth="1"/>
    <col min="2055" max="2055" width="7.7109375" style="2236" customWidth="1"/>
    <col min="2056" max="2056" width="8.7109375" style="2236" customWidth="1"/>
    <col min="2057" max="2057" width="5.5703125" style="2236" customWidth="1"/>
    <col min="2058" max="2058" width="7.7109375" style="2236" customWidth="1"/>
    <col min="2059" max="2059" width="8.7109375" style="2236" customWidth="1"/>
    <col min="2060" max="2060" width="5.7109375" style="2236" customWidth="1"/>
    <col min="2061" max="2061" width="8.5703125" style="2236" customWidth="1"/>
    <col min="2062" max="2062" width="11.85546875" style="2236" customWidth="1"/>
    <col min="2063" max="2063" width="9.140625" style="2236"/>
    <col min="2064" max="2064" width="9.7109375" style="2236" customWidth="1"/>
    <col min="2065" max="2065" width="8.7109375" style="2236" customWidth="1"/>
    <col min="2066" max="2066" width="9.7109375" style="2236" customWidth="1"/>
    <col min="2067" max="2067" width="9.140625" style="2236"/>
    <col min="2068" max="2068" width="8.7109375" style="2236" customWidth="1"/>
    <col min="2069" max="2069" width="7.85546875" style="2236" customWidth="1"/>
    <col min="2070" max="2070" width="9.140625" style="2236"/>
    <col min="2071" max="2071" width="16.5703125" style="2236" customWidth="1"/>
    <col min="2072" max="2072" width="9.140625" style="2236"/>
    <col min="2073" max="2073" width="0" style="2236" hidden="1" customWidth="1"/>
    <col min="2074" max="2304" width="9.140625" style="2236"/>
    <col min="2305" max="2305" width="7.7109375" style="2236" customWidth="1"/>
    <col min="2306" max="2306" width="8.7109375" style="2236" customWidth="1"/>
    <col min="2307" max="2307" width="5.7109375" style="2236" customWidth="1"/>
    <col min="2308" max="2308" width="7.7109375" style="2236" customWidth="1"/>
    <col min="2309" max="2309" width="8.7109375" style="2236" customWidth="1"/>
    <col min="2310" max="2310" width="6" style="2236" customWidth="1"/>
    <col min="2311" max="2311" width="7.7109375" style="2236" customWidth="1"/>
    <col min="2312" max="2312" width="8.7109375" style="2236" customWidth="1"/>
    <col min="2313" max="2313" width="5.5703125" style="2236" customWidth="1"/>
    <col min="2314" max="2314" width="7.7109375" style="2236" customWidth="1"/>
    <col min="2315" max="2315" width="8.7109375" style="2236" customWidth="1"/>
    <col min="2316" max="2316" width="5.7109375" style="2236" customWidth="1"/>
    <col min="2317" max="2317" width="8.5703125" style="2236" customWidth="1"/>
    <col min="2318" max="2318" width="11.85546875" style="2236" customWidth="1"/>
    <col min="2319" max="2319" width="9.140625" style="2236"/>
    <col min="2320" max="2320" width="9.7109375" style="2236" customWidth="1"/>
    <col min="2321" max="2321" width="8.7109375" style="2236" customWidth="1"/>
    <col min="2322" max="2322" width="9.7109375" style="2236" customWidth="1"/>
    <col min="2323" max="2323" width="9.140625" style="2236"/>
    <col min="2324" max="2324" width="8.7109375" style="2236" customWidth="1"/>
    <col min="2325" max="2325" width="7.85546875" style="2236" customWidth="1"/>
    <col min="2326" max="2326" width="9.140625" style="2236"/>
    <col min="2327" max="2327" width="16.5703125" style="2236" customWidth="1"/>
    <col min="2328" max="2328" width="9.140625" style="2236"/>
    <col min="2329" max="2329" width="0" style="2236" hidden="1" customWidth="1"/>
    <col min="2330" max="2560" width="9.140625" style="2236"/>
    <col min="2561" max="2561" width="7.7109375" style="2236" customWidth="1"/>
    <col min="2562" max="2562" width="8.7109375" style="2236" customWidth="1"/>
    <col min="2563" max="2563" width="5.7109375" style="2236" customWidth="1"/>
    <col min="2564" max="2564" width="7.7109375" style="2236" customWidth="1"/>
    <col min="2565" max="2565" width="8.7109375" style="2236" customWidth="1"/>
    <col min="2566" max="2566" width="6" style="2236" customWidth="1"/>
    <col min="2567" max="2567" width="7.7109375" style="2236" customWidth="1"/>
    <col min="2568" max="2568" width="8.7109375" style="2236" customWidth="1"/>
    <col min="2569" max="2569" width="5.5703125" style="2236" customWidth="1"/>
    <col min="2570" max="2570" width="7.7109375" style="2236" customWidth="1"/>
    <col min="2571" max="2571" width="8.7109375" style="2236" customWidth="1"/>
    <col min="2572" max="2572" width="5.7109375" style="2236" customWidth="1"/>
    <col min="2573" max="2573" width="8.5703125" style="2236" customWidth="1"/>
    <col min="2574" max="2574" width="11.85546875" style="2236" customWidth="1"/>
    <col min="2575" max="2575" width="9.140625" style="2236"/>
    <col min="2576" max="2576" width="9.7109375" style="2236" customWidth="1"/>
    <col min="2577" max="2577" width="8.7109375" style="2236" customWidth="1"/>
    <col min="2578" max="2578" width="9.7109375" style="2236" customWidth="1"/>
    <col min="2579" max="2579" width="9.140625" style="2236"/>
    <col min="2580" max="2580" width="8.7109375" style="2236" customWidth="1"/>
    <col min="2581" max="2581" width="7.85546875" style="2236" customWidth="1"/>
    <col min="2582" max="2582" width="9.140625" style="2236"/>
    <col min="2583" max="2583" width="16.5703125" style="2236" customWidth="1"/>
    <col min="2584" max="2584" width="9.140625" style="2236"/>
    <col min="2585" max="2585" width="0" style="2236" hidden="1" customWidth="1"/>
    <col min="2586" max="2816" width="9.140625" style="2236"/>
    <col min="2817" max="2817" width="7.7109375" style="2236" customWidth="1"/>
    <col min="2818" max="2818" width="8.7109375" style="2236" customWidth="1"/>
    <col min="2819" max="2819" width="5.7109375" style="2236" customWidth="1"/>
    <col min="2820" max="2820" width="7.7109375" style="2236" customWidth="1"/>
    <col min="2821" max="2821" width="8.7109375" style="2236" customWidth="1"/>
    <col min="2822" max="2822" width="6" style="2236" customWidth="1"/>
    <col min="2823" max="2823" width="7.7109375" style="2236" customWidth="1"/>
    <col min="2824" max="2824" width="8.7109375" style="2236" customWidth="1"/>
    <col min="2825" max="2825" width="5.5703125" style="2236" customWidth="1"/>
    <col min="2826" max="2826" width="7.7109375" style="2236" customWidth="1"/>
    <col min="2827" max="2827" width="8.7109375" style="2236" customWidth="1"/>
    <col min="2828" max="2828" width="5.7109375" style="2236" customWidth="1"/>
    <col min="2829" max="2829" width="8.5703125" style="2236" customWidth="1"/>
    <col min="2830" max="2830" width="11.85546875" style="2236" customWidth="1"/>
    <col min="2831" max="2831" width="9.140625" style="2236"/>
    <col min="2832" max="2832" width="9.7109375" style="2236" customWidth="1"/>
    <col min="2833" max="2833" width="8.7109375" style="2236" customWidth="1"/>
    <col min="2834" max="2834" width="9.7109375" style="2236" customWidth="1"/>
    <col min="2835" max="2835" width="9.140625" style="2236"/>
    <col min="2836" max="2836" width="8.7109375" style="2236" customWidth="1"/>
    <col min="2837" max="2837" width="7.85546875" style="2236" customWidth="1"/>
    <col min="2838" max="2838" width="9.140625" style="2236"/>
    <col min="2839" max="2839" width="16.5703125" style="2236" customWidth="1"/>
    <col min="2840" max="2840" width="9.140625" style="2236"/>
    <col min="2841" max="2841" width="0" style="2236" hidden="1" customWidth="1"/>
    <col min="2842" max="3072" width="9.140625" style="2236"/>
    <col min="3073" max="3073" width="7.7109375" style="2236" customWidth="1"/>
    <col min="3074" max="3074" width="8.7109375" style="2236" customWidth="1"/>
    <col min="3075" max="3075" width="5.7109375" style="2236" customWidth="1"/>
    <col min="3076" max="3076" width="7.7109375" style="2236" customWidth="1"/>
    <col min="3077" max="3077" width="8.7109375" style="2236" customWidth="1"/>
    <col min="3078" max="3078" width="6" style="2236" customWidth="1"/>
    <col min="3079" max="3079" width="7.7109375" style="2236" customWidth="1"/>
    <col min="3080" max="3080" width="8.7109375" style="2236" customWidth="1"/>
    <col min="3081" max="3081" width="5.5703125" style="2236" customWidth="1"/>
    <col min="3082" max="3082" width="7.7109375" style="2236" customWidth="1"/>
    <col min="3083" max="3083" width="8.7109375" style="2236" customWidth="1"/>
    <col min="3084" max="3084" width="5.7109375" style="2236" customWidth="1"/>
    <col min="3085" max="3085" width="8.5703125" style="2236" customWidth="1"/>
    <col min="3086" max="3086" width="11.85546875" style="2236" customWidth="1"/>
    <col min="3087" max="3087" width="9.140625" style="2236"/>
    <col min="3088" max="3088" width="9.7109375" style="2236" customWidth="1"/>
    <col min="3089" max="3089" width="8.7109375" style="2236" customWidth="1"/>
    <col min="3090" max="3090" width="9.7109375" style="2236" customWidth="1"/>
    <col min="3091" max="3091" width="9.140625" style="2236"/>
    <col min="3092" max="3092" width="8.7109375" style="2236" customWidth="1"/>
    <col min="3093" max="3093" width="7.85546875" style="2236" customWidth="1"/>
    <col min="3094" max="3094" width="9.140625" style="2236"/>
    <col min="3095" max="3095" width="16.5703125" style="2236" customWidth="1"/>
    <col min="3096" max="3096" width="9.140625" style="2236"/>
    <col min="3097" max="3097" width="0" style="2236" hidden="1" customWidth="1"/>
    <col min="3098" max="3328" width="9.140625" style="2236"/>
    <col min="3329" max="3329" width="7.7109375" style="2236" customWidth="1"/>
    <col min="3330" max="3330" width="8.7109375" style="2236" customWidth="1"/>
    <col min="3331" max="3331" width="5.7109375" style="2236" customWidth="1"/>
    <col min="3332" max="3332" width="7.7109375" style="2236" customWidth="1"/>
    <col min="3333" max="3333" width="8.7109375" style="2236" customWidth="1"/>
    <col min="3334" max="3334" width="6" style="2236" customWidth="1"/>
    <col min="3335" max="3335" width="7.7109375" style="2236" customWidth="1"/>
    <col min="3336" max="3336" width="8.7109375" style="2236" customWidth="1"/>
    <col min="3337" max="3337" width="5.5703125" style="2236" customWidth="1"/>
    <col min="3338" max="3338" width="7.7109375" style="2236" customWidth="1"/>
    <col min="3339" max="3339" width="8.7109375" style="2236" customWidth="1"/>
    <col min="3340" max="3340" width="5.7109375" style="2236" customWidth="1"/>
    <col min="3341" max="3341" width="8.5703125" style="2236" customWidth="1"/>
    <col min="3342" max="3342" width="11.85546875" style="2236" customWidth="1"/>
    <col min="3343" max="3343" width="9.140625" style="2236"/>
    <col min="3344" max="3344" width="9.7109375" style="2236" customWidth="1"/>
    <col min="3345" max="3345" width="8.7109375" style="2236" customWidth="1"/>
    <col min="3346" max="3346" width="9.7109375" style="2236" customWidth="1"/>
    <col min="3347" max="3347" width="9.140625" style="2236"/>
    <col min="3348" max="3348" width="8.7109375" style="2236" customWidth="1"/>
    <col min="3349" max="3349" width="7.85546875" style="2236" customWidth="1"/>
    <col min="3350" max="3350" width="9.140625" style="2236"/>
    <col min="3351" max="3351" width="16.5703125" style="2236" customWidth="1"/>
    <col min="3352" max="3352" width="9.140625" style="2236"/>
    <col min="3353" max="3353" width="0" style="2236" hidden="1" customWidth="1"/>
    <col min="3354" max="3584" width="9.140625" style="2236"/>
    <col min="3585" max="3585" width="7.7109375" style="2236" customWidth="1"/>
    <col min="3586" max="3586" width="8.7109375" style="2236" customWidth="1"/>
    <col min="3587" max="3587" width="5.7109375" style="2236" customWidth="1"/>
    <col min="3588" max="3588" width="7.7109375" style="2236" customWidth="1"/>
    <col min="3589" max="3589" width="8.7109375" style="2236" customWidth="1"/>
    <col min="3590" max="3590" width="6" style="2236" customWidth="1"/>
    <col min="3591" max="3591" width="7.7109375" style="2236" customWidth="1"/>
    <col min="3592" max="3592" width="8.7109375" style="2236" customWidth="1"/>
    <col min="3593" max="3593" width="5.5703125" style="2236" customWidth="1"/>
    <col min="3594" max="3594" width="7.7109375" style="2236" customWidth="1"/>
    <col min="3595" max="3595" width="8.7109375" style="2236" customWidth="1"/>
    <col min="3596" max="3596" width="5.7109375" style="2236" customWidth="1"/>
    <col min="3597" max="3597" width="8.5703125" style="2236" customWidth="1"/>
    <col min="3598" max="3598" width="11.85546875" style="2236" customWidth="1"/>
    <col min="3599" max="3599" width="9.140625" style="2236"/>
    <col min="3600" max="3600" width="9.7109375" style="2236" customWidth="1"/>
    <col min="3601" max="3601" width="8.7109375" style="2236" customWidth="1"/>
    <col min="3602" max="3602" width="9.7109375" style="2236" customWidth="1"/>
    <col min="3603" max="3603" width="9.140625" style="2236"/>
    <col min="3604" max="3604" width="8.7109375" style="2236" customWidth="1"/>
    <col min="3605" max="3605" width="7.85546875" style="2236" customWidth="1"/>
    <col min="3606" max="3606" width="9.140625" style="2236"/>
    <col min="3607" max="3607" width="16.5703125" style="2236" customWidth="1"/>
    <col min="3608" max="3608" width="9.140625" style="2236"/>
    <col min="3609" max="3609" width="0" style="2236" hidden="1" customWidth="1"/>
    <col min="3610" max="3840" width="9.140625" style="2236"/>
    <col min="3841" max="3841" width="7.7109375" style="2236" customWidth="1"/>
    <col min="3842" max="3842" width="8.7109375" style="2236" customWidth="1"/>
    <col min="3843" max="3843" width="5.7109375" style="2236" customWidth="1"/>
    <col min="3844" max="3844" width="7.7109375" style="2236" customWidth="1"/>
    <col min="3845" max="3845" width="8.7109375" style="2236" customWidth="1"/>
    <col min="3846" max="3846" width="6" style="2236" customWidth="1"/>
    <col min="3847" max="3847" width="7.7109375" style="2236" customWidth="1"/>
    <col min="3848" max="3848" width="8.7109375" style="2236" customWidth="1"/>
    <col min="3849" max="3849" width="5.5703125" style="2236" customWidth="1"/>
    <col min="3850" max="3850" width="7.7109375" style="2236" customWidth="1"/>
    <col min="3851" max="3851" width="8.7109375" style="2236" customWidth="1"/>
    <col min="3852" max="3852" width="5.7109375" style="2236" customWidth="1"/>
    <col min="3853" max="3853" width="8.5703125" style="2236" customWidth="1"/>
    <col min="3854" max="3854" width="11.85546875" style="2236" customWidth="1"/>
    <col min="3855" max="3855" width="9.140625" style="2236"/>
    <col min="3856" max="3856" width="9.7109375" style="2236" customWidth="1"/>
    <col min="3857" max="3857" width="8.7109375" style="2236" customWidth="1"/>
    <col min="3858" max="3858" width="9.7109375" style="2236" customWidth="1"/>
    <col min="3859" max="3859" width="9.140625" style="2236"/>
    <col min="3860" max="3860" width="8.7109375" style="2236" customWidth="1"/>
    <col min="3861" max="3861" width="7.85546875" style="2236" customWidth="1"/>
    <col min="3862" max="3862" width="9.140625" style="2236"/>
    <col min="3863" max="3863" width="16.5703125" style="2236" customWidth="1"/>
    <col min="3864" max="3864" width="9.140625" style="2236"/>
    <col min="3865" max="3865" width="0" style="2236" hidden="1" customWidth="1"/>
    <col min="3866" max="4096" width="9.140625" style="2236"/>
    <col min="4097" max="4097" width="7.7109375" style="2236" customWidth="1"/>
    <col min="4098" max="4098" width="8.7109375" style="2236" customWidth="1"/>
    <col min="4099" max="4099" width="5.7109375" style="2236" customWidth="1"/>
    <col min="4100" max="4100" width="7.7109375" style="2236" customWidth="1"/>
    <col min="4101" max="4101" width="8.7109375" style="2236" customWidth="1"/>
    <col min="4102" max="4102" width="6" style="2236" customWidth="1"/>
    <col min="4103" max="4103" width="7.7109375" style="2236" customWidth="1"/>
    <col min="4104" max="4104" width="8.7109375" style="2236" customWidth="1"/>
    <col min="4105" max="4105" width="5.5703125" style="2236" customWidth="1"/>
    <col min="4106" max="4106" width="7.7109375" style="2236" customWidth="1"/>
    <col min="4107" max="4107" width="8.7109375" style="2236" customWidth="1"/>
    <col min="4108" max="4108" width="5.7109375" style="2236" customWidth="1"/>
    <col min="4109" max="4109" width="8.5703125" style="2236" customWidth="1"/>
    <col min="4110" max="4110" width="11.85546875" style="2236" customWidth="1"/>
    <col min="4111" max="4111" width="9.140625" style="2236"/>
    <col min="4112" max="4112" width="9.7109375" style="2236" customWidth="1"/>
    <col min="4113" max="4113" width="8.7109375" style="2236" customWidth="1"/>
    <col min="4114" max="4114" width="9.7109375" style="2236" customWidth="1"/>
    <col min="4115" max="4115" width="9.140625" style="2236"/>
    <col min="4116" max="4116" width="8.7109375" style="2236" customWidth="1"/>
    <col min="4117" max="4117" width="7.85546875" style="2236" customWidth="1"/>
    <col min="4118" max="4118" width="9.140625" style="2236"/>
    <col min="4119" max="4119" width="16.5703125" style="2236" customWidth="1"/>
    <col min="4120" max="4120" width="9.140625" style="2236"/>
    <col min="4121" max="4121" width="0" style="2236" hidden="1" customWidth="1"/>
    <col min="4122" max="4352" width="9.140625" style="2236"/>
    <col min="4353" max="4353" width="7.7109375" style="2236" customWidth="1"/>
    <col min="4354" max="4354" width="8.7109375" style="2236" customWidth="1"/>
    <col min="4355" max="4355" width="5.7109375" style="2236" customWidth="1"/>
    <col min="4356" max="4356" width="7.7109375" style="2236" customWidth="1"/>
    <col min="4357" max="4357" width="8.7109375" style="2236" customWidth="1"/>
    <col min="4358" max="4358" width="6" style="2236" customWidth="1"/>
    <col min="4359" max="4359" width="7.7109375" style="2236" customWidth="1"/>
    <col min="4360" max="4360" width="8.7109375" style="2236" customWidth="1"/>
    <col min="4361" max="4361" width="5.5703125" style="2236" customWidth="1"/>
    <col min="4362" max="4362" width="7.7109375" style="2236" customWidth="1"/>
    <col min="4363" max="4363" width="8.7109375" style="2236" customWidth="1"/>
    <col min="4364" max="4364" width="5.7109375" style="2236" customWidth="1"/>
    <col min="4365" max="4365" width="8.5703125" style="2236" customWidth="1"/>
    <col min="4366" max="4366" width="11.85546875" style="2236" customWidth="1"/>
    <col min="4367" max="4367" width="9.140625" style="2236"/>
    <col min="4368" max="4368" width="9.7109375" style="2236" customWidth="1"/>
    <col min="4369" max="4369" width="8.7109375" style="2236" customWidth="1"/>
    <col min="4370" max="4370" width="9.7109375" style="2236" customWidth="1"/>
    <col min="4371" max="4371" width="9.140625" style="2236"/>
    <col min="4372" max="4372" width="8.7109375" style="2236" customWidth="1"/>
    <col min="4373" max="4373" width="7.85546875" style="2236" customWidth="1"/>
    <col min="4374" max="4374" width="9.140625" style="2236"/>
    <col min="4375" max="4375" width="16.5703125" style="2236" customWidth="1"/>
    <col min="4376" max="4376" width="9.140625" style="2236"/>
    <col min="4377" max="4377" width="0" style="2236" hidden="1" customWidth="1"/>
    <col min="4378" max="4608" width="9.140625" style="2236"/>
    <col min="4609" max="4609" width="7.7109375" style="2236" customWidth="1"/>
    <col min="4610" max="4610" width="8.7109375" style="2236" customWidth="1"/>
    <col min="4611" max="4611" width="5.7109375" style="2236" customWidth="1"/>
    <col min="4612" max="4612" width="7.7109375" style="2236" customWidth="1"/>
    <col min="4613" max="4613" width="8.7109375" style="2236" customWidth="1"/>
    <col min="4614" max="4614" width="6" style="2236" customWidth="1"/>
    <col min="4615" max="4615" width="7.7109375" style="2236" customWidth="1"/>
    <col min="4616" max="4616" width="8.7109375" style="2236" customWidth="1"/>
    <col min="4617" max="4617" width="5.5703125" style="2236" customWidth="1"/>
    <col min="4618" max="4618" width="7.7109375" style="2236" customWidth="1"/>
    <col min="4619" max="4619" width="8.7109375" style="2236" customWidth="1"/>
    <col min="4620" max="4620" width="5.7109375" style="2236" customWidth="1"/>
    <col min="4621" max="4621" width="8.5703125" style="2236" customWidth="1"/>
    <col min="4622" max="4622" width="11.85546875" style="2236" customWidth="1"/>
    <col min="4623" max="4623" width="9.140625" style="2236"/>
    <col min="4624" max="4624" width="9.7109375" style="2236" customWidth="1"/>
    <col min="4625" max="4625" width="8.7109375" style="2236" customWidth="1"/>
    <col min="4626" max="4626" width="9.7109375" style="2236" customWidth="1"/>
    <col min="4627" max="4627" width="9.140625" style="2236"/>
    <col min="4628" max="4628" width="8.7109375" style="2236" customWidth="1"/>
    <col min="4629" max="4629" width="7.85546875" style="2236" customWidth="1"/>
    <col min="4630" max="4630" width="9.140625" style="2236"/>
    <col min="4631" max="4631" width="16.5703125" style="2236" customWidth="1"/>
    <col min="4632" max="4632" width="9.140625" style="2236"/>
    <col min="4633" max="4633" width="0" style="2236" hidden="1" customWidth="1"/>
    <col min="4634" max="4864" width="9.140625" style="2236"/>
    <col min="4865" max="4865" width="7.7109375" style="2236" customWidth="1"/>
    <col min="4866" max="4866" width="8.7109375" style="2236" customWidth="1"/>
    <col min="4867" max="4867" width="5.7109375" style="2236" customWidth="1"/>
    <col min="4868" max="4868" width="7.7109375" style="2236" customWidth="1"/>
    <col min="4869" max="4869" width="8.7109375" style="2236" customWidth="1"/>
    <col min="4870" max="4870" width="6" style="2236" customWidth="1"/>
    <col min="4871" max="4871" width="7.7109375" style="2236" customWidth="1"/>
    <col min="4872" max="4872" width="8.7109375" style="2236" customWidth="1"/>
    <col min="4873" max="4873" width="5.5703125" style="2236" customWidth="1"/>
    <col min="4874" max="4874" width="7.7109375" style="2236" customWidth="1"/>
    <col min="4875" max="4875" width="8.7109375" style="2236" customWidth="1"/>
    <col min="4876" max="4876" width="5.7109375" style="2236" customWidth="1"/>
    <col min="4877" max="4877" width="8.5703125" style="2236" customWidth="1"/>
    <col min="4878" max="4878" width="11.85546875" style="2236" customWidth="1"/>
    <col min="4879" max="4879" width="9.140625" style="2236"/>
    <col min="4880" max="4880" width="9.7109375" style="2236" customWidth="1"/>
    <col min="4881" max="4881" width="8.7109375" style="2236" customWidth="1"/>
    <col min="4882" max="4882" width="9.7109375" style="2236" customWidth="1"/>
    <col min="4883" max="4883" width="9.140625" style="2236"/>
    <col min="4884" max="4884" width="8.7109375" style="2236" customWidth="1"/>
    <col min="4885" max="4885" width="7.85546875" style="2236" customWidth="1"/>
    <col min="4886" max="4886" width="9.140625" style="2236"/>
    <col min="4887" max="4887" width="16.5703125" style="2236" customWidth="1"/>
    <col min="4888" max="4888" width="9.140625" style="2236"/>
    <col min="4889" max="4889" width="0" style="2236" hidden="1" customWidth="1"/>
    <col min="4890" max="5120" width="9.140625" style="2236"/>
    <col min="5121" max="5121" width="7.7109375" style="2236" customWidth="1"/>
    <col min="5122" max="5122" width="8.7109375" style="2236" customWidth="1"/>
    <col min="5123" max="5123" width="5.7109375" style="2236" customWidth="1"/>
    <col min="5124" max="5124" width="7.7109375" style="2236" customWidth="1"/>
    <col min="5125" max="5125" width="8.7109375" style="2236" customWidth="1"/>
    <col min="5126" max="5126" width="6" style="2236" customWidth="1"/>
    <col min="5127" max="5127" width="7.7109375" style="2236" customWidth="1"/>
    <col min="5128" max="5128" width="8.7109375" style="2236" customWidth="1"/>
    <col min="5129" max="5129" width="5.5703125" style="2236" customWidth="1"/>
    <col min="5130" max="5130" width="7.7109375" style="2236" customWidth="1"/>
    <col min="5131" max="5131" width="8.7109375" style="2236" customWidth="1"/>
    <col min="5132" max="5132" width="5.7109375" style="2236" customWidth="1"/>
    <col min="5133" max="5133" width="8.5703125" style="2236" customWidth="1"/>
    <col min="5134" max="5134" width="11.85546875" style="2236" customWidth="1"/>
    <col min="5135" max="5135" width="9.140625" style="2236"/>
    <col min="5136" max="5136" width="9.7109375" style="2236" customWidth="1"/>
    <col min="5137" max="5137" width="8.7109375" style="2236" customWidth="1"/>
    <col min="5138" max="5138" width="9.7109375" style="2236" customWidth="1"/>
    <col min="5139" max="5139" width="9.140625" style="2236"/>
    <col min="5140" max="5140" width="8.7109375" style="2236" customWidth="1"/>
    <col min="5141" max="5141" width="7.85546875" style="2236" customWidth="1"/>
    <col min="5142" max="5142" width="9.140625" style="2236"/>
    <col min="5143" max="5143" width="16.5703125" style="2236" customWidth="1"/>
    <col min="5144" max="5144" width="9.140625" style="2236"/>
    <col min="5145" max="5145" width="0" style="2236" hidden="1" customWidth="1"/>
    <col min="5146" max="5376" width="9.140625" style="2236"/>
    <col min="5377" max="5377" width="7.7109375" style="2236" customWidth="1"/>
    <col min="5378" max="5378" width="8.7109375" style="2236" customWidth="1"/>
    <col min="5379" max="5379" width="5.7109375" style="2236" customWidth="1"/>
    <col min="5380" max="5380" width="7.7109375" style="2236" customWidth="1"/>
    <col min="5381" max="5381" width="8.7109375" style="2236" customWidth="1"/>
    <col min="5382" max="5382" width="6" style="2236" customWidth="1"/>
    <col min="5383" max="5383" width="7.7109375" style="2236" customWidth="1"/>
    <col min="5384" max="5384" width="8.7109375" style="2236" customWidth="1"/>
    <col min="5385" max="5385" width="5.5703125" style="2236" customWidth="1"/>
    <col min="5386" max="5386" width="7.7109375" style="2236" customWidth="1"/>
    <col min="5387" max="5387" width="8.7109375" style="2236" customWidth="1"/>
    <col min="5388" max="5388" width="5.7109375" style="2236" customWidth="1"/>
    <col min="5389" max="5389" width="8.5703125" style="2236" customWidth="1"/>
    <col min="5390" max="5390" width="11.85546875" style="2236" customWidth="1"/>
    <col min="5391" max="5391" width="9.140625" style="2236"/>
    <col min="5392" max="5392" width="9.7109375" style="2236" customWidth="1"/>
    <col min="5393" max="5393" width="8.7109375" style="2236" customWidth="1"/>
    <col min="5394" max="5394" width="9.7109375" style="2236" customWidth="1"/>
    <col min="5395" max="5395" width="9.140625" style="2236"/>
    <col min="5396" max="5396" width="8.7109375" style="2236" customWidth="1"/>
    <col min="5397" max="5397" width="7.85546875" style="2236" customWidth="1"/>
    <col min="5398" max="5398" width="9.140625" style="2236"/>
    <col min="5399" max="5399" width="16.5703125" style="2236" customWidth="1"/>
    <col min="5400" max="5400" width="9.140625" style="2236"/>
    <col min="5401" max="5401" width="0" style="2236" hidden="1" customWidth="1"/>
    <col min="5402" max="5632" width="9.140625" style="2236"/>
    <col min="5633" max="5633" width="7.7109375" style="2236" customWidth="1"/>
    <col min="5634" max="5634" width="8.7109375" style="2236" customWidth="1"/>
    <col min="5635" max="5635" width="5.7109375" style="2236" customWidth="1"/>
    <col min="5636" max="5636" width="7.7109375" style="2236" customWidth="1"/>
    <col min="5637" max="5637" width="8.7109375" style="2236" customWidth="1"/>
    <col min="5638" max="5638" width="6" style="2236" customWidth="1"/>
    <col min="5639" max="5639" width="7.7109375" style="2236" customWidth="1"/>
    <col min="5640" max="5640" width="8.7109375" style="2236" customWidth="1"/>
    <col min="5641" max="5641" width="5.5703125" style="2236" customWidth="1"/>
    <col min="5642" max="5642" width="7.7109375" style="2236" customWidth="1"/>
    <col min="5643" max="5643" width="8.7109375" style="2236" customWidth="1"/>
    <col min="5644" max="5644" width="5.7109375" style="2236" customWidth="1"/>
    <col min="5645" max="5645" width="8.5703125" style="2236" customWidth="1"/>
    <col min="5646" max="5646" width="11.85546875" style="2236" customWidth="1"/>
    <col min="5647" max="5647" width="9.140625" style="2236"/>
    <col min="5648" max="5648" width="9.7109375" style="2236" customWidth="1"/>
    <col min="5649" max="5649" width="8.7109375" style="2236" customWidth="1"/>
    <col min="5650" max="5650" width="9.7109375" style="2236" customWidth="1"/>
    <col min="5651" max="5651" width="9.140625" style="2236"/>
    <col min="5652" max="5652" width="8.7109375" style="2236" customWidth="1"/>
    <col min="5653" max="5653" width="7.85546875" style="2236" customWidth="1"/>
    <col min="5654" max="5654" width="9.140625" style="2236"/>
    <col min="5655" max="5655" width="16.5703125" style="2236" customWidth="1"/>
    <col min="5656" max="5656" width="9.140625" style="2236"/>
    <col min="5657" max="5657" width="0" style="2236" hidden="1" customWidth="1"/>
    <col min="5658" max="5888" width="9.140625" style="2236"/>
    <col min="5889" max="5889" width="7.7109375" style="2236" customWidth="1"/>
    <col min="5890" max="5890" width="8.7109375" style="2236" customWidth="1"/>
    <col min="5891" max="5891" width="5.7109375" style="2236" customWidth="1"/>
    <col min="5892" max="5892" width="7.7109375" style="2236" customWidth="1"/>
    <col min="5893" max="5893" width="8.7109375" style="2236" customWidth="1"/>
    <col min="5894" max="5894" width="6" style="2236" customWidth="1"/>
    <col min="5895" max="5895" width="7.7109375" style="2236" customWidth="1"/>
    <col min="5896" max="5896" width="8.7109375" style="2236" customWidth="1"/>
    <col min="5897" max="5897" width="5.5703125" style="2236" customWidth="1"/>
    <col min="5898" max="5898" width="7.7109375" style="2236" customWidth="1"/>
    <col min="5899" max="5899" width="8.7109375" style="2236" customWidth="1"/>
    <col min="5900" max="5900" width="5.7109375" style="2236" customWidth="1"/>
    <col min="5901" max="5901" width="8.5703125" style="2236" customWidth="1"/>
    <col min="5902" max="5902" width="11.85546875" style="2236" customWidth="1"/>
    <col min="5903" max="5903" width="9.140625" style="2236"/>
    <col min="5904" max="5904" width="9.7109375" style="2236" customWidth="1"/>
    <col min="5905" max="5905" width="8.7109375" style="2236" customWidth="1"/>
    <col min="5906" max="5906" width="9.7109375" style="2236" customWidth="1"/>
    <col min="5907" max="5907" width="9.140625" style="2236"/>
    <col min="5908" max="5908" width="8.7109375" style="2236" customWidth="1"/>
    <col min="5909" max="5909" width="7.85546875" style="2236" customWidth="1"/>
    <col min="5910" max="5910" width="9.140625" style="2236"/>
    <col min="5911" max="5911" width="16.5703125" style="2236" customWidth="1"/>
    <col min="5912" max="5912" width="9.140625" style="2236"/>
    <col min="5913" max="5913" width="0" style="2236" hidden="1" customWidth="1"/>
    <col min="5914" max="6144" width="9.140625" style="2236"/>
    <col min="6145" max="6145" width="7.7109375" style="2236" customWidth="1"/>
    <col min="6146" max="6146" width="8.7109375" style="2236" customWidth="1"/>
    <col min="6147" max="6147" width="5.7109375" style="2236" customWidth="1"/>
    <col min="6148" max="6148" width="7.7109375" style="2236" customWidth="1"/>
    <col min="6149" max="6149" width="8.7109375" style="2236" customWidth="1"/>
    <col min="6150" max="6150" width="6" style="2236" customWidth="1"/>
    <col min="6151" max="6151" width="7.7109375" style="2236" customWidth="1"/>
    <col min="6152" max="6152" width="8.7109375" style="2236" customWidth="1"/>
    <col min="6153" max="6153" width="5.5703125" style="2236" customWidth="1"/>
    <col min="6154" max="6154" width="7.7109375" style="2236" customWidth="1"/>
    <col min="6155" max="6155" width="8.7109375" style="2236" customWidth="1"/>
    <col min="6156" max="6156" width="5.7109375" style="2236" customWidth="1"/>
    <col min="6157" max="6157" width="8.5703125" style="2236" customWidth="1"/>
    <col min="6158" max="6158" width="11.85546875" style="2236" customWidth="1"/>
    <col min="6159" max="6159" width="9.140625" style="2236"/>
    <col min="6160" max="6160" width="9.7109375" style="2236" customWidth="1"/>
    <col min="6161" max="6161" width="8.7109375" style="2236" customWidth="1"/>
    <col min="6162" max="6162" width="9.7109375" style="2236" customWidth="1"/>
    <col min="6163" max="6163" width="9.140625" style="2236"/>
    <col min="6164" max="6164" width="8.7109375" style="2236" customWidth="1"/>
    <col min="6165" max="6165" width="7.85546875" style="2236" customWidth="1"/>
    <col min="6166" max="6166" width="9.140625" style="2236"/>
    <col min="6167" max="6167" width="16.5703125" style="2236" customWidth="1"/>
    <col min="6168" max="6168" width="9.140625" style="2236"/>
    <col min="6169" max="6169" width="0" style="2236" hidden="1" customWidth="1"/>
    <col min="6170" max="6400" width="9.140625" style="2236"/>
    <col min="6401" max="6401" width="7.7109375" style="2236" customWidth="1"/>
    <col min="6402" max="6402" width="8.7109375" style="2236" customWidth="1"/>
    <col min="6403" max="6403" width="5.7109375" style="2236" customWidth="1"/>
    <col min="6404" max="6404" width="7.7109375" style="2236" customWidth="1"/>
    <col min="6405" max="6405" width="8.7109375" style="2236" customWidth="1"/>
    <col min="6406" max="6406" width="6" style="2236" customWidth="1"/>
    <col min="6407" max="6407" width="7.7109375" style="2236" customWidth="1"/>
    <col min="6408" max="6408" width="8.7109375" style="2236" customWidth="1"/>
    <col min="6409" max="6409" width="5.5703125" style="2236" customWidth="1"/>
    <col min="6410" max="6410" width="7.7109375" style="2236" customWidth="1"/>
    <col min="6411" max="6411" width="8.7109375" style="2236" customWidth="1"/>
    <col min="6412" max="6412" width="5.7109375" style="2236" customWidth="1"/>
    <col min="6413" max="6413" width="8.5703125" style="2236" customWidth="1"/>
    <col min="6414" max="6414" width="11.85546875" style="2236" customWidth="1"/>
    <col min="6415" max="6415" width="9.140625" style="2236"/>
    <col min="6416" max="6416" width="9.7109375" style="2236" customWidth="1"/>
    <col min="6417" max="6417" width="8.7109375" style="2236" customWidth="1"/>
    <col min="6418" max="6418" width="9.7109375" style="2236" customWidth="1"/>
    <col min="6419" max="6419" width="9.140625" style="2236"/>
    <col min="6420" max="6420" width="8.7109375" style="2236" customWidth="1"/>
    <col min="6421" max="6421" width="7.85546875" style="2236" customWidth="1"/>
    <col min="6422" max="6422" width="9.140625" style="2236"/>
    <col min="6423" max="6423" width="16.5703125" style="2236" customWidth="1"/>
    <col min="6424" max="6424" width="9.140625" style="2236"/>
    <col min="6425" max="6425" width="0" style="2236" hidden="1" customWidth="1"/>
    <col min="6426" max="6656" width="9.140625" style="2236"/>
    <col min="6657" max="6657" width="7.7109375" style="2236" customWidth="1"/>
    <col min="6658" max="6658" width="8.7109375" style="2236" customWidth="1"/>
    <col min="6659" max="6659" width="5.7109375" style="2236" customWidth="1"/>
    <col min="6660" max="6660" width="7.7109375" style="2236" customWidth="1"/>
    <col min="6661" max="6661" width="8.7109375" style="2236" customWidth="1"/>
    <col min="6662" max="6662" width="6" style="2236" customWidth="1"/>
    <col min="6663" max="6663" width="7.7109375" style="2236" customWidth="1"/>
    <col min="6664" max="6664" width="8.7109375" style="2236" customWidth="1"/>
    <col min="6665" max="6665" width="5.5703125" style="2236" customWidth="1"/>
    <col min="6666" max="6666" width="7.7109375" style="2236" customWidth="1"/>
    <col min="6667" max="6667" width="8.7109375" style="2236" customWidth="1"/>
    <col min="6668" max="6668" width="5.7109375" style="2236" customWidth="1"/>
    <col min="6669" max="6669" width="8.5703125" style="2236" customWidth="1"/>
    <col min="6670" max="6670" width="11.85546875" style="2236" customWidth="1"/>
    <col min="6671" max="6671" width="9.140625" style="2236"/>
    <col min="6672" max="6672" width="9.7109375" style="2236" customWidth="1"/>
    <col min="6673" max="6673" width="8.7109375" style="2236" customWidth="1"/>
    <col min="6674" max="6674" width="9.7109375" style="2236" customWidth="1"/>
    <col min="6675" max="6675" width="9.140625" style="2236"/>
    <col min="6676" max="6676" width="8.7109375" style="2236" customWidth="1"/>
    <col min="6677" max="6677" width="7.85546875" style="2236" customWidth="1"/>
    <col min="6678" max="6678" width="9.140625" style="2236"/>
    <col min="6679" max="6679" width="16.5703125" style="2236" customWidth="1"/>
    <col min="6680" max="6680" width="9.140625" style="2236"/>
    <col min="6681" max="6681" width="0" style="2236" hidden="1" customWidth="1"/>
    <col min="6682" max="6912" width="9.140625" style="2236"/>
    <col min="6913" max="6913" width="7.7109375" style="2236" customWidth="1"/>
    <col min="6914" max="6914" width="8.7109375" style="2236" customWidth="1"/>
    <col min="6915" max="6915" width="5.7109375" style="2236" customWidth="1"/>
    <col min="6916" max="6916" width="7.7109375" style="2236" customWidth="1"/>
    <col min="6917" max="6917" width="8.7109375" style="2236" customWidth="1"/>
    <col min="6918" max="6918" width="6" style="2236" customWidth="1"/>
    <col min="6919" max="6919" width="7.7109375" style="2236" customWidth="1"/>
    <col min="6920" max="6920" width="8.7109375" style="2236" customWidth="1"/>
    <col min="6921" max="6921" width="5.5703125" style="2236" customWidth="1"/>
    <col min="6922" max="6922" width="7.7109375" style="2236" customWidth="1"/>
    <col min="6923" max="6923" width="8.7109375" style="2236" customWidth="1"/>
    <col min="6924" max="6924" width="5.7109375" style="2236" customWidth="1"/>
    <col min="6925" max="6925" width="8.5703125" style="2236" customWidth="1"/>
    <col min="6926" max="6926" width="11.85546875" style="2236" customWidth="1"/>
    <col min="6927" max="6927" width="9.140625" style="2236"/>
    <col min="6928" max="6928" width="9.7109375" style="2236" customWidth="1"/>
    <col min="6929" max="6929" width="8.7109375" style="2236" customWidth="1"/>
    <col min="6930" max="6930" width="9.7109375" style="2236" customWidth="1"/>
    <col min="6931" max="6931" width="9.140625" style="2236"/>
    <col min="6932" max="6932" width="8.7109375" style="2236" customWidth="1"/>
    <col min="6933" max="6933" width="7.85546875" style="2236" customWidth="1"/>
    <col min="6934" max="6934" width="9.140625" style="2236"/>
    <col min="6935" max="6935" width="16.5703125" style="2236" customWidth="1"/>
    <col min="6936" max="6936" width="9.140625" style="2236"/>
    <col min="6937" max="6937" width="0" style="2236" hidden="1" customWidth="1"/>
    <col min="6938" max="7168" width="9.140625" style="2236"/>
    <col min="7169" max="7169" width="7.7109375" style="2236" customWidth="1"/>
    <col min="7170" max="7170" width="8.7109375" style="2236" customWidth="1"/>
    <col min="7171" max="7171" width="5.7109375" style="2236" customWidth="1"/>
    <col min="7172" max="7172" width="7.7109375" style="2236" customWidth="1"/>
    <col min="7173" max="7173" width="8.7109375" style="2236" customWidth="1"/>
    <col min="7174" max="7174" width="6" style="2236" customWidth="1"/>
    <col min="7175" max="7175" width="7.7109375" style="2236" customWidth="1"/>
    <col min="7176" max="7176" width="8.7109375" style="2236" customWidth="1"/>
    <col min="7177" max="7177" width="5.5703125" style="2236" customWidth="1"/>
    <col min="7178" max="7178" width="7.7109375" style="2236" customWidth="1"/>
    <col min="7179" max="7179" width="8.7109375" style="2236" customWidth="1"/>
    <col min="7180" max="7180" width="5.7109375" style="2236" customWidth="1"/>
    <col min="7181" max="7181" width="8.5703125" style="2236" customWidth="1"/>
    <col min="7182" max="7182" width="11.85546875" style="2236" customWidth="1"/>
    <col min="7183" max="7183" width="9.140625" style="2236"/>
    <col min="7184" max="7184" width="9.7109375" style="2236" customWidth="1"/>
    <col min="7185" max="7185" width="8.7109375" style="2236" customWidth="1"/>
    <col min="7186" max="7186" width="9.7109375" style="2236" customWidth="1"/>
    <col min="7187" max="7187" width="9.140625" style="2236"/>
    <col min="7188" max="7188" width="8.7109375" style="2236" customWidth="1"/>
    <col min="7189" max="7189" width="7.85546875" style="2236" customWidth="1"/>
    <col min="7190" max="7190" width="9.140625" style="2236"/>
    <col min="7191" max="7191" width="16.5703125" style="2236" customWidth="1"/>
    <col min="7192" max="7192" width="9.140625" style="2236"/>
    <col min="7193" max="7193" width="0" style="2236" hidden="1" customWidth="1"/>
    <col min="7194" max="7424" width="9.140625" style="2236"/>
    <col min="7425" max="7425" width="7.7109375" style="2236" customWidth="1"/>
    <col min="7426" max="7426" width="8.7109375" style="2236" customWidth="1"/>
    <col min="7427" max="7427" width="5.7109375" style="2236" customWidth="1"/>
    <col min="7428" max="7428" width="7.7109375" style="2236" customWidth="1"/>
    <col min="7429" max="7429" width="8.7109375" style="2236" customWidth="1"/>
    <col min="7430" max="7430" width="6" style="2236" customWidth="1"/>
    <col min="7431" max="7431" width="7.7109375" style="2236" customWidth="1"/>
    <col min="7432" max="7432" width="8.7109375" style="2236" customWidth="1"/>
    <col min="7433" max="7433" width="5.5703125" style="2236" customWidth="1"/>
    <col min="7434" max="7434" width="7.7109375" style="2236" customWidth="1"/>
    <col min="7435" max="7435" width="8.7109375" style="2236" customWidth="1"/>
    <col min="7436" max="7436" width="5.7109375" style="2236" customWidth="1"/>
    <col min="7437" max="7437" width="8.5703125" style="2236" customWidth="1"/>
    <col min="7438" max="7438" width="11.85546875" style="2236" customWidth="1"/>
    <col min="7439" max="7439" width="9.140625" style="2236"/>
    <col min="7440" max="7440" width="9.7109375" style="2236" customWidth="1"/>
    <col min="7441" max="7441" width="8.7109375" style="2236" customWidth="1"/>
    <col min="7442" max="7442" width="9.7109375" style="2236" customWidth="1"/>
    <col min="7443" max="7443" width="9.140625" style="2236"/>
    <col min="7444" max="7444" width="8.7109375" style="2236" customWidth="1"/>
    <col min="7445" max="7445" width="7.85546875" style="2236" customWidth="1"/>
    <col min="7446" max="7446" width="9.140625" style="2236"/>
    <col min="7447" max="7447" width="16.5703125" style="2236" customWidth="1"/>
    <col min="7448" max="7448" width="9.140625" style="2236"/>
    <col min="7449" max="7449" width="0" style="2236" hidden="1" customWidth="1"/>
    <col min="7450" max="7680" width="9.140625" style="2236"/>
    <col min="7681" max="7681" width="7.7109375" style="2236" customWidth="1"/>
    <col min="7682" max="7682" width="8.7109375" style="2236" customWidth="1"/>
    <col min="7683" max="7683" width="5.7109375" style="2236" customWidth="1"/>
    <col min="7684" max="7684" width="7.7109375" style="2236" customWidth="1"/>
    <col min="7685" max="7685" width="8.7109375" style="2236" customWidth="1"/>
    <col min="7686" max="7686" width="6" style="2236" customWidth="1"/>
    <col min="7687" max="7687" width="7.7109375" style="2236" customWidth="1"/>
    <col min="7688" max="7688" width="8.7109375" style="2236" customWidth="1"/>
    <col min="7689" max="7689" width="5.5703125" style="2236" customWidth="1"/>
    <col min="7690" max="7690" width="7.7109375" style="2236" customWidth="1"/>
    <col min="7691" max="7691" width="8.7109375" style="2236" customWidth="1"/>
    <col min="7692" max="7692" width="5.7109375" style="2236" customWidth="1"/>
    <col min="7693" max="7693" width="8.5703125" style="2236" customWidth="1"/>
    <col min="7694" max="7694" width="11.85546875" style="2236" customWidth="1"/>
    <col min="7695" max="7695" width="9.140625" style="2236"/>
    <col min="7696" max="7696" width="9.7109375" style="2236" customWidth="1"/>
    <col min="7697" max="7697" width="8.7109375" style="2236" customWidth="1"/>
    <col min="7698" max="7698" width="9.7109375" style="2236" customWidth="1"/>
    <col min="7699" max="7699" width="9.140625" style="2236"/>
    <col min="7700" max="7700" width="8.7109375" style="2236" customWidth="1"/>
    <col min="7701" max="7701" width="7.85546875" style="2236" customWidth="1"/>
    <col min="7702" max="7702" width="9.140625" style="2236"/>
    <col min="7703" max="7703" width="16.5703125" style="2236" customWidth="1"/>
    <col min="7704" max="7704" width="9.140625" style="2236"/>
    <col min="7705" max="7705" width="0" style="2236" hidden="1" customWidth="1"/>
    <col min="7706" max="7936" width="9.140625" style="2236"/>
    <col min="7937" max="7937" width="7.7109375" style="2236" customWidth="1"/>
    <col min="7938" max="7938" width="8.7109375" style="2236" customWidth="1"/>
    <col min="7939" max="7939" width="5.7109375" style="2236" customWidth="1"/>
    <col min="7940" max="7940" width="7.7109375" style="2236" customWidth="1"/>
    <col min="7941" max="7941" width="8.7109375" style="2236" customWidth="1"/>
    <col min="7942" max="7942" width="6" style="2236" customWidth="1"/>
    <col min="7943" max="7943" width="7.7109375" style="2236" customWidth="1"/>
    <col min="7944" max="7944" width="8.7109375" style="2236" customWidth="1"/>
    <col min="7945" max="7945" width="5.5703125" style="2236" customWidth="1"/>
    <col min="7946" max="7946" width="7.7109375" style="2236" customWidth="1"/>
    <col min="7947" max="7947" width="8.7109375" style="2236" customWidth="1"/>
    <col min="7948" max="7948" width="5.7109375" style="2236" customWidth="1"/>
    <col min="7949" max="7949" width="8.5703125" style="2236" customWidth="1"/>
    <col min="7950" max="7950" width="11.85546875" style="2236" customWidth="1"/>
    <col min="7951" max="7951" width="9.140625" style="2236"/>
    <col min="7952" max="7952" width="9.7109375" style="2236" customWidth="1"/>
    <col min="7953" max="7953" width="8.7109375" style="2236" customWidth="1"/>
    <col min="7954" max="7954" width="9.7109375" style="2236" customWidth="1"/>
    <col min="7955" max="7955" width="9.140625" style="2236"/>
    <col min="7956" max="7956" width="8.7109375" style="2236" customWidth="1"/>
    <col min="7957" max="7957" width="7.85546875" style="2236" customWidth="1"/>
    <col min="7958" max="7958" width="9.140625" style="2236"/>
    <col min="7959" max="7959" width="16.5703125" style="2236" customWidth="1"/>
    <col min="7960" max="7960" width="9.140625" style="2236"/>
    <col min="7961" max="7961" width="0" style="2236" hidden="1" customWidth="1"/>
    <col min="7962" max="8192" width="9.140625" style="2236"/>
    <col min="8193" max="8193" width="7.7109375" style="2236" customWidth="1"/>
    <col min="8194" max="8194" width="8.7109375" style="2236" customWidth="1"/>
    <col min="8195" max="8195" width="5.7109375" style="2236" customWidth="1"/>
    <col min="8196" max="8196" width="7.7109375" style="2236" customWidth="1"/>
    <col min="8197" max="8197" width="8.7109375" style="2236" customWidth="1"/>
    <col min="8198" max="8198" width="6" style="2236" customWidth="1"/>
    <col min="8199" max="8199" width="7.7109375" style="2236" customWidth="1"/>
    <col min="8200" max="8200" width="8.7109375" style="2236" customWidth="1"/>
    <col min="8201" max="8201" width="5.5703125" style="2236" customWidth="1"/>
    <col min="8202" max="8202" width="7.7109375" style="2236" customWidth="1"/>
    <col min="8203" max="8203" width="8.7109375" style="2236" customWidth="1"/>
    <col min="8204" max="8204" width="5.7109375" style="2236" customWidth="1"/>
    <col min="8205" max="8205" width="8.5703125" style="2236" customWidth="1"/>
    <col min="8206" max="8206" width="11.85546875" style="2236" customWidth="1"/>
    <col min="8207" max="8207" width="9.140625" style="2236"/>
    <col min="8208" max="8208" width="9.7109375" style="2236" customWidth="1"/>
    <col min="8209" max="8209" width="8.7109375" style="2236" customWidth="1"/>
    <col min="8210" max="8210" width="9.7109375" style="2236" customWidth="1"/>
    <col min="8211" max="8211" width="9.140625" style="2236"/>
    <col min="8212" max="8212" width="8.7109375" style="2236" customWidth="1"/>
    <col min="8213" max="8213" width="7.85546875" style="2236" customWidth="1"/>
    <col min="8214" max="8214" width="9.140625" style="2236"/>
    <col min="8215" max="8215" width="16.5703125" style="2236" customWidth="1"/>
    <col min="8216" max="8216" width="9.140625" style="2236"/>
    <col min="8217" max="8217" width="0" style="2236" hidden="1" customWidth="1"/>
    <col min="8218" max="8448" width="9.140625" style="2236"/>
    <col min="8449" max="8449" width="7.7109375" style="2236" customWidth="1"/>
    <col min="8450" max="8450" width="8.7109375" style="2236" customWidth="1"/>
    <col min="8451" max="8451" width="5.7109375" style="2236" customWidth="1"/>
    <col min="8452" max="8452" width="7.7109375" style="2236" customWidth="1"/>
    <col min="8453" max="8453" width="8.7109375" style="2236" customWidth="1"/>
    <col min="8454" max="8454" width="6" style="2236" customWidth="1"/>
    <col min="8455" max="8455" width="7.7109375" style="2236" customWidth="1"/>
    <col min="8456" max="8456" width="8.7109375" style="2236" customWidth="1"/>
    <col min="8457" max="8457" width="5.5703125" style="2236" customWidth="1"/>
    <col min="8458" max="8458" width="7.7109375" style="2236" customWidth="1"/>
    <col min="8459" max="8459" width="8.7109375" style="2236" customWidth="1"/>
    <col min="8460" max="8460" width="5.7109375" style="2236" customWidth="1"/>
    <col min="8461" max="8461" width="8.5703125" style="2236" customWidth="1"/>
    <col min="8462" max="8462" width="11.85546875" style="2236" customWidth="1"/>
    <col min="8463" max="8463" width="9.140625" style="2236"/>
    <col min="8464" max="8464" width="9.7109375" style="2236" customWidth="1"/>
    <col min="8465" max="8465" width="8.7109375" style="2236" customWidth="1"/>
    <col min="8466" max="8466" width="9.7109375" style="2236" customWidth="1"/>
    <col min="8467" max="8467" width="9.140625" style="2236"/>
    <col min="8468" max="8468" width="8.7109375" style="2236" customWidth="1"/>
    <col min="8469" max="8469" width="7.85546875" style="2236" customWidth="1"/>
    <col min="8470" max="8470" width="9.140625" style="2236"/>
    <col min="8471" max="8471" width="16.5703125" style="2236" customWidth="1"/>
    <col min="8472" max="8472" width="9.140625" style="2236"/>
    <col min="8473" max="8473" width="0" style="2236" hidden="1" customWidth="1"/>
    <col min="8474" max="8704" width="9.140625" style="2236"/>
    <col min="8705" max="8705" width="7.7109375" style="2236" customWidth="1"/>
    <col min="8706" max="8706" width="8.7109375" style="2236" customWidth="1"/>
    <col min="8707" max="8707" width="5.7109375" style="2236" customWidth="1"/>
    <col min="8708" max="8708" width="7.7109375" style="2236" customWidth="1"/>
    <col min="8709" max="8709" width="8.7109375" style="2236" customWidth="1"/>
    <col min="8710" max="8710" width="6" style="2236" customWidth="1"/>
    <col min="8711" max="8711" width="7.7109375" style="2236" customWidth="1"/>
    <col min="8712" max="8712" width="8.7109375" style="2236" customWidth="1"/>
    <col min="8713" max="8713" width="5.5703125" style="2236" customWidth="1"/>
    <col min="8714" max="8714" width="7.7109375" style="2236" customWidth="1"/>
    <col min="8715" max="8715" width="8.7109375" style="2236" customWidth="1"/>
    <col min="8716" max="8716" width="5.7109375" style="2236" customWidth="1"/>
    <col min="8717" max="8717" width="8.5703125" style="2236" customWidth="1"/>
    <col min="8718" max="8718" width="11.85546875" style="2236" customWidth="1"/>
    <col min="8719" max="8719" width="9.140625" style="2236"/>
    <col min="8720" max="8720" width="9.7109375" style="2236" customWidth="1"/>
    <col min="8721" max="8721" width="8.7109375" style="2236" customWidth="1"/>
    <col min="8722" max="8722" width="9.7109375" style="2236" customWidth="1"/>
    <col min="8723" max="8723" width="9.140625" style="2236"/>
    <col min="8724" max="8724" width="8.7109375" style="2236" customWidth="1"/>
    <col min="8725" max="8725" width="7.85546875" style="2236" customWidth="1"/>
    <col min="8726" max="8726" width="9.140625" style="2236"/>
    <col min="8727" max="8727" width="16.5703125" style="2236" customWidth="1"/>
    <col min="8728" max="8728" width="9.140625" style="2236"/>
    <col min="8729" max="8729" width="0" style="2236" hidden="1" customWidth="1"/>
    <col min="8730" max="8960" width="9.140625" style="2236"/>
    <col min="8961" max="8961" width="7.7109375" style="2236" customWidth="1"/>
    <col min="8962" max="8962" width="8.7109375" style="2236" customWidth="1"/>
    <col min="8963" max="8963" width="5.7109375" style="2236" customWidth="1"/>
    <col min="8964" max="8964" width="7.7109375" style="2236" customWidth="1"/>
    <col min="8965" max="8965" width="8.7109375" style="2236" customWidth="1"/>
    <col min="8966" max="8966" width="6" style="2236" customWidth="1"/>
    <col min="8967" max="8967" width="7.7109375" style="2236" customWidth="1"/>
    <col min="8968" max="8968" width="8.7109375" style="2236" customWidth="1"/>
    <col min="8969" max="8969" width="5.5703125" style="2236" customWidth="1"/>
    <col min="8970" max="8970" width="7.7109375" style="2236" customWidth="1"/>
    <col min="8971" max="8971" width="8.7109375" style="2236" customWidth="1"/>
    <col min="8972" max="8972" width="5.7109375" style="2236" customWidth="1"/>
    <col min="8973" max="8973" width="8.5703125" style="2236" customWidth="1"/>
    <col min="8974" max="8974" width="11.85546875" style="2236" customWidth="1"/>
    <col min="8975" max="8975" width="9.140625" style="2236"/>
    <col min="8976" max="8976" width="9.7109375" style="2236" customWidth="1"/>
    <col min="8977" max="8977" width="8.7109375" style="2236" customWidth="1"/>
    <col min="8978" max="8978" width="9.7109375" style="2236" customWidth="1"/>
    <col min="8979" max="8979" width="9.140625" style="2236"/>
    <col min="8980" max="8980" width="8.7109375" style="2236" customWidth="1"/>
    <col min="8981" max="8981" width="7.85546875" style="2236" customWidth="1"/>
    <col min="8982" max="8982" width="9.140625" style="2236"/>
    <col min="8983" max="8983" width="16.5703125" style="2236" customWidth="1"/>
    <col min="8984" max="8984" width="9.140625" style="2236"/>
    <col min="8985" max="8985" width="0" style="2236" hidden="1" customWidth="1"/>
    <col min="8986" max="9216" width="9.140625" style="2236"/>
    <col min="9217" max="9217" width="7.7109375" style="2236" customWidth="1"/>
    <col min="9218" max="9218" width="8.7109375" style="2236" customWidth="1"/>
    <col min="9219" max="9219" width="5.7109375" style="2236" customWidth="1"/>
    <col min="9220" max="9220" width="7.7109375" style="2236" customWidth="1"/>
    <col min="9221" max="9221" width="8.7109375" style="2236" customWidth="1"/>
    <col min="9222" max="9222" width="6" style="2236" customWidth="1"/>
    <col min="9223" max="9223" width="7.7109375" style="2236" customWidth="1"/>
    <col min="9224" max="9224" width="8.7109375" style="2236" customWidth="1"/>
    <col min="9225" max="9225" width="5.5703125" style="2236" customWidth="1"/>
    <col min="9226" max="9226" width="7.7109375" style="2236" customWidth="1"/>
    <col min="9227" max="9227" width="8.7109375" style="2236" customWidth="1"/>
    <col min="9228" max="9228" width="5.7109375" style="2236" customWidth="1"/>
    <col min="9229" max="9229" width="8.5703125" style="2236" customWidth="1"/>
    <col min="9230" max="9230" width="11.85546875" style="2236" customWidth="1"/>
    <col min="9231" max="9231" width="9.140625" style="2236"/>
    <col min="9232" max="9232" width="9.7109375" style="2236" customWidth="1"/>
    <col min="9233" max="9233" width="8.7109375" style="2236" customWidth="1"/>
    <col min="9234" max="9234" width="9.7109375" style="2236" customWidth="1"/>
    <col min="9235" max="9235" width="9.140625" style="2236"/>
    <col min="9236" max="9236" width="8.7109375" style="2236" customWidth="1"/>
    <col min="9237" max="9237" width="7.85546875" style="2236" customWidth="1"/>
    <col min="9238" max="9238" width="9.140625" style="2236"/>
    <col min="9239" max="9239" width="16.5703125" style="2236" customWidth="1"/>
    <col min="9240" max="9240" width="9.140625" style="2236"/>
    <col min="9241" max="9241" width="0" style="2236" hidden="1" customWidth="1"/>
    <col min="9242" max="9472" width="9.140625" style="2236"/>
    <col min="9473" max="9473" width="7.7109375" style="2236" customWidth="1"/>
    <col min="9474" max="9474" width="8.7109375" style="2236" customWidth="1"/>
    <col min="9475" max="9475" width="5.7109375" style="2236" customWidth="1"/>
    <col min="9476" max="9476" width="7.7109375" style="2236" customWidth="1"/>
    <col min="9477" max="9477" width="8.7109375" style="2236" customWidth="1"/>
    <col min="9478" max="9478" width="6" style="2236" customWidth="1"/>
    <col min="9479" max="9479" width="7.7109375" style="2236" customWidth="1"/>
    <col min="9480" max="9480" width="8.7109375" style="2236" customWidth="1"/>
    <col min="9481" max="9481" width="5.5703125" style="2236" customWidth="1"/>
    <col min="9482" max="9482" width="7.7109375" style="2236" customWidth="1"/>
    <col min="9483" max="9483" width="8.7109375" style="2236" customWidth="1"/>
    <col min="9484" max="9484" width="5.7109375" style="2236" customWidth="1"/>
    <col min="9485" max="9485" width="8.5703125" style="2236" customWidth="1"/>
    <col min="9486" max="9486" width="11.85546875" style="2236" customWidth="1"/>
    <col min="9487" max="9487" width="9.140625" style="2236"/>
    <col min="9488" max="9488" width="9.7109375" style="2236" customWidth="1"/>
    <col min="9489" max="9489" width="8.7109375" style="2236" customWidth="1"/>
    <col min="9490" max="9490" width="9.7109375" style="2236" customWidth="1"/>
    <col min="9491" max="9491" width="9.140625" style="2236"/>
    <col min="9492" max="9492" width="8.7109375" style="2236" customWidth="1"/>
    <col min="9493" max="9493" width="7.85546875" style="2236" customWidth="1"/>
    <col min="9494" max="9494" width="9.140625" style="2236"/>
    <col min="9495" max="9495" width="16.5703125" style="2236" customWidth="1"/>
    <col min="9496" max="9496" width="9.140625" style="2236"/>
    <col min="9497" max="9497" width="0" style="2236" hidden="1" customWidth="1"/>
    <col min="9498" max="9728" width="9.140625" style="2236"/>
    <col min="9729" max="9729" width="7.7109375" style="2236" customWidth="1"/>
    <col min="9730" max="9730" width="8.7109375" style="2236" customWidth="1"/>
    <col min="9731" max="9731" width="5.7109375" style="2236" customWidth="1"/>
    <col min="9732" max="9732" width="7.7109375" style="2236" customWidth="1"/>
    <col min="9733" max="9733" width="8.7109375" style="2236" customWidth="1"/>
    <col min="9734" max="9734" width="6" style="2236" customWidth="1"/>
    <col min="9735" max="9735" width="7.7109375" style="2236" customWidth="1"/>
    <col min="9736" max="9736" width="8.7109375" style="2236" customWidth="1"/>
    <col min="9737" max="9737" width="5.5703125" style="2236" customWidth="1"/>
    <col min="9738" max="9738" width="7.7109375" style="2236" customWidth="1"/>
    <col min="9739" max="9739" width="8.7109375" style="2236" customWidth="1"/>
    <col min="9740" max="9740" width="5.7109375" style="2236" customWidth="1"/>
    <col min="9741" max="9741" width="8.5703125" style="2236" customWidth="1"/>
    <col min="9742" max="9742" width="11.85546875" style="2236" customWidth="1"/>
    <col min="9743" max="9743" width="9.140625" style="2236"/>
    <col min="9744" max="9744" width="9.7109375" style="2236" customWidth="1"/>
    <col min="9745" max="9745" width="8.7109375" style="2236" customWidth="1"/>
    <col min="9746" max="9746" width="9.7109375" style="2236" customWidth="1"/>
    <col min="9747" max="9747" width="9.140625" style="2236"/>
    <col min="9748" max="9748" width="8.7109375" style="2236" customWidth="1"/>
    <col min="9749" max="9749" width="7.85546875" style="2236" customWidth="1"/>
    <col min="9750" max="9750" width="9.140625" style="2236"/>
    <col min="9751" max="9751" width="16.5703125" style="2236" customWidth="1"/>
    <col min="9752" max="9752" width="9.140625" style="2236"/>
    <col min="9753" max="9753" width="0" style="2236" hidden="1" customWidth="1"/>
    <col min="9754" max="9984" width="9.140625" style="2236"/>
    <col min="9985" max="9985" width="7.7109375" style="2236" customWidth="1"/>
    <col min="9986" max="9986" width="8.7109375" style="2236" customWidth="1"/>
    <col min="9987" max="9987" width="5.7109375" style="2236" customWidth="1"/>
    <col min="9988" max="9988" width="7.7109375" style="2236" customWidth="1"/>
    <col min="9989" max="9989" width="8.7109375" style="2236" customWidth="1"/>
    <col min="9990" max="9990" width="6" style="2236" customWidth="1"/>
    <col min="9991" max="9991" width="7.7109375" style="2236" customWidth="1"/>
    <col min="9992" max="9992" width="8.7109375" style="2236" customWidth="1"/>
    <col min="9993" max="9993" width="5.5703125" style="2236" customWidth="1"/>
    <col min="9994" max="9994" width="7.7109375" style="2236" customWidth="1"/>
    <col min="9995" max="9995" width="8.7109375" style="2236" customWidth="1"/>
    <col min="9996" max="9996" width="5.7109375" style="2236" customWidth="1"/>
    <col min="9997" max="9997" width="8.5703125" style="2236" customWidth="1"/>
    <col min="9998" max="9998" width="11.85546875" style="2236" customWidth="1"/>
    <col min="9999" max="9999" width="9.140625" style="2236"/>
    <col min="10000" max="10000" width="9.7109375" style="2236" customWidth="1"/>
    <col min="10001" max="10001" width="8.7109375" style="2236" customWidth="1"/>
    <col min="10002" max="10002" width="9.7109375" style="2236" customWidth="1"/>
    <col min="10003" max="10003" width="9.140625" style="2236"/>
    <col min="10004" max="10004" width="8.7109375" style="2236" customWidth="1"/>
    <col min="10005" max="10005" width="7.85546875" style="2236" customWidth="1"/>
    <col min="10006" max="10006" width="9.140625" style="2236"/>
    <col min="10007" max="10007" width="16.5703125" style="2236" customWidth="1"/>
    <col min="10008" max="10008" width="9.140625" style="2236"/>
    <col min="10009" max="10009" width="0" style="2236" hidden="1" customWidth="1"/>
    <col min="10010" max="10240" width="9.140625" style="2236"/>
    <col min="10241" max="10241" width="7.7109375" style="2236" customWidth="1"/>
    <col min="10242" max="10242" width="8.7109375" style="2236" customWidth="1"/>
    <col min="10243" max="10243" width="5.7109375" style="2236" customWidth="1"/>
    <col min="10244" max="10244" width="7.7109375" style="2236" customWidth="1"/>
    <col min="10245" max="10245" width="8.7109375" style="2236" customWidth="1"/>
    <col min="10246" max="10246" width="6" style="2236" customWidth="1"/>
    <col min="10247" max="10247" width="7.7109375" style="2236" customWidth="1"/>
    <col min="10248" max="10248" width="8.7109375" style="2236" customWidth="1"/>
    <col min="10249" max="10249" width="5.5703125" style="2236" customWidth="1"/>
    <col min="10250" max="10250" width="7.7109375" style="2236" customWidth="1"/>
    <col min="10251" max="10251" width="8.7109375" style="2236" customWidth="1"/>
    <col min="10252" max="10252" width="5.7109375" style="2236" customWidth="1"/>
    <col min="10253" max="10253" width="8.5703125" style="2236" customWidth="1"/>
    <col min="10254" max="10254" width="11.85546875" style="2236" customWidth="1"/>
    <col min="10255" max="10255" width="9.140625" style="2236"/>
    <col min="10256" max="10256" width="9.7109375" style="2236" customWidth="1"/>
    <col min="10257" max="10257" width="8.7109375" style="2236" customWidth="1"/>
    <col min="10258" max="10258" width="9.7109375" style="2236" customWidth="1"/>
    <col min="10259" max="10259" width="9.140625" style="2236"/>
    <col min="10260" max="10260" width="8.7109375" style="2236" customWidth="1"/>
    <col min="10261" max="10261" width="7.85546875" style="2236" customWidth="1"/>
    <col min="10262" max="10262" width="9.140625" style="2236"/>
    <col min="10263" max="10263" width="16.5703125" style="2236" customWidth="1"/>
    <col min="10264" max="10264" width="9.140625" style="2236"/>
    <col min="10265" max="10265" width="0" style="2236" hidden="1" customWidth="1"/>
    <col min="10266" max="10496" width="9.140625" style="2236"/>
    <col min="10497" max="10497" width="7.7109375" style="2236" customWidth="1"/>
    <col min="10498" max="10498" width="8.7109375" style="2236" customWidth="1"/>
    <col min="10499" max="10499" width="5.7109375" style="2236" customWidth="1"/>
    <col min="10500" max="10500" width="7.7109375" style="2236" customWidth="1"/>
    <col min="10501" max="10501" width="8.7109375" style="2236" customWidth="1"/>
    <col min="10502" max="10502" width="6" style="2236" customWidth="1"/>
    <col min="10503" max="10503" width="7.7109375" style="2236" customWidth="1"/>
    <col min="10504" max="10504" width="8.7109375" style="2236" customWidth="1"/>
    <col min="10505" max="10505" width="5.5703125" style="2236" customWidth="1"/>
    <col min="10506" max="10506" width="7.7109375" style="2236" customWidth="1"/>
    <col min="10507" max="10507" width="8.7109375" style="2236" customWidth="1"/>
    <col min="10508" max="10508" width="5.7109375" style="2236" customWidth="1"/>
    <col min="10509" max="10509" width="8.5703125" style="2236" customWidth="1"/>
    <col min="10510" max="10510" width="11.85546875" style="2236" customWidth="1"/>
    <col min="10511" max="10511" width="9.140625" style="2236"/>
    <col min="10512" max="10512" width="9.7109375" style="2236" customWidth="1"/>
    <col min="10513" max="10513" width="8.7109375" style="2236" customWidth="1"/>
    <col min="10514" max="10514" width="9.7109375" style="2236" customWidth="1"/>
    <col min="10515" max="10515" width="9.140625" style="2236"/>
    <col min="10516" max="10516" width="8.7109375" style="2236" customWidth="1"/>
    <col min="10517" max="10517" width="7.85546875" style="2236" customWidth="1"/>
    <col min="10518" max="10518" width="9.140625" style="2236"/>
    <col min="10519" max="10519" width="16.5703125" style="2236" customWidth="1"/>
    <col min="10520" max="10520" width="9.140625" style="2236"/>
    <col min="10521" max="10521" width="0" style="2236" hidden="1" customWidth="1"/>
    <col min="10522" max="10752" width="9.140625" style="2236"/>
    <col min="10753" max="10753" width="7.7109375" style="2236" customWidth="1"/>
    <col min="10754" max="10754" width="8.7109375" style="2236" customWidth="1"/>
    <col min="10755" max="10755" width="5.7109375" style="2236" customWidth="1"/>
    <col min="10756" max="10756" width="7.7109375" style="2236" customWidth="1"/>
    <col min="10757" max="10757" width="8.7109375" style="2236" customWidth="1"/>
    <col min="10758" max="10758" width="6" style="2236" customWidth="1"/>
    <col min="10759" max="10759" width="7.7109375" style="2236" customWidth="1"/>
    <col min="10760" max="10760" width="8.7109375" style="2236" customWidth="1"/>
    <col min="10761" max="10761" width="5.5703125" style="2236" customWidth="1"/>
    <col min="10762" max="10762" width="7.7109375" style="2236" customWidth="1"/>
    <col min="10763" max="10763" width="8.7109375" style="2236" customWidth="1"/>
    <col min="10764" max="10764" width="5.7109375" style="2236" customWidth="1"/>
    <col min="10765" max="10765" width="8.5703125" style="2236" customWidth="1"/>
    <col min="10766" max="10766" width="11.85546875" style="2236" customWidth="1"/>
    <col min="10767" max="10767" width="9.140625" style="2236"/>
    <col min="10768" max="10768" width="9.7109375" style="2236" customWidth="1"/>
    <col min="10769" max="10769" width="8.7109375" style="2236" customWidth="1"/>
    <col min="10770" max="10770" width="9.7109375" style="2236" customWidth="1"/>
    <col min="10771" max="10771" width="9.140625" style="2236"/>
    <col min="10772" max="10772" width="8.7109375" style="2236" customWidth="1"/>
    <col min="10773" max="10773" width="7.85546875" style="2236" customWidth="1"/>
    <col min="10774" max="10774" width="9.140625" style="2236"/>
    <col min="10775" max="10775" width="16.5703125" style="2236" customWidth="1"/>
    <col min="10776" max="10776" width="9.140625" style="2236"/>
    <col min="10777" max="10777" width="0" style="2236" hidden="1" customWidth="1"/>
    <col min="10778" max="11008" width="9.140625" style="2236"/>
    <col min="11009" max="11009" width="7.7109375" style="2236" customWidth="1"/>
    <col min="11010" max="11010" width="8.7109375" style="2236" customWidth="1"/>
    <col min="11011" max="11011" width="5.7109375" style="2236" customWidth="1"/>
    <col min="11012" max="11012" width="7.7109375" style="2236" customWidth="1"/>
    <col min="11013" max="11013" width="8.7109375" style="2236" customWidth="1"/>
    <col min="11014" max="11014" width="6" style="2236" customWidth="1"/>
    <col min="11015" max="11015" width="7.7109375" style="2236" customWidth="1"/>
    <col min="11016" max="11016" width="8.7109375" style="2236" customWidth="1"/>
    <col min="11017" max="11017" width="5.5703125" style="2236" customWidth="1"/>
    <col min="11018" max="11018" width="7.7109375" style="2236" customWidth="1"/>
    <col min="11019" max="11019" width="8.7109375" style="2236" customWidth="1"/>
    <col min="11020" max="11020" width="5.7109375" style="2236" customWidth="1"/>
    <col min="11021" max="11021" width="8.5703125" style="2236" customWidth="1"/>
    <col min="11022" max="11022" width="11.85546875" style="2236" customWidth="1"/>
    <col min="11023" max="11023" width="9.140625" style="2236"/>
    <col min="11024" max="11024" width="9.7109375" style="2236" customWidth="1"/>
    <col min="11025" max="11025" width="8.7109375" style="2236" customWidth="1"/>
    <col min="11026" max="11026" width="9.7109375" style="2236" customWidth="1"/>
    <col min="11027" max="11027" width="9.140625" style="2236"/>
    <col min="11028" max="11028" width="8.7109375" style="2236" customWidth="1"/>
    <col min="11029" max="11029" width="7.85546875" style="2236" customWidth="1"/>
    <col min="11030" max="11030" width="9.140625" style="2236"/>
    <col min="11031" max="11031" width="16.5703125" style="2236" customWidth="1"/>
    <col min="11032" max="11032" width="9.140625" style="2236"/>
    <col min="11033" max="11033" width="0" style="2236" hidden="1" customWidth="1"/>
    <col min="11034" max="11264" width="9.140625" style="2236"/>
    <col min="11265" max="11265" width="7.7109375" style="2236" customWidth="1"/>
    <col min="11266" max="11266" width="8.7109375" style="2236" customWidth="1"/>
    <col min="11267" max="11267" width="5.7109375" style="2236" customWidth="1"/>
    <col min="11268" max="11268" width="7.7109375" style="2236" customWidth="1"/>
    <col min="11269" max="11269" width="8.7109375" style="2236" customWidth="1"/>
    <col min="11270" max="11270" width="6" style="2236" customWidth="1"/>
    <col min="11271" max="11271" width="7.7109375" style="2236" customWidth="1"/>
    <col min="11272" max="11272" width="8.7109375" style="2236" customWidth="1"/>
    <col min="11273" max="11273" width="5.5703125" style="2236" customWidth="1"/>
    <col min="11274" max="11274" width="7.7109375" style="2236" customWidth="1"/>
    <col min="11275" max="11275" width="8.7109375" style="2236" customWidth="1"/>
    <col min="11276" max="11276" width="5.7109375" style="2236" customWidth="1"/>
    <col min="11277" max="11277" width="8.5703125" style="2236" customWidth="1"/>
    <col min="11278" max="11278" width="11.85546875" style="2236" customWidth="1"/>
    <col min="11279" max="11279" width="9.140625" style="2236"/>
    <col min="11280" max="11280" width="9.7109375" style="2236" customWidth="1"/>
    <col min="11281" max="11281" width="8.7109375" style="2236" customWidth="1"/>
    <col min="11282" max="11282" width="9.7109375" style="2236" customWidth="1"/>
    <col min="11283" max="11283" width="9.140625" style="2236"/>
    <col min="11284" max="11284" width="8.7109375" style="2236" customWidth="1"/>
    <col min="11285" max="11285" width="7.85546875" style="2236" customWidth="1"/>
    <col min="11286" max="11286" width="9.140625" style="2236"/>
    <col min="11287" max="11287" width="16.5703125" style="2236" customWidth="1"/>
    <col min="11288" max="11288" width="9.140625" style="2236"/>
    <col min="11289" max="11289" width="0" style="2236" hidden="1" customWidth="1"/>
    <col min="11290" max="11520" width="9.140625" style="2236"/>
    <col min="11521" max="11521" width="7.7109375" style="2236" customWidth="1"/>
    <col min="11522" max="11522" width="8.7109375" style="2236" customWidth="1"/>
    <col min="11523" max="11523" width="5.7109375" style="2236" customWidth="1"/>
    <col min="11524" max="11524" width="7.7109375" style="2236" customWidth="1"/>
    <col min="11525" max="11525" width="8.7109375" style="2236" customWidth="1"/>
    <col min="11526" max="11526" width="6" style="2236" customWidth="1"/>
    <col min="11527" max="11527" width="7.7109375" style="2236" customWidth="1"/>
    <col min="11528" max="11528" width="8.7109375" style="2236" customWidth="1"/>
    <col min="11529" max="11529" width="5.5703125" style="2236" customWidth="1"/>
    <col min="11530" max="11530" width="7.7109375" style="2236" customWidth="1"/>
    <col min="11531" max="11531" width="8.7109375" style="2236" customWidth="1"/>
    <col min="11532" max="11532" width="5.7109375" style="2236" customWidth="1"/>
    <col min="11533" max="11533" width="8.5703125" style="2236" customWidth="1"/>
    <col min="11534" max="11534" width="11.85546875" style="2236" customWidth="1"/>
    <col min="11535" max="11535" width="9.140625" style="2236"/>
    <col min="11536" max="11536" width="9.7109375" style="2236" customWidth="1"/>
    <col min="11537" max="11537" width="8.7109375" style="2236" customWidth="1"/>
    <col min="11538" max="11538" width="9.7109375" style="2236" customWidth="1"/>
    <col min="11539" max="11539" width="9.140625" style="2236"/>
    <col min="11540" max="11540" width="8.7109375" style="2236" customWidth="1"/>
    <col min="11541" max="11541" width="7.85546875" style="2236" customWidth="1"/>
    <col min="11542" max="11542" width="9.140625" style="2236"/>
    <col min="11543" max="11543" width="16.5703125" style="2236" customWidth="1"/>
    <col min="11544" max="11544" width="9.140625" style="2236"/>
    <col min="11545" max="11545" width="0" style="2236" hidden="1" customWidth="1"/>
    <col min="11546" max="11776" width="9.140625" style="2236"/>
    <col min="11777" max="11777" width="7.7109375" style="2236" customWidth="1"/>
    <col min="11778" max="11778" width="8.7109375" style="2236" customWidth="1"/>
    <col min="11779" max="11779" width="5.7109375" style="2236" customWidth="1"/>
    <col min="11780" max="11780" width="7.7109375" style="2236" customWidth="1"/>
    <col min="11781" max="11781" width="8.7109375" style="2236" customWidth="1"/>
    <col min="11782" max="11782" width="6" style="2236" customWidth="1"/>
    <col min="11783" max="11783" width="7.7109375" style="2236" customWidth="1"/>
    <col min="11784" max="11784" width="8.7109375" style="2236" customWidth="1"/>
    <col min="11785" max="11785" width="5.5703125" style="2236" customWidth="1"/>
    <col min="11786" max="11786" width="7.7109375" style="2236" customWidth="1"/>
    <col min="11787" max="11787" width="8.7109375" style="2236" customWidth="1"/>
    <col min="11788" max="11788" width="5.7109375" style="2236" customWidth="1"/>
    <col min="11789" max="11789" width="8.5703125" style="2236" customWidth="1"/>
    <col min="11790" max="11790" width="11.85546875" style="2236" customWidth="1"/>
    <col min="11791" max="11791" width="9.140625" style="2236"/>
    <col min="11792" max="11792" width="9.7109375" style="2236" customWidth="1"/>
    <col min="11793" max="11793" width="8.7109375" style="2236" customWidth="1"/>
    <col min="11794" max="11794" width="9.7109375" style="2236" customWidth="1"/>
    <col min="11795" max="11795" width="9.140625" style="2236"/>
    <col min="11796" max="11796" width="8.7109375" style="2236" customWidth="1"/>
    <col min="11797" max="11797" width="7.85546875" style="2236" customWidth="1"/>
    <col min="11798" max="11798" width="9.140625" style="2236"/>
    <col min="11799" max="11799" width="16.5703125" style="2236" customWidth="1"/>
    <col min="11800" max="11800" width="9.140625" style="2236"/>
    <col min="11801" max="11801" width="0" style="2236" hidden="1" customWidth="1"/>
    <col min="11802" max="12032" width="9.140625" style="2236"/>
    <col min="12033" max="12033" width="7.7109375" style="2236" customWidth="1"/>
    <col min="12034" max="12034" width="8.7109375" style="2236" customWidth="1"/>
    <col min="12035" max="12035" width="5.7109375" style="2236" customWidth="1"/>
    <col min="12036" max="12036" width="7.7109375" style="2236" customWidth="1"/>
    <col min="12037" max="12037" width="8.7109375" style="2236" customWidth="1"/>
    <col min="12038" max="12038" width="6" style="2236" customWidth="1"/>
    <col min="12039" max="12039" width="7.7109375" style="2236" customWidth="1"/>
    <col min="12040" max="12040" width="8.7109375" style="2236" customWidth="1"/>
    <col min="12041" max="12041" width="5.5703125" style="2236" customWidth="1"/>
    <col min="12042" max="12042" width="7.7109375" style="2236" customWidth="1"/>
    <col min="12043" max="12043" width="8.7109375" style="2236" customWidth="1"/>
    <col min="12044" max="12044" width="5.7109375" style="2236" customWidth="1"/>
    <col min="12045" max="12045" width="8.5703125" style="2236" customWidth="1"/>
    <col min="12046" max="12046" width="11.85546875" style="2236" customWidth="1"/>
    <col min="12047" max="12047" width="9.140625" style="2236"/>
    <col min="12048" max="12048" width="9.7109375" style="2236" customWidth="1"/>
    <col min="12049" max="12049" width="8.7109375" style="2236" customWidth="1"/>
    <col min="12050" max="12050" width="9.7109375" style="2236" customWidth="1"/>
    <col min="12051" max="12051" width="9.140625" style="2236"/>
    <col min="12052" max="12052" width="8.7109375" style="2236" customWidth="1"/>
    <col min="12053" max="12053" width="7.85546875" style="2236" customWidth="1"/>
    <col min="12054" max="12054" width="9.140625" style="2236"/>
    <col min="12055" max="12055" width="16.5703125" style="2236" customWidth="1"/>
    <col min="12056" max="12056" width="9.140625" style="2236"/>
    <col min="12057" max="12057" width="0" style="2236" hidden="1" customWidth="1"/>
    <col min="12058" max="12288" width="9.140625" style="2236"/>
    <col min="12289" max="12289" width="7.7109375" style="2236" customWidth="1"/>
    <col min="12290" max="12290" width="8.7109375" style="2236" customWidth="1"/>
    <col min="12291" max="12291" width="5.7109375" style="2236" customWidth="1"/>
    <col min="12292" max="12292" width="7.7109375" style="2236" customWidth="1"/>
    <col min="12293" max="12293" width="8.7109375" style="2236" customWidth="1"/>
    <col min="12294" max="12294" width="6" style="2236" customWidth="1"/>
    <col min="12295" max="12295" width="7.7109375" style="2236" customWidth="1"/>
    <col min="12296" max="12296" width="8.7109375" style="2236" customWidth="1"/>
    <col min="12297" max="12297" width="5.5703125" style="2236" customWidth="1"/>
    <col min="12298" max="12298" width="7.7109375" style="2236" customWidth="1"/>
    <col min="12299" max="12299" width="8.7109375" style="2236" customWidth="1"/>
    <col min="12300" max="12300" width="5.7109375" style="2236" customWidth="1"/>
    <col min="12301" max="12301" width="8.5703125" style="2236" customWidth="1"/>
    <col min="12302" max="12302" width="11.85546875" style="2236" customWidth="1"/>
    <col min="12303" max="12303" width="9.140625" style="2236"/>
    <col min="12304" max="12304" width="9.7109375" style="2236" customWidth="1"/>
    <col min="12305" max="12305" width="8.7109375" style="2236" customWidth="1"/>
    <col min="12306" max="12306" width="9.7109375" style="2236" customWidth="1"/>
    <col min="12307" max="12307" width="9.140625" style="2236"/>
    <col min="12308" max="12308" width="8.7109375" style="2236" customWidth="1"/>
    <col min="12309" max="12309" width="7.85546875" style="2236" customWidth="1"/>
    <col min="12310" max="12310" width="9.140625" style="2236"/>
    <col min="12311" max="12311" width="16.5703125" style="2236" customWidth="1"/>
    <col min="12312" max="12312" width="9.140625" style="2236"/>
    <col min="12313" max="12313" width="0" style="2236" hidden="1" customWidth="1"/>
    <col min="12314" max="12544" width="9.140625" style="2236"/>
    <col min="12545" max="12545" width="7.7109375" style="2236" customWidth="1"/>
    <col min="12546" max="12546" width="8.7109375" style="2236" customWidth="1"/>
    <col min="12547" max="12547" width="5.7109375" style="2236" customWidth="1"/>
    <col min="12548" max="12548" width="7.7109375" style="2236" customWidth="1"/>
    <col min="12549" max="12549" width="8.7109375" style="2236" customWidth="1"/>
    <col min="12550" max="12550" width="6" style="2236" customWidth="1"/>
    <col min="12551" max="12551" width="7.7109375" style="2236" customWidth="1"/>
    <col min="12552" max="12552" width="8.7109375" style="2236" customWidth="1"/>
    <col min="12553" max="12553" width="5.5703125" style="2236" customWidth="1"/>
    <col min="12554" max="12554" width="7.7109375" style="2236" customWidth="1"/>
    <col min="12555" max="12555" width="8.7109375" style="2236" customWidth="1"/>
    <col min="12556" max="12556" width="5.7109375" style="2236" customWidth="1"/>
    <col min="12557" max="12557" width="8.5703125" style="2236" customWidth="1"/>
    <col min="12558" max="12558" width="11.85546875" style="2236" customWidth="1"/>
    <col min="12559" max="12559" width="9.140625" style="2236"/>
    <col min="12560" max="12560" width="9.7109375" style="2236" customWidth="1"/>
    <col min="12561" max="12561" width="8.7109375" style="2236" customWidth="1"/>
    <col min="12562" max="12562" width="9.7109375" style="2236" customWidth="1"/>
    <col min="12563" max="12563" width="9.140625" style="2236"/>
    <col min="12564" max="12564" width="8.7109375" style="2236" customWidth="1"/>
    <col min="12565" max="12565" width="7.85546875" style="2236" customWidth="1"/>
    <col min="12566" max="12566" width="9.140625" style="2236"/>
    <col min="12567" max="12567" width="16.5703125" style="2236" customWidth="1"/>
    <col min="12568" max="12568" width="9.140625" style="2236"/>
    <col min="12569" max="12569" width="0" style="2236" hidden="1" customWidth="1"/>
    <col min="12570" max="12800" width="9.140625" style="2236"/>
    <col min="12801" max="12801" width="7.7109375" style="2236" customWidth="1"/>
    <col min="12802" max="12802" width="8.7109375" style="2236" customWidth="1"/>
    <col min="12803" max="12803" width="5.7109375" style="2236" customWidth="1"/>
    <col min="12804" max="12804" width="7.7109375" style="2236" customWidth="1"/>
    <col min="12805" max="12805" width="8.7109375" style="2236" customWidth="1"/>
    <col min="12806" max="12806" width="6" style="2236" customWidth="1"/>
    <col min="12807" max="12807" width="7.7109375" style="2236" customWidth="1"/>
    <col min="12808" max="12808" width="8.7109375" style="2236" customWidth="1"/>
    <col min="12809" max="12809" width="5.5703125" style="2236" customWidth="1"/>
    <col min="12810" max="12810" width="7.7109375" style="2236" customWidth="1"/>
    <col min="12811" max="12811" width="8.7109375" style="2236" customWidth="1"/>
    <col min="12812" max="12812" width="5.7109375" style="2236" customWidth="1"/>
    <col min="12813" max="12813" width="8.5703125" style="2236" customWidth="1"/>
    <col min="12814" max="12814" width="11.85546875" style="2236" customWidth="1"/>
    <col min="12815" max="12815" width="9.140625" style="2236"/>
    <col min="12816" max="12816" width="9.7109375" style="2236" customWidth="1"/>
    <col min="12817" max="12817" width="8.7109375" style="2236" customWidth="1"/>
    <col min="12818" max="12818" width="9.7109375" style="2236" customWidth="1"/>
    <col min="12819" max="12819" width="9.140625" style="2236"/>
    <col min="12820" max="12820" width="8.7109375" style="2236" customWidth="1"/>
    <col min="12821" max="12821" width="7.85546875" style="2236" customWidth="1"/>
    <col min="12822" max="12822" width="9.140625" style="2236"/>
    <col min="12823" max="12823" width="16.5703125" style="2236" customWidth="1"/>
    <col min="12824" max="12824" width="9.140625" style="2236"/>
    <col min="12825" max="12825" width="0" style="2236" hidden="1" customWidth="1"/>
    <col min="12826" max="13056" width="9.140625" style="2236"/>
    <col min="13057" max="13057" width="7.7109375" style="2236" customWidth="1"/>
    <col min="13058" max="13058" width="8.7109375" style="2236" customWidth="1"/>
    <col min="13059" max="13059" width="5.7109375" style="2236" customWidth="1"/>
    <col min="13060" max="13060" width="7.7109375" style="2236" customWidth="1"/>
    <col min="13061" max="13061" width="8.7109375" style="2236" customWidth="1"/>
    <col min="13062" max="13062" width="6" style="2236" customWidth="1"/>
    <col min="13063" max="13063" width="7.7109375" style="2236" customWidth="1"/>
    <col min="13064" max="13064" width="8.7109375" style="2236" customWidth="1"/>
    <col min="13065" max="13065" width="5.5703125" style="2236" customWidth="1"/>
    <col min="13066" max="13066" width="7.7109375" style="2236" customWidth="1"/>
    <col min="13067" max="13067" width="8.7109375" style="2236" customWidth="1"/>
    <col min="13068" max="13068" width="5.7109375" style="2236" customWidth="1"/>
    <col min="13069" max="13069" width="8.5703125" style="2236" customWidth="1"/>
    <col min="13070" max="13070" width="11.85546875" style="2236" customWidth="1"/>
    <col min="13071" max="13071" width="9.140625" style="2236"/>
    <col min="13072" max="13072" width="9.7109375" style="2236" customWidth="1"/>
    <col min="13073" max="13073" width="8.7109375" style="2236" customWidth="1"/>
    <col min="13074" max="13074" width="9.7109375" style="2236" customWidth="1"/>
    <col min="13075" max="13075" width="9.140625" style="2236"/>
    <col min="13076" max="13076" width="8.7109375" style="2236" customWidth="1"/>
    <col min="13077" max="13077" width="7.85546875" style="2236" customWidth="1"/>
    <col min="13078" max="13078" width="9.140625" style="2236"/>
    <col min="13079" max="13079" width="16.5703125" style="2236" customWidth="1"/>
    <col min="13080" max="13080" width="9.140625" style="2236"/>
    <col min="13081" max="13081" width="0" style="2236" hidden="1" customWidth="1"/>
    <col min="13082" max="13312" width="9.140625" style="2236"/>
    <col min="13313" max="13313" width="7.7109375" style="2236" customWidth="1"/>
    <col min="13314" max="13314" width="8.7109375" style="2236" customWidth="1"/>
    <col min="13315" max="13315" width="5.7109375" style="2236" customWidth="1"/>
    <col min="13316" max="13316" width="7.7109375" style="2236" customWidth="1"/>
    <col min="13317" max="13317" width="8.7109375" style="2236" customWidth="1"/>
    <col min="13318" max="13318" width="6" style="2236" customWidth="1"/>
    <col min="13319" max="13319" width="7.7109375" style="2236" customWidth="1"/>
    <col min="13320" max="13320" width="8.7109375" style="2236" customWidth="1"/>
    <col min="13321" max="13321" width="5.5703125" style="2236" customWidth="1"/>
    <col min="13322" max="13322" width="7.7109375" style="2236" customWidth="1"/>
    <col min="13323" max="13323" width="8.7109375" style="2236" customWidth="1"/>
    <col min="13324" max="13324" width="5.7109375" style="2236" customWidth="1"/>
    <col min="13325" max="13325" width="8.5703125" style="2236" customWidth="1"/>
    <col min="13326" max="13326" width="11.85546875" style="2236" customWidth="1"/>
    <col min="13327" max="13327" width="9.140625" style="2236"/>
    <col min="13328" max="13328" width="9.7109375" style="2236" customWidth="1"/>
    <col min="13329" max="13329" width="8.7109375" style="2236" customWidth="1"/>
    <col min="13330" max="13330" width="9.7109375" style="2236" customWidth="1"/>
    <col min="13331" max="13331" width="9.140625" style="2236"/>
    <col min="13332" max="13332" width="8.7109375" style="2236" customWidth="1"/>
    <col min="13333" max="13333" width="7.85546875" style="2236" customWidth="1"/>
    <col min="13334" max="13334" width="9.140625" style="2236"/>
    <col min="13335" max="13335" width="16.5703125" style="2236" customWidth="1"/>
    <col min="13336" max="13336" width="9.140625" style="2236"/>
    <col min="13337" max="13337" width="0" style="2236" hidden="1" customWidth="1"/>
    <col min="13338" max="13568" width="9.140625" style="2236"/>
    <col min="13569" max="13569" width="7.7109375" style="2236" customWidth="1"/>
    <col min="13570" max="13570" width="8.7109375" style="2236" customWidth="1"/>
    <col min="13571" max="13571" width="5.7109375" style="2236" customWidth="1"/>
    <col min="13572" max="13572" width="7.7109375" style="2236" customWidth="1"/>
    <col min="13573" max="13573" width="8.7109375" style="2236" customWidth="1"/>
    <col min="13574" max="13574" width="6" style="2236" customWidth="1"/>
    <col min="13575" max="13575" width="7.7109375" style="2236" customWidth="1"/>
    <col min="13576" max="13576" width="8.7109375" style="2236" customWidth="1"/>
    <col min="13577" max="13577" width="5.5703125" style="2236" customWidth="1"/>
    <col min="13578" max="13578" width="7.7109375" style="2236" customWidth="1"/>
    <col min="13579" max="13579" width="8.7109375" style="2236" customWidth="1"/>
    <col min="13580" max="13580" width="5.7109375" style="2236" customWidth="1"/>
    <col min="13581" max="13581" width="8.5703125" style="2236" customWidth="1"/>
    <col min="13582" max="13582" width="11.85546875" style="2236" customWidth="1"/>
    <col min="13583" max="13583" width="9.140625" style="2236"/>
    <col min="13584" max="13584" width="9.7109375" style="2236" customWidth="1"/>
    <col min="13585" max="13585" width="8.7109375" style="2236" customWidth="1"/>
    <col min="13586" max="13586" width="9.7109375" style="2236" customWidth="1"/>
    <col min="13587" max="13587" width="9.140625" style="2236"/>
    <col min="13588" max="13588" width="8.7109375" style="2236" customWidth="1"/>
    <col min="13589" max="13589" width="7.85546875" style="2236" customWidth="1"/>
    <col min="13590" max="13590" width="9.140625" style="2236"/>
    <col min="13591" max="13591" width="16.5703125" style="2236" customWidth="1"/>
    <col min="13592" max="13592" width="9.140625" style="2236"/>
    <col min="13593" max="13593" width="0" style="2236" hidden="1" customWidth="1"/>
    <col min="13594" max="13824" width="9.140625" style="2236"/>
    <col min="13825" max="13825" width="7.7109375" style="2236" customWidth="1"/>
    <col min="13826" max="13826" width="8.7109375" style="2236" customWidth="1"/>
    <col min="13827" max="13827" width="5.7109375" style="2236" customWidth="1"/>
    <col min="13828" max="13828" width="7.7109375" style="2236" customWidth="1"/>
    <col min="13829" max="13829" width="8.7109375" style="2236" customWidth="1"/>
    <col min="13830" max="13830" width="6" style="2236" customWidth="1"/>
    <col min="13831" max="13831" width="7.7109375" style="2236" customWidth="1"/>
    <col min="13832" max="13832" width="8.7109375" style="2236" customWidth="1"/>
    <col min="13833" max="13833" width="5.5703125" style="2236" customWidth="1"/>
    <col min="13834" max="13834" width="7.7109375" style="2236" customWidth="1"/>
    <col min="13835" max="13835" width="8.7109375" style="2236" customWidth="1"/>
    <col min="13836" max="13836" width="5.7109375" style="2236" customWidth="1"/>
    <col min="13837" max="13837" width="8.5703125" style="2236" customWidth="1"/>
    <col min="13838" max="13838" width="11.85546875" style="2236" customWidth="1"/>
    <col min="13839" max="13839" width="9.140625" style="2236"/>
    <col min="13840" max="13840" width="9.7109375" style="2236" customWidth="1"/>
    <col min="13841" max="13841" width="8.7109375" style="2236" customWidth="1"/>
    <col min="13842" max="13842" width="9.7109375" style="2236" customWidth="1"/>
    <col min="13843" max="13843" width="9.140625" style="2236"/>
    <col min="13844" max="13844" width="8.7109375" style="2236" customWidth="1"/>
    <col min="13845" max="13845" width="7.85546875" style="2236" customWidth="1"/>
    <col min="13846" max="13846" width="9.140625" style="2236"/>
    <col min="13847" max="13847" width="16.5703125" style="2236" customWidth="1"/>
    <col min="13848" max="13848" width="9.140625" style="2236"/>
    <col min="13849" max="13849" width="0" style="2236" hidden="1" customWidth="1"/>
    <col min="13850" max="14080" width="9.140625" style="2236"/>
    <col min="14081" max="14081" width="7.7109375" style="2236" customWidth="1"/>
    <col min="14082" max="14082" width="8.7109375" style="2236" customWidth="1"/>
    <col min="14083" max="14083" width="5.7109375" style="2236" customWidth="1"/>
    <col min="14084" max="14084" width="7.7109375" style="2236" customWidth="1"/>
    <col min="14085" max="14085" width="8.7109375" style="2236" customWidth="1"/>
    <col min="14086" max="14086" width="6" style="2236" customWidth="1"/>
    <col min="14087" max="14087" width="7.7109375" style="2236" customWidth="1"/>
    <col min="14088" max="14088" width="8.7109375" style="2236" customWidth="1"/>
    <col min="14089" max="14089" width="5.5703125" style="2236" customWidth="1"/>
    <col min="14090" max="14090" width="7.7109375" style="2236" customWidth="1"/>
    <col min="14091" max="14091" width="8.7109375" style="2236" customWidth="1"/>
    <col min="14092" max="14092" width="5.7109375" style="2236" customWidth="1"/>
    <col min="14093" max="14093" width="8.5703125" style="2236" customWidth="1"/>
    <col min="14094" max="14094" width="11.85546875" style="2236" customWidth="1"/>
    <col min="14095" max="14095" width="9.140625" style="2236"/>
    <col min="14096" max="14096" width="9.7109375" style="2236" customWidth="1"/>
    <col min="14097" max="14097" width="8.7109375" style="2236" customWidth="1"/>
    <col min="14098" max="14098" width="9.7109375" style="2236" customWidth="1"/>
    <col min="14099" max="14099" width="9.140625" style="2236"/>
    <col min="14100" max="14100" width="8.7109375" style="2236" customWidth="1"/>
    <col min="14101" max="14101" width="7.85546875" style="2236" customWidth="1"/>
    <col min="14102" max="14102" width="9.140625" style="2236"/>
    <col min="14103" max="14103" width="16.5703125" style="2236" customWidth="1"/>
    <col min="14104" max="14104" width="9.140625" style="2236"/>
    <col min="14105" max="14105" width="0" style="2236" hidden="1" customWidth="1"/>
    <col min="14106" max="14336" width="9.140625" style="2236"/>
    <col min="14337" max="14337" width="7.7109375" style="2236" customWidth="1"/>
    <col min="14338" max="14338" width="8.7109375" style="2236" customWidth="1"/>
    <col min="14339" max="14339" width="5.7109375" style="2236" customWidth="1"/>
    <col min="14340" max="14340" width="7.7109375" style="2236" customWidth="1"/>
    <col min="14341" max="14341" width="8.7109375" style="2236" customWidth="1"/>
    <col min="14342" max="14342" width="6" style="2236" customWidth="1"/>
    <col min="14343" max="14343" width="7.7109375" style="2236" customWidth="1"/>
    <col min="14344" max="14344" width="8.7109375" style="2236" customWidth="1"/>
    <col min="14345" max="14345" width="5.5703125" style="2236" customWidth="1"/>
    <col min="14346" max="14346" width="7.7109375" style="2236" customWidth="1"/>
    <col min="14347" max="14347" width="8.7109375" style="2236" customWidth="1"/>
    <col min="14348" max="14348" width="5.7109375" style="2236" customWidth="1"/>
    <col min="14349" max="14349" width="8.5703125" style="2236" customWidth="1"/>
    <col min="14350" max="14350" width="11.85546875" style="2236" customWidth="1"/>
    <col min="14351" max="14351" width="9.140625" style="2236"/>
    <col min="14352" max="14352" width="9.7109375" style="2236" customWidth="1"/>
    <col min="14353" max="14353" width="8.7109375" style="2236" customWidth="1"/>
    <col min="14354" max="14354" width="9.7109375" style="2236" customWidth="1"/>
    <col min="14355" max="14355" width="9.140625" style="2236"/>
    <col min="14356" max="14356" width="8.7109375" style="2236" customWidth="1"/>
    <col min="14357" max="14357" width="7.85546875" style="2236" customWidth="1"/>
    <col min="14358" max="14358" width="9.140625" style="2236"/>
    <col min="14359" max="14359" width="16.5703125" style="2236" customWidth="1"/>
    <col min="14360" max="14360" width="9.140625" style="2236"/>
    <col min="14361" max="14361" width="0" style="2236" hidden="1" customWidth="1"/>
    <col min="14362" max="14592" width="9.140625" style="2236"/>
    <col min="14593" max="14593" width="7.7109375" style="2236" customWidth="1"/>
    <col min="14594" max="14594" width="8.7109375" style="2236" customWidth="1"/>
    <col min="14595" max="14595" width="5.7109375" style="2236" customWidth="1"/>
    <col min="14596" max="14596" width="7.7109375" style="2236" customWidth="1"/>
    <col min="14597" max="14597" width="8.7109375" style="2236" customWidth="1"/>
    <col min="14598" max="14598" width="6" style="2236" customWidth="1"/>
    <col min="14599" max="14599" width="7.7109375" style="2236" customWidth="1"/>
    <col min="14600" max="14600" width="8.7109375" style="2236" customWidth="1"/>
    <col min="14601" max="14601" width="5.5703125" style="2236" customWidth="1"/>
    <col min="14602" max="14602" width="7.7109375" style="2236" customWidth="1"/>
    <col min="14603" max="14603" width="8.7109375" style="2236" customWidth="1"/>
    <col min="14604" max="14604" width="5.7109375" style="2236" customWidth="1"/>
    <col min="14605" max="14605" width="8.5703125" style="2236" customWidth="1"/>
    <col min="14606" max="14606" width="11.85546875" style="2236" customWidth="1"/>
    <col min="14607" max="14607" width="9.140625" style="2236"/>
    <col min="14608" max="14608" width="9.7109375" style="2236" customWidth="1"/>
    <col min="14609" max="14609" width="8.7109375" style="2236" customWidth="1"/>
    <col min="14610" max="14610" width="9.7109375" style="2236" customWidth="1"/>
    <col min="14611" max="14611" width="9.140625" style="2236"/>
    <col min="14612" max="14612" width="8.7109375" style="2236" customWidth="1"/>
    <col min="14613" max="14613" width="7.85546875" style="2236" customWidth="1"/>
    <col min="14614" max="14614" width="9.140625" style="2236"/>
    <col min="14615" max="14615" width="16.5703125" style="2236" customWidth="1"/>
    <col min="14616" max="14616" width="9.140625" style="2236"/>
    <col min="14617" max="14617" width="0" style="2236" hidden="1" customWidth="1"/>
    <col min="14618" max="14848" width="9.140625" style="2236"/>
    <col min="14849" max="14849" width="7.7109375" style="2236" customWidth="1"/>
    <col min="14850" max="14850" width="8.7109375" style="2236" customWidth="1"/>
    <col min="14851" max="14851" width="5.7109375" style="2236" customWidth="1"/>
    <col min="14852" max="14852" width="7.7109375" style="2236" customWidth="1"/>
    <col min="14853" max="14853" width="8.7109375" style="2236" customWidth="1"/>
    <col min="14854" max="14854" width="6" style="2236" customWidth="1"/>
    <col min="14855" max="14855" width="7.7109375" style="2236" customWidth="1"/>
    <col min="14856" max="14856" width="8.7109375" style="2236" customWidth="1"/>
    <col min="14857" max="14857" width="5.5703125" style="2236" customWidth="1"/>
    <col min="14858" max="14858" width="7.7109375" style="2236" customWidth="1"/>
    <col min="14859" max="14859" width="8.7109375" style="2236" customWidth="1"/>
    <col min="14860" max="14860" width="5.7109375" style="2236" customWidth="1"/>
    <col min="14861" max="14861" width="8.5703125" style="2236" customWidth="1"/>
    <col min="14862" max="14862" width="11.85546875" style="2236" customWidth="1"/>
    <col min="14863" max="14863" width="9.140625" style="2236"/>
    <col min="14864" max="14864" width="9.7109375" style="2236" customWidth="1"/>
    <col min="14865" max="14865" width="8.7109375" style="2236" customWidth="1"/>
    <col min="14866" max="14866" width="9.7109375" style="2236" customWidth="1"/>
    <col min="14867" max="14867" width="9.140625" style="2236"/>
    <col min="14868" max="14868" width="8.7109375" style="2236" customWidth="1"/>
    <col min="14869" max="14869" width="7.85546875" style="2236" customWidth="1"/>
    <col min="14870" max="14870" width="9.140625" style="2236"/>
    <col min="14871" max="14871" width="16.5703125" style="2236" customWidth="1"/>
    <col min="14872" max="14872" width="9.140625" style="2236"/>
    <col min="14873" max="14873" width="0" style="2236" hidden="1" customWidth="1"/>
    <col min="14874" max="15104" width="9.140625" style="2236"/>
    <col min="15105" max="15105" width="7.7109375" style="2236" customWidth="1"/>
    <col min="15106" max="15106" width="8.7109375" style="2236" customWidth="1"/>
    <col min="15107" max="15107" width="5.7109375" style="2236" customWidth="1"/>
    <col min="15108" max="15108" width="7.7109375" style="2236" customWidth="1"/>
    <col min="15109" max="15109" width="8.7109375" style="2236" customWidth="1"/>
    <col min="15110" max="15110" width="6" style="2236" customWidth="1"/>
    <col min="15111" max="15111" width="7.7109375" style="2236" customWidth="1"/>
    <col min="15112" max="15112" width="8.7109375" style="2236" customWidth="1"/>
    <col min="15113" max="15113" width="5.5703125" style="2236" customWidth="1"/>
    <col min="15114" max="15114" width="7.7109375" style="2236" customWidth="1"/>
    <col min="15115" max="15115" width="8.7109375" style="2236" customWidth="1"/>
    <col min="15116" max="15116" width="5.7109375" style="2236" customWidth="1"/>
    <col min="15117" max="15117" width="8.5703125" style="2236" customWidth="1"/>
    <col min="15118" max="15118" width="11.85546875" style="2236" customWidth="1"/>
    <col min="15119" max="15119" width="9.140625" style="2236"/>
    <col min="15120" max="15120" width="9.7109375" style="2236" customWidth="1"/>
    <col min="15121" max="15121" width="8.7109375" style="2236" customWidth="1"/>
    <col min="15122" max="15122" width="9.7109375" style="2236" customWidth="1"/>
    <col min="15123" max="15123" width="9.140625" style="2236"/>
    <col min="15124" max="15124" width="8.7109375" style="2236" customWidth="1"/>
    <col min="15125" max="15125" width="7.85546875" style="2236" customWidth="1"/>
    <col min="15126" max="15126" width="9.140625" style="2236"/>
    <col min="15127" max="15127" width="16.5703125" style="2236" customWidth="1"/>
    <col min="15128" max="15128" width="9.140625" style="2236"/>
    <col min="15129" max="15129" width="0" style="2236" hidden="1" customWidth="1"/>
    <col min="15130" max="15360" width="9.140625" style="2236"/>
    <col min="15361" max="15361" width="7.7109375" style="2236" customWidth="1"/>
    <col min="15362" max="15362" width="8.7109375" style="2236" customWidth="1"/>
    <col min="15363" max="15363" width="5.7109375" style="2236" customWidth="1"/>
    <col min="15364" max="15364" width="7.7109375" style="2236" customWidth="1"/>
    <col min="15365" max="15365" width="8.7109375" style="2236" customWidth="1"/>
    <col min="15366" max="15366" width="6" style="2236" customWidth="1"/>
    <col min="15367" max="15367" width="7.7109375" style="2236" customWidth="1"/>
    <col min="15368" max="15368" width="8.7109375" style="2236" customWidth="1"/>
    <col min="15369" max="15369" width="5.5703125" style="2236" customWidth="1"/>
    <col min="15370" max="15370" width="7.7109375" style="2236" customWidth="1"/>
    <col min="15371" max="15371" width="8.7109375" style="2236" customWidth="1"/>
    <col min="15372" max="15372" width="5.7109375" style="2236" customWidth="1"/>
    <col min="15373" max="15373" width="8.5703125" style="2236" customWidth="1"/>
    <col min="15374" max="15374" width="11.85546875" style="2236" customWidth="1"/>
    <col min="15375" max="15375" width="9.140625" style="2236"/>
    <col min="15376" max="15376" width="9.7109375" style="2236" customWidth="1"/>
    <col min="15377" max="15377" width="8.7109375" style="2236" customWidth="1"/>
    <col min="15378" max="15378" width="9.7109375" style="2236" customWidth="1"/>
    <col min="15379" max="15379" width="9.140625" style="2236"/>
    <col min="15380" max="15380" width="8.7109375" style="2236" customWidth="1"/>
    <col min="15381" max="15381" width="7.85546875" style="2236" customWidth="1"/>
    <col min="15382" max="15382" width="9.140625" style="2236"/>
    <col min="15383" max="15383" width="16.5703125" style="2236" customWidth="1"/>
    <col min="15384" max="15384" width="9.140625" style="2236"/>
    <col min="15385" max="15385" width="0" style="2236" hidden="1" customWidth="1"/>
    <col min="15386" max="15616" width="9.140625" style="2236"/>
    <col min="15617" max="15617" width="7.7109375" style="2236" customWidth="1"/>
    <col min="15618" max="15618" width="8.7109375" style="2236" customWidth="1"/>
    <col min="15619" max="15619" width="5.7109375" style="2236" customWidth="1"/>
    <col min="15620" max="15620" width="7.7109375" style="2236" customWidth="1"/>
    <col min="15621" max="15621" width="8.7109375" style="2236" customWidth="1"/>
    <col min="15622" max="15622" width="6" style="2236" customWidth="1"/>
    <col min="15623" max="15623" width="7.7109375" style="2236" customWidth="1"/>
    <col min="15624" max="15624" width="8.7109375" style="2236" customWidth="1"/>
    <col min="15625" max="15625" width="5.5703125" style="2236" customWidth="1"/>
    <col min="15626" max="15626" width="7.7109375" style="2236" customWidth="1"/>
    <col min="15627" max="15627" width="8.7109375" style="2236" customWidth="1"/>
    <col min="15628" max="15628" width="5.7109375" style="2236" customWidth="1"/>
    <col min="15629" max="15629" width="8.5703125" style="2236" customWidth="1"/>
    <col min="15630" max="15630" width="11.85546875" style="2236" customWidth="1"/>
    <col min="15631" max="15631" width="9.140625" style="2236"/>
    <col min="15632" max="15632" width="9.7109375" style="2236" customWidth="1"/>
    <col min="15633" max="15633" width="8.7109375" style="2236" customWidth="1"/>
    <col min="15634" max="15634" width="9.7109375" style="2236" customWidth="1"/>
    <col min="15635" max="15635" width="9.140625" style="2236"/>
    <col min="15636" max="15636" width="8.7109375" style="2236" customWidth="1"/>
    <col min="15637" max="15637" width="7.85546875" style="2236" customWidth="1"/>
    <col min="15638" max="15638" width="9.140625" style="2236"/>
    <col min="15639" max="15639" width="16.5703125" style="2236" customWidth="1"/>
    <col min="15640" max="15640" width="9.140625" style="2236"/>
    <col min="15641" max="15641" width="0" style="2236" hidden="1" customWidth="1"/>
    <col min="15642" max="15872" width="9.140625" style="2236"/>
    <col min="15873" max="15873" width="7.7109375" style="2236" customWidth="1"/>
    <col min="15874" max="15874" width="8.7109375" style="2236" customWidth="1"/>
    <col min="15875" max="15875" width="5.7109375" style="2236" customWidth="1"/>
    <col min="15876" max="15876" width="7.7109375" style="2236" customWidth="1"/>
    <col min="15877" max="15877" width="8.7109375" style="2236" customWidth="1"/>
    <col min="15878" max="15878" width="6" style="2236" customWidth="1"/>
    <col min="15879" max="15879" width="7.7109375" style="2236" customWidth="1"/>
    <col min="15880" max="15880" width="8.7109375" style="2236" customWidth="1"/>
    <col min="15881" max="15881" width="5.5703125" style="2236" customWidth="1"/>
    <col min="15882" max="15882" width="7.7109375" style="2236" customWidth="1"/>
    <col min="15883" max="15883" width="8.7109375" style="2236" customWidth="1"/>
    <col min="15884" max="15884" width="5.7109375" style="2236" customWidth="1"/>
    <col min="15885" max="15885" width="8.5703125" style="2236" customWidth="1"/>
    <col min="15886" max="15886" width="11.85546875" style="2236" customWidth="1"/>
    <col min="15887" max="15887" width="9.140625" style="2236"/>
    <col min="15888" max="15888" width="9.7109375" style="2236" customWidth="1"/>
    <col min="15889" max="15889" width="8.7109375" style="2236" customWidth="1"/>
    <col min="15890" max="15890" width="9.7109375" style="2236" customWidth="1"/>
    <col min="15891" max="15891" width="9.140625" style="2236"/>
    <col min="15892" max="15892" width="8.7109375" style="2236" customWidth="1"/>
    <col min="15893" max="15893" width="7.85546875" style="2236" customWidth="1"/>
    <col min="15894" max="15894" width="9.140625" style="2236"/>
    <col min="15895" max="15895" width="16.5703125" style="2236" customWidth="1"/>
    <col min="15896" max="15896" width="9.140625" style="2236"/>
    <col min="15897" max="15897" width="0" style="2236" hidden="1" customWidth="1"/>
    <col min="15898" max="16128" width="9.140625" style="2236"/>
    <col min="16129" max="16129" width="7.7109375" style="2236" customWidth="1"/>
    <col min="16130" max="16130" width="8.7109375" style="2236" customWidth="1"/>
    <col min="16131" max="16131" width="5.7109375" style="2236" customWidth="1"/>
    <col min="16132" max="16132" width="7.7109375" style="2236" customWidth="1"/>
    <col min="16133" max="16133" width="8.7109375" style="2236" customWidth="1"/>
    <col min="16134" max="16134" width="6" style="2236" customWidth="1"/>
    <col min="16135" max="16135" width="7.7109375" style="2236" customWidth="1"/>
    <col min="16136" max="16136" width="8.7109375" style="2236" customWidth="1"/>
    <col min="16137" max="16137" width="5.5703125" style="2236" customWidth="1"/>
    <col min="16138" max="16138" width="7.7109375" style="2236" customWidth="1"/>
    <col min="16139" max="16139" width="8.7109375" style="2236" customWidth="1"/>
    <col min="16140" max="16140" width="5.7109375" style="2236" customWidth="1"/>
    <col min="16141" max="16141" width="8.5703125" style="2236" customWidth="1"/>
    <col min="16142" max="16142" width="11.85546875" style="2236" customWidth="1"/>
    <col min="16143" max="16143" width="9.140625" style="2236"/>
    <col min="16144" max="16144" width="9.7109375" style="2236" customWidth="1"/>
    <col min="16145" max="16145" width="8.7109375" style="2236" customWidth="1"/>
    <col min="16146" max="16146" width="9.7109375" style="2236" customWidth="1"/>
    <col min="16147" max="16147" width="9.140625" style="2236"/>
    <col min="16148" max="16148" width="8.7109375" style="2236" customWidth="1"/>
    <col min="16149" max="16149" width="7.85546875" style="2236" customWidth="1"/>
    <col min="16150" max="16150" width="9.140625" style="2236"/>
    <col min="16151" max="16151" width="16.5703125" style="2236" customWidth="1"/>
    <col min="16152" max="16152" width="9.140625" style="2236"/>
    <col min="16153" max="16153" width="0" style="2236" hidden="1" customWidth="1"/>
    <col min="16154" max="16384" width="9.140625" style="2236"/>
  </cols>
  <sheetData>
    <row r="1" spans="1:25" s="2147" customFormat="1" ht="27.75">
      <c r="A1" s="2145" t="s">
        <v>1702</v>
      </c>
      <c r="B1" s="2145"/>
      <c r="C1" s="2145"/>
      <c r="D1" s="2145"/>
      <c r="E1" s="2145"/>
      <c r="F1" s="2145"/>
      <c r="G1" s="2145"/>
      <c r="H1" s="2145"/>
      <c r="I1" s="2145"/>
      <c r="J1" s="2145"/>
      <c r="K1" s="2145"/>
      <c r="L1" s="2145"/>
      <c r="M1" s="2145"/>
      <c r="N1" s="2145"/>
      <c r="O1" s="2146"/>
      <c r="P1" s="2146"/>
      <c r="Q1" s="2146"/>
      <c r="R1" s="2146"/>
      <c r="S1" s="2146"/>
      <c r="T1" s="2146"/>
      <c r="U1" s="2146"/>
      <c r="V1" s="2146"/>
      <c r="W1" s="2146"/>
    </row>
    <row r="2" spans="1:25" s="2147" customFormat="1" ht="15.75">
      <c r="A2" s="2148" t="s">
        <v>1703</v>
      </c>
      <c r="B2" s="2148"/>
      <c r="C2" s="2148"/>
      <c r="D2" s="2148"/>
      <c r="E2" s="2148"/>
      <c r="F2" s="2148"/>
      <c r="G2" s="2148"/>
      <c r="H2" s="2148"/>
      <c r="I2" s="2148"/>
      <c r="J2" s="2148"/>
      <c r="K2" s="2148"/>
      <c r="L2" s="2148"/>
      <c r="M2" s="2148"/>
      <c r="N2" s="2148"/>
      <c r="O2" s="2146"/>
      <c r="P2" s="2146"/>
      <c r="Q2" s="2146"/>
      <c r="R2" s="2146"/>
      <c r="S2" s="2146"/>
      <c r="T2" s="2146"/>
      <c r="U2" s="2146"/>
      <c r="V2" s="2146"/>
      <c r="W2" s="2146"/>
    </row>
    <row r="3" spans="1:25" s="2156" customFormat="1" ht="23.25">
      <c r="A3" s="2149" t="s">
        <v>1704</v>
      </c>
      <c r="B3" s="2150"/>
      <c r="C3" s="2150"/>
      <c r="D3" s="2151"/>
      <c r="E3" s="2151"/>
      <c r="F3" s="2151"/>
      <c r="G3" s="2151"/>
      <c r="H3" s="2151"/>
      <c r="I3" s="2151"/>
      <c r="J3" s="2151"/>
      <c r="K3" s="2150"/>
      <c r="L3" s="2150"/>
      <c r="M3" s="2152"/>
      <c r="N3" s="2153" t="s">
        <v>1705</v>
      </c>
      <c r="O3" s="2152"/>
      <c r="P3" s="2154" t="s">
        <v>1706</v>
      </c>
      <c r="Q3" s="2155"/>
      <c r="R3" s="2155"/>
      <c r="S3" s="2155"/>
      <c r="T3" s="2155"/>
      <c r="U3" s="2155"/>
      <c r="V3" s="2155"/>
      <c r="W3" s="2153" t="s">
        <v>1707</v>
      </c>
    </row>
    <row r="4" spans="1:25" s="2167" customFormat="1" ht="19.5" customHeight="1">
      <c r="A4" s="2157" t="s">
        <v>95</v>
      </c>
      <c r="B4" s="2158"/>
      <c r="C4" s="2159" t="s">
        <v>94</v>
      </c>
      <c r="D4" s="2157" t="s">
        <v>93</v>
      </c>
      <c r="E4" s="2158"/>
      <c r="F4" s="2160" t="s">
        <v>206</v>
      </c>
      <c r="G4" s="2157" t="s">
        <v>91</v>
      </c>
      <c r="H4" s="2158"/>
      <c r="I4" s="2159" t="s">
        <v>90</v>
      </c>
      <c r="J4" s="2157" t="s">
        <v>1708</v>
      </c>
      <c r="K4" s="2158"/>
      <c r="L4" s="2160" t="s">
        <v>1709</v>
      </c>
      <c r="M4" s="2161"/>
      <c r="N4" s="2162" t="s">
        <v>556</v>
      </c>
      <c r="O4" s="2163"/>
      <c r="P4" s="2164" t="s">
        <v>131</v>
      </c>
      <c r="Q4" s="2165"/>
      <c r="R4" s="2162" t="s">
        <v>1004</v>
      </c>
      <c r="S4" s="2166" t="s">
        <v>129</v>
      </c>
      <c r="T4" s="2165"/>
      <c r="U4" s="2162" t="s">
        <v>128</v>
      </c>
      <c r="V4" s="2161"/>
      <c r="W4" s="2162" t="s">
        <v>556</v>
      </c>
    </row>
    <row r="5" spans="1:25" s="2167" customFormat="1" ht="19.5" customHeight="1">
      <c r="A5" s="2168" t="s">
        <v>130</v>
      </c>
      <c r="B5" s="2168" t="s">
        <v>843</v>
      </c>
      <c r="C5" s="2169" t="s">
        <v>842</v>
      </c>
      <c r="D5" s="2170" t="s">
        <v>130</v>
      </c>
      <c r="E5" s="2168" t="s">
        <v>843</v>
      </c>
      <c r="F5" s="2169" t="s">
        <v>842</v>
      </c>
      <c r="G5" s="2170" t="s">
        <v>130</v>
      </c>
      <c r="H5" s="2168" t="s">
        <v>843</v>
      </c>
      <c r="I5" s="2169" t="s">
        <v>842</v>
      </c>
      <c r="J5" s="2170" t="s">
        <v>130</v>
      </c>
      <c r="K5" s="2168" t="s">
        <v>843</v>
      </c>
      <c r="L5" s="2170" t="s">
        <v>842</v>
      </c>
      <c r="M5" s="2171"/>
      <c r="N5" s="2172" t="s">
        <v>558</v>
      </c>
      <c r="O5" s="2163"/>
      <c r="P5" s="2173" t="s">
        <v>130</v>
      </c>
      <c r="Q5" s="2173" t="s">
        <v>843</v>
      </c>
      <c r="R5" s="2174" t="s">
        <v>842</v>
      </c>
      <c r="S5" s="2175" t="s">
        <v>130</v>
      </c>
      <c r="T5" s="2173" t="s">
        <v>843</v>
      </c>
      <c r="U5" s="2176" t="s">
        <v>842</v>
      </c>
      <c r="V5" s="2171"/>
      <c r="W5" s="2172" t="s">
        <v>558</v>
      </c>
    </row>
    <row r="6" spans="1:25" s="2167" customFormat="1" ht="19.5" customHeight="1">
      <c r="A6" s="2177" t="s">
        <v>131</v>
      </c>
      <c r="B6" s="2177" t="s">
        <v>845</v>
      </c>
      <c r="C6" s="2178" t="s">
        <v>844</v>
      </c>
      <c r="D6" s="2179" t="s">
        <v>131</v>
      </c>
      <c r="E6" s="2177" t="s">
        <v>845</v>
      </c>
      <c r="F6" s="2178" t="s">
        <v>844</v>
      </c>
      <c r="G6" s="2179" t="s">
        <v>131</v>
      </c>
      <c r="H6" s="2177" t="s">
        <v>845</v>
      </c>
      <c r="I6" s="2178" t="s">
        <v>844</v>
      </c>
      <c r="J6" s="2179" t="s">
        <v>131</v>
      </c>
      <c r="K6" s="2177" t="s">
        <v>845</v>
      </c>
      <c r="L6" s="2179" t="s">
        <v>844</v>
      </c>
      <c r="M6" s="2180"/>
      <c r="N6" s="2181"/>
      <c r="O6" s="2163"/>
      <c r="P6" s="2182" t="s">
        <v>131</v>
      </c>
      <c r="Q6" s="2182" t="s">
        <v>845</v>
      </c>
      <c r="R6" s="2183" t="s">
        <v>844</v>
      </c>
      <c r="S6" s="2184" t="s">
        <v>131</v>
      </c>
      <c r="T6" s="2182" t="s">
        <v>845</v>
      </c>
      <c r="U6" s="2185" t="s">
        <v>844</v>
      </c>
      <c r="V6" s="2180"/>
      <c r="W6" s="2181"/>
    </row>
    <row r="7" spans="1:25" s="2167" customFormat="1" ht="35.1" customHeight="1">
      <c r="A7" s="2186">
        <f>'2-16'!D7+'[3]جدول 2-21'!D7+'[3]جدول 2-11'!A7</f>
        <v>2089</v>
      </c>
      <c r="B7" s="2186">
        <f>'2-16'!E7+'[3]جدول 2-21'!E7+'[3]جدول 2-11'!B7</f>
        <v>774</v>
      </c>
      <c r="C7" s="2186">
        <f>'2-16'!F7+'[3]جدول 2-21'!F7+'[3]جدول 2-11'!C7</f>
        <v>1315</v>
      </c>
      <c r="D7" s="2186">
        <f>'2-16'!G7+'[3]جدول 2-21'!G7+'[3]جدول 2-11'!D7</f>
        <v>2289</v>
      </c>
      <c r="E7" s="2186">
        <f>'2-16'!H7+'[3]جدول 2-21'!H7+'[3]جدول 2-11'!E7</f>
        <v>1367</v>
      </c>
      <c r="F7" s="2186">
        <f>'2-16'!I7+'[3]جدول 2-21'!I7+'[3]جدول 2-11'!F7</f>
        <v>922</v>
      </c>
      <c r="G7" s="2186">
        <f>'2-16'!J7+'[3]جدول 2-21'!J7+'[3]جدول 2-11'!G7</f>
        <v>5544</v>
      </c>
      <c r="H7" s="2186">
        <f>'2-16'!K7+'[3]جدول 2-21'!K7+'[3]جدول 2-11'!H7</f>
        <v>3724</v>
      </c>
      <c r="I7" s="2186">
        <f>'2-16'!L7+'[3]جدول 2-21'!L7+'[3]جدول 2-11'!I7</f>
        <v>1820</v>
      </c>
      <c r="J7" s="2186">
        <f>'[3]جدول 2-11'!J7</f>
        <v>314</v>
      </c>
      <c r="K7" s="2186">
        <f>'[3]جدول 2-11'!K7</f>
        <v>195</v>
      </c>
      <c r="L7" s="2186">
        <f>'[3]جدول 2-11'!L7</f>
        <v>119</v>
      </c>
      <c r="M7" s="2187" t="s">
        <v>847</v>
      </c>
      <c r="N7" s="2188" t="s">
        <v>846</v>
      </c>
      <c r="O7" s="2163" t="s">
        <v>1710</v>
      </c>
      <c r="P7" s="2189">
        <f>Q7+R7</f>
        <v>29529</v>
      </c>
      <c r="Q7" s="2189">
        <f t="shared" ref="Q7:R18" si="0">SUM(K7+H7+E7+B7+K25+H25+E25+B25+K41+H41+E41+B41+K57+H57+E57+B57+K73+H73+E73+B73+T7)</f>
        <v>20110</v>
      </c>
      <c r="R7" s="2190">
        <f t="shared" si="0"/>
        <v>9419</v>
      </c>
      <c r="S7" s="2191">
        <f>'2-16'!A73+'[3]جدول 2-21'!A73+'[3]جدول 2-11'!S7</f>
        <v>391</v>
      </c>
      <c r="T7" s="2191">
        <f>'2-16'!B73+'[3]جدول 2-21'!B73+'[3]جدول 2-11'!T7</f>
        <v>333</v>
      </c>
      <c r="U7" s="2191">
        <f>'2-16'!C73+'[3]جدول 2-21'!C73+'[3]جدول 2-11'!U7</f>
        <v>58</v>
      </c>
      <c r="V7" s="2187" t="s">
        <v>847</v>
      </c>
      <c r="W7" s="2192" t="s">
        <v>846</v>
      </c>
    </row>
    <row r="8" spans="1:25" s="2167" customFormat="1" ht="35.1" customHeight="1">
      <c r="A8" s="2186">
        <f>'2-16'!D8+'[3]جدول 2-21'!D8+'[3]جدول 2-11'!A8</f>
        <v>1626</v>
      </c>
      <c r="B8" s="2186">
        <f>'2-16'!E8+'[3]جدول 2-21'!E8+'[3]جدول 2-11'!B8</f>
        <v>387</v>
      </c>
      <c r="C8" s="2186">
        <f>'2-16'!F8+'[3]جدول 2-21'!F8+'[3]جدول 2-11'!C8</f>
        <v>1239</v>
      </c>
      <c r="D8" s="2186">
        <f>'2-16'!G8+'[3]جدول 2-21'!G8+'[3]جدول 2-11'!D8</f>
        <v>1076</v>
      </c>
      <c r="E8" s="2186">
        <f>'2-16'!H8+'[3]جدول 2-21'!H8+'[3]جدول 2-11'!E8</f>
        <v>521</v>
      </c>
      <c r="F8" s="2186">
        <f>'2-16'!I8+'[3]جدول 2-21'!I8+'[3]جدول 2-11'!F8</f>
        <v>555</v>
      </c>
      <c r="G8" s="2186">
        <f>'2-16'!J8+'[3]جدول 2-21'!J8+'[3]جدول 2-11'!G8</f>
        <v>2540</v>
      </c>
      <c r="H8" s="2186">
        <f>'2-16'!K8+'[3]جدول 2-21'!K8+'[3]جدول 2-11'!H8</f>
        <v>1759</v>
      </c>
      <c r="I8" s="2186">
        <f>'2-16'!L8+'[3]جدول 2-21'!L8+'[3]جدول 2-11'!I8</f>
        <v>781</v>
      </c>
      <c r="J8" s="2186">
        <f>'[3]جدول 2-11'!J8</f>
        <v>61</v>
      </c>
      <c r="K8" s="2186">
        <f>'[3]جدول 2-11'!K8</f>
        <v>27</v>
      </c>
      <c r="L8" s="2186">
        <f>'[3]جدول 2-11'!L8</f>
        <v>34</v>
      </c>
      <c r="M8" s="2193" t="s">
        <v>848</v>
      </c>
      <c r="N8" s="2194" t="s">
        <v>1711</v>
      </c>
      <c r="O8" s="2163"/>
      <c r="P8" s="2195">
        <f t="shared" ref="P8:P18" si="1">Q8+R8</f>
        <v>13239</v>
      </c>
      <c r="Q8" s="2195">
        <f t="shared" si="0"/>
        <v>8354</v>
      </c>
      <c r="R8" s="2196">
        <f t="shared" si="0"/>
        <v>4885</v>
      </c>
      <c r="S8" s="2191">
        <f>'2-16'!A74+'[3]جدول 2-21'!A74+'[3]جدول 2-11'!S8</f>
        <v>174</v>
      </c>
      <c r="T8" s="2191">
        <f>'2-16'!B74+'[3]جدول 2-21'!B74+'[3]جدول 2-11'!T8</f>
        <v>167</v>
      </c>
      <c r="U8" s="2191">
        <f>'2-16'!C74+'[3]جدول 2-21'!C74+'[3]جدول 2-11'!U8</f>
        <v>7</v>
      </c>
      <c r="V8" s="2193" t="s">
        <v>848</v>
      </c>
      <c r="W8" s="2194" t="s">
        <v>217</v>
      </c>
    </row>
    <row r="9" spans="1:25" s="2167" customFormat="1" ht="35.1" customHeight="1">
      <c r="A9" s="2186">
        <f>'2-16'!D9+'[3]جدول 2-21'!D9+'[3]جدول 2-11'!A9</f>
        <v>3715</v>
      </c>
      <c r="B9" s="2186">
        <f>'2-16'!E9+'[3]جدول 2-21'!E9+'[3]جدول 2-11'!B9</f>
        <v>1161</v>
      </c>
      <c r="C9" s="2186">
        <f>'2-16'!F9+'[3]جدول 2-21'!F9+'[3]جدول 2-11'!C9</f>
        <v>2554</v>
      </c>
      <c r="D9" s="2186">
        <f>'2-16'!G9+'[3]جدول 2-21'!G9+'[3]جدول 2-11'!D9</f>
        <v>3365</v>
      </c>
      <c r="E9" s="2186">
        <f>'2-16'!H9+'[3]جدول 2-21'!H9+'[3]جدول 2-11'!E9</f>
        <v>1888</v>
      </c>
      <c r="F9" s="2186">
        <f>'2-16'!I9+'[3]جدول 2-21'!I9+'[3]جدول 2-11'!F9</f>
        <v>1477</v>
      </c>
      <c r="G9" s="2186">
        <f>'2-16'!J9+'[3]جدول 2-21'!J9+'[3]جدول 2-11'!G9</f>
        <v>8084</v>
      </c>
      <c r="H9" s="2186">
        <f>'2-16'!K9+'[3]جدول 2-21'!K9+'[3]جدول 2-11'!H9</f>
        <v>5483</v>
      </c>
      <c r="I9" s="2186">
        <f>'2-16'!L9+'[3]جدول 2-21'!L9+'[3]جدول 2-11'!I9</f>
        <v>2601</v>
      </c>
      <c r="J9" s="2186">
        <f>'[3]جدول 2-11'!J9</f>
        <v>375</v>
      </c>
      <c r="K9" s="2186">
        <f>'[3]جدول 2-11'!K9</f>
        <v>222</v>
      </c>
      <c r="L9" s="2186">
        <f>'[3]جدول 2-11'!L9</f>
        <v>153</v>
      </c>
      <c r="M9" s="2197" t="s">
        <v>1005</v>
      </c>
      <c r="N9" s="2198" t="s">
        <v>731</v>
      </c>
      <c r="O9" s="2163"/>
      <c r="P9" s="2189">
        <f t="shared" si="1"/>
        <v>42768</v>
      </c>
      <c r="Q9" s="2199">
        <f t="shared" si="0"/>
        <v>28464</v>
      </c>
      <c r="R9" s="2200">
        <f t="shared" si="0"/>
        <v>14304</v>
      </c>
      <c r="S9" s="2191">
        <f>'2-16'!A75+'[3]جدول 2-21'!A75+'[3]جدول 2-11'!S9</f>
        <v>565</v>
      </c>
      <c r="T9" s="2191">
        <f>'2-16'!B75+'[3]جدول 2-21'!B75+'[3]جدول 2-11'!T9</f>
        <v>500</v>
      </c>
      <c r="U9" s="2191">
        <f>'2-16'!C75+'[3]جدول 2-21'!C75+'[3]جدول 2-11'!U9</f>
        <v>65</v>
      </c>
      <c r="V9" s="2201" t="s">
        <v>1005</v>
      </c>
      <c r="W9" s="2198" t="s">
        <v>731</v>
      </c>
    </row>
    <row r="10" spans="1:25" s="2167" customFormat="1" ht="35.1" customHeight="1">
      <c r="A10" s="2186">
        <f>'2-16'!D10+'[3]جدول 2-21'!D10+'[3]جدول 2-11'!A10</f>
        <v>1497</v>
      </c>
      <c r="B10" s="2186">
        <f>'2-16'!E10+'[3]جدول 2-21'!E10+'[3]جدول 2-11'!B10</f>
        <v>174</v>
      </c>
      <c r="C10" s="2186">
        <f>'2-16'!F10+'[3]جدول 2-21'!F10+'[3]جدول 2-11'!C10</f>
        <v>1323</v>
      </c>
      <c r="D10" s="2186">
        <f>'2-16'!G10+'[3]جدول 2-21'!G10+'[3]جدول 2-11'!D10</f>
        <v>2005</v>
      </c>
      <c r="E10" s="2186">
        <f>'2-16'!H10+'[3]جدول 2-21'!H10+'[3]جدول 2-11'!E10</f>
        <v>387</v>
      </c>
      <c r="F10" s="2186">
        <f>'2-16'!I10+'[3]جدول 2-21'!I10+'[3]جدول 2-11'!F10</f>
        <v>1618</v>
      </c>
      <c r="G10" s="2186">
        <f>'2-16'!J10+'[3]جدول 2-21'!J10+'[3]جدول 2-11'!G10</f>
        <v>4549</v>
      </c>
      <c r="H10" s="2186">
        <f>'2-16'!K10+'[3]جدول 2-21'!K10+'[3]جدول 2-11'!H10</f>
        <v>752</v>
      </c>
      <c r="I10" s="2186">
        <f>'2-16'!L10+'[3]جدول 2-21'!L10+'[3]جدول 2-11'!I10</f>
        <v>3797</v>
      </c>
      <c r="J10" s="2186">
        <f>'[3]جدول 2-11'!J10</f>
        <v>547</v>
      </c>
      <c r="K10" s="2186">
        <f>'[3]جدول 2-11'!K10</f>
        <v>0</v>
      </c>
      <c r="L10" s="2186">
        <f>'[3]جدول 2-11'!L10</f>
        <v>547</v>
      </c>
      <c r="M10" s="2202" t="s">
        <v>778</v>
      </c>
      <c r="N10" s="2188" t="s">
        <v>1006</v>
      </c>
      <c r="O10" s="2163"/>
      <c r="P10" s="2189">
        <f t="shared" si="1"/>
        <v>25319</v>
      </c>
      <c r="Q10" s="2203">
        <f t="shared" si="0"/>
        <v>1799</v>
      </c>
      <c r="R10" s="2190">
        <f t="shared" si="0"/>
        <v>23520</v>
      </c>
      <c r="S10" s="2191">
        <f>'2-16'!A76+'[3]جدول 2-21'!A76+'[3]جدول 2-11'!S10</f>
        <v>205</v>
      </c>
      <c r="T10" s="2191">
        <f>'2-16'!B76+'[3]جدول 2-21'!B76+'[3]جدول 2-11'!T10</f>
        <v>0</v>
      </c>
      <c r="U10" s="2191">
        <f>'2-16'!C76+'[3]جدول 2-21'!C76+'[3]جدول 2-11'!U10</f>
        <v>205</v>
      </c>
      <c r="V10" s="2187" t="s">
        <v>847</v>
      </c>
      <c r="W10" s="2188" t="s">
        <v>1006</v>
      </c>
    </row>
    <row r="11" spans="1:25" s="2167" customFormat="1" ht="35.1" customHeight="1">
      <c r="A11" s="2186">
        <f>'2-16'!D11+'[3]جدول 2-21'!D11+'[3]جدول 2-11'!A11</f>
        <v>5900</v>
      </c>
      <c r="B11" s="2186">
        <f>'2-16'!E11+'[3]جدول 2-21'!E11+'[3]جدول 2-11'!B11</f>
        <v>2794</v>
      </c>
      <c r="C11" s="2186">
        <f>'2-16'!F11+'[3]جدول 2-21'!F11+'[3]جدول 2-11'!C11</f>
        <v>3106</v>
      </c>
      <c r="D11" s="2186">
        <f>'2-16'!G11+'[3]جدول 2-21'!G11+'[3]جدول 2-11'!D11</f>
        <v>4824</v>
      </c>
      <c r="E11" s="2186">
        <f>'2-16'!H11+'[3]جدول 2-21'!H11+'[3]جدول 2-11'!E11</f>
        <v>3030</v>
      </c>
      <c r="F11" s="2186">
        <f>'2-16'!I11+'[3]جدول 2-21'!I11+'[3]جدول 2-11'!F11</f>
        <v>1794</v>
      </c>
      <c r="G11" s="2186">
        <f>'2-16'!J11+'[3]جدول 2-21'!J11+'[3]جدول 2-11'!G11</f>
        <v>15659</v>
      </c>
      <c r="H11" s="2186">
        <f>'2-16'!K11+'[3]جدول 2-21'!K11+'[3]جدول 2-11'!H11</f>
        <v>10206</v>
      </c>
      <c r="I11" s="2186">
        <f>'2-16'!L11+'[3]جدول 2-21'!L11+'[3]جدول 2-11'!I11</f>
        <v>5453</v>
      </c>
      <c r="J11" s="2186">
        <f>'[3]جدول 2-11'!J11</f>
        <v>51</v>
      </c>
      <c r="K11" s="2186">
        <f>'[3]جدول 2-11'!K11</f>
        <v>5</v>
      </c>
      <c r="L11" s="2186">
        <f>'[3]جدول 2-11'!L11</f>
        <v>46</v>
      </c>
      <c r="M11" s="2193" t="s">
        <v>848</v>
      </c>
      <c r="N11" s="2194" t="s">
        <v>1007</v>
      </c>
      <c r="O11" s="2163"/>
      <c r="P11" s="2195">
        <f t="shared" si="1"/>
        <v>75937</v>
      </c>
      <c r="Q11" s="2204">
        <f t="shared" si="0"/>
        <v>41183</v>
      </c>
      <c r="R11" s="2196">
        <f t="shared" si="0"/>
        <v>34754</v>
      </c>
      <c r="S11" s="2191">
        <f>'2-16'!A77+'[3]جدول 2-21'!A77+'[3]جدول 2-11'!S11</f>
        <v>793</v>
      </c>
      <c r="T11" s="2191">
        <f>'2-16'!B77+'[3]جدول 2-21'!B77+'[3]جدول 2-11'!T11</f>
        <v>570</v>
      </c>
      <c r="U11" s="2191">
        <f>'2-16'!C77+'[3]جدول 2-21'!C77+'[3]جدول 2-11'!U11</f>
        <v>223</v>
      </c>
      <c r="V11" s="2193" t="s">
        <v>848</v>
      </c>
      <c r="W11" s="2194" t="s">
        <v>1007</v>
      </c>
      <c r="Y11" s="2167">
        <f>R9/P9</f>
        <v>0.3344556677890011</v>
      </c>
    </row>
    <row r="12" spans="1:25" s="2167" customFormat="1" ht="35.1" customHeight="1">
      <c r="A12" s="2186">
        <f>'2-16'!D12+'[3]جدول 2-21'!D12+'[3]جدول 2-11'!A12</f>
        <v>7397</v>
      </c>
      <c r="B12" s="2186">
        <f>'2-16'!E12+'[3]جدول 2-21'!E12+'[3]جدول 2-11'!B12</f>
        <v>2968</v>
      </c>
      <c r="C12" s="2186">
        <f>'2-16'!F12+'[3]جدول 2-21'!F12+'[3]جدول 2-11'!C12</f>
        <v>4429</v>
      </c>
      <c r="D12" s="2186">
        <f>'2-16'!G12+'[3]جدول 2-21'!G12+'[3]جدول 2-11'!D12</f>
        <v>6829</v>
      </c>
      <c r="E12" s="2186">
        <f>'2-16'!H12+'[3]جدول 2-21'!H12+'[3]جدول 2-11'!E12</f>
        <v>3417</v>
      </c>
      <c r="F12" s="2186">
        <f>'2-16'!I12+'[3]جدول 2-21'!I12+'[3]جدول 2-11'!F12</f>
        <v>3412</v>
      </c>
      <c r="G12" s="2186">
        <f>'2-16'!J12+'[3]جدول 2-21'!J12+'[3]جدول 2-11'!G12</f>
        <v>20208</v>
      </c>
      <c r="H12" s="2186">
        <f>'2-16'!K12+'[3]جدول 2-21'!K12+'[3]جدول 2-11'!H12</f>
        <v>10958</v>
      </c>
      <c r="I12" s="2186">
        <f>'2-16'!L12+'[3]جدول 2-21'!L12+'[3]جدول 2-11'!I12</f>
        <v>9250</v>
      </c>
      <c r="J12" s="2186">
        <f>'[3]جدول 2-11'!J12</f>
        <v>598</v>
      </c>
      <c r="K12" s="2186">
        <f>'[3]جدول 2-11'!K12</f>
        <v>5</v>
      </c>
      <c r="L12" s="2186">
        <f>'[3]جدول 2-11'!L12</f>
        <v>593</v>
      </c>
      <c r="M12" s="2205" t="s">
        <v>1005</v>
      </c>
      <c r="N12" s="2198" t="s">
        <v>169</v>
      </c>
      <c r="O12" s="2163"/>
      <c r="P12" s="2189">
        <f t="shared" si="1"/>
        <v>101256</v>
      </c>
      <c r="Q12" s="2206">
        <f t="shared" si="0"/>
        <v>42982</v>
      </c>
      <c r="R12" s="2200">
        <f t="shared" si="0"/>
        <v>58274</v>
      </c>
      <c r="S12" s="2191">
        <f>'2-16'!A78+'[3]جدول 2-21'!A78+'[3]جدول 2-11'!S12</f>
        <v>998</v>
      </c>
      <c r="T12" s="2191">
        <f>'2-16'!B78+'[3]جدول 2-21'!B78+'[3]جدول 2-11'!T12</f>
        <v>570</v>
      </c>
      <c r="U12" s="2191">
        <f>'2-16'!C78+'[3]جدول 2-21'!C78+'[3]جدول 2-11'!U12</f>
        <v>428</v>
      </c>
      <c r="V12" s="2201" t="s">
        <v>1005</v>
      </c>
      <c r="W12" s="2198" t="s">
        <v>169</v>
      </c>
      <c r="X12" s="2207"/>
      <c r="Y12" s="2167">
        <f>R12/P12</f>
        <v>0.57551157462273839</v>
      </c>
    </row>
    <row r="13" spans="1:25" s="2167" customFormat="1" ht="35.1" customHeight="1">
      <c r="A13" s="2186">
        <f>'2-16'!D13+'[3]جدول 2-21'!D13+'[3]جدول 2-11'!A13</f>
        <v>128</v>
      </c>
      <c r="B13" s="2186">
        <f>'2-16'!E13+'[3]جدول 2-21'!E13+'[3]جدول 2-11'!B13</f>
        <v>2</v>
      </c>
      <c r="C13" s="2186">
        <f>'2-16'!F13+'[3]جدول 2-21'!F13+'[3]جدول 2-11'!C13</f>
        <v>126</v>
      </c>
      <c r="D13" s="2186">
        <f>'2-16'!G13+'[3]جدول 2-21'!G13+'[3]جدول 2-11'!D13</f>
        <v>150</v>
      </c>
      <c r="E13" s="2186">
        <f>'2-16'!H13+'[3]جدول 2-21'!H13+'[3]جدول 2-11'!E13</f>
        <v>29</v>
      </c>
      <c r="F13" s="2186">
        <f>'2-16'!I13+'[3]جدول 2-21'!I13+'[3]جدول 2-11'!F13</f>
        <v>121</v>
      </c>
      <c r="G13" s="2186">
        <f>'2-16'!J13+'[3]جدول 2-21'!J13+'[3]جدول 2-11'!G13</f>
        <v>347</v>
      </c>
      <c r="H13" s="2186">
        <f>'2-16'!K13+'[3]جدول 2-21'!K13+'[3]جدول 2-11'!H13</f>
        <v>45</v>
      </c>
      <c r="I13" s="2186">
        <f>'2-16'!L13+'[3]جدول 2-21'!L13+'[3]جدول 2-11'!I13</f>
        <v>302</v>
      </c>
      <c r="J13" s="2186">
        <f>'[3]جدول 2-11'!J13</f>
        <v>97</v>
      </c>
      <c r="K13" s="2186">
        <f>'[3]جدول 2-11'!K13</f>
        <v>0</v>
      </c>
      <c r="L13" s="2186">
        <f>'[3]جدول 2-11'!L13</f>
        <v>97</v>
      </c>
      <c r="M13" s="2187" t="s">
        <v>847</v>
      </c>
      <c r="N13" s="2188" t="s">
        <v>155</v>
      </c>
      <c r="O13" s="2163"/>
      <c r="P13" s="2189">
        <f t="shared" si="1"/>
        <v>2235</v>
      </c>
      <c r="Q13" s="2203">
        <f t="shared" si="0"/>
        <v>120</v>
      </c>
      <c r="R13" s="2190">
        <f t="shared" si="0"/>
        <v>2115</v>
      </c>
      <c r="S13" s="2191">
        <f>'2-16'!A79+'[3]جدول 2-21'!A79+'[3]جدول 2-11'!S13</f>
        <v>30</v>
      </c>
      <c r="T13" s="2191">
        <f>'2-16'!B79+'[3]جدول 2-21'!B79+'[3]جدول 2-11'!T13</f>
        <v>1</v>
      </c>
      <c r="U13" s="2191">
        <f>'2-16'!C79+'[3]جدول 2-21'!C79+'[3]جدول 2-11'!U13</f>
        <v>29</v>
      </c>
      <c r="V13" s="2187" t="s">
        <v>847</v>
      </c>
      <c r="W13" s="2188" t="s">
        <v>155</v>
      </c>
      <c r="Y13" s="2167">
        <f>R15/P15</f>
        <v>0.91546099290780136</v>
      </c>
    </row>
    <row r="14" spans="1:25" s="2167" customFormat="1" ht="35.1" customHeight="1">
      <c r="A14" s="2186">
        <f>'2-16'!D14+'[3]جدول 2-21'!D14+'[3]جدول 2-11'!A14</f>
        <v>100</v>
      </c>
      <c r="B14" s="2186">
        <f>'2-16'!E14+'[3]جدول 2-21'!E14+'[3]جدول 2-11'!B14</f>
        <v>2</v>
      </c>
      <c r="C14" s="2186">
        <f>'2-16'!F14+'[3]جدول 2-21'!F14+'[3]جدول 2-11'!C14</f>
        <v>98</v>
      </c>
      <c r="D14" s="2186">
        <f>'2-16'!G14+'[3]جدول 2-21'!G14+'[3]جدول 2-11'!D14</f>
        <v>128</v>
      </c>
      <c r="E14" s="2186">
        <f>'2-16'!H14+'[3]جدول 2-21'!H14+'[3]جدول 2-11'!E14</f>
        <v>23</v>
      </c>
      <c r="F14" s="2186">
        <f>'2-16'!I14+'[3]جدول 2-21'!I14+'[3]جدول 2-11'!F14</f>
        <v>105</v>
      </c>
      <c r="G14" s="2186">
        <f>'2-16'!J14+'[3]جدول 2-21'!J14+'[3]جدول 2-11'!G14</f>
        <v>504</v>
      </c>
      <c r="H14" s="2186">
        <f>'2-16'!K14+'[3]جدول 2-21'!K14+'[3]جدول 2-11'!H14</f>
        <v>47</v>
      </c>
      <c r="I14" s="2186">
        <f>'2-16'!L14+'[3]جدول 2-21'!L14+'[3]جدول 2-11'!I14</f>
        <v>457</v>
      </c>
      <c r="J14" s="2186">
        <f>'[3]جدول 2-11'!J14</f>
        <v>40</v>
      </c>
      <c r="K14" s="2186">
        <f>'[3]جدول 2-11'!K14</f>
        <v>0</v>
      </c>
      <c r="L14" s="2186">
        <f>'[3]جدول 2-11'!L14</f>
        <v>40</v>
      </c>
      <c r="M14" s="2193" t="s">
        <v>848</v>
      </c>
      <c r="N14" s="2192"/>
      <c r="O14" s="2163"/>
      <c r="P14" s="2195">
        <f t="shared" si="1"/>
        <v>1290</v>
      </c>
      <c r="Q14" s="2204">
        <f t="shared" si="0"/>
        <v>178</v>
      </c>
      <c r="R14" s="2196">
        <f t="shared" si="0"/>
        <v>1112</v>
      </c>
      <c r="S14" s="2191">
        <f>'2-16'!A80+'[3]جدول 2-21'!A80+'[3]جدول 2-11'!S14</f>
        <v>9</v>
      </c>
      <c r="T14" s="2191">
        <f>'2-16'!B80+'[3]جدول 2-21'!B80+'[3]جدول 2-11'!T14</f>
        <v>5</v>
      </c>
      <c r="U14" s="2191">
        <f>'2-16'!C80+'[3]جدول 2-21'!C80+'[3]جدول 2-11'!U14</f>
        <v>4</v>
      </c>
      <c r="V14" s="2193" t="s">
        <v>848</v>
      </c>
      <c r="W14" s="2192"/>
      <c r="Y14" s="2167">
        <f>R18/P18</f>
        <v>0.93198663743605803</v>
      </c>
    </row>
    <row r="15" spans="1:25" s="2167" customFormat="1" ht="35.1" customHeight="1">
      <c r="A15" s="2186">
        <f>'2-16'!D15+'[3]جدول 2-21'!D15+'[3]جدول 2-11'!A15</f>
        <v>228</v>
      </c>
      <c r="B15" s="2186">
        <f>'2-16'!E15+'[3]جدول 2-21'!E15+'[3]جدول 2-11'!B15</f>
        <v>4</v>
      </c>
      <c r="C15" s="2186">
        <f>'2-16'!F15+'[3]جدول 2-21'!F15+'[3]جدول 2-11'!C15</f>
        <v>224</v>
      </c>
      <c r="D15" s="2186">
        <f>'2-16'!G15+'[3]جدول 2-21'!G15+'[3]جدول 2-11'!D15</f>
        <v>278</v>
      </c>
      <c r="E15" s="2186">
        <f>'2-16'!H15+'[3]جدول 2-21'!H15+'[3]جدول 2-11'!E15</f>
        <v>52</v>
      </c>
      <c r="F15" s="2186">
        <f>'2-16'!I15+'[3]جدول 2-21'!I15+'[3]جدول 2-11'!F15</f>
        <v>226</v>
      </c>
      <c r="G15" s="2186">
        <f>'2-16'!J15+'[3]جدول 2-21'!J15+'[3]جدول 2-11'!G15</f>
        <v>851</v>
      </c>
      <c r="H15" s="2186">
        <f>'2-16'!K15+'[3]جدول 2-21'!K15+'[3]جدول 2-11'!H15</f>
        <v>92</v>
      </c>
      <c r="I15" s="2186">
        <f>'2-16'!L15+'[3]جدول 2-21'!L15+'[3]جدول 2-11'!I15</f>
        <v>759</v>
      </c>
      <c r="J15" s="2186">
        <f>'[3]جدول 2-11'!J15</f>
        <v>137</v>
      </c>
      <c r="K15" s="2186">
        <f>'[3]جدول 2-11'!K15</f>
        <v>0</v>
      </c>
      <c r="L15" s="2186">
        <f>'[3]جدول 2-11'!L15</f>
        <v>137</v>
      </c>
      <c r="M15" s="2197" t="s">
        <v>1005</v>
      </c>
      <c r="N15" s="2198" t="s">
        <v>565</v>
      </c>
      <c r="O15" s="2163"/>
      <c r="P15" s="2189">
        <f t="shared" si="1"/>
        <v>3525</v>
      </c>
      <c r="Q15" s="2206">
        <f t="shared" si="0"/>
        <v>298</v>
      </c>
      <c r="R15" s="2200">
        <f t="shared" si="0"/>
        <v>3227</v>
      </c>
      <c r="S15" s="2191">
        <f>'2-16'!A81+'[3]جدول 2-21'!A81+'[3]جدول 2-11'!S15</f>
        <v>39</v>
      </c>
      <c r="T15" s="2191">
        <f>'2-16'!B81+'[3]جدول 2-21'!B81+'[3]جدول 2-11'!T15</f>
        <v>6</v>
      </c>
      <c r="U15" s="2191">
        <f>'2-16'!C81+'[3]جدول 2-21'!C81+'[3]جدول 2-11'!U15</f>
        <v>33</v>
      </c>
      <c r="V15" s="2201" t="s">
        <v>1005</v>
      </c>
      <c r="W15" s="2198" t="s">
        <v>565</v>
      </c>
    </row>
    <row r="16" spans="1:25" s="2167" customFormat="1" ht="35.1" customHeight="1">
      <c r="A16" s="2186">
        <f>'2-16'!D16+'[3]جدول 2-21'!D16+'[3]جدول 2-11'!A16</f>
        <v>3373</v>
      </c>
      <c r="B16" s="2186">
        <f>'2-16'!E16+'[3]جدول 2-21'!E16+'[3]جدول 2-11'!B16</f>
        <v>84</v>
      </c>
      <c r="C16" s="2186">
        <f>'2-16'!F16+'[3]جدول 2-21'!F16+'[3]جدول 2-11'!C16</f>
        <v>3289</v>
      </c>
      <c r="D16" s="2186">
        <f>'2-16'!G16+'[3]جدول 2-21'!G16+'[3]جدول 2-11'!D16</f>
        <v>2551</v>
      </c>
      <c r="E16" s="2186">
        <f>'2-16'!H16+'[3]جدول 2-21'!H16+'[3]جدول 2-11'!E16</f>
        <v>242</v>
      </c>
      <c r="F16" s="2186">
        <f>'2-16'!I16+'[3]جدول 2-21'!I16+'[3]جدول 2-11'!F16</f>
        <v>2309</v>
      </c>
      <c r="G16" s="2186">
        <f>'2-16'!J16+'[3]جدول 2-21'!J16+'[3]جدول 2-11'!G16</f>
        <v>7796</v>
      </c>
      <c r="H16" s="2186">
        <f>'2-16'!K16+'[3]جدول 2-21'!K16+'[3]جدول 2-11'!H16</f>
        <v>454</v>
      </c>
      <c r="I16" s="2186">
        <f>'2-16'!L16+'[3]جدول 2-21'!L16+'[3]جدول 2-11'!I16</f>
        <v>7342</v>
      </c>
      <c r="J16" s="2186">
        <f>'[3]جدول 2-11'!J16</f>
        <v>593</v>
      </c>
      <c r="K16" s="2186">
        <f>'[3]جدول 2-11'!K16</f>
        <v>1</v>
      </c>
      <c r="L16" s="2186">
        <f>'[3]جدول 2-11'!L16</f>
        <v>592</v>
      </c>
      <c r="M16" s="2187" t="s">
        <v>847</v>
      </c>
      <c r="N16" s="2188" t="s">
        <v>851</v>
      </c>
      <c r="O16" s="2163"/>
      <c r="P16" s="2189">
        <f t="shared" si="1"/>
        <v>43642</v>
      </c>
      <c r="Q16" s="2203">
        <f t="shared" si="0"/>
        <v>1370</v>
      </c>
      <c r="R16" s="2190">
        <f t="shared" si="0"/>
        <v>42272</v>
      </c>
      <c r="S16" s="2191">
        <f>'2-16'!A82+'[3]جدول 2-21'!A82+'[3]جدول 2-11'!S16</f>
        <v>546</v>
      </c>
      <c r="T16" s="2191">
        <f>'2-16'!B82+'[3]جدول 2-21'!B82+'[3]جدول 2-11'!T16</f>
        <v>3</v>
      </c>
      <c r="U16" s="2191">
        <f>'2-16'!C82+'[3]جدول 2-21'!C82+'[3]جدول 2-11'!U16</f>
        <v>543</v>
      </c>
      <c r="V16" s="2187" t="s">
        <v>847</v>
      </c>
      <c r="W16" s="2188" t="s">
        <v>851</v>
      </c>
    </row>
    <row r="17" spans="1:23" s="2167" customFormat="1" ht="35.1" customHeight="1">
      <c r="A17" s="2186">
        <f>'2-16'!D17+'[3]جدول 2-21'!D17+'[3]جدول 2-11'!A17</f>
        <v>1717</v>
      </c>
      <c r="B17" s="2186">
        <f>'2-16'!E17+'[3]جدول 2-21'!E17+'[3]جدول 2-11'!B17</f>
        <v>86</v>
      </c>
      <c r="C17" s="2186">
        <f>'2-16'!F17+'[3]جدول 2-21'!F17+'[3]جدول 2-11'!C17</f>
        <v>1631</v>
      </c>
      <c r="D17" s="2186">
        <f>'2-16'!G17+'[3]جدول 2-21'!G17+'[3]جدول 2-11'!D17</f>
        <v>1308</v>
      </c>
      <c r="E17" s="2186">
        <f>'2-16'!H17+'[3]جدول 2-21'!H17+'[3]جدول 2-11'!E17</f>
        <v>281</v>
      </c>
      <c r="F17" s="2186">
        <f>'2-16'!I17+'[3]جدول 2-21'!I17+'[3]جدول 2-11'!F17</f>
        <v>1027</v>
      </c>
      <c r="G17" s="2186">
        <f>'2-16'!J17+'[3]جدول 2-21'!J17+'[3]جدول 2-11'!G17</f>
        <v>3048</v>
      </c>
      <c r="H17" s="2186">
        <f>'2-16'!K17+'[3]جدول 2-21'!K17+'[3]جدول 2-11'!H17</f>
        <v>740</v>
      </c>
      <c r="I17" s="2186">
        <f>'2-16'!L17+'[3]جدول 2-21'!L17+'[3]جدول 2-11'!I17</f>
        <v>2308</v>
      </c>
      <c r="J17" s="2186">
        <f>'[3]جدول 2-11'!J17</f>
        <v>74</v>
      </c>
      <c r="K17" s="2186">
        <f>'[3]جدول 2-11'!K17</f>
        <v>0</v>
      </c>
      <c r="L17" s="2186">
        <f>'[3]جدول 2-11'!L17</f>
        <v>74</v>
      </c>
      <c r="M17" s="2193" t="s">
        <v>848</v>
      </c>
      <c r="N17" s="2192" t="s">
        <v>567</v>
      </c>
      <c r="O17" s="2163"/>
      <c r="P17" s="2195">
        <f t="shared" si="1"/>
        <v>13832</v>
      </c>
      <c r="Q17" s="2204">
        <f t="shared" si="0"/>
        <v>2539</v>
      </c>
      <c r="R17" s="2196">
        <f t="shared" si="0"/>
        <v>11293</v>
      </c>
      <c r="S17" s="2191">
        <f>'2-16'!A83+'[3]جدول 2-21'!A83+'[3]جدول 2-11'!S17</f>
        <v>102</v>
      </c>
      <c r="T17" s="2191">
        <f>'2-16'!B83+'[3]جدول 2-21'!B83+'[3]جدول 2-11'!T17</f>
        <v>26</v>
      </c>
      <c r="U17" s="2191">
        <f>'2-16'!C83+'[3]جدول 2-21'!C83+'[3]جدول 2-11'!U17</f>
        <v>76</v>
      </c>
      <c r="V17" s="2193" t="s">
        <v>848</v>
      </c>
      <c r="W17" s="2192" t="s">
        <v>567</v>
      </c>
    </row>
    <row r="18" spans="1:23" s="2167" customFormat="1" ht="35.1" customHeight="1">
      <c r="A18" s="2186">
        <f>'2-16'!D18+'[3]جدول 2-21'!D18+'[3]جدول 2-11'!A18</f>
        <v>5090</v>
      </c>
      <c r="B18" s="2186">
        <f>'2-16'!E18+'[3]جدول 2-21'!E18+'[3]جدول 2-11'!B18</f>
        <v>170</v>
      </c>
      <c r="C18" s="2186">
        <f>'2-16'!F18+'[3]جدول 2-21'!F18+'[3]جدول 2-11'!C18</f>
        <v>4920</v>
      </c>
      <c r="D18" s="2186">
        <f>'2-16'!G18+'[3]جدول 2-21'!G18+'[3]جدول 2-11'!D18</f>
        <v>3859</v>
      </c>
      <c r="E18" s="2186">
        <f>'2-16'!H18+'[3]جدول 2-21'!H18+'[3]جدول 2-11'!E18</f>
        <v>523</v>
      </c>
      <c r="F18" s="2186">
        <f>'2-16'!I18+'[3]جدول 2-21'!I18+'[3]جدول 2-11'!F18</f>
        <v>3336</v>
      </c>
      <c r="G18" s="2186">
        <f>'2-16'!J18+'[3]جدول 2-21'!J18+'[3]جدول 2-11'!G18</f>
        <v>10844</v>
      </c>
      <c r="H18" s="2186">
        <f>'2-16'!K18+'[3]جدول 2-21'!K18+'[3]جدول 2-11'!H18</f>
        <v>1194</v>
      </c>
      <c r="I18" s="2186">
        <f>'2-16'!L18+'[3]جدول 2-21'!L18+'[3]جدول 2-11'!I18</f>
        <v>9650</v>
      </c>
      <c r="J18" s="2186">
        <f>'[3]جدول 2-11'!J18</f>
        <v>667</v>
      </c>
      <c r="K18" s="2186">
        <f>'[3]جدول 2-11'!K18</f>
        <v>1</v>
      </c>
      <c r="L18" s="2186">
        <f>'[3]جدول 2-11'!L18</f>
        <v>666</v>
      </c>
      <c r="M18" s="2201" t="s">
        <v>1005</v>
      </c>
      <c r="N18" s="2198" t="s">
        <v>568</v>
      </c>
      <c r="O18" s="2163"/>
      <c r="P18" s="2199">
        <f t="shared" si="1"/>
        <v>57474</v>
      </c>
      <c r="Q18" s="2206">
        <f t="shared" si="0"/>
        <v>3909</v>
      </c>
      <c r="R18" s="2200">
        <f t="shared" si="0"/>
        <v>53565</v>
      </c>
      <c r="S18" s="2191">
        <f>'2-16'!A84+'[3]جدول 2-21'!A84+'[3]جدول 2-11'!S18</f>
        <v>648</v>
      </c>
      <c r="T18" s="2191">
        <f>'2-16'!B84+'[3]جدول 2-21'!B84+'[3]جدول 2-11'!T18</f>
        <v>29</v>
      </c>
      <c r="U18" s="2191">
        <f>'2-16'!C84+'[3]جدول 2-21'!C84+'[3]جدول 2-11'!U18</f>
        <v>619</v>
      </c>
      <c r="V18" s="2201" t="s">
        <v>1005</v>
      </c>
      <c r="W18" s="2198" t="s">
        <v>568</v>
      </c>
    </row>
    <row r="19" spans="1:23" s="2215" customFormat="1" ht="15" customHeight="1">
      <c r="A19" s="2208" t="s">
        <v>1712</v>
      </c>
      <c r="B19" s="2209"/>
      <c r="C19" s="2209"/>
      <c r="D19" s="2209"/>
      <c r="E19" s="2209"/>
      <c r="F19" s="2209"/>
      <c r="G19" s="2209"/>
      <c r="H19" s="2209"/>
      <c r="I19" s="2209"/>
      <c r="J19" s="2209"/>
      <c r="K19" s="2210"/>
      <c r="L19" s="2210"/>
      <c r="M19" s="2211"/>
      <c r="N19" s="2212" t="s">
        <v>1713</v>
      </c>
      <c r="O19" s="2211"/>
      <c r="P19" s="2211"/>
      <c r="Q19" s="2213"/>
      <c r="R19" s="2213"/>
      <c r="S19" s="2213"/>
      <c r="T19" s="2213"/>
      <c r="U19" s="2213"/>
      <c r="V19" s="2213"/>
      <c r="W19" s="2214" t="s">
        <v>217</v>
      </c>
    </row>
    <row r="20" spans="1:23" s="2215" customFormat="1" ht="16.5" customHeight="1">
      <c r="A20" s="2216" t="s">
        <v>1714</v>
      </c>
      <c r="B20" s="2209"/>
      <c r="C20" s="2209"/>
      <c r="D20" s="2217" t="s">
        <v>1715</v>
      </c>
      <c r="E20" s="2209"/>
      <c r="F20" s="2209"/>
      <c r="G20" s="2209"/>
      <c r="H20" s="2211"/>
      <c r="I20" s="2209"/>
      <c r="J20" s="2209"/>
      <c r="K20" s="2210"/>
      <c r="L20" s="2210"/>
      <c r="M20" s="2211"/>
      <c r="N20" s="2212" t="s">
        <v>1716</v>
      </c>
      <c r="O20" s="2211"/>
      <c r="P20" s="2211"/>
      <c r="Q20" s="2211"/>
      <c r="R20" s="2211"/>
      <c r="S20" s="2211"/>
      <c r="T20" s="2211"/>
      <c r="U20" s="2211"/>
      <c r="V20" s="2211"/>
      <c r="W20" s="2218"/>
    </row>
    <row r="21" spans="1:23" s="2224" customFormat="1" ht="23.25">
      <c r="A21" s="2219" t="s">
        <v>1717</v>
      </c>
      <c r="B21" s="2220"/>
      <c r="C21" s="2220"/>
      <c r="D21" s="2220"/>
      <c r="E21" s="2220"/>
      <c r="F21" s="2220" t="s">
        <v>217</v>
      </c>
      <c r="G21" s="2220"/>
      <c r="H21" s="2220"/>
      <c r="I21" s="2220"/>
      <c r="J21" s="2220"/>
      <c r="K21" s="2221"/>
      <c r="L21" s="2221"/>
      <c r="M21" s="2222"/>
      <c r="N21" s="2223" t="s">
        <v>1718</v>
      </c>
      <c r="O21" s="2222"/>
      <c r="P21" s="2222"/>
      <c r="Q21" s="2222"/>
      <c r="R21" s="2222"/>
      <c r="S21" s="2222"/>
      <c r="T21" s="2222"/>
      <c r="U21" s="2222"/>
      <c r="V21" s="2222"/>
      <c r="W21" s="2222"/>
    </row>
    <row r="22" spans="1:23" s="2167" customFormat="1" ht="19.5" customHeight="1">
      <c r="A22" s="2225" t="s">
        <v>103</v>
      </c>
      <c r="B22" s="2226"/>
      <c r="C22" s="2159" t="s">
        <v>209</v>
      </c>
      <c r="D22" s="2157" t="s">
        <v>101</v>
      </c>
      <c r="E22" s="2158"/>
      <c r="F22" s="2159" t="s">
        <v>100</v>
      </c>
      <c r="G22" s="2157" t="s">
        <v>99</v>
      </c>
      <c r="H22" s="2158"/>
      <c r="I22" s="2160" t="s">
        <v>208</v>
      </c>
      <c r="J22" s="2157" t="s">
        <v>207</v>
      </c>
      <c r="K22" s="2158"/>
      <c r="L22" s="2227" t="s">
        <v>96</v>
      </c>
      <c r="M22" s="2161"/>
      <c r="N22" s="2162" t="s">
        <v>556</v>
      </c>
      <c r="O22" s="2163"/>
      <c r="P22" s="2163"/>
      <c r="Q22" s="2163"/>
      <c r="R22" s="2163"/>
      <c r="S22" s="2163"/>
      <c r="T22" s="2163"/>
      <c r="U22" s="2163"/>
      <c r="V22" s="2163"/>
      <c r="W22" s="2163"/>
    </row>
    <row r="23" spans="1:23" s="2167" customFormat="1" ht="19.5" customHeight="1">
      <c r="A23" s="2228" t="s">
        <v>130</v>
      </c>
      <c r="B23" s="2168" t="s">
        <v>843</v>
      </c>
      <c r="C23" s="2169" t="s">
        <v>842</v>
      </c>
      <c r="D23" s="2170" t="s">
        <v>130</v>
      </c>
      <c r="E23" s="2168" t="s">
        <v>843</v>
      </c>
      <c r="F23" s="2169" t="s">
        <v>842</v>
      </c>
      <c r="G23" s="2170" t="s">
        <v>130</v>
      </c>
      <c r="H23" s="2168" t="s">
        <v>843</v>
      </c>
      <c r="I23" s="2169" t="s">
        <v>842</v>
      </c>
      <c r="J23" s="2170" t="s">
        <v>130</v>
      </c>
      <c r="K23" s="2168" t="s">
        <v>843</v>
      </c>
      <c r="L23" s="2169" t="s">
        <v>842</v>
      </c>
      <c r="M23" s="2171"/>
      <c r="N23" s="2172" t="s">
        <v>558</v>
      </c>
      <c r="O23" s="2163"/>
      <c r="P23" s="2163"/>
      <c r="Q23" s="2163"/>
      <c r="R23" s="2163"/>
      <c r="S23" s="2163"/>
      <c r="T23" s="2163"/>
      <c r="U23" s="2163"/>
      <c r="V23" s="2163"/>
      <c r="W23" s="2163"/>
    </row>
    <row r="24" spans="1:23" s="2167" customFormat="1" ht="19.5" customHeight="1">
      <c r="A24" s="2229" t="s">
        <v>131</v>
      </c>
      <c r="B24" s="2177" t="s">
        <v>845</v>
      </c>
      <c r="C24" s="2178" t="s">
        <v>844</v>
      </c>
      <c r="D24" s="2179" t="s">
        <v>131</v>
      </c>
      <c r="E24" s="2177" t="s">
        <v>845</v>
      </c>
      <c r="F24" s="2178" t="s">
        <v>844</v>
      </c>
      <c r="G24" s="2179" t="s">
        <v>131</v>
      </c>
      <c r="H24" s="2177" t="s">
        <v>845</v>
      </c>
      <c r="I24" s="2178" t="s">
        <v>844</v>
      </c>
      <c r="J24" s="2179" t="s">
        <v>131</v>
      </c>
      <c r="K24" s="2177" t="s">
        <v>845</v>
      </c>
      <c r="L24" s="2178" t="s">
        <v>844</v>
      </c>
      <c r="M24" s="2180"/>
      <c r="N24" s="2181"/>
      <c r="O24" s="2163"/>
      <c r="P24" s="2163"/>
      <c r="Q24" s="2163"/>
      <c r="R24" s="2163"/>
      <c r="S24" s="2163"/>
      <c r="T24" s="2163"/>
      <c r="U24" s="2163"/>
      <c r="V24" s="2163"/>
      <c r="W24" s="2163"/>
    </row>
    <row r="25" spans="1:23" s="2167" customFormat="1" ht="34.5" customHeight="1">
      <c r="A25" s="2186">
        <f>'2-16'!D25+'[3]جدول 2-21'!D25+'[3]جدول 2-11'!A36</f>
        <v>2367</v>
      </c>
      <c r="B25" s="2186">
        <f>'2-16'!E25+'[3]جدول 2-21'!E25+'[3]جدول 2-11'!B36</f>
        <v>1119</v>
      </c>
      <c r="C25" s="2186">
        <f>'2-16'!F25+'[3]جدول 2-21'!F25+'[3]جدول 2-11'!C36</f>
        <v>1248</v>
      </c>
      <c r="D25" s="2186">
        <f>'2-16'!G25+'[3]جدول 2-21'!G25+'[3]جدول 2-11'!D36</f>
        <v>1773</v>
      </c>
      <c r="E25" s="2186">
        <f>'2-16'!H25+'[3]جدول 2-21'!H25+'[3]جدول 2-11'!E36</f>
        <v>1467</v>
      </c>
      <c r="F25" s="2186">
        <f>'2-16'!I25+'[3]جدول 2-21'!I25+'[3]جدول 2-11'!F36</f>
        <v>306</v>
      </c>
      <c r="G25" s="2186">
        <f>'2-16'!J25+'[3]جدول 2-21'!J25+'[3]جدول 2-11'!G36</f>
        <v>2197</v>
      </c>
      <c r="H25" s="2186">
        <f>'2-16'!K25+'[3]جدول 2-21'!K25+'[3]جدول 2-11'!H36</f>
        <v>1419</v>
      </c>
      <c r="I25" s="2186">
        <f>'2-16'!L25+'[3]جدول 2-21'!L25+'[3]جدول 2-11'!I36</f>
        <v>778</v>
      </c>
      <c r="J25" s="2230">
        <f>'2-16'!A7+'[3]جدول 2-21'!A7+'[3]جدول 2-11'!J36</f>
        <v>1471</v>
      </c>
      <c r="K25" s="2230">
        <f>'2-16'!B7+'[3]جدول 2-21'!B7+'[3]جدول 2-11'!K36</f>
        <v>1144</v>
      </c>
      <c r="L25" s="2230">
        <f>'2-16'!C7+'[3]جدول 2-21'!C7+'[3]جدول 2-11'!L36</f>
        <v>327</v>
      </c>
      <c r="M25" s="2187" t="s">
        <v>847</v>
      </c>
      <c r="N25" s="2188" t="s">
        <v>846</v>
      </c>
      <c r="O25" s="2163"/>
      <c r="P25" s="2163"/>
      <c r="Q25" s="2163"/>
      <c r="R25" s="2163"/>
      <c r="S25" s="2163"/>
      <c r="T25" s="2163"/>
      <c r="U25" s="2163"/>
      <c r="V25" s="2163"/>
      <c r="W25" s="2163"/>
    </row>
    <row r="26" spans="1:23" s="2167" customFormat="1" ht="34.5" customHeight="1">
      <c r="A26" s="2186">
        <f>'2-16'!D26+'[3]جدول 2-21'!D26+'[3]جدول 2-11'!A37</f>
        <v>1658</v>
      </c>
      <c r="B26" s="2186">
        <f>'2-16'!E26+'[3]جدول 2-21'!E26+'[3]جدول 2-11'!B37</f>
        <v>448</v>
      </c>
      <c r="C26" s="2186">
        <f>'2-16'!F26+'[3]جدول 2-21'!F26+'[3]جدول 2-11'!C37</f>
        <v>1210</v>
      </c>
      <c r="D26" s="2186">
        <f>'2-16'!G26+'[3]جدول 2-21'!G26+'[3]جدول 2-11'!D37</f>
        <v>769</v>
      </c>
      <c r="E26" s="2186">
        <f>'2-16'!H26+'[3]جدول 2-21'!H26+'[3]جدول 2-11'!E37</f>
        <v>665</v>
      </c>
      <c r="F26" s="2186">
        <f>'2-16'!I26+'[3]جدول 2-21'!I26+'[3]جدول 2-11'!F37</f>
        <v>104</v>
      </c>
      <c r="G26" s="2186">
        <f>'2-16'!J26+'[3]جدول 2-21'!J26+'[3]جدول 2-11'!G37</f>
        <v>988</v>
      </c>
      <c r="H26" s="2186">
        <f>'2-16'!K26+'[3]جدول 2-21'!K26+'[3]جدول 2-11'!H37</f>
        <v>589</v>
      </c>
      <c r="I26" s="2186">
        <f>'2-16'!L26+'[3]جدول 2-21'!L26+'[3]جدول 2-11'!I37</f>
        <v>399</v>
      </c>
      <c r="J26" s="2230">
        <f>'2-16'!A8+'[3]جدول 2-21'!A8+'[3]جدول 2-11'!J37</f>
        <v>493</v>
      </c>
      <c r="K26" s="2230">
        <f>'2-16'!B8+'[3]جدول 2-21'!B8+'[3]جدول 2-11'!K37</f>
        <v>432</v>
      </c>
      <c r="L26" s="2230">
        <f>'2-16'!C8+'[3]جدول 2-21'!C8+'[3]جدول 2-11'!L37</f>
        <v>61</v>
      </c>
      <c r="M26" s="2193" t="s">
        <v>848</v>
      </c>
      <c r="N26" s="2194" t="s">
        <v>217</v>
      </c>
      <c r="O26" s="2163"/>
      <c r="P26" s="2163"/>
      <c r="Q26" s="2163"/>
      <c r="R26" s="2163"/>
      <c r="S26" s="2163"/>
      <c r="T26" s="2163"/>
      <c r="U26" s="2163"/>
      <c r="V26" s="2163"/>
      <c r="W26" s="2163"/>
    </row>
    <row r="27" spans="1:23" s="2167" customFormat="1" ht="34.5" customHeight="1">
      <c r="A27" s="2186">
        <f>'2-16'!D27+'[3]جدول 2-21'!D27+'[3]جدول 2-11'!A38</f>
        <v>4025</v>
      </c>
      <c r="B27" s="2186">
        <f>'2-16'!E27+'[3]جدول 2-21'!E27+'[3]جدول 2-11'!B38</f>
        <v>1567</v>
      </c>
      <c r="C27" s="2186">
        <f>'2-16'!F27+'[3]جدول 2-21'!F27+'[3]جدول 2-11'!C38</f>
        <v>2458</v>
      </c>
      <c r="D27" s="2186">
        <f>'2-16'!G27+'[3]جدول 2-21'!G27+'[3]جدول 2-11'!D38</f>
        <v>2542</v>
      </c>
      <c r="E27" s="2186">
        <f>'2-16'!H27+'[3]جدول 2-21'!H27+'[3]جدول 2-11'!E38</f>
        <v>2132</v>
      </c>
      <c r="F27" s="2186">
        <f>'2-16'!I27+'[3]جدول 2-21'!I27+'[3]جدول 2-11'!F38</f>
        <v>410</v>
      </c>
      <c r="G27" s="2186">
        <f>'2-16'!J27+'[3]جدول 2-21'!J27+'[3]جدول 2-11'!G38</f>
        <v>3185</v>
      </c>
      <c r="H27" s="2186">
        <f>'2-16'!K27+'[3]جدول 2-21'!K27+'[3]جدول 2-11'!H38</f>
        <v>2008</v>
      </c>
      <c r="I27" s="2186">
        <f>'2-16'!L27+'[3]جدول 2-21'!L27+'[3]جدول 2-11'!I38</f>
        <v>1177</v>
      </c>
      <c r="J27" s="2230">
        <f>'2-16'!A9+'[3]جدول 2-21'!A9+'[3]جدول 2-11'!J38</f>
        <v>1964</v>
      </c>
      <c r="K27" s="2230">
        <f>'2-16'!B9+'[3]جدول 2-21'!B9+'[3]جدول 2-11'!K38</f>
        <v>1576</v>
      </c>
      <c r="L27" s="2230">
        <f>'2-16'!C9+'[3]جدول 2-21'!C9+'[3]جدول 2-11'!L38</f>
        <v>388</v>
      </c>
      <c r="M27" s="2201" t="s">
        <v>1005</v>
      </c>
      <c r="N27" s="2198" t="s">
        <v>731</v>
      </c>
      <c r="O27" s="2163"/>
      <c r="P27" s="2163"/>
      <c r="Q27" s="2163"/>
      <c r="R27" s="2163"/>
      <c r="S27" s="2163"/>
      <c r="T27" s="2163"/>
      <c r="U27" s="2163"/>
      <c r="V27" s="2163"/>
      <c r="W27" s="2163"/>
    </row>
    <row r="28" spans="1:23" s="2167" customFormat="1" ht="34.5" customHeight="1">
      <c r="A28" s="2186">
        <f>'2-16'!D28+'[3]جدول 2-21'!D28+'[3]جدول 2-11'!A39</f>
        <v>1214</v>
      </c>
      <c r="B28" s="2186">
        <f>'2-16'!E28+'[3]جدول 2-21'!E28+'[3]جدول 2-11'!B39</f>
        <v>213</v>
      </c>
      <c r="C28" s="2186">
        <f>'2-16'!F28+'[3]جدول 2-21'!F28+'[3]جدول 2-11'!C39</f>
        <v>1001</v>
      </c>
      <c r="D28" s="2186">
        <f>'2-16'!G28+'[3]جدول 2-21'!G28+'[3]جدول 2-11'!D39</f>
        <v>1647</v>
      </c>
      <c r="E28" s="2186">
        <f>'2-16'!H28+'[3]جدول 2-21'!H28+'[3]جدول 2-11'!E39</f>
        <v>29</v>
      </c>
      <c r="F28" s="2186">
        <f>'2-16'!I28+'[3]جدول 2-21'!I28+'[3]جدول 2-11'!F39</f>
        <v>1618</v>
      </c>
      <c r="G28" s="2186">
        <f>'2-16'!J28+'[3]جدول 2-21'!J28+'[3]جدول 2-11'!G39</f>
        <v>2176</v>
      </c>
      <c r="H28" s="2186">
        <f>'2-16'!K28+'[3]جدول 2-21'!K28+'[3]جدول 2-11'!H39</f>
        <v>32</v>
      </c>
      <c r="I28" s="2186">
        <f>'2-16'!L28+'[3]جدول 2-21'!L28+'[3]جدول 2-11'!I39</f>
        <v>2144</v>
      </c>
      <c r="J28" s="2230">
        <f>'2-16'!A10+'[3]جدول 2-21'!A10+'[3]جدول 2-11'!J39</f>
        <v>1609</v>
      </c>
      <c r="K28" s="2230">
        <f>'2-16'!B10+'[3]جدول 2-21'!B10+'[3]جدول 2-11'!K39</f>
        <v>33</v>
      </c>
      <c r="L28" s="2230">
        <f>'2-16'!C10+'[3]جدول 2-21'!C10+'[3]جدول 2-11'!L39</f>
        <v>1576</v>
      </c>
      <c r="M28" s="2187" t="s">
        <v>847</v>
      </c>
      <c r="N28" s="2188" t="s">
        <v>1006</v>
      </c>
      <c r="O28" s="2163"/>
      <c r="P28" s="2163"/>
      <c r="Q28" s="2163"/>
      <c r="R28" s="2163"/>
      <c r="S28" s="2163"/>
      <c r="T28" s="2163"/>
      <c r="U28" s="2163"/>
      <c r="V28" s="2163"/>
      <c r="W28" s="2163"/>
    </row>
    <row r="29" spans="1:23" s="2167" customFormat="1" ht="34.5" customHeight="1">
      <c r="A29" s="2186">
        <f>'2-16'!D29+'[3]جدول 2-21'!D29+'[3]جدول 2-11'!A40</f>
        <v>6968</v>
      </c>
      <c r="B29" s="2186">
        <f>'2-16'!E29+'[3]جدول 2-21'!E29+'[3]جدول 2-11'!B40</f>
        <v>2029</v>
      </c>
      <c r="C29" s="2186">
        <f>'2-16'!F29+'[3]جدول 2-21'!F29+'[3]جدول 2-11'!C40</f>
        <v>4939</v>
      </c>
      <c r="D29" s="2186">
        <f>'2-16'!G29+'[3]جدول 2-21'!G29+'[3]جدول 2-11'!D40</f>
        <v>4325</v>
      </c>
      <c r="E29" s="2186">
        <f>'2-16'!H29+'[3]جدول 2-21'!H29+'[3]جدول 2-11'!E40</f>
        <v>3106</v>
      </c>
      <c r="F29" s="2186">
        <f>'2-16'!I29+'[3]جدول 2-21'!I29+'[3]جدول 2-11'!F40</f>
        <v>1219</v>
      </c>
      <c r="G29" s="2186">
        <f>'2-16'!J29+'[3]جدول 2-21'!J29+'[3]جدول 2-11'!G40</f>
        <v>5114</v>
      </c>
      <c r="H29" s="2186">
        <f>'2-16'!K29+'[3]جدول 2-21'!K29+'[3]جدول 2-11'!H40</f>
        <v>2175</v>
      </c>
      <c r="I29" s="2186">
        <f>'2-16'!L29+'[3]جدول 2-21'!L29+'[3]جدول 2-11'!I40</f>
        <v>2939</v>
      </c>
      <c r="J29" s="2230">
        <f>'2-16'!A11+'[3]جدول 2-21'!A11+'[3]جدول 2-11'!J40</f>
        <v>3710</v>
      </c>
      <c r="K29" s="2230">
        <f>'2-16'!B11+'[3]جدول 2-21'!B11+'[3]جدول 2-11'!K40</f>
        <v>2528</v>
      </c>
      <c r="L29" s="2230">
        <f>'2-16'!C11+'[3]جدول 2-21'!C11+'[3]جدول 2-11'!L40</f>
        <v>1182</v>
      </c>
      <c r="M29" s="2193" t="s">
        <v>848</v>
      </c>
      <c r="N29" s="2194" t="s">
        <v>1007</v>
      </c>
      <c r="O29" s="2163"/>
      <c r="P29" s="2163"/>
      <c r="Q29" s="2163"/>
      <c r="R29" s="2163"/>
      <c r="S29" s="2163"/>
      <c r="T29" s="2163"/>
      <c r="U29" s="2163"/>
      <c r="V29" s="2163"/>
      <c r="W29" s="2163"/>
    </row>
    <row r="30" spans="1:23" s="2167" customFormat="1" ht="34.5" customHeight="1">
      <c r="A30" s="2186">
        <f>'2-16'!D30+'[3]جدول 2-21'!D30+'[3]جدول 2-11'!A41</f>
        <v>8182</v>
      </c>
      <c r="B30" s="2186">
        <f>'2-16'!E30+'[3]جدول 2-21'!E30+'[3]جدول 2-11'!B41</f>
        <v>2242</v>
      </c>
      <c r="C30" s="2186">
        <f>'2-16'!F30+'[3]جدول 2-21'!F30+'[3]جدول 2-11'!C41</f>
        <v>5940</v>
      </c>
      <c r="D30" s="2186">
        <f>'2-16'!G30+'[3]جدول 2-21'!G30+'[3]جدول 2-11'!D41</f>
        <v>5972</v>
      </c>
      <c r="E30" s="2186">
        <f>'2-16'!H30+'[3]جدول 2-21'!H30+'[3]جدول 2-11'!E41</f>
        <v>3135</v>
      </c>
      <c r="F30" s="2186">
        <f>'2-16'!I30+'[3]جدول 2-21'!I30+'[3]جدول 2-11'!F41</f>
        <v>2837</v>
      </c>
      <c r="G30" s="2186">
        <f>'2-16'!J30+'[3]جدول 2-21'!J30+'[3]جدول 2-11'!G41</f>
        <v>7290</v>
      </c>
      <c r="H30" s="2186">
        <f>'2-16'!K30+'[3]جدول 2-21'!K30+'[3]جدول 2-11'!H41</f>
        <v>2207</v>
      </c>
      <c r="I30" s="2186">
        <f>'2-16'!L30+'[3]جدول 2-21'!L30+'[3]جدول 2-11'!I41</f>
        <v>5083</v>
      </c>
      <c r="J30" s="2230">
        <f>'2-16'!A12+'[3]جدول 2-21'!A12+'[3]جدول 2-11'!J41</f>
        <v>5319</v>
      </c>
      <c r="K30" s="2230">
        <f>'2-16'!B12+'[3]جدول 2-21'!B12+'[3]جدول 2-11'!K41</f>
        <v>2561</v>
      </c>
      <c r="L30" s="2230">
        <f>'2-16'!C12+'[3]جدول 2-21'!C12+'[3]جدول 2-11'!L41</f>
        <v>2758</v>
      </c>
      <c r="M30" s="2201" t="s">
        <v>1005</v>
      </c>
      <c r="N30" s="2198" t="s">
        <v>169</v>
      </c>
      <c r="O30" s="2163"/>
      <c r="P30" s="2163"/>
      <c r="Q30" s="2163"/>
      <c r="R30" s="2163"/>
      <c r="S30" s="2163"/>
      <c r="T30" s="2163"/>
      <c r="U30" s="2163"/>
      <c r="V30" s="2163"/>
      <c r="W30" s="2163"/>
    </row>
    <row r="31" spans="1:23" s="2167" customFormat="1" ht="34.5" customHeight="1">
      <c r="A31" s="2186">
        <f>'2-16'!D31+'[3]جدول 2-21'!D31+'[3]جدول 2-11'!A42</f>
        <v>107</v>
      </c>
      <c r="B31" s="2186">
        <f>'2-16'!E31+'[3]جدول 2-21'!E31+'[3]جدول 2-11'!B42</f>
        <v>8</v>
      </c>
      <c r="C31" s="2186">
        <f>'2-16'!F31+'[3]جدول 2-21'!F31+'[3]جدول 2-11'!C42</f>
        <v>99</v>
      </c>
      <c r="D31" s="2186">
        <f>'2-16'!G31+'[3]جدول 2-21'!G31+'[3]جدول 2-11'!D42</f>
        <v>161</v>
      </c>
      <c r="E31" s="2186">
        <f>'2-16'!H31+'[3]جدول 2-21'!H31+'[3]جدول 2-11'!E42</f>
        <v>5</v>
      </c>
      <c r="F31" s="2186">
        <f>'2-16'!I31+'[3]جدول 2-21'!I31+'[3]جدول 2-11'!F42</f>
        <v>156</v>
      </c>
      <c r="G31" s="2186">
        <f>'2-16'!J31+'[3]جدول 2-21'!J31+'[3]جدول 2-11'!G42</f>
        <v>147</v>
      </c>
      <c r="H31" s="2186">
        <f>'2-16'!K31+'[3]جدول 2-21'!K31+'[3]جدول 2-11'!H42</f>
        <v>3</v>
      </c>
      <c r="I31" s="2186">
        <f>'2-16'!L31+'[3]جدول 2-21'!L31+'[3]جدول 2-11'!I42</f>
        <v>144</v>
      </c>
      <c r="J31" s="2230">
        <f>'2-16'!A13+'[3]جدول 2-21'!A13+'[3]جدول 2-11'!J42</f>
        <v>114</v>
      </c>
      <c r="K31" s="2230">
        <f>'2-16'!B13+'[3]جدول 2-21'!B13+'[3]جدول 2-11'!K42</f>
        <v>4</v>
      </c>
      <c r="L31" s="2230">
        <f>'2-16'!C13+'[3]جدول 2-21'!C13+'[3]جدول 2-11'!L42</f>
        <v>110</v>
      </c>
      <c r="M31" s="2187" t="s">
        <v>847</v>
      </c>
      <c r="N31" s="2188" t="s">
        <v>155</v>
      </c>
      <c r="O31" s="2163"/>
      <c r="P31" s="2163"/>
      <c r="Q31" s="2163"/>
      <c r="R31" s="2163"/>
      <c r="S31" s="2163"/>
      <c r="T31" s="2163"/>
      <c r="U31" s="2163"/>
      <c r="V31" s="2163"/>
      <c r="W31" s="2163"/>
    </row>
    <row r="32" spans="1:23" s="2167" customFormat="1" ht="34.5" customHeight="1">
      <c r="A32" s="2186">
        <f>'2-16'!D32+'[3]جدول 2-21'!D32+'[3]جدول 2-11'!A43</f>
        <v>135</v>
      </c>
      <c r="B32" s="2186">
        <f>'2-16'!E32+'[3]جدول 2-21'!E32+'[3]جدول 2-11'!B43</f>
        <v>7</v>
      </c>
      <c r="C32" s="2186">
        <f>'2-16'!F32+'[3]جدول 2-21'!F32+'[3]جدول 2-11'!C43</f>
        <v>128</v>
      </c>
      <c r="D32" s="2186">
        <f>'2-16'!G32+'[3]جدول 2-21'!G32+'[3]جدول 2-11'!D43</f>
        <v>33</v>
      </c>
      <c r="E32" s="2186">
        <f>'2-16'!H32+'[3]جدول 2-21'!H32+'[3]جدول 2-11'!E43</f>
        <v>21</v>
      </c>
      <c r="F32" s="2186">
        <f>'2-16'!I32+'[3]جدول 2-21'!I32+'[3]جدول 2-11'!F43</f>
        <v>12</v>
      </c>
      <c r="G32" s="2186">
        <f>'2-16'!J32+'[3]جدول 2-21'!J32+'[3]جدول 2-11'!G43</f>
        <v>39</v>
      </c>
      <c r="H32" s="2186">
        <f>'2-16'!K32+'[3]جدول 2-21'!K32+'[3]جدول 2-11'!H43</f>
        <v>14</v>
      </c>
      <c r="I32" s="2186">
        <f>'2-16'!L32+'[3]جدول 2-21'!L32+'[3]جدول 2-11'!I43</f>
        <v>25</v>
      </c>
      <c r="J32" s="2230">
        <f>'2-16'!A14+'[3]جدول 2-21'!A14+'[3]جدول 2-11'!J43</f>
        <v>26</v>
      </c>
      <c r="K32" s="2230">
        <f>'2-16'!B14+'[3]جدول 2-21'!B14+'[3]جدول 2-11'!K43</f>
        <v>3</v>
      </c>
      <c r="L32" s="2230">
        <f>'2-16'!C14+'[3]جدول 2-21'!C14+'[3]جدول 2-11'!L43</f>
        <v>23</v>
      </c>
      <c r="M32" s="2193" t="s">
        <v>848</v>
      </c>
      <c r="N32" s="2192"/>
      <c r="O32" s="2163"/>
      <c r="P32" s="2163"/>
      <c r="Q32" s="2163"/>
      <c r="R32" s="2163"/>
      <c r="S32" s="2163"/>
      <c r="T32" s="2163"/>
      <c r="U32" s="2163"/>
      <c r="V32" s="2163"/>
      <c r="W32" s="2163"/>
    </row>
    <row r="33" spans="1:23" s="2167" customFormat="1" ht="34.5" customHeight="1">
      <c r="A33" s="2186">
        <f>'2-16'!D33+'[3]جدول 2-21'!D33+'[3]جدول 2-11'!A44</f>
        <v>242</v>
      </c>
      <c r="B33" s="2186">
        <f>'2-16'!E33+'[3]جدول 2-21'!E33+'[3]جدول 2-11'!B44</f>
        <v>15</v>
      </c>
      <c r="C33" s="2186">
        <f>'2-16'!F33+'[3]جدول 2-21'!F33+'[3]جدول 2-11'!C44</f>
        <v>227</v>
      </c>
      <c r="D33" s="2186">
        <f>'2-16'!G33+'[3]جدول 2-21'!G33+'[3]جدول 2-11'!D44</f>
        <v>194</v>
      </c>
      <c r="E33" s="2186">
        <f>'2-16'!H33+'[3]جدول 2-21'!H33+'[3]جدول 2-11'!E44</f>
        <v>26</v>
      </c>
      <c r="F33" s="2186">
        <f>'2-16'!I33+'[3]جدول 2-21'!I33+'[3]جدول 2-11'!F44</f>
        <v>168</v>
      </c>
      <c r="G33" s="2186">
        <f>'2-16'!J33+'[3]جدول 2-21'!J33+'[3]جدول 2-11'!G44</f>
        <v>186</v>
      </c>
      <c r="H33" s="2186">
        <f>'2-16'!K33+'[3]جدول 2-21'!K33+'[3]جدول 2-11'!H44</f>
        <v>17</v>
      </c>
      <c r="I33" s="2186">
        <f>'2-16'!L33+'[3]جدول 2-21'!L33+'[3]جدول 2-11'!I44</f>
        <v>169</v>
      </c>
      <c r="J33" s="2230">
        <f>'2-16'!A15+'[3]جدول 2-21'!A15+'[3]جدول 2-11'!J44</f>
        <v>140</v>
      </c>
      <c r="K33" s="2230">
        <f>'2-16'!B15+'[3]جدول 2-21'!B15+'[3]جدول 2-11'!K44</f>
        <v>7</v>
      </c>
      <c r="L33" s="2230">
        <f>'2-16'!C15+'[3]جدول 2-21'!C15+'[3]جدول 2-11'!L44</f>
        <v>133</v>
      </c>
      <c r="M33" s="2201" t="s">
        <v>1005</v>
      </c>
      <c r="N33" s="2198" t="s">
        <v>565</v>
      </c>
      <c r="O33" s="2163"/>
      <c r="P33" s="2163"/>
      <c r="Q33" s="2163"/>
      <c r="R33" s="2163"/>
      <c r="S33" s="2163"/>
      <c r="T33" s="2163"/>
      <c r="U33" s="2163"/>
      <c r="V33" s="2163"/>
      <c r="W33" s="2163"/>
    </row>
    <row r="34" spans="1:23" s="2167" customFormat="1" ht="34.5" customHeight="1">
      <c r="A34" s="2186">
        <f>'2-16'!D34+'[3]جدول 2-21'!D34+'[3]جدول 2-11'!A45</f>
        <v>2691</v>
      </c>
      <c r="B34" s="2186">
        <f>'2-16'!E34+'[3]جدول 2-21'!E34+'[3]جدول 2-11'!B45</f>
        <v>164</v>
      </c>
      <c r="C34" s="2186">
        <f>'2-16'!F34+'[3]جدول 2-21'!F34+'[3]جدول 2-11'!C45</f>
        <v>2527</v>
      </c>
      <c r="D34" s="2186">
        <f>'2-16'!G34+'[3]جدول 2-21'!G34+'[3]جدول 2-11'!D45</f>
        <v>3790</v>
      </c>
      <c r="E34" s="2186">
        <f>'2-16'!H34+'[3]جدول 2-21'!H34+'[3]جدول 2-11'!E45</f>
        <v>56</v>
      </c>
      <c r="F34" s="2186">
        <f>'2-16'!I34+'[3]جدول 2-21'!I34+'[3]جدول 2-11'!F45</f>
        <v>3734</v>
      </c>
      <c r="G34" s="2186">
        <f>'2-16'!J34+'[3]جدول 2-21'!J34+'[3]جدول 2-11'!G45</f>
        <v>3529</v>
      </c>
      <c r="H34" s="2186">
        <f>'2-16'!K34+'[3]جدول 2-21'!K34+'[3]جدول 2-11'!H45</f>
        <v>56</v>
      </c>
      <c r="I34" s="2186">
        <f>'2-16'!L34+'[3]جدول 2-21'!L34+'[3]جدول 2-11'!I45</f>
        <v>3473</v>
      </c>
      <c r="J34" s="2230">
        <f>'2-16'!A16+'[3]جدول 2-21'!A16+'[3]جدول 2-11'!J45</f>
        <v>1948</v>
      </c>
      <c r="K34" s="2230">
        <f>'2-16'!B16+'[3]جدول 2-21'!B16+'[3]جدول 2-11'!K45</f>
        <v>47</v>
      </c>
      <c r="L34" s="2230">
        <f>'2-16'!C16+'[3]جدول 2-21'!C16+'[3]جدول 2-11'!L45</f>
        <v>1901</v>
      </c>
      <c r="M34" s="2187" t="s">
        <v>847</v>
      </c>
      <c r="N34" s="2188" t="s">
        <v>851</v>
      </c>
      <c r="O34" s="2163"/>
      <c r="P34" s="2163"/>
      <c r="Q34" s="2163"/>
      <c r="R34" s="2163"/>
      <c r="S34" s="2163"/>
      <c r="T34" s="2163"/>
      <c r="U34" s="2163"/>
      <c r="V34" s="2163"/>
      <c r="W34" s="2163"/>
    </row>
    <row r="35" spans="1:23" s="2167" customFormat="1" ht="34.5" customHeight="1">
      <c r="A35" s="2186">
        <f>'2-16'!D35+'[3]جدول 2-21'!D35+'[3]جدول 2-11'!A46</f>
        <v>2005</v>
      </c>
      <c r="B35" s="2186">
        <f>'2-16'!E35+'[3]جدول 2-21'!E35+'[3]جدول 2-11'!B46</f>
        <v>172</v>
      </c>
      <c r="C35" s="2186">
        <f>'2-16'!F35+'[3]جدول 2-21'!F35+'[3]جدول 2-11'!C46</f>
        <v>1833</v>
      </c>
      <c r="D35" s="2186">
        <f>'2-16'!G35+'[3]جدول 2-21'!G35+'[3]جدول 2-11'!D46</f>
        <v>485</v>
      </c>
      <c r="E35" s="2186">
        <f>'2-16'!H35+'[3]جدول 2-21'!H35+'[3]جدول 2-11'!E46</f>
        <v>217</v>
      </c>
      <c r="F35" s="2186">
        <f>'2-16'!I35+'[3]جدول 2-21'!I35+'[3]جدول 2-11'!F46</f>
        <v>268</v>
      </c>
      <c r="G35" s="2186">
        <f>'2-16'!J35+'[3]جدول 2-21'!J35+'[3]جدول 2-11'!G46</f>
        <v>750</v>
      </c>
      <c r="H35" s="2186">
        <f>'2-16'!K35+'[3]جدول 2-21'!K35+'[3]جدول 2-11'!H46</f>
        <v>78</v>
      </c>
      <c r="I35" s="2186">
        <f>'2-16'!L35+'[3]جدول 2-21'!L35+'[3]جدول 2-11'!I46</f>
        <v>672</v>
      </c>
      <c r="J35" s="2230">
        <f>'2-16'!A17+'[3]جدول 2-21'!A17+'[3]جدول 2-11'!J46</f>
        <v>538</v>
      </c>
      <c r="K35" s="2230">
        <f>'2-16'!B17+'[3]جدول 2-21'!B17+'[3]جدول 2-11'!K46</f>
        <v>68</v>
      </c>
      <c r="L35" s="2230">
        <f>'2-16'!C17+'[3]جدول 2-21'!C17+'[3]جدول 2-11'!L46</f>
        <v>470</v>
      </c>
      <c r="M35" s="2193" t="s">
        <v>848</v>
      </c>
      <c r="N35" s="2192" t="s">
        <v>567</v>
      </c>
      <c r="O35" s="2163"/>
      <c r="P35" s="2163"/>
      <c r="Q35" s="2163"/>
      <c r="R35" s="2163"/>
      <c r="S35" s="2163"/>
      <c r="T35" s="2163"/>
      <c r="U35" s="2163"/>
      <c r="V35" s="2163"/>
      <c r="W35" s="2163"/>
    </row>
    <row r="36" spans="1:23" s="2167" customFormat="1" ht="34.5" customHeight="1">
      <c r="A36" s="2186">
        <f>'2-16'!D36+'[3]جدول 2-21'!D36+'[3]جدول 2-11'!A47</f>
        <v>4696</v>
      </c>
      <c r="B36" s="2186">
        <f>'2-16'!E36+'[3]جدول 2-21'!E36+'[3]جدول 2-11'!B47</f>
        <v>336</v>
      </c>
      <c r="C36" s="2186">
        <f>'2-16'!F36+'[3]جدول 2-21'!F36+'[3]جدول 2-11'!C47</f>
        <v>4360</v>
      </c>
      <c r="D36" s="2186">
        <f>'2-16'!G36+'[3]جدول 2-21'!G36+'[3]جدول 2-11'!D47</f>
        <v>4275</v>
      </c>
      <c r="E36" s="2186">
        <f>'2-16'!H36+'[3]جدول 2-21'!H36+'[3]جدول 2-11'!E47</f>
        <v>273</v>
      </c>
      <c r="F36" s="2186">
        <f>'2-16'!I36+'[3]جدول 2-21'!I36+'[3]جدول 2-11'!F47</f>
        <v>4002</v>
      </c>
      <c r="G36" s="2186">
        <f>'2-16'!J36+'[3]جدول 2-21'!J36+'[3]جدول 2-11'!G47</f>
        <v>4279</v>
      </c>
      <c r="H36" s="2186">
        <f>'2-16'!K36+'[3]جدول 2-21'!K36+'[3]جدول 2-11'!H47</f>
        <v>134</v>
      </c>
      <c r="I36" s="2186">
        <f>'2-16'!L36+'[3]جدول 2-21'!L36+'[3]جدول 2-11'!I47</f>
        <v>4145</v>
      </c>
      <c r="J36" s="2230">
        <f>'2-16'!A18+'[3]جدول 2-21'!A18+'[3]جدول 2-11'!J47</f>
        <v>2486</v>
      </c>
      <c r="K36" s="2230">
        <f>'2-16'!B18+'[3]جدول 2-21'!B18+'[3]جدول 2-11'!K47</f>
        <v>115</v>
      </c>
      <c r="L36" s="2230">
        <f>'2-16'!C18+'[3]جدول 2-21'!C18+'[3]جدول 2-11'!L47</f>
        <v>2371</v>
      </c>
      <c r="M36" s="2201" t="s">
        <v>1005</v>
      </c>
      <c r="N36" s="2198" t="s">
        <v>568</v>
      </c>
      <c r="O36" s="2163"/>
      <c r="P36" s="2163"/>
      <c r="Q36" s="2163"/>
      <c r="R36" s="2163"/>
      <c r="S36" s="2163"/>
      <c r="T36" s="2163"/>
      <c r="U36" s="2163"/>
      <c r="V36" s="2163"/>
      <c r="W36" s="2163"/>
    </row>
    <row r="37" spans="1:23" s="2224" customFormat="1" ht="23.25">
      <c r="A37" s="2219" t="s">
        <v>1706</v>
      </c>
      <c r="B37" s="2220"/>
      <c r="C37" s="2220"/>
      <c r="D37" s="2220"/>
      <c r="E37" s="2220"/>
      <c r="F37" s="2220"/>
      <c r="G37" s="2220"/>
      <c r="H37" s="2220"/>
      <c r="I37" s="2220"/>
      <c r="J37" s="2220"/>
      <c r="K37" s="2220"/>
      <c r="L37" s="2220"/>
      <c r="M37" s="2222"/>
      <c r="N37" s="2223" t="s">
        <v>1718</v>
      </c>
      <c r="O37" s="2222"/>
      <c r="P37" s="2222"/>
      <c r="Q37" s="2222"/>
      <c r="R37" s="2222"/>
      <c r="S37" s="2222"/>
      <c r="T37" s="2222"/>
      <c r="U37" s="2222"/>
      <c r="V37" s="2222"/>
      <c r="W37" s="2222"/>
    </row>
    <row r="38" spans="1:23" s="2167" customFormat="1" ht="19.5" customHeight="1">
      <c r="A38" s="2225" t="s">
        <v>111</v>
      </c>
      <c r="B38" s="2226"/>
      <c r="C38" s="2159" t="s">
        <v>210</v>
      </c>
      <c r="D38" s="2157" t="s">
        <v>109</v>
      </c>
      <c r="E38" s="2158"/>
      <c r="F38" s="2159" t="s">
        <v>108</v>
      </c>
      <c r="G38" s="2231" t="s">
        <v>107</v>
      </c>
      <c r="H38" s="2158"/>
      <c r="I38" s="2160" t="s">
        <v>106</v>
      </c>
      <c r="J38" s="2157" t="s">
        <v>105</v>
      </c>
      <c r="K38" s="2158"/>
      <c r="L38" s="2159" t="s">
        <v>104</v>
      </c>
      <c r="M38" s="2161"/>
      <c r="N38" s="2162" t="s">
        <v>556</v>
      </c>
      <c r="O38" s="2163"/>
      <c r="P38" s="2163"/>
      <c r="Q38" s="2163"/>
      <c r="R38" s="2163"/>
      <c r="S38" s="2163"/>
      <c r="T38" s="2163"/>
      <c r="U38" s="2163"/>
      <c r="V38" s="2163"/>
      <c r="W38" s="2163"/>
    </row>
    <row r="39" spans="1:23" s="2167" customFormat="1" ht="19.5" customHeight="1">
      <c r="A39" s="2228" t="s">
        <v>130</v>
      </c>
      <c r="B39" s="2168" t="s">
        <v>843</v>
      </c>
      <c r="C39" s="2169" t="s">
        <v>842</v>
      </c>
      <c r="D39" s="2170" t="s">
        <v>130</v>
      </c>
      <c r="E39" s="2168" t="s">
        <v>843</v>
      </c>
      <c r="F39" s="2169" t="s">
        <v>842</v>
      </c>
      <c r="G39" s="2170" t="s">
        <v>130</v>
      </c>
      <c r="H39" s="2168" t="s">
        <v>843</v>
      </c>
      <c r="I39" s="2169" t="s">
        <v>842</v>
      </c>
      <c r="J39" s="2170" t="s">
        <v>130</v>
      </c>
      <c r="K39" s="2168" t="s">
        <v>843</v>
      </c>
      <c r="L39" s="2170" t="s">
        <v>842</v>
      </c>
      <c r="M39" s="2171"/>
      <c r="N39" s="2172" t="s">
        <v>558</v>
      </c>
      <c r="O39" s="2163"/>
      <c r="P39" s="2163"/>
      <c r="Q39" s="2163"/>
      <c r="R39" s="2163"/>
      <c r="S39" s="2163"/>
      <c r="T39" s="2163"/>
      <c r="U39" s="2163"/>
      <c r="V39" s="2163"/>
      <c r="W39" s="2163"/>
    </row>
    <row r="40" spans="1:23" s="2167" customFormat="1" ht="19.5" customHeight="1">
      <c r="A40" s="2229" t="s">
        <v>131</v>
      </c>
      <c r="B40" s="2177" t="s">
        <v>845</v>
      </c>
      <c r="C40" s="2178" t="s">
        <v>844</v>
      </c>
      <c r="D40" s="2179" t="s">
        <v>131</v>
      </c>
      <c r="E40" s="2177" t="s">
        <v>845</v>
      </c>
      <c r="F40" s="2178" t="s">
        <v>844</v>
      </c>
      <c r="G40" s="2179" t="s">
        <v>131</v>
      </c>
      <c r="H40" s="2177" t="s">
        <v>845</v>
      </c>
      <c r="I40" s="2178" t="s">
        <v>844</v>
      </c>
      <c r="J40" s="2179" t="s">
        <v>131</v>
      </c>
      <c r="K40" s="2177" t="s">
        <v>845</v>
      </c>
      <c r="L40" s="2179" t="s">
        <v>844</v>
      </c>
      <c r="M40" s="2180"/>
      <c r="N40" s="2181"/>
      <c r="O40" s="2163"/>
      <c r="P40" s="2163"/>
      <c r="Q40" s="2163"/>
      <c r="R40" s="2163"/>
      <c r="S40" s="2163"/>
      <c r="T40" s="2163"/>
      <c r="U40" s="2163"/>
      <c r="V40" s="2163"/>
      <c r="W40" s="2163"/>
    </row>
    <row r="41" spans="1:23" s="2167" customFormat="1" ht="34.5" customHeight="1">
      <c r="A41" s="2230">
        <f>'2-16'!D41+'[3]جدول 2-21'!D41+'[3]جدول 2-11'!A62</f>
        <v>529</v>
      </c>
      <c r="B41" s="2230">
        <f>'2-16'!E41+'[3]جدول 2-21'!E41+'[3]جدول 2-11'!B62</f>
        <v>462</v>
      </c>
      <c r="C41" s="2230">
        <f>'2-16'!F41+'[3]جدول 2-21'!F41+'[3]جدول 2-11'!C62</f>
        <v>67</v>
      </c>
      <c r="D41" s="2230">
        <f>'2-16'!G41+'[3]جدول 2-21'!G41+'[3]جدول 2-11'!D62</f>
        <v>1860</v>
      </c>
      <c r="E41" s="2230">
        <f>'2-16'!H41+'[3]جدول 2-21'!H41+'[3]جدول 2-11'!E62</f>
        <v>1158</v>
      </c>
      <c r="F41" s="2230">
        <f>'2-16'!I41+'[3]جدول 2-21'!I41+'[3]جدول 2-11'!F62</f>
        <v>702</v>
      </c>
      <c r="G41" s="2230">
        <f>'2-16'!J41+'[3]جدول 2-21'!J41+'[3]جدول 2-11'!G62</f>
        <v>577</v>
      </c>
      <c r="H41" s="2230">
        <f>'2-16'!K41+'[3]جدول 2-21'!K41+'[3]جدول 2-11'!H62</f>
        <v>502</v>
      </c>
      <c r="I41" s="2230">
        <f>'2-16'!L41+'[3]جدول 2-21'!L41+'[3]جدول 2-11'!I62</f>
        <v>75</v>
      </c>
      <c r="J41" s="2230">
        <f>'2-16'!A25+'[3]جدول 2-21'!A25+'[3]جدول 2-11'!J62</f>
        <v>1243</v>
      </c>
      <c r="K41" s="2230">
        <f>'2-16'!B25+'[3]جدول 2-21'!B25+'[3]جدول 2-11'!K62</f>
        <v>636</v>
      </c>
      <c r="L41" s="2230">
        <f>'2-16'!C25+'[3]جدول 2-21'!C25+'[3]جدول 2-11'!L62</f>
        <v>607</v>
      </c>
      <c r="M41" s="2187" t="s">
        <v>847</v>
      </c>
      <c r="N41" s="2188" t="s">
        <v>846</v>
      </c>
      <c r="O41" s="2163"/>
      <c r="P41" s="2163"/>
      <c r="Q41" s="2163"/>
      <c r="R41" s="2163"/>
      <c r="S41" s="2163"/>
      <c r="T41" s="2163"/>
      <c r="U41" s="2163"/>
      <c r="V41" s="2163"/>
      <c r="W41" s="2163"/>
    </row>
    <row r="42" spans="1:23" s="2167" customFormat="1" ht="34.5" customHeight="1">
      <c r="A42" s="2230">
        <f>'2-16'!D42+'[3]جدول 2-21'!D42+'[3]جدول 2-11'!A63</f>
        <v>145</v>
      </c>
      <c r="B42" s="2230">
        <f>'2-16'!E42+'[3]جدول 2-21'!E42+'[3]جدول 2-11'!B63</f>
        <v>141</v>
      </c>
      <c r="C42" s="2230">
        <f>'2-16'!F42+'[3]جدول 2-21'!F42+'[3]جدول 2-11'!C63</f>
        <v>4</v>
      </c>
      <c r="D42" s="2230">
        <f>'2-16'!G42+'[3]جدول 2-21'!G42+'[3]جدول 2-11'!D63</f>
        <v>575</v>
      </c>
      <c r="E42" s="2230">
        <f>'2-16'!H42+'[3]جدول 2-21'!H42+'[3]جدول 2-11'!E63</f>
        <v>479</v>
      </c>
      <c r="F42" s="2230">
        <f>'2-16'!I42+'[3]جدول 2-21'!I42+'[3]جدول 2-11'!F63</f>
        <v>96</v>
      </c>
      <c r="G42" s="2230">
        <f>'2-16'!J42+'[3]جدول 2-21'!J42+'[3]جدول 2-11'!G63</f>
        <v>218</v>
      </c>
      <c r="H42" s="2230">
        <f>'2-16'!K42+'[3]جدول 2-21'!K42+'[3]جدول 2-11'!H63</f>
        <v>209</v>
      </c>
      <c r="I42" s="2230">
        <f>'2-16'!L42+'[3]جدول 2-21'!L42+'[3]جدول 2-11'!I63</f>
        <v>9</v>
      </c>
      <c r="J42" s="2230">
        <f>'2-16'!A26+'[3]جدول 2-21'!A26+'[3]جدول 2-11'!J63</f>
        <v>512</v>
      </c>
      <c r="K42" s="2230">
        <f>'2-16'!B26+'[3]جدول 2-21'!B26+'[3]جدول 2-11'!K63</f>
        <v>312</v>
      </c>
      <c r="L42" s="2230">
        <f>'2-16'!C26+'[3]جدول 2-21'!C26+'[3]جدول 2-11'!L63</f>
        <v>200</v>
      </c>
      <c r="M42" s="2193" t="s">
        <v>848</v>
      </c>
      <c r="N42" s="2194" t="s">
        <v>217</v>
      </c>
      <c r="O42" s="2163"/>
      <c r="P42" s="2163"/>
      <c r="Q42" s="2163"/>
      <c r="R42" s="2163"/>
      <c r="S42" s="2163"/>
      <c r="T42" s="2163"/>
      <c r="U42" s="2163"/>
      <c r="V42" s="2163"/>
      <c r="W42" s="2163"/>
    </row>
    <row r="43" spans="1:23" s="2167" customFormat="1" ht="34.5" customHeight="1">
      <c r="A43" s="2230">
        <f>'2-16'!D43+'[3]جدول 2-21'!D43+'[3]جدول 2-11'!A64</f>
        <v>674</v>
      </c>
      <c r="B43" s="2230">
        <f>'2-16'!E43+'[3]جدول 2-21'!E43+'[3]جدول 2-11'!B64</f>
        <v>603</v>
      </c>
      <c r="C43" s="2230">
        <f>'2-16'!F43+'[3]جدول 2-21'!F43+'[3]جدول 2-11'!C64</f>
        <v>71</v>
      </c>
      <c r="D43" s="2230">
        <f>'2-16'!G43+'[3]جدول 2-21'!G43+'[3]جدول 2-11'!D64</f>
        <v>2435</v>
      </c>
      <c r="E43" s="2230">
        <f>'2-16'!H43+'[3]جدول 2-21'!H43+'[3]جدول 2-11'!E64</f>
        <v>1637</v>
      </c>
      <c r="F43" s="2230">
        <f>'2-16'!I43+'[3]جدول 2-21'!I43+'[3]جدول 2-11'!F64</f>
        <v>798</v>
      </c>
      <c r="G43" s="2230">
        <f>'2-16'!J43+'[3]جدول 2-21'!J43+'[3]جدول 2-11'!G64</f>
        <v>795</v>
      </c>
      <c r="H43" s="2230">
        <f>'2-16'!K43+'[3]جدول 2-21'!K43+'[3]جدول 2-11'!H64</f>
        <v>711</v>
      </c>
      <c r="I43" s="2230">
        <f>'2-16'!L43+'[3]جدول 2-21'!L43+'[3]جدول 2-11'!I64</f>
        <v>84</v>
      </c>
      <c r="J43" s="2230">
        <f>'2-16'!A27+'[3]جدول 2-21'!A27+'[3]جدول 2-11'!J64</f>
        <v>1755</v>
      </c>
      <c r="K43" s="2230">
        <f>'2-16'!B27+'[3]جدول 2-21'!B27+'[3]جدول 2-11'!K64</f>
        <v>948</v>
      </c>
      <c r="L43" s="2230">
        <f>'2-16'!C27+'[3]جدول 2-21'!C27+'[3]جدول 2-11'!L64</f>
        <v>807</v>
      </c>
      <c r="M43" s="2197" t="s">
        <v>1005</v>
      </c>
      <c r="N43" s="2198" t="s">
        <v>731</v>
      </c>
      <c r="O43" s="2163"/>
      <c r="P43" s="2163"/>
      <c r="Q43" s="2163"/>
      <c r="R43" s="2163"/>
      <c r="S43" s="2163"/>
      <c r="T43" s="2163"/>
      <c r="U43" s="2163"/>
      <c r="V43" s="2163"/>
      <c r="W43" s="2163"/>
    </row>
    <row r="44" spans="1:23" s="2167" customFormat="1" ht="34.5" customHeight="1">
      <c r="A44" s="2230">
        <f>'2-16'!D44+'[3]جدول 2-21'!D44+'[3]جدول 2-11'!A65</f>
        <v>290</v>
      </c>
      <c r="B44" s="2230">
        <f>'2-16'!E44+'[3]جدول 2-21'!E44+'[3]جدول 2-11'!B65</f>
        <v>13</v>
      </c>
      <c r="C44" s="2230">
        <f>'2-16'!F44+'[3]جدول 2-21'!F44+'[3]جدول 2-11'!C65</f>
        <v>277</v>
      </c>
      <c r="D44" s="2230">
        <f>'2-16'!G44+'[3]جدول 2-21'!G44+'[3]جدول 2-11'!D65</f>
        <v>1234</v>
      </c>
      <c r="E44" s="2230">
        <f>'2-16'!H44+'[3]جدول 2-21'!H44+'[3]جدول 2-11'!E65</f>
        <v>12</v>
      </c>
      <c r="F44" s="2230">
        <f>'2-16'!I44+'[3]جدول 2-21'!I44+'[3]جدول 2-11'!F65</f>
        <v>1222</v>
      </c>
      <c r="G44" s="2230">
        <f>'2-16'!J44+'[3]جدول 2-21'!J44+'[3]جدول 2-11'!G65</f>
        <v>856</v>
      </c>
      <c r="H44" s="2230">
        <f>'2-16'!K44+'[3]جدول 2-21'!K44+'[3]جدول 2-11'!H65</f>
        <v>22</v>
      </c>
      <c r="I44" s="2230">
        <f>'2-16'!L44+'[3]جدول 2-21'!L44+'[3]جدول 2-11'!I65</f>
        <v>834</v>
      </c>
      <c r="J44" s="2230">
        <f>'2-16'!A28+'[3]جدول 2-21'!A28+'[3]جدول 2-11'!J65</f>
        <v>776</v>
      </c>
      <c r="K44" s="2230">
        <f>'2-16'!B28+'[3]جدول 2-21'!B28+'[3]جدول 2-11'!K65</f>
        <v>23</v>
      </c>
      <c r="L44" s="2230">
        <f>'2-16'!C28+'[3]جدول 2-21'!C28+'[3]جدول 2-11'!L65</f>
        <v>753</v>
      </c>
      <c r="M44" s="2187" t="s">
        <v>847</v>
      </c>
      <c r="N44" s="2188" t="s">
        <v>1006</v>
      </c>
      <c r="O44" s="2163"/>
      <c r="P44" s="2163"/>
      <c r="Q44" s="2163"/>
      <c r="R44" s="2163"/>
      <c r="S44" s="2163"/>
      <c r="T44" s="2163"/>
      <c r="U44" s="2163"/>
      <c r="V44" s="2163"/>
      <c r="W44" s="2163"/>
    </row>
    <row r="45" spans="1:23" s="2167" customFormat="1" ht="34.5" customHeight="1">
      <c r="A45" s="2230">
        <f>'2-16'!D45+'[3]جدول 2-21'!D45+'[3]جدول 2-11'!A66</f>
        <v>1157</v>
      </c>
      <c r="B45" s="2230">
        <f>'2-16'!E45+'[3]جدول 2-21'!E45+'[3]جدول 2-11'!B66</f>
        <v>690</v>
      </c>
      <c r="C45" s="2230">
        <f>'2-16'!F45+'[3]جدول 2-21'!F45+'[3]جدول 2-11'!C66</f>
        <v>467</v>
      </c>
      <c r="D45" s="2230">
        <f>'2-16'!G45+'[3]جدول 2-21'!G45+'[3]جدول 2-11'!D66</f>
        <v>4229</v>
      </c>
      <c r="E45" s="2230">
        <f>'2-16'!H45+'[3]جدول 2-21'!H45+'[3]جدول 2-11'!E66</f>
        <v>2216</v>
      </c>
      <c r="F45" s="2230">
        <f>'2-16'!I45+'[3]جدول 2-21'!I45+'[3]جدول 2-11'!F66</f>
        <v>2013</v>
      </c>
      <c r="G45" s="2230">
        <f>'2-16'!J45+'[3]جدول 2-21'!J45+'[3]جدول 2-11'!G66</f>
        <v>1938</v>
      </c>
      <c r="H45" s="2230">
        <f>'2-16'!K45+'[3]جدول 2-21'!K45+'[3]جدول 2-11'!H66</f>
        <v>954</v>
      </c>
      <c r="I45" s="2230">
        <f>'2-16'!L45+'[3]جدول 2-21'!L45+'[3]جدول 2-11'!I66</f>
        <v>984</v>
      </c>
      <c r="J45" s="2230">
        <f>'2-16'!A29+'[3]جدول 2-21'!A29+'[3]جدول 2-11'!J66</f>
        <v>3315</v>
      </c>
      <c r="K45" s="2230">
        <f>'2-16'!B29+'[3]جدول 2-21'!B29+'[3]جدول 2-11'!K66</f>
        <v>1744</v>
      </c>
      <c r="L45" s="2230">
        <f>'2-16'!C29+'[3]جدول 2-21'!C29+'[3]جدول 2-11'!L66</f>
        <v>1571</v>
      </c>
      <c r="M45" s="2193" t="s">
        <v>848</v>
      </c>
      <c r="N45" s="2194" t="s">
        <v>1007</v>
      </c>
      <c r="O45" s="2163"/>
      <c r="P45" s="2163"/>
      <c r="Q45" s="2163"/>
      <c r="R45" s="2163"/>
      <c r="S45" s="2163"/>
      <c r="T45" s="2163"/>
      <c r="U45" s="2163"/>
      <c r="V45" s="2163"/>
      <c r="W45" s="2163"/>
    </row>
    <row r="46" spans="1:23" s="2167" customFormat="1" ht="34.5" customHeight="1">
      <c r="A46" s="2230">
        <f>'2-16'!D46+'[3]جدول 2-21'!D46+'[3]جدول 2-11'!A67</f>
        <v>1447</v>
      </c>
      <c r="B46" s="2230">
        <f>'2-16'!E46+'[3]جدول 2-21'!E46+'[3]جدول 2-11'!B67</f>
        <v>703</v>
      </c>
      <c r="C46" s="2230">
        <f>'2-16'!F46+'[3]جدول 2-21'!F46+'[3]جدول 2-11'!C67</f>
        <v>744</v>
      </c>
      <c r="D46" s="2230">
        <f>'2-16'!G46+'[3]جدول 2-21'!G46+'[3]جدول 2-11'!D67</f>
        <v>5463</v>
      </c>
      <c r="E46" s="2230">
        <f>'2-16'!H46+'[3]جدول 2-21'!H46+'[3]جدول 2-11'!E67</f>
        <v>2228</v>
      </c>
      <c r="F46" s="2230">
        <f>'2-16'!I46+'[3]جدول 2-21'!I46+'[3]جدول 2-11'!F67</f>
        <v>3235</v>
      </c>
      <c r="G46" s="2230">
        <f>'2-16'!J46+'[3]جدول 2-21'!J46+'[3]جدول 2-11'!G67</f>
        <v>2794</v>
      </c>
      <c r="H46" s="2230">
        <f>'2-16'!K46+'[3]جدول 2-21'!K46+'[3]جدول 2-11'!H67</f>
        <v>976</v>
      </c>
      <c r="I46" s="2230">
        <f>'2-16'!L46+'[3]جدول 2-21'!L46+'[3]جدول 2-11'!I67</f>
        <v>1818</v>
      </c>
      <c r="J46" s="2230">
        <f>'2-16'!A30+'[3]جدول 2-21'!A30+'[3]جدول 2-11'!J67</f>
        <v>4091</v>
      </c>
      <c r="K46" s="2230">
        <f>'2-16'!B30+'[3]جدول 2-21'!B30+'[3]جدول 2-11'!K67</f>
        <v>1767</v>
      </c>
      <c r="L46" s="2230">
        <f>'2-16'!C30+'[3]جدول 2-21'!C30+'[3]جدول 2-11'!L67</f>
        <v>2324</v>
      </c>
      <c r="M46" s="2201" t="s">
        <v>1005</v>
      </c>
      <c r="N46" s="2198" t="s">
        <v>169</v>
      </c>
      <c r="O46" s="2163"/>
      <c r="P46" s="2163"/>
      <c r="Q46" s="2163"/>
      <c r="R46" s="2163"/>
      <c r="S46" s="2163"/>
      <c r="T46" s="2163"/>
      <c r="U46" s="2163"/>
      <c r="V46" s="2163"/>
      <c r="W46" s="2163"/>
    </row>
    <row r="47" spans="1:23" s="2167" customFormat="1" ht="34.5" customHeight="1">
      <c r="A47" s="2230">
        <f>'2-16'!D47+'[3]جدول 2-21'!D47+'[3]جدول 2-11'!A68</f>
        <v>41</v>
      </c>
      <c r="B47" s="2230">
        <f>'2-16'!E47+'[3]جدول 2-21'!E47+'[3]جدول 2-11'!B68</f>
        <v>2</v>
      </c>
      <c r="C47" s="2230">
        <f>'2-16'!F47+'[3]جدول 2-21'!F47+'[3]جدول 2-11'!C68</f>
        <v>39</v>
      </c>
      <c r="D47" s="2230">
        <f>'2-16'!G47+'[3]جدول 2-21'!G47+'[3]جدول 2-11'!D68</f>
        <v>206</v>
      </c>
      <c r="E47" s="2230">
        <f>'2-16'!H47+'[3]جدول 2-21'!H47+'[3]جدول 2-11'!E68</f>
        <v>0</v>
      </c>
      <c r="F47" s="2230">
        <f>'2-16'!I47+'[3]جدول 2-21'!I47+'[3]جدول 2-11'!F68</f>
        <v>206</v>
      </c>
      <c r="G47" s="2230">
        <f>'2-16'!J47+'[3]جدول 2-21'!J47+'[3]جدول 2-11'!G68</f>
        <v>41</v>
      </c>
      <c r="H47" s="2230">
        <f>'2-16'!K47+'[3]جدول 2-21'!K47+'[3]جدول 2-11'!H68</f>
        <v>0</v>
      </c>
      <c r="I47" s="2230">
        <f>'2-16'!L47+'[3]جدول 2-21'!L47+'[3]جدول 2-11'!I68</f>
        <v>41</v>
      </c>
      <c r="J47" s="2230">
        <f>'2-16'!A31+'[3]جدول 2-21'!A31+'[3]جدول 2-11'!J68</f>
        <v>74</v>
      </c>
      <c r="K47" s="2230">
        <f>'2-16'!B31+'[3]جدول 2-21'!B31+'[3]جدول 2-11'!K68</f>
        <v>2</v>
      </c>
      <c r="L47" s="2230">
        <f>'2-16'!C31+'[3]جدول 2-21'!C31+'[3]جدول 2-11'!L68</f>
        <v>72</v>
      </c>
      <c r="M47" s="2187" t="s">
        <v>847</v>
      </c>
      <c r="N47" s="2188" t="s">
        <v>155</v>
      </c>
      <c r="O47" s="2163"/>
      <c r="P47" s="2163"/>
      <c r="Q47" s="2163"/>
      <c r="R47" s="2163"/>
      <c r="S47" s="2163"/>
      <c r="T47" s="2163"/>
      <c r="U47" s="2163"/>
      <c r="V47" s="2163"/>
      <c r="W47" s="2163"/>
    </row>
    <row r="48" spans="1:23" s="2167" customFormat="1" ht="34.5" customHeight="1">
      <c r="A48" s="2230">
        <f>'2-16'!D48+'[3]جدول 2-21'!D48+'[3]جدول 2-11'!A69</f>
        <v>12</v>
      </c>
      <c r="B48" s="2230">
        <f>'2-16'!E48+'[3]جدول 2-21'!E48+'[3]جدول 2-11'!B69</f>
        <v>5</v>
      </c>
      <c r="C48" s="2230">
        <f>'2-16'!F48+'[3]جدول 2-21'!F48+'[3]جدول 2-11'!C69</f>
        <v>7</v>
      </c>
      <c r="D48" s="2230">
        <f>'2-16'!G48+'[3]جدول 2-21'!G48+'[3]جدول 2-11'!D69</f>
        <v>60</v>
      </c>
      <c r="E48" s="2230">
        <f>'2-16'!H48+'[3]جدول 2-21'!H48+'[3]جدول 2-11'!E69</f>
        <v>7</v>
      </c>
      <c r="F48" s="2230">
        <f>'2-16'!I48+'[3]جدول 2-21'!I48+'[3]جدول 2-11'!F69</f>
        <v>53</v>
      </c>
      <c r="G48" s="2230">
        <f>'2-16'!J48+'[3]جدول 2-21'!J48+'[3]جدول 2-11'!G69</f>
        <v>14</v>
      </c>
      <c r="H48" s="2230">
        <f>'2-16'!K48+'[3]جدول 2-21'!K48+'[3]جدول 2-11'!H69</f>
        <v>1</v>
      </c>
      <c r="I48" s="2230">
        <f>'2-16'!L48+'[3]جدول 2-21'!L48+'[3]جدول 2-11'!I69</f>
        <v>13</v>
      </c>
      <c r="J48" s="2230">
        <f>'2-16'!A32+'[3]جدول 2-21'!A32+'[3]جدول 2-11'!J69</f>
        <v>31</v>
      </c>
      <c r="K48" s="2230">
        <f>'2-16'!B32+'[3]جدول 2-21'!B32+'[3]جدول 2-11'!K69</f>
        <v>2</v>
      </c>
      <c r="L48" s="2230">
        <f>'2-16'!C32+'[3]جدول 2-21'!C32+'[3]جدول 2-11'!L69</f>
        <v>29</v>
      </c>
      <c r="M48" s="2193" t="s">
        <v>848</v>
      </c>
      <c r="N48" s="2192"/>
      <c r="O48" s="2163"/>
      <c r="P48" s="2163"/>
      <c r="Q48" s="2163"/>
      <c r="R48" s="2163"/>
      <c r="S48" s="2163"/>
      <c r="T48" s="2163"/>
      <c r="U48" s="2163"/>
      <c r="V48" s="2163"/>
      <c r="W48" s="2163"/>
    </row>
    <row r="49" spans="1:23" s="2167" customFormat="1" ht="34.5" customHeight="1">
      <c r="A49" s="2230">
        <f>'2-16'!D49+'[3]جدول 2-21'!D49+'[3]جدول 2-11'!A70</f>
        <v>53</v>
      </c>
      <c r="B49" s="2230">
        <f>'2-16'!E49+'[3]جدول 2-21'!E49+'[3]جدول 2-11'!B70</f>
        <v>7</v>
      </c>
      <c r="C49" s="2230">
        <f>'2-16'!F49+'[3]جدول 2-21'!F49+'[3]جدول 2-11'!C70</f>
        <v>46</v>
      </c>
      <c r="D49" s="2230">
        <f>'2-16'!G49+'[3]جدول 2-21'!G49+'[3]جدول 2-11'!D70</f>
        <v>266</v>
      </c>
      <c r="E49" s="2230">
        <f>'2-16'!H49+'[3]جدول 2-21'!H49+'[3]جدول 2-11'!E70</f>
        <v>7</v>
      </c>
      <c r="F49" s="2230">
        <f>'2-16'!I49+'[3]جدول 2-21'!I49+'[3]جدول 2-11'!F70</f>
        <v>259</v>
      </c>
      <c r="G49" s="2230">
        <f>'2-16'!J49+'[3]جدول 2-21'!J49+'[3]جدول 2-11'!G70</f>
        <v>55</v>
      </c>
      <c r="H49" s="2230">
        <f>'2-16'!K49+'[3]جدول 2-21'!K49+'[3]جدول 2-11'!H70</f>
        <v>1</v>
      </c>
      <c r="I49" s="2230">
        <f>'2-16'!L49+'[3]جدول 2-21'!L49+'[3]جدول 2-11'!I70</f>
        <v>54</v>
      </c>
      <c r="J49" s="2230">
        <f>'2-16'!A33+'[3]جدول 2-21'!A33+'[3]جدول 2-11'!J70</f>
        <v>105</v>
      </c>
      <c r="K49" s="2230">
        <f>'2-16'!B33+'[3]جدول 2-21'!B33+'[3]جدول 2-11'!K70</f>
        <v>4</v>
      </c>
      <c r="L49" s="2230">
        <f>'2-16'!C33+'[3]جدول 2-21'!C33+'[3]جدول 2-11'!L70</f>
        <v>101</v>
      </c>
      <c r="M49" s="2201" t="s">
        <v>1005</v>
      </c>
      <c r="N49" s="2198" t="s">
        <v>565</v>
      </c>
      <c r="O49" s="2163"/>
      <c r="P49" s="2163"/>
      <c r="Q49" s="2163"/>
      <c r="R49" s="2163"/>
      <c r="S49" s="2163"/>
      <c r="T49" s="2163"/>
      <c r="U49" s="2163"/>
      <c r="V49" s="2163"/>
      <c r="W49" s="2163"/>
    </row>
    <row r="50" spans="1:23" s="2167" customFormat="1" ht="34.5" customHeight="1">
      <c r="A50" s="2230">
        <f>'2-16'!D50+'[3]جدول 2-21'!D50+'[3]جدول 2-11'!A71</f>
        <v>560</v>
      </c>
      <c r="B50" s="2230">
        <f>'2-16'!E50+'[3]جدول 2-21'!E50+'[3]جدول 2-11'!B71</f>
        <v>7</v>
      </c>
      <c r="C50" s="2230">
        <f>'2-16'!F50+'[3]جدول 2-21'!F50+'[3]جدول 2-11'!C71</f>
        <v>553</v>
      </c>
      <c r="D50" s="2230">
        <f>'2-16'!G50+'[3]جدول 2-21'!G50+'[3]جدول 2-11'!D71</f>
        <v>2629</v>
      </c>
      <c r="E50" s="2230">
        <f>'2-16'!H50+'[3]جدول 2-21'!H50+'[3]جدول 2-11'!E71</f>
        <v>27</v>
      </c>
      <c r="F50" s="2230">
        <f>'2-16'!I50+'[3]جدول 2-21'!I50+'[3]جدول 2-11'!F71</f>
        <v>2602</v>
      </c>
      <c r="G50" s="2230">
        <f>'2-16'!J50+'[3]جدول 2-21'!J50+'[3]جدول 2-11'!G71</f>
        <v>969</v>
      </c>
      <c r="H50" s="2230">
        <f>'2-16'!K50+'[3]جدول 2-21'!K50+'[3]جدول 2-11'!H71</f>
        <v>9</v>
      </c>
      <c r="I50" s="2230">
        <f>'2-16'!L50+'[3]جدول 2-21'!L50+'[3]جدول 2-11'!I71</f>
        <v>960</v>
      </c>
      <c r="J50" s="2230">
        <f>'2-16'!A34+'[3]جدول 2-21'!A34+'[3]جدول 2-11'!J71</f>
        <v>1560</v>
      </c>
      <c r="K50" s="2230">
        <f>'2-16'!B34+'[3]جدول 2-21'!B34+'[3]جدول 2-11'!K71</f>
        <v>32</v>
      </c>
      <c r="L50" s="2230">
        <f>'2-16'!C34+'[3]جدول 2-21'!C34+'[3]جدول 2-11'!L71</f>
        <v>1528</v>
      </c>
      <c r="M50" s="2187" t="s">
        <v>847</v>
      </c>
      <c r="N50" s="2188" t="s">
        <v>851</v>
      </c>
      <c r="O50" s="2163"/>
      <c r="P50" s="2163"/>
      <c r="Q50" s="2163"/>
      <c r="R50" s="2163"/>
      <c r="S50" s="2163"/>
      <c r="T50" s="2163"/>
      <c r="U50" s="2163"/>
      <c r="V50" s="2163"/>
      <c r="W50" s="2163"/>
    </row>
    <row r="51" spans="1:23" s="2167" customFormat="1" ht="34.5" customHeight="1">
      <c r="A51" s="2230">
        <f>'2-16'!D51+'[3]جدول 2-21'!D51+'[3]جدول 2-11'!A72</f>
        <v>128</v>
      </c>
      <c r="B51" s="2230">
        <f>'2-16'!E51+'[3]جدول 2-21'!E51+'[3]جدول 2-11'!B72</f>
        <v>45</v>
      </c>
      <c r="C51" s="2230">
        <f>'2-16'!F51+'[3]جدول 2-21'!F51+'[3]جدول 2-11'!C72</f>
        <v>83</v>
      </c>
      <c r="D51" s="2230">
        <f>'2-16'!G51+'[3]جدول 2-21'!G51+'[3]جدول 2-11'!D72</f>
        <v>614</v>
      </c>
      <c r="E51" s="2230">
        <f>'2-16'!H51+'[3]جدول 2-21'!H51+'[3]جدول 2-11'!E72</f>
        <v>106</v>
      </c>
      <c r="F51" s="2230">
        <f>'2-16'!I51+'[3]جدول 2-21'!I51+'[3]جدول 2-11'!F72</f>
        <v>508</v>
      </c>
      <c r="G51" s="2230">
        <f>'2-16'!J51+'[3]جدول 2-21'!J51+'[3]جدول 2-11'!G72</f>
        <v>231</v>
      </c>
      <c r="H51" s="2230">
        <f>'2-16'!K51+'[3]جدول 2-21'!K51+'[3]جدول 2-11'!H72</f>
        <v>19</v>
      </c>
      <c r="I51" s="2230">
        <f>'2-16'!L51+'[3]جدول 2-21'!L51+'[3]جدول 2-11'!I72</f>
        <v>212</v>
      </c>
      <c r="J51" s="2230">
        <f>'2-16'!A35+'[3]جدول 2-21'!A35+'[3]جدول 2-11'!J72</f>
        <v>412</v>
      </c>
      <c r="K51" s="2230">
        <f>'2-16'!B35+'[3]جدول 2-21'!B35+'[3]جدول 2-11'!K72</f>
        <v>46</v>
      </c>
      <c r="L51" s="2230">
        <f>'2-16'!C35+'[3]جدول 2-21'!C35+'[3]جدول 2-11'!L72</f>
        <v>366</v>
      </c>
      <c r="M51" s="2193" t="s">
        <v>848</v>
      </c>
      <c r="N51" s="2192" t="s">
        <v>567</v>
      </c>
      <c r="O51" s="2163"/>
      <c r="P51" s="2163"/>
      <c r="Q51" s="2163"/>
      <c r="R51" s="2163"/>
      <c r="S51" s="2163"/>
      <c r="T51" s="2163"/>
      <c r="U51" s="2163"/>
      <c r="V51" s="2163"/>
      <c r="W51" s="2163"/>
    </row>
    <row r="52" spans="1:23" s="2167" customFormat="1" ht="34.5" customHeight="1">
      <c r="A52" s="2230">
        <f>'2-16'!D52+'[3]جدول 2-21'!D52+'[3]جدول 2-11'!A73</f>
        <v>688</v>
      </c>
      <c r="B52" s="2230">
        <f>'2-16'!E52+'[3]جدول 2-21'!E52+'[3]جدول 2-11'!B73</f>
        <v>52</v>
      </c>
      <c r="C52" s="2230">
        <f>'2-16'!F52+'[3]جدول 2-21'!F52+'[3]جدول 2-11'!C73</f>
        <v>636</v>
      </c>
      <c r="D52" s="2230">
        <f>'2-16'!G52+'[3]جدول 2-21'!G52+'[3]جدول 2-11'!D73</f>
        <v>3243</v>
      </c>
      <c r="E52" s="2230">
        <f>'2-16'!H52+'[3]جدول 2-21'!H52+'[3]جدول 2-11'!E73</f>
        <v>133</v>
      </c>
      <c r="F52" s="2230">
        <f>'2-16'!I52+'[3]جدول 2-21'!I52+'[3]جدول 2-11'!F73</f>
        <v>3110</v>
      </c>
      <c r="G52" s="2230">
        <f>'2-16'!J52+'[3]جدول 2-21'!J52+'[3]جدول 2-11'!G73</f>
        <v>1200</v>
      </c>
      <c r="H52" s="2230">
        <f>'2-16'!K52+'[3]جدول 2-21'!K52+'[3]جدول 2-11'!H73</f>
        <v>28</v>
      </c>
      <c r="I52" s="2230">
        <f>'2-16'!L52+'[3]جدول 2-21'!L52+'[3]جدول 2-11'!I73</f>
        <v>1172</v>
      </c>
      <c r="J52" s="2230">
        <f>'2-16'!A36+'[3]جدول 2-21'!A36+'[3]جدول 2-11'!J73</f>
        <v>1972</v>
      </c>
      <c r="K52" s="2230">
        <f>'2-16'!B36+'[3]جدول 2-21'!B36+'[3]جدول 2-11'!K73</f>
        <v>78</v>
      </c>
      <c r="L52" s="2230">
        <f>'2-16'!C36+'[3]جدول 2-21'!C36+'[3]جدول 2-11'!L73</f>
        <v>1894</v>
      </c>
      <c r="M52" s="2201" t="s">
        <v>1005</v>
      </c>
      <c r="N52" s="2198" t="s">
        <v>568</v>
      </c>
      <c r="O52" s="2163"/>
      <c r="P52" s="2163"/>
      <c r="Q52" s="2163"/>
      <c r="R52" s="2163"/>
      <c r="S52" s="2163"/>
      <c r="T52" s="2163"/>
      <c r="U52" s="2163"/>
      <c r="V52" s="2232"/>
      <c r="W52" s="2163"/>
    </row>
    <row r="53" spans="1:23" s="2224" customFormat="1" ht="23.25">
      <c r="A53" s="2219" t="s">
        <v>1706</v>
      </c>
      <c r="B53" s="2220"/>
      <c r="C53" s="2220"/>
      <c r="D53" s="2220"/>
      <c r="E53" s="2220"/>
      <c r="F53" s="2220"/>
      <c r="G53" s="2220"/>
      <c r="H53" s="2220"/>
      <c r="I53" s="2220"/>
      <c r="J53" s="2220"/>
      <c r="K53" s="2220"/>
      <c r="L53" s="2220"/>
      <c r="M53" s="2222"/>
      <c r="N53" s="2223" t="s">
        <v>1718</v>
      </c>
      <c r="O53" s="2222"/>
      <c r="P53" s="2222"/>
      <c r="Q53" s="2222"/>
      <c r="R53" s="2222"/>
      <c r="S53" s="2222"/>
      <c r="T53" s="2222"/>
      <c r="U53" s="2222"/>
      <c r="V53" s="2222"/>
      <c r="W53" s="2222"/>
    </row>
    <row r="54" spans="1:23" s="2167" customFormat="1" ht="19.5" customHeight="1">
      <c r="A54" s="2225" t="s">
        <v>119</v>
      </c>
      <c r="B54" s="2226"/>
      <c r="C54" s="2159" t="s">
        <v>118</v>
      </c>
      <c r="D54" s="2157" t="s">
        <v>117</v>
      </c>
      <c r="E54" s="2158"/>
      <c r="F54" s="2160" t="s">
        <v>212</v>
      </c>
      <c r="G54" s="2157" t="s">
        <v>211</v>
      </c>
      <c r="H54" s="2158"/>
      <c r="I54" s="2159" t="s">
        <v>114</v>
      </c>
      <c r="J54" s="2157" t="s">
        <v>113</v>
      </c>
      <c r="K54" s="2158"/>
      <c r="L54" s="2159" t="s">
        <v>112</v>
      </c>
      <c r="M54" s="2161"/>
      <c r="N54" s="2162" t="s">
        <v>556</v>
      </c>
      <c r="O54" s="2163"/>
      <c r="P54" s="2163"/>
      <c r="Q54" s="2163"/>
      <c r="R54" s="2163"/>
      <c r="S54" s="2163"/>
      <c r="T54" s="2163"/>
      <c r="U54" s="2163"/>
      <c r="V54" s="2163"/>
      <c r="W54" s="2163"/>
    </row>
    <row r="55" spans="1:23" s="2167" customFormat="1" ht="19.5" customHeight="1">
      <c r="A55" s="2228" t="s">
        <v>130</v>
      </c>
      <c r="B55" s="2168" t="s">
        <v>843</v>
      </c>
      <c r="C55" s="2169" t="s">
        <v>842</v>
      </c>
      <c r="D55" s="2170" t="s">
        <v>130</v>
      </c>
      <c r="E55" s="2168" t="s">
        <v>843</v>
      </c>
      <c r="F55" s="2169" t="s">
        <v>842</v>
      </c>
      <c r="G55" s="2170" t="s">
        <v>130</v>
      </c>
      <c r="H55" s="2168" t="s">
        <v>843</v>
      </c>
      <c r="I55" s="2169" t="s">
        <v>842</v>
      </c>
      <c r="J55" s="2170" t="s">
        <v>130</v>
      </c>
      <c r="K55" s="2168" t="s">
        <v>843</v>
      </c>
      <c r="L55" s="2170" t="s">
        <v>842</v>
      </c>
      <c r="M55" s="2171"/>
      <c r="N55" s="2172" t="s">
        <v>558</v>
      </c>
      <c r="O55" s="2163"/>
      <c r="P55" s="2163"/>
      <c r="Q55" s="2163"/>
      <c r="R55" s="2163"/>
      <c r="S55" s="2163"/>
      <c r="T55" s="2163"/>
      <c r="U55" s="2163"/>
      <c r="V55" s="2163"/>
      <c r="W55" s="2163"/>
    </row>
    <row r="56" spans="1:23" s="2167" customFormat="1" ht="19.5" customHeight="1">
      <c r="A56" s="2229" t="s">
        <v>131</v>
      </c>
      <c r="B56" s="2177" t="s">
        <v>845</v>
      </c>
      <c r="C56" s="2178" t="s">
        <v>844</v>
      </c>
      <c r="D56" s="2179" t="s">
        <v>131</v>
      </c>
      <c r="E56" s="2177" t="s">
        <v>845</v>
      </c>
      <c r="F56" s="2178" t="s">
        <v>844</v>
      </c>
      <c r="G56" s="2179" t="s">
        <v>131</v>
      </c>
      <c r="H56" s="2177" t="s">
        <v>845</v>
      </c>
      <c r="I56" s="2178" t="s">
        <v>844</v>
      </c>
      <c r="J56" s="2179" t="s">
        <v>131</v>
      </c>
      <c r="K56" s="2177" t="s">
        <v>845</v>
      </c>
      <c r="L56" s="2179" t="s">
        <v>844</v>
      </c>
      <c r="M56" s="2180"/>
      <c r="N56" s="2181"/>
      <c r="O56" s="2163"/>
      <c r="P56" s="2163"/>
      <c r="Q56" s="2163"/>
      <c r="R56" s="2163"/>
      <c r="S56" s="2163"/>
      <c r="T56" s="2163"/>
      <c r="U56" s="2163"/>
      <c r="V56" s="2163"/>
      <c r="W56" s="2163"/>
    </row>
    <row r="57" spans="1:23" s="2167" customFormat="1" ht="34.5" customHeight="1">
      <c r="A57" s="2230">
        <f>'2-16'!D57+'[3]جدول 2-21'!D57+'[3]جدول 2-11'!A88</f>
        <v>1707</v>
      </c>
      <c r="B57" s="2230">
        <f>'2-16'!E57+'[3]جدول 2-21'!E57+'[3]جدول 2-11'!B88</f>
        <v>1225</v>
      </c>
      <c r="C57" s="2230">
        <f>'2-16'!F57+'[3]جدول 2-21'!F57+'[3]جدول 2-11'!C88</f>
        <v>482</v>
      </c>
      <c r="D57" s="2230">
        <f>'2-16'!G57+'[3]جدول 2-21'!G57+'[3]جدول 2-11'!D88</f>
        <v>747</v>
      </c>
      <c r="E57" s="2230">
        <f>'2-16'!H57+'[3]جدول 2-21'!H57+'[3]جدول 2-11'!E88</f>
        <v>706</v>
      </c>
      <c r="F57" s="2230">
        <f>'2-16'!I57+'[3]جدول 2-21'!I57+'[3]جدول 2-11'!F88</f>
        <v>41</v>
      </c>
      <c r="G57" s="2230">
        <f>'2-16'!J57+'[3]جدول 2-21'!J57+'[3]جدول 2-11'!G88</f>
        <v>775</v>
      </c>
      <c r="H57" s="2230">
        <f>'2-16'!K57+'[3]جدول 2-21'!K57+'[3]جدول 2-11'!H88</f>
        <v>682</v>
      </c>
      <c r="I57" s="2230">
        <f>'2-16'!L57+'[3]جدول 2-21'!L57+'[3]جدول 2-11'!I88</f>
        <v>93</v>
      </c>
      <c r="J57" s="2230">
        <f>'2-16'!A41+'[3]جدول 2-21'!A41+'[3]جدول 2-11'!J88</f>
        <v>982</v>
      </c>
      <c r="K57" s="2230">
        <f>'2-16'!B41+'[3]جدول 2-21'!B41+'[3]جدول 2-11'!K88</f>
        <v>849</v>
      </c>
      <c r="L57" s="2230">
        <f>'2-16'!C41+'[3]جدول 2-21'!C41+'[3]جدول 2-11'!L88</f>
        <v>133</v>
      </c>
      <c r="M57" s="2187" t="s">
        <v>847</v>
      </c>
      <c r="N57" s="2188" t="s">
        <v>846</v>
      </c>
      <c r="O57" s="2163"/>
      <c r="P57" s="2163"/>
      <c r="Q57" s="2163"/>
      <c r="R57" s="2163"/>
      <c r="S57" s="2163"/>
      <c r="T57" s="2163"/>
      <c r="U57" s="2163"/>
      <c r="V57" s="2163"/>
      <c r="W57" s="2163"/>
    </row>
    <row r="58" spans="1:23" s="2167" customFormat="1" ht="34.5" customHeight="1">
      <c r="A58" s="2230">
        <f>'2-16'!D58+'[3]جدول 2-21'!D58+'[3]جدول 2-11'!A89</f>
        <v>575</v>
      </c>
      <c r="B58" s="2230">
        <f>'2-16'!E58+'[3]جدول 2-21'!E58+'[3]جدول 2-11'!B89</f>
        <v>499</v>
      </c>
      <c r="C58" s="2230">
        <f>'2-16'!F58+'[3]جدول 2-21'!F58+'[3]جدول 2-11'!C89</f>
        <v>76</v>
      </c>
      <c r="D58" s="2230">
        <f>'2-16'!G58+'[3]جدول 2-21'!G58+'[3]جدول 2-11'!D89</f>
        <v>238</v>
      </c>
      <c r="E58" s="2230">
        <f>'2-16'!H58+'[3]جدول 2-21'!H58+'[3]جدول 2-11'!E89</f>
        <v>223</v>
      </c>
      <c r="F58" s="2230">
        <f>'2-16'!I58+'[3]جدول 2-21'!I58+'[3]جدول 2-11'!F89</f>
        <v>15</v>
      </c>
      <c r="G58" s="2230">
        <f>'2-16'!J58+'[3]جدول 2-21'!J58+'[3]جدول 2-11'!G89</f>
        <v>325</v>
      </c>
      <c r="H58" s="2230">
        <f>'2-16'!K58+'[3]جدول 2-21'!K58+'[3]جدول 2-11'!H89</f>
        <v>296</v>
      </c>
      <c r="I58" s="2230">
        <f>'2-16'!L58+'[3]جدول 2-21'!L58+'[3]جدول 2-11'!I89</f>
        <v>29</v>
      </c>
      <c r="J58" s="2230">
        <f>'2-16'!A42+'[3]جدول 2-21'!A42+'[3]جدول 2-11'!J89</f>
        <v>418</v>
      </c>
      <c r="K58" s="2230">
        <f>'2-16'!B42+'[3]جدول 2-21'!B42+'[3]جدول 2-11'!K89</f>
        <v>377</v>
      </c>
      <c r="L58" s="2230">
        <f>'2-16'!C42+'[3]جدول 2-21'!C42+'[3]جدول 2-11'!L89</f>
        <v>41</v>
      </c>
      <c r="M58" s="2193" t="s">
        <v>848</v>
      </c>
      <c r="N58" s="2194" t="s">
        <v>217</v>
      </c>
      <c r="O58" s="2163"/>
      <c r="P58" s="2163"/>
      <c r="Q58" s="2163"/>
      <c r="R58" s="2163"/>
      <c r="S58" s="2163"/>
      <c r="T58" s="2163"/>
      <c r="U58" s="2163"/>
      <c r="V58" s="2163"/>
      <c r="W58" s="2163"/>
    </row>
    <row r="59" spans="1:23" s="2167" customFormat="1" ht="34.5" customHeight="1">
      <c r="A59" s="2230">
        <f>'2-16'!D59+'[3]جدول 2-21'!D59+'[3]جدول 2-11'!A90</f>
        <v>2282</v>
      </c>
      <c r="B59" s="2230">
        <f>'2-16'!E59+'[3]جدول 2-21'!E59+'[3]جدول 2-11'!B90</f>
        <v>1724</v>
      </c>
      <c r="C59" s="2230">
        <f>'2-16'!F59+'[3]جدول 2-21'!F59+'[3]جدول 2-11'!C90</f>
        <v>558</v>
      </c>
      <c r="D59" s="2230">
        <f>'2-16'!G59+'[3]جدول 2-21'!G59+'[3]جدول 2-11'!D90</f>
        <v>985</v>
      </c>
      <c r="E59" s="2230">
        <f>'2-16'!H59+'[3]جدول 2-21'!H59+'[3]جدول 2-11'!E90</f>
        <v>929</v>
      </c>
      <c r="F59" s="2230">
        <f>'2-16'!I59+'[3]جدول 2-21'!I59+'[3]جدول 2-11'!F90</f>
        <v>56</v>
      </c>
      <c r="G59" s="2230">
        <f>'2-16'!J59+'[3]جدول 2-21'!J59+'[3]جدول 2-11'!G90</f>
        <v>1100</v>
      </c>
      <c r="H59" s="2230">
        <f>'2-16'!K59+'[3]جدول 2-21'!K59+'[3]جدول 2-11'!H90</f>
        <v>978</v>
      </c>
      <c r="I59" s="2230">
        <f>'2-16'!L59+'[3]جدول 2-21'!L59+'[3]جدول 2-11'!I90</f>
        <v>122</v>
      </c>
      <c r="J59" s="2230">
        <f>'2-16'!A43+'[3]جدول 2-21'!A43+'[3]جدول 2-11'!J90</f>
        <v>1400</v>
      </c>
      <c r="K59" s="2230">
        <f>'2-16'!B43+'[3]جدول 2-21'!B43+'[3]جدول 2-11'!K90</f>
        <v>1226</v>
      </c>
      <c r="L59" s="2230">
        <f>'2-16'!C43+'[3]جدول 2-21'!C43+'[3]جدول 2-11'!L90</f>
        <v>174</v>
      </c>
      <c r="M59" s="2201" t="s">
        <v>1005</v>
      </c>
      <c r="N59" s="2198" t="s">
        <v>731</v>
      </c>
      <c r="O59" s="2163"/>
      <c r="P59" s="2163"/>
      <c r="Q59" s="2163"/>
      <c r="R59" s="2163"/>
      <c r="S59" s="2163"/>
      <c r="T59" s="2163"/>
      <c r="U59" s="2163"/>
      <c r="V59" s="2163"/>
      <c r="W59" s="2163"/>
    </row>
    <row r="60" spans="1:23" s="2167" customFormat="1" ht="34.5" customHeight="1">
      <c r="A60" s="2230">
        <f>'2-16'!D60+'[3]جدول 2-21'!D60+'[3]جدول 2-11'!A91</f>
        <v>1162</v>
      </c>
      <c r="B60" s="2230">
        <f>'2-16'!E60+'[3]جدول 2-21'!E60+'[3]جدول 2-11'!B91</f>
        <v>14</v>
      </c>
      <c r="C60" s="2230">
        <f>'2-16'!F60+'[3]جدول 2-21'!F60+'[3]جدول 2-11'!C91</f>
        <v>1148</v>
      </c>
      <c r="D60" s="2230">
        <f>'2-16'!G60+'[3]جدول 2-21'!G60+'[3]جدول 2-11'!D91</f>
        <v>579</v>
      </c>
      <c r="E60" s="2230">
        <f>'2-16'!H60+'[3]جدول 2-21'!H60+'[3]جدول 2-11'!E91</f>
        <v>8</v>
      </c>
      <c r="F60" s="2230">
        <f>'2-16'!I60+'[3]جدول 2-21'!I60+'[3]جدول 2-11'!F91</f>
        <v>571</v>
      </c>
      <c r="G60" s="2230">
        <f>'2-16'!J60+'[3]جدول 2-21'!J60+'[3]جدول 2-11'!G91</f>
        <v>896</v>
      </c>
      <c r="H60" s="2230">
        <f>'2-16'!K60+'[3]جدول 2-21'!K60+'[3]جدول 2-11'!H91</f>
        <v>7</v>
      </c>
      <c r="I60" s="2230">
        <f>'2-16'!L60+'[3]جدول 2-21'!L60+'[3]جدول 2-11'!I91</f>
        <v>889</v>
      </c>
      <c r="J60" s="2230">
        <f>'2-16'!A44+'[3]جدول 2-21'!A44+'[3]جدول 2-11'!J91</f>
        <v>1018</v>
      </c>
      <c r="K60" s="2230">
        <f>'2-16'!B44+'[3]جدول 2-21'!B44+'[3]جدول 2-11'!K91</f>
        <v>15</v>
      </c>
      <c r="L60" s="2230">
        <f>'2-16'!C44+'[3]جدول 2-21'!C44+'[3]جدول 2-11'!L91</f>
        <v>1003</v>
      </c>
      <c r="M60" s="2187" t="s">
        <v>847</v>
      </c>
      <c r="N60" s="2188" t="s">
        <v>1006</v>
      </c>
      <c r="O60" s="2163"/>
      <c r="P60" s="2163"/>
      <c r="Q60" s="2163"/>
      <c r="R60" s="2163"/>
      <c r="S60" s="2163"/>
      <c r="T60" s="2163"/>
      <c r="U60" s="2163"/>
      <c r="V60" s="2163"/>
      <c r="W60" s="2163"/>
    </row>
    <row r="61" spans="1:23" s="2167" customFormat="1" ht="34.5" customHeight="1">
      <c r="A61" s="2230">
        <f>'2-16'!D61+'[3]جدول 2-21'!D61+'[3]جدول 2-11'!A92</f>
        <v>3973</v>
      </c>
      <c r="B61" s="2230">
        <f>'2-16'!E61+'[3]جدول 2-21'!E61+'[3]جدول 2-11'!B92</f>
        <v>1458</v>
      </c>
      <c r="C61" s="2230">
        <f>'2-16'!F61+'[3]جدول 2-21'!F61+'[3]جدول 2-11'!C92</f>
        <v>2515</v>
      </c>
      <c r="D61" s="2230">
        <f>'2-16'!G61+'[3]جدول 2-21'!G61+'[3]جدول 2-11'!D92</f>
        <v>2067</v>
      </c>
      <c r="E61" s="2230">
        <f>'2-16'!H61+'[3]جدول 2-21'!H61+'[3]جدول 2-11'!E92</f>
        <v>675</v>
      </c>
      <c r="F61" s="2230">
        <f>'2-16'!I61+'[3]جدول 2-21'!I61+'[3]جدول 2-11'!F92</f>
        <v>1392</v>
      </c>
      <c r="G61" s="2230">
        <f>'2-16'!J61+'[3]جدول 2-21'!J61+'[3]جدول 2-11'!G92</f>
        <v>2291</v>
      </c>
      <c r="H61" s="2230">
        <f>'2-16'!K61+'[3]جدول 2-21'!K61+'[3]جدول 2-11'!H92</f>
        <v>1031</v>
      </c>
      <c r="I61" s="2230">
        <f>'2-16'!L61+'[3]جدول 2-21'!L61+'[3]جدول 2-11'!I92</f>
        <v>1260</v>
      </c>
      <c r="J61" s="2230">
        <f>'2-16'!A45+'[3]جدول 2-21'!A45+'[3]جدول 2-11'!J92</f>
        <v>2792</v>
      </c>
      <c r="K61" s="2230">
        <f>'2-16'!B45+'[3]جدول 2-21'!B45+'[3]جدول 2-11'!K92</f>
        <v>1408</v>
      </c>
      <c r="L61" s="2230">
        <f>'2-16'!C45+'[3]جدول 2-21'!C45+'[3]جدول 2-11'!L92</f>
        <v>1384</v>
      </c>
      <c r="M61" s="2193" t="s">
        <v>848</v>
      </c>
      <c r="N61" s="2194" t="s">
        <v>1007</v>
      </c>
      <c r="O61" s="2163"/>
      <c r="P61" s="2163"/>
      <c r="Q61" s="2163"/>
      <c r="R61" s="2163"/>
      <c r="S61" s="2163"/>
      <c r="T61" s="2163"/>
      <c r="U61" s="2163"/>
      <c r="V61" s="2163"/>
      <c r="W61" s="2163"/>
    </row>
    <row r="62" spans="1:23" s="2167" customFormat="1" ht="34.5" customHeight="1">
      <c r="A62" s="2230">
        <f>'2-16'!D62+'[3]جدول 2-21'!D62+'[3]جدول 2-11'!A93</f>
        <v>5135</v>
      </c>
      <c r="B62" s="2230">
        <f>'2-16'!E62+'[3]جدول 2-21'!E62+'[3]جدول 2-11'!B93</f>
        <v>1472</v>
      </c>
      <c r="C62" s="2230">
        <f>'2-16'!F62+'[3]جدول 2-21'!F62+'[3]جدول 2-11'!C93</f>
        <v>3663</v>
      </c>
      <c r="D62" s="2230">
        <f>'2-16'!G62+'[3]جدول 2-21'!G62+'[3]جدول 2-11'!D93</f>
        <v>2646</v>
      </c>
      <c r="E62" s="2230">
        <f>'2-16'!H62+'[3]جدول 2-21'!H62+'[3]جدول 2-11'!E93</f>
        <v>683</v>
      </c>
      <c r="F62" s="2230">
        <f>'2-16'!I62+'[3]جدول 2-21'!I62+'[3]جدول 2-11'!F93</f>
        <v>1963</v>
      </c>
      <c r="G62" s="2230">
        <f>'2-16'!J62+'[3]جدول 2-21'!J62+'[3]جدول 2-11'!G93</f>
        <v>3187</v>
      </c>
      <c r="H62" s="2230">
        <f>'2-16'!K62+'[3]جدول 2-21'!K62+'[3]جدول 2-11'!H93</f>
        <v>1038</v>
      </c>
      <c r="I62" s="2230">
        <f>'2-16'!L62+'[3]جدول 2-21'!L62+'[3]جدول 2-11'!I93</f>
        <v>2149</v>
      </c>
      <c r="J62" s="2230">
        <f>'2-16'!A46+'[3]جدول 2-21'!A46+'[3]جدول 2-11'!J93</f>
        <v>3810</v>
      </c>
      <c r="K62" s="2230">
        <f>'2-16'!B46+'[3]جدول 2-21'!B46+'[3]جدول 2-11'!K93</f>
        <v>1423</v>
      </c>
      <c r="L62" s="2230">
        <f>'2-16'!C46+'[3]جدول 2-21'!C46+'[3]جدول 2-11'!L93</f>
        <v>2387</v>
      </c>
      <c r="M62" s="2201" t="s">
        <v>1005</v>
      </c>
      <c r="N62" s="2198" t="s">
        <v>169</v>
      </c>
      <c r="O62" s="2163"/>
      <c r="P62" s="2163"/>
      <c r="Q62" s="2163"/>
      <c r="R62" s="2163"/>
      <c r="S62" s="2163"/>
      <c r="T62" s="2163"/>
      <c r="U62" s="2163"/>
      <c r="V62" s="2163"/>
      <c r="W62" s="2163"/>
    </row>
    <row r="63" spans="1:23" s="2167" customFormat="1" ht="34.5" customHeight="1">
      <c r="A63" s="2230">
        <f>'2-16'!D63+'[3]جدول 2-21'!D63+'[3]جدول 2-11'!A94</f>
        <v>144</v>
      </c>
      <c r="B63" s="2230">
        <f>'2-16'!E63+'[3]جدول 2-21'!E63+'[3]جدول 2-11'!B94</f>
        <v>0</v>
      </c>
      <c r="C63" s="2230">
        <f>'2-16'!F63+'[3]جدول 2-21'!F63+'[3]جدول 2-11'!C94</f>
        <v>144</v>
      </c>
      <c r="D63" s="2230">
        <f>'2-16'!G63+'[3]جدول 2-21'!G63+'[3]جدول 2-11'!D94</f>
        <v>52</v>
      </c>
      <c r="E63" s="2230">
        <f>'2-16'!H63+'[3]جدول 2-21'!H63+'[3]جدول 2-11'!E94</f>
        <v>1</v>
      </c>
      <c r="F63" s="2230">
        <f>'2-16'!I63+'[3]جدول 2-21'!I63+'[3]جدول 2-11'!F94</f>
        <v>51</v>
      </c>
      <c r="G63" s="2230">
        <f>'2-16'!J63+'[3]جدول 2-21'!J63+'[3]جدول 2-11'!G94</f>
        <v>76</v>
      </c>
      <c r="H63" s="2230">
        <f>'2-16'!K63+'[3]جدول 2-21'!K63+'[3]جدول 2-11'!H94</f>
        <v>1</v>
      </c>
      <c r="I63" s="2230">
        <f>'2-16'!L63+'[3]جدول 2-21'!L63+'[3]جدول 2-11'!I94</f>
        <v>75</v>
      </c>
      <c r="J63" s="2230">
        <f>'2-16'!A47+'[3]جدول 2-21'!A47+'[3]جدول 2-11'!J94</f>
        <v>78</v>
      </c>
      <c r="K63" s="2230">
        <f>'2-16'!B47+'[3]جدول 2-21'!B47+'[3]جدول 2-11'!K94</f>
        <v>4</v>
      </c>
      <c r="L63" s="2230">
        <f>'2-16'!C47+'[3]جدول 2-21'!C47+'[3]جدول 2-11'!L94</f>
        <v>74</v>
      </c>
      <c r="M63" s="2187" t="s">
        <v>847</v>
      </c>
      <c r="N63" s="2188" t="s">
        <v>155</v>
      </c>
      <c r="O63" s="2163"/>
      <c r="P63" s="2163"/>
      <c r="Q63" s="2163"/>
      <c r="R63" s="2163"/>
      <c r="S63" s="2163"/>
      <c r="T63" s="2163"/>
      <c r="U63" s="2163"/>
      <c r="V63" s="2163"/>
      <c r="W63" s="2163"/>
    </row>
    <row r="64" spans="1:23" s="2167" customFormat="1" ht="34.5" customHeight="1">
      <c r="A64" s="2230">
        <f>'2-16'!D64+'[3]جدول 2-21'!D64+'[3]جدول 2-11'!A95</f>
        <v>25</v>
      </c>
      <c r="B64" s="2230">
        <f>'2-16'!E64+'[3]جدول 2-21'!E64+'[3]جدول 2-11'!B95</f>
        <v>3</v>
      </c>
      <c r="C64" s="2230">
        <f>'2-16'!F64+'[3]جدول 2-21'!F64+'[3]جدول 2-11'!C95</f>
        <v>22</v>
      </c>
      <c r="D64" s="2230">
        <f>'2-16'!G64+'[3]جدول 2-21'!G64+'[3]جدول 2-11'!D95</f>
        <v>24</v>
      </c>
      <c r="E64" s="2230">
        <f>'2-16'!H64+'[3]جدول 2-21'!H64+'[3]جدول 2-11'!E95</f>
        <v>5</v>
      </c>
      <c r="F64" s="2230">
        <f>'2-16'!I64+'[3]جدول 2-21'!I64+'[3]جدول 2-11'!F95</f>
        <v>19</v>
      </c>
      <c r="G64" s="2230">
        <f>'2-16'!J64+'[3]جدول 2-21'!J64+'[3]جدول 2-11'!G95</f>
        <v>11</v>
      </c>
      <c r="H64" s="2230">
        <f>'2-16'!K64+'[3]جدول 2-21'!K64+'[3]جدول 2-11'!H95</f>
        <v>1</v>
      </c>
      <c r="I64" s="2230">
        <f>'2-16'!L64+'[3]جدول 2-21'!L64+'[3]جدول 2-11'!I95</f>
        <v>10</v>
      </c>
      <c r="J64" s="2230">
        <f>'2-16'!A48+'[3]جدول 2-21'!A48+'[3]جدول 2-11'!J95</f>
        <v>35</v>
      </c>
      <c r="K64" s="2230">
        <f>'2-16'!B48+'[3]جدول 2-21'!B48+'[3]جدول 2-11'!K95</f>
        <v>6</v>
      </c>
      <c r="L64" s="2230">
        <f>'2-16'!C48+'[3]جدول 2-21'!C48+'[3]جدول 2-11'!L95</f>
        <v>29</v>
      </c>
      <c r="M64" s="2193" t="s">
        <v>848</v>
      </c>
      <c r="N64" s="2192"/>
      <c r="O64" s="2163"/>
      <c r="P64" s="2163"/>
      <c r="Q64" s="2163"/>
      <c r="R64" s="2163"/>
      <c r="S64" s="2163"/>
      <c r="T64" s="2163"/>
      <c r="U64" s="2163"/>
      <c r="V64" s="2163"/>
      <c r="W64" s="2163"/>
    </row>
    <row r="65" spans="1:23" s="2167" customFormat="1" ht="34.5" customHeight="1">
      <c r="A65" s="2230">
        <f>'2-16'!D65+'[3]جدول 2-21'!D65+'[3]جدول 2-11'!A96</f>
        <v>169</v>
      </c>
      <c r="B65" s="2230">
        <f>'2-16'!E65+'[3]جدول 2-21'!E65+'[3]جدول 2-11'!B96</f>
        <v>3</v>
      </c>
      <c r="C65" s="2230">
        <f>'2-16'!F65+'[3]جدول 2-21'!F65+'[3]جدول 2-11'!C96</f>
        <v>166</v>
      </c>
      <c r="D65" s="2230">
        <f>'2-16'!G65+'[3]جدول 2-21'!G65+'[3]جدول 2-11'!D96</f>
        <v>76</v>
      </c>
      <c r="E65" s="2230">
        <f>'2-16'!H65+'[3]جدول 2-21'!H65+'[3]جدول 2-11'!E96</f>
        <v>6</v>
      </c>
      <c r="F65" s="2230">
        <f>'2-16'!I65+'[3]جدول 2-21'!I65+'[3]جدول 2-11'!F96</f>
        <v>70</v>
      </c>
      <c r="G65" s="2230">
        <f>'2-16'!J65+'[3]جدول 2-21'!J65+'[3]جدول 2-11'!G96</f>
        <v>87</v>
      </c>
      <c r="H65" s="2230">
        <f>'2-16'!K65+'[3]جدول 2-21'!K65+'[3]جدول 2-11'!H96</f>
        <v>2</v>
      </c>
      <c r="I65" s="2230">
        <f>'2-16'!L65+'[3]جدول 2-21'!L65+'[3]جدول 2-11'!I96</f>
        <v>85</v>
      </c>
      <c r="J65" s="2230">
        <f>'2-16'!A49+'[3]جدول 2-21'!A49+'[3]جدول 2-11'!J96</f>
        <v>113</v>
      </c>
      <c r="K65" s="2230">
        <f>'2-16'!B49+'[3]جدول 2-21'!B49+'[3]جدول 2-11'!K96</f>
        <v>10</v>
      </c>
      <c r="L65" s="2230">
        <f>'2-16'!C49+'[3]جدول 2-21'!C49+'[3]جدول 2-11'!L96</f>
        <v>103</v>
      </c>
      <c r="M65" s="2201" t="s">
        <v>1005</v>
      </c>
      <c r="N65" s="2198" t="s">
        <v>565</v>
      </c>
      <c r="O65" s="2163"/>
      <c r="P65" s="2163"/>
      <c r="Q65" s="2163"/>
      <c r="R65" s="2163"/>
      <c r="S65" s="2163"/>
      <c r="T65" s="2163"/>
      <c r="U65" s="2163"/>
      <c r="V65" s="2163"/>
      <c r="W65" s="2163"/>
    </row>
    <row r="66" spans="1:23" s="2167" customFormat="1" ht="34.5" customHeight="1">
      <c r="A66" s="2230">
        <f>'2-16'!D66+'[3]جدول 2-21'!D66+'[3]جدول 2-11'!A97</f>
        <v>3267</v>
      </c>
      <c r="B66" s="2230">
        <f>'2-16'!E66+'[3]جدول 2-21'!E66+'[3]جدول 2-11'!B97</f>
        <v>53</v>
      </c>
      <c r="C66" s="2230">
        <f>'2-16'!F66+'[3]جدول 2-21'!F66+'[3]جدول 2-11'!C97</f>
        <v>3214</v>
      </c>
      <c r="D66" s="2230">
        <f>'2-16'!G66+'[3]جدول 2-21'!G66+'[3]جدول 2-11'!D97</f>
        <v>629</v>
      </c>
      <c r="E66" s="2230">
        <f>'2-16'!H66+'[3]جدول 2-21'!H66+'[3]جدول 2-11'!E97</f>
        <v>27</v>
      </c>
      <c r="F66" s="2230">
        <f>'2-16'!I66+'[3]جدول 2-21'!I66+'[3]جدول 2-11'!F97</f>
        <v>602</v>
      </c>
      <c r="G66" s="2230">
        <f>'2-16'!J66+'[3]جدول 2-21'!J66+'[3]جدول 2-11'!G97</f>
        <v>1477</v>
      </c>
      <c r="H66" s="2230">
        <f>'2-16'!K66+'[3]جدول 2-21'!K66+'[3]جدول 2-11'!H97</f>
        <v>14</v>
      </c>
      <c r="I66" s="2230">
        <f>'2-16'!L66+'[3]جدول 2-21'!L66+'[3]جدول 2-11'!I97</f>
        <v>1463</v>
      </c>
      <c r="J66" s="2230">
        <f>'2-16'!A50+'[3]جدول 2-21'!A50+'[3]جدول 2-11'!J97</f>
        <v>1259</v>
      </c>
      <c r="K66" s="2230">
        <f>'2-16'!B50+'[3]جدول 2-21'!B50+'[3]جدول 2-11'!K97</f>
        <v>26</v>
      </c>
      <c r="L66" s="2230">
        <f>'2-16'!C50+'[3]جدول 2-21'!C50+'[3]جدول 2-11'!L97</f>
        <v>1233</v>
      </c>
      <c r="M66" s="2187" t="s">
        <v>847</v>
      </c>
      <c r="N66" s="2188" t="s">
        <v>851</v>
      </c>
      <c r="O66" s="2163"/>
      <c r="P66" s="2163"/>
      <c r="Q66" s="2163"/>
      <c r="R66" s="2163"/>
      <c r="S66" s="2163"/>
      <c r="T66" s="2163"/>
      <c r="U66" s="2163"/>
      <c r="V66" s="2163"/>
      <c r="W66" s="2163"/>
    </row>
    <row r="67" spans="1:23" s="2167" customFormat="1" ht="34.5" customHeight="1">
      <c r="A67" s="2230">
        <f>'2-16'!D67+'[3]جدول 2-21'!D67+'[3]جدول 2-11'!A98</f>
        <v>476</v>
      </c>
      <c r="B67" s="2230">
        <f>'2-16'!E67+'[3]جدول 2-21'!E67+'[3]جدول 2-11'!B98</f>
        <v>104</v>
      </c>
      <c r="C67" s="2230">
        <f>'2-16'!F67+'[3]جدول 2-21'!F67+'[3]جدول 2-11'!C98</f>
        <v>372</v>
      </c>
      <c r="D67" s="2230">
        <f>'2-16'!G67+'[3]جدول 2-21'!G67+'[3]جدول 2-11'!D98</f>
        <v>318</v>
      </c>
      <c r="E67" s="2230">
        <f>'2-16'!H67+'[3]جدول 2-21'!H67+'[3]جدول 2-11'!E98</f>
        <v>105</v>
      </c>
      <c r="F67" s="2230">
        <f>'2-16'!I67+'[3]جدول 2-21'!I67+'[3]جدول 2-11'!F98</f>
        <v>213</v>
      </c>
      <c r="G67" s="2230">
        <f>'2-16'!J67+'[3]جدول 2-21'!J67+'[3]جدول 2-11'!G98</f>
        <v>324</v>
      </c>
      <c r="H67" s="2230">
        <f>'2-16'!K67+'[3]جدول 2-21'!K67+'[3]جدول 2-11'!H98</f>
        <v>109</v>
      </c>
      <c r="I67" s="2230">
        <f>'2-16'!L67+'[3]جدول 2-21'!L67+'[3]جدول 2-11'!I98</f>
        <v>215</v>
      </c>
      <c r="J67" s="2230">
        <f>'2-16'!A51+'[3]جدول 2-21'!A51+'[3]جدول 2-11'!J98</f>
        <v>500</v>
      </c>
      <c r="K67" s="2230">
        <f>'2-16'!B51+'[3]جدول 2-21'!B51+'[3]جدول 2-11'!K98</f>
        <v>46</v>
      </c>
      <c r="L67" s="2230">
        <f>'2-16'!C51+'[3]جدول 2-21'!C51+'[3]جدول 2-11'!L98</f>
        <v>454</v>
      </c>
      <c r="M67" s="2193" t="s">
        <v>848</v>
      </c>
      <c r="N67" s="2192" t="s">
        <v>567</v>
      </c>
      <c r="O67" s="2163"/>
      <c r="P67" s="2163"/>
      <c r="Q67" s="2163"/>
      <c r="R67" s="2163"/>
      <c r="S67" s="2163"/>
      <c r="T67" s="2163"/>
      <c r="U67" s="2163"/>
      <c r="V67" s="2163"/>
      <c r="W67" s="2163"/>
    </row>
    <row r="68" spans="1:23" s="2167" customFormat="1" ht="34.5" customHeight="1">
      <c r="A68" s="2230">
        <f>'2-16'!D68+'[3]جدول 2-21'!D68+'[3]جدول 2-11'!A99</f>
        <v>3743</v>
      </c>
      <c r="B68" s="2230">
        <f>'2-16'!E68+'[3]جدول 2-21'!E68+'[3]جدول 2-11'!B99</f>
        <v>157</v>
      </c>
      <c r="C68" s="2230">
        <f>'2-16'!F68+'[3]جدول 2-21'!F68+'[3]جدول 2-11'!C99</f>
        <v>3586</v>
      </c>
      <c r="D68" s="2230">
        <f>'2-16'!G68+'[3]جدول 2-21'!G68+'[3]جدول 2-11'!D99</f>
        <v>947</v>
      </c>
      <c r="E68" s="2230">
        <f>'2-16'!H68+'[3]جدول 2-21'!H68+'[3]جدول 2-11'!E99</f>
        <v>132</v>
      </c>
      <c r="F68" s="2230">
        <f>'2-16'!I68+'[3]جدول 2-21'!I68+'[3]جدول 2-11'!F99</f>
        <v>815</v>
      </c>
      <c r="G68" s="2230">
        <f>'2-16'!J68+'[3]جدول 2-21'!J68+'[3]جدول 2-11'!G99</f>
        <v>1801</v>
      </c>
      <c r="H68" s="2230">
        <f>'2-16'!K68+'[3]جدول 2-21'!K68+'[3]جدول 2-11'!H99</f>
        <v>123</v>
      </c>
      <c r="I68" s="2230">
        <f>'2-16'!L68+'[3]جدول 2-21'!L68+'[3]جدول 2-11'!I99</f>
        <v>1678</v>
      </c>
      <c r="J68" s="2230">
        <f>'2-16'!A52+'[3]جدول 2-21'!A52+'[3]جدول 2-11'!J99</f>
        <v>1759</v>
      </c>
      <c r="K68" s="2230">
        <f>'2-16'!B52+'[3]جدول 2-21'!B52+'[3]جدول 2-11'!K99</f>
        <v>72</v>
      </c>
      <c r="L68" s="2230">
        <f>'2-16'!C52+'[3]جدول 2-21'!C52+'[3]جدول 2-11'!L99</f>
        <v>1687</v>
      </c>
      <c r="M68" s="2201" t="s">
        <v>1005</v>
      </c>
      <c r="N68" s="2198" t="s">
        <v>568</v>
      </c>
      <c r="O68" s="2163"/>
      <c r="P68" s="2163"/>
      <c r="Q68" s="2163"/>
      <c r="R68" s="2163"/>
      <c r="S68" s="2163"/>
      <c r="T68" s="2163"/>
      <c r="U68" s="2163"/>
      <c r="V68" s="2163"/>
      <c r="W68" s="2163"/>
    </row>
    <row r="69" spans="1:23" s="2224" customFormat="1" ht="23.25">
      <c r="A69" s="2219" t="s">
        <v>1706</v>
      </c>
      <c r="B69" s="2220"/>
      <c r="C69" s="2220"/>
      <c r="D69" s="2220"/>
      <c r="E69" s="2220"/>
      <c r="F69" s="2220"/>
      <c r="G69" s="2220"/>
      <c r="H69" s="2220"/>
      <c r="I69" s="2220"/>
      <c r="J69" s="2220"/>
      <c r="K69" s="2220"/>
      <c r="L69" s="2220"/>
      <c r="M69" s="2222"/>
      <c r="N69" s="2223" t="s">
        <v>1719</v>
      </c>
      <c r="O69" s="2222"/>
      <c r="P69" s="2222"/>
      <c r="Q69" s="2222"/>
      <c r="R69" s="2222"/>
      <c r="S69" s="2222"/>
      <c r="T69" s="2222"/>
      <c r="U69" s="2222"/>
      <c r="V69" s="2222"/>
      <c r="W69" s="2222"/>
    </row>
    <row r="70" spans="1:23" s="2167" customFormat="1" ht="19.5" customHeight="1">
      <c r="A70" s="2225" t="s">
        <v>127</v>
      </c>
      <c r="B70" s="2226"/>
      <c r="C70" s="2159" t="s">
        <v>126</v>
      </c>
      <c r="D70" s="2157" t="s">
        <v>125</v>
      </c>
      <c r="E70" s="2158"/>
      <c r="F70" s="2159" t="s">
        <v>124</v>
      </c>
      <c r="G70" s="2157" t="s">
        <v>123</v>
      </c>
      <c r="H70" s="2158"/>
      <c r="I70" s="2159" t="s">
        <v>213</v>
      </c>
      <c r="J70" s="2157" t="s">
        <v>121</v>
      </c>
      <c r="K70" s="2158"/>
      <c r="L70" s="2159" t="s">
        <v>120</v>
      </c>
      <c r="M70" s="2161"/>
      <c r="N70" s="2162" t="s">
        <v>556</v>
      </c>
      <c r="O70" s="2163"/>
      <c r="P70" s="2163"/>
      <c r="Q70" s="2163"/>
      <c r="R70" s="2163"/>
      <c r="S70" s="2163"/>
      <c r="T70" s="2163"/>
      <c r="U70" s="2163"/>
      <c r="V70" s="2163"/>
      <c r="W70" s="2163"/>
    </row>
    <row r="71" spans="1:23" s="2167" customFormat="1" ht="19.5" customHeight="1">
      <c r="A71" s="2228" t="s">
        <v>130</v>
      </c>
      <c r="B71" s="2168" t="s">
        <v>843</v>
      </c>
      <c r="C71" s="2169" t="s">
        <v>842</v>
      </c>
      <c r="D71" s="2170" t="s">
        <v>130</v>
      </c>
      <c r="E71" s="2168" t="s">
        <v>843</v>
      </c>
      <c r="F71" s="2169" t="s">
        <v>842</v>
      </c>
      <c r="G71" s="2170" t="s">
        <v>130</v>
      </c>
      <c r="H71" s="2168" t="s">
        <v>843</v>
      </c>
      <c r="I71" s="2169" t="s">
        <v>842</v>
      </c>
      <c r="J71" s="2170" t="s">
        <v>130</v>
      </c>
      <c r="K71" s="2168" t="s">
        <v>843</v>
      </c>
      <c r="L71" s="2170" t="s">
        <v>842</v>
      </c>
      <c r="M71" s="2171"/>
      <c r="N71" s="2172" t="s">
        <v>558</v>
      </c>
      <c r="O71" s="2163"/>
      <c r="P71" s="2163"/>
      <c r="Q71" s="2163"/>
      <c r="R71" s="2163"/>
      <c r="S71" s="2163"/>
      <c r="T71" s="2163"/>
      <c r="U71" s="2163"/>
      <c r="V71" s="2163"/>
      <c r="W71" s="2163"/>
    </row>
    <row r="72" spans="1:23" s="2167" customFormat="1" ht="19.5" customHeight="1">
      <c r="A72" s="2229" t="s">
        <v>131</v>
      </c>
      <c r="B72" s="2177" t="s">
        <v>845</v>
      </c>
      <c r="C72" s="2178" t="s">
        <v>844</v>
      </c>
      <c r="D72" s="2179" t="s">
        <v>131</v>
      </c>
      <c r="E72" s="2177" t="s">
        <v>845</v>
      </c>
      <c r="F72" s="2178" t="s">
        <v>844</v>
      </c>
      <c r="G72" s="2179" t="s">
        <v>131</v>
      </c>
      <c r="H72" s="2177" t="s">
        <v>845</v>
      </c>
      <c r="I72" s="2178" t="s">
        <v>844</v>
      </c>
      <c r="J72" s="2179" t="s">
        <v>131</v>
      </c>
      <c r="K72" s="2177" t="s">
        <v>845</v>
      </c>
      <c r="L72" s="2179" t="s">
        <v>844</v>
      </c>
      <c r="M72" s="2180"/>
      <c r="N72" s="2181"/>
      <c r="O72" s="2163"/>
      <c r="P72" s="2163"/>
      <c r="Q72" s="2163"/>
      <c r="R72" s="2163"/>
      <c r="S72" s="2163"/>
      <c r="T72" s="2163"/>
      <c r="U72" s="2163"/>
      <c r="V72" s="2163"/>
      <c r="W72" s="2163"/>
    </row>
    <row r="73" spans="1:23" s="2167" customFormat="1" ht="34.5" customHeight="1">
      <c r="A73" s="2230">
        <f>'2-16'!D73+'[3]جدول 2-21'!D73+'[3]جدول 2-11'!A114</f>
        <v>276</v>
      </c>
      <c r="B73" s="2230">
        <f>'2-16'!E73+'[3]جدول 2-21'!E73+'[3]جدول 2-11'!B114</f>
        <v>235</v>
      </c>
      <c r="C73" s="2230">
        <f>'2-16'!F73+'[3]جدول 2-21'!F73+'[3]جدول 2-11'!C114</f>
        <v>41</v>
      </c>
      <c r="D73" s="2230">
        <f>'2-16'!G73+'[3]جدول 2-21'!G73+'[3]جدول 2-11'!D114</f>
        <v>660</v>
      </c>
      <c r="E73" s="2230">
        <f>'2-16'!H73+'[3]جدول 2-21'!H73+'[3]جدول 2-11'!E114</f>
        <v>596</v>
      </c>
      <c r="F73" s="2230">
        <f>'2-16'!I73+'[3]جدول 2-21'!I73+'[3]جدول 2-11'!F114</f>
        <v>64</v>
      </c>
      <c r="G73" s="2230">
        <f>'2-16'!J73+'[3]جدول 2-21'!J73+'[3]جدول 2-11'!G114</f>
        <v>854</v>
      </c>
      <c r="H73" s="2230">
        <f>'2-16'!K73+'[3]جدول 2-21'!K73+'[3]جدول 2-11'!H114</f>
        <v>742</v>
      </c>
      <c r="I73" s="2230">
        <f>'2-16'!L73+'[3]جدول 2-21'!L73+'[3]جدول 2-11'!I114</f>
        <v>112</v>
      </c>
      <c r="J73" s="2186">
        <f>'2-16'!A57+'[3]جدول 2-21'!A57+'[3]جدول 2-11'!J114</f>
        <v>884</v>
      </c>
      <c r="K73" s="2186">
        <f>'2-16'!B57+'[3]جدول 2-21'!B57+'[3]جدول 2-11'!K114</f>
        <v>775</v>
      </c>
      <c r="L73" s="2186">
        <f>'2-16'!C57+'[3]جدول 2-21'!C57+'[3]جدول 2-11'!L114</f>
        <v>109</v>
      </c>
      <c r="M73" s="2187" t="s">
        <v>847</v>
      </c>
      <c r="N73" s="2188" t="s">
        <v>846</v>
      </c>
      <c r="O73" s="2163"/>
      <c r="P73" s="2163"/>
      <c r="Q73" s="2163"/>
      <c r="R73" s="2163"/>
      <c r="S73" s="2163"/>
      <c r="T73" s="2163"/>
      <c r="U73" s="2163"/>
      <c r="V73" s="2163"/>
      <c r="W73" s="2163"/>
    </row>
    <row r="74" spans="1:23" s="2167" customFormat="1" ht="34.5" customHeight="1">
      <c r="A74" s="2230">
        <f>'2-16'!D74+'[3]جدول 2-21'!D74+'[3]جدول 2-11'!A115</f>
        <v>75</v>
      </c>
      <c r="B74" s="2230">
        <f>'2-16'!E74+'[3]جدول 2-21'!E74+'[3]جدول 2-11'!B115</f>
        <v>73</v>
      </c>
      <c r="C74" s="2230">
        <f>'2-16'!F74+'[3]جدول 2-21'!F74+'[3]جدول 2-11'!C115</f>
        <v>2</v>
      </c>
      <c r="D74" s="2230">
        <f>'2-16'!G74+'[3]جدول 2-21'!G74+'[3]جدول 2-11'!D115</f>
        <v>229</v>
      </c>
      <c r="E74" s="2230">
        <f>'2-16'!H74+'[3]جدول 2-21'!H74+'[3]جدول 2-11'!E115</f>
        <v>220</v>
      </c>
      <c r="F74" s="2230">
        <f>'2-16'!I74+'[3]جدول 2-21'!I74+'[3]جدول 2-11'!F115</f>
        <v>9</v>
      </c>
      <c r="G74" s="2230">
        <f>'2-16'!J74+'[3]جدول 2-21'!J74+'[3]جدول 2-11'!G115</f>
        <v>260</v>
      </c>
      <c r="H74" s="2230">
        <f>'2-16'!K74+'[3]جدول 2-21'!K74+'[3]جدول 2-11'!H115</f>
        <v>251</v>
      </c>
      <c r="I74" s="2230">
        <f>'2-16'!L74+'[3]جدول 2-21'!L74+'[3]جدول 2-11'!I115</f>
        <v>9</v>
      </c>
      <c r="J74" s="2186">
        <f>'2-16'!A58+'[3]جدول 2-21'!A58+'[3]جدول 2-11'!J115</f>
        <v>284</v>
      </c>
      <c r="K74" s="2186">
        <f>'2-16'!B58+'[3]جدول 2-21'!B58+'[3]جدول 2-11'!K115</f>
        <v>279</v>
      </c>
      <c r="L74" s="2186">
        <f>'2-16'!C58+'[3]جدول 2-21'!C58+'[3]جدول 2-11'!L115</f>
        <v>5</v>
      </c>
      <c r="M74" s="2193" t="s">
        <v>848</v>
      </c>
      <c r="N74" s="2194" t="s">
        <v>217</v>
      </c>
      <c r="O74" s="2163"/>
      <c r="P74" s="2163"/>
      <c r="Q74" s="2163"/>
      <c r="R74" s="2163"/>
      <c r="S74" s="2163"/>
      <c r="T74" s="2163"/>
      <c r="U74" s="2163"/>
      <c r="V74" s="2163"/>
      <c r="W74" s="2163"/>
    </row>
    <row r="75" spans="1:23" s="2167" customFormat="1" ht="34.5" customHeight="1">
      <c r="A75" s="2230">
        <f>'2-16'!D75+'[3]جدول 2-21'!D75+'[3]جدول 2-11'!A116</f>
        <v>351</v>
      </c>
      <c r="B75" s="2230">
        <f>'2-16'!E75+'[3]جدول 2-21'!E75+'[3]جدول 2-11'!B116</f>
        <v>308</v>
      </c>
      <c r="C75" s="2230">
        <f>'2-16'!F75+'[3]جدول 2-21'!F75+'[3]جدول 2-11'!C116</f>
        <v>43</v>
      </c>
      <c r="D75" s="2230">
        <f>'2-16'!G75+'[3]جدول 2-21'!G75+'[3]جدول 2-11'!D116</f>
        <v>889</v>
      </c>
      <c r="E75" s="2230">
        <f>'2-16'!H75+'[3]جدول 2-21'!H75+'[3]جدول 2-11'!E116</f>
        <v>816</v>
      </c>
      <c r="F75" s="2230">
        <f>'2-16'!I75+'[3]جدول 2-21'!I75+'[3]جدول 2-11'!F116</f>
        <v>73</v>
      </c>
      <c r="G75" s="2230">
        <f>'2-16'!J75+'[3]جدول 2-21'!J75+'[3]جدول 2-11'!G116</f>
        <v>1114</v>
      </c>
      <c r="H75" s="2230">
        <f>'2-16'!K75+'[3]جدول 2-21'!K75+'[3]جدول 2-11'!H116</f>
        <v>993</v>
      </c>
      <c r="I75" s="2230">
        <f>'2-16'!L75+'[3]جدول 2-21'!L75+'[3]جدول 2-11'!I116</f>
        <v>121</v>
      </c>
      <c r="J75" s="2186">
        <f>'2-16'!A59+'[3]جدول 2-21'!A59+'[3]جدول 2-11'!J116</f>
        <v>1168</v>
      </c>
      <c r="K75" s="2186">
        <f>'2-16'!B59+'[3]جدول 2-21'!B59+'[3]جدول 2-11'!K116</f>
        <v>1054</v>
      </c>
      <c r="L75" s="2186">
        <f>'2-16'!C59+'[3]جدول 2-21'!C59+'[3]جدول 2-11'!L116</f>
        <v>114</v>
      </c>
      <c r="M75" s="2201" t="s">
        <v>1005</v>
      </c>
      <c r="N75" s="2198" t="s">
        <v>731</v>
      </c>
      <c r="O75" s="2163"/>
      <c r="P75" s="2163"/>
      <c r="Q75" s="2163"/>
      <c r="R75" s="2163"/>
      <c r="S75" s="2163"/>
      <c r="T75" s="2163"/>
      <c r="U75" s="2163"/>
      <c r="V75" s="2163"/>
      <c r="W75" s="2163"/>
    </row>
    <row r="76" spans="1:23" s="2167" customFormat="1" ht="34.5" customHeight="1">
      <c r="A76" s="2230">
        <f>'2-16'!D76+'[3]جدول 2-21'!D76+'[3]جدول 2-11'!A117</f>
        <v>553</v>
      </c>
      <c r="B76" s="2230">
        <f>'2-16'!E76+'[3]جدول 2-21'!E76+'[3]جدول 2-11'!B117</f>
        <v>7</v>
      </c>
      <c r="C76" s="2230">
        <f>'2-16'!F76+'[3]جدول 2-21'!F76+'[3]جدول 2-11'!C117</f>
        <v>546</v>
      </c>
      <c r="D76" s="2230">
        <f>'2-16'!G76+'[3]جدول 2-21'!G76+'[3]جدول 2-11'!D117</f>
        <v>924</v>
      </c>
      <c r="E76" s="2230">
        <f>'2-16'!H76+'[3]جدول 2-21'!H76+'[3]جدول 2-11'!E117</f>
        <v>10</v>
      </c>
      <c r="F76" s="2230">
        <f>'2-16'!I76+'[3]جدول 2-21'!I76+'[3]جدول 2-11'!F117</f>
        <v>914</v>
      </c>
      <c r="G76" s="2230">
        <f>'2-16'!J76+'[3]جدول 2-21'!J76+'[3]جدول 2-11'!G117</f>
        <v>636</v>
      </c>
      <c r="H76" s="2230">
        <f>'2-16'!K76+'[3]جدول 2-21'!K76+'[3]جدول 2-11'!H117</f>
        <v>27</v>
      </c>
      <c r="I76" s="2230">
        <f>'2-16'!L76+'[3]جدول 2-21'!L76+'[3]جدول 2-11'!I117</f>
        <v>609</v>
      </c>
      <c r="J76" s="2186">
        <f>'2-16'!A60+'[3]جدول 2-21'!A60+'[3]جدول 2-11'!J117</f>
        <v>946</v>
      </c>
      <c r="K76" s="2186">
        <f>'2-16'!B60+'[3]جدول 2-21'!B60+'[3]جدول 2-11'!K117</f>
        <v>21</v>
      </c>
      <c r="L76" s="2186">
        <f>'2-16'!C60+'[3]جدول 2-21'!C60+'[3]جدول 2-11'!L117</f>
        <v>925</v>
      </c>
      <c r="M76" s="2187" t="s">
        <v>847</v>
      </c>
      <c r="N76" s="2188" t="s">
        <v>1006</v>
      </c>
      <c r="O76" s="2163"/>
      <c r="P76" s="2163"/>
      <c r="Q76" s="2163"/>
      <c r="R76" s="2163"/>
      <c r="S76" s="2163"/>
      <c r="T76" s="2163"/>
      <c r="U76" s="2163"/>
      <c r="V76" s="2163"/>
      <c r="W76" s="2163"/>
    </row>
    <row r="77" spans="1:23" s="2167" customFormat="1" ht="34.5" customHeight="1">
      <c r="A77" s="2230">
        <f>'2-16'!D77+'[3]جدول 2-21'!D77+'[3]جدول 2-11'!A118</f>
        <v>602</v>
      </c>
      <c r="B77" s="2230">
        <f>'2-16'!E77+'[3]جدول 2-21'!E77+'[3]جدول 2-11'!B118</f>
        <v>219</v>
      </c>
      <c r="C77" s="2230">
        <f>'2-16'!F77+'[3]جدول 2-21'!F77+'[3]جدول 2-11'!C118</f>
        <v>383</v>
      </c>
      <c r="D77" s="2230">
        <f>'2-16'!G77+'[3]جدول 2-21'!G77+'[3]جدول 2-11'!D118</f>
        <v>2279</v>
      </c>
      <c r="E77" s="2230">
        <f>'2-16'!H77+'[3]جدول 2-21'!H77+'[3]جدول 2-11'!E118</f>
        <v>977</v>
      </c>
      <c r="F77" s="2230">
        <f>'2-16'!I77+'[3]جدول 2-21'!I77+'[3]جدول 2-11'!F118</f>
        <v>1302</v>
      </c>
      <c r="G77" s="2230">
        <f>'2-16'!J77+'[3]جدول 2-21'!J77+'[3]جدول 2-11'!G118</f>
        <v>1749</v>
      </c>
      <c r="H77" s="2230">
        <f>'2-16'!K77+'[3]جدول 2-21'!K77+'[3]جدول 2-11'!H118</f>
        <v>1520</v>
      </c>
      <c r="I77" s="2230">
        <f>'2-16'!L77+'[3]جدول 2-21'!L77+'[3]جدول 2-11'!I118</f>
        <v>229</v>
      </c>
      <c r="J77" s="2186">
        <f>'2-16'!A61+'[3]جدول 2-21'!A61+'[3]جدول 2-11'!J118</f>
        <v>2201</v>
      </c>
      <c r="K77" s="2186">
        <f>'2-16'!B61+'[3]جدول 2-21'!B61+'[3]جدول 2-11'!K118</f>
        <v>1848</v>
      </c>
      <c r="L77" s="2186">
        <f>'2-16'!C61+'[3]جدول 2-21'!C61+'[3]جدول 2-11'!L118</f>
        <v>353</v>
      </c>
      <c r="M77" s="2193" t="s">
        <v>848</v>
      </c>
      <c r="N77" s="2194" t="s">
        <v>1007</v>
      </c>
      <c r="O77" s="2163"/>
      <c r="P77" s="2163"/>
      <c r="Q77" s="2163"/>
      <c r="R77" s="2163"/>
      <c r="S77" s="2163"/>
      <c r="T77" s="2163"/>
      <c r="U77" s="2163"/>
      <c r="V77" s="2163"/>
      <c r="W77" s="2163"/>
    </row>
    <row r="78" spans="1:23" s="2167" customFormat="1" ht="34.5" customHeight="1">
      <c r="A78" s="2230">
        <f>'2-16'!D78+'[3]جدول 2-21'!D78+'[3]جدول 2-11'!A119</f>
        <v>1155</v>
      </c>
      <c r="B78" s="2230">
        <f>'2-16'!E78+'[3]جدول 2-21'!E78+'[3]جدول 2-11'!B119</f>
        <v>226</v>
      </c>
      <c r="C78" s="2230">
        <f>'2-16'!F78+'[3]جدول 2-21'!F78+'[3]جدول 2-11'!C119</f>
        <v>929</v>
      </c>
      <c r="D78" s="2230">
        <f>'2-16'!G78+'[3]جدول 2-21'!G78+'[3]جدول 2-11'!D119</f>
        <v>3203</v>
      </c>
      <c r="E78" s="2230">
        <f>'2-16'!H78+'[3]جدول 2-21'!H78+'[3]جدول 2-11'!E119</f>
        <v>987</v>
      </c>
      <c r="F78" s="2230">
        <f>'2-16'!I78+'[3]جدول 2-21'!I78+'[3]جدول 2-11'!F119</f>
        <v>2216</v>
      </c>
      <c r="G78" s="2230">
        <f>'2-16'!J78+'[3]جدول 2-21'!J78+'[3]جدول 2-11'!G119</f>
        <v>2385</v>
      </c>
      <c r="H78" s="2230">
        <f>'2-16'!K78+'[3]جدول 2-21'!K78+'[3]جدول 2-11'!H119</f>
        <v>1547</v>
      </c>
      <c r="I78" s="2230">
        <f>'2-16'!L78+'[3]جدول 2-21'!L78+'[3]جدول 2-11'!I119</f>
        <v>838</v>
      </c>
      <c r="J78" s="2186">
        <f>'2-16'!A62+'[3]جدول 2-21'!A62+'[3]جدول 2-11'!J119</f>
        <v>3147</v>
      </c>
      <c r="K78" s="2186">
        <f>'2-16'!B62+'[3]جدول 2-21'!B62+'[3]جدول 2-11'!K119</f>
        <v>1869</v>
      </c>
      <c r="L78" s="2186">
        <f>'2-16'!C62+'[3]جدول 2-21'!C62+'[3]جدول 2-11'!L119</f>
        <v>1278</v>
      </c>
      <c r="M78" s="2201" t="s">
        <v>1005</v>
      </c>
      <c r="N78" s="2198" t="s">
        <v>169</v>
      </c>
      <c r="O78" s="2163"/>
      <c r="P78" s="2163"/>
      <c r="Q78" s="2163"/>
      <c r="R78" s="2163"/>
      <c r="S78" s="2163"/>
      <c r="T78" s="2163"/>
      <c r="U78" s="2163"/>
      <c r="V78" s="2163"/>
      <c r="W78" s="2163"/>
    </row>
    <row r="79" spans="1:23" s="2167" customFormat="1" ht="34.5" customHeight="1">
      <c r="A79" s="2230">
        <f>'2-16'!D79+'[3]جدول 2-21'!D79+'[3]جدول 2-11'!A120</f>
        <v>28</v>
      </c>
      <c r="B79" s="2230">
        <f>'2-16'!E79+'[3]جدول 2-21'!E79+'[3]جدول 2-11'!B120</f>
        <v>1</v>
      </c>
      <c r="C79" s="2230">
        <f>'2-16'!F79+'[3]جدول 2-21'!F79+'[3]جدول 2-11'!C120</f>
        <v>27</v>
      </c>
      <c r="D79" s="2230">
        <f>'2-16'!G79+'[3]جدول 2-21'!G79+'[3]جدول 2-11'!D120</f>
        <v>42</v>
      </c>
      <c r="E79" s="2230">
        <f>'2-16'!H79+'[3]جدول 2-21'!H79+'[3]جدول 2-11'!E120</f>
        <v>2</v>
      </c>
      <c r="F79" s="2230">
        <f>'2-16'!I79+'[3]جدول 2-21'!I79+'[3]جدول 2-11'!F120</f>
        <v>40</v>
      </c>
      <c r="G79" s="2230">
        <f>'2-16'!J79+'[3]جدول 2-21'!J79+'[3]جدول 2-11'!G120</f>
        <v>48</v>
      </c>
      <c r="H79" s="2230">
        <f>'2-16'!K79+'[3]جدول 2-21'!K79+'[3]جدول 2-11'!H120</f>
        <v>5</v>
      </c>
      <c r="I79" s="2230">
        <f>'2-16'!L79+'[3]جدول 2-21'!L79+'[3]جدول 2-11'!I120</f>
        <v>43</v>
      </c>
      <c r="J79" s="2186">
        <f>'2-16'!A63+'[3]جدول 2-21'!A63+'[3]جدول 2-11'!J120</f>
        <v>124</v>
      </c>
      <c r="K79" s="2186">
        <f>'2-16'!B63+'[3]جدول 2-21'!B63+'[3]جدول 2-11'!K120</f>
        <v>5</v>
      </c>
      <c r="L79" s="2186">
        <f>'2-16'!C63+'[3]جدول 2-21'!C63+'[3]جدول 2-11'!L120</f>
        <v>119</v>
      </c>
      <c r="M79" s="2187" t="s">
        <v>847</v>
      </c>
      <c r="N79" s="2188" t="s">
        <v>155</v>
      </c>
      <c r="O79" s="2163"/>
      <c r="P79" s="2163"/>
      <c r="Q79" s="2163"/>
      <c r="R79" s="2163"/>
      <c r="S79" s="2163"/>
      <c r="T79" s="2163"/>
      <c r="U79" s="2163"/>
      <c r="V79" s="2163"/>
      <c r="W79" s="2163"/>
    </row>
    <row r="80" spans="1:23" s="2167" customFormat="1" ht="34.5" customHeight="1">
      <c r="A80" s="2230">
        <f>'2-16'!D80+'[3]جدول 2-21'!D80+'[3]جدول 2-11'!A121</f>
        <v>6</v>
      </c>
      <c r="B80" s="2230">
        <f>'2-16'!E80+'[3]جدول 2-21'!E80+'[3]جدول 2-11'!B121</f>
        <v>0</v>
      </c>
      <c r="C80" s="2230">
        <f>'2-16'!F80+'[3]جدول 2-21'!F80+'[3]جدول 2-11'!C121</f>
        <v>6</v>
      </c>
      <c r="D80" s="2230">
        <f>'2-16'!G80+'[3]جدول 2-21'!G80+'[3]جدول 2-11'!D121</f>
        <v>22</v>
      </c>
      <c r="E80" s="2230">
        <f>'2-16'!H80+'[3]جدول 2-21'!H80+'[3]جدول 2-11'!E121</f>
        <v>9</v>
      </c>
      <c r="F80" s="2230">
        <f>'2-16'!I80+'[3]جدول 2-21'!I80+'[3]جدول 2-11'!F121</f>
        <v>13</v>
      </c>
      <c r="G80" s="2230">
        <f>'2-16'!J80+'[3]جدول 2-21'!J80+'[3]جدول 2-11'!G121</f>
        <v>23</v>
      </c>
      <c r="H80" s="2230">
        <f>'2-16'!K80+'[3]جدول 2-21'!K80+'[3]جدول 2-11'!H121</f>
        <v>14</v>
      </c>
      <c r="I80" s="2230">
        <f>'2-16'!L80+'[3]جدول 2-21'!L80+'[3]جدول 2-11'!I121</f>
        <v>9</v>
      </c>
      <c r="J80" s="2186">
        <f>'2-16'!A64+'[3]جدول 2-21'!A64+'[3]جدول 2-11'!J121</f>
        <v>13</v>
      </c>
      <c r="K80" s="2186">
        <f>'2-16'!B64+'[3]جدول 2-21'!B64+'[3]جدول 2-11'!K121</f>
        <v>3</v>
      </c>
      <c r="L80" s="2186">
        <f>'2-16'!C64+'[3]جدول 2-21'!C64+'[3]جدول 2-11'!L121</f>
        <v>10</v>
      </c>
      <c r="M80" s="2193" t="s">
        <v>848</v>
      </c>
      <c r="N80" s="2192"/>
      <c r="O80" s="2163"/>
      <c r="P80" s="2163"/>
      <c r="Q80" s="2163"/>
      <c r="R80" s="2163"/>
      <c r="S80" s="2163"/>
      <c r="T80" s="2163"/>
      <c r="U80" s="2163"/>
      <c r="V80" s="2163"/>
      <c r="W80" s="2163"/>
    </row>
    <row r="81" spans="1:23" s="2167" customFormat="1" ht="34.5" customHeight="1">
      <c r="A81" s="2230">
        <f>'2-16'!D81+'[3]جدول 2-21'!D81+'[3]جدول 2-11'!A122</f>
        <v>34</v>
      </c>
      <c r="B81" s="2230">
        <f>'2-16'!E81+'[3]جدول 2-21'!E81+'[3]جدول 2-11'!B122</f>
        <v>1</v>
      </c>
      <c r="C81" s="2230">
        <f>'2-16'!F81+'[3]جدول 2-21'!F81+'[3]جدول 2-11'!C122</f>
        <v>33</v>
      </c>
      <c r="D81" s="2230">
        <f>'2-16'!G81+'[3]جدول 2-21'!G81+'[3]جدول 2-11'!D122</f>
        <v>64</v>
      </c>
      <c r="E81" s="2230">
        <f>'2-16'!H81+'[3]جدول 2-21'!H81+'[3]جدول 2-11'!E122</f>
        <v>11</v>
      </c>
      <c r="F81" s="2230">
        <f>'2-16'!I81+'[3]جدول 2-21'!I81+'[3]جدول 2-11'!F122</f>
        <v>53</v>
      </c>
      <c r="G81" s="2230">
        <f>'2-16'!J81+'[3]جدول 2-21'!J81+'[3]جدول 2-11'!G122</f>
        <v>71</v>
      </c>
      <c r="H81" s="2230">
        <f>'2-16'!K81+'[3]جدول 2-21'!K81+'[3]جدول 2-11'!H122</f>
        <v>19</v>
      </c>
      <c r="I81" s="2230">
        <f>'2-16'!L81+'[3]جدول 2-21'!L81+'[3]جدول 2-11'!I122</f>
        <v>52</v>
      </c>
      <c r="J81" s="2186">
        <f>'2-16'!A65+'[3]جدول 2-21'!A65+'[3]جدول 2-11'!J122</f>
        <v>137</v>
      </c>
      <c r="K81" s="2186">
        <f>'2-16'!B65+'[3]جدول 2-21'!B65+'[3]جدول 2-11'!K122</f>
        <v>8</v>
      </c>
      <c r="L81" s="2186">
        <f>'2-16'!C65+'[3]جدول 2-21'!C65+'[3]جدول 2-11'!L122</f>
        <v>129</v>
      </c>
      <c r="M81" s="2201" t="s">
        <v>1005</v>
      </c>
      <c r="N81" s="2198" t="s">
        <v>565</v>
      </c>
      <c r="O81" s="2163"/>
      <c r="P81" s="2163"/>
      <c r="Q81" s="2163"/>
      <c r="R81" s="2163"/>
      <c r="S81" s="2163"/>
      <c r="T81" s="2163"/>
      <c r="U81" s="2163"/>
      <c r="V81" s="2163"/>
      <c r="W81" s="2163"/>
    </row>
    <row r="82" spans="1:23" s="2167" customFormat="1" ht="34.5" customHeight="1">
      <c r="A82" s="2230">
        <f>'2-16'!D82+'[3]جدول 2-21'!D82+'[3]جدول 2-11'!A123</f>
        <v>422</v>
      </c>
      <c r="B82" s="2230">
        <f>'2-16'!E82+'[3]جدول 2-21'!E82+'[3]جدول 2-11'!B123</f>
        <v>10</v>
      </c>
      <c r="C82" s="2230">
        <f>'2-16'!F82+'[3]جدول 2-21'!F82+'[3]جدول 2-11'!C123</f>
        <v>412</v>
      </c>
      <c r="D82" s="2230">
        <f>'2-16'!G82+'[3]جدول 2-21'!G82+'[3]جدول 2-11'!D123</f>
        <v>891</v>
      </c>
      <c r="E82" s="2230">
        <f>'2-16'!H82+'[3]جدول 2-21'!H82+'[3]جدول 2-11'!E123</f>
        <v>12</v>
      </c>
      <c r="F82" s="2230">
        <f>'2-16'!I82+'[3]جدول 2-21'!I82+'[3]جدول 2-11'!F123</f>
        <v>879</v>
      </c>
      <c r="G82" s="2230">
        <f>'2-16'!J82+'[3]جدول 2-21'!J82+'[3]جدول 2-11'!G123</f>
        <v>1079</v>
      </c>
      <c r="H82" s="2230">
        <f>'2-16'!K82+'[3]جدول 2-21'!K82+'[3]جدول 2-11'!H123</f>
        <v>25</v>
      </c>
      <c r="I82" s="2230">
        <f>'2-16'!L82+'[3]جدول 2-21'!L82+'[3]جدول 2-11'!I123</f>
        <v>1054</v>
      </c>
      <c r="J82" s="2186">
        <f>'2-16'!A66+'[3]جدول 2-21'!A66+'[3]جدول 2-11'!J123</f>
        <v>2083</v>
      </c>
      <c r="K82" s="2186">
        <f>'2-16'!B66+'[3]جدول 2-21'!B66+'[3]جدول 2-11'!K123</f>
        <v>21</v>
      </c>
      <c r="L82" s="2186">
        <f>'2-16'!C66+'[3]جدول 2-21'!C66+'[3]جدول 2-11'!L123</f>
        <v>2062</v>
      </c>
      <c r="M82" s="2187" t="s">
        <v>847</v>
      </c>
      <c r="N82" s="2188" t="s">
        <v>851</v>
      </c>
      <c r="O82" s="2163"/>
      <c r="P82" s="2163"/>
      <c r="Q82" s="2163"/>
      <c r="R82" s="2163"/>
      <c r="S82" s="2163"/>
      <c r="T82" s="2163"/>
      <c r="U82" s="2163"/>
      <c r="V82" s="2163"/>
      <c r="W82" s="2163"/>
    </row>
    <row r="83" spans="1:23" s="2167" customFormat="1" ht="34.5" customHeight="1">
      <c r="A83" s="2230">
        <f>'2-16'!D83+'[3]جدول 2-21'!D83+'[3]جدول 2-11'!A124</f>
        <v>68</v>
      </c>
      <c r="B83" s="2230">
        <f>'2-16'!E83+'[3]جدول 2-21'!E83+'[3]جدول 2-11'!B124</f>
        <v>15</v>
      </c>
      <c r="C83" s="2230">
        <f>'2-16'!F83+'[3]جدول 2-21'!F83+'[3]جدول 2-11'!C124</f>
        <v>53</v>
      </c>
      <c r="D83" s="2230">
        <f>'2-16'!G83+'[3]جدول 2-21'!G83+'[3]جدول 2-11'!D124</f>
        <v>246</v>
      </c>
      <c r="E83" s="2230">
        <f>'2-16'!H83+'[3]جدول 2-21'!H83+'[3]جدول 2-11'!E124</f>
        <v>63</v>
      </c>
      <c r="F83" s="2230">
        <f>'2-16'!I83+'[3]جدول 2-21'!I83+'[3]جدول 2-11'!F124</f>
        <v>183</v>
      </c>
      <c r="G83" s="2230">
        <f>'2-16'!J83+'[3]جدول 2-21'!J83+'[3]جدول 2-11'!G124</f>
        <v>230</v>
      </c>
      <c r="H83" s="2230">
        <f>'2-16'!K83+'[3]جدول 2-21'!K83+'[3]جدول 2-11'!H124</f>
        <v>101</v>
      </c>
      <c r="I83" s="2230">
        <f>'2-16'!L83+'[3]جدول 2-21'!L83+'[3]جدول 2-11'!I124</f>
        <v>129</v>
      </c>
      <c r="J83" s="2186">
        <f>'2-16'!A67+'[3]جدول 2-21'!A67+'[3]جدول 2-11'!J124</f>
        <v>258</v>
      </c>
      <c r="K83" s="2186">
        <f>'2-16'!B67+'[3]جدول 2-21'!B67+'[3]جدول 2-11'!K124</f>
        <v>112</v>
      </c>
      <c r="L83" s="2186">
        <f>'2-16'!C67+'[3]جدول 2-21'!C67+'[3]جدول 2-11'!L124</f>
        <v>146</v>
      </c>
      <c r="M83" s="2193" t="s">
        <v>848</v>
      </c>
      <c r="N83" s="2192" t="s">
        <v>567</v>
      </c>
      <c r="O83" s="2163"/>
      <c r="P83" s="2163"/>
      <c r="Q83" s="2163"/>
      <c r="R83" s="2163"/>
      <c r="S83" s="2163"/>
      <c r="T83" s="2163"/>
      <c r="U83" s="2163"/>
      <c r="V83" s="2163"/>
      <c r="W83" s="2163"/>
    </row>
    <row r="84" spans="1:23" s="2167" customFormat="1" ht="34.5" customHeight="1">
      <c r="A84" s="2230">
        <f>'2-16'!D84+'[3]جدول 2-21'!D84+'[3]جدول 2-11'!A125</f>
        <v>490</v>
      </c>
      <c r="B84" s="2230">
        <f>'2-16'!E84+'[3]جدول 2-21'!E84+'[3]جدول 2-11'!B125</f>
        <v>25</v>
      </c>
      <c r="C84" s="2230">
        <f>'2-16'!F84+'[3]جدول 2-21'!F84+'[3]جدول 2-11'!C125</f>
        <v>465</v>
      </c>
      <c r="D84" s="2230">
        <f>'2-16'!G84+'[3]جدول 2-21'!G84+'[3]جدول 2-11'!D125</f>
        <v>1137</v>
      </c>
      <c r="E84" s="2230">
        <f>'2-16'!H84+'[3]جدول 2-21'!H84+'[3]جدول 2-11'!E125</f>
        <v>75</v>
      </c>
      <c r="F84" s="2230">
        <f>'2-16'!I84+'[3]جدول 2-21'!I84+'[3]جدول 2-11'!F125</f>
        <v>1062</v>
      </c>
      <c r="G84" s="2230">
        <f>'2-16'!J84+'[3]جدول 2-21'!J84+'[3]جدول 2-11'!G125</f>
        <v>1309</v>
      </c>
      <c r="H84" s="2230">
        <f>'2-16'!K84+'[3]جدول 2-21'!K84+'[3]جدول 2-11'!H125</f>
        <v>126</v>
      </c>
      <c r="I84" s="2230">
        <f>'2-16'!L84+'[3]جدول 2-21'!L84+'[3]جدول 2-11'!I125</f>
        <v>1183</v>
      </c>
      <c r="J84" s="2186">
        <f>'2-16'!A68+'[3]جدول 2-21'!A68+'[3]جدول 2-11'!J125</f>
        <v>2341</v>
      </c>
      <c r="K84" s="2186">
        <f>'2-16'!B68+'[3]جدول 2-21'!B68+'[3]جدول 2-11'!K125</f>
        <v>133</v>
      </c>
      <c r="L84" s="2186">
        <f>'2-16'!C68+'[3]جدول 2-21'!C68+'[3]جدول 2-11'!L125</f>
        <v>2208</v>
      </c>
      <c r="M84" s="2201" t="s">
        <v>1005</v>
      </c>
      <c r="N84" s="2198" t="s">
        <v>568</v>
      </c>
      <c r="O84" s="2163"/>
      <c r="P84" s="2163"/>
      <c r="Q84" s="2163"/>
      <c r="R84" s="2163"/>
      <c r="S84" s="2163"/>
      <c r="T84" s="2163"/>
      <c r="U84" s="2163"/>
      <c r="V84" s="2163"/>
      <c r="W84" s="2163"/>
    </row>
    <row r="85" spans="1:23" ht="16.5" customHeight="1">
      <c r="A85" s="2233"/>
      <c r="B85" s="2233"/>
      <c r="C85" s="2233"/>
      <c r="D85" s="2233"/>
      <c r="E85" s="2233"/>
      <c r="F85" s="2233"/>
      <c r="G85" s="2233"/>
      <c r="H85" s="2233"/>
      <c r="I85" s="2233"/>
      <c r="J85" s="2233"/>
      <c r="K85" s="2233"/>
      <c r="L85" s="2233"/>
      <c r="M85" s="2234"/>
      <c r="N85" s="2235"/>
    </row>
    <row r="86" spans="1:23" ht="15.75" customHeight="1"/>
    <row r="87" spans="1:23" ht="19.5" customHeight="1"/>
    <row r="88" spans="1:23" ht="19.5" customHeight="1"/>
    <row r="89" spans="1:23" ht="19.5" customHeight="1"/>
    <row r="90" spans="1:23" ht="34.5" customHeight="1"/>
    <row r="91" spans="1:23" ht="34.5" customHeight="1"/>
    <row r="92" spans="1:23" ht="34.5" customHeight="1"/>
    <row r="93" spans="1:23" ht="34.5" customHeight="1"/>
    <row r="94" spans="1:23" ht="34.5" customHeight="1"/>
    <row r="95" spans="1:23" ht="34.5" customHeight="1"/>
    <row r="96" spans="1:23"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row r="110" ht="34.5" customHeight="1"/>
  </sheetData>
  <dataConsolidate>
    <dataRefs count="2">
      <dataRef ref="A22:C24" sheet="10" r:id="rId1"/>
      <dataRef ref="A25:C27" sheet="17ملاك وزارة" r:id="rId2"/>
    </dataRefs>
  </dataConsolidate>
  <mergeCells count="3">
    <mergeCell ref="A1:N1"/>
    <mergeCell ref="A2:N2"/>
    <mergeCell ref="D3:J3"/>
  </mergeCells>
  <printOptions horizontalCentered="1" verticalCentered="1"/>
  <pageMargins left="0.74803149606299213" right="0.74803149606299213" top="0.98425196850393704" bottom="0.98425196850393704" header="0.39370078740157483" footer="0.31496062992125984"/>
  <pageSetup paperSize="9" scale="63" orientation="portrait" r:id="rId3"/>
  <headerFooter alignWithMargins="0"/>
  <rowBreaks count="2" manualBreakCount="2">
    <brk id="36" max="24" man="1"/>
    <brk id="68" max="24" man="1"/>
  </rowBreaks>
  <colBreaks count="2" manualBreakCount="2">
    <brk id="14" max="83" man="1"/>
    <brk id="25" max="1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E08C-5AAC-4E6F-92D2-D33C586AC98A}">
  <dimension ref="A1:G20"/>
  <sheetViews>
    <sheetView showGridLines="0" zoomScale="130" zoomScaleNormal="130" zoomScaleSheetLayoutView="100" workbookViewId="0">
      <selection activeCell="I15" sqref="I15"/>
    </sheetView>
  </sheetViews>
  <sheetFormatPr defaultColWidth="8.85546875" defaultRowHeight="12.75"/>
  <cols>
    <col min="1" max="1" width="14.7109375" style="541" customWidth="1"/>
    <col min="2" max="2" width="12.140625" style="541" customWidth="1"/>
    <col min="3" max="7" width="7.7109375" style="541" customWidth="1"/>
    <col min="8" max="8" width="22" style="541" customWidth="1"/>
    <col min="9" max="9" width="11.42578125" style="541" customWidth="1"/>
    <col min="10" max="256" width="8.85546875" style="541"/>
    <col min="257" max="257" width="14.7109375" style="541" customWidth="1"/>
    <col min="258" max="258" width="12.140625" style="541" customWidth="1"/>
    <col min="259" max="263" width="7.7109375" style="541" customWidth="1"/>
    <col min="264" max="264" width="22" style="541" customWidth="1"/>
    <col min="265" max="265" width="11.42578125" style="541" customWidth="1"/>
    <col min="266" max="512" width="8.85546875" style="541"/>
    <col min="513" max="513" width="14.7109375" style="541" customWidth="1"/>
    <col min="514" max="514" width="12.140625" style="541" customWidth="1"/>
    <col min="515" max="519" width="7.7109375" style="541" customWidth="1"/>
    <col min="520" max="520" width="22" style="541" customWidth="1"/>
    <col min="521" max="521" width="11.42578125" style="541" customWidth="1"/>
    <col min="522" max="768" width="8.85546875" style="541"/>
    <col min="769" max="769" width="14.7109375" style="541" customWidth="1"/>
    <col min="770" max="770" width="12.140625" style="541" customWidth="1"/>
    <col min="771" max="775" width="7.7109375" style="541" customWidth="1"/>
    <col min="776" max="776" width="22" style="541" customWidth="1"/>
    <col min="777" max="777" width="11.42578125" style="541" customWidth="1"/>
    <col min="778" max="1024" width="8.85546875" style="541"/>
    <col min="1025" max="1025" width="14.7109375" style="541" customWidth="1"/>
    <col min="1026" max="1026" width="12.140625" style="541" customWidth="1"/>
    <col min="1027" max="1031" width="7.7109375" style="541" customWidth="1"/>
    <col min="1032" max="1032" width="22" style="541" customWidth="1"/>
    <col min="1033" max="1033" width="11.42578125" style="541" customWidth="1"/>
    <col min="1034" max="1280" width="8.85546875" style="541"/>
    <col min="1281" max="1281" width="14.7109375" style="541" customWidth="1"/>
    <col min="1282" max="1282" width="12.140625" style="541" customWidth="1"/>
    <col min="1283" max="1287" width="7.7109375" style="541" customWidth="1"/>
    <col min="1288" max="1288" width="22" style="541" customWidth="1"/>
    <col min="1289" max="1289" width="11.42578125" style="541" customWidth="1"/>
    <col min="1290" max="1536" width="8.85546875" style="541"/>
    <col min="1537" max="1537" width="14.7109375" style="541" customWidth="1"/>
    <col min="1538" max="1538" width="12.140625" style="541" customWidth="1"/>
    <col min="1539" max="1543" width="7.7109375" style="541" customWidth="1"/>
    <col min="1544" max="1544" width="22" style="541" customWidth="1"/>
    <col min="1545" max="1545" width="11.42578125" style="541" customWidth="1"/>
    <col min="1546" max="1792" width="8.85546875" style="541"/>
    <col min="1793" max="1793" width="14.7109375" style="541" customWidth="1"/>
    <col min="1794" max="1794" width="12.140625" style="541" customWidth="1"/>
    <col min="1795" max="1799" width="7.7109375" style="541" customWidth="1"/>
    <col min="1800" max="1800" width="22" style="541" customWidth="1"/>
    <col min="1801" max="1801" width="11.42578125" style="541" customWidth="1"/>
    <col min="1802" max="2048" width="8.85546875" style="541"/>
    <col min="2049" max="2049" width="14.7109375" style="541" customWidth="1"/>
    <col min="2050" max="2050" width="12.140625" style="541" customWidth="1"/>
    <col min="2051" max="2055" width="7.7109375" style="541" customWidth="1"/>
    <col min="2056" max="2056" width="22" style="541" customWidth="1"/>
    <col min="2057" max="2057" width="11.42578125" style="541" customWidth="1"/>
    <col min="2058" max="2304" width="8.85546875" style="541"/>
    <col min="2305" max="2305" width="14.7109375" style="541" customWidth="1"/>
    <col min="2306" max="2306" width="12.140625" style="541" customWidth="1"/>
    <col min="2307" max="2311" width="7.7109375" style="541" customWidth="1"/>
    <col min="2312" max="2312" width="22" style="541" customWidth="1"/>
    <col min="2313" max="2313" width="11.42578125" style="541" customWidth="1"/>
    <col min="2314" max="2560" width="8.85546875" style="541"/>
    <col min="2561" max="2561" width="14.7109375" style="541" customWidth="1"/>
    <col min="2562" max="2562" width="12.140625" style="541" customWidth="1"/>
    <col min="2563" max="2567" width="7.7109375" style="541" customWidth="1"/>
    <col min="2568" max="2568" width="22" style="541" customWidth="1"/>
    <col min="2569" max="2569" width="11.42578125" style="541" customWidth="1"/>
    <col min="2570" max="2816" width="8.85546875" style="541"/>
    <col min="2817" max="2817" width="14.7109375" style="541" customWidth="1"/>
    <col min="2818" max="2818" width="12.140625" style="541" customWidth="1"/>
    <col min="2819" max="2823" width="7.7109375" style="541" customWidth="1"/>
    <col min="2824" max="2824" width="22" style="541" customWidth="1"/>
    <col min="2825" max="2825" width="11.42578125" style="541" customWidth="1"/>
    <col min="2826" max="3072" width="8.85546875" style="541"/>
    <col min="3073" max="3073" width="14.7109375" style="541" customWidth="1"/>
    <col min="3074" max="3074" width="12.140625" style="541" customWidth="1"/>
    <col min="3075" max="3079" width="7.7109375" style="541" customWidth="1"/>
    <col min="3080" max="3080" width="22" style="541" customWidth="1"/>
    <col min="3081" max="3081" width="11.42578125" style="541" customWidth="1"/>
    <col min="3082" max="3328" width="8.85546875" style="541"/>
    <col min="3329" max="3329" width="14.7109375" style="541" customWidth="1"/>
    <col min="3330" max="3330" width="12.140625" style="541" customWidth="1"/>
    <col min="3331" max="3335" width="7.7109375" style="541" customWidth="1"/>
    <col min="3336" max="3336" width="22" style="541" customWidth="1"/>
    <col min="3337" max="3337" width="11.42578125" style="541" customWidth="1"/>
    <col min="3338" max="3584" width="8.85546875" style="541"/>
    <col min="3585" max="3585" width="14.7109375" style="541" customWidth="1"/>
    <col min="3586" max="3586" width="12.140625" style="541" customWidth="1"/>
    <col min="3587" max="3591" width="7.7109375" style="541" customWidth="1"/>
    <col min="3592" max="3592" width="22" style="541" customWidth="1"/>
    <col min="3593" max="3593" width="11.42578125" style="541" customWidth="1"/>
    <col min="3594" max="3840" width="8.85546875" style="541"/>
    <col min="3841" max="3841" width="14.7109375" style="541" customWidth="1"/>
    <col min="3842" max="3842" width="12.140625" style="541" customWidth="1"/>
    <col min="3843" max="3847" width="7.7109375" style="541" customWidth="1"/>
    <col min="3848" max="3848" width="22" style="541" customWidth="1"/>
    <col min="3849" max="3849" width="11.42578125" style="541" customWidth="1"/>
    <col min="3850" max="4096" width="8.85546875" style="541"/>
    <col min="4097" max="4097" width="14.7109375" style="541" customWidth="1"/>
    <col min="4098" max="4098" width="12.140625" style="541" customWidth="1"/>
    <col min="4099" max="4103" width="7.7109375" style="541" customWidth="1"/>
    <col min="4104" max="4104" width="22" style="541" customWidth="1"/>
    <col min="4105" max="4105" width="11.42578125" style="541" customWidth="1"/>
    <col min="4106" max="4352" width="8.85546875" style="541"/>
    <col min="4353" max="4353" width="14.7109375" style="541" customWidth="1"/>
    <col min="4354" max="4354" width="12.140625" style="541" customWidth="1"/>
    <col min="4355" max="4359" width="7.7109375" style="541" customWidth="1"/>
    <col min="4360" max="4360" width="22" style="541" customWidth="1"/>
    <col min="4361" max="4361" width="11.42578125" style="541" customWidth="1"/>
    <col min="4362" max="4608" width="8.85546875" style="541"/>
    <col min="4609" max="4609" width="14.7109375" style="541" customWidth="1"/>
    <col min="4610" max="4610" width="12.140625" style="541" customWidth="1"/>
    <col min="4611" max="4615" width="7.7109375" style="541" customWidth="1"/>
    <col min="4616" max="4616" width="22" style="541" customWidth="1"/>
    <col min="4617" max="4617" width="11.42578125" style="541" customWidth="1"/>
    <col min="4618" max="4864" width="8.85546875" style="541"/>
    <col min="4865" max="4865" width="14.7109375" style="541" customWidth="1"/>
    <col min="4866" max="4866" width="12.140625" style="541" customWidth="1"/>
    <col min="4867" max="4871" width="7.7109375" style="541" customWidth="1"/>
    <col min="4872" max="4872" width="22" style="541" customWidth="1"/>
    <col min="4873" max="4873" width="11.42578125" style="541" customWidth="1"/>
    <col min="4874" max="5120" width="8.85546875" style="541"/>
    <col min="5121" max="5121" width="14.7109375" style="541" customWidth="1"/>
    <col min="5122" max="5122" width="12.140625" style="541" customWidth="1"/>
    <col min="5123" max="5127" width="7.7109375" style="541" customWidth="1"/>
    <col min="5128" max="5128" width="22" style="541" customWidth="1"/>
    <col min="5129" max="5129" width="11.42578125" style="541" customWidth="1"/>
    <col min="5130" max="5376" width="8.85546875" style="541"/>
    <col min="5377" max="5377" width="14.7109375" style="541" customWidth="1"/>
    <col min="5378" max="5378" width="12.140625" style="541" customWidth="1"/>
    <col min="5379" max="5383" width="7.7109375" style="541" customWidth="1"/>
    <col min="5384" max="5384" width="22" style="541" customWidth="1"/>
    <col min="5385" max="5385" width="11.42578125" style="541" customWidth="1"/>
    <col min="5386" max="5632" width="8.85546875" style="541"/>
    <col min="5633" max="5633" width="14.7109375" style="541" customWidth="1"/>
    <col min="5634" max="5634" width="12.140625" style="541" customWidth="1"/>
    <col min="5635" max="5639" width="7.7109375" style="541" customWidth="1"/>
    <col min="5640" max="5640" width="22" style="541" customWidth="1"/>
    <col min="5641" max="5641" width="11.42578125" style="541" customWidth="1"/>
    <col min="5642" max="5888" width="8.85546875" style="541"/>
    <col min="5889" max="5889" width="14.7109375" style="541" customWidth="1"/>
    <col min="5890" max="5890" width="12.140625" style="541" customWidth="1"/>
    <col min="5891" max="5895" width="7.7109375" style="541" customWidth="1"/>
    <col min="5896" max="5896" width="22" style="541" customWidth="1"/>
    <col min="5897" max="5897" width="11.42578125" style="541" customWidth="1"/>
    <col min="5898" max="6144" width="8.85546875" style="541"/>
    <col min="6145" max="6145" width="14.7109375" style="541" customWidth="1"/>
    <col min="6146" max="6146" width="12.140625" style="541" customWidth="1"/>
    <col min="6147" max="6151" width="7.7109375" style="541" customWidth="1"/>
    <col min="6152" max="6152" width="22" style="541" customWidth="1"/>
    <col min="6153" max="6153" width="11.42578125" style="541" customWidth="1"/>
    <col min="6154" max="6400" width="8.85546875" style="541"/>
    <col min="6401" max="6401" width="14.7109375" style="541" customWidth="1"/>
    <col min="6402" max="6402" width="12.140625" style="541" customWidth="1"/>
    <col min="6403" max="6407" width="7.7109375" style="541" customWidth="1"/>
    <col min="6408" max="6408" width="22" style="541" customWidth="1"/>
    <col min="6409" max="6409" width="11.42578125" style="541" customWidth="1"/>
    <col min="6410" max="6656" width="8.85546875" style="541"/>
    <col min="6657" max="6657" width="14.7109375" style="541" customWidth="1"/>
    <col min="6658" max="6658" width="12.140625" style="541" customWidth="1"/>
    <col min="6659" max="6663" width="7.7109375" style="541" customWidth="1"/>
    <col min="6664" max="6664" width="22" style="541" customWidth="1"/>
    <col min="6665" max="6665" width="11.42578125" style="541" customWidth="1"/>
    <col min="6666" max="6912" width="8.85546875" style="541"/>
    <col min="6913" max="6913" width="14.7109375" style="541" customWidth="1"/>
    <col min="6914" max="6914" width="12.140625" style="541" customWidth="1"/>
    <col min="6915" max="6919" width="7.7109375" style="541" customWidth="1"/>
    <col min="6920" max="6920" width="22" style="541" customWidth="1"/>
    <col min="6921" max="6921" width="11.42578125" style="541" customWidth="1"/>
    <col min="6922" max="7168" width="8.85546875" style="541"/>
    <col min="7169" max="7169" width="14.7109375" style="541" customWidth="1"/>
    <col min="7170" max="7170" width="12.140625" style="541" customWidth="1"/>
    <col min="7171" max="7175" width="7.7109375" style="541" customWidth="1"/>
    <col min="7176" max="7176" width="22" style="541" customWidth="1"/>
    <col min="7177" max="7177" width="11.42578125" style="541" customWidth="1"/>
    <col min="7178" max="7424" width="8.85546875" style="541"/>
    <col min="7425" max="7425" width="14.7109375" style="541" customWidth="1"/>
    <col min="7426" max="7426" width="12.140625" style="541" customWidth="1"/>
    <col min="7427" max="7431" width="7.7109375" style="541" customWidth="1"/>
    <col min="7432" max="7432" width="22" style="541" customWidth="1"/>
    <col min="7433" max="7433" width="11.42578125" style="541" customWidth="1"/>
    <col min="7434" max="7680" width="8.85546875" style="541"/>
    <col min="7681" max="7681" width="14.7109375" style="541" customWidth="1"/>
    <col min="7682" max="7682" width="12.140625" style="541" customWidth="1"/>
    <col min="7683" max="7687" width="7.7109375" style="541" customWidth="1"/>
    <col min="7688" max="7688" width="22" style="541" customWidth="1"/>
    <col min="7689" max="7689" width="11.42578125" style="541" customWidth="1"/>
    <col min="7690" max="7936" width="8.85546875" style="541"/>
    <col min="7937" max="7937" width="14.7109375" style="541" customWidth="1"/>
    <col min="7938" max="7938" width="12.140625" style="541" customWidth="1"/>
    <col min="7939" max="7943" width="7.7109375" style="541" customWidth="1"/>
    <col min="7944" max="7944" width="22" style="541" customWidth="1"/>
    <col min="7945" max="7945" width="11.42578125" style="541" customWidth="1"/>
    <col min="7946" max="8192" width="8.85546875" style="541"/>
    <col min="8193" max="8193" width="14.7109375" style="541" customWidth="1"/>
    <col min="8194" max="8194" width="12.140625" style="541" customWidth="1"/>
    <col min="8195" max="8199" width="7.7109375" style="541" customWidth="1"/>
    <col min="8200" max="8200" width="22" style="541" customWidth="1"/>
    <col min="8201" max="8201" width="11.42578125" style="541" customWidth="1"/>
    <col min="8202" max="8448" width="8.85546875" style="541"/>
    <col min="8449" max="8449" width="14.7109375" style="541" customWidth="1"/>
    <col min="8450" max="8450" width="12.140625" style="541" customWidth="1"/>
    <col min="8451" max="8455" width="7.7109375" style="541" customWidth="1"/>
    <col min="8456" max="8456" width="22" style="541" customWidth="1"/>
    <col min="8457" max="8457" width="11.42578125" style="541" customWidth="1"/>
    <col min="8458" max="8704" width="8.85546875" style="541"/>
    <col min="8705" max="8705" width="14.7109375" style="541" customWidth="1"/>
    <col min="8706" max="8706" width="12.140625" style="541" customWidth="1"/>
    <col min="8707" max="8711" width="7.7109375" style="541" customWidth="1"/>
    <col min="8712" max="8712" width="22" style="541" customWidth="1"/>
    <col min="8713" max="8713" width="11.42578125" style="541" customWidth="1"/>
    <col min="8714" max="8960" width="8.85546875" style="541"/>
    <col min="8961" max="8961" width="14.7109375" style="541" customWidth="1"/>
    <col min="8962" max="8962" width="12.140625" style="541" customWidth="1"/>
    <col min="8963" max="8967" width="7.7109375" style="541" customWidth="1"/>
    <col min="8968" max="8968" width="22" style="541" customWidth="1"/>
    <col min="8969" max="8969" width="11.42578125" style="541" customWidth="1"/>
    <col min="8970" max="9216" width="8.85546875" style="541"/>
    <col min="9217" max="9217" width="14.7109375" style="541" customWidth="1"/>
    <col min="9218" max="9218" width="12.140625" style="541" customWidth="1"/>
    <col min="9219" max="9223" width="7.7109375" style="541" customWidth="1"/>
    <col min="9224" max="9224" width="22" style="541" customWidth="1"/>
    <col min="9225" max="9225" width="11.42578125" style="541" customWidth="1"/>
    <col min="9226" max="9472" width="8.85546875" style="541"/>
    <col min="9473" max="9473" width="14.7109375" style="541" customWidth="1"/>
    <col min="9474" max="9474" width="12.140625" style="541" customWidth="1"/>
    <col min="9475" max="9479" width="7.7109375" style="541" customWidth="1"/>
    <col min="9480" max="9480" width="22" style="541" customWidth="1"/>
    <col min="9481" max="9481" width="11.42578125" style="541" customWidth="1"/>
    <col min="9482" max="9728" width="8.85546875" style="541"/>
    <col min="9729" max="9729" width="14.7109375" style="541" customWidth="1"/>
    <col min="9730" max="9730" width="12.140625" style="541" customWidth="1"/>
    <col min="9731" max="9735" width="7.7109375" style="541" customWidth="1"/>
    <col min="9736" max="9736" width="22" style="541" customWidth="1"/>
    <col min="9737" max="9737" width="11.42578125" style="541" customWidth="1"/>
    <col min="9738" max="9984" width="8.85546875" style="541"/>
    <col min="9985" max="9985" width="14.7109375" style="541" customWidth="1"/>
    <col min="9986" max="9986" width="12.140625" style="541" customWidth="1"/>
    <col min="9987" max="9991" width="7.7109375" style="541" customWidth="1"/>
    <col min="9992" max="9992" width="22" style="541" customWidth="1"/>
    <col min="9993" max="9993" width="11.42578125" style="541" customWidth="1"/>
    <col min="9994" max="10240" width="8.85546875" style="541"/>
    <col min="10241" max="10241" width="14.7109375" style="541" customWidth="1"/>
    <col min="10242" max="10242" width="12.140625" style="541" customWidth="1"/>
    <col min="10243" max="10247" width="7.7109375" style="541" customWidth="1"/>
    <col min="10248" max="10248" width="22" style="541" customWidth="1"/>
    <col min="10249" max="10249" width="11.42578125" style="541" customWidth="1"/>
    <col min="10250" max="10496" width="8.85546875" style="541"/>
    <col min="10497" max="10497" width="14.7109375" style="541" customWidth="1"/>
    <col min="10498" max="10498" width="12.140625" style="541" customWidth="1"/>
    <col min="10499" max="10503" width="7.7109375" style="541" customWidth="1"/>
    <col min="10504" max="10504" width="22" style="541" customWidth="1"/>
    <col min="10505" max="10505" width="11.42578125" style="541" customWidth="1"/>
    <col min="10506" max="10752" width="8.85546875" style="541"/>
    <col min="10753" max="10753" width="14.7109375" style="541" customWidth="1"/>
    <col min="10754" max="10754" width="12.140625" style="541" customWidth="1"/>
    <col min="10755" max="10759" width="7.7109375" style="541" customWidth="1"/>
    <col min="10760" max="10760" width="22" style="541" customWidth="1"/>
    <col min="10761" max="10761" width="11.42578125" style="541" customWidth="1"/>
    <col min="10762" max="11008" width="8.85546875" style="541"/>
    <col min="11009" max="11009" width="14.7109375" style="541" customWidth="1"/>
    <col min="11010" max="11010" width="12.140625" style="541" customWidth="1"/>
    <col min="11011" max="11015" width="7.7109375" style="541" customWidth="1"/>
    <col min="11016" max="11016" width="22" style="541" customWidth="1"/>
    <col min="11017" max="11017" width="11.42578125" style="541" customWidth="1"/>
    <col min="11018" max="11264" width="8.85546875" style="541"/>
    <col min="11265" max="11265" width="14.7109375" style="541" customWidth="1"/>
    <col min="11266" max="11266" width="12.140625" style="541" customWidth="1"/>
    <col min="11267" max="11271" width="7.7109375" style="541" customWidth="1"/>
    <col min="11272" max="11272" width="22" style="541" customWidth="1"/>
    <col min="11273" max="11273" width="11.42578125" style="541" customWidth="1"/>
    <col min="11274" max="11520" width="8.85546875" style="541"/>
    <col min="11521" max="11521" width="14.7109375" style="541" customWidth="1"/>
    <col min="11522" max="11522" width="12.140625" style="541" customWidth="1"/>
    <col min="11523" max="11527" width="7.7109375" style="541" customWidth="1"/>
    <col min="11528" max="11528" width="22" style="541" customWidth="1"/>
    <col min="11529" max="11529" width="11.42578125" style="541" customWidth="1"/>
    <col min="11530" max="11776" width="8.85546875" style="541"/>
    <col min="11777" max="11777" width="14.7109375" style="541" customWidth="1"/>
    <col min="11778" max="11778" width="12.140625" style="541" customWidth="1"/>
    <col min="11779" max="11783" width="7.7109375" style="541" customWidth="1"/>
    <col min="11784" max="11784" width="22" style="541" customWidth="1"/>
    <col min="11785" max="11785" width="11.42578125" style="541" customWidth="1"/>
    <col min="11786" max="12032" width="8.85546875" style="541"/>
    <col min="12033" max="12033" width="14.7109375" style="541" customWidth="1"/>
    <col min="12034" max="12034" width="12.140625" style="541" customWidth="1"/>
    <col min="12035" max="12039" width="7.7109375" style="541" customWidth="1"/>
    <col min="12040" max="12040" width="22" style="541" customWidth="1"/>
    <col min="12041" max="12041" width="11.42578125" style="541" customWidth="1"/>
    <col min="12042" max="12288" width="8.85546875" style="541"/>
    <col min="12289" max="12289" width="14.7109375" style="541" customWidth="1"/>
    <col min="12290" max="12290" width="12.140625" style="541" customWidth="1"/>
    <col min="12291" max="12295" width="7.7109375" style="541" customWidth="1"/>
    <col min="12296" max="12296" width="22" style="541" customWidth="1"/>
    <col min="12297" max="12297" width="11.42578125" style="541" customWidth="1"/>
    <col min="12298" max="12544" width="8.85546875" style="541"/>
    <col min="12545" max="12545" width="14.7109375" style="541" customWidth="1"/>
    <col min="12546" max="12546" width="12.140625" style="541" customWidth="1"/>
    <col min="12547" max="12551" width="7.7109375" style="541" customWidth="1"/>
    <col min="12552" max="12552" width="22" style="541" customWidth="1"/>
    <col min="12553" max="12553" width="11.42578125" style="541" customWidth="1"/>
    <col min="12554" max="12800" width="8.85546875" style="541"/>
    <col min="12801" max="12801" width="14.7109375" style="541" customWidth="1"/>
    <col min="12802" max="12802" width="12.140625" style="541" customWidth="1"/>
    <col min="12803" max="12807" width="7.7109375" style="541" customWidth="1"/>
    <col min="12808" max="12808" width="22" style="541" customWidth="1"/>
    <col min="12809" max="12809" width="11.42578125" style="541" customWidth="1"/>
    <col min="12810" max="13056" width="8.85546875" style="541"/>
    <col min="13057" max="13057" width="14.7109375" style="541" customWidth="1"/>
    <col min="13058" max="13058" width="12.140625" style="541" customWidth="1"/>
    <col min="13059" max="13063" width="7.7109375" style="541" customWidth="1"/>
    <col min="13064" max="13064" width="22" style="541" customWidth="1"/>
    <col min="13065" max="13065" width="11.42578125" style="541" customWidth="1"/>
    <col min="13066" max="13312" width="8.85546875" style="541"/>
    <col min="13313" max="13313" width="14.7109375" style="541" customWidth="1"/>
    <col min="13314" max="13314" width="12.140625" style="541" customWidth="1"/>
    <col min="13315" max="13319" width="7.7109375" style="541" customWidth="1"/>
    <col min="13320" max="13320" width="22" style="541" customWidth="1"/>
    <col min="13321" max="13321" width="11.42578125" style="541" customWidth="1"/>
    <col min="13322" max="13568" width="8.85546875" style="541"/>
    <col min="13569" max="13569" width="14.7109375" style="541" customWidth="1"/>
    <col min="13570" max="13570" width="12.140625" style="541" customWidth="1"/>
    <col min="13571" max="13575" width="7.7109375" style="541" customWidth="1"/>
    <col min="13576" max="13576" width="22" style="541" customWidth="1"/>
    <col min="13577" max="13577" width="11.42578125" style="541" customWidth="1"/>
    <col min="13578" max="13824" width="8.85546875" style="541"/>
    <col min="13825" max="13825" width="14.7109375" style="541" customWidth="1"/>
    <col min="13826" max="13826" width="12.140625" style="541" customWidth="1"/>
    <col min="13827" max="13831" width="7.7109375" style="541" customWidth="1"/>
    <col min="13832" max="13832" width="22" style="541" customWidth="1"/>
    <col min="13833" max="13833" width="11.42578125" style="541" customWidth="1"/>
    <col min="13834" max="14080" width="8.85546875" style="541"/>
    <col min="14081" max="14081" width="14.7109375" style="541" customWidth="1"/>
    <col min="14082" max="14082" width="12.140625" style="541" customWidth="1"/>
    <col min="14083" max="14087" width="7.7109375" style="541" customWidth="1"/>
    <col min="14088" max="14088" width="22" style="541" customWidth="1"/>
    <col min="14089" max="14089" width="11.42578125" style="541" customWidth="1"/>
    <col min="14090" max="14336" width="8.85546875" style="541"/>
    <col min="14337" max="14337" width="14.7109375" style="541" customWidth="1"/>
    <col min="14338" max="14338" width="12.140625" style="541" customWidth="1"/>
    <col min="14339" max="14343" width="7.7109375" style="541" customWidth="1"/>
    <col min="14344" max="14344" width="22" style="541" customWidth="1"/>
    <col min="14345" max="14345" width="11.42578125" style="541" customWidth="1"/>
    <col min="14346" max="14592" width="8.85546875" style="541"/>
    <col min="14593" max="14593" width="14.7109375" style="541" customWidth="1"/>
    <col min="14594" max="14594" width="12.140625" style="541" customWidth="1"/>
    <col min="14595" max="14599" width="7.7109375" style="541" customWidth="1"/>
    <col min="14600" max="14600" width="22" style="541" customWidth="1"/>
    <col min="14601" max="14601" width="11.42578125" style="541" customWidth="1"/>
    <col min="14602" max="14848" width="8.85546875" style="541"/>
    <col min="14849" max="14849" width="14.7109375" style="541" customWidth="1"/>
    <col min="14850" max="14850" width="12.140625" style="541" customWidth="1"/>
    <col min="14851" max="14855" width="7.7109375" style="541" customWidth="1"/>
    <col min="14856" max="14856" width="22" style="541" customWidth="1"/>
    <col min="14857" max="14857" width="11.42578125" style="541" customWidth="1"/>
    <col min="14858" max="15104" width="8.85546875" style="541"/>
    <col min="15105" max="15105" width="14.7109375" style="541" customWidth="1"/>
    <col min="15106" max="15106" width="12.140625" style="541" customWidth="1"/>
    <col min="15107" max="15111" width="7.7109375" style="541" customWidth="1"/>
    <col min="15112" max="15112" width="22" style="541" customWidth="1"/>
    <col min="15113" max="15113" width="11.42578125" style="541" customWidth="1"/>
    <col min="15114" max="15360" width="8.85546875" style="541"/>
    <col min="15361" max="15361" width="14.7109375" style="541" customWidth="1"/>
    <col min="15362" max="15362" width="12.140625" style="541" customWidth="1"/>
    <col min="15363" max="15367" width="7.7109375" style="541" customWidth="1"/>
    <col min="15368" max="15368" width="22" style="541" customWidth="1"/>
    <col min="15369" max="15369" width="11.42578125" style="541" customWidth="1"/>
    <col min="15370" max="15616" width="8.85546875" style="541"/>
    <col min="15617" max="15617" width="14.7109375" style="541" customWidth="1"/>
    <col min="15618" max="15618" width="12.140625" style="541" customWidth="1"/>
    <col min="15619" max="15623" width="7.7109375" style="541" customWidth="1"/>
    <col min="15624" max="15624" width="22" style="541" customWidth="1"/>
    <col min="15625" max="15625" width="11.42578125" style="541" customWidth="1"/>
    <col min="15626" max="15872" width="8.85546875" style="541"/>
    <col min="15873" max="15873" width="14.7109375" style="541" customWidth="1"/>
    <col min="15874" max="15874" width="12.140625" style="541" customWidth="1"/>
    <col min="15875" max="15879" width="7.7109375" style="541" customWidth="1"/>
    <col min="15880" max="15880" width="22" style="541" customWidth="1"/>
    <col min="15881" max="15881" width="11.42578125" style="541" customWidth="1"/>
    <col min="15882" max="16128" width="8.85546875" style="541"/>
    <col min="16129" max="16129" width="14.7109375" style="541" customWidth="1"/>
    <col min="16130" max="16130" width="12.140625" style="541" customWidth="1"/>
    <col min="16131" max="16135" width="7.7109375" style="541" customWidth="1"/>
    <col min="16136" max="16136" width="22" style="541" customWidth="1"/>
    <col min="16137" max="16137" width="11.42578125" style="541" customWidth="1"/>
    <col min="16138" max="16384" width="8.85546875" style="541"/>
  </cols>
  <sheetData>
    <row r="1" spans="1:7" ht="15.75">
      <c r="A1" s="539" t="s">
        <v>550</v>
      </c>
      <c r="B1" s="539"/>
      <c r="C1" s="539"/>
      <c r="D1" s="539"/>
      <c r="E1" s="539"/>
      <c r="F1" s="539"/>
      <c r="G1" s="540"/>
    </row>
    <row r="2" spans="1:7" ht="15">
      <c r="A2" s="542" t="s">
        <v>551</v>
      </c>
      <c r="B2" s="542"/>
      <c r="C2" s="542"/>
      <c r="D2" s="542"/>
      <c r="E2" s="542"/>
      <c r="F2" s="542"/>
      <c r="G2" s="543"/>
    </row>
    <row r="3" spans="1:7" ht="15">
      <c r="A3" s="542" t="s">
        <v>552</v>
      </c>
      <c r="B3" s="542"/>
      <c r="C3" s="542"/>
      <c r="D3" s="542"/>
      <c r="E3" s="542"/>
      <c r="F3" s="542"/>
      <c r="G3" s="543"/>
    </row>
    <row r="4" spans="1:7" ht="15">
      <c r="A4" s="542" t="s">
        <v>553</v>
      </c>
      <c r="B4" s="542"/>
      <c r="C4" s="542"/>
      <c r="D4" s="542"/>
      <c r="E4" s="542"/>
      <c r="F4" s="542"/>
      <c r="G4" s="543"/>
    </row>
    <row r="5" spans="1:7" ht="24.75" customHeight="1" thickBot="1">
      <c r="A5" s="544" t="s">
        <v>554</v>
      </c>
      <c r="B5" s="545"/>
      <c r="C5" s="545"/>
      <c r="D5" s="545"/>
      <c r="E5" s="545"/>
      <c r="F5" s="546"/>
      <c r="G5" s="546" t="s">
        <v>555</v>
      </c>
    </row>
    <row r="6" spans="1:7" ht="27.75" customHeight="1">
      <c r="A6" s="547" t="s">
        <v>556</v>
      </c>
      <c r="B6" s="548" t="s">
        <v>557</v>
      </c>
      <c r="C6" s="549" t="s">
        <v>396</v>
      </c>
      <c r="D6" s="550"/>
      <c r="E6" s="550"/>
      <c r="F6" s="550"/>
      <c r="G6" s="551" t="s">
        <v>397</v>
      </c>
    </row>
    <row r="7" spans="1:7" ht="19.5" customHeight="1">
      <c r="A7" s="552" t="s">
        <v>558</v>
      </c>
      <c r="B7" s="553" t="s">
        <v>559</v>
      </c>
      <c r="C7" s="554">
        <v>1433</v>
      </c>
      <c r="D7" s="554">
        <v>1434</v>
      </c>
      <c r="E7" s="554">
        <v>1435</v>
      </c>
      <c r="F7" s="554">
        <v>1436</v>
      </c>
      <c r="G7" s="554">
        <v>1437</v>
      </c>
    </row>
    <row r="8" spans="1:7" ht="30" customHeight="1">
      <c r="A8" s="555" t="s">
        <v>560</v>
      </c>
      <c r="B8" s="556" t="s">
        <v>561</v>
      </c>
      <c r="C8" s="557">
        <v>9119</v>
      </c>
      <c r="D8" s="557">
        <v>10549</v>
      </c>
      <c r="E8" s="557">
        <v>11483</v>
      </c>
      <c r="F8" s="557">
        <v>13440</v>
      </c>
      <c r="G8" s="557">
        <v>14304</v>
      </c>
    </row>
    <row r="9" spans="1:7" ht="30" customHeight="1">
      <c r="A9" s="558"/>
      <c r="B9" s="559" t="s">
        <v>562</v>
      </c>
      <c r="C9" s="560">
        <v>26722</v>
      </c>
      <c r="D9" s="560">
        <v>27346</v>
      </c>
      <c r="E9" s="560">
        <v>26975</v>
      </c>
      <c r="F9" s="560">
        <v>27800</v>
      </c>
      <c r="G9" s="560">
        <v>28464</v>
      </c>
    </row>
    <row r="10" spans="1:7" ht="30" customHeight="1">
      <c r="A10" s="552" t="s">
        <v>563</v>
      </c>
      <c r="B10" s="561" t="s">
        <v>89</v>
      </c>
      <c r="C10" s="554">
        <f>C8+C9</f>
        <v>35841</v>
      </c>
      <c r="D10" s="554">
        <f>D8+D9</f>
        <v>37895</v>
      </c>
      <c r="E10" s="554">
        <f>E8+E9</f>
        <v>38458</v>
      </c>
      <c r="F10" s="554">
        <f>F8+F9</f>
        <v>41240</v>
      </c>
      <c r="G10" s="554">
        <f>G8+G9</f>
        <v>42768</v>
      </c>
    </row>
    <row r="11" spans="1:7" ht="30" customHeight="1">
      <c r="A11" s="555" t="s">
        <v>564</v>
      </c>
      <c r="B11" s="556" t="s">
        <v>561</v>
      </c>
      <c r="C11" s="557">
        <v>45875</v>
      </c>
      <c r="D11" s="557">
        <v>48495</v>
      </c>
      <c r="E11" s="557">
        <v>54785</v>
      </c>
      <c r="F11" s="557">
        <v>57358</v>
      </c>
      <c r="G11" s="557">
        <v>58274</v>
      </c>
    </row>
    <row r="12" spans="1:7" ht="30" customHeight="1">
      <c r="A12" s="558"/>
      <c r="B12" s="559" t="s">
        <v>562</v>
      </c>
      <c r="C12" s="560">
        <v>37073</v>
      </c>
      <c r="D12" s="560">
        <v>35367</v>
      </c>
      <c r="E12" s="560">
        <v>37069</v>
      </c>
      <c r="F12" s="560">
        <v>38021</v>
      </c>
      <c r="G12" s="560">
        <v>42982</v>
      </c>
    </row>
    <row r="13" spans="1:7" ht="30" customHeight="1">
      <c r="A13" s="552" t="s">
        <v>169</v>
      </c>
      <c r="B13" s="561" t="s">
        <v>89</v>
      </c>
      <c r="C13" s="554">
        <f>C11+C12</f>
        <v>82948</v>
      </c>
      <c r="D13" s="554">
        <f>D11+D12</f>
        <v>83862</v>
      </c>
      <c r="E13" s="554">
        <f>E11+E12</f>
        <v>91854</v>
      </c>
      <c r="F13" s="554">
        <f>F11+F12</f>
        <v>95379</v>
      </c>
      <c r="G13" s="554">
        <f>G11+G12</f>
        <v>101256</v>
      </c>
    </row>
    <row r="14" spans="1:7" ht="30" customHeight="1">
      <c r="A14" s="555" t="s">
        <v>155</v>
      </c>
      <c r="B14" s="556" t="s">
        <v>561</v>
      </c>
      <c r="C14" s="557">
        <v>1810</v>
      </c>
      <c r="D14" s="557">
        <v>2149</v>
      </c>
      <c r="E14" s="557">
        <v>2631</v>
      </c>
      <c r="F14" s="557">
        <v>2923</v>
      </c>
      <c r="G14" s="557">
        <v>3227</v>
      </c>
    </row>
    <row r="15" spans="1:7" ht="30" customHeight="1">
      <c r="A15" s="555" t="s">
        <v>565</v>
      </c>
      <c r="B15" s="559" t="s">
        <v>562</v>
      </c>
      <c r="C15" s="560">
        <v>344</v>
      </c>
      <c r="D15" s="560">
        <v>232</v>
      </c>
      <c r="E15" s="560">
        <v>283</v>
      </c>
      <c r="F15" s="560">
        <v>261</v>
      </c>
      <c r="G15" s="560">
        <v>298</v>
      </c>
    </row>
    <row r="16" spans="1:7" ht="30" customHeight="1">
      <c r="A16" s="552" t="s">
        <v>217</v>
      </c>
      <c r="B16" s="561" t="s">
        <v>89</v>
      </c>
      <c r="C16" s="554">
        <f>C14+C15</f>
        <v>2154</v>
      </c>
      <c r="D16" s="554">
        <f>D14+D15</f>
        <v>2381</v>
      </c>
      <c r="E16" s="554">
        <f>E14+E15</f>
        <v>2914</v>
      </c>
      <c r="F16" s="554">
        <f>F14+F15</f>
        <v>3184</v>
      </c>
      <c r="G16" s="554">
        <f>G14+G15</f>
        <v>3525</v>
      </c>
    </row>
    <row r="17" spans="1:7" ht="30" customHeight="1">
      <c r="A17" s="555" t="s">
        <v>566</v>
      </c>
      <c r="B17" s="556" t="s">
        <v>561</v>
      </c>
      <c r="C17" s="557">
        <v>41031</v>
      </c>
      <c r="D17" s="557">
        <v>45194</v>
      </c>
      <c r="E17" s="557">
        <v>49307</v>
      </c>
      <c r="F17" s="557">
        <v>51553</v>
      </c>
      <c r="G17" s="557">
        <v>53565</v>
      </c>
    </row>
    <row r="18" spans="1:7" ht="30" customHeight="1">
      <c r="A18" s="555" t="s">
        <v>567</v>
      </c>
      <c r="B18" s="559" t="s">
        <v>562</v>
      </c>
      <c r="C18" s="560">
        <v>4667</v>
      </c>
      <c r="D18" s="560">
        <v>5549</v>
      </c>
      <c r="E18" s="560">
        <v>3770</v>
      </c>
      <c r="F18" s="560">
        <v>3527</v>
      </c>
      <c r="G18" s="560">
        <v>3909</v>
      </c>
    </row>
    <row r="19" spans="1:7" ht="30" customHeight="1" thickBot="1">
      <c r="A19" s="562" t="s">
        <v>568</v>
      </c>
      <c r="B19" s="563" t="s">
        <v>89</v>
      </c>
      <c r="C19" s="564">
        <f>C17+C18</f>
        <v>45698</v>
      </c>
      <c r="D19" s="564">
        <f>D17+D18</f>
        <v>50743</v>
      </c>
      <c r="E19" s="564">
        <f>E17+E18</f>
        <v>53077</v>
      </c>
      <c r="F19" s="564">
        <f>F17+F18</f>
        <v>55080</v>
      </c>
      <c r="G19" s="564">
        <f>G17+G18</f>
        <v>57474</v>
      </c>
    </row>
    <row r="20" spans="1:7" ht="21.75" customHeight="1">
      <c r="A20" s="565" t="s">
        <v>569</v>
      </c>
      <c r="B20" s="565"/>
      <c r="C20" s="545"/>
      <c r="D20" s="566" t="s">
        <v>570</v>
      </c>
      <c r="E20" s="566"/>
      <c r="F20" s="566"/>
      <c r="G20" s="566"/>
    </row>
  </sheetData>
  <mergeCells count="6">
    <mergeCell ref="A1:F1"/>
    <mergeCell ref="A2:F2"/>
    <mergeCell ref="A3:F3"/>
    <mergeCell ref="A4:F4"/>
    <mergeCell ref="A20:B20"/>
    <mergeCell ref="D20:G20"/>
  </mergeCells>
  <printOptions horizontalCentered="1" verticalCentered="1"/>
  <pageMargins left="0.78740157480314965" right="0.78740157480314965" top="0.51181102362204722" bottom="0.51181102362204722"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EB6D2-97B2-4A71-817E-3691E6C054A8}">
  <sheetPr>
    <tabColor rgb="FF00B050"/>
  </sheetPr>
  <dimension ref="A1:G42"/>
  <sheetViews>
    <sheetView zoomScaleNormal="100" workbookViewId="0">
      <selection activeCell="D17" sqref="D17"/>
    </sheetView>
  </sheetViews>
  <sheetFormatPr defaultColWidth="8.7109375" defaultRowHeight="25.15" customHeight="1"/>
  <cols>
    <col min="1" max="1" width="39.5703125" style="7" customWidth="1"/>
    <col min="2" max="2" width="16.42578125" style="58" customWidth="1"/>
    <col min="3" max="3" width="23.140625" style="7" customWidth="1"/>
    <col min="4" max="4" width="50" style="7" customWidth="1"/>
    <col min="5" max="6" width="8.7109375" style="7"/>
    <col min="7" max="7" width="9.85546875" style="7" bestFit="1" customWidth="1"/>
    <col min="8" max="16384" width="8.7109375" style="7"/>
  </cols>
  <sheetData>
    <row r="1" spans="1:7" ht="25.15" customHeight="1">
      <c r="A1" s="6" t="s">
        <v>20</v>
      </c>
      <c r="B1" s="6"/>
      <c r="C1" s="6"/>
    </row>
    <row r="2" spans="1:7" ht="25.15" customHeight="1">
      <c r="A2" s="6" t="s">
        <v>21</v>
      </c>
      <c r="B2" s="6"/>
      <c r="C2" s="6"/>
    </row>
    <row r="3" spans="1:7" ht="25.15" customHeight="1">
      <c r="A3" s="6" t="s">
        <v>22</v>
      </c>
      <c r="B3" s="6"/>
      <c r="C3" s="6"/>
    </row>
    <row r="4" spans="1:7" ht="25.15" customHeight="1">
      <c r="A4" s="8" t="s">
        <v>23</v>
      </c>
      <c r="B4" s="8"/>
      <c r="C4" s="8"/>
    </row>
    <row r="5" spans="1:7" ht="25.15" customHeight="1" thickBot="1">
      <c r="A5" s="9" t="s">
        <v>24</v>
      </c>
      <c r="B5" s="10"/>
      <c r="C5" s="11" t="s">
        <v>25</v>
      </c>
      <c r="D5" s="12"/>
    </row>
    <row r="6" spans="1:7" ht="43.5" customHeight="1">
      <c r="A6" s="13" t="s">
        <v>26</v>
      </c>
      <c r="B6" s="14"/>
      <c r="C6" s="15" t="s">
        <v>27</v>
      </c>
    </row>
    <row r="7" spans="1:7" ht="25.15" customHeight="1">
      <c r="A7" s="16" t="s">
        <v>28</v>
      </c>
      <c r="B7" s="17">
        <v>31742308</v>
      </c>
      <c r="C7" s="18">
        <v>2016</v>
      </c>
    </row>
    <row r="8" spans="1:7" ht="25.15" customHeight="1">
      <c r="A8" s="19" t="s">
        <v>29</v>
      </c>
      <c r="B8" s="20"/>
      <c r="C8" s="21"/>
    </row>
    <row r="9" spans="1:7" ht="25.15" customHeight="1">
      <c r="A9" s="22" t="s">
        <v>30</v>
      </c>
      <c r="B9" s="17">
        <v>10225650</v>
      </c>
      <c r="C9" s="18">
        <v>2016</v>
      </c>
    </row>
    <row r="10" spans="1:7" ht="25.15" customHeight="1">
      <c r="A10" s="19" t="s">
        <v>31</v>
      </c>
      <c r="B10" s="20"/>
      <c r="C10" s="21"/>
    </row>
    <row r="11" spans="1:7" ht="25.15" customHeight="1">
      <c r="A11" s="22" t="s">
        <v>32</v>
      </c>
      <c r="B11" s="17">
        <v>9839320</v>
      </c>
      <c r="C11" s="18">
        <v>2016</v>
      </c>
      <c r="G11" s="12"/>
    </row>
    <row r="12" spans="1:7" ht="25.15" customHeight="1">
      <c r="A12" s="19" t="s">
        <v>33</v>
      </c>
      <c r="B12" s="20"/>
      <c r="C12" s="21"/>
    </row>
    <row r="13" spans="1:7" ht="25.15" customHeight="1">
      <c r="A13" s="22" t="s">
        <v>34</v>
      </c>
      <c r="B13" s="17">
        <v>8008314</v>
      </c>
      <c r="C13" s="18">
        <v>2016</v>
      </c>
    </row>
    <row r="14" spans="1:7" ht="25.15" customHeight="1">
      <c r="A14" s="19" t="s">
        <v>35</v>
      </c>
      <c r="B14" s="20"/>
      <c r="C14" s="21"/>
    </row>
    <row r="15" spans="1:7" ht="25.15" customHeight="1">
      <c r="A15" s="22" t="s">
        <v>36</v>
      </c>
      <c r="B15" s="17">
        <v>3669024</v>
      </c>
      <c r="C15" s="18">
        <v>2016</v>
      </c>
    </row>
    <row r="16" spans="1:7" ht="25.15" customHeight="1">
      <c r="A16" s="23" t="s">
        <v>37</v>
      </c>
      <c r="B16" s="20"/>
      <c r="C16" s="21"/>
    </row>
    <row r="17" spans="1:3" ht="25.15" customHeight="1">
      <c r="A17" s="24" t="s">
        <v>38</v>
      </c>
      <c r="B17" s="25">
        <v>17.23</v>
      </c>
      <c r="C17" s="18">
        <v>2016</v>
      </c>
    </row>
    <row r="18" spans="1:3" ht="25.15" customHeight="1">
      <c r="A18" s="26" t="s">
        <v>39</v>
      </c>
      <c r="B18" s="27"/>
      <c r="C18" s="21"/>
    </row>
    <row r="19" spans="1:3" ht="25.15" customHeight="1">
      <c r="A19" s="28" t="s">
        <v>40</v>
      </c>
      <c r="B19" s="29">
        <v>2.54</v>
      </c>
      <c r="C19" s="18">
        <v>2016</v>
      </c>
    </row>
    <row r="20" spans="1:3" ht="25.15" customHeight="1">
      <c r="A20" s="30" t="s">
        <v>41</v>
      </c>
      <c r="B20" s="29"/>
      <c r="C20" s="31"/>
    </row>
    <row r="21" spans="1:3" ht="25.15" customHeight="1">
      <c r="A21" s="28" t="s">
        <v>42</v>
      </c>
      <c r="B21" s="29">
        <v>1.1000000000000001</v>
      </c>
      <c r="C21" s="31"/>
    </row>
    <row r="22" spans="1:3" ht="25.15" customHeight="1">
      <c r="A22" s="30" t="s">
        <v>43</v>
      </c>
      <c r="B22" s="29"/>
      <c r="C22" s="31"/>
    </row>
    <row r="23" spans="1:3" ht="25.15" hidden="1" customHeight="1">
      <c r="A23" s="28" t="s">
        <v>44</v>
      </c>
      <c r="B23" s="32"/>
      <c r="C23" s="31"/>
    </row>
    <row r="24" spans="1:3" ht="28.5" hidden="1" customHeight="1">
      <c r="A24" s="30" t="s">
        <v>45</v>
      </c>
      <c r="B24" s="33"/>
      <c r="C24" s="21"/>
    </row>
    <row r="25" spans="1:3" ht="25.15" customHeight="1">
      <c r="A25" s="24" t="s">
        <v>46</v>
      </c>
      <c r="B25" s="34">
        <v>10.6</v>
      </c>
      <c r="C25" s="18">
        <v>2016</v>
      </c>
    </row>
    <row r="26" spans="1:3" ht="25.15" customHeight="1">
      <c r="A26" s="26" t="s">
        <v>47</v>
      </c>
      <c r="B26" s="35"/>
      <c r="C26" s="21"/>
    </row>
    <row r="27" spans="1:3" ht="25.15" customHeight="1">
      <c r="A27" s="24" t="s">
        <v>48</v>
      </c>
      <c r="B27" s="36">
        <v>30.35</v>
      </c>
      <c r="C27" s="18">
        <v>2016</v>
      </c>
    </row>
    <row r="28" spans="1:3" ht="25.15" customHeight="1">
      <c r="A28" s="26" t="s">
        <v>49</v>
      </c>
      <c r="B28" s="37"/>
      <c r="C28" s="21"/>
    </row>
    <row r="29" spans="1:3" ht="25.15" customHeight="1">
      <c r="A29" s="24" t="s">
        <v>50</v>
      </c>
      <c r="B29" s="36">
        <v>65.459999999999994</v>
      </c>
      <c r="C29" s="18">
        <v>2016</v>
      </c>
    </row>
    <row r="30" spans="1:3" ht="25.15" customHeight="1">
      <c r="A30" s="26" t="s">
        <v>51</v>
      </c>
      <c r="B30" s="37"/>
      <c r="C30" s="21"/>
    </row>
    <row r="31" spans="1:3" ht="25.15" customHeight="1">
      <c r="A31" s="24" t="s">
        <v>52</v>
      </c>
      <c r="B31" s="36">
        <v>4.17</v>
      </c>
      <c r="C31" s="18">
        <v>2016</v>
      </c>
    </row>
    <row r="32" spans="1:3" ht="25.15" customHeight="1">
      <c r="A32" s="38" t="s">
        <v>53</v>
      </c>
      <c r="B32" s="37"/>
      <c r="C32" s="21"/>
    </row>
    <row r="33" spans="1:3" ht="25.15" customHeight="1">
      <c r="A33" s="39" t="s">
        <v>54</v>
      </c>
      <c r="B33" s="36">
        <v>2.4</v>
      </c>
      <c r="C33" s="18">
        <v>2016</v>
      </c>
    </row>
    <row r="34" spans="1:3" ht="25.15" customHeight="1">
      <c r="A34" s="40" t="s">
        <v>55</v>
      </c>
      <c r="B34" s="37"/>
      <c r="C34" s="21"/>
    </row>
    <row r="35" spans="1:3" s="43" customFormat="1" ht="25.15" customHeight="1">
      <c r="A35" s="41" t="s">
        <v>56</v>
      </c>
      <c r="B35" s="42"/>
      <c r="C35" s="18">
        <v>2016</v>
      </c>
    </row>
    <row r="36" spans="1:3" s="43" customFormat="1" ht="25.15" customHeight="1">
      <c r="A36" s="44" t="s">
        <v>57</v>
      </c>
      <c r="B36" s="42"/>
      <c r="C36" s="31"/>
    </row>
    <row r="37" spans="1:3" s="43" customFormat="1" ht="25.15" customHeight="1">
      <c r="A37" s="45" t="s">
        <v>58</v>
      </c>
      <c r="B37" s="42">
        <v>74.8</v>
      </c>
      <c r="C37" s="31"/>
    </row>
    <row r="38" spans="1:3" s="43" customFormat="1" ht="25.15" customHeight="1">
      <c r="A38" s="45" t="s">
        <v>59</v>
      </c>
      <c r="B38" s="42">
        <v>73.5</v>
      </c>
      <c r="C38" s="31"/>
    </row>
    <row r="39" spans="1:3" s="43" customFormat="1" ht="25.15" customHeight="1" thickBot="1">
      <c r="A39" s="46" t="s">
        <v>60</v>
      </c>
      <c r="B39" s="47">
        <v>76.099999999999994</v>
      </c>
      <c r="C39" s="48"/>
    </row>
    <row r="40" spans="1:3" ht="25.15" customHeight="1">
      <c r="A40" s="49" t="s">
        <v>61</v>
      </c>
      <c r="B40" s="50">
        <v>8.9600000000000009</v>
      </c>
      <c r="C40" s="51">
        <v>2016</v>
      </c>
    </row>
    <row r="41" spans="1:3" ht="25.15" customHeight="1">
      <c r="A41" s="52" t="s">
        <v>62</v>
      </c>
      <c r="B41" s="53"/>
      <c r="C41" s="54"/>
    </row>
    <row r="42" spans="1:3" ht="25.15" customHeight="1">
      <c r="A42" s="55" t="s">
        <v>63</v>
      </c>
      <c r="B42" s="56"/>
      <c r="C42" s="57" t="s">
        <v>64</v>
      </c>
    </row>
  </sheetData>
  <mergeCells count="34">
    <mergeCell ref="B31:B32"/>
    <mergeCell ref="C31:C32"/>
    <mergeCell ref="B33:B34"/>
    <mergeCell ref="C33:C34"/>
    <mergeCell ref="C35:C39"/>
    <mergeCell ref="B40:B41"/>
    <mergeCell ref="C40:C41"/>
    <mergeCell ref="B25:B26"/>
    <mergeCell ref="C25:C26"/>
    <mergeCell ref="B27:B28"/>
    <mergeCell ref="C27:C28"/>
    <mergeCell ref="B29:B30"/>
    <mergeCell ref="C29:C30"/>
    <mergeCell ref="B15:B16"/>
    <mergeCell ref="C15:C16"/>
    <mergeCell ref="B17:B18"/>
    <mergeCell ref="C17:C18"/>
    <mergeCell ref="B19:B20"/>
    <mergeCell ref="C19:C24"/>
    <mergeCell ref="B21:B22"/>
    <mergeCell ref="B23:B24"/>
    <mergeCell ref="B9:B10"/>
    <mergeCell ref="C9:C10"/>
    <mergeCell ref="B11:B12"/>
    <mergeCell ref="C11:C12"/>
    <mergeCell ref="B13:B14"/>
    <mergeCell ref="C13:C14"/>
    <mergeCell ref="A1:C1"/>
    <mergeCell ref="A2:C2"/>
    <mergeCell ref="A3:C3"/>
    <mergeCell ref="A4:C4"/>
    <mergeCell ref="A6:B6"/>
    <mergeCell ref="B7:B8"/>
    <mergeCell ref="C7:C8"/>
  </mergeCells>
  <pageMargins left="0.7" right="0.7" top="0.75" bottom="0.75" header="0.3" footer="0.3"/>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637EE-819F-48CA-BCDC-6DD837756DF4}">
  <dimension ref="A1:G27"/>
  <sheetViews>
    <sheetView showGridLines="0" zoomScaleNormal="100" workbookViewId="0">
      <selection activeCell="A3" sqref="A3"/>
    </sheetView>
  </sheetViews>
  <sheetFormatPr defaultColWidth="9.140625" defaultRowHeight="18.95" customHeight="1"/>
  <cols>
    <col min="1" max="1" width="21.42578125" style="592" customWidth="1"/>
    <col min="2" max="2" width="32.5703125" style="593" customWidth="1"/>
    <col min="3" max="6" width="7.7109375" style="593" customWidth="1"/>
    <col min="7" max="7" width="9.140625" style="593"/>
    <col min="8" max="16384" width="9.140625" style="594"/>
  </cols>
  <sheetData>
    <row r="1" spans="1:7" s="568" customFormat="1" ht="18.95" customHeight="1">
      <c r="A1" s="567" t="s">
        <v>571</v>
      </c>
      <c r="B1" s="567"/>
      <c r="C1" s="567"/>
      <c r="D1" s="567"/>
      <c r="E1" s="567"/>
      <c r="F1" s="567"/>
      <c r="G1" s="567"/>
    </row>
    <row r="2" spans="1:7" s="568" customFormat="1" ht="18.95" customHeight="1">
      <c r="A2" s="569" t="s">
        <v>572</v>
      </c>
      <c r="B2" s="569"/>
      <c r="C2" s="569"/>
      <c r="D2" s="569"/>
      <c r="E2" s="569"/>
      <c r="F2" s="569"/>
      <c r="G2" s="569"/>
    </row>
    <row r="3" spans="1:7" s="568" customFormat="1" ht="18.95" customHeight="1">
      <c r="A3" s="570" t="s">
        <v>573</v>
      </c>
      <c r="B3" s="571"/>
      <c r="C3" s="571"/>
      <c r="D3" s="571"/>
      <c r="E3" s="571"/>
      <c r="F3" s="571"/>
      <c r="G3" s="571" t="s">
        <v>574</v>
      </c>
    </row>
    <row r="4" spans="1:7" s="568" customFormat="1" ht="24.95" customHeight="1">
      <c r="A4" s="572" t="s">
        <v>575</v>
      </c>
      <c r="B4" s="573" t="s">
        <v>576</v>
      </c>
      <c r="C4" s="574" t="s">
        <v>577</v>
      </c>
      <c r="D4" s="575"/>
      <c r="E4" s="574" t="s">
        <v>578</v>
      </c>
      <c r="F4" s="576"/>
      <c r="G4" s="577" t="s">
        <v>130</v>
      </c>
    </row>
    <row r="5" spans="1:7" s="568" customFormat="1" ht="24.95" customHeight="1">
      <c r="A5" s="578"/>
      <c r="B5" s="579"/>
      <c r="C5" s="580" t="s">
        <v>579</v>
      </c>
      <c r="D5" s="580" t="s">
        <v>580</v>
      </c>
      <c r="E5" s="580" t="s">
        <v>579</v>
      </c>
      <c r="F5" s="580" t="s">
        <v>580</v>
      </c>
      <c r="G5" s="581" t="s">
        <v>131</v>
      </c>
    </row>
    <row r="6" spans="1:7" s="568" customFormat="1" ht="24.95" customHeight="1">
      <c r="A6" s="582" t="s">
        <v>482</v>
      </c>
      <c r="B6" s="583" t="s">
        <v>483</v>
      </c>
      <c r="C6" s="584">
        <f>'[1]ملاك وذاتي37'!C6+'[1]فهد الرياض35'!C6+'[1]فهد الدمام37'!C6+'[1]خالد عيون35'!C6+'[1]عبد الله مكة37'!C6</f>
        <v>8003</v>
      </c>
      <c r="D6" s="584">
        <f>'[1]ملاك وذاتي37'!D6+'[1]فهد الرياض35'!D6+'[1]فهد الدمام37'!D6+'[1]خالد عيون35'!D6+'[1]عبد الله مكة37'!D6</f>
        <v>2750</v>
      </c>
      <c r="E6" s="584">
        <f>'[1]ملاك وذاتي37'!E6+'[1]فهد الرياض35'!E6+'[1]فهد الدمام37'!E6+'[1]خالد عيون35'!E6+'[1]عبد الله مكة37'!E6</f>
        <v>208</v>
      </c>
      <c r="F6" s="584">
        <f>'[1]ملاك وذاتي37'!F6+'[1]فهد الرياض35'!F6+'[1]فهد الدمام37'!F6+'[1]خالد عيون35'!F6+'[1]عبد الله مكة37'!F6</f>
        <v>399</v>
      </c>
      <c r="G6" s="585">
        <f t="shared" ref="G6:G26" si="0">SUM(C6:F6)</f>
        <v>11360</v>
      </c>
    </row>
    <row r="7" spans="1:7" s="568" customFormat="1" ht="24.95" customHeight="1">
      <c r="A7" s="582" t="s">
        <v>581</v>
      </c>
      <c r="B7" s="583" t="s">
        <v>582</v>
      </c>
      <c r="C7" s="584">
        <f>'[1]ملاك وذاتي37'!C7+'[1]فهد الرياض35'!C7+'[1]فهد الدمام37'!C7+'[1]خالد عيون35'!C7+'[1]عبد الله مكة37'!C7</f>
        <v>7263</v>
      </c>
      <c r="D7" s="584">
        <f>'[1]ملاك وذاتي37'!D7+'[1]فهد الرياض35'!D7+'[1]فهد الدمام37'!D7+'[1]خالد عيون35'!D7+'[1]عبد الله مكة37'!D7</f>
        <v>904</v>
      </c>
      <c r="E7" s="584">
        <f>'[1]ملاك وذاتي37'!E7+'[1]فهد الرياض35'!E7+'[1]فهد الدمام37'!E7+'[1]خالد عيون35'!E7+'[1]عبد الله مكة37'!E7</f>
        <v>49</v>
      </c>
      <c r="F7" s="584">
        <f>'[1]ملاك وذاتي37'!F7+'[1]فهد الرياض35'!F7+'[1]فهد الدمام37'!F7+'[1]خالد عيون35'!F7+'[1]عبد الله مكة37'!F7</f>
        <v>236</v>
      </c>
      <c r="G7" s="585">
        <f t="shared" si="0"/>
        <v>8452</v>
      </c>
    </row>
    <row r="8" spans="1:7" s="568" customFormat="1" ht="24.95" customHeight="1">
      <c r="A8" s="582" t="s">
        <v>480</v>
      </c>
      <c r="B8" s="583" t="s">
        <v>481</v>
      </c>
      <c r="C8" s="584">
        <f>'[1]ملاك وذاتي37'!C8+'[1]فهد الرياض35'!C8+'[1]فهد الدمام37'!C8+'[1]خالد عيون35'!C8+'[1]عبد الله مكة37'!C8</f>
        <v>5398</v>
      </c>
      <c r="D8" s="584">
        <f>'[1]ملاك وذاتي37'!D8+'[1]فهد الرياض35'!D8+'[1]فهد الدمام37'!D8+'[1]خالد عيون35'!D8+'[1]عبد الله مكة37'!D8</f>
        <v>1041</v>
      </c>
      <c r="E8" s="584">
        <f>'[1]ملاك وذاتي37'!E8+'[1]فهد الرياض35'!E8+'[1]فهد الدمام37'!E8+'[1]خالد عيون35'!E8+'[1]عبد الله مكة37'!E8</f>
        <v>119</v>
      </c>
      <c r="F8" s="584">
        <f>'[1]ملاك وذاتي37'!F8+'[1]فهد الرياض35'!F8+'[1]فهد الدمام37'!F8+'[1]خالد عيون35'!F8+'[1]عبد الله مكة37'!F8</f>
        <v>598</v>
      </c>
      <c r="G8" s="585">
        <f t="shared" si="0"/>
        <v>7156</v>
      </c>
    </row>
    <row r="9" spans="1:7" s="568" customFormat="1" ht="24.95" customHeight="1">
      <c r="A9" s="582" t="s">
        <v>583</v>
      </c>
      <c r="B9" s="583" t="s">
        <v>477</v>
      </c>
      <c r="C9" s="584">
        <f>'[1]ملاك وذاتي37'!C9+'[1]فهد الرياض35'!C9+'[1]فهد الدمام37'!C9+'[1]خالد عيون35'!C9+'[1]عبد الله مكة37'!C9</f>
        <v>3695</v>
      </c>
      <c r="D9" s="584">
        <f>'[1]ملاك وذاتي37'!D9+'[1]فهد الرياض35'!D9+'[1]فهد الدمام37'!D9+'[1]خالد عيون35'!D9+'[1]عبد الله مكة37'!D9</f>
        <v>71</v>
      </c>
      <c r="E9" s="584">
        <f>'[1]ملاك وذاتي37'!E9+'[1]فهد الرياض35'!E9+'[1]فهد الدمام37'!E9+'[1]خالد عيون35'!E9+'[1]عبد الله مكة37'!E9</f>
        <v>120</v>
      </c>
      <c r="F9" s="584">
        <f>'[1]ملاك وذاتي37'!F9+'[1]فهد الرياض35'!F9+'[1]فهد الدمام37'!F9+'[1]خالد عيون35'!F9+'[1]عبد الله مكة37'!F9</f>
        <v>9</v>
      </c>
      <c r="G9" s="585">
        <f t="shared" si="0"/>
        <v>3895</v>
      </c>
    </row>
    <row r="10" spans="1:7" s="568" customFormat="1" ht="24.95" customHeight="1">
      <c r="A10" s="582" t="s">
        <v>584</v>
      </c>
      <c r="B10" s="583" t="s">
        <v>585</v>
      </c>
      <c r="C10" s="584">
        <f>'[1]ملاك وذاتي37'!C10+'[1]فهد الرياض35'!C10+'[1]فهد الدمام37'!C10+'[1]خالد عيون35'!C10+'[1]عبد الله مكة37'!C10</f>
        <v>2140</v>
      </c>
      <c r="D10" s="584">
        <f>'[1]ملاك وذاتي37'!D10+'[1]فهد الرياض35'!D10+'[1]فهد الدمام37'!D10+'[1]خالد عيون35'!D10+'[1]عبد الله مكة37'!D10</f>
        <v>1120</v>
      </c>
      <c r="E10" s="584">
        <f>'[1]ملاك وذاتي37'!E10+'[1]فهد الرياض35'!E10+'[1]فهد الدمام37'!E10+'[1]خالد عيون35'!E10+'[1]عبد الله مكة37'!E10</f>
        <v>275</v>
      </c>
      <c r="F10" s="584">
        <f>'[1]ملاك وذاتي37'!F10+'[1]فهد الرياض35'!F10+'[1]فهد الدمام37'!F10+'[1]خالد عيون35'!F10+'[1]عبد الله مكة37'!F10</f>
        <v>395</v>
      </c>
      <c r="G10" s="585">
        <f t="shared" si="0"/>
        <v>3930</v>
      </c>
    </row>
    <row r="11" spans="1:7" s="568" customFormat="1" ht="24.95" customHeight="1">
      <c r="A11" s="582" t="s">
        <v>446</v>
      </c>
      <c r="B11" s="583" t="s">
        <v>586</v>
      </c>
      <c r="C11" s="584">
        <f>'[1]ملاك وذاتي37'!C11+'[1]فهد الرياض35'!C11+'[1]فهد الدمام37'!C11+'[1]خالد عيون35'!C11+'[1]عبد الله مكة37'!C11</f>
        <v>1579</v>
      </c>
      <c r="D11" s="584">
        <f>'[1]ملاك وذاتي37'!D11+'[1]فهد الرياض35'!D11+'[1]فهد الدمام37'!D11+'[1]خالد عيون35'!D11+'[1]عبد الله مكة37'!D11</f>
        <v>1408</v>
      </c>
      <c r="E11" s="584">
        <f>'[1]ملاك وذاتي37'!E11+'[1]فهد الرياض35'!E11+'[1]فهد الدمام37'!E11+'[1]خالد عيون35'!E11+'[1]عبد الله مكة37'!E11</f>
        <v>39</v>
      </c>
      <c r="F11" s="584">
        <f>'[1]ملاك وذاتي37'!F11+'[1]فهد الرياض35'!F11+'[1]فهد الدمام37'!F11+'[1]خالد عيون35'!F11+'[1]عبد الله مكة37'!F11</f>
        <v>138</v>
      </c>
      <c r="G11" s="585">
        <f t="shared" si="0"/>
        <v>3164</v>
      </c>
    </row>
    <row r="12" spans="1:7" s="568" customFormat="1" ht="24.95" customHeight="1">
      <c r="A12" s="582" t="s">
        <v>587</v>
      </c>
      <c r="B12" s="583" t="s">
        <v>588</v>
      </c>
      <c r="C12" s="584">
        <f>'[1]ملاك وذاتي37'!C12+'[1]فهد الرياض35'!C12+'[1]فهد الدمام37'!C12+'[1]خالد عيون35'!C12+'[1]عبد الله مكة37'!C12</f>
        <v>2318</v>
      </c>
      <c r="D12" s="584">
        <f>'[1]ملاك وذاتي37'!D12+'[1]فهد الرياض35'!D12+'[1]فهد الدمام37'!D12+'[1]خالد عيون35'!D12+'[1]عبد الله مكة37'!D12</f>
        <v>135</v>
      </c>
      <c r="E12" s="584">
        <f>'[1]ملاك وذاتي37'!E12+'[1]فهد الرياض35'!E12+'[1]فهد الدمام37'!E12+'[1]خالد عيون35'!E12+'[1]عبد الله مكة37'!E12</f>
        <v>12</v>
      </c>
      <c r="F12" s="584">
        <f>'[1]ملاك وذاتي37'!F12+'[1]فهد الرياض35'!F12+'[1]فهد الدمام37'!F12+'[1]خالد عيون35'!F12+'[1]عبد الله مكة37'!F12</f>
        <v>13</v>
      </c>
      <c r="G12" s="585">
        <f t="shared" si="0"/>
        <v>2478</v>
      </c>
    </row>
    <row r="13" spans="1:7" s="568" customFormat="1" ht="24.95" customHeight="1">
      <c r="A13" s="582" t="s">
        <v>589</v>
      </c>
      <c r="B13" s="583" t="s">
        <v>590</v>
      </c>
      <c r="C13" s="584">
        <f>'[1]ملاك وذاتي37'!C13+'[1]فهد الرياض35'!C13+'[1]فهد الدمام37'!C13+'[1]خالد عيون35'!C13+'[1]عبد الله مكة37'!C13</f>
        <v>2761</v>
      </c>
      <c r="D13" s="584">
        <f>'[1]ملاك وذاتي37'!D13+'[1]فهد الرياض35'!D13+'[1]فهد الدمام37'!D13+'[1]خالد عيون35'!D13+'[1]عبد الله مكة37'!D13</f>
        <v>1094</v>
      </c>
      <c r="E13" s="584">
        <f>'[1]ملاك وذاتي37'!E13+'[1]فهد الرياض35'!E13+'[1]فهد الدمام37'!E13+'[1]خالد عيون35'!E13+'[1]عبد الله مكة37'!E13</f>
        <v>16</v>
      </c>
      <c r="F13" s="584">
        <f>'[1]ملاك وذاتي37'!F13+'[1]فهد الرياض35'!F13+'[1]فهد الدمام37'!F13+'[1]خالد عيون35'!F13+'[1]عبد الله مكة37'!F13</f>
        <v>51</v>
      </c>
      <c r="G13" s="585">
        <f t="shared" si="0"/>
        <v>3922</v>
      </c>
    </row>
    <row r="14" spans="1:7" s="568" customFormat="1" ht="24.95" customHeight="1">
      <c r="A14" s="582" t="s">
        <v>591</v>
      </c>
      <c r="B14" s="583" t="s">
        <v>592</v>
      </c>
      <c r="C14" s="584">
        <f>'[1]ملاك وذاتي37'!C14+'[1]فهد الرياض35'!C14+'[1]فهد الدمام37'!C14+'[1]خالد عيون35'!C14+'[1]عبد الله مكة37'!C14</f>
        <v>1393</v>
      </c>
      <c r="D14" s="584">
        <f>'[1]ملاك وذاتي37'!D14+'[1]فهد الرياض35'!D14+'[1]فهد الدمام37'!D14+'[1]خالد عيون35'!D14+'[1]عبد الله مكة37'!D14</f>
        <v>128</v>
      </c>
      <c r="E14" s="584">
        <f>'[1]ملاك وذاتي37'!E14+'[1]فهد الرياض35'!E14+'[1]فهد الدمام37'!E14+'[1]خالد عيون35'!E14+'[1]عبد الله مكة37'!E14</f>
        <v>116</v>
      </c>
      <c r="F14" s="584">
        <f>'[1]ملاك وذاتي37'!F14+'[1]فهد الرياض35'!F14+'[1]فهد الدمام37'!F14+'[1]خالد عيون35'!F14+'[1]عبد الله مكة37'!F14</f>
        <v>214</v>
      </c>
      <c r="G14" s="585">
        <f t="shared" si="0"/>
        <v>1851</v>
      </c>
    </row>
    <row r="15" spans="1:7" s="568" customFormat="1" ht="24.95" customHeight="1">
      <c r="A15" s="582" t="s">
        <v>593</v>
      </c>
      <c r="B15" s="583" t="s">
        <v>594</v>
      </c>
      <c r="C15" s="584">
        <f>'[1]ملاك وذاتي37'!C15+'[1]فهد الرياض35'!C15+'[1]فهد الدمام37'!C15+'[1]خالد عيون35'!C15+'[1]عبد الله مكة37'!C15</f>
        <v>1275</v>
      </c>
      <c r="D15" s="584">
        <f>'[1]ملاك وذاتي37'!D15+'[1]فهد الرياض35'!D15+'[1]فهد الدمام37'!D15+'[1]خالد عيون35'!D15+'[1]عبد الله مكة37'!D15</f>
        <v>745</v>
      </c>
      <c r="E15" s="584">
        <f>'[1]ملاك وذاتي37'!E15+'[1]فهد الرياض35'!E15+'[1]فهد الدمام37'!E15+'[1]خالد عيون35'!E15+'[1]عبد الله مكة37'!E15</f>
        <v>0</v>
      </c>
      <c r="F15" s="584">
        <f>'[1]ملاك وذاتي37'!F15+'[1]فهد الرياض35'!F15+'[1]فهد الدمام37'!F15+'[1]خالد عيون35'!F15+'[1]عبد الله مكة37'!F15</f>
        <v>0</v>
      </c>
      <c r="G15" s="585">
        <f t="shared" si="0"/>
        <v>2020</v>
      </c>
    </row>
    <row r="16" spans="1:7" s="568" customFormat="1" ht="24.95" customHeight="1">
      <c r="A16" s="582" t="s">
        <v>484</v>
      </c>
      <c r="B16" s="583" t="s">
        <v>595</v>
      </c>
      <c r="C16" s="584">
        <f>'[1]ملاك وذاتي37'!C16+'[1]فهد الرياض35'!C16+'[1]فهد الدمام37'!C16+'[1]خالد عيون35'!C16+'[1]عبد الله مكة37'!C16</f>
        <v>1429</v>
      </c>
      <c r="D16" s="584">
        <f>'[1]ملاك وذاتي37'!D16+'[1]فهد الرياض35'!D16+'[1]فهد الدمام37'!D16+'[1]خالد عيون35'!D16+'[1]عبد الله مكة37'!D16</f>
        <v>38</v>
      </c>
      <c r="E16" s="584">
        <f>'[1]ملاك وذاتي37'!E16+'[1]فهد الرياض35'!E16+'[1]فهد الدمام37'!E16+'[1]خالد عيون35'!E16+'[1]عبد الله مكة37'!E16</f>
        <v>159</v>
      </c>
      <c r="F16" s="584">
        <f>'[1]ملاك وذاتي37'!F16+'[1]فهد الرياض35'!F16+'[1]فهد الدمام37'!F16+'[1]خالد عيون35'!F16+'[1]عبد الله مكة37'!F16</f>
        <v>162</v>
      </c>
      <c r="G16" s="585">
        <f t="shared" si="0"/>
        <v>1788</v>
      </c>
    </row>
    <row r="17" spans="1:7" s="568" customFormat="1" ht="24.95" customHeight="1">
      <c r="A17" s="582" t="s">
        <v>596</v>
      </c>
      <c r="B17" s="583" t="s">
        <v>597</v>
      </c>
      <c r="C17" s="584">
        <f>'[1]ملاك وذاتي37'!C17+'[1]فهد الرياض35'!C17+'[1]فهد الدمام37'!C17+'[1]خالد عيون35'!C17+'[1]عبد الله مكة37'!C17</f>
        <v>1217</v>
      </c>
      <c r="D17" s="584">
        <f>'[1]ملاك وذاتي37'!D17+'[1]فهد الرياض35'!D17+'[1]فهد الدمام37'!D17+'[1]خالد عيون35'!D17+'[1]عبد الله مكة37'!D17</f>
        <v>641</v>
      </c>
      <c r="E17" s="584">
        <f>'[1]ملاك وذاتي37'!E17+'[1]فهد الرياض35'!E17+'[1]فهد الدمام37'!E17+'[1]خالد عيون35'!E17+'[1]عبد الله مكة37'!E17</f>
        <v>3</v>
      </c>
      <c r="F17" s="584">
        <f>'[1]ملاك وذاتي37'!F17+'[1]فهد الرياض35'!F17+'[1]فهد الدمام37'!F17+'[1]خالد عيون35'!F17+'[1]عبد الله مكة37'!F17</f>
        <v>24</v>
      </c>
      <c r="G17" s="585">
        <f t="shared" si="0"/>
        <v>1885</v>
      </c>
    </row>
    <row r="18" spans="1:7" s="568" customFormat="1" ht="24.95" customHeight="1">
      <c r="A18" s="582" t="s">
        <v>598</v>
      </c>
      <c r="B18" s="586" t="s">
        <v>599</v>
      </c>
      <c r="C18" s="584">
        <f>'[1]ملاك وذاتي37'!C18+'[1]فهد الرياض35'!C18+'[1]فهد الدمام37'!C18+'[1]خالد عيون35'!C18+'[1]عبد الله مكة37'!C18</f>
        <v>792</v>
      </c>
      <c r="D18" s="584">
        <f>'[1]ملاك وذاتي37'!D18+'[1]فهد الرياض35'!D18+'[1]فهد الدمام37'!D18+'[1]خالد عيون35'!D18+'[1]عبد الله مكة37'!D18</f>
        <v>396</v>
      </c>
      <c r="E18" s="584">
        <f>'[1]ملاك وذاتي37'!E18+'[1]فهد الرياض35'!E18+'[1]فهد الدمام37'!E18+'[1]خالد عيون35'!E18+'[1]عبد الله مكة37'!E18</f>
        <v>2</v>
      </c>
      <c r="F18" s="584">
        <f>'[1]ملاك وذاتي37'!F18+'[1]فهد الرياض35'!F18+'[1]فهد الدمام37'!F18+'[1]خالد عيون35'!F18+'[1]عبد الله مكة37'!F18</f>
        <v>59</v>
      </c>
      <c r="G18" s="585">
        <f t="shared" si="0"/>
        <v>1249</v>
      </c>
    </row>
    <row r="19" spans="1:7" s="568" customFormat="1" ht="24.95" customHeight="1">
      <c r="A19" s="582" t="s">
        <v>600</v>
      </c>
      <c r="B19" s="583" t="s">
        <v>601</v>
      </c>
      <c r="C19" s="584">
        <f>'[1]ملاك وذاتي37'!C19+'[1]فهد الرياض35'!C19+'[1]فهد الدمام37'!C19+'[1]خالد عيون35'!C19+'[1]عبد الله مكة37'!C19</f>
        <v>644</v>
      </c>
      <c r="D19" s="584">
        <f>'[1]ملاك وذاتي37'!D19+'[1]فهد الرياض35'!D19+'[1]فهد الدمام37'!D19+'[1]خالد عيون35'!D19+'[1]عبد الله مكة37'!D19</f>
        <v>282</v>
      </c>
      <c r="E19" s="584">
        <f>'[1]ملاك وذاتي37'!E19+'[1]فهد الرياض35'!E19+'[1]فهد الدمام37'!E19+'[1]خالد عيون35'!E19+'[1]عبد الله مكة37'!E19</f>
        <v>10</v>
      </c>
      <c r="F19" s="584">
        <f>'[1]ملاك وذاتي37'!F19+'[1]فهد الرياض35'!F19+'[1]فهد الدمام37'!F19+'[1]خالد عيون35'!F19+'[1]عبد الله مكة37'!F19</f>
        <v>16</v>
      </c>
      <c r="G19" s="585">
        <f t="shared" si="0"/>
        <v>952</v>
      </c>
    </row>
    <row r="20" spans="1:7" s="568" customFormat="1" ht="24.95" customHeight="1">
      <c r="A20" s="582" t="s">
        <v>602</v>
      </c>
      <c r="B20" s="583" t="s">
        <v>603</v>
      </c>
      <c r="C20" s="584">
        <f>'[1]ملاك وذاتي37'!C20+'[1]فهد الرياض35'!C20+'[1]فهد الدمام37'!C20+'[1]خالد عيون35'!C20+'[1]عبد الله مكة37'!C20</f>
        <v>492</v>
      </c>
      <c r="D20" s="584">
        <f>'[1]ملاك وذاتي37'!D20+'[1]فهد الرياض35'!D20+'[1]فهد الدمام37'!D20+'[1]خالد عيون35'!D20+'[1]عبد الله مكة37'!D20</f>
        <v>28</v>
      </c>
      <c r="E20" s="584">
        <f>'[1]ملاك وذاتي37'!E20+'[1]فهد الرياض35'!E20+'[1]فهد الدمام37'!E20+'[1]خالد عيون35'!E20+'[1]عبد الله مكة37'!E20</f>
        <v>4</v>
      </c>
      <c r="F20" s="584">
        <f>'[1]ملاك وذاتي37'!F20+'[1]فهد الرياض35'!F20+'[1]فهد الدمام37'!F20+'[1]خالد عيون35'!F20+'[1]عبد الله مكة37'!F20</f>
        <v>5</v>
      </c>
      <c r="G20" s="585">
        <f t="shared" si="0"/>
        <v>529</v>
      </c>
    </row>
    <row r="21" spans="1:7" s="568" customFormat="1" ht="24.95" customHeight="1">
      <c r="A21" s="582" t="s">
        <v>604</v>
      </c>
      <c r="B21" s="583" t="s">
        <v>605</v>
      </c>
      <c r="C21" s="584">
        <f>'[1]ملاك وذاتي37'!C21+'[1]فهد الرياض35'!C21+'[1]فهد الدمام37'!C21+'[1]خالد عيون35'!C21+'[1]عبد الله مكة37'!C21</f>
        <v>477</v>
      </c>
      <c r="D21" s="584">
        <f>'[1]ملاك وذاتي37'!D21+'[1]فهد الرياض35'!D21+'[1]فهد الدمام37'!D21+'[1]خالد عيون35'!D21+'[1]عبد الله مكة37'!D21</f>
        <v>195</v>
      </c>
      <c r="E21" s="584">
        <f>'[1]ملاك وذاتي37'!E21+'[1]فهد الرياض35'!E21+'[1]فهد الدمام37'!E21+'[1]خالد عيون35'!E21+'[1]عبد الله مكة37'!E21</f>
        <v>4</v>
      </c>
      <c r="F21" s="584">
        <f>'[1]ملاك وذاتي37'!F21+'[1]فهد الرياض35'!F21+'[1]فهد الدمام37'!F21+'[1]خالد عيون35'!F21+'[1]عبد الله مكة37'!F21</f>
        <v>9</v>
      </c>
      <c r="G21" s="585">
        <f t="shared" si="0"/>
        <v>685</v>
      </c>
    </row>
    <row r="22" spans="1:7" s="568" customFormat="1" ht="24.95" hidden="1" customHeight="1">
      <c r="A22" s="582" t="s">
        <v>606</v>
      </c>
      <c r="B22" s="583" t="s">
        <v>607</v>
      </c>
      <c r="C22" s="584">
        <f>'[1]ملاك وذاتي37'!C22+'[1]فهد الرياض35'!C22+'[1]فهد الدمام37'!C22+'[1]خالد عيون35'!C22+'[1]عبد الله مكة37'!C22</f>
        <v>0</v>
      </c>
      <c r="D22" s="584">
        <f>'[1]ملاك وذاتي37'!D22+'[1]فهد الرياض35'!D22+'[1]فهد الدمام37'!D22+'[1]خالد عيون35'!D22+'[1]عبد الله مكة37'!D22</f>
        <v>0</v>
      </c>
      <c r="E22" s="584">
        <f>'[1]ملاك وذاتي37'!E22+'[1]فهد الرياض35'!E22+'[1]فهد الدمام37'!E22+'[1]خالد عيون35'!E22+'[1]عبد الله مكة37'!E22</f>
        <v>0</v>
      </c>
      <c r="F22" s="584">
        <f>'[1]ملاك وذاتي37'!F22+'[1]فهد الرياض35'!F22+'[1]فهد الدمام37'!F22+'[1]خالد عيون35'!F22+'[1]عبد الله مكة37'!F22</f>
        <v>0</v>
      </c>
      <c r="G22" s="585">
        <f t="shared" si="0"/>
        <v>0</v>
      </c>
    </row>
    <row r="23" spans="1:7" s="568" customFormat="1" ht="24.95" customHeight="1">
      <c r="A23" s="582" t="s">
        <v>608</v>
      </c>
      <c r="B23" s="583" t="s">
        <v>609</v>
      </c>
      <c r="C23" s="584">
        <f>'[1]ملاك وذاتي37'!C23+'[1]فهد الرياض35'!C23+'[1]فهد الدمام37'!C23+'[1]خالد عيون35'!C23+'[1]عبد الله مكة37'!C23</f>
        <v>134</v>
      </c>
      <c r="D23" s="584">
        <f>'[1]ملاك وذاتي37'!D23+'[1]فهد الرياض35'!D23+'[1]فهد الدمام37'!D23+'[1]خالد عيون35'!D23+'[1]عبد الله مكة37'!D23</f>
        <v>2</v>
      </c>
      <c r="E23" s="584">
        <f>'[1]ملاك وذاتي37'!E23+'[1]فهد الرياض35'!E23+'[1]فهد الدمام37'!E23+'[1]خالد عيون35'!E23+'[1]عبد الله مكة37'!E23</f>
        <v>69</v>
      </c>
      <c r="F23" s="584">
        <f>'[1]ملاك وذاتي37'!F23+'[1]فهد الرياض35'!F23+'[1]فهد الدمام37'!F23+'[1]خالد عيون35'!F23+'[1]عبد الله مكة37'!F23</f>
        <v>45</v>
      </c>
      <c r="G23" s="585">
        <f t="shared" si="0"/>
        <v>250</v>
      </c>
    </row>
    <row r="24" spans="1:7" s="568" customFormat="1" ht="24.95" customHeight="1">
      <c r="A24" s="582" t="s">
        <v>610</v>
      </c>
      <c r="B24" s="583" t="s">
        <v>611</v>
      </c>
      <c r="C24" s="584">
        <f>'[1]ملاك وذاتي37'!C24+'[1]فهد الرياض35'!C24+'[1]فهد الدمام37'!C24+'[1]خالد عيون35'!C24+'[1]عبد الله مكة37'!C24</f>
        <v>43</v>
      </c>
      <c r="D24" s="584">
        <f>'[1]ملاك وذاتي37'!D24+'[1]فهد الرياض35'!D24+'[1]فهد الدمام37'!D24+'[1]خالد عيون35'!D24+'[1]عبد الله مكة37'!D24</f>
        <v>35</v>
      </c>
      <c r="E24" s="584">
        <f>'[1]ملاك وذاتي37'!E24+'[1]فهد الرياض35'!E24+'[1]فهد الدمام37'!E24+'[1]خالد عيون35'!E24+'[1]عبد الله مكة37'!E24</f>
        <v>76</v>
      </c>
      <c r="F24" s="584">
        <f>'[1]ملاك وذاتي37'!F24+'[1]فهد الرياض35'!F24+'[1]فهد الدمام37'!F24+'[1]خالد عيون35'!F24+'[1]عبد الله مكة37'!F24</f>
        <v>64</v>
      </c>
      <c r="G24" s="585">
        <f t="shared" si="0"/>
        <v>218</v>
      </c>
    </row>
    <row r="25" spans="1:7" s="568" customFormat="1" ht="24.95" customHeight="1">
      <c r="A25" s="582" t="s">
        <v>612</v>
      </c>
      <c r="B25" s="583" t="s">
        <v>613</v>
      </c>
      <c r="C25" s="584">
        <f>'[1]ملاك وذاتي37'!C25+'[1]فهد الرياض35'!C25+'[1]فهد الدمام37'!C25+'[1]خالد عيون35'!C25+'[1]عبد الله مكة37'!C25</f>
        <v>31</v>
      </c>
      <c r="D25" s="584">
        <f>'[1]ملاك وذاتي37'!D25+'[1]فهد الرياض35'!D25+'[1]فهد الدمام37'!D25+'[1]خالد عيون35'!D25+'[1]عبد الله مكة37'!D25</f>
        <v>53</v>
      </c>
      <c r="E25" s="584">
        <f>'[1]ملاك وذاتي37'!E25+'[1]فهد الرياض35'!E25+'[1]فهد الدمام37'!E25+'[1]خالد عيون35'!E25+'[1]عبد الله مكة37'!E25</f>
        <v>9</v>
      </c>
      <c r="F25" s="584">
        <f>'[1]ملاك وذاتي37'!F25+'[1]فهد الرياض35'!F25+'[1]فهد الدمام37'!F25+'[1]خالد عيون35'!F25+'[1]عبد الله مكة37'!F25</f>
        <v>6</v>
      </c>
      <c r="G25" s="585">
        <f t="shared" si="0"/>
        <v>99</v>
      </c>
    </row>
    <row r="26" spans="1:7" s="568" customFormat="1" ht="24.95" customHeight="1">
      <c r="A26" s="587" t="s">
        <v>614</v>
      </c>
      <c r="B26" s="588" t="s">
        <v>515</v>
      </c>
      <c r="C26" s="584">
        <f>'[1]ملاك وذاتي37'!C26+'[1]فهد الرياض35'!C26+'[1]فهد الدمام37'!C26+'[1]خالد عيون35'!C26+'[1]عبد الله مكة37'!C26</f>
        <v>1188</v>
      </c>
      <c r="D26" s="584">
        <f>'[1]ملاك وذاتي37'!D26+'[1]فهد الرياض35'!D26+'[1]فهد الدمام37'!D26+'[1]خالد عيون35'!D26+'[1]عبد الله مكة37'!D26</f>
        <v>227</v>
      </c>
      <c r="E26" s="584">
        <f>'[1]ملاك وذاتي37'!E26+'[1]فهد الرياض35'!E26+'[1]فهد الدمام37'!E26+'[1]خالد عيون35'!E26+'[1]عبد الله مكة37'!E26</f>
        <v>80</v>
      </c>
      <c r="F26" s="584">
        <f>'[1]ملاك وذاتي37'!F26+'[1]فهد الرياض35'!F26+'[1]فهد الدمام37'!F26+'[1]خالد عيون35'!F26+'[1]عبد الله مكة37'!F26</f>
        <v>96</v>
      </c>
      <c r="G26" s="589">
        <f t="shared" si="0"/>
        <v>1591</v>
      </c>
    </row>
    <row r="27" spans="1:7" s="568" customFormat="1" ht="24.95" customHeight="1">
      <c r="A27" s="590" t="s">
        <v>130</v>
      </c>
      <c r="B27" s="591" t="s">
        <v>131</v>
      </c>
      <c r="C27" s="580">
        <f>SUM(C6:C26)</f>
        <v>42272</v>
      </c>
      <c r="D27" s="580">
        <f>SUM(D6:D26)</f>
        <v>11293</v>
      </c>
      <c r="E27" s="580">
        <f>SUM(E6:E26)</f>
        <v>1370</v>
      </c>
      <c r="F27" s="580">
        <f>SUM(F6:F26)</f>
        <v>2539</v>
      </c>
      <c r="G27" s="580">
        <f>SUM(G6:G26)</f>
        <v>57474</v>
      </c>
    </row>
  </sheetData>
  <dataConsolidate>
    <dataRefs count="3">
      <dataRef ref="C13:F48" sheet="1" r:id="rId1"/>
      <dataRef ref="C13:F48" sheet="ديوان المديرية" r:id="rId2"/>
      <dataRef ref="C13:F48" sheet="مراكز" r:id="rId3"/>
    </dataRefs>
  </dataConsolidate>
  <mergeCells count="4">
    <mergeCell ref="A1:G1"/>
    <mergeCell ref="A2:G2"/>
    <mergeCell ref="C4:D4"/>
    <mergeCell ref="E4:F4"/>
  </mergeCell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10CC1-0B7F-4B6A-A646-13871BDDC7B6}">
  <dimension ref="A1:H21"/>
  <sheetViews>
    <sheetView showGridLines="0" zoomScaleNormal="100" workbookViewId="0">
      <selection activeCell="G16" sqref="G16"/>
    </sheetView>
  </sheetViews>
  <sheetFormatPr defaultRowHeight="12.75"/>
  <cols>
    <col min="1" max="1" width="17.85546875" style="620" customWidth="1"/>
    <col min="2" max="2" width="16.85546875" style="620" customWidth="1"/>
    <col min="3" max="3" width="10.5703125" style="620" customWidth="1"/>
    <col min="4" max="4" width="10.7109375" style="620" customWidth="1"/>
    <col min="5" max="5" width="11.140625" style="620" customWidth="1"/>
    <col min="6" max="6" width="9.85546875" style="620" customWidth="1"/>
    <col min="7" max="7" width="12.7109375" style="620" customWidth="1"/>
    <col min="8" max="256" width="9.140625" style="620"/>
    <col min="257" max="257" width="17.85546875" style="620" customWidth="1"/>
    <col min="258" max="258" width="16.85546875" style="620" customWidth="1"/>
    <col min="259" max="259" width="10.5703125" style="620" customWidth="1"/>
    <col min="260" max="260" width="10.7109375" style="620" customWidth="1"/>
    <col min="261" max="261" width="11.140625" style="620" customWidth="1"/>
    <col min="262" max="262" width="9.85546875" style="620" customWidth="1"/>
    <col min="263" max="263" width="12.7109375" style="620" customWidth="1"/>
    <col min="264" max="512" width="9.140625" style="620"/>
    <col min="513" max="513" width="17.85546875" style="620" customWidth="1"/>
    <col min="514" max="514" width="16.85546875" style="620" customWidth="1"/>
    <col min="515" max="515" width="10.5703125" style="620" customWidth="1"/>
    <col min="516" max="516" width="10.7109375" style="620" customWidth="1"/>
    <col min="517" max="517" width="11.140625" style="620" customWidth="1"/>
    <col min="518" max="518" width="9.85546875" style="620" customWidth="1"/>
    <col min="519" max="519" width="12.7109375" style="620" customWidth="1"/>
    <col min="520" max="768" width="9.140625" style="620"/>
    <col min="769" max="769" width="17.85546875" style="620" customWidth="1"/>
    <col min="770" max="770" width="16.85546875" style="620" customWidth="1"/>
    <col min="771" max="771" width="10.5703125" style="620" customWidth="1"/>
    <col min="772" max="772" width="10.7109375" style="620" customWidth="1"/>
    <col min="773" max="773" width="11.140625" style="620" customWidth="1"/>
    <col min="774" max="774" width="9.85546875" style="620" customWidth="1"/>
    <col min="775" max="775" width="12.7109375" style="620" customWidth="1"/>
    <col min="776" max="1024" width="9.140625" style="620"/>
    <col min="1025" max="1025" width="17.85546875" style="620" customWidth="1"/>
    <col min="1026" max="1026" width="16.85546875" style="620" customWidth="1"/>
    <col min="1027" max="1027" width="10.5703125" style="620" customWidth="1"/>
    <col min="1028" max="1028" width="10.7109375" style="620" customWidth="1"/>
    <col min="1029" max="1029" width="11.140625" style="620" customWidth="1"/>
    <col min="1030" max="1030" width="9.85546875" style="620" customWidth="1"/>
    <col min="1031" max="1031" width="12.7109375" style="620" customWidth="1"/>
    <col min="1032" max="1280" width="9.140625" style="620"/>
    <col min="1281" max="1281" width="17.85546875" style="620" customWidth="1"/>
    <col min="1282" max="1282" width="16.85546875" style="620" customWidth="1"/>
    <col min="1283" max="1283" width="10.5703125" style="620" customWidth="1"/>
    <col min="1284" max="1284" width="10.7109375" style="620" customWidth="1"/>
    <col min="1285" max="1285" width="11.140625" style="620" customWidth="1"/>
    <col min="1286" max="1286" width="9.85546875" style="620" customWidth="1"/>
    <col min="1287" max="1287" width="12.7109375" style="620" customWidth="1"/>
    <col min="1288" max="1536" width="9.140625" style="620"/>
    <col min="1537" max="1537" width="17.85546875" style="620" customWidth="1"/>
    <col min="1538" max="1538" width="16.85546875" style="620" customWidth="1"/>
    <col min="1539" max="1539" width="10.5703125" style="620" customWidth="1"/>
    <col min="1540" max="1540" width="10.7109375" style="620" customWidth="1"/>
    <col min="1541" max="1541" width="11.140625" style="620" customWidth="1"/>
    <col min="1542" max="1542" width="9.85546875" style="620" customWidth="1"/>
    <col min="1543" max="1543" width="12.7109375" style="620" customWidth="1"/>
    <col min="1544" max="1792" width="9.140625" style="620"/>
    <col min="1793" max="1793" width="17.85546875" style="620" customWidth="1"/>
    <col min="1794" max="1794" width="16.85546875" style="620" customWidth="1"/>
    <col min="1795" max="1795" width="10.5703125" style="620" customWidth="1"/>
    <col min="1796" max="1796" width="10.7109375" style="620" customWidth="1"/>
    <col min="1797" max="1797" width="11.140625" style="620" customWidth="1"/>
    <col min="1798" max="1798" width="9.85546875" style="620" customWidth="1"/>
    <col min="1799" max="1799" width="12.7109375" style="620" customWidth="1"/>
    <col min="1800" max="2048" width="9.140625" style="620"/>
    <col min="2049" max="2049" width="17.85546875" style="620" customWidth="1"/>
    <col min="2050" max="2050" width="16.85546875" style="620" customWidth="1"/>
    <col min="2051" max="2051" width="10.5703125" style="620" customWidth="1"/>
    <col min="2052" max="2052" width="10.7109375" style="620" customWidth="1"/>
    <col min="2053" max="2053" width="11.140625" style="620" customWidth="1"/>
    <col min="2054" max="2054" width="9.85546875" style="620" customWidth="1"/>
    <col min="2055" max="2055" width="12.7109375" style="620" customWidth="1"/>
    <col min="2056" max="2304" width="9.140625" style="620"/>
    <col min="2305" max="2305" width="17.85546875" style="620" customWidth="1"/>
    <col min="2306" max="2306" width="16.85546875" style="620" customWidth="1"/>
    <col min="2307" max="2307" width="10.5703125" style="620" customWidth="1"/>
    <col min="2308" max="2308" width="10.7109375" style="620" customWidth="1"/>
    <col min="2309" max="2309" width="11.140625" style="620" customWidth="1"/>
    <col min="2310" max="2310" width="9.85546875" style="620" customWidth="1"/>
    <col min="2311" max="2311" width="12.7109375" style="620" customWidth="1"/>
    <col min="2312" max="2560" width="9.140625" style="620"/>
    <col min="2561" max="2561" width="17.85546875" style="620" customWidth="1"/>
    <col min="2562" max="2562" width="16.85546875" style="620" customWidth="1"/>
    <col min="2563" max="2563" width="10.5703125" style="620" customWidth="1"/>
    <col min="2564" max="2564" width="10.7109375" style="620" customWidth="1"/>
    <col min="2565" max="2565" width="11.140625" style="620" customWidth="1"/>
    <col min="2566" max="2566" width="9.85546875" style="620" customWidth="1"/>
    <col min="2567" max="2567" width="12.7109375" style="620" customWidth="1"/>
    <col min="2568" max="2816" width="9.140625" style="620"/>
    <col min="2817" max="2817" width="17.85546875" style="620" customWidth="1"/>
    <col min="2818" max="2818" width="16.85546875" style="620" customWidth="1"/>
    <col min="2819" max="2819" width="10.5703125" style="620" customWidth="1"/>
    <col min="2820" max="2820" width="10.7109375" style="620" customWidth="1"/>
    <col min="2821" max="2821" width="11.140625" style="620" customWidth="1"/>
    <col min="2822" max="2822" width="9.85546875" style="620" customWidth="1"/>
    <col min="2823" max="2823" width="12.7109375" style="620" customWidth="1"/>
    <col min="2824" max="3072" width="9.140625" style="620"/>
    <col min="3073" max="3073" width="17.85546875" style="620" customWidth="1"/>
    <col min="3074" max="3074" width="16.85546875" style="620" customWidth="1"/>
    <col min="3075" max="3075" width="10.5703125" style="620" customWidth="1"/>
    <col min="3076" max="3076" width="10.7109375" style="620" customWidth="1"/>
    <col min="3077" max="3077" width="11.140625" style="620" customWidth="1"/>
    <col min="3078" max="3078" width="9.85546875" style="620" customWidth="1"/>
    <col min="3079" max="3079" width="12.7109375" style="620" customWidth="1"/>
    <col min="3080" max="3328" width="9.140625" style="620"/>
    <col min="3329" max="3329" width="17.85546875" style="620" customWidth="1"/>
    <col min="3330" max="3330" width="16.85546875" style="620" customWidth="1"/>
    <col min="3331" max="3331" width="10.5703125" style="620" customWidth="1"/>
    <col min="3332" max="3332" width="10.7109375" style="620" customWidth="1"/>
    <col min="3333" max="3333" width="11.140625" style="620" customWidth="1"/>
    <col min="3334" max="3334" width="9.85546875" style="620" customWidth="1"/>
    <col min="3335" max="3335" width="12.7109375" style="620" customWidth="1"/>
    <col min="3336" max="3584" width="9.140625" style="620"/>
    <col min="3585" max="3585" width="17.85546875" style="620" customWidth="1"/>
    <col min="3586" max="3586" width="16.85546875" style="620" customWidth="1"/>
    <col min="3587" max="3587" width="10.5703125" style="620" customWidth="1"/>
    <col min="3588" max="3588" width="10.7109375" style="620" customWidth="1"/>
    <col min="3589" max="3589" width="11.140625" style="620" customWidth="1"/>
    <col min="3590" max="3590" width="9.85546875" style="620" customWidth="1"/>
    <col min="3591" max="3591" width="12.7109375" style="620" customWidth="1"/>
    <col min="3592" max="3840" width="9.140625" style="620"/>
    <col min="3841" max="3841" width="17.85546875" style="620" customWidth="1"/>
    <col min="3842" max="3842" width="16.85546875" style="620" customWidth="1"/>
    <col min="3843" max="3843" width="10.5703125" style="620" customWidth="1"/>
    <col min="3844" max="3844" width="10.7109375" style="620" customWidth="1"/>
    <col min="3845" max="3845" width="11.140625" style="620" customWidth="1"/>
    <col min="3846" max="3846" width="9.85546875" style="620" customWidth="1"/>
    <col min="3847" max="3847" width="12.7109375" style="620" customWidth="1"/>
    <col min="3848" max="4096" width="9.140625" style="620"/>
    <col min="4097" max="4097" width="17.85546875" style="620" customWidth="1"/>
    <col min="4098" max="4098" width="16.85546875" style="620" customWidth="1"/>
    <col min="4099" max="4099" width="10.5703125" style="620" customWidth="1"/>
    <col min="4100" max="4100" width="10.7109375" style="620" customWidth="1"/>
    <col min="4101" max="4101" width="11.140625" style="620" customWidth="1"/>
    <col min="4102" max="4102" width="9.85546875" style="620" customWidth="1"/>
    <col min="4103" max="4103" width="12.7109375" style="620" customWidth="1"/>
    <col min="4104" max="4352" width="9.140625" style="620"/>
    <col min="4353" max="4353" width="17.85546875" style="620" customWidth="1"/>
    <col min="4354" max="4354" width="16.85546875" style="620" customWidth="1"/>
    <col min="4355" max="4355" width="10.5703125" style="620" customWidth="1"/>
    <col min="4356" max="4356" width="10.7109375" style="620" customWidth="1"/>
    <col min="4357" max="4357" width="11.140625" style="620" customWidth="1"/>
    <col min="4358" max="4358" width="9.85546875" style="620" customWidth="1"/>
    <col min="4359" max="4359" width="12.7109375" style="620" customWidth="1"/>
    <col min="4360" max="4608" width="9.140625" style="620"/>
    <col min="4609" max="4609" width="17.85546875" style="620" customWidth="1"/>
    <col min="4610" max="4610" width="16.85546875" style="620" customWidth="1"/>
    <col min="4611" max="4611" width="10.5703125" style="620" customWidth="1"/>
    <col min="4612" max="4612" width="10.7109375" style="620" customWidth="1"/>
    <col min="4613" max="4613" width="11.140625" style="620" customWidth="1"/>
    <col min="4614" max="4614" width="9.85546875" style="620" customWidth="1"/>
    <col min="4615" max="4615" width="12.7109375" style="620" customWidth="1"/>
    <col min="4616" max="4864" width="9.140625" style="620"/>
    <col min="4865" max="4865" width="17.85546875" style="620" customWidth="1"/>
    <col min="4866" max="4866" width="16.85546875" style="620" customWidth="1"/>
    <col min="4867" max="4867" width="10.5703125" style="620" customWidth="1"/>
    <col min="4868" max="4868" width="10.7109375" style="620" customWidth="1"/>
    <col min="4869" max="4869" width="11.140625" style="620" customWidth="1"/>
    <col min="4870" max="4870" width="9.85546875" style="620" customWidth="1"/>
    <col min="4871" max="4871" width="12.7109375" style="620" customWidth="1"/>
    <col min="4872" max="5120" width="9.140625" style="620"/>
    <col min="5121" max="5121" width="17.85546875" style="620" customWidth="1"/>
    <col min="5122" max="5122" width="16.85546875" style="620" customWidth="1"/>
    <col min="5123" max="5123" width="10.5703125" style="620" customWidth="1"/>
    <col min="5124" max="5124" width="10.7109375" style="620" customWidth="1"/>
    <col min="5125" max="5125" width="11.140625" style="620" customWidth="1"/>
    <col min="5126" max="5126" width="9.85546875" style="620" customWidth="1"/>
    <col min="5127" max="5127" width="12.7109375" style="620" customWidth="1"/>
    <col min="5128" max="5376" width="9.140625" style="620"/>
    <col min="5377" max="5377" width="17.85546875" style="620" customWidth="1"/>
    <col min="5378" max="5378" width="16.85546875" style="620" customWidth="1"/>
    <col min="5379" max="5379" width="10.5703125" style="620" customWidth="1"/>
    <col min="5380" max="5380" width="10.7109375" style="620" customWidth="1"/>
    <col min="5381" max="5381" width="11.140625" style="620" customWidth="1"/>
    <col min="5382" max="5382" width="9.85546875" style="620" customWidth="1"/>
    <col min="5383" max="5383" width="12.7109375" style="620" customWidth="1"/>
    <col min="5384" max="5632" width="9.140625" style="620"/>
    <col min="5633" max="5633" width="17.85546875" style="620" customWidth="1"/>
    <col min="5634" max="5634" width="16.85546875" style="620" customWidth="1"/>
    <col min="5635" max="5635" width="10.5703125" style="620" customWidth="1"/>
    <col min="5636" max="5636" width="10.7109375" style="620" customWidth="1"/>
    <col min="5637" max="5637" width="11.140625" style="620" customWidth="1"/>
    <col min="5638" max="5638" width="9.85546875" style="620" customWidth="1"/>
    <col min="5639" max="5639" width="12.7109375" style="620" customWidth="1"/>
    <col min="5640" max="5888" width="9.140625" style="620"/>
    <col min="5889" max="5889" width="17.85546875" style="620" customWidth="1"/>
    <col min="5890" max="5890" width="16.85546875" style="620" customWidth="1"/>
    <col min="5891" max="5891" width="10.5703125" style="620" customWidth="1"/>
    <col min="5892" max="5892" width="10.7109375" style="620" customWidth="1"/>
    <col min="5893" max="5893" width="11.140625" style="620" customWidth="1"/>
    <col min="5894" max="5894" width="9.85546875" style="620" customWidth="1"/>
    <col min="5895" max="5895" width="12.7109375" style="620" customWidth="1"/>
    <col min="5896" max="6144" width="9.140625" style="620"/>
    <col min="6145" max="6145" width="17.85546875" style="620" customWidth="1"/>
    <col min="6146" max="6146" width="16.85546875" style="620" customWidth="1"/>
    <col min="6147" max="6147" width="10.5703125" style="620" customWidth="1"/>
    <col min="6148" max="6148" width="10.7109375" style="620" customWidth="1"/>
    <col min="6149" max="6149" width="11.140625" style="620" customWidth="1"/>
    <col min="6150" max="6150" width="9.85546875" style="620" customWidth="1"/>
    <col min="6151" max="6151" width="12.7109375" style="620" customWidth="1"/>
    <col min="6152" max="6400" width="9.140625" style="620"/>
    <col min="6401" max="6401" width="17.85546875" style="620" customWidth="1"/>
    <col min="6402" max="6402" width="16.85546875" style="620" customWidth="1"/>
    <col min="6403" max="6403" width="10.5703125" style="620" customWidth="1"/>
    <col min="6404" max="6404" width="10.7109375" style="620" customWidth="1"/>
    <col min="6405" max="6405" width="11.140625" style="620" customWidth="1"/>
    <col min="6406" max="6406" width="9.85546875" style="620" customWidth="1"/>
    <col min="6407" max="6407" width="12.7109375" style="620" customWidth="1"/>
    <col min="6408" max="6656" width="9.140625" style="620"/>
    <col min="6657" max="6657" width="17.85546875" style="620" customWidth="1"/>
    <col min="6658" max="6658" width="16.85546875" style="620" customWidth="1"/>
    <col min="6659" max="6659" width="10.5703125" style="620" customWidth="1"/>
    <col min="6660" max="6660" width="10.7109375" style="620" customWidth="1"/>
    <col min="6661" max="6661" width="11.140625" style="620" customWidth="1"/>
    <col min="6662" max="6662" width="9.85546875" style="620" customWidth="1"/>
    <col min="6663" max="6663" width="12.7109375" style="620" customWidth="1"/>
    <col min="6664" max="6912" width="9.140625" style="620"/>
    <col min="6913" max="6913" width="17.85546875" style="620" customWidth="1"/>
    <col min="6914" max="6914" width="16.85546875" style="620" customWidth="1"/>
    <col min="6915" max="6915" width="10.5703125" style="620" customWidth="1"/>
    <col min="6916" max="6916" width="10.7109375" style="620" customWidth="1"/>
    <col min="6917" max="6917" width="11.140625" style="620" customWidth="1"/>
    <col min="6918" max="6918" width="9.85546875" style="620" customWidth="1"/>
    <col min="6919" max="6919" width="12.7109375" style="620" customWidth="1"/>
    <col min="6920" max="7168" width="9.140625" style="620"/>
    <col min="7169" max="7169" width="17.85546875" style="620" customWidth="1"/>
    <col min="7170" max="7170" width="16.85546875" style="620" customWidth="1"/>
    <col min="7171" max="7171" width="10.5703125" style="620" customWidth="1"/>
    <col min="7172" max="7172" width="10.7109375" style="620" customWidth="1"/>
    <col min="7173" max="7173" width="11.140625" style="620" customWidth="1"/>
    <col min="7174" max="7174" width="9.85546875" style="620" customWidth="1"/>
    <col min="7175" max="7175" width="12.7109375" style="620" customWidth="1"/>
    <col min="7176" max="7424" width="9.140625" style="620"/>
    <col min="7425" max="7425" width="17.85546875" style="620" customWidth="1"/>
    <col min="7426" max="7426" width="16.85546875" style="620" customWidth="1"/>
    <col min="7427" max="7427" width="10.5703125" style="620" customWidth="1"/>
    <col min="7428" max="7428" width="10.7109375" style="620" customWidth="1"/>
    <col min="7429" max="7429" width="11.140625" style="620" customWidth="1"/>
    <col min="7430" max="7430" width="9.85546875" style="620" customWidth="1"/>
    <col min="7431" max="7431" width="12.7109375" style="620" customWidth="1"/>
    <col min="7432" max="7680" width="9.140625" style="620"/>
    <col min="7681" max="7681" width="17.85546875" style="620" customWidth="1"/>
    <col min="7682" max="7682" width="16.85546875" style="620" customWidth="1"/>
    <col min="7683" max="7683" width="10.5703125" style="620" customWidth="1"/>
    <col min="7684" max="7684" width="10.7109375" style="620" customWidth="1"/>
    <col min="7685" max="7685" width="11.140625" style="620" customWidth="1"/>
    <col min="7686" max="7686" width="9.85546875" style="620" customWidth="1"/>
    <col min="7687" max="7687" width="12.7109375" style="620" customWidth="1"/>
    <col min="7688" max="7936" width="9.140625" style="620"/>
    <col min="7937" max="7937" width="17.85546875" style="620" customWidth="1"/>
    <col min="7938" max="7938" width="16.85546875" style="620" customWidth="1"/>
    <col min="7939" max="7939" width="10.5703125" style="620" customWidth="1"/>
    <col min="7940" max="7940" width="10.7109375" style="620" customWidth="1"/>
    <col min="7941" max="7941" width="11.140625" style="620" customWidth="1"/>
    <col min="7942" max="7942" width="9.85546875" style="620" customWidth="1"/>
    <col min="7943" max="7943" width="12.7109375" style="620" customWidth="1"/>
    <col min="7944" max="8192" width="9.140625" style="620"/>
    <col min="8193" max="8193" width="17.85546875" style="620" customWidth="1"/>
    <col min="8194" max="8194" width="16.85546875" style="620" customWidth="1"/>
    <col min="8195" max="8195" width="10.5703125" style="620" customWidth="1"/>
    <col min="8196" max="8196" width="10.7109375" style="620" customWidth="1"/>
    <col min="8197" max="8197" width="11.140625" style="620" customWidth="1"/>
    <col min="8198" max="8198" width="9.85546875" style="620" customWidth="1"/>
    <col min="8199" max="8199" width="12.7109375" style="620" customWidth="1"/>
    <col min="8200" max="8448" width="9.140625" style="620"/>
    <col min="8449" max="8449" width="17.85546875" style="620" customWidth="1"/>
    <col min="8450" max="8450" width="16.85546875" style="620" customWidth="1"/>
    <col min="8451" max="8451" width="10.5703125" style="620" customWidth="1"/>
    <col min="8452" max="8452" width="10.7109375" style="620" customWidth="1"/>
    <col min="8453" max="8453" width="11.140625" style="620" customWidth="1"/>
    <col min="8454" max="8454" width="9.85546875" style="620" customWidth="1"/>
    <col min="8455" max="8455" width="12.7109375" style="620" customWidth="1"/>
    <col min="8456" max="8704" width="9.140625" style="620"/>
    <col min="8705" max="8705" width="17.85546875" style="620" customWidth="1"/>
    <col min="8706" max="8706" width="16.85546875" style="620" customWidth="1"/>
    <col min="8707" max="8707" width="10.5703125" style="620" customWidth="1"/>
    <col min="8708" max="8708" width="10.7109375" style="620" customWidth="1"/>
    <col min="8709" max="8709" width="11.140625" style="620" customWidth="1"/>
    <col min="8710" max="8710" width="9.85546875" style="620" customWidth="1"/>
    <col min="8711" max="8711" width="12.7109375" style="620" customWidth="1"/>
    <col min="8712" max="8960" width="9.140625" style="620"/>
    <col min="8961" max="8961" width="17.85546875" style="620" customWidth="1"/>
    <col min="8962" max="8962" width="16.85546875" style="620" customWidth="1"/>
    <col min="8963" max="8963" width="10.5703125" style="620" customWidth="1"/>
    <col min="8964" max="8964" width="10.7109375" style="620" customWidth="1"/>
    <col min="8965" max="8965" width="11.140625" style="620" customWidth="1"/>
    <col min="8966" max="8966" width="9.85546875" style="620" customWidth="1"/>
    <col min="8967" max="8967" width="12.7109375" style="620" customWidth="1"/>
    <col min="8968" max="9216" width="9.140625" style="620"/>
    <col min="9217" max="9217" width="17.85546875" style="620" customWidth="1"/>
    <col min="9218" max="9218" width="16.85546875" style="620" customWidth="1"/>
    <col min="9219" max="9219" width="10.5703125" style="620" customWidth="1"/>
    <col min="9220" max="9220" width="10.7109375" style="620" customWidth="1"/>
    <col min="9221" max="9221" width="11.140625" style="620" customWidth="1"/>
    <col min="9222" max="9222" width="9.85546875" style="620" customWidth="1"/>
    <col min="9223" max="9223" width="12.7109375" style="620" customWidth="1"/>
    <col min="9224" max="9472" width="9.140625" style="620"/>
    <col min="9473" max="9473" width="17.85546875" style="620" customWidth="1"/>
    <col min="9474" max="9474" width="16.85546875" style="620" customWidth="1"/>
    <col min="9475" max="9475" width="10.5703125" style="620" customWidth="1"/>
    <col min="9476" max="9476" width="10.7109375" style="620" customWidth="1"/>
    <col min="9477" max="9477" width="11.140625" style="620" customWidth="1"/>
    <col min="9478" max="9478" width="9.85546875" style="620" customWidth="1"/>
    <col min="9479" max="9479" width="12.7109375" style="620" customWidth="1"/>
    <col min="9480" max="9728" width="9.140625" style="620"/>
    <col min="9729" max="9729" width="17.85546875" style="620" customWidth="1"/>
    <col min="9730" max="9730" width="16.85546875" style="620" customWidth="1"/>
    <col min="9731" max="9731" width="10.5703125" style="620" customWidth="1"/>
    <col min="9732" max="9732" width="10.7109375" style="620" customWidth="1"/>
    <col min="9733" max="9733" width="11.140625" style="620" customWidth="1"/>
    <col min="9734" max="9734" width="9.85546875" style="620" customWidth="1"/>
    <col min="9735" max="9735" width="12.7109375" style="620" customWidth="1"/>
    <col min="9736" max="9984" width="9.140625" style="620"/>
    <col min="9985" max="9985" width="17.85546875" style="620" customWidth="1"/>
    <col min="9986" max="9986" width="16.85546875" style="620" customWidth="1"/>
    <col min="9987" max="9987" width="10.5703125" style="620" customWidth="1"/>
    <col min="9988" max="9988" width="10.7109375" style="620" customWidth="1"/>
    <col min="9989" max="9989" width="11.140625" style="620" customWidth="1"/>
    <col min="9990" max="9990" width="9.85546875" style="620" customWidth="1"/>
    <col min="9991" max="9991" width="12.7109375" style="620" customWidth="1"/>
    <col min="9992" max="10240" width="9.140625" style="620"/>
    <col min="10241" max="10241" width="17.85546875" style="620" customWidth="1"/>
    <col min="10242" max="10242" width="16.85546875" style="620" customWidth="1"/>
    <col min="10243" max="10243" width="10.5703125" style="620" customWidth="1"/>
    <col min="10244" max="10244" width="10.7109375" style="620" customWidth="1"/>
    <col min="10245" max="10245" width="11.140625" style="620" customWidth="1"/>
    <col min="10246" max="10246" width="9.85546875" style="620" customWidth="1"/>
    <col min="10247" max="10247" width="12.7109375" style="620" customWidth="1"/>
    <col min="10248" max="10496" width="9.140625" style="620"/>
    <col min="10497" max="10497" width="17.85546875" style="620" customWidth="1"/>
    <col min="10498" max="10498" width="16.85546875" style="620" customWidth="1"/>
    <col min="10499" max="10499" width="10.5703125" style="620" customWidth="1"/>
    <col min="10500" max="10500" width="10.7109375" style="620" customWidth="1"/>
    <col min="10501" max="10501" width="11.140625" style="620" customWidth="1"/>
    <col min="10502" max="10502" width="9.85546875" style="620" customWidth="1"/>
    <col min="10503" max="10503" width="12.7109375" style="620" customWidth="1"/>
    <col min="10504" max="10752" width="9.140625" style="620"/>
    <col min="10753" max="10753" width="17.85546875" style="620" customWidth="1"/>
    <col min="10754" max="10754" width="16.85546875" style="620" customWidth="1"/>
    <col min="10755" max="10755" width="10.5703125" style="620" customWidth="1"/>
    <col min="10756" max="10756" width="10.7109375" style="620" customWidth="1"/>
    <col min="10757" max="10757" width="11.140625" style="620" customWidth="1"/>
    <col min="10758" max="10758" width="9.85546875" style="620" customWidth="1"/>
    <col min="10759" max="10759" width="12.7109375" style="620" customWidth="1"/>
    <col min="10760" max="11008" width="9.140625" style="620"/>
    <col min="11009" max="11009" width="17.85546875" style="620" customWidth="1"/>
    <col min="11010" max="11010" width="16.85546875" style="620" customWidth="1"/>
    <col min="11011" max="11011" width="10.5703125" style="620" customWidth="1"/>
    <col min="11012" max="11012" width="10.7109375" style="620" customWidth="1"/>
    <col min="11013" max="11013" width="11.140625" style="620" customWidth="1"/>
    <col min="11014" max="11014" width="9.85546875" style="620" customWidth="1"/>
    <col min="11015" max="11015" width="12.7109375" style="620" customWidth="1"/>
    <col min="11016" max="11264" width="9.140625" style="620"/>
    <col min="11265" max="11265" width="17.85546875" style="620" customWidth="1"/>
    <col min="11266" max="11266" width="16.85546875" style="620" customWidth="1"/>
    <col min="11267" max="11267" width="10.5703125" style="620" customWidth="1"/>
    <col min="11268" max="11268" width="10.7109375" style="620" customWidth="1"/>
    <col min="11269" max="11269" width="11.140625" style="620" customWidth="1"/>
    <col min="11270" max="11270" width="9.85546875" style="620" customWidth="1"/>
    <col min="11271" max="11271" width="12.7109375" style="620" customWidth="1"/>
    <col min="11272" max="11520" width="9.140625" style="620"/>
    <col min="11521" max="11521" width="17.85546875" style="620" customWidth="1"/>
    <col min="11522" max="11522" width="16.85546875" style="620" customWidth="1"/>
    <col min="11523" max="11523" width="10.5703125" style="620" customWidth="1"/>
    <col min="11524" max="11524" width="10.7109375" style="620" customWidth="1"/>
    <col min="11525" max="11525" width="11.140625" style="620" customWidth="1"/>
    <col min="11526" max="11526" width="9.85546875" style="620" customWidth="1"/>
    <col min="11527" max="11527" width="12.7109375" style="620" customWidth="1"/>
    <col min="11528" max="11776" width="9.140625" style="620"/>
    <col min="11777" max="11777" width="17.85546875" style="620" customWidth="1"/>
    <col min="11778" max="11778" width="16.85546875" style="620" customWidth="1"/>
    <col min="11779" max="11779" width="10.5703125" style="620" customWidth="1"/>
    <col min="11780" max="11780" width="10.7109375" style="620" customWidth="1"/>
    <col min="11781" max="11781" width="11.140625" style="620" customWidth="1"/>
    <col min="11782" max="11782" width="9.85546875" style="620" customWidth="1"/>
    <col min="11783" max="11783" width="12.7109375" style="620" customWidth="1"/>
    <col min="11784" max="12032" width="9.140625" style="620"/>
    <col min="12033" max="12033" width="17.85546875" style="620" customWidth="1"/>
    <col min="12034" max="12034" width="16.85546875" style="620" customWidth="1"/>
    <col min="12035" max="12035" width="10.5703125" style="620" customWidth="1"/>
    <col min="12036" max="12036" width="10.7109375" style="620" customWidth="1"/>
    <col min="12037" max="12037" width="11.140625" style="620" customWidth="1"/>
    <col min="12038" max="12038" width="9.85546875" style="620" customWidth="1"/>
    <col min="12039" max="12039" width="12.7109375" style="620" customWidth="1"/>
    <col min="12040" max="12288" width="9.140625" style="620"/>
    <col min="12289" max="12289" width="17.85546875" style="620" customWidth="1"/>
    <col min="12290" max="12290" width="16.85546875" style="620" customWidth="1"/>
    <col min="12291" max="12291" width="10.5703125" style="620" customWidth="1"/>
    <col min="12292" max="12292" width="10.7109375" style="620" customWidth="1"/>
    <col min="12293" max="12293" width="11.140625" style="620" customWidth="1"/>
    <col min="12294" max="12294" width="9.85546875" style="620" customWidth="1"/>
    <col min="12295" max="12295" width="12.7109375" style="620" customWidth="1"/>
    <col min="12296" max="12544" width="9.140625" style="620"/>
    <col min="12545" max="12545" width="17.85546875" style="620" customWidth="1"/>
    <col min="12546" max="12546" width="16.85546875" style="620" customWidth="1"/>
    <col min="12547" max="12547" width="10.5703125" style="620" customWidth="1"/>
    <col min="12548" max="12548" width="10.7109375" style="620" customWidth="1"/>
    <col min="12549" max="12549" width="11.140625" style="620" customWidth="1"/>
    <col min="12550" max="12550" width="9.85546875" style="620" customWidth="1"/>
    <col min="12551" max="12551" width="12.7109375" style="620" customWidth="1"/>
    <col min="12552" max="12800" width="9.140625" style="620"/>
    <col min="12801" max="12801" width="17.85546875" style="620" customWidth="1"/>
    <col min="12802" max="12802" width="16.85546875" style="620" customWidth="1"/>
    <col min="12803" max="12803" width="10.5703125" style="620" customWidth="1"/>
    <col min="12804" max="12804" width="10.7109375" style="620" customWidth="1"/>
    <col min="12805" max="12805" width="11.140625" style="620" customWidth="1"/>
    <col min="12806" max="12806" width="9.85546875" style="620" customWidth="1"/>
    <col min="12807" max="12807" width="12.7109375" style="620" customWidth="1"/>
    <col min="12808" max="13056" width="9.140625" style="620"/>
    <col min="13057" max="13057" width="17.85546875" style="620" customWidth="1"/>
    <col min="13058" max="13058" width="16.85546875" style="620" customWidth="1"/>
    <col min="13059" max="13059" width="10.5703125" style="620" customWidth="1"/>
    <col min="13060" max="13060" width="10.7109375" style="620" customWidth="1"/>
    <col min="13061" max="13061" width="11.140625" style="620" customWidth="1"/>
    <col min="13062" max="13062" width="9.85546875" style="620" customWidth="1"/>
    <col min="13063" max="13063" width="12.7109375" style="620" customWidth="1"/>
    <col min="13064" max="13312" width="9.140625" style="620"/>
    <col min="13313" max="13313" width="17.85546875" style="620" customWidth="1"/>
    <col min="13314" max="13314" width="16.85546875" style="620" customWidth="1"/>
    <col min="13315" max="13315" width="10.5703125" style="620" customWidth="1"/>
    <col min="13316" max="13316" width="10.7109375" style="620" customWidth="1"/>
    <col min="13317" max="13317" width="11.140625" style="620" customWidth="1"/>
    <col min="13318" max="13318" width="9.85546875" style="620" customWidth="1"/>
    <col min="13319" max="13319" width="12.7109375" style="620" customWidth="1"/>
    <col min="13320" max="13568" width="9.140625" style="620"/>
    <col min="13569" max="13569" width="17.85546875" style="620" customWidth="1"/>
    <col min="13570" max="13570" width="16.85546875" style="620" customWidth="1"/>
    <col min="13571" max="13571" width="10.5703125" style="620" customWidth="1"/>
    <col min="13572" max="13572" width="10.7109375" style="620" customWidth="1"/>
    <col min="13573" max="13573" width="11.140625" style="620" customWidth="1"/>
    <col min="13574" max="13574" width="9.85546875" style="620" customWidth="1"/>
    <col min="13575" max="13575" width="12.7109375" style="620" customWidth="1"/>
    <col min="13576" max="13824" width="9.140625" style="620"/>
    <col min="13825" max="13825" width="17.85546875" style="620" customWidth="1"/>
    <col min="13826" max="13826" width="16.85546875" style="620" customWidth="1"/>
    <col min="13827" max="13827" width="10.5703125" style="620" customWidth="1"/>
    <col min="13828" max="13828" width="10.7109375" style="620" customWidth="1"/>
    <col min="13829" max="13829" width="11.140625" style="620" customWidth="1"/>
    <col min="13830" max="13830" width="9.85546875" style="620" customWidth="1"/>
    <col min="13831" max="13831" width="12.7109375" style="620" customWidth="1"/>
    <col min="13832" max="14080" width="9.140625" style="620"/>
    <col min="14081" max="14081" width="17.85546875" style="620" customWidth="1"/>
    <col min="14082" max="14082" width="16.85546875" style="620" customWidth="1"/>
    <col min="14083" max="14083" width="10.5703125" style="620" customWidth="1"/>
    <col min="14084" max="14084" width="10.7109375" style="620" customWidth="1"/>
    <col min="14085" max="14085" width="11.140625" style="620" customWidth="1"/>
    <col min="14086" max="14086" width="9.85546875" style="620" customWidth="1"/>
    <col min="14087" max="14087" width="12.7109375" style="620" customWidth="1"/>
    <col min="14088" max="14336" width="9.140625" style="620"/>
    <col min="14337" max="14337" width="17.85546875" style="620" customWidth="1"/>
    <col min="14338" max="14338" width="16.85546875" style="620" customWidth="1"/>
    <col min="14339" max="14339" width="10.5703125" style="620" customWidth="1"/>
    <col min="14340" max="14340" width="10.7109375" style="620" customWidth="1"/>
    <col min="14341" max="14341" width="11.140625" style="620" customWidth="1"/>
    <col min="14342" max="14342" width="9.85546875" style="620" customWidth="1"/>
    <col min="14343" max="14343" width="12.7109375" style="620" customWidth="1"/>
    <col min="14344" max="14592" width="9.140625" style="620"/>
    <col min="14593" max="14593" width="17.85546875" style="620" customWidth="1"/>
    <col min="14594" max="14594" width="16.85546875" style="620" customWidth="1"/>
    <col min="14595" max="14595" width="10.5703125" style="620" customWidth="1"/>
    <col min="14596" max="14596" width="10.7109375" style="620" customWidth="1"/>
    <col min="14597" max="14597" width="11.140625" style="620" customWidth="1"/>
    <col min="14598" max="14598" width="9.85546875" style="620" customWidth="1"/>
    <col min="14599" max="14599" width="12.7109375" style="620" customWidth="1"/>
    <col min="14600" max="14848" width="9.140625" style="620"/>
    <col min="14849" max="14849" width="17.85546875" style="620" customWidth="1"/>
    <col min="14850" max="14850" width="16.85546875" style="620" customWidth="1"/>
    <col min="14851" max="14851" width="10.5703125" style="620" customWidth="1"/>
    <col min="14852" max="14852" width="10.7109375" style="620" customWidth="1"/>
    <col min="14853" max="14853" width="11.140625" style="620" customWidth="1"/>
    <col min="14854" max="14854" width="9.85546875" style="620" customWidth="1"/>
    <col min="14855" max="14855" width="12.7109375" style="620" customWidth="1"/>
    <col min="14856" max="15104" width="9.140625" style="620"/>
    <col min="15105" max="15105" width="17.85546875" style="620" customWidth="1"/>
    <col min="15106" max="15106" width="16.85546875" style="620" customWidth="1"/>
    <col min="15107" max="15107" width="10.5703125" style="620" customWidth="1"/>
    <col min="15108" max="15108" width="10.7109375" style="620" customWidth="1"/>
    <col min="15109" max="15109" width="11.140625" style="620" customWidth="1"/>
    <col min="15110" max="15110" width="9.85546875" style="620" customWidth="1"/>
    <col min="15111" max="15111" width="12.7109375" style="620" customWidth="1"/>
    <col min="15112" max="15360" width="9.140625" style="620"/>
    <col min="15361" max="15361" width="17.85546875" style="620" customWidth="1"/>
    <col min="15362" max="15362" width="16.85546875" style="620" customWidth="1"/>
    <col min="15363" max="15363" width="10.5703125" style="620" customWidth="1"/>
    <col min="15364" max="15364" width="10.7109375" style="620" customWidth="1"/>
    <col min="15365" max="15365" width="11.140625" style="620" customWidth="1"/>
    <col min="15366" max="15366" width="9.85546875" style="620" customWidth="1"/>
    <col min="15367" max="15367" width="12.7109375" style="620" customWidth="1"/>
    <col min="15368" max="15616" width="9.140625" style="620"/>
    <col min="15617" max="15617" width="17.85546875" style="620" customWidth="1"/>
    <col min="15618" max="15618" width="16.85546875" style="620" customWidth="1"/>
    <col min="15619" max="15619" width="10.5703125" style="620" customWidth="1"/>
    <col min="15620" max="15620" width="10.7109375" style="620" customWidth="1"/>
    <col min="15621" max="15621" width="11.140625" style="620" customWidth="1"/>
    <col min="15622" max="15622" width="9.85546875" style="620" customWidth="1"/>
    <col min="15623" max="15623" width="12.7109375" style="620" customWidth="1"/>
    <col min="15624" max="15872" width="9.140625" style="620"/>
    <col min="15873" max="15873" width="17.85546875" style="620" customWidth="1"/>
    <col min="15874" max="15874" width="16.85546875" style="620" customWidth="1"/>
    <col min="15875" max="15875" width="10.5703125" style="620" customWidth="1"/>
    <col min="15876" max="15876" width="10.7109375" style="620" customWidth="1"/>
    <col min="15877" max="15877" width="11.140625" style="620" customWidth="1"/>
    <col min="15878" max="15878" width="9.85546875" style="620" customWidth="1"/>
    <col min="15879" max="15879" width="12.7109375" style="620" customWidth="1"/>
    <col min="15880" max="16128" width="9.140625" style="620"/>
    <col min="16129" max="16129" width="17.85546875" style="620" customWidth="1"/>
    <col min="16130" max="16130" width="16.85546875" style="620" customWidth="1"/>
    <col min="16131" max="16131" width="10.5703125" style="620" customWidth="1"/>
    <col min="16132" max="16132" width="10.7109375" style="620" customWidth="1"/>
    <col min="16133" max="16133" width="11.140625" style="620" customWidth="1"/>
    <col min="16134" max="16134" width="9.85546875" style="620" customWidth="1"/>
    <col min="16135" max="16135" width="12.7109375" style="620" customWidth="1"/>
    <col min="16136" max="16384" width="9.140625" style="620"/>
  </cols>
  <sheetData>
    <row r="1" spans="1:8" s="597" customFormat="1" ht="18.75">
      <c r="A1" s="595" t="s">
        <v>615</v>
      </c>
      <c r="B1" s="595"/>
      <c r="C1" s="595"/>
      <c r="D1" s="595"/>
      <c r="E1" s="595"/>
      <c r="F1" s="595"/>
      <c r="G1" s="595"/>
      <c r="H1" s="596"/>
    </row>
    <row r="2" spans="1:8" s="597" customFormat="1" ht="18.75">
      <c r="A2" s="595" t="s">
        <v>616</v>
      </c>
      <c r="B2" s="595"/>
      <c r="C2" s="595"/>
      <c r="D2" s="595"/>
      <c r="E2" s="595"/>
      <c r="F2" s="595"/>
      <c r="G2" s="595"/>
      <c r="H2" s="596"/>
    </row>
    <row r="3" spans="1:8" s="597" customFormat="1" ht="15.75">
      <c r="A3" s="598" t="s">
        <v>617</v>
      </c>
      <c r="B3" s="598"/>
      <c r="C3" s="598"/>
      <c r="D3" s="598"/>
      <c r="E3" s="598"/>
      <c r="F3" s="598"/>
      <c r="G3" s="598"/>
      <c r="H3" s="599"/>
    </row>
    <row r="4" spans="1:8" s="597" customFormat="1" ht="15.75">
      <c r="A4" s="598" t="s">
        <v>618</v>
      </c>
      <c r="B4" s="598"/>
      <c r="C4" s="598"/>
      <c r="D4" s="598"/>
      <c r="E4" s="598"/>
      <c r="F4" s="598"/>
      <c r="G4" s="598"/>
      <c r="H4" s="599"/>
    </row>
    <row r="5" spans="1:8" s="597" customFormat="1" ht="18">
      <c r="A5" s="600" t="s">
        <v>619</v>
      </c>
      <c r="B5" s="600"/>
      <c r="C5" s="600"/>
      <c r="D5" s="600"/>
      <c r="E5" s="600"/>
      <c r="F5" s="600"/>
      <c r="G5" s="601" t="s">
        <v>620</v>
      </c>
    </row>
    <row r="6" spans="1:8" s="597" customFormat="1" ht="42.75" customHeight="1">
      <c r="A6" s="602" t="s">
        <v>621</v>
      </c>
      <c r="B6" s="603"/>
      <c r="C6" s="604" t="s">
        <v>622</v>
      </c>
      <c r="D6" s="605"/>
      <c r="E6" s="604" t="s">
        <v>623</v>
      </c>
      <c r="F6" s="606"/>
      <c r="G6" s="607" t="s">
        <v>624</v>
      </c>
    </row>
    <row r="7" spans="1:8" s="613" customFormat="1" ht="39" customHeight="1">
      <c r="A7" s="608"/>
      <c r="B7" s="609"/>
      <c r="C7" s="610" t="s">
        <v>625</v>
      </c>
      <c r="D7" s="611" t="s">
        <v>626</v>
      </c>
      <c r="E7" s="611" t="s">
        <v>625</v>
      </c>
      <c r="F7" s="611" t="s">
        <v>626</v>
      </c>
      <c r="G7" s="612"/>
    </row>
    <row r="8" spans="1:8" s="597" customFormat="1" ht="24" customHeight="1">
      <c r="A8" s="614" t="s">
        <v>627</v>
      </c>
      <c r="B8" s="614"/>
      <c r="C8" s="614"/>
      <c r="D8" s="614"/>
      <c r="E8" s="614"/>
      <c r="F8" s="614"/>
      <c r="G8" s="614"/>
    </row>
    <row r="9" spans="1:8" s="597" customFormat="1" ht="24" customHeight="1">
      <c r="A9" s="615" t="s">
        <v>628</v>
      </c>
      <c r="B9" s="616"/>
      <c r="C9" s="617">
        <v>8321</v>
      </c>
      <c r="D9" s="617">
        <v>1430</v>
      </c>
      <c r="E9" s="617">
        <v>0</v>
      </c>
      <c r="F9" s="617">
        <v>0</v>
      </c>
      <c r="G9" s="617">
        <f>SUM(C9:F9)</f>
        <v>9751</v>
      </c>
    </row>
    <row r="10" spans="1:8" s="597" customFormat="1" ht="24" customHeight="1">
      <c r="A10" s="615" t="s">
        <v>629</v>
      </c>
      <c r="B10" s="616"/>
      <c r="C10" s="617">
        <v>1247</v>
      </c>
      <c r="D10" s="617">
        <v>238</v>
      </c>
      <c r="E10" s="617">
        <v>0</v>
      </c>
      <c r="F10" s="617">
        <v>0</v>
      </c>
      <c r="G10" s="617">
        <f>SUM(C10:F10)</f>
        <v>1485</v>
      </c>
    </row>
    <row r="11" spans="1:8" s="597" customFormat="1" ht="24" customHeight="1">
      <c r="A11" s="615" t="s">
        <v>630</v>
      </c>
      <c r="B11" s="616"/>
      <c r="C11" s="617">
        <v>28434</v>
      </c>
      <c r="D11" s="617">
        <v>3112</v>
      </c>
      <c r="E11" s="617">
        <v>0</v>
      </c>
      <c r="F11" s="617">
        <v>0</v>
      </c>
      <c r="G11" s="617">
        <f>SUM(C11:F11)</f>
        <v>31546</v>
      </c>
    </row>
    <row r="12" spans="1:8" s="597" customFormat="1" ht="24" customHeight="1">
      <c r="A12" s="615" t="s">
        <v>631</v>
      </c>
      <c r="B12" s="616"/>
      <c r="C12" s="617">
        <f>SUM(C9:C11)</f>
        <v>38002</v>
      </c>
      <c r="D12" s="617">
        <f>SUM(D9:D11)</f>
        <v>4780</v>
      </c>
      <c r="E12" s="617">
        <f>SUM(E9:E11)</f>
        <v>0</v>
      </c>
      <c r="F12" s="617">
        <f>SUM(F9:F11)</f>
        <v>0</v>
      </c>
      <c r="G12" s="617">
        <f>SUM(C12:F12)</f>
        <v>42782</v>
      </c>
    </row>
    <row r="13" spans="1:8" s="597" customFormat="1" ht="24" customHeight="1">
      <c r="A13" s="618" t="s">
        <v>632</v>
      </c>
      <c r="B13" s="606"/>
      <c r="C13" s="606"/>
      <c r="D13" s="606"/>
      <c r="E13" s="606"/>
      <c r="F13" s="606"/>
      <c r="G13" s="619"/>
    </row>
    <row r="14" spans="1:8" s="597" customFormat="1" ht="24" customHeight="1">
      <c r="A14" s="615" t="s">
        <v>630</v>
      </c>
      <c r="B14" s="616"/>
      <c r="C14" s="617">
        <v>6867</v>
      </c>
      <c r="D14" s="617">
        <v>1642</v>
      </c>
      <c r="E14" s="617">
        <v>0</v>
      </c>
      <c r="F14" s="617">
        <v>0</v>
      </c>
      <c r="G14" s="617">
        <f>SUM(C14:F14)</f>
        <v>8509</v>
      </c>
    </row>
    <row r="15" spans="1:8" s="597" customFormat="1" ht="24" customHeight="1">
      <c r="A15" s="615" t="s">
        <v>633</v>
      </c>
      <c r="B15" s="616"/>
      <c r="C15" s="617">
        <v>1258</v>
      </c>
      <c r="D15" s="617">
        <v>125</v>
      </c>
      <c r="E15" s="617">
        <v>0</v>
      </c>
      <c r="F15" s="617">
        <v>0</v>
      </c>
      <c r="G15" s="617">
        <f>SUM(C15:F15)</f>
        <v>1383</v>
      </c>
    </row>
    <row r="16" spans="1:8" s="597" customFormat="1" ht="24" customHeight="1">
      <c r="A16" s="615" t="s">
        <v>634</v>
      </c>
      <c r="B16" s="616"/>
      <c r="C16" s="617">
        <f>SUM(C14:C15)</f>
        <v>8125</v>
      </c>
      <c r="D16" s="617">
        <f>SUM(D14:D15)</f>
        <v>1767</v>
      </c>
      <c r="E16" s="617">
        <f>SUM(E14:E15)</f>
        <v>0</v>
      </c>
      <c r="F16" s="617">
        <f>SUM(F14:F15)</f>
        <v>0</v>
      </c>
      <c r="G16" s="617">
        <f>SUM(G14:G15)</f>
        <v>9892</v>
      </c>
    </row>
    <row r="17" spans="1:7">
      <c r="A17" s="597" t="s">
        <v>635</v>
      </c>
    </row>
    <row r="20" spans="1:7">
      <c r="G20" s="621"/>
    </row>
    <row r="21" spans="1:7">
      <c r="C21" s="621"/>
      <c r="D21" s="621"/>
    </row>
  </sheetData>
  <mergeCells count="11">
    <mergeCell ref="A8:G8"/>
    <mergeCell ref="A13:G13"/>
    <mergeCell ref="A1:G1"/>
    <mergeCell ref="A2:G2"/>
    <mergeCell ref="A3:G3"/>
    <mergeCell ref="A4:G4"/>
    <mergeCell ref="A6:A7"/>
    <mergeCell ref="B6:B7"/>
    <mergeCell ref="C6:D6"/>
    <mergeCell ref="E6:F6"/>
    <mergeCell ref="G6:G7"/>
  </mergeCells>
  <printOptions horizontalCentered="1" verticalCentered="1"/>
  <pageMargins left="0.51181102362204722" right="0.51181102362204722" top="0.78740157480314965" bottom="0.98425196850393704" header="0.51181102362204722" footer="0.51181102362204722"/>
  <pageSetup paperSize="9" scale="8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C0CE-1D56-4167-A236-A3DDDFD52C86}">
  <sheetPr>
    <tabColor rgb="FFFF0000"/>
  </sheetPr>
  <dimension ref="A1:W160"/>
  <sheetViews>
    <sheetView zoomScale="75" zoomScaleNormal="75" zoomScaleSheetLayoutView="50" workbookViewId="0">
      <selection activeCell="M35" sqref="M35"/>
    </sheetView>
  </sheetViews>
  <sheetFormatPr defaultRowHeight="12.75"/>
  <cols>
    <col min="1" max="1" width="7.7109375" style="2362" customWidth="1"/>
    <col min="2" max="2" width="8.7109375" style="2362" customWidth="1"/>
    <col min="3" max="3" width="5.7109375" style="2362" customWidth="1"/>
    <col min="4" max="4" width="7.7109375" style="2362" customWidth="1"/>
    <col min="5" max="5" width="8.7109375" style="2362" customWidth="1"/>
    <col min="6" max="6" width="6" style="2362" customWidth="1"/>
    <col min="7" max="7" width="7.7109375" style="2362" customWidth="1"/>
    <col min="8" max="8" width="8.7109375" style="2362" customWidth="1"/>
    <col min="9" max="9" width="5.5703125" style="2362" customWidth="1"/>
    <col min="10" max="10" width="7.7109375" style="2362" customWidth="1"/>
    <col min="11" max="11" width="8.7109375" style="2362" customWidth="1"/>
    <col min="12" max="12" width="5.7109375" style="2362" customWidth="1"/>
    <col min="13" max="13" width="8.5703125" style="2147" customWidth="1"/>
    <col min="14" max="14" width="11.85546875" style="2147" customWidth="1"/>
    <col min="15" max="15" width="9.140625" style="2147" customWidth="1"/>
    <col min="16" max="16" width="9.7109375" style="2147" customWidth="1"/>
    <col min="17" max="17" width="8.7109375" style="2147" customWidth="1"/>
    <col min="18" max="18" width="9.7109375" style="2147" customWidth="1"/>
    <col min="19" max="19" width="9.140625" style="2147" customWidth="1"/>
    <col min="20" max="20" width="8.7109375" style="2147" customWidth="1"/>
    <col min="21" max="21" width="7.85546875" style="2147" customWidth="1"/>
    <col min="22" max="22" width="9.140625" style="2147" customWidth="1"/>
    <col min="23" max="23" width="16.5703125" style="2147" customWidth="1"/>
    <col min="24" max="25" width="9.140625" style="2147" customWidth="1"/>
    <col min="26" max="256" width="9.140625" style="2147"/>
    <col min="257" max="257" width="7.7109375" style="2147" customWidth="1"/>
    <col min="258" max="258" width="8.7109375" style="2147" customWidth="1"/>
    <col min="259" max="259" width="5.7109375" style="2147" customWidth="1"/>
    <col min="260" max="260" width="7.7109375" style="2147" customWidth="1"/>
    <col min="261" max="261" width="8.7109375" style="2147" customWidth="1"/>
    <col min="262" max="262" width="6" style="2147" customWidth="1"/>
    <col min="263" max="263" width="7.7109375" style="2147" customWidth="1"/>
    <col min="264" max="264" width="8.7109375" style="2147" customWidth="1"/>
    <col min="265" max="265" width="5.5703125" style="2147" customWidth="1"/>
    <col min="266" max="266" width="7.7109375" style="2147" customWidth="1"/>
    <col min="267" max="267" width="8.7109375" style="2147" customWidth="1"/>
    <col min="268" max="268" width="5.7109375" style="2147" customWidth="1"/>
    <col min="269" max="269" width="8.5703125" style="2147" customWidth="1"/>
    <col min="270" max="270" width="11.85546875" style="2147" customWidth="1"/>
    <col min="271" max="271" width="9.140625" style="2147"/>
    <col min="272" max="272" width="9.7109375" style="2147" customWidth="1"/>
    <col min="273" max="273" width="8.7109375" style="2147" customWidth="1"/>
    <col min="274" max="274" width="9.7109375" style="2147" customWidth="1"/>
    <col min="275" max="275" width="9.140625" style="2147"/>
    <col min="276" max="276" width="8.7109375" style="2147" customWidth="1"/>
    <col min="277" max="277" width="7.85546875" style="2147" customWidth="1"/>
    <col min="278" max="278" width="9.140625" style="2147"/>
    <col min="279" max="279" width="16.5703125" style="2147" customWidth="1"/>
    <col min="280" max="512" width="9.140625" style="2147"/>
    <col min="513" max="513" width="7.7109375" style="2147" customWidth="1"/>
    <col min="514" max="514" width="8.7109375" style="2147" customWidth="1"/>
    <col min="515" max="515" width="5.7109375" style="2147" customWidth="1"/>
    <col min="516" max="516" width="7.7109375" style="2147" customWidth="1"/>
    <col min="517" max="517" width="8.7109375" style="2147" customWidth="1"/>
    <col min="518" max="518" width="6" style="2147" customWidth="1"/>
    <col min="519" max="519" width="7.7109375" style="2147" customWidth="1"/>
    <col min="520" max="520" width="8.7109375" style="2147" customWidth="1"/>
    <col min="521" max="521" width="5.5703125" style="2147" customWidth="1"/>
    <col min="522" max="522" width="7.7109375" style="2147" customWidth="1"/>
    <col min="523" max="523" width="8.7109375" style="2147" customWidth="1"/>
    <col min="524" max="524" width="5.7109375" style="2147" customWidth="1"/>
    <col min="525" max="525" width="8.5703125" style="2147" customWidth="1"/>
    <col min="526" max="526" width="11.85546875" style="2147" customWidth="1"/>
    <col min="527" max="527" width="9.140625" style="2147"/>
    <col min="528" max="528" width="9.7109375" style="2147" customWidth="1"/>
    <col min="529" max="529" width="8.7109375" style="2147" customWidth="1"/>
    <col min="530" max="530" width="9.7109375" style="2147" customWidth="1"/>
    <col min="531" max="531" width="9.140625" style="2147"/>
    <col min="532" max="532" width="8.7109375" style="2147" customWidth="1"/>
    <col min="533" max="533" width="7.85546875" style="2147" customWidth="1"/>
    <col min="534" max="534" width="9.140625" style="2147"/>
    <col min="535" max="535" width="16.5703125" style="2147" customWidth="1"/>
    <col min="536" max="768" width="9.140625" style="2147"/>
    <col min="769" max="769" width="7.7109375" style="2147" customWidth="1"/>
    <col min="770" max="770" width="8.7109375" style="2147" customWidth="1"/>
    <col min="771" max="771" width="5.7109375" style="2147" customWidth="1"/>
    <col min="772" max="772" width="7.7109375" style="2147" customWidth="1"/>
    <col min="773" max="773" width="8.7109375" style="2147" customWidth="1"/>
    <col min="774" max="774" width="6" style="2147" customWidth="1"/>
    <col min="775" max="775" width="7.7109375" style="2147" customWidth="1"/>
    <col min="776" max="776" width="8.7109375" style="2147" customWidth="1"/>
    <col min="777" max="777" width="5.5703125" style="2147" customWidth="1"/>
    <col min="778" max="778" width="7.7109375" style="2147" customWidth="1"/>
    <col min="779" max="779" width="8.7109375" style="2147" customWidth="1"/>
    <col min="780" max="780" width="5.7109375" style="2147" customWidth="1"/>
    <col min="781" max="781" width="8.5703125" style="2147" customWidth="1"/>
    <col min="782" max="782" width="11.85546875" style="2147" customWidth="1"/>
    <col min="783" max="783" width="9.140625" style="2147"/>
    <col min="784" max="784" width="9.7109375" style="2147" customWidth="1"/>
    <col min="785" max="785" width="8.7109375" style="2147" customWidth="1"/>
    <col min="786" max="786" width="9.7109375" style="2147" customWidth="1"/>
    <col min="787" max="787" width="9.140625" style="2147"/>
    <col min="788" max="788" width="8.7109375" style="2147" customWidth="1"/>
    <col min="789" max="789" width="7.85546875" style="2147" customWidth="1"/>
    <col min="790" max="790" width="9.140625" style="2147"/>
    <col min="791" max="791" width="16.5703125" style="2147" customWidth="1"/>
    <col min="792" max="1024" width="9.140625" style="2147"/>
    <col min="1025" max="1025" width="7.7109375" style="2147" customWidth="1"/>
    <col min="1026" max="1026" width="8.7109375" style="2147" customWidth="1"/>
    <col min="1027" max="1027" width="5.7109375" style="2147" customWidth="1"/>
    <col min="1028" max="1028" width="7.7109375" style="2147" customWidth="1"/>
    <col min="1029" max="1029" width="8.7109375" style="2147" customWidth="1"/>
    <col min="1030" max="1030" width="6" style="2147" customWidth="1"/>
    <col min="1031" max="1031" width="7.7109375" style="2147" customWidth="1"/>
    <col min="1032" max="1032" width="8.7109375" style="2147" customWidth="1"/>
    <col min="1033" max="1033" width="5.5703125" style="2147" customWidth="1"/>
    <col min="1034" max="1034" width="7.7109375" style="2147" customWidth="1"/>
    <col min="1035" max="1035" width="8.7109375" style="2147" customWidth="1"/>
    <col min="1036" max="1036" width="5.7109375" style="2147" customWidth="1"/>
    <col min="1037" max="1037" width="8.5703125" style="2147" customWidth="1"/>
    <col min="1038" max="1038" width="11.85546875" style="2147" customWidth="1"/>
    <col min="1039" max="1039" width="9.140625" style="2147"/>
    <col min="1040" max="1040" width="9.7109375" style="2147" customWidth="1"/>
    <col min="1041" max="1041" width="8.7109375" style="2147" customWidth="1"/>
    <col min="1042" max="1042" width="9.7109375" style="2147" customWidth="1"/>
    <col min="1043" max="1043" width="9.140625" style="2147"/>
    <col min="1044" max="1044" width="8.7109375" style="2147" customWidth="1"/>
    <col min="1045" max="1045" width="7.85546875" style="2147" customWidth="1"/>
    <col min="1046" max="1046" width="9.140625" style="2147"/>
    <col min="1047" max="1047" width="16.5703125" style="2147" customWidth="1"/>
    <col min="1048" max="1280" width="9.140625" style="2147"/>
    <col min="1281" max="1281" width="7.7109375" style="2147" customWidth="1"/>
    <col min="1282" max="1282" width="8.7109375" style="2147" customWidth="1"/>
    <col min="1283" max="1283" width="5.7109375" style="2147" customWidth="1"/>
    <col min="1284" max="1284" width="7.7109375" style="2147" customWidth="1"/>
    <col min="1285" max="1285" width="8.7109375" style="2147" customWidth="1"/>
    <col min="1286" max="1286" width="6" style="2147" customWidth="1"/>
    <col min="1287" max="1287" width="7.7109375" style="2147" customWidth="1"/>
    <col min="1288" max="1288" width="8.7109375" style="2147" customWidth="1"/>
    <col min="1289" max="1289" width="5.5703125" style="2147" customWidth="1"/>
    <col min="1290" max="1290" width="7.7109375" style="2147" customWidth="1"/>
    <col min="1291" max="1291" width="8.7109375" style="2147" customWidth="1"/>
    <col min="1292" max="1292" width="5.7109375" style="2147" customWidth="1"/>
    <col min="1293" max="1293" width="8.5703125" style="2147" customWidth="1"/>
    <col min="1294" max="1294" width="11.85546875" style="2147" customWidth="1"/>
    <col min="1295" max="1295" width="9.140625" style="2147"/>
    <col min="1296" max="1296" width="9.7109375" style="2147" customWidth="1"/>
    <col min="1297" max="1297" width="8.7109375" style="2147" customWidth="1"/>
    <col min="1298" max="1298" width="9.7109375" style="2147" customWidth="1"/>
    <col min="1299" max="1299" width="9.140625" style="2147"/>
    <col min="1300" max="1300" width="8.7109375" style="2147" customWidth="1"/>
    <col min="1301" max="1301" width="7.85546875" style="2147" customWidth="1"/>
    <col min="1302" max="1302" width="9.140625" style="2147"/>
    <col min="1303" max="1303" width="16.5703125" style="2147" customWidth="1"/>
    <col min="1304" max="1536" width="9.140625" style="2147"/>
    <col min="1537" max="1537" width="7.7109375" style="2147" customWidth="1"/>
    <col min="1538" max="1538" width="8.7109375" style="2147" customWidth="1"/>
    <col min="1539" max="1539" width="5.7109375" style="2147" customWidth="1"/>
    <col min="1540" max="1540" width="7.7109375" style="2147" customWidth="1"/>
    <col min="1541" max="1541" width="8.7109375" style="2147" customWidth="1"/>
    <col min="1542" max="1542" width="6" style="2147" customWidth="1"/>
    <col min="1543" max="1543" width="7.7109375" style="2147" customWidth="1"/>
    <col min="1544" max="1544" width="8.7109375" style="2147" customWidth="1"/>
    <col min="1545" max="1545" width="5.5703125" style="2147" customWidth="1"/>
    <col min="1546" max="1546" width="7.7109375" style="2147" customWidth="1"/>
    <col min="1547" max="1547" width="8.7109375" style="2147" customWidth="1"/>
    <col min="1548" max="1548" width="5.7109375" style="2147" customWidth="1"/>
    <col min="1549" max="1549" width="8.5703125" style="2147" customWidth="1"/>
    <col min="1550" max="1550" width="11.85546875" style="2147" customWidth="1"/>
    <col min="1551" max="1551" width="9.140625" style="2147"/>
    <col min="1552" max="1552" width="9.7109375" style="2147" customWidth="1"/>
    <col min="1553" max="1553" width="8.7109375" style="2147" customWidth="1"/>
    <col min="1554" max="1554" width="9.7109375" style="2147" customWidth="1"/>
    <col min="1555" max="1555" width="9.140625" style="2147"/>
    <col min="1556" max="1556" width="8.7109375" style="2147" customWidth="1"/>
    <col min="1557" max="1557" width="7.85546875" style="2147" customWidth="1"/>
    <col min="1558" max="1558" width="9.140625" style="2147"/>
    <col min="1559" max="1559" width="16.5703125" style="2147" customWidth="1"/>
    <col min="1560" max="1792" width="9.140625" style="2147"/>
    <col min="1793" max="1793" width="7.7109375" style="2147" customWidth="1"/>
    <col min="1794" max="1794" width="8.7109375" style="2147" customWidth="1"/>
    <col min="1795" max="1795" width="5.7109375" style="2147" customWidth="1"/>
    <col min="1796" max="1796" width="7.7109375" style="2147" customWidth="1"/>
    <col min="1797" max="1797" width="8.7109375" style="2147" customWidth="1"/>
    <col min="1798" max="1798" width="6" style="2147" customWidth="1"/>
    <col min="1799" max="1799" width="7.7109375" style="2147" customWidth="1"/>
    <col min="1800" max="1800" width="8.7109375" style="2147" customWidth="1"/>
    <col min="1801" max="1801" width="5.5703125" style="2147" customWidth="1"/>
    <col min="1802" max="1802" width="7.7109375" style="2147" customWidth="1"/>
    <col min="1803" max="1803" width="8.7109375" style="2147" customWidth="1"/>
    <col min="1804" max="1804" width="5.7109375" style="2147" customWidth="1"/>
    <col min="1805" max="1805" width="8.5703125" style="2147" customWidth="1"/>
    <col min="1806" max="1806" width="11.85546875" style="2147" customWidth="1"/>
    <col min="1807" max="1807" width="9.140625" style="2147"/>
    <col min="1808" max="1808" width="9.7109375" style="2147" customWidth="1"/>
    <col min="1809" max="1809" width="8.7109375" style="2147" customWidth="1"/>
    <col min="1810" max="1810" width="9.7109375" style="2147" customWidth="1"/>
    <col min="1811" max="1811" width="9.140625" style="2147"/>
    <col min="1812" max="1812" width="8.7109375" style="2147" customWidth="1"/>
    <col min="1813" max="1813" width="7.85546875" style="2147" customWidth="1"/>
    <col min="1814" max="1814" width="9.140625" style="2147"/>
    <col min="1815" max="1815" width="16.5703125" style="2147" customWidth="1"/>
    <col min="1816" max="2048" width="9.140625" style="2147"/>
    <col min="2049" max="2049" width="7.7109375" style="2147" customWidth="1"/>
    <col min="2050" max="2050" width="8.7109375" style="2147" customWidth="1"/>
    <col min="2051" max="2051" width="5.7109375" style="2147" customWidth="1"/>
    <col min="2052" max="2052" width="7.7109375" style="2147" customWidth="1"/>
    <col min="2053" max="2053" width="8.7109375" style="2147" customWidth="1"/>
    <col min="2054" max="2054" width="6" style="2147" customWidth="1"/>
    <col min="2055" max="2055" width="7.7109375" style="2147" customWidth="1"/>
    <col min="2056" max="2056" width="8.7109375" style="2147" customWidth="1"/>
    <col min="2057" max="2057" width="5.5703125" style="2147" customWidth="1"/>
    <col min="2058" max="2058" width="7.7109375" style="2147" customWidth="1"/>
    <col min="2059" max="2059" width="8.7109375" style="2147" customWidth="1"/>
    <col min="2060" max="2060" width="5.7109375" style="2147" customWidth="1"/>
    <col min="2061" max="2061" width="8.5703125" style="2147" customWidth="1"/>
    <col min="2062" max="2062" width="11.85546875" style="2147" customWidth="1"/>
    <col min="2063" max="2063" width="9.140625" style="2147"/>
    <col min="2064" max="2064" width="9.7109375" style="2147" customWidth="1"/>
    <col min="2065" max="2065" width="8.7109375" style="2147" customWidth="1"/>
    <col min="2066" max="2066" width="9.7109375" style="2147" customWidth="1"/>
    <col min="2067" max="2067" width="9.140625" style="2147"/>
    <col min="2068" max="2068" width="8.7109375" style="2147" customWidth="1"/>
    <col min="2069" max="2069" width="7.85546875" style="2147" customWidth="1"/>
    <col min="2070" max="2070" width="9.140625" style="2147"/>
    <col min="2071" max="2071" width="16.5703125" style="2147" customWidth="1"/>
    <col min="2072" max="2304" width="9.140625" style="2147"/>
    <col min="2305" max="2305" width="7.7109375" style="2147" customWidth="1"/>
    <col min="2306" max="2306" width="8.7109375" style="2147" customWidth="1"/>
    <col min="2307" max="2307" width="5.7109375" style="2147" customWidth="1"/>
    <col min="2308" max="2308" width="7.7109375" style="2147" customWidth="1"/>
    <col min="2309" max="2309" width="8.7109375" style="2147" customWidth="1"/>
    <col min="2310" max="2310" width="6" style="2147" customWidth="1"/>
    <col min="2311" max="2311" width="7.7109375" style="2147" customWidth="1"/>
    <col min="2312" max="2312" width="8.7109375" style="2147" customWidth="1"/>
    <col min="2313" max="2313" width="5.5703125" style="2147" customWidth="1"/>
    <col min="2314" max="2314" width="7.7109375" style="2147" customWidth="1"/>
    <col min="2315" max="2315" width="8.7109375" style="2147" customWidth="1"/>
    <col min="2316" max="2316" width="5.7109375" style="2147" customWidth="1"/>
    <col min="2317" max="2317" width="8.5703125" style="2147" customWidth="1"/>
    <col min="2318" max="2318" width="11.85546875" style="2147" customWidth="1"/>
    <col min="2319" max="2319" width="9.140625" style="2147"/>
    <col min="2320" max="2320" width="9.7109375" style="2147" customWidth="1"/>
    <col min="2321" max="2321" width="8.7109375" style="2147" customWidth="1"/>
    <col min="2322" max="2322" width="9.7109375" style="2147" customWidth="1"/>
    <col min="2323" max="2323" width="9.140625" style="2147"/>
    <col min="2324" max="2324" width="8.7109375" style="2147" customWidth="1"/>
    <col min="2325" max="2325" width="7.85546875" style="2147" customWidth="1"/>
    <col min="2326" max="2326" width="9.140625" style="2147"/>
    <col min="2327" max="2327" width="16.5703125" style="2147" customWidth="1"/>
    <col min="2328" max="2560" width="9.140625" style="2147"/>
    <col min="2561" max="2561" width="7.7109375" style="2147" customWidth="1"/>
    <col min="2562" max="2562" width="8.7109375" style="2147" customWidth="1"/>
    <col min="2563" max="2563" width="5.7109375" style="2147" customWidth="1"/>
    <col min="2564" max="2564" width="7.7109375" style="2147" customWidth="1"/>
    <col min="2565" max="2565" width="8.7109375" style="2147" customWidth="1"/>
    <col min="2566" max="2566" width="6" style="2147" customWidth="1"/>
    <col min="2567" max="2567" width="7.7109375" style="2147" customWidth="1"/>
    <col min="2568" max="2568" width="8.7109375" style="2147" customWidth="1"/>
    <col min="2569" max="2569" width="5.5703125" style="2147" customWidth="1"/>
    <col min="2570" max="2570" width="7.7109375" style="2147" customWidth="1"/>
    <col min="2571" max="2571" width="8.7109375" style="2147" customWidth="1"/>
    <col min="2572" max="2572" width="5.7109375" style="2147" customWidth="1"/>
    <col min="2573" max="2573" width="8.5703125" style="2147" customWidth="1"/>
    <col min="2574" max="2574" width="11.85546875" style="2147" customWidth="1"/>
    <col min="2575" max="2575" width="9.140625" style="2147"/>
    <col min="2576" max="2576" width="9.7109375" style="2147" customWidth="1"/>
    <col min="2577" max="2577" width="8.7109375" style="2147" customWidth="1"/>
    <col min="2578" max="2578" width="9.7109375" style="2147" customWidth="1"/>
    <col min="2579" max="2579" width="9.140625" style="2147"/>
    <col min="2580" max="2580" width="8.7109375" style="2147" customWidth="1"/>
    <col min="2581" max="2581" width="7.85546875" style="2147" customWidth="1"/>
    <col min="2582" max="2582" width="9.140625" style="2147"/>
    <col min="2583" max="2583" width="16.5703125" style="2147" customWidth="1"/>
    <col min="2584" max="2816" width="9.140625" style="2147"/>
    <col min="2817" max="2817" width="7.7109375" style="2147" customWidth="1"/>
    <col min="2818" max="2818" width="8.7109375" style="2147" customWidth="1"/>
    <col min="2819" max="2819" width="5.7109375" style="2147" customWidth="1"/>
    <col min="2820" max="2820" width="7.7109375" style="2147" customWidth="1"/>
    <col min="2821" max="2821" width="8.7109375" style="2147" customWidth="1"/>
    <col min="2822" max="2822" width="6" style="2147" customWidth="1"/>
    <col min="2823" max="2823" width="7.7109375" style="2147" customWidth="1"/>
    <col min="2824" max="2824" width="8.7109375" style="2147" customWidth="1"/>
    <col min="2825" max="2825" width="5.5703125" style="2147" customWidth="1"/>
    <col min="2826" max="2826" width="7.7109375" style="2147" customWidth="1"/>
    <col min="2827" max="2827" width="8.7109375" style="2147" customWidth="1"/>
    <col min="2828" max="2828" width="5.7109375" style="2147" customWidth="1"/>
    <col min="2829" max="2829" width="8.5703125" style="2147" customWidth="1"/>
    <col min="2830" max="2830" width="11.85546875" style="2147" customWidth="1"/>
    <col min="2831" max="2831" width="9.140625" style="2147"/>
    <col min="2832" max="2832" width="9.7109375" style="2147" customWidth="1"/>
    <col min="2833" max="2833" width="8.7109375" style="2147" customWidth="1"/>
    <col min="2834" max="2834" width="9.7109375" style="2147" customWidth="1"/>
    <col min="2835" max="2835" width="9.140625" style="2147"/>
    <col min="2836" max="2836" width="8.7109375" style="2147" customWidth="1"/>
    <col min="2837" max="2837" width="7.85546875" style="2147" customWidth="1"/>
    <col min="2838" max="2838" width="9.140625" style="2147"/>
    <col min="2839" max="2839" width="16.5703125" style="2147" customWidth="1"/>
    <col min="2840" max="3072" width="9.140625" style="2147"/>
    <col min="3073" max="3073" width="7.7109375" style="2147" customWidth="1"/>
    <col min="3074" max="3074" width="8.7109375" style="2147" customWidth="1"/>
    <col min="3075" max="3075" width="5.7109375" style="2147" customWidth="1"/>
    <col min="3076" max="3076" width="7.7109375" style="2147" customWidth="1"/>
    <col min="3077" max="3077" width="8.7109375" style="2147" customWidth="1"/>
    <col min="3078" max="3078" width="6" style="2147" customWidth="1"/>
    <col min="3079" max="3079" width="7.7109375" style="2147" customWidth="1"/>
    <col min="3080" max="3080" width="8.7109375" style="2147" customWidth="1"/>
    <col min="3081" max="3081" width="5.5703125" style="2147" customWidth="1"/>
    <col min="3082" max="3082" width="7.7109375" style="2147" customWidth="1"/>
    <col min="3083" max="3083" width="8.7109375" style="2147" customWidth="1"/>
    <col min="3084" max="3084" width="5.7109375" style="2147" customWidth="1"/>
    <col min="3085" max="3085" width="8.5703125" style="2147" customWidth="1"/>
    <col min="3086" max="3086" width="11.85546875" style="2147" customWidth="1"/>
    <col min="3087" max="3087" width="9.140625" style="2147"/>
    <col min="3088" max="3088" width="9.7109375" style="2147" customWidth="1"/>
    <col min="3089" max="3089" width="8.7109375" style="2147" customWidth="1"/>
    <col min="3090" max="3090" width="9.7109375" style="2147" customWidth="1"/>
    <col min="3091" max="3091" width="9.140625" style="2147"/>
    <col min="3092" max="3092" width="8.7109375" style="2147" customWidth="1"/>
    <col min="3093" max="3093" width="7.85546875" style="2147" customWidth="1"/>
    <col min="3094" max="3094" width="9.140625" style="2147"/>
    <col min="3095" max="3095" width="16.5703125" style="2147" customWidth="1"/>
    <col min="3096" max="3328" width="9.140625" style="2147"/>
    <col min="3329" max="3329" width="7.7109375" style="2147" customWidth="1"/>
    <col min="3330" max="3330" width="8.7109375" style="2147" customWidth="1"/>
    <col min="3331" max="3331" width="5.7109375" style="2147" customWidth="1"/>
    <col min="3332" max="3332" width="7.7109375" style="2147" customWidth="1"/>
    <col min="3333" max="3333" width="8.7109375" style="2147" customWidth="1"/>
    <col min="3334" max="3334" width="6" style="2147" customWidth="1"/>
    <col min="3335" max="3335" width="7.7109375" style="2147" customWidth="1"/>
    <col min="3336" max="3336" width="8.7109375" style="2147" customWidth="1"/>
    <col min="3337" max="3337" width="5.5703125" style="2147" customWidth="1"/>
    <col min="3338" max="3338" width="7.7109375" style="2147" customWidth="1"/>
    <col min="3339" max="3339" width="8.7109375" style="2147" customWidth="1"/>
    <col min="3340" max="3340" width="5.7109375" style="2147" customWidth="1"/>
    <col min="3341" max="3341" width="8.5703125" style="2147" customWidth="1"/>
    <col min="3342" max="3342" width="11.85546875" style="2147" customWidth="1"/>
    <col min="3343" max="3343" width="9.140625" style="2147"/>
    <col min="3344" max="3344" width="9.7109375" style="2147" customWidth="1"/>
    <col min="3345" max="3345" width="8.7109375" style="2147" customWidth="1"/>
    <col min="3346" max="3346" width="9.7109375" style="2147" customWidth="1"/>
    <col min="3347" max="3347" width="9.140625" style="2147"/>
    <col min="3348" max="3348" width="8.7109375" style="2147" customWidth="1"/>
    <col min="3349" max="3349" width="7.85546875" style="2147" customWidth="1"/>
    <col min="3350" max="3350" width="9.140625" style="2147"/>
    <col min="3351" max="3351" width="16.5703125" style="2147" customWidth="1"/>
    <col min="3352" max="3584" width="9.140625" style="2147"/>
    <col min="3585" max="3585" width="7.7109375" style="2147" customWidth="1"/>
    <col min="3586" max="3586" width="8.7109375" style="2147" customWidth="1"/>
    <col min="3587" max="3587" width="5.7109375" style="2147" customWidth="1"/>
    <col min="3588" max="3588" width="7.7109375" style="2147" customWidth="1"/>
    <col min="3589" max="3589" width="8.7109375" style="2147" customWidth="1"/>
    <col min="3590" max="3590" width="6" style="2147" customWidth="1"/>
    <col min="3591" max="3591" width="7.7109375" style="2147" customWidth="1"/>
    <col min="3592" max="3592" width="8.7109375" style="2147" customWidth="1"/>
    <col min="3593" max="3593" width="5.5703125" style="2147" customWidth="1"/>
    <col min="3594" max="3594" width="7.7109375" style="2147" customWidth="1"/>
    <col min="3595" max="3595" width="8.7109375" style="2147" customWidth="1"/>
    <col min="3596" max="3596" width="5.7109375" style="2147" customWidth="1"/>
    <col min="3597" max="3597" width="8.5703125" style="2147" customWidth="1"/>
    <col min="3598" max="3598" width="11.85546875" style="2147" customWidth="1"/>
    <col min="3599" max="3599" width="9.140625" style="2147"/>
    <col min="3600" max="3600" width="9.7109375" style="2147" customWidth="1"/>
    <col min="3601" max="3601" width="8.7109375" style="2147" customWidth="1"/>
    <col min="3602" max="3602" width="9.7109375" style="2147" customWidth="1"/>
    <col min="3603" max="3603" width="9.140625" style="2147"/>
    <col min="3604" max="3604" width="8.7109375" style="2147" customWidth="1"/>
    <col min="3605" max="3605" width="7.85546875" style="2147" customWidth="1"/>
    <col min="3606" max="3606" width="9.140625" style="2147"/>
    <col min="3607" max="3607" width="16.5703125" style="2147" customWidth="1"/>
    <col min="3608" max="3840" width="9.140625" style="2147"/>
    <col min="3841" max="3841" width="7.7109375" style="2147" customWidth="1"/>
    <col min="3842" max="3842" width="8.7109375" style="2147" customWidth="1"/>
    <col min="3843" max="3843" width="5.7109375" style="2147" customWidth="1"/>
    <col min="3844" max="3844" width="7.7109375" style="2147" customWidth="1"/>
    <col min="3845" max="3845" width="8.7109375" style="2147" customWidth="1"/>
    <col min="3846" max="3846" width="6" style="2147" customWidth="1"/>
    <col min="3847" max="3847" width="7.7109375" style="2147" customWidth="1"/>
    <col min="3848" max="3848" width="8.7109375" style="2147" customWidth="1"/>
    <col min="3849" max="3849" width="5.5703125" style="2147" customWidth="1"/>
    <col min="3850" max="3850" width="7.7109375" style="2147" customWidth="1"/>
    <col min="3851" max="3851" width="8.7109375" style="2147" customWidth="1"/>
    <col min="3852" max="3852" width="5.7109375" style="2147" customWidth="1"/>
    <col min="3853" max="3853" width="8.5703125" style="2147" customWidth="1"/>
    <col min="3854" max="3854" width="11.85546875" style="2147" customWidth="1"/>
    <col min="3855" max="3855" width="9.140625" style="2147"/>
    <col min="3856" max="3856" width="9.7109375" style="2147" customWidth="1"/>
    <col min="3857" max="3857" width="8.7109375" style="2147" customWidth="1"/>
    <col min="3858" max="3858" width="9.7109375" style="2147" customWidth="1"/>
    <col min="3859" max="3859" width="9.140625" style="2147"/>
    <col min="3860" max="3860" width="8.7109375" style="2147" customWidth="1"/>
    <col min="3861" max="3861" width="7.85546875" style="2147" customWidth="1"/>
    <col min="3862" max="3862" width="9.140625" style="2147"/>
    <col min="3863" max="3863" width="16.5703125" style="2147" customWidth="1"/>
    <col min="3864" max="4096" width="9.140625" style="2147"/>
    <col min="4097" max="4097" width="7.7109375" style="2147" customWidth="1"/>
    <col min="4098" max="4098" width="8.7109375" style="2147" customWidth="1"/>
    <col min="4099" max="4099" width="5.7109375" style="2147" customWidth="1"/>
    <col min="4100" max="4100" width="7.7109375" style="2147" customWidth="1"/>
    <col min="4101" max="4101" width="8.7109375" style="2147" customWidth="1"/>
    <col min="4102" max="4102" width="6" style="2147" customWidth="1"/>
    <col min="4103" max="4103" width="7.7109375" style="2147" customWidth="1"/>
    <col min="4104" max="4104" width="8.7109375" style="2147" customWidth="1"/>
    <col min="4105" max="4105" width="5.5703125" style="2147" customWidth="1"/>
    <col min="4106" max="4106" width="7.7109375" style="2147" customWidth="1"/>
    <col min="4107" max="4107" width="8.7109375" style="2147" customWidth="1"/>
    <col min="4108" max="4108" width="5.7109375" style="2147" customWidth="1"/>
    <col min="4109" max="4109" width="8.5703125" style="2147" customWidth="1"/>
    <col min="4110" max="4110" width="11.85546875" style="2147" customWidth="1"/>
    <col min="4111" max="4111" width="9.140625" style="2147"/>
    <col min="4112" max="4112" width="9.7109375" style="2147" customWidth="1"/>
    <col min="4113" max="4113" width="8.7109375" style="2147" customWidth="1"/>
    <col min="4114" max="4114" width="9.7109375" style="2147" customWidth="1"/>
    <col min="4115" max="4115" width="9.140625" style="2147"/>
    <col min="4116" max="4116" width="8.7109375" style="2147" customWidth="1"/>
    <col min="4117" max="4117" width="7.85546875" style="2147" customWidth="1"/>
    <col min="4118" max="4118" width="9.140625" style="2147"/>
    <col min="4119" max="4119" width="16.5703125" style="2147" customWidth="1"/>
    <col min="4120" max="4352" width="9.140625" style="2147"/>
    <col min="4353" max="4353" width="7.7109375" style="2147" customWidth="1"/>
    <col min="4354" max="4354" width="8.7109375" style="2147" customWidth="1"/>
    <col min="4355" max="4355" width="5.7109375" style="2147" customWidth="1"/>
    <col min="4356" max="4356" width="7.7109375" style="2147" customWidth="1"/>
    <col min="4357" max="4357" width="8.7109375" style="2147" customWidth="1"/>
    <col min="4358" max="4358" width="6" style="2147" customWidth="1"/>
    <col min="4359" max="4359" width="7.7109375" style="2147" customWidth="1"/>
    <col min="4360" max="4360" width="8.7109375" style="2147" customWidth="1"/>
    <col min="4361" max="4361" width="5.5703125" style="2147" customWidth="1"/>
    <col min="4362" max="4362" width="7.7109375" style="2147" customWidth="1"/>
    <col min="4363" max="4363" width="8.7109375" style="2147" customWidth="1"/>
    <col min="4364" max="4364" width="5.7109375" style="2147" customWidth="1"/>
    <col min="4365" max="4365" width="8.5703125" style="2147" customWidth="1"/>
    <col min="4366" max="4366" width="11.85546875" style="2147" customWidth="1"/>
    <col min="4367" max="4367" width="9.140625" style="2147"/>
    <col min="4368" max="4368" width="9.7109375" style="2147" customWidth="1"/>
    <col min="4369" max="4369" width="8.7109375" style="2147" customWidth="1"/>
    <col min="4370" max="4370" width="9.7109375" style="2147" customWidth="1"/>
    <col min="4371" max="4371" width="9.140625" style="2147"/>
    <col min="4372" max="4372" width="8.7109375" style="2147" customWidth="1"/>
    <col min="4373" max="4373" width="7.85546875" style="2147" customWidth="1"/>
    <col min="4374" max="4374" width="9.140625" style="2147"/>
    <col min="4375" max="4375" width="16.5703125" style="2147" customWidth="1"/>
    <col min="4376" max="4608" width="9.140625" style="2147"/>
    <col min="4609" max="4609" width="7.7109375" style="2147" customWidth="1"/>
    <col min="4610" max="4610" width="8.7109375" style="2147" customWidth="1"/>
    <col min="4611" max="4611" width="5.7109375" style="2147" customWidth="1"/>
    <col min="4612" max="4612" width="7.7109375" style="2147" customWidth="1"/>
    <col min="4613" max="4613" width="8.7109375" style="2147" customWidth="1"/>
    <col min="4614" max="4614" width="6" style="2147" customWidth="1"/>
    <col min="4615" max="4615" width="7.7109375" style="2147" customWidth="1"/>
    <col min="4616" max="4616" width="8.7109375" style="2147" customWidth="1"/>
    <col min="4617" max="4617" width="5.5703125" style="2147" customWidth="1"/>
    <col min="4618" max="4618" width="7.7109375" style="2147" customWidth="1"/>
    <col min="4619" max="4619" width="8.7109375" style="2147" customWidth="1"/>
    <col min="4620" max="4620" width="5.7109375" style="2147" customWidth="1"/>
    <col min="4621" max="4621" width="8.5703125" style="2147" customWidth="1"/>
    <col min="4622" max="4622" width="11.85546875" style="2147" customWidth="1"/>
    <col min="4623" max="4623" width="9.140625" style="2147"/>
    <col min="4624" max="4624" width="9.7109375" style="2147" customWidth="1"/>
    <col min="4625" max="4625" width="8.7109375" style="2147" customWidth="1"/>
    <col min="4626" max="4626" width="9.7109375" style="2147" customWidth="1"/>
    <col min="4627" max="4627" width="9.140625" style="2147"/>
    <col min="4628" max="4628" width="8.7109375" style="2147" customWidth="1"/>
    <col min="4629" max="4629" width="7.85546875" style="2147" customWidth="1"/>
    <col min="4630" max="4630" width="9.140625" style="2147"/>
    <col min="4631" max="4631" width="16.5703125" style="2147" customWidth="1"/>
    <col min="4632" max="4864" width="9.140625" style="2147"/>
    <col min="4865" max="4865" width="7.7109375" style="2147" customWidth="1"/>
    <col min="4866" max="4866" width="8.7109375" style="2147" customWidth="1"/>
    <col min="4867" max="4867" width="5.7109375" style="2147" customWidth="1"/>
    <col min="4868" max="4868" width="7.7109375" style="2147" customWidth="1"/>
    <col min="4869" max="4869" width="8.7109375" style="2147" customWidth="1"/>
    <col min="4870" max="4870" width="6" style="2147" customWidth="1"/>
    <col min="4871" max="4871" width="7.7109375" style="2147" customWidth="1"/>
    <col min="4872" max="4872" width="8.7109375" style="2147" customWidth="1"/>
    <col min="4873" max="4873" width="5.5703125" style="2147" customWidth="1"/>
    <col min="4874" max="4874" width="7.7109375" style="2147" customWidth="1"/>
    <col min="4875" max="4875" width="8.7109375" style="2147" customWidth="1"/>
    <col min="4876" max="4876" width="5.7109375" style="2147" customWidth="1"/>
    <col min="4877" max="4877" width="8.5703125" style="2147" customWidth="1"/>
    <col min="4878" max="4878" width="11.85546875" style="2147" customWidth="1"/>
    <col min="4879" max="4879" width="9.140625" style="2147"/>
    <col min="4880" max="4880" width="9.7109375" style="2147" customWidth="1"/>
    <col min="4881" max="4881" width="8.7109375" style="2147" customWidth="1"/>
    <col min="4882" max="4882" width="9.7109375" style="2147" customWidth="1"/>
    <col min="4883" max="4883" width="9.140625" style="2147"/>
    <col min="4884" max="4884" width="8.7109375" style="2147" customWidth="1"/>
    <col min="4885" max="4885" width="7.85546875" style="2147" customWidth="1"/>
    <col min="4886" max="4886" width="9.140625" style="2147"/>
    <col min="4887" max="4887" width="16.5703125" style="2147" customWidth="1"/>
    <col min="4888" max="5120" width="9.140625" style="2147"/>
    <col min="5121" max="5121" width="7.7109375" style="2147" customWidth="1"/>
    <col min="5122" max="5122" width="8.7109375" style="2147" customWidth="1"/>
    <col min="5123" max="5123" width="5.7109375" style="2147" customWidth="1"/>
    <col min="5124" max="5124" width="7.7109375" style="2147" customWidth="1"/>
    <col min="5125" max="5125" width="8.7109375" style="2147" customWidth="1"/>
    <col min="5126" max="5126" width="6" style="2147" customWidth="1"/>
    <col min="5127" max="5127" width="7.7109375" style="2147" customWidth="1"/>
    <col min="5128" max="5128" width="8.7109375" style="2147" customWidth="1"/>
    <col min="5129" max="5129" width="5.5703125" style="2147" customWidth="1"/>
    <col min="5130" max="5130" width="7.7109375" style="2147" customWidth="1"/>
    <col min="5131" max="5131" width="8.7109375" style="2147" customWidth="1"/>
    <col min="5132" max="5132" width="5.7109375" style="2147" customWidth="1"/>
    <col min="5133" max="5133" width="8.5703125" style="2147" customWidth="1"/>
    <col min="5134" max="5134" width="11.85546875" style="2147" customWidth="1"/>
    <col min="5135" max="5135" width="9.140625" style="2147"/>
    <col min="5136" max="5136" width="9.7109375" style="2147" customWidth="1"/>
    <col min="5137" max="5137" width="8.7109375" style="2147" customWidth="1"/>
    <col min="5138" max="5138" width="9.7109375" style="2147" customWidth="1"/>
    <col min="5139" max="5139" width="9.140625" style="2147"/>
    <col min="5140" max="5140" width="8.7109375" style="2147" customWidth="1"/>
    <col min="5141" max="5141" width="7.85546875" style="2147" customWidth="1"/>
    <col min="5142" max="5142" width="9.140625" style="2147"/>
    <col min="5143" max="5143" width="16.5703125" style="2147" customWidth="1"/>
    <col min="5144" max="5376" width="9.140625" style="2147"/>
    <col min="5377" max="5377" width="7.7109375" style="2147" customWidth="1"/>
    <col min="5378" max="5378" width="8.7109375" style="2147" customWidth="1"/>
    <col min="5379" max="5379" width="5.7109375" style="2147" customWidth="1"/>
    <col min="5380" max="5380" width="7.7109375" style="2147" customWidth="1"/>
    <col min="5381" max="5381" width="8.7109375" style="2147" customWidth="1"/>
    <col min="5382" max="5382" width="6" style="2147" customWidth="1"/>
    <col min="5383" max="5383" width="7.7109375" style="2147" customWidth="1"/>
    <col min="5384" max="5384" width="8.7109375" style="2147" customWidth="1"/>
    <col min="5385" max="5385" width="5.5703125" style="2147" customWidth="1"/>
    <col min="5386" max="5386" width="7.7109375" style="2147" customWidth="1"/>
    <col min="5387" max="5387" width="8.7109375" style="2147" customWidth="1"/>
    <col min="5388" max="5388" width="5.7109375" style="2147" customWidth="1"/>
    <col min="5389" max="5389" width="8.5703125" style="2147" customWidth="1"/>
    <col min="5390" max="5390" width="11.85546875" style="2147" customWidth="1"/>
    <col min="5391" max="5391" width="9.140625" style="2147"/>
    <col min="5392" max="5392" width="9.7109375" style="2147" customWidth="1"/>
    <col min="5393" max="5393" width="8.7109375" style="2147" customWidth="1"/>
    <col min="5394" max="5394" width="9.7109375" style="2147" customWidth="1"/>
    <col min="5395" max="5395" width="9.140625" style="2147"/>
    <col min="5396" max="5396" width="8.7109375" style="2147" customWidth="1"/>
    <col min="5397" max="5397" width="7.85546875" style="2147" customWidth="1"/>
    <col min="5398" max="5398" width="9.140625" style="2147"/>
    <col min="5399" max="5399" width="16.5703125" style="2147" customWidth="1"/>
    <col min="5400" max="5632" width="9.140625" style="2147"/>
    <col min="5633" max="5633" width="7.7109375" style="2147" customWidth="1"/>
    <col min="5634" max="5634" width="8.7109375" style="2147" customWidth="1"/>
    <col min="5635" max="5635" width="5.7109375" style="2147" customWidth="1"/>
    <col min="5636" max="5636" width="7.7109375" style="2147" customWidth="1"/>
    <col min="5637" max="5637" width="8.7109375" style="2147" customWidth="1"/>
    <col min="5638" max="5638" width="6" style="2147" customWidth="1"/>
    <col min="5639" max="5639" width="7.7109375" style="2147" customWidth="1"/>
    <col min="5640" max="5640" width="8.7109375" style="2147" customWidth="1"/>
    <col min="5641" max="5641" width="5.5703125" style="2147" customWidth="1"/>
    <col min="5642" max="5642" width="7.7109375" style="2147" customWidth="1"/>
    <col min="5643" max="5643" width="8.7109375" style="2147" customWidth="1"/>
    <col min="5644" max="5644" width="5.7109375" style="2147" customWidth="1"/>
    <col min="5645" max="5645" width="8.5703125" style="2147" customWidth="1"/>
    <col min="5646" max="5646" width="11.85546875" style="2147" customWidth="1"/>
    <col min="5647" max="5647" width="9.140625" style="2147"/>
    <col min="5648" max="5648" width="9.7109375" style="2147" customWidth="1"/>
    <col min="5649" max="5649" width="8.7109375" style="2147" customWidth="1"/>
    <col min="5650" max="5650" width="9.7109375" style="2147" customWidth="1"/>
    <col min="5651" max="5651" width="9.140625" style="2147"/>
    <col min="5652" max="5652" width="8.7109375" style="2147" customWidth="1"/>
    <col min="5653" max="5653" width="7.85546875" style="2147" customWidth="1"/>
    <col min="5654" max="5654" width="9.140625" style="2147"/>
    <col min="5655" max="5655" width="16.5703125" style="2147" customWidth="1"/>
    <col min="5656" max="5888" width="9.140625" style="2147"/>
    <col min="5889" max="5889" width="7.7109375" style="2147" customWidth="1"/>
    <col min="5890" max="5890" width="8.7109375" style="2147" customWidth="1"/>
    <col min="5891" max="5891" width="5.7109375" style="2147" customWidth="1"/>
    <col min="5892" max="5892" width="7.7109375" style="2147" customWidth="1"/>
    <col min="5893" max="5893" width="8.7109375" style="2147" customWidth="1"/>
    <col min="5894" max="5894" width="6" style="2147" customWidth="1"/>
    <col min="5895" max="5895" width="7.7109375" style="2147" customWidth="1"/>
    <col min="5896" max="5896" width="8.7109375" style="2147" customWidth="1"/>
    <col min="5897" max="5897" width="5.5703125" style="2147" customWidth="1"/>
    <col min="5898" max="5898" width="7.7109375" style="2147" customWidth="1"/>
    <col min="5899" max="5899" width="8.7109375" style="2147" customWidth="1"/>
    <col min="5900" max="5900" width="5.7109375" style="2147" customWidth="1"/>
    <col min="5901" max="5901" width="8.5703125" style="2147" customWidth="1"/>
    <col min="5902" max="5902" width="11.85546875" style="2147" customWidth="1"/>
    <col min="5903" max="5903" width="9.140625" style="2147"/>
    <col min="5904" max="5904" width="9.7109375" style="2147" customWidth="1"/>
    <col min="5905" max="5905" width="8.7109375" style="2147" customWidth="1"/>
    <col min="5906" max="5906" width="9.7109375" style="2147" customWidth="1"/>
    <col min="5907" max="5907" width="9.140625" style="2147"/>
    <col min="5908" max="5908" width="8.7109375" style="2147" customWidth="1"/>
    <col min="5909" max="5909" width="7.85546875" style="2147" customWidth="1"/>
    <col min="5910" max="5910" width="9.140625" style="2147"/>
    <col min="5911" max="5911" width="16.5703125" style="2147" customWidth="1"/>
    <col min="5912" max="6144" width="9.140625" style="2147"/>
    <col min="6145" max="6145" width="7.7109375" style="2147" customWidth="1"/>
    <col min="6146" max="6146" width="8.7109375" style="2147" customWidth="1"/>
    <col min="6147" max="6147" width="5.7109375" style="2147" customWidth="1"/>
    <col min="6148" max="6148" width="7.7109375" style="2147" customWidth="1"/>
    <col min="6149" max="6149" width="8.7109375" style="2147" customWidth="1"/>
    <col min="6150" max="6150" width="6" style="2147" customWidth="1"/>
    <col min="6151" max="6151" width="7.7109375" style="2147" customWidth="1"/>
    <col min="6152" max="6152" width="8.7109375" style="2147" customWidth="1"/>
    <col min="6153" max="6153" width="5.5703125" style="2147" customWidth="1"/>
    <col min="6154" max="6154" width="7.7109375" style="2147" customWidth="1"/>
    <col min="6155" max="6155" width="8.7109375" style="2147" customWidth="1"/>
    <col min="6156" max="6156" width="5.7109375" style="2147" customWidth="1"/>
    <col min="6157" max="6157" width="8.5703125" style="2147" customWidth="1"/>
    <col min="6158" max="6158" width="11.85546875" style="2147" customWidth="1"/>
    <col min="6159" max="6159" width="9.140625" style="2147"/>
    <col min="6160" max="6160" width="9.7109375" style="2147" customWidth="1"/>
    <col min="6161" max="6161" width="8.7109375" style="2147" customWidth="1"/>
    <col min="6162" max="6162" width="9.7109375" style="2147" customWidth="1"/>
    <col min="6163" max="6163" width="9.140625" style="2147"/>
    <col min="6164" max="6164" width="8.7109375" style="2147" customWidth="1"/>
    <col min="6165" max="6165" width="7.85546875" style="2147" customWidth="1"/>
    <col min="6166" max="6166" width="9.140625" style="2147"/>
    <col min="6167" max="6167" width="16.5703125" style="2147" customWidth="1"/>
    <col min="6168" max="6400" width="9.140625" style="2147"/>
    <col min="6401" max="6401" width="7.7109375" style="2147" customWidth="1"/>
    <col min="6402" max="6402" width="8.7109375" style="2147" customWidth="1"/>
    <col min="6403" max="6403" width="5.7109375" style="2147" customWidth="1"/>
    <col min="6404" max="6404" width="7.7109375" style="2147" customWidth="1"/>
    <col min="6405" max="6405" width="8.7109375" style="2147" customWidth="1"/>
    <col min="6406" max="6406" width="6" style="2147" customWidth="1"/>
    <col min="6407" max="6407" width="7.7109375" style="2147" customWidth="1"/>
    <col min="6408" max="6408" width="8.7109375" style="2147" customWidth="1"/>
    <col min="6409" max="6409" width="5.5703125" style="2147" customWidth="1"/>
    <col min="6410" max="6410" width="7.7109375" style="2147" customWidth="1"/>
    <col min="6411" max="6411" width="8.7109375" style="2147" customWidth="1"/>
    <col min="6412" max="6412" width="5.7109375" style="2147" customWidth="1"/>
    <col min="6413" max="6413" width="8.5703125" style="2147" customWidth="1"/>
    <col min="6414" max="6414" width="11.85546875" style="2147" customWidth="1"/>
    <col min="6415" max="6415" width="9.140625" style="2147"/>
    <col min="6416" max="6416" width="9.7109375" style="2147" customWidth="1"/>
    <col min="6417" max="6417" width="8.7109375" style="2147" customWidth="1"/>
    <col min="6418" max="6418" width="9.7109375" style="2147" customWidth="1"/>
    <col min="6419" max="6419" width="9.140625" style="2147"/>
    <col min="6420" max="6420" width="8.7109375" style="2147" customWidth="1"/>
    <col min="6421" max="6421" width="7.85546875" style="2147" customWidth="1"/>
    <col min="6422" max="6422" width="9.140625" style="2147"/>
    <col min="6423" max="6423" width="16.5703125" style="2147" customWidth="1"/>
    <col min="6424" max="6656" width="9.140625" style="2147"/>
    <col min="6657" max="6657" width="7.7109375" style="2147" customWidth="1"/>
    <col min="6658" max="6658" width="8.7109375" style="2147" customWidth="1"/>
    <col min="6659" max="6659" width="5.7109375" style="2147" customWidth="1"/>
    <col min="6660" max="6660" width="7.7109375" style="2147" customWidth="1"/>
    <col min="6661" max="6661" width="8.7109375" style="2147" customWidth="1"/>
    <col min="6662" max="6662" width="6" style="2147" customWidth="1"/>
    <col min="6663" max="6663" width="7.7109375" style="2147" customWidth="1"/>
    <col min="6664" max="6664" width="8.7109375" style="2147" customWidth="1"/>
    <col min="6665" max="6665" width="5.5703125" style="2147" customWidth="1"/>
    <col min="6666" max="6666" width="7.7109375" style="2147" customWidth="1"/>
    <col min="6667" max="6667" width="8.7109375" style="2147" customWidth="1"/>
    <col min="6668" max="6668" width="5.7109375" style="2147" customWidth="1"/>
    <col min="6669" max="6669" width="8.5703125" style="2147" customWidth="1"/>
    <col min="6670" max="6670" width="11.85546875" style="2147" customWidth="1"/>
    <col min="6671" max="6671" width="9.140625" style="2147"/>
    <col min="6672" max="6672" width="9.7109375" style="2147" customWidth="1"/>
    <col min="6673" max="6673" width="8.7109375" style="2147" customWidth="1"/>
    <col min="6674" max="6674" width="9.7109375" style="2147" customWidth="1"/>
    <col min="6675" max="6675" width="9.140625" style="2147"/>
    <col min="6676" max="6676" width="8.7109375" style="2147" customWidth="1"/>
    <col min="6677" max="6677" width="7.85546875" style="2147" customWidth="1"/>
    <col min="6678" max="6678" width="9.140625" style="2147"/>
    <col min="6679" max="6679" width="16.5703125" style="2147" customWidth="1"/>
    <col min="6680" max="6912" width="9.140625" style="2147"/>
    <col min="6913" max="6913" width="7.7109375" style="2147" customWidth="1"/>
    <col min="6914" max="6914" width="8.7109375" style="2147" customWidth="1"/>
    <col min="6915" max="6915" width="5.7109375" style="2147" customWidth="1"/>
    <col min="6916" max="6916" width="7.7109375" style="2147" customWidth="1"/>
    <col min="6917" max="6917" width="8.7109375" style="2147" customWidth="1"/>
    <col min="6918" max="6918" width="6" style="2147" customWidth="1"/>
    <col min="6919" max="6919" width="7.7109375" style="2147" customWidth="1"/>
    <col min="6920" max="6920" width="8.7109375" style="2147" customWidth="1"/>
    <col min="6921" max="6921" width="5.5703125" style="2147" customWidth="1"/>
    <col min="6922" max="6922" width="7.7109375" style="2147" customWidth="1"/>
    <col min="6923" max="6923" width="8.7109375" style="2147" customWidth="1"/>
    <col min="6924" max="6924" width="5.7109375" style="2147" customWidth="1"/>
    <col min="6925" max="6925" width="8.5703125" style="2147" customWidth="1"/>
    <col min="6926" max="6926" width="11.85546875" style="2147" customWidth="1"/>
    <col min="6927" max="6927" width="9.140625" style="2147"/>
    <col min="6928" max="6928" width="9.7109375" style="2147" customWidth="1"/>
    <col min="6929" max="6929" width="8.7109375" style="2147" customWidth="1"/>
    <col min="6930" max="6930" width="9.7109375" style="2147" customWidth="1"/>
    <col min="6931" max="6931" width="9.140625" style="2147"/>
    <col min="6932" max="6932" width="8.7109375" style="2147" customWidth="1"/>
    <col min="6933" max="6933" width="7.85546875" style="2147" customWidth="1"/>
    <col min="6934" max="6934" width="9.140625" style="2147"/>
    <col min="6935" max="6935" width="16.5703125" style="2147" customWidth="1"/>
    <col min="6936" max="7168" width="9.140625" style="2147"/>
    <col min="7169" max="7169" width="7.7109375" style="2147" customWidth="1"/>
    <col min="7170" max="7170" width="8.7109375" style="2147" customWidth="1"/>
    <col min="7171" max="7171" width="5.7109375" style="2147" customWidth="1"/>
    <col min="7172" max="7172" width="7.7109375" style="2147" customWidth="1"/>
    <col min="7173" max="7173" width="8.7109375" style="2147" customWidth="1"/>
    <col min="7174" max="7174" width="6" style="2147" customWidth="1"/>
    <col min="7175" max="7175" width="7.7109375" style="2147" customWidth="1"/>
    <col min="7176" max="7176" width="8.7109375" style="2147" customWidth="1"/>
    <col min="7177" max="7177" width="5.5703125" style="2147" customWidth="1"/>
    <col min="7178" max="7178" width="7.7109375" style="2147" customWidth="1"/>
    <col min="7179" max="7179" width="8.7109375" style="2147" customWidth="1"/>
    <col min="7180" max="7180" width="5.7109375" style="2147" customWidth="1"/>
    <col min="7181" max="7181" width="8.5703125" style="2147" customWidth="1"/>
    <col min="7182" max="7182" width="11.85546875" style="2147" customWidth="1"/>
    <col min="7183" max="7183" width="9.140625" style="2147"/>
    <col min="7184" max="7184" width="9.7109375" style="2147" customWidth="1"/>
    <col min="7185" max="7185" width="8.7109375" style="2147" customWidth="1"/>
    <col min="7186" max="7186" width="9.7109375" style="2147" customWidth="1"/>
    <col min="7187" max="7187" width="9.140625" style="2147"/>
    <col min="7188" max="7188" width="8.7109375" style="2147" customWidth="1"/>
    <col min="7189" max="7189" width="7.85546875" style="2147" customWidth="1"/>
    <col min="7190" max="7190" width="9.140625" style="2147"/>
    <col min="7191" max="7191" width="16.5703125" style="2147" customWidth="1"/>
    <col min="7192" max="7424" width="9.140625" style="2147"/>
    <col min="7425" max="7425" width="7.7109375" style="2147" customWidth="1"/>
    <col min="7426" max="7426" width="8.7109375" style="2147" customWidth="1"/>
    <col min="7427" max="7427" width="5.7109375" style="2147" customWidth="1"/>
    <col min="7428" max="7428" width="7.7109375" style="2147" customWidth="1"/>
    <col min="7429" max="7429" width="8.7109375" style="2147" customWidth="1"/>
    <col min="7430" max="7430" width="6" style="2147" customWidth="1"/>
    <col min="7431" max="7431" width="7.7109375" style="2147" customWidth="1"/>
    <col min="7432" max="7432" width="8.7109375" style="2147" customWidth="1"/>
    <col min="7433" max="7433" width="5.5703125" style="2147" customWidth="1"/>
    <col min="7434" max="7434" width="7.7109375" style="2147" customWidth="1"/>
    <col min="7435" max="7435" width="8.7109375" style="2147" customWidth="1"/>
    <col min="7436" max="7436" width="5.7109375" style="2147" customWidth="1"/>
    <col min="7437" max="7437" width="8.5703125" style="2147" customWidth="1"/>
    <col min="7438" max="7438" width="11.85546875" style="2147" customWidth="1"/>
    <col min="7439" max="7439" width="9.140625" style="2147"/>
    <col min="7440" max="7440" width="9.7109375" style="2147" customWidth="1"/>
    <col min="7441" max="7441" width="8.7109375" style="2147" customWidth="1"/>
    <col min="7442" max="7442" width="9.7109375" style="2147" customWidth="1"/>
    <col min="7443" max="7443" width="9.140625" style="2147"/>
    <col min="7444" max="7444" width="8.7109375" style="2147" customWidth="1"/>
    <col min="7445" max="7445" width="7.85546875" style="2147" customWidth="1"/>
    <col min="7446" max="7446" width="9.140625" style="2147"/>
    <col min="7447" max="7447" width="16.5703125" style="2147" customWidth="1"/>
    <col min="7448" max="7680" width="9.140625" style="2147"/>
    <col min="7681" max="7681" width="7.7109375" style="2147" customWidth="1"/>
    <col min="7682" max="7682" width="8.7109375" style="2147" customWidth="1"/>
    <col min="7683" max="7683" width="5.7109375" style="2147" customWidth="1"/>
    <col min="7684" max="7684" width="7.7109375" style="2147" customWidth="1"/>
    <col min="7685" max="7685" width="8.7109375" style="2147" customWidth="1"/>
    <col min="7686" max="7686" width="6" style="2147" customWidth="1"/>
    <col min="7687" max="7687" width="7.7109375" style="2147" customWidth="1"/>
    <col min="7688" max="7688" width="8.7109375" style="2147" customWidth="1"/>
    <col min="7689" max="7689" width="5.5703125" style="2147" customWidth="1"/>
    <col min="7690" max="7690" width="7.7109375" style="2147" customWidth="1"/>
    <col min="7691" max="7691" width="8.7109375" style="2147" customWidth="1"/>
    <col min="7692" max="7692" width="5.7109375" style="2147" customWidth="1"/>
    <col min="7693" max="7693" width="8.5703125" style="2147" customWidth="1"/>
    <col min="7694" max="7694" width="11.85546875" style="2147" customWidth="1"/>
    <col min="7695" max="7695" width="9.140625" style="2147"/>
    <col min="7696" max="7696" width="9.7109375" style="2147" customWidth="1"/>
    <col min="7697" max="7697" width="8.7109375" style="2147" customWidth="1"/>
    <col min="7698" max="7698" width="9.7109375" style="2147" customWidth="1"/>
    <col min="7699" max="7699" width="9.140625" style="2147"/>
    <col min="7700" max="7700" width="8.7109375" style="2147" customWidth="1"/>
    <col min="7701" max="7701" width="7.85546875" style="2147" customWidth="1"/>
    <col min="7702" max="7702" width="9.140625" style="2147"/>
    <col min="7703" max="7703" width="16.5703125" style="2147" customWidth="1"/>
    <col min="7704" max="7936" width="9.140625" style="2147"/>
    <col min="7937" max="7937" width="7.7109375" style="2147" customWidth="1"/>
    <col min="7938" max="7938" width="8.7109375" style="2147" customWidth="1"/>
    <col min="7939" max="7939" width="5.7109375" style="2147" customWidth="1"/>
    <col min="7940" max="7940" width="7.7109375" style="2147" customWidth="1"/>
    <col min="7941" max="7941" width="8.7109375" style="2147" customWidth="1"/>
    <col min="7942" max="7942" width="6" style="2147" customWidth="1"/>
    <col min="7943" max="7943" width="7.7109375" style="2147" customWidth="1"/>
    <col min="7944" max="7944" width="8.7109375" style="2147" customWidth="1"/>
    <col min="7945" max="7945" width="5.5703125" style="2147" customWidth="1"/>
    <col min="7946" max="7946" width="7.7109375" style="2147" customWidth="1"/>
    <col min="7947" max="7947" width="8.7109375" style="2147" customWidth="1"/>
    <col min="7948" max="7948" width="5.7109375" style="2147" customWidth="1"/>
    <col min="7949" max="7949" width="8.5703125" style="2147" customWidth="1"/>
    <col min="7950" max="7950" width="11.85546875" style="2147" customWidth="1"/>
    <col min="7951" max="7951" width="9.140625" style="2147"/>
    <col min="7952" max="7952" width="9.7109375" style="2147" customWidth="1"/>
    <col min="7953" max="7953" width="8.7109375" style="2147" customWidth="1"/>
    <col min="7954" max="7954" width="9.7109375" style="2147" customWidth="1"/>
    <col min="7955" max="7955" width="9.140625" style="2147"/>
    <col min="7956" max="7956" width="8.7109375" style="2147" customWidth="1"/>
    <col min="7957" max="7957" width="7.85546875" style="2147" customWidth="1"/>
    <col min="7958" max="7958" width="9.140625" style="2147"/>
    <col min="7959" max="7959" width="16.5703125" style="2147" customWidth="1"/>
    <col min="7960" max="8192" width="9.140625" style="2147"/>
    <col min="8193" max="8193" width="7.7109375" style="2147" customWidth="1"/>
    <col min="8194" max="8194" width="8.7109375" style="2147" customWidth="1"/>
    <col min="8195" max="8195" width="5.7109375" style="2147" customWidth="1"/>
    <col min="8196" max="8196" width="7.7109375" style="2147" customWidth="1"/>
    <col min="8197" max="8197" width="8.7109375" style="2147" customWidth="1"/>
    <col min="8198" max="8198" width="6" style="2147" customWidth="1"/>
    <col min="8199" max="8199" width="7.7109375" style="2147" customWidth="1"/>
    <col min="8200" max="8200" width="8.7109375" style="2147" customWidth="1"/>
    <col min="8201" max="8201" width="5.5703125" style="2147" customWidth="1"/>
    <col min="8202" max="8202" width="7.7109375" style="2147" customWidth="1"/>
    <col min="8203" max="8203" width="8.7109375" style="2147" customWidth="1"/>
    <col min="8204" max="8204" width="5.7109375" style="2147" customWidth="1"/>
    <col min="8205" max="8205" width="8.5703125" style="2147" customWidth="1"/>
    <col min="8206" max="8206" width="11.85546875" style="2147" customWidth="1"/>
    <col min="8207" max="8207" width="9.140625" style="2147"/>
    <col min="8208" max="8208" width="9.7109375" style="2147" customWidth="1"/>
    <col min="8209" max="8209" width="8.7109375" style="2147" customWidth="1"/>
    <col min="8210" max="8210" width="9.7109375" style="2147" customWidth="1"/>
    <col min="8211" max="8211" width="9.140625" style="2147"/>
    <col min="8212" max="8212" width="8.7109375" style="2147" customWidth="1"/>
    <col min="8213" max="8213" width="7.85546875" style="2147" customWidth="1"/>
    <col min="8214" max="8214" width="9.140625" style="2147"/>
    <col min="8215" max="8215" width="16.5703125" style="2147" customWidth="1"/>
    <col min="8216" max="8448" width="9.140625" style="2147"/>
    <col min="8449" max="8449" width="7.7109375" style="2147" customWidth="1"/>
    <col min="8450" max="8450" width="8.7109375" style="2147" customWidth="1"/>
    <col min="8451" max="8451" width="5.7109375" style="2147" customWidth="1"/>
    <col min="8452" max="8452" width="7.7109375" style="2147" customWidth="1"/>
    <col min="8453" max="8453" width="8.7109375" style="2147" customWidth="1"/>
    <col min="8454" max="8454" width="6" style="2147" customWidth="1"/>
    <col min="8455" max="8455" width="7.7109375" style="2147" customWidth="1"/>
    <col min="8456" max="8456" width="8.7109375" style="2147" customWidth="1"/>
    <col min="8457" max="8457" width="5.5703125" style="2147" customWidth="1"/>
    <col min="8458" max="8458" width="7.7109375" style="2147" customWidth="1"/>
    <col min="8459" max="8459" width="8.7109375" style="2147" customWidth="1"/>
    <col min="8460" max="8460" width="5.7109375" style="2147" customWidth="1"/>
    <col min="8461" max="8461" width="8.5703125" style="2147" customWidth="1"/>
    <col min="8462" max="8462" width="11.85546875" style="2147" customWidth="1"/>
    <col min="8463" max="8463" width="9.140625" style="2147"/>
    <col min="8464" max="8464" width="9.7109375" style="2147" customWidth="1"/>
    <col min="8465" max="8465" width="8.7109375" style="2147" customWidth="1"/>
    <col min="8466" max="8466" width="9.7109375" style="2147" customWidth="1"/>
    <col min="8467" max="8467" width="9.140625" style="2147"/>
    <col min="8468" max="8468" width="8.7109375" style="2147" customWidth="1"/>
    <col min="8469" max="8469" width="7.85546875" style="2147" customWidth="1"/>
    <col min="8470" max="8470" width="9.140625" style="2147"/>
    <col min="8471" max="8471" width="16.5703125" style="2147" customWidth="1"/>
    <col min="8472" max="8704" width="9.140625" style="2147"/>
    <col min="8705" max="8705" width="7.7109375" style="2147" customWidth="1"/>
    <col min="8706" max="8706" width="8.7109375" style="2147" customWidth="1"/>
    <col min="8707" max="8707" width="5.7109375" style="2147" customWidth="1"/>
    <col min="8708" max="8708" width="7.7109375" style="2147" customWidth="1"/>
    <col min="8709" max="8709" width="8.7109375" style="2147" customWidth="1"/>
    <col min="8710" max="8710" width="6" style="2147" customWidth="1"/>
    <col min="8711" max="8711" width="7.7109375" style="2147" customWidth="1"/>
    <col min="8712" max="8712" width="8.7109375" style="2147" customWidth="1"/>
    <col min="8713" max="8713" width="5.5703125" style="2147" customWidth="1"/>
    <col min="8714" max="8714" width="7.7109375" style="2147" customWidth="1"/>
    <col min="8715" max="8715" width="8.7109375" style="2147" customWidth="1"/>
    <col min="8716" max="8716" width="5.7109375" style="2147" customWidth="1"/>
    <col min="8717" max="8717" width="8.5703125" style="2147" customWidth="1"/>
    <col min="8718" max="8718" width="11.85546875" style="2147" customWidth="1"/>
    <col min="8719" max="8719" width="9.140625" style="2147"/>
    <col min="8720" max="8720" width="9.7109375" style="2147" customWidth="1"/>
    <col min="8721" max="8721" width="8.7109375" style="2147" customWidth="1"/>
    <col min="8722" max="8722" width="9.7109375" style="2147" customWidth="1"/>
    <col min="8723" max="8723" width="9.140625" style="2147"/>
    <col min="8724" max="8724" width="8.7109375" style="2147" customWidth="1"/>
    <col min="8725" max="8725" width="7.85546875" style="2147" customWidth="1"/>
    <col min="8726" max="8726" width="9.140625" style="2147"/>
    <col min="8727" max="8727" width="16.5703125" style="2147" customWidth="1"/>
    <col min="8728" max="8960" width="9.140625" style="2147"/>
    <col min="8961" max="8961" width="7.7109375" style="2147" customWidth="1"/>
    <col min="8962" max="8962" width="8.7109375" style="2147" customWidth="1"/>
    <col min="8963" max="8963" width="5.7109375" style="2147" customWidth="1"/>
    <col min="8964" max="8964" width="7.7109375" style="2147" customWidth="1"/>
    <col min="8965" max="8965" width="8.7109375" style="2147" customWidth="1"/>
    <col min="8966" max="8966" width="6" style="2147" customWidth="1"/>
    <col min="8967" max="8967" width="7.7109375" style="2147" customWidth="1"/>
    <col min="8968" max="8968" width="8.7109375" style="2147" customWidth="1"/>
    <col min="8969" max="8969" width="5.5703125" style="2147" customWidth="1"/>
    <col min="8970" max="8970" width="7.7109375" style="2147" customWidth="1"/>
    <col min="8971" max="8971" width="8.7109375" style="2147" customWidth="1"/>
    <col min="8972" max="8972" width="5.7109375" style="2147" customWidth="1"/>
    <col min="8973" max="8973" width="8.5703125" style="2147" customWidth="1"/>
    <col min="8974" max="8974" width="11.85546875" style="2147" customWidth="1"/>
    <col min="8975" max="8975" width="9.140625" style="2147"/>
    <col min="8976" max="8976" width="9.7109375" style="2147" customWidth="1"/>
    <col min="8977" max="8977" width="8.7109375" style="2147" customWidth="1"/>
    <col min="8978" max="8978" width="9.7109375" style="2147" customWidth="1"/>
    <col min="8979" max="8979" width="9.140625" style="2147"/>
    <col min="8980" max="8980" width="8.7109375" style="2147" customWidth="1"/>
    <col min="8981" max="8981" width="7.85546875" style="2147" customWidth="1"/>
    <col min="8982" max="8982" width="9.140625" style="2147"/>
    <col min="8983" max="8983" width="16.5703125" style="2147" customWidth="1"/>
    <col min="8984" max="9216" width="9.140625" style="2147"/>
    <col min="9217" max="9217" width="7.7109375" style="2147" customWidth="1"/>
    <col min="9218" max="9218" width="8.7109375" style="2147" customWidth="1"/>
    <col min="9219" max="9219" width="5.7109375" style="2147" customWidth="1"/>
    <col min="9220" max="9220" width="7.7109375" style="2147" customWidth="1"/>
    <col min="9221" max="9221" width="8.7109375" style="2147" customWidth="1"/>
    <col min="9222" max="9222" width="6" style="2147" customWidth="1"/>
    <col min="9223" max="9223" width="7.7109375" style="2147" customWidth="1"/>
    <col min="9224" max="9224" width="8.7109375" style="2147" customWidth="1"/>
    <col min="9225" max="9225" width="5.5703125" style="2147" customWidth="1"/>
    <col min="9226" max="9226" width="7.7109375" style="2147" customWidth="1"/>
    <col min="9227" max="9227" width="8.7109375" style="2147" customWidth="1"/>
    <col min="9228" max="9228" width="5.7109375" style="2147" customWidth="1"/>
    <col min="9229" max="9229" width="8.5703125" style="2147" customWidth="1"/>
    <col min="9230" max="9230" width="11.85546875" style="2147" customWidth="1"/>
    <col min="9231" max="9231" width="9.140625" style="2147"/>
    <col min="9232" max="9232" width="9.7109375" style="2147" customWidth="1"/>
    <col min="9233" max="9233" width="8.7109375" style="2147" customWidth="1"/>
    <col min="9234" max="9234" width="9.7109375" style="2147" customWidth="1"/>
    <col min="9235" max="9235" width="9.140625" style="2147"/>
    <col min="9236" max="9236" width="8.7109375" style="2147" customWidth="1"/>
    <col min="9237" max="9237" width="7.85546875" style="2147" customWidth="1"/>
    <col min="9238" max="9238" width="9.140625" style="2147"/>
    <col min="9239" max="9239" width="16.5703125" style="2147" customWidth="1"/>
    <col min="9240" max="9472" width="9.140625" style="2147"/>
    <col min="9473" max="9473" width="7.7109375" style="2147" customWidth="1"/>
    <col min="9474" max="9474" width="8.7109375" style="2147" customWidth="1"/>
    <col min="9475" max="9475" width="5.7109375" style="2147" customWidth="1"/>
    <col min="9476" max="9476" width="7.7109375" style="2147" customWidth="1"/>
    <col min="9477" max="9477" width="8.7109375" style="2147" customWidth="1"/>
    <col min="9478" max="9478" width="6" style="2147" customWidth="1"/>
    <col min="9479" max="9479" width="7.7109375" style="2147" customWidth="1"/>
    <col min="9480" max="9480" width="8.7109375" style="2147" customWidth="1"/>
    <col min="9481" max="9481" width="5.5703125" style="2147" customWidth="1"/>
    <col min="9482" max="9482" width="7.7109375" style="2147" customWidth="1"/>
    <col min="9483" max="9483" width="8.7109375" style="2147" customWidth="1"/>
    <col min="9484" max="9484" width="5.7109375" style="2147" customWidth="1"/>
    <col min="9485" max="9485" width="8.5703125" style="2147" customWidth="1"/>
    <col min="9486" max="9486" width="11.85546875" style="2147" customWidth="1"/>
    <col min="9487" max="9487" width="9.140625" style="2147"/>
    <col min="9488" max="9488" width="9.7109375" style="2147" customWidth="1"/>
    <col min="9489" max="9489" width="8.7109375" style="2147" customWidth="1"/>
    <col min="9490" max="9490" width="9.7109375" style="2147" customWidth="1"/>
    <col min="9491" max="9491" width="9.140625" style="2147"/>
    <col min="9492" max="9492" width="8.7109375" style="2147" customWidth="1"/>
    <col min="9493" max="9493" width="7.85546875" style="2147" customWidth="1"/>
    <col min="9494" max="9494" width="9.140625" style="2147"/>
    <col min="9495" max="9495" width="16.5703125" style="2147" customWidth="1"/>
    <col min="9496" max="9728" width="9.140625" style="2147"/>
    <col min="9729" max="9729" width="7.7109375" style="2147" customWidth="1"/>
    <col min="9730" max="9730" width="8.7109375" style="2147" customWidth="1"/>
    <col min="9731" max="9731" width="5.7109375" style="2147" customWidth="1"/>
    <col min="9732" max="9732" width="7.7109375" style="2147" customWidth="1"/>
    <col min="9733" max="9733" width="8.7109375" style="2147" customWidth="1"/>
    <col min="9734" max="9734" width="6" style="2147" customWidth="1"/>
    <col min="9735" max="9735" width="7.7109375" style="2147" customWidth="1"/>
    <col min="9736" max="9736" width="8.7109375" style="2147" customWidth="1"/>
    <col min="9737" max="9737" width="5.5703125" style="2147" customWidth="1"/>
    <col min="9738" max="9738" width="7.7109375" style="2147" customWidth="1"/>
    <col min="9739" max="9739" width="8.7109375" style="2147" customWidth="1"/>
    <col min="9740" max="9740" width="5.7109375" style="2147" customWidth="1"/>
    <col min="9741" max="9741" width="8.5703125" style="2147" customWidth="1"/>
    <col min="9742" max="9742" width="11.85546875" style="2147" customWidth="1"/>
    <col min="9743" max="9743" width="9.140625" style="2147"/>
    <col min="9744" max="9744" width="9.7109375" style="2147" customWidth="1"/>
    <col min="9745" max="9745" width="8.7109375" style="2147" customWidth="1"/>
    <col min="9746" max="9746" width="9.7109375" style="2147" customWidth="1"/>
    <col min="9747" max="9747" width="9.140625" style="2147"/>
    <col min="9748" max="9748" width="8.7109375" style="2147" customWidth="1"/>
    <col min="9749" max="9749" width="7.85546875" style="2147" customWidth="1"/>
    <col min="9750" max="9750" width="9.140625" style="2147"/>
    <col min="9751" max="9751" width="16.5703125" style="2147" customWidth="1"/>
    <col min="9752" max="9984" width="9.140625" style="2147"/>
    <col min="9985" max="9985" width="7.7109375" style="2147" customWidth="1"/>
    <col min="9986" max="9986" width="8.7109375" style="2147" customWidth="1"/>
    <col min="9987" max="9987" width="5.7109375" style="2147" customWidth="1"/>
    <col min="9988" max="9988" width="7.7109375" style="2147" customWidth="1"/>
    <col min="9989" max="9989" width="8.7109375" style="2147" customWidth="1"/>
    <col min="9990" max="9990" width="6" style="2147" customWidth="1"/>
    <col min="9991" max="9991" width="7.7109375" style="2147" customWidth="1"/>
    <col min="9992" max="9992" width="8.7109375" style="2147" customWidth="1"/>
    <col min="9993" max="9993" width="5.5703125" style="2147" customWidth="1"/>
    <col min="9994" max="9994" width="7.7109375" style="2147" customWidth="1"/>
    <col min="9995" max="9995" width="8.7109375" style="2147" customWidth="1"/>
    <col min="9996" max="9996" width="5.7109375" style="2147" customWidth="1"/>
    <col min="9997" max="9997" width="8.5703125" style="2147" customWidth="1"/>
    <col min="9998" max="9998" width="11.85546875" style="2147" customWidth="1"/>
    <col min="9999" max="9999" width="9.140625" style="2147"/>
    <col min="10000" max="10000" width="9.7109375" style="2147" customWidth="1"/>
    <col min="10001" max="10001" width="8.7109375" style="2147" customWidth="1"/>
    <col min="10002" max="10002" width="9.7109375" style="2147" customWidth="1"/>
    <col min="10003" max="10003" width="9.140625" style="2147"/>
    <col min="10004" max="10004" width="8.7109375" style="2147" customWidth="1"/>
    <col min="10005" max="10005" width="7.85546875" style="2147" customWidth="1"/>
    <col min="10006" max="10006" width="9.140625" style="2147"/>
    <col min="10007" max="10007" width="16.5703125" style="2147" customWidth="1"/>
    <col min="10008" max="10240" width="9.140625" style="2147"/>
    <col min="10241" max="10241" width="7.7109375" style="2147" customWidth="1"/>
    <col min="10242" max="10242" width="8.7109375" style="2147" customWidth="1"/>
    <col min="10243" max="10243" width="5.7109375" style="2147" customWidth="1"/>
    <col min="10244" max="10244" width="7.7109375" style="2147" customWidth="1"/>
    <col min="10245" max="10245" width="8.7109375" style="2147" customWidth="1"/>
    <col min="10246" max="10246" width="6" style="2147" customWidth="1"/>
    <col min="10247" max="10247" width="7.7109375" style="2147" customWidth="1"/>
    <col min="10248" max="10248" width="8.7109375" style="2147" customWidth="1"/>
    <col min="10249" max="10249" width="5.5703125" style="2147" customWidth="1"/>
    <col min="10250" max="10250" width="7.7109375" style="2147" customWidth="1"/>
    <col min="10251" max="10251" width="8.7109375" style="2147" customWidth="1"/>
    <col min="10252" max="10252" width="5.7109375" style="2147" customWidth="1"/>
    <col min="10253" max="10253" width="8.5703125" style="2147" customWidth="1"/>
    <col min="10254" max="10254" width="11.85546875" style="2147" customWidth="1"/>
    <col min="10255" max="10255" width="9.140625" style="2147"/>
    <col min="10256" max="10256" width="9.7109375" style="2147" customWidth="1"/>
    <col min="10257" max="10257" width="8.7109375" style="2147" customWidth="1"/>
    <col min="10258" max="10258" width="9.7109375" style="2147" customWidth="1"/>
    <col min="10259" max="10259" width="9.140625" style="2147"/>
    <col min="10260" max="10260" width="8.7109375" style="2147" customWidth="1"/>
    <col min="10261" max="10261" width="7.85546875" style="2147" customWidth="1"/>
    <col min="10262" max="10262" width="9.140625" style="2147"/>
    <col min="10263" max="10263" width="16.5703125" style="2147" customWidth="1"/>
    <col min="10264" max="10496" width="9.140625" style="2147"/>
    <col min="10497" max="10497" width="7.7109375" style="2147" customWidth="1"/>
    <col min="10498" max="10498" width="8.7109375" style="2147" customWidth="1"/>
    <col min="10499" max="10499" width="5.7109375" style="2147" customWidth="1"/>
    <col min="10500" max="10500" width="7.7109375" style="2147" customWidth="1"/>
    <col min="10501" max="10501" width="8.7109375" style="2147" customWidth="1"/>
    <col min="10502" max="10502" width="6" style="2147" customWidth="1"/>
    <col min="10503" max="10503" width="7.7109375" style="2147" customWidth="1"/>
    <col min="10504" max="10504" width="8.7109375" style="2147" customWidth="1"/>
    <col min="10505" max="10505" width="5.5703125" style="2147" customWidth="1"/>
    <col min="10506" max="10506" width="7.7109375" style="2147" customWidth="1"/>
    <col min="10507" max="10507" width="8.7109375" style="2147" customWidth="1"/>
    <col min="10508" max="10508" width="5.7109375" style="2147" customWidth="1"/>
    <col min="10509" max="10509" width="8.5703125" style="2147" customWidth="1"/>
    <col min="10510" max="10510" width="11.85546875" style="2147" customWidth="1"/>
    <col min="10511" max="10511" width="9.140625" style="2147"/>
    <col min="10512" max="10512" width="9.7109375" style="2147" customWidth="1"/>
    <col min="10513" max="10513" width="8.7109375" style="2147" customWidth="1"/>
    <col min="10514" max="10514" width="9.7109375" style="2147" customWidth="1"/>
    <col min="10515" max="10515" width="9.140625" style="2147"/>
    <col min="10516" max="10516" width="8.7109375" style="2147" customWidth="1"/>
    <col min="10517" max="10517" width="7.85546875" style="2147" customWidth="1"/>
    <col min="10518" max="10518" width="9.140625" style="2147"/>
    <col min="10519" max="10519" width="16.5703125" style="2147" customWidth="1"/>
    <col min="10520" max="10752" width="9.140625" style="2147"/>
    <col min="10753" max="10753" width="7.7109375" style="2147" customWidth="1"/>
    <col min="10754" max="10754" width="8.7109375" style="2147" customWidth="1"/>
    <col min="10755" max="10755" width="5.7109375" style="2147" customWidth="1"/>
    <col min="10756" max="10756" width="7.7109375" style="2147" customWidth="1"/>
    <col min="10757" max="10757" width="8.7109375" style="2147" customWidth="1"/>
    <col min="10758" max="10758" width="6" style="2147" customWidth="1"/>
    <col min="10759" max="10759" width="7.7109375" style="2147" customWidth="1"/>
    <col min="10760" max="10760" width="8.7109375" style="2147" customWidth="1"/>
    <col min="10761" max="10761" width="5.5703125" style="2147" customWidth="1"/>
    <col min="10762" max="10762" width="7.7109375" style="2147" customWidth="1"/>
    <col min="10763" max="10763" width="8.7109375" style="2147" customWidth="1"/>
    <col min="10764" max="10764" width="5.7109375" style="2147" customWidth="1"/>
    <col min="10765" max="10765" width="8.5703125" style="2147" customWidth="1"/>
    <col min="10766" max="10766" width="11.85546875" style="2147" customWidth="1"/>
    <col min="10767" max="10767" width="9.140625" style="2147"/>
    <col min="10768" max="10768" width="9.7109375" style="2147" customWidth="1"/>
    <col min="10769" max="10769" width="8.7109375" style="2147" customWidth="1"/>
    <col min="10770" max="10770" width="9.7109375" style="2147" customWidth="1"/>
    <col min="10771" max="10771" width="9.140625" style="2147"/>
    <col min="10772" max="10772" width="8.7109375" style="2147" customWidth="1"/>
    <col min="10773" max="10773" width="7.85546875" style="2147" customWidth="1"/>
    <col min="10774" max="10774" width="9.140625" style="2147"/>
    <col min="10775" max="10775" width="16.5703125" style="2147" customWidth="1"/>
    <col min="10776" max="11008" width="9.140625" style="2147"/>
    <col min="11009" max="11009" width="7.7109375" style="2147" customWidth="1"/>
    <col min="11010" max="11010" width="8.7109375" style="2147" customWidth="1"/>
    <col min="11011" max="11011" width="5.7109375" style="2147" customWidth="1"/>
    <col min="11012" max="11012" width="7.7109375" style="2147" customWidth="1"/>
    <col min="11013" max="11013" width="8.7109375" style="2147" customWidth="1"/>
    <col min="11014" max="11014" width="6" style="2147" customWidth="1"/>
    <col min="11015" max="11015" width="7.7109375" style="2147" customWidth="1"/>
    <col min="11016" max="11016" width="8.7109375" style="2147" customWidth="1"/>
    <col min="11017" max="11017" width="5.5703125" style="2147" customWidth="1"/>
    <col min="11018" max="11018" width="7.7109375" style="2147" customWidth="1"/>
    <col min="11019" max="11019" width="8.7109375" style="2147" customWidth="1"/>
    <col min="11020" max="11020" width="5.7109375" style="2147" customWidth="1"/>
    <col min="11021" max="11021" width="8.5703125" style="2147" customWidth="1"/>
    <col min="11022" max="11022" width="11.85546875" style="2147" customWidth="1"/>
    <col min="11023" max="11023" width="9.140625" style="2147"/>
    <col min="11024" max="11024" width="9.7109375" style="2147" customWidth="1"/>
    <col min="11025" max="11025" width="8.7109375" style="2147" customWidth="1"/>
    <col min="11026" max="11026" width="9.7109375" style="2147" customWidth="1"/>
    <col min="11027" max="11027" width="9.140625" style="2147"/>
    <col min="11028" max="11028" width="8.7109375" style="2147" customWidth="1"/>
    <col min="11029" max="11029" width="7.85546875" style="2147" customWidth="1"/>
    <col min="11030" max="11030" width="9.140625" style="2147"/>
    <col min="11031" max="11031" width="16.5703125" style="2147" customWidth="1"/>
    <col min="11032" max="11264" width="9.140625" style="2147"/>
    <col min="11265" max="11265" width="7.7109375" style="2147" customWidth="1"/>
    <col min="11266" max="11266" width="8.7109375" style="2147" customWidth="1"/>
    <col min="11267" max="11267" width="5.7109375" style="2147" customWidth="1"/>
    <col min="11268" max="11268" width="7.7109375" style="2147" customWidth="1"/>
    <col min="11269" max="11269" width="8.7109375" style="2147" customWidth="1"/>
    <col min="11270" max="11270" width="6" style="2147" customWidth="1"/>
    <col min="11271" max="11271" width="7.7109375" style="2147" customWidth="1"/>
    <col min="11272" max="11272" width="8.7109375" style="2147" customWidth="1"/>
    <col min="11273" max="11273" width="5.5703125" style="2147" customWidth="1"/>
    <col min="11274" max="11274" width="7.7109375" style="2147" customWidth="1"/>
    <col min="11275" max="11275" width="8.7109375" style="2147" customWidth="1"/>
    <col min="11276" max="11276" width="5.7109375" style="2147" customWidth="1"/>
    <col min="11277" max="11277" width="8.5703125" style="2147" customWidth="1"/>
    <col min="11278" max="11278" width="11.85546875" style="2147" customWidth="1"/>
    <col min="11279" max="11279" width="9.140625" style="2147"/>
    <col min="11280" max="11280" width="9.7109375" style="2147" customWidth="1"/>
    <col min="11281" max="11281" width="8.7109375" style="2147" customWidth="1"/>
    <col min="11282" max="11282" width="9.7109375" style="2147" customWidth="1"/>
    <col min="11283" max="11283" width="9.140625" style="2147"/>
    <col min="11284" max="11284" width="8.7109375" style="2147" customWidth="1"/>
    <col min="11285" max="11285" width="7.85546875" style="2147" customWidth="1"/>
    <col min="11286" max="11286" width="9.140625" style="2147"/>
    <col min="11287" max="11287" width="16.5703125" style="2147" customWidth="1"/>
    <col min="11288" max="11520" width="9.140625" style="2147"/>
    <col min="11521" max="11521" width="7.7109375" style="2147" customWidth="1"/>
    <col min="11522" max="11522" width="8.7109375" style="2147" customWidth="1"/>
    <col min="11523" max="11523" width="5.7109375" style="2147" customWidth="1"/>
    <col min="11524" max="11524" width="7.7109375" style="2147" customWidth="1"/>
    <col min="11525" max="11525" width="8.7109375" style="2147" customWidth="1"/>
    <col min="11526" max="11526" width="6" style="2147" customWidth="1"/>
    <col min="11527" max="11527" width="7.7109375" style="2147" customWidth="1"/>
    <col min="11528" max="11528" width="8.7109375" style="2147" customWidth="1"/>
    <col min="11529" max="11529" width="5.5703125" style="2147" customWidth="1"/>
    <col min="11530" max="11530" width="7.7109375" style="2147" customWidth="1"/>
    <col min="11531" max="11531" width="8.7109375" style="2147" customWidth="1"/>
    <col min="11532" max="11532" width="5.7109375" style="2147" customWidth="1"/>
    <col min="11533" max="11533" width="8.5703125" style="2147" customWidth="1"/>
    <col min="11534" max="11534" width="11.85546875" style="2147" customWidth="1"/>
    <col min="11535" max="11535" width="9.140625" style="2147"/>
    <col min="11536" max="11536" width="9.7109375" style="2147" customWidth="1"/>
    <col min="11537" max="11537" width="8.7109375" style="2147" customWidth="1"/>
    <col min="11538" max="11538" width="9.7109375" style="2147" customWidth="1"/>
    <col min="11539" max="11539" width="9.140625" style="2147"/>
    <col min="11540" max="11540" width="8.7109375" style="2147" customWidth="1"/>
    <col min="11541" max="11541" width="7.85546875" style="2147" customWidth="1"/>
    <col min="11542" max="11542" width="9.140625" style="2147"/>
    <col min="11543" max="11543" width="16.5703125" style="2147" customWidth="1"/>
    <col min="11544" max="11776" width="9.140625" style="2147"/>
    <col min="11777" max="11777" width="7.7109375" style="2147" customWidth="1"/>
    <col min="11778" max="11778" width="8.7109375" style="2147" customWidth="1"/>
    <col min="11779" max="11779" width="5.7109375" style="2147" customWidth="1"/>
    <col min="11780" max="11780" width="7.7109375" style="2147" customWidth="1"/>
    <col min="11781" max="11781" width="8.7109375" style="2147" customWidth="1"/>
    <col min="11782" max="11782" width="6" style="2147" customWidth="1"/>
    <col min="11783" max="11783" width="7.7109375" style="2147" customWidth="1"/>
    <col min="11784" max="11784" width="8.7109375" style="2147" customWidth="1"/>
    <col min="11785" max="11785" width="5.5703125" style="2147" customWidth="1"/>
    <col min="11786" max="11786" width="7.7109375" style="2147" customWidth="1"/>
    <col min="11787" max="11787" width="8.7109375" style="2147" customWidth="1"/>
    <col min="11788" max="11788" width="5.7109375" style="2147" customWidth="1"/>
    <col min="11789" max="11789" width="8.5703125" style="2147" customWidth="1"/>
    <col min="11790" max="11790" width="11.85546875" style="2147" customWidth="1"/>
    <col min="11791" max="11791" width="9.140625" style="2147"/>
    <col min="11792" max="11792" width="9.7109375" style="2147" customWidth="1"/>
    <col min="11793" max="11793" width="8.7109375" style="2147" customWidth="1"/>
    <col min="11794" max="11794" width="9.7109375" style="2147" customWidth="1"/>
    <col min="11795" max="11795" width="9.140625" style="2147"/>
    <col min="11796" max="11796" width="8.7109375" style="2147" customWidth="1"/>
    <col min="11797" max="11797" width="7.85546875" style="2147" customWidth="1"/>
    <col min="11798" max="11798" width="9.140625" style="2147"/>
    <col min="11799" max="11799" width="16.5703125" style="2147" customWidth="1"/>
    <col min="11800" max="12032" width="9.140625" style="2147"/>
    <col min="12033" max="12033" width="7.7109375" style="2147" customWidth="1"/>
    <col min="12034" max="12034" width="8.7109375" style="2147" customWidth="1"/>
    <col min="12035" max="12035" width="5.7109375" style="2147" customWidth="1"/>
    <col min="12036" max="12036" width="7.7109375" style="2147" customWidth="1"/>
    <col min="12037" max="12037" width="8.7109375" style="2147" customWidth="1"/>
    <col min="12038" max="12038" width="6" style="2147" customWidth="1"/>
    <col min="12039" max="12039" width="7.7109375" style="2147" customWidth="1"/>
    <col min="12040" max="12040" width="8.7109375" style="2147" customWidth="1"/>
    <col min="12041" max="12041" width="5.5703125" style="2147" customWidth="1"/>
    <col min="12042" max="12042" width="7.7109375" style="2147" customWidth="1"/>
    <col min="12043" max="12043" width="8.7109375" style="2147" customWidth="1"/>
    <col min="12044" max="12044" width="5.7109375" style="2147" customWidth="1"/>
    <col min="12045" max="12045" width="8.5703125" style="2147" customWidth="1"/>
    <col min="12046" max="12046" width="11.85546875" style="2147" customWidth="1"/>
    <col min="12047" max="12047" width="9.140625" style="2147"/>
    <col min="12048" max="12048" width="9.7109375" style="2147" customWidth="1"/>
    <col min="12049" max="12049" width="8.7109375" style="2147" customWidth="1"/>
    <col min="12050" max="12050" width="9.7109375" style="2147" customWidth="1"/>
    <col min="12051" max="12051" width="9.140625" style="2147"/>
    <col min="12052" max="12052" width="8.7109375" style="2147" customWidth="1"/>
    <col min="12053" max="12053" width="7.85546875" style="2147" customWidth="1"/>
    <col min="12054" max="12054" width="9.140625" style="2147"/>
    <col min="12055" max="12055" width="16.5703125" style="2147" customWidth="1"/>
    <col min="12056" max="12288" width="9.140625" style="2147"/>
    <col min="12289" max="12289" width="7.7109375" style="2147" customWidth="1"/>
    <col min="12290" max="12290" width="8.7109375" style="2147" customWidth="1"/>
    <col min="12291" max="12291" width="5.7109375" style="2147" customWidth="1"/>
    <col min="12292" max="12292" width="7.7109375" style="2147" customWidth="1"/>
    <col min="12293" max="12293" width="8.7109375" style="2147" customWidth="1"/>
    <col min="12294" max="12294" width="6" style="2147" customWidth="1"/>
    <col min="12295" max="12295" width="7.7109375" style="2147" customWidth="1"/>
    <col min="12296" max="12296" width="8.7109375" style="2147" customWidth="1"/>
    <col min="12297" max="12297" width="5.5703125" style="2147" customWidth="1"/>
    <col min="12298" max="12298" width="7.7109375" style="2147" customWidth="1"/>
    <col min="12299" max="12299" width="8.7109375" style="2147" customWidth="1"/>
    <col min="12300" max="12300" width="5.7109375" style="2147" customWidth="1"/>
    <col min="12301" max="12301" width="8.5703125" style="2147" customWidth="1"/>
    <col min="12302" max="12302" width="11.85546875" style="2147" customWidth="1"/>
    <col min="12303" max="12303" width="9.140625" style="2147"/>
    <col min="12304" max="12304" width="9.7109375" style="2147" customWidth="1"/>
    <col min="12305" max="12305" width="8.7109375" style="2147" customWidth="1"/>
    <col min="12306" max="12306" width="9.7109375" style="2147" customWidth="1"/>
    <col min="12307" max="12307" width="9.140625" style="2147"/>
    <col min="12308" max="12308" width="8.7109375" style="2147" customWidth="1"/>
    <col min="12309" max="12309" width="7.85546875" style="2147" customWidth="1"/>
    <col min="12310" max="12310" width="9.140625" style="2147"/>
    <col min="12311" max="12311" width="16.5703125" style="2147" customWidth="1"/>
    <col min="12312" max="12544" width="9.140625" style="2147"/>
    <col min="12545" max="12545" width="7.7109375" style="2147" customWidth="1"/>
    <col min="12546" max="12546" width="8.7109375" style="2147" customWidth="1"/>
    <col min="12547" max="12547" width="5.7109375" style="2147" customWidth="1"/>
    <col min="12548" max="12548" width="7.7109375" style="2147" customWidth="1"/>
    <col min="12549" max="12549" width="8.7109375" style="2147" customWidth="1"/>
    <col min="12550" max="12550" width="6" style="2147" customWidth="1"/>
    <col min="12551" max="12551" width="7.7109375" style="2147" customWidth="1"/>
    <col min="12552" max="12552" width="8.7109375" style="2147" customWidth="1"/>
    <col min="12553" max="12553" width="5.5703125" style="2147" customWidth="1"/>
    <col min="12554" max="12554" width="7.7109375" style="2147" customWidth="1"/>
    <col min="12555" max="12555" width="8.7109375" style="2147" customWidth="1"/>
    <col min="12556" max="12556" width="5.7109375" style="2147" customWidth="1"/>
    <col min="12557" max="12557" width="8.5703125" style="2147" customWidth="1"/>
    <col min="12558" max="12558" width="11.85546875" style="2147" customWidth="1"/>
    <col min="12559" max="12559" width="9.140625" style="2147"/>
    <col min="12560" max="12560" width="9.7109375" style="2147" customWidth="1"/>
    <col min="12561" max="12561" width="8.7109375" style="2147" customWidth="1"/>
    <col min="12562" max="12562" width="9.7109375" style="2147" customWidth="1"/>
    <col min="12563" max="12563" width="9.140625" style="2147"/>
    <col min="12564" max="12564" width="8.7109375" style="2147" customWidth="1"/>
    <col min="12565" max="12565" width="7.85546875" style="2147" customWidth="1"/>
    <col min="12566" max="12566" width="9.140625" style="2147"/>
    <col min="12567" max="12567" width="16.5703125" style="2147" customWidth="1"/>
    <col min="12568" max="12800" width="9.140625" style="2147"/>
    <col min="12801" max="12801" width="7.7109375" style="2147" customWidth="1"/>
    <col min="12802" max="12802" width="8.7109375" style="2147" customWidth="1"/>
    <col min="12803" max="12803" width="5.7109375" style="2147" customWidth="1"/>
    <col min="12804" max="12804" width="7.7109375" style="2147" customWidth="1"/>
    <col min="12805" max="12805" width="8.7109375" style="2147" customWidth="1"/>
    <col min="12806" max="12806" width="6" style="2147" customWidth="1"/>
    <col min="12807" max="12807" width="7.7109375" style="2147" customWidth="1"/>
    <col min="12808" max="12808" width="8.7109375" style="2147" customWidth="1"/>
    <col min="12809" max="12809" width="5.5703125" style="2147" customWidth="1"/>
    <col min="12810" max="12810" width="7.7109375" style="2147" customWidth="1"/>
    <col min="12811" max="12811" width="8.7109375" style="2147" customWidth="1"/>
    <col min="12812" max="12812" width="5.7109375" style="2147" customWidth="1"/>
    <col min="12813" max="12813" width="8.5703125" style="2147" customWidth="1"/>
    <col min="12814" max="12814" width="11.85546875" style="2147" customWidth="1"/>
    <col min="12815" max="12815" width="9.140625" style="2147"/>
    <col min="12816" max="12816" width="9.7109375" style="2147" customWidth="1"/>
    <col min="12817" max="12817" width="8.7109375" style="2147" customWidth="1"/>
    <col min="12818" max="12818" width="9.7109375" style="2147" customWidth="1"/>
    <col min="12819" max="12819" width="9.140625" style="2147"/>
    <col min="12820" max="12820" width="8.7109375" style="2147" customWidth="1"/>
    <col min="12821" max="12821" width="7.85546875" style="2147" customWidth="1"/>
    <col min="12822" max="12822" width="9.140625" style="2147"/>
    <col min="12823" max="12823" width="16.5703125" style="2147" customWidth="1"/>
    <col min="12824" max="13056" width="9.140625" style="2147"/>
    <col min="13057" max="13057" width="7.7109375" style="2147" customWidth="1"/>
    <col min="13058" max="13058" width="8.7109375" style="2147" customWidth="1"/>
    <col min="13059" max="13059" width="5.7109375" style="2147" customWidth="1"/>
    <col min="13060" max="13060" width="7.7109375" style="2147" customWidth="1"/>
    <col min="13061" max="13061" width="8.7109375" style="2147" customWidth="1"/>
    <col min="13062" max="13062" width="6" style="2147" customWidth="1"/>
    <col min="13063" max="13063" width="7.7109375" style="2147" customWidth="1"/>
    <col min="13064" max="13064" width="8.7109375" style="2147" customWidth="1"/>
    <col min="13065" max="13065" width="5.5703125" style="2147" customWidth="1"/>
    <col min="13066" max="13066" width="7.7109375" style="2147" customWidth="1"/>
    <col min="13067" max="13067" width="8.7109375" style="2147" customWidth="1"/>
    <col min="13068" max="13068" width="5.7109375" style="2147" customWidth="1"/>
    <col min="13069" max="13069" width="8.5703125" style="2147" customWidth="1"/>
    <col min="13070" max="13070" width="11.85546875" style="2147" customWidth="1"/>
    <col min="13071" max="13071" width="9.140625" style="2147"/>
    <col min="13072" max="13072" width="9.7109375" style="2147" customWidth="1"/>
    <col min="13073" max="13073" width="8.7109375" style="2147" customWidth="1"/>
    <col min="13074" max="13074" width="9.7109375" style="2147" customWidth="1"/>
    <col min="13075" max="13075" width="9.140625" style="2147"/>
    <col min="13076" max="13076" width="8.7109375" style="2147" customWidth="1"/>
    <col min="13077" max="13077" width="7.85546875" style="2147" customWidth="1"/>
    <col min="13078" max="13078" width="9.140625" style="2147"/>
    <col min="13079" max="13079" width="16.5703125" style="2147" customWidth="1"/>
    <col min="13080" max="13312" width="9.140625" style="2147"/>
    <col min="13313" max="13313" width="7.7109375" style="2147" customWidth="1"/>
    <col min="13314" max="13314" width="8.7109375" style="2147" customWidth="1"/>
    <col min="13315" max="13315" width="5.7109375" style="2147" customWidth="1"/>
    <col min="13316" max="13316" width="7.7109375" style="2147" customWidth="1"/>
    <col min="13317" max="13317" width="8.7109375" style="2147" customWidth="1"/>
    <col min="13318" max="13318" width="6" style="2147" customWidth="1"/>
    <col min="13319" max="13319" width="7.7109375" style="2147" customWidth="1"/>
    <col min="13320" max="13320" width="8.7109375" style="2147" customWidth="1"/>
    <col min="13321" max="13321" width="5.5703125" style="2147" customWidth="1"/>
    <col min="13322" max="13322" width="7.7109375" style="2147" customWidth="1"/>
    <col min="13323" max="13323" width="8.7109375" style="2147" customWidth="1"/>
    <col min="13324" max="13324" width="5.7109375" style="2147" customWidth="1"/>
    <col min="13325" max="13325" width="8.5703125" style="2147" customWidth="1"/>
    <col min="13326" max="13326" width="11.85546875" style="2147" customWidth="1"/>
    <col min="13327" max="13327" width="9.140625" style="2147"/>
    <col min="13328" max="13328" width="9.7109375" style="2147" customWidth="1"/>
    <col min="13329" max="13329" width="8.7109375" style="2147" customWidth="1"/>
    <col min="13330" max="13330" width="9.7109375" style="2147" customWidth="1"/>
    <col min="13331" max="13331" width="9.140625" style="2147"/>
    <col min="13332" max="13332" width="8.7109375" style="2147" customWidth="1"/>
    <col min="13333" max="13333" width="7.85546875" style="2147" customWidth="1"/>
    <col min="13334" max="13334" width="9.140625" style="2147"/>
    <col min="13335" max="13335" width="16.5703125" style="2147" customWidth="1"/>
    <col min="13336" max="13568" width="9.140625" style="2147"/>
    <col min="13569" max="13569" width="7.7109375" style="2147" customWidth="1"/>
    <col min="13570" max="13570" width="8.7109375" style="2147" customWidth="1"/>
    <col min="13571" max="13571" width="5.7109375" style="2147" customWidth="1"/>
    <col min="13572" max="13572" width="7.7109375" style="2147" customWidth="1"/>
    <col min="13573" max="13573" width="8.7109375" style="2147" customWidth="1"/>
    <col min="13574" max="13574" width="6" style="2147" customWidth="1"/>
    <col min="13575" max="13575" width="7.7109375" style="2147" customWidth="1"/>
    <col min="13576" max="13576" width="8.7109375" style="2147" customWidth="1"/>
    <col min="13577" max="13577" width="5.5703125" style="2147" customWidth="1"/>
    <col min="13578" max="13578" width="7.7109375" style="2147" customWidth="1"/>
    <col min="13579" max="13579" width="8.7109375" style="2147" customWidth="1"/>
    <col min="13580" max="13580" width="5.7109375" style="2147" customWidth="1"/>
    <col min="13581" max="13581" width="8.5703125" style="2147" customWidth="1"/>
    <col min="13582" max="13582" width="11.85546875" style="2147" customWidth="1"/>
    <col min="13583" max="13583" width="9.140625" style="2147"/>
    <col min="13584" max="13584" width="9.7109375" style="2147" customWidth="1"/>
    <col min="13585" max="13585" width="8.7109375" style="2147" customWidth="1"/>
    <col min="13586" max="13586" width="9.7109375" style="2147" customWidth="1"/>
    <col min="13587" max="13587" width="9.140625" style="2147"/>
    <col min="13588" max="13588" width="8.7109375" style="2147" customWidth="1"/>
    <col min="13589" max="13589" width="7.85546875" style="2147" customWidth="1"/>
    <col min="13590" max="13590" width="9.140625" style="2147"/>
    <col min="13591" max="13591" width="16.5703125" style="2147" customWidth="1"/>
    <col min="13592" max="13824" width="9.140625" style="2147"/>
    <col min="13825" max="13825" width="7.7109375" style="2147" customWidth="1"/>
    <col min="13826" max="13826" width="8.7109375" style="2147" customWidth="1"/>
    <col min="13827" max="13827" width="5.7109375" style="2147" customWidth="1"/>
    <col min="13828" max="13828" width="7.7109375" style="2147" customWidth="1"/>
    <col min="13829" max="13829" width="8.7109375" style="2147" customWidth="1"/>
    <col min="13830" max="13830" width="6" style="2147" customWidth="1"/>
    <col min="13831" max="13831" width="7.7109375" style="2147" customWidth="1"/>
    <col min="13832" max="13832" width="8.7109375" style="2147" customWidth="1"/>
    <col min="13833" max="13833" width="5.5703125" style="2147" customWidth="1"/>
    <col min="13834" max="13834" width="7.7109375" style="2147" customWidth="1"/>
    <col min="13835" max="13835" width="8.7109375" style="2147" customWidth="1"/>
    <col min="13836" max="13836" width="5.7109375" style="2147" customWidth="1"/>
    <col min="13837" max="13837" width="8.5703125" style="2147" customWidth="1"/>
    <col min="13838" max="13838" width="11.85546875" style="2147" customWidth="1"/>
    <col min="13839" max="13839" width="9.140625" style="2147"/>
    <col min="13840" max="13840" width="9.7109375" style="2147" customWidth="1"/>
    <col min="13841" max="13841" width="8.7109375" style="2147" customWidth="1"/>
    <col min="13842" max="13842" width="9.7109375" style="2147" customWidth="1"/>
    <col min="13843" max="13843" width="9.140625" style="2147"/>
    <col min="13844" max="13844" width="8.7109375" style="2147" customWidth="1"/>
    <col min="13845" max="13845" width="7.85546875" style="2147" customWidth="1"/>
    <col min="13846" max="13846" width="9.140625" style="2147"/>
    <col min="13847" max="13847" width="16.5703125" style="2147" customWidth="1"/>
    <col min="13848" max="14080" width="9.140625" style="2147"/>
    <col min="14081" max="14081" width="7.7109375" style="2147" customWidth="1"/>
    <col min="14082" max="14082" width="8.7109375" style="2147" customWidth="1"/>
    <col min="14083" max="14083" width="5.7109375" style="2147" customWidth="1"/>
    <col min="14084" max="14084" width="7.7109375" style="2147" customWidth="1"/>
    <col min="14085" max="14085" width="8.7109375" style="2147" customWidth="1"/>
    <col min="14086" max="14086" width="6" style="2147" customWidth="1"/>
    <col min="14087" max="14087" width="7.7109375" style="2147" customWidth="1"/>
    <col min="14088" max="14088" width="8.7109375" style="2147" customWidth="1"/>
    <col min="14089" max="14089" width="5.5703125" style="2147" customWidth="1"/>
    <col min="14090" max="14090" width="7.7109375" style="2147" customWidth="1"/>
    <col min="14091" max="14091" width="8.7109375" style="2147" customWidth="1"/>
    <col min="14092" max="14092" width="5.7109375" style="2147" customWidth="1"/>
    <col min="14093" max="14093" width="8.5703125" style="2147" customWidth="1"/>
    <col min="14094" max="14094" width="11.85546875" style="2147" customWidth="1"/>
    <col min="14095" max="14095" width="9.140625" style="2147"/>
    <col min="14096" max="14096" width="9.7109375" style="2147" customWidth="1"/>
    <col min="14097" max="14097" width="8.7109375" style="2147" customWidth="1"/>
    <col min="14098" max="14098" width="9.7109375" style="2147" customWidth="1"/>
    <col min="14099" max="14099" width="9.140625" style="2147"/>
    <col min="14100" max="14100" width="8.7109375" style="2147" customWidth="1"/>
    <col min="14101" max="14101" width="7.85546875" style="2147" customWidth="1"/>
    <col min="14102" max="14102" width="9.140625" style="2147"/>
    <col min="14103" max="14103" width="16.5703125" style="2147" customWidth="1"/>
    <col min="14104" max="14336" width="9.140625" style="2147"/>
    <col min="14337" max="14337" width="7.7109375" style="2147" customWidth="1"/>
    <col min="14338" max="14338" width="8.7109375" style="2147" customWidth="1"/>
    <col min="14339" max="14339" width="5.7109375" style="2147" customWidth="1"/>
    <col min="14340" max="14340" width="7.7109375" style="2147" customWidth="1"/>
    <col min="14341" max="14341" width="8.7109375" style="2147" customWidth="1"/>
    <col min="14342" max="14342" width="6" style="2147" customWidth="1"/>
    <col min="14343" max="14343" width="7.7109375" style="2147" customWidth="1"/>
    <col min="14344" max="14344" width="8.7109375" style="2147" customWidth="1"/>
    <col min="14345" max="14345" width="5.5703125" style="2147" customWidth="1"/>
    <col min="14346" max="14346" width="7.7109375" style="2147" customWidth="1"/>
    <col min="14347" max="14347" width="8.7109375" style="2147" customWidth="1"/>
    <col min="14348" max="14348" width="5.7109375" style="2147" customWidth="1"/>
    <col min="14349" max="14349" width="8.5703125" style="2147" customWidth="1"/>
    <col min="14350" max="14350" width="11.85546875" style="2147" customWidth="1"/>
    <col min="14351" max="14351" width="9.140625" style="2147"/>
    <col min="14352" max="14352" width="9.7109375" style="2147" customWidth="1"/>
    <col min="14353" max="14353" width="8.7109375" style="2147" customWidth="1"/>
    <col min="14354" max="14354" width="9.7109375" style="2147" customWidth="1"/>
    <col min="14355" max="14355" width="9.140625" style="2147"/>
    <col min="14356" max="14356" width="8.7109375" style="2147" customWidth="1"/>
    <col min="14357" max="14357" width="7.85546875" style="2147" customWidth="1"/>
    <col min="14358" max="14358" width="9.140625" style="2147"/>
    <col min="14359" max="14359" width="16.5703125" style="2147" customWidth="1"/>
    <col min="14360" max="14592" width="9.140625" style="2147"/>
    <col min="14593" max="14593" width="7.7109375" style="2147" customWidth="1"/>
    <col min="14594" max="14594" width="8.7109375" style="2147" customWidth="1"/>
    <col min="14595" max="14595" width="5.7109375" style="2147" customWidth="1"/>
    <col min="14596" max="14596" width="7.7109375" style="2147" customWidth="1"/>
    <col min="14597" max="14597" width="8.7109375" style="2147" customWidth="1"/>
    <col min="14598" max="14598" width="6" style="2147" customWidth="1"/>
    <col min="14599" max="14599" width="7.7109375" style="2147" customWidth="1"/>
    <col min="14600" max="14600" width="8.7109375" style="2147" customWidth="1"/>
    <col min="14601" max="14601" width="5.5703125" style="2147" customWidth="1"/>
    <col min="14602" max="14602" width="7.7109375" style="2147" customWidth="1"/>
    <col min="14603" max="14603" width="8.7109375" style="2147" customWidth="1"/>
    <col min="14604" max="14604" width="5.7109375" style="2147" customWidth="1"/>
    <col min="14605" max="14605" width="8.5703125" style="2147" customWidth="1"/>
    <col min="14606" max="14606" width="11.85546875" style="2147" customWidth="1"/>
    <col min="14607" max="14607" width="9.140625" style="2147"/>
    <col min="14608" max="14608" width="9.7109375" style="2147" customWidth="1"/>
    <col min="14609" max="14609" width="8.7109375" style="2147" customWidth="1"/>
    <col min="14610" max="14610" width="9.7109375" style="2147" customWidth="1"/>
    <col min="14611" max="14611" width="9.140625" style="2147"/>
    <col min="14612" max="14612" width="8.7109375" style="2147" customWidth="1"/>
    <col min="14613" max="14613" width="7.85546875" style="2147" customWidth="1"/>
    <col min="14614" max="14614" width="9.140625" style="2147"/>
    <col min="14615" max="14615" width="16.5703125" style="2147" customWidth="1"/>
    <col min="14616" max="14848" width="9.140625" style="2147"/>
    <col min="14849" max="14849" width="7.7109375" style="2147" customWidth="1"/>
    <col min="14850" max="14850" width="8.7109375" style="2147" customWidth="1"/>
    <col min="14851" max="14851" width="5.7109375" style="2147" customWidth="1"/>
    <col min="14852" max="14852" width="7.7109375" style="2147" customWidth="1"/>
    <col min="14853" max="14853" width="8.7109375" style="2147" customWidth="1"/>
    <col min="14854" max="14854" width="6" style="2147" customWidth="1"/>
    <col min="14855" max="14855" width="7.7109375" style="2147" customWidth="1"/>
    <col min="14856" max="14856" width="8.7109375" style="2147" customWidth="1"/>
    <col min="14857" max="14857" width="5.5703125" style="2147" customWidth="1"/>
    <col min="14858" max="14858" width="7.7109375" style="2147" customWidth="1"/>
    <col min="14859" max="14859" width="8.7109375" style="2147" customWidth="1"/>
    <col min="14860" max="14860" width="5.7109375" style="2147" customWidth="1"/>
    <col min="14861" max="14861" width="8.5703125" style="2147" customWidth="1"/>
    <col min="14862" max="14862" width="11.85546875" style="2147" customWidth="1"/>
    <col min="14863" max="14863" width="9.140625" style="2147"/>
    <col min="14864" max="14864" width="9.7109375" style="2147" customWidth="1"/>
    <col min="14865" max="14865" width="8.7109375" style="2147" customWidth="1"/>
    <col min="14866" max="14866" width="9.7109375" style="2147" customWidth="1"/>
    <col min="14867" max="14867" width="9.140625" style="2147"/>
    <col min="14868" max="14868" width="8.7109375" style="2147" customWidth="1"/>
    <col min="14869" max="14869" width="7.85546875" style="2147" customWidth="1"/>
    <col min="14870" max="14870" width="9.140625" style="2147"/>
    <col min="14871" max="14871" width="16.5703125" style="2147" customWidth="1"/>
    <col min="14872" max="15104" width="9.140625" style="2147"/>
    <col min="15105" max="15105" width="7.7109375" style="2147" customWidth="1"/>
    <col min="15106" max="15106" width="8.7109375" style="2147" customWidth="1"/>
    <col min="15107" max="15107" width="5.7109375" style="2147" customWidth="1"/>
    <col min="15108" max="15108" width="7.7109375" style="2147" customWidth="1"/>
    <col min="15109" max="15109" width="8.7109375" style="2147" customWidth="1"/>
    <col min="15110" max="15110" width="6" style="2147" customWidth="1"/>
    <col min="15111" max="15111" width="7.7109375" style="2147" customWidth="1"/>
    <col min="15112" max="15112" width="8.7109375" style="2147" customWidth="1"/>
    <col min="15113" max="15113" width="5.5703125" style="2147" customWidth="1"/>
    <col min="15114" max="15114" width="7.7109375" style="2147" customWidth="1"/>
    <col min="15115" max="15115" width="8.7109375" style="2147" customWidth="1"/>
    <col min="15116" max="15116" width="5.7109375" style="2147" customWidth="1"/>
    <col min="15117" max="15117" width="8.5703125" style="2147" customWidth="1"/>
    <col min="15118" max="15118" width="11.85546875" style="2147" customWidth="1"/>
    <col min="15119" max="15119" width="9.140625" style="2147"/>
    <col min="15120" max="15120" width="9.7109375" style="2147" customWidth="1"/>
    <col min="15121" max="15121" width="8.7109375" style="2147" customWidth="1"/>
    <col min="15122" max="15122" width="9.7109375" style="2147" customWidth="1"/>
    <col min="15123" max="15123" width="9.140625" style="2147"/>
    <col min="15124" max="15124" width="8.7109375" style="2147" customWidth="1"/>
    <col min="15125" max="15125" width="7.85546875" style="2147" customWidth="1"/>
    <col min="15126" max="15126" width="9.140625" style="2147"/>
    <col min="15127" max="15127" width="16.5703125" style="2147" customWidth="1"/>
    <col min="15128" max="15360" width="9.140625" style="2147"/>
    <col min="15361" max="15361" width="7.7109375" style="2147" customWidth="1"/>
    <col min="15362" max="15362" width="8.7109375" style="2147" customWidth="1"/>
    <col min="15363" max="15363" width="5.7109375" style="2147" customWidth="1"/>
    <col min="15364" max="15364" width="7.7109375" style="2147" customWidth="1"/>
    <col min="15365" max="15365" width="8.7109375" style="2147" customWidth="1"/>
    <col min="15366" max="15366" width="6" style="2147" customWidth="1"/>
    <col min="15367" max="15367" width="7.7109375" style="2147" customWidth="1"/>
    <col min="15368" max="15368" width="8.7109375" style="2147" customWidth="1"/>
    <col min="15369" max="15369" width="5.5703125" style="2147" customWidth="1"/>
    <col min="15370" max="15370" width="7.7109375" style="2147" customWidth="1"/>
    <col min="15371" max="15371" width="8.7109375" style="2147" customWidth="1"/>
    <col min="15372" max="15372" width="5.7109375" style="2147" customWidth="1"/>
    <col min="15373" max="15373" width="8.5703125" style="2147" customWidth="1"/>
    <col min="15374" max="15374" width="11.85546875" style="2147" customWidth="1"/>
    <col min="15375" max="15375" width="9.140625" style="2147"/>
    <col min="15376" max="15376" width="9.7109375" style="2147" customWidth="1"/>
    <col min="15377" max="15377" width="8.7109375" style="2147" customWidth="1"/>
    <col min="15378" max="15378" width="9.7109375" style="2147" customWidth="1"/>
    <col min="15379" max="15379" width="9.140625" style="2147"/>
    <col min="15380" max="15380" width="8.7109375" style="2147" customWidth="1"/>
    <col min="15381" max="15381" width="7.85546875" style="2147" customWidth="1"/>
    <col min="15382" max="15382" width="9.140625" style="2147"/>
    <col min="15383" max="15383" width="16.5703125" style="2147" customWidth="1"/>
    <col min="15384" max="15616" width="9.140625" style="2147"/>
    <col min="15617" max="15617" width="7.7109375" style="2147" customWidth="1"/>
    <col min="15618" max="15618" width="8.7109375" style="2147" customWidth="1"/>
    <col min="15619" max="15619" width="5.7109375" style="2147" customWidth="1"/>
    <col min="15620" max="15620" width="7.7109375" style="2147" customWidth="1"/>
    <col min="15621" max="15621" width="8.7109375" style="2147" customWidth="1"/>
    <col min="15622" max="15622" width="6" style="2147" customWidth="1"/>
    <col min="15623" max="15623" width="7.7109375" style="2147" customWidth="1"/>
    <col min="15624" max="15624" width="8.7109375" style="2147" customWidth="1"/>
    <col min="15625" max="15625" width="5.5703125" style="2147" customWidth="1"/>
    <col min="15626" max="15626" width="7.7109375" style="2147" customWidth="1"/>
    <col min="15627" max="15627" width="8.7109375" style="2147" customWidth="1"/>
    <col min="15628" max="15628" width="5.7109375" style="2147" customWidth="1"/>
    <col min="15629" max="15629" width="8.5703125" style="2147" customWidth="1"/>
    <col min="15630" max="15630" width="11.85546875" style="2147" customWidth="1"/>
    <col min="15631" max="15631" width="9.140625" style="2147"/>
    <col min="15632" max="15632" width="9.7109375" style="2147" customWidth="1"/>
    <col min="15633" max="15633" width="8.7109375" style="2147" customWidth="1"/>
    <col min="15634" max="15634" width="9.7109375" style="2147" customWidth="1"/>
    <col min="15635" max="15635" width="9.140625" style="2147"/>
    <col min="15636" max="15636" width="8.7109375" style="2147" customWidth="1"/>
    <col min="15637" max="15637" width="7.85546875" style="2147" customWidth="1"/>
    <col min="15638" max="15638" width="9.140625" style="2147"/>
    <col min="15639" max="15639" width="16.5703125" style="2147" customWidth="1"/>
    <col min="15640" max="15872" width="9.140625" style="2147"/>
    <col min="15873" max="15873" width="7.7109375" style="2147" customWidth="1"/>
    <col min="15874" max="15874" width="8.7109375" style="2147" customWidth="1"/>
    <col min="15875" max="15875" width="5.7109375" style="2147" customWidth="1"/>
    <col min="15876" max="15876" width="7.7109375" style="2147" customWidth="1"/>
    <col min="15877" max="15877" width="8.7109375" style="2147" customWidth="1"/>
    <col min="15878" max="15878" width="6" style="2147" customWidth="1"/>
    <col min="15879" max="15879" width="7.7109375" style="2147" customWidth="1"/>
    <col min="15880" max="15880" width="8.7109375" style="2147" customWidth="1"/>
    <col min="15881" max="15881" width="5.5703125" style="2147" customWidth="1"/>
    <col min="15882" max="15882" width="7.7109375" style="2147" customWidth="1"/>
    <col min="15883" max="15883" width="8.7109375" style="2147" customWidth="1"/>
    <col min="15884" max="15884" width="5.7109375" style="2147" customWidth="1"/>
    <col min="15885" max="15885" width="8.5703125" style="2147" customWidth="1"/>
    <col min="15886" max="15886" width="11.85546875" style="2147" customWidth="1"/>
    <col min="15887" max="15887" width="9.140625" style="2147"/>
    <col min="15888" max="15888" width="9.7109375" style="2147" customWidth="1"/>
    <col min="15889" max="15889" width="8.7109375" style="2147" customWidth="1"/>
    <col min="15890" max="15890" width="9.7109375" style="2147" customWidth="1"/>
    <col min="15891" max="15891" width="9.140625" style="2147"/>
    <col min="15892" max="15892" width="8.7109375" style="2147" customWidth="1"/>
    <col min="15893" max="15893" width="7.85546875" style="2147" customWidth="1"/>
    <col min="15894" max="15894" width="9.140625" style="2147"/>
    <col min="15895" max="15895" width="16.5703125" style="2147" customWidth="1"/>
    <col min="15896" max="16128" width="9.140625" style="2147"/>
    <col min="16129" max="16129" width="7.7109375" style="2147" customWidth="1"/>
    <col min="16130" max="16130" width="8.7109375" style="2147" customWidth="1"/>
    <col min="16131" max="16131" width="5.7109375" style="2147" customWidth="1"/>
    <col min="16132" max="16132" width="7.7109375" style="2147" customWidth="1"/>
    <col min="16133" max="16133" width="8.7109375" style="2147" customWidth="1"/>
    <col min="16134" max="16134" width="6" style="2147" customWidth="1"/>
    <col min="16135" max="16135" width="7.7109375" style="2147" customWidth="1"/>
    <col min="16136" max="16136" width="8.7109375" style="2147" customWidth="1"/>
    <col min="16137" max="16137" width="5.5703125" style="2147" customWidth="1"/>
    <col min="16138" max="16138" width="7.7109375" style="2147" customWidth="1"/>
    <col min="16139" max="16139" width="8.7109375" style="2147" customWidth="1"/>
    <col min="16140" max="16140" width="5.7109375" style="2147" customWidth="1"/>
    <col min="16141" max="16141" width="8.5703125" style="2147" customWidth="1"/>
    <col min="16142" max="16142" width="11.85546875" style="2147" customWidth="1"/>
    <col min="16143" max="16143" width="9.140625" style="2147"/>
    <col min="16144" max="16144" width="9.7109375" style="2147" customWidth="1"/>
    <col min="16145" max="16145" width="8.7109375" style="2147" customWidth="1"/>
    <col min="16146" max="16146" width="9.7109375" style="2147" customWidth="1"/>
    <col min="16147" max="16147" width="9.140625" style="2147"/>
    <col min="16148" max="16148" width="8.7109375" style="2147" customWidth="1"/>
    <col min="16149" max="16149" width="7.85546875" style="2147" customWidth="1"/>
    <col min="16150" max="16150" width="9.140625" style="2147"/>
    <col min="16151" max="16151" width="16.5703125" style="2147" customWidth="1"/>
    <col min="16152" max="16384" width="9.140625" style="2147"/>
  </cols>
  <sheetData>
    <row r="1" spans="1:23" ht="27.75">
      <c r="A1" s="2145" t="s">
        <v>1720</v>
      </c>
      <c r="B1" s="2145"/>
      <c r="C1" s="2145"/>
      <c r="D1" s="2145"/>
      <c r="E1" s="2145"/>
      <c r="F1" s="2145"/>
      <c r="G1" s="2145"/>
      <c r="H1" s="2145"/>
      <c r="I1" s="2145"/>
      <c r="J1" s="2145"/>
      <c r="K1" s="2145"/>
      <c r="L1" s="2145"/>
      <c r="M1" s="2145"/>
      <c r="N1" s="2145"/>
      <c r="O1" s="2146"/>
      <c r="P1" s="2146"/>
      <c r="Q1" s="2146"/>
      <c r="R1" s="2146"/>
      <c r="S1" s="2146"/>
      <c r="T1" s="2146"/>
      <c r="U1" s="2146"/>
      <c r="V1" s="2146"/>
      <c r="W1" s="2146"/>
    </row>
    <row r="2" spans="1:23" ht="15">
      <c r="A2" s="2238" t="s">
        <v>1721</v>
      </c>
      <c r="B2" s="2238"/>
      <c r="C2" s="2238"/>
      <c r="D2" s="2238"/>
      <c r="E2" s="2238"/>
      <c r="F2" s="2238"/>
      <c r="G2" s="2238"/>
      <c r="H2" s="2238"/>
      <c r="I2" s="2238"/>
      <c r="J2" s="2238"/>
      <c r="K2" s="2238"/>
      <c r="L2" s="2238"/>
      <c r="M2" s="2238"/>
      <c r="N2" s="2238"/>
      <c r="O2" s="2146"/>
      <c r="P2" s="2146"/>
      <c r="Q2" s="2146"/>
      <c r="R2" s="2146"/>
      <c r="S2" s="2146"/>
      <c r="T2" s="2146"/>
      <c r="U2" s="2146"/>
      <c r="V2" s="2146"/>
      <c r="W2" s="2146"/>
    </row>
    <row r="3" spans="1:23" s="2156" customFormat="1" ht="23.25">
      <c r="A3" s="2149" t="s">
        <v>1722</v>
      </c>
      <c r="B3" s="2150"/>
      <c r="C3" s="2150"/>
      <c r="D3" s="2151"/>
      <c r="E3" s="2151"/>
      <c r="F3" s="2151"/>
      <c r="G3" s="2151"/>
      <c r="H3" s="2151"/>
      <c r="I3" s="2151"/>
      <c r="J3" s="2151"/>
      <c r="K3" s="2150"/>
      <c r="L3" s="2150"/>
      <c r="M3" s="2152"/>
      <c r="N3" s="2153" t="s">
        <v>1723</v>
      </c>
      <c r="O3" s="2152"/>
      <c r="P3" s="2154" t="s">
        <v>1724</v>
      </c>
      <c r="Q3" s="2155"/>
      <c r="R3" s="2155"/>
      <c r="S3" s="2155"/>
      <c r="T3" s="2155"/>
      <c r="U3" s="2155"/>
      <c r="V3" s="2155"/>
      <c r="W3" s="2153" t="s">
        <v>1725</v>
      </c>
    </row>
    <row r="4" spans="1:23" s="2249" customFormat="1" ht="19.5" customHeight="1">
      <c r="A4" s="2239" t="s">
        <v>95</v>
      </c>
      <c r="B4" s="2240"/>
      <c r="C4" s="2241" t="s">
        <v>94</v>
      </c>
      <c r="D4" s="2239" t="s">
        <v>93</v>
      </c>
      <c r="E4" s="2240"/>
      <c r="F4" s="2242" t="s">
        <v>206</v>
      </c>
      <c r="G4" s="2239" t="s">
        <v>91</v>
      </c>
      <c r="H4" s="2240"/>
      <c r="I4" s="2241" t="s">
        <v>90</v>
      </c>
      <c r="J4" s="2239"/>
      <c r="K4" s="2240"/>
      <c r="L4" s="2241" t="s">
        <v>1726</v>
      </c>
      <c r="M4" s="2243"/>
      <c r="N4" s="2244" t="s">
        <v>556</v>
      </c>
      <c r="O4" s="2245"/>
      <c r="P4" s="2246" t="s">
        <v>131</v>
      </c>
      <c r="Q4" s="2247"/>
      <c r="R4" s="2244" t="s">
        <v>1004</v>
      </c>
      <c r="S4" s="2248" t="s">
        <v>129</v>
      </c>
      <c r="T4" s="2247"/>
      <c r="U4" s="2244" t="s">
        <v>128</v>
      </c>
      <c r="V4" s="2243"/>
      <c r="W4" s="2244" t="s">
        <v>556</v>
      </c>
    </row>
    <row r="5" spans="1:23" s="2249" customFormat="1" ht="19.5" customHeight="1">
      <c r="A5" s="2250" t="s">
        <v>130</v>
      </c>
      <c r="B5" s="2250" t="s">
        <v>843</v>
      </c>
      <c r="C5" s="2251" t="s">
        <v>842</v>
      </c>
      <c r="D5" s="2252" t="s">
        <v>130</v>
      </c>
      <c r="E5" s="2250" t="s">
        <v>843</v>
      </c>
      <c r="F5" s="2251" t="s">
        <v>842</v>
      </c>
      <c r="G5" s="2252" t="s">
        <v>130</v>
      </c>
      <c r="H5" s="2250" t="s">
        <v>843</v>
      </c>
      <c r="I5" s="2251" t="s">
        <v>842</v>
      </c>
      <c r="J5" s="2252" t="s">
        <v>130</v>
      </c>
      <c r="K5" s="2250" t="s">
        <v>843</v>
      </c>
      <c r="L5" s="2252" t="s">
        <v>842</v>
      </c>
      <c r="M5" s="2253"/>
      <c r="N5" s="2254" t="s">
        <v>558</v>
      </c>
      <c r="O5" s="2245"/>
      <c r="P5" s="2255" t="s">
        <v>130</v>
      </c>
      <c r="Q5" s="2255" t="s">
        <v>843</v>
      </c>
      <c r="R5" s="2256" t="s">
        <v>842</v>
      </c>
      <c r="S5" s="2257" t="s">
        <v>130</v>
      </c>
      <c r="T5" s="2255" t="s">
        <v>843</v>
      </c>
      <c r="U5" s="2258" t="s">
        <v>842</v>
      </c>
      <c r="V5" s="2253"/>
      <c r="W5" s="2254" t="s">
        <v>558</v>
      </c>
    </row>
    <row r="6" spans="1:23" s="2249" customFormat="1" ht="19.5" customHeight="1">
      <c r="A6" s="2259" t="s">
        <v>131</v>
      </c>
      <c r="B6" s="2259" t="s">
        <v>845</v>
      </c>
      <c r="C6" s="2260" t="s">
        <v>844</v>
      </c>
      <c r="D6" s="2261" t="s">
        <v>131</v>
      </c>
      <c r="E6" s="2259" t="s">
        <v>845</v>
      </c>
      <c r="F6" s="2260" t="s">
        <v>844</v>
      </c>
      <c r="G6" s="2261" t="s">
        <v>131</v>
      </c>
      <c r="H6" s="2259" t="s">
        <v>845</v>
      </c>
      <c r="I6" s="2260" t="s">
        <v>844</v>
      </c>
      <c r="J6" s="2261" t="s">
        <v>131</v>
      </c>
      <c r="K6" s="2259" t="s">
        <v>845</v>
      </c>
      <c r="L6" s="2261" t="s">
        <v>844</v>
      </c>
      <c r="M6" s="2253"/>
      <c r="N6" s="2262"/>
      <c r="O6" s="2245"/>
      <c r="P6" s="2263" t="s">
        <v>131</v>
      </c>
      <c r="Q6" s="2263" t="s">
        <v>845</v>
      </c>
      <c r="R6" s="2264" t="s">
        <v>844</v>
      </c>
      <c r="S6" s="2265" t="s">
        <v>131</v>
      </c>
      <c r="T6" s="2263" t="s">
        <v>845</v>
      </c>
      <c r="U6" s="2266" t="s">
        <v>844</v>
      </c>
      <c r="V6" s="2253"/>
      <c r="W6" s="2262"/>
    </row>
    <row r="7" spans="1:23" s="2249" customFormat="1" ht="35.1" customHeight="1">
      <c r="A7" s="2267">
        <f>C7+B7</f>
        <v>131</v>
      </c>
      <c r="B7" s="2267">
        <v>6</v>
      </c>
      <c r="C7" s="2267">
        <v>125</v>
      </c>
      <c r="D7" s="2267">
        <f>F7+E7</f>
        <v>131</v>
      </c>
      <c r="E7" s="2267">
        <v>17</v>
      </c>
      <c r="F7" s="2267">
        <v>114</v>
      </c>
      <c r="G7" s="2267">
        <f>I7+H7</f>
        <v>79</v>
      </c>
      <c r="H7" s="2267">
        <v>15</v>
      </c>
      <c r="I7" s="2267">
        <v>64</v>
      </c>
      <c r="J7" s="2267">
        <f>SUM(K7:L7)</f>
        <v>314</v>
      </c>
      <c r="K7" s="2268">
        <v>195</v>
      </c>
      <c r="L7" s="2269">
        <v>119</v>
      </c>
      <c r="M7" s="2270" t="s">
        <v>847</v>
      </c>
      <c r="N7" s="2271" t="s">
        <v>846</v>
      </c>
      <c r="O7" s="2245" t="s">
        <v>1710</v>
      </c>
      <c r="P7" s="2272">
        <f>Q7+R7</f>
        <v>1001</v>
      </c>
      <c r="Q7" s="2272">
        <f t="shared" ref="Q7:R21" si="0">SUM(K7+H7+E7+B7+K36+H36+E36+B36+K62+H62+E62+B62+K88+H88+E88+B88+K114+H114+E114+B114+T7)</f>
        <v>377</v>
      </c>
      <c r="R7" s="2273">
        <f t="shared" si="0"/>
        <v>624</v>
      </c>
      <c r="S7" s="2274">
        <f>T7+U7</f>
        <v>2</v>
      </c>
      <c r="T7" s="2275">
        <v>2</v>
      </c>
      <c r="U7" s="2275">
        <v>0</v>
      </c>
      <c r="V7" s="2270" t="s">
        <v>847</v>
      </c>
      <c r="W7" s="2276" t="s">
        <v>846</v>
      </c>
    </row>
    <row r="8" spans="1:23" s="2249" customFormat="1" ht="35.1" customHeight="1">
      <c r="A8" s="2277">
        <f t="shared" ref="A8:A17" si="1">C8+B8</f>
        <v>70</v>
      </c>
      <c r="B8" s="2277">
        <v>0</v>
      </c>
      <c r="C8" s="2277">
        <v>70</v>
      </c>
      <c r="D8" s="2277">
        <f t="shared" ref="D8:D17" si="2">F8+E8</f>
        <v>87</v>
      </c>
      <c r="E8" s="2277">
        <v>5</v>
      </c>
      <c r="F8" s="2277">
        <v>82</v>
      </c>
      <c r="G8" s="2277">
        <f t="shared" ref="G8:G17" si="3">I8+H8</f>
        <v>17</v>
      </c>
      <c r="H8" s="2277">
        <v>1</v>
      </c>
      <c r="I8" s="2277">
        <v>16</v>
      </c>
      <c r="J8" s="2277">
        <f>SUM(K8:L8)</f>
        <v>61</v>
      </c>
      <c r="K8" s="2278">
        <v>27</v>
      </c>
      <c r="L8" s="2279">
        <v>34</v>
      </c>
      <c r="M8" s="2280" t="s">
        <v>848</v>
      </c>
      <c r="N8" s="2281" t="s">
        <v>1708</v>
      </c>
      <c r="O8" s="2245"/>
      <c r="P8" s="2282">
        <f t="shared" ref="P8:P18" si="4">Q8+R8</f>
        <v>392</v>
      </c>
      <c r="Q8" s="2282">
        <f t="shared" si="0"/>
        <v>56</v>
      </c>
      <c r="R8" s="2283">
        <f t="shared" si="0"/>
        <v>336</v>
      </c>
      <c r="S8" s="2284">
        <f t="shared" ref="S8:S17" si="5">T8+U8</f>
        <v>0</v>
      </c>
      <c r="T8" s="2285">
        <v>0</v>
      </c>
      <c r="U8" s="2285">
        <v>0</v>
      </c>
      <c r="V8" s="2280" t="s">
        <v>848</v>
      </c>
      <c r="W8" s="2281" t="s">
        <v>217</v>
      </c>
    </row>
    <row r="9" spans="1:23" s="2249" customFormat="1" ht="35.1" customHeight="1">
      <c r="A9" s="2286">
        <f t="shared" si="1"/>
        <v>201</v>
      </c>
      <c r="B9" s="2286">
        <f>SUM(B7:B8)</f>
        <v>6</v>
      </c>
      <c r="C9" s="2286">
        <f>SUM(C7:C8)</f>
        <v>195</v>
      </c>
      <c r="D9" s="2286">
        <f t="shared" si="2"/>
        <v>218</v>
      </c>
      <c r="E9" s="2286">
        <f>SUM(E7:E8)</f>
        <v>22</v>
      </c>
      <c r="F9" s="2286">
        <f>SUM(F7:F8)</f>
        <v>196</v>
      </c>
      <c r="G9" s="2286">
        <f t="shared" si="3"/>
        <v>96</v>
      </c>
      <c r="H9" s="2286">
        <f>SUM(H7:H8)</f>
        <v>16</v>
      </c>
      <c r="I9" s="2286">
        <f>SUM(I7:I8)</f>
        <v>80</v>
      </c>
      <c r="J9" s="2286">
        <f>SUM(J7:J8)</f>
        <v>375</v>
      </c>
      <c r="K9" s="2287">
        <f>SUM(K7:K8)</f>
        <v>222</v>
      </c>
      <c r="L9" s="2288">
        <f>SUM(L7:L8)</f>
        <v>153</v>
      </c>
      <c r="M9" s="2289" t="s">
        <v>1005</v>
      </c>
      <c r="N9" s="2290" t="s">
        <v>731</v>
      </c>
      <c r="O9" s="2245"/>
      <c r="P9" s="2291">
        <f t="shared" si="4"/>
        <v>1393</v>
      </c>
      <c r="Q9" s="2291">
        <f t="shared" si="0"/>
        <v>433</v>
      </c>
      <c r="R9" s="2292">
        <f t="shared" si="0"/>
        <v>960</v>
      </c>
      <c r="S9" s="2293">
        <f>SUM(S7:S8)</f>
        <v>2</v>
      </c>
      <c r="T9" s="2294">
        <f>SUM(T7:T8)</f>
        <v>2</v>
      </c>
      <c r="U9" s="2294">
        <f>SUM(U7:U8)</f>
        <v>0</v>
      </c>
      <c r="V9" s="2289" t="s">
        <v>1005</v>
      </c>
      <c r="W9" s="2290" t="s">
        <v>731</v>
      </c>
    </row>
    <row r="10" spans="1:23" s="2249" customFormat="1" ht="35.1" customHeight="1">
      <c r="A10" s="2267">
        <f t="shared" si="1"/>
        <v>51</v>
      </c>
      <c r="B10" s="2267">
        <v>0</v>
      </c>
      <c r="C10" s="2267">
        <v>51</v>
      </c>
      <c r="D10" s="2267">
        <f t="shared" si="2"/>
        <v>199</v>
      </c>
      <c r="E10" s="2267">
        <v>0</v>
      </c>
      <c r="F10" s="2267">
        <v>199</v>
      </c>
      <c r="G10" s="2267">
        <f t="shared" si="3"/>
        <v>130</v>
      </c>
      <c r="H10" s="2267">
        <v>1</v>
      </c>
      <c r="I10" s="2267">
        <v>129</v>
      </c>
      <c r="J10" s="2267">
        <f>SUM(K10:L10)</f>
        <v>547</v>
      </c>
      <c r="K10" s="2268">
        <v>0</v>
      </c>
      <c r="L10" s="2269">
        <v>547</v>
      </c>
      <c r="M10" s="2295" t="s">
        <v>778</v>
      </c>
      <c r="N10" s="2271" t="s">
        <v>1006</v>
      </c>
      <c r="O10" s="2245"/>
      <c r="P10" s="2272">
        <f t="shared" si="4"/>
        <v>1627</v>
      </c>
      <c r="Q10" s="2296">
        <f t="shared" si="0"/>
        <v>5</v>
      </c>
      <c r="R10" s="2273">
        <f t="shared" si="0"/>
        <v>1622</v>
      </c>
      <c r="S10" s="2274">
        <f t="shared" si="5"/>
        <v>12</v>
      </c>
      <c r="T10" s="2275">
        <v>0</v>
      </c>
      <c r="U10" s="2275">
        <v>12</v>
      </c>
      <c r="V10" s="2270" t="s">
        <v>847</v>
      </c>
      <c r="W10" s="2271" t="s">
        <v>1006</v>
      </c>
    </row>
    <row r="11" spans="1:23" s="2249" customFormat="1" ht="35.1" customHeight="1">
      <c r="A11" s="2277">
        <f t="shared" si="1"/>
        <v>33</v>
      </c>
      <c r="B11" s="2277">
        <v>0</v>
      </c>
      <c r="C11" s="2277">
        <v>33</v>
      </c>
      <c r="D11" s="2277">
        <f t="shared" si="2"/>
        <v>64</v>
      </c>
      <c r="E11" s="2277">
        <v>2</v>
      </c>
      <c r="F11" s="2277">
        <v>62</v>
      </c>
      <c r="G11" s="2277">
        <f t="shared" si="3"/>
        <v>46</v>
      </c>
      <c r="H11" s="2277">
        <v>3</v>
      </c>
      <c r="I11" s="2277">
        <v>43</v>
      </c>
      <c r="J11" s="2277">
        <f>SUM(K11:L11)</f>
        <v>51</v>
      </c>
      <c r="K11" s="2278">
        <v>5</v>
      </c>
      <c r="L11" s="2279">
        <v>46</v>
      </c>
      <c r="M11" s="2280" t="s">
        <v>848</v>
      </c>
      <c r="N11" s="2281" t="s">
        <v>1007</v>
      </c>
      <c r="O11" s="2245"/>
      <c r="P11" s="2282">
        <f t="shared" si="4"/>
        <v>405</v>
      </c>
      <c r="Q11" s="2297">
        <f t="shared" si="0"/>
        <v>40</v>
      </c>
      <c r="R11" s="2283">
        <f t="shared" si="0"/>
        <v>365</v>
      </c>
      <c r="S11" s="2284">
        <f t="shared" si="5"/>
        <v>1</v>
      </c>
      <c r="T11" s="2285">
        <v>0</v>
      </c>
      <c r="U11" s="2285">
        <v>1</v>
      </c>
      <c r="V11" s="2280" t="s">
        <v>848</v>
      </c>
      <c r="W11" s="2281" t="s">
        <v>1007</v>
      </c>
    </row>
    <row r="12" spans="1:23" s="2249" customFormat="1" ht="35.1" customHeight="1">
      <c r="A12" s="2286">
        <f>SUM(A10:A11)</f>
        <v>84</v>
      </c>
      <c r="B12" s="2286">
        <f t="shared" ref="B12:I12" si="6">SUM(B10:B11)</f>
        <v>0</v>
      </c>
      <c r="C12" s="2286">
        <f t="shared" si="6"/>
        <v>84</v>
      </c>
      <c r="D12" s="2286">
        <f t="shared" si="6"/>
        <v>263</v>
      </c>
      <c r="E12" s="2286">
        <f t="shared" si="6"/>
        <v>2</v>
      </c>
      <c r="F12" s="2286">
        <f t="shared" si="6"/>
        <v>261</v>
      </c>
      <c r="G12" s="2286">
        <f t="shared" si="6"/>
        <v>176</v>
      </c>
      <c r="H12" s="2286">
        <f t="shared" si="6"/>
        <v>4</v>
      </c>
      <c r="I12" s="2286">
        <f t="shared" si="6"/>
        <v>172</v>
      </c>
      <c r="J12" s="2286">
        <f>SUM(J10:J11)</f>
        <v>598</v>
      </c>
      <c r="K12" s="2287">
        <f>SUM(K10:K11)</f>
        <v>5</v>
      </c>
      <c r="L12" s="2288">
        <f>SUM(L10:L11)</f>
        <v>593</v>
      </c>
      <c r="M12" s="2289" t="s">
        <v>1005</v>
      </c>
      <c r="N12" s="2290" t="s">
        <v>169</v>
      </c>
      <c r="O12" s="2245"/>
      <c r="P12" s="2291">
        <f t="shared" si="4"/>
        <v>2032</v>
      </c>
      <c r="Q12" s="2298">
        <f t="shared" si="0"/>
        <v>45</v>
      </c>
      <c r="R12" s="2292">
        <f t="shared" si="0"/>
        <v>1987</v>
      </c>
      <c r="S12" s="2293">
        <f>SUM(S10:S11)</f>
        <v>13</v>
      </c>
      <c r="T12" s="2294">
        <f>SUM(T10:T11)</f>
        <v>0</v>
      </c>
      <c r="U12" s="2294">
        <f>SUM(U10:U11)</f>
        <v>13</v>
      </c>
      <c r="V12" s="2289" t="s">
        <v>1005</v>
      </c>
      <c r="W12" s="2290" t="s">
        <v>169</v>
      </c>
    </row>
    <row r="13" spans="1:23" s="2249" customFormat="1" ht="35.1" customHeight="1">
      <c r="A13" s="2267">
        <f t="shared" si="1"/>
        <v>10</v>
      </c>
      <c r="B13" s="2267">
        <v>0</v>
      </c>
      <c r="C13" s="2267">
        <v>10</v>
      </c>
      <c r="D13" s="2267">
        <f t="shared" si="2"/>
        <v>15</v>
      </c>
      <c r="E13" s="2267">
        <v>0</v>
      </c>
      <c r="F13" s="2267">
        <v>15</v>
      </c>
      <c r="G13" s="2267">
        <f t="shared" si="3"/>
        <v>29</v>
      </c>
      <c r="H13" s="2267">
        <v>0</v>
      </c>
      <c r="I13" s="2267">
        <v>29</v>
      </c>
      <c r="J13" s="2267">
        <f>SUM(K13:L13)</f>
        <v>97</v>
      </c>
      <c r="K13" s="2268">
        <v>0</v>
      </c>
      <c r="L13" s="2269">
        <v>97</v>
      </c>
      <c r="M13" s="2270" t="s">
        <v>847</v>
      </c>
      <c r="N13" s="2271" t="s">
        <v>155</v>
      </c>
      <c r="O13" s="2245"/>
      <c r="P13" s="2272">
        <f t="shared" si="4"/>
        <v>273</v>
      </c>
      <c r="Q13" s="2296">
        <f t="shared" si="0"/>
        <v>1</v>
      </c>
      <c r="R13" s="2273">
        <f t="shared" si="0"/>
        <v>272</v>
      </c>
      <c r="S13" s="2274">
        <f t="shared" si="5"/>
        <v>5</v>
      </c>
      <c r="T13" s="2275">
        <v>0</v>
      </c>
      <c r="U13" s="2275">
        <v>5</v>
      </c>
      <c r="V13" s="2270" t="s">
        <v>847</v>
      </c>
      <c r="W13" s="2271" t="s">
        <v>155</v>
      </c>
    </row>
    <row r="14" spans="1:23" s="2249" customFormat="1" ht="35.1" customHeight="1">
      <c r="A14" s="2277">
        <f t="shared" si="1"/>
        <v>2</v>
      </c>
      <c r="B14" s="2277">
        <v>0</v>
      </c>
      <c r="C14" s="2277">
        <v>2</v>
      </c>
      <c r="D14" s="2277">
        <f t="shared" si="2"/>
        <v>4</v>
      </c>
      <c r="E14" s="2277">
        <v>0</v>
      </c>
      <c r="F14" s="2277">
        <v>4</v>
      </c>
      <c r="G14" s="2277">
        <f t="shared" si="3"/>
        <v>8</v>
      </c>
      <c r="H14" s="2277">
        <v>0</v>
      </c>
      <c r="I14" s="2277">
        <v>8</v>
      </c>
      <c r="J14" s="2277">
        <f>SUM(K14:L14)</f>
        <v>40</v>
      </c>
      <c r="K14" s="2278">
        <v>0</v>
      </c>
      <c r="L14" s="2279">
        <v>40</v>
      </c>
      <c r="M14" s="2280" t="s">
        <v>848</v>
      </c>
      <c r="N14" s="2276"/>
      <c r="O14" s="2245"/>
      <c r="P14" s="2282">
        <f t="shared" si="4"/>
        <v>57</v>
      </c>
      <c r="Q14" s="2297">
        <f t="shared" si="0"/>
        <v>0</v>
      </c>
      <c r="R14" s="2283">
        <f t="shared" si="0"/>
        <v>57</v>
      </c>
      <c r="S14" s="2284">
        <f t="shared" si="5"/>
        <v>0</v>
      </c>
      <c r="T14" s="2285">
        <v>0</v>
      </c>
      <c r="U14" s="2285">
        <v>0</v>
      </c>
      <c r="V14" s="2280" t="s">
        <v>848</v>
      </c>
      <c r="W14" s="2276"/>
    </row>
    <row r="15" spans="1:23" s="2249" customFormat="1" ht="35.1" customHeight="1">
      <c r="A15" s="2288">
        <f>SUM(A13:A14)</f>
        <v>12</v>
      </c>
      <c r="B15" s="2288">
        <f t="shared" ref="B15:I15" si="7">SUM(B13:B14)</f>
        <v>0</v>
      </c>
      <c r="C15" s="2288">
        <f t="shared" si="7"/>
        <v>12</v>
      </c>
      <c r="D15" s="2288">
        <f t="shared" si="7"/>
        <v>19</v>
      </c>
      <c r="E15" s="2288">
        <f t="shared" si="7"/>
        <v>0</v>
      </c>
      <c r="F15" s="2288">
        <f t="shared" si="7"/>
        <v>19</v>
      </c>
      <c r="G15" s="2288">
        <f t="shared" si="7"/>
        <v>37</v>
      </c>
      <c r="H15" s="2288">
        <f t="shared" si="7"/>
        <v>0</v>
      </c>
      <c r="I15" s="2288">
        <f t="shared" si="7"/>
        <v>37</v>
      </c>
      <c r="J15" s="2286">
        <f>SUM(J13:J14)</f>
        <v>137</v>
      </c>
      <c r="K15" s="2287">
        <f>SUM(K13:K14)</f>
        <v>0</v>
      </c>
      <c r="L15" s="2288">
        <f>SUM(L13:L14)</f>
        <v>137</v>
      </c>
      <c r="M15" s="2289" t="s">
        <v>1005</v>
      </c>
      <c r="N15" s="2290" t="s">
        <v>565</v>
      </c>
      <c r="O15" s="2245"/>
      <c r="P15" s="2291">
        <f t="shared" si="4"/>
        <v>330</v>
      </c>
      <c r="Q15" s="2298">
        <f t="shared" si="0"/>
        <v>1</v>
      </c>
      <c r="R15" s="2292">
        <f t="shared" si="0"/>
        <v>329</v>
      </c>
      <c r="S15" s="2293">
        <f>SUM(S13:S14)</f>
        <v>5</v>
      </c>
      <c r="T15" s="2294">
        <f>SUM(T13:T14)</f>
        <v>0</v>
      </c>
      <c r="U15" s="2294">
        <f>SUM(U13:U14)</f>
        <v>5</v>
      </c>
      <c r="V15" s="2289" t="s">
        <v>1005</v>
      </c>
      <c r="W15" s="2290" t="s">
        <v>565</v>
      </c>
    </row>
    <row r="16" spans="1:23" s="2249" customFormat="1" ht="35.1" customHeight="1">
      <c r="A16" s="2267">
        <f t="shared" si="1"/>
        <v>173</v>
      </c>
      <c r="B16" s="2267">
        <v>0</v>
      </c>
      <c r="C16" s="2267">
        <v>173</v>
      </c>
      <c r="D16" s="2267">
        <f t="shared" si="2"/>
        <v>254</v>
      </c>
      <c r="E16" s="2267">
        <v>0</v>
      </c>
      <c r="F16" s="2267">
        <v>254</v>
      </c>
      <c r="G16" s="2267">
        <f t="shared" si="3"/>
        <v>361</v>
      </c>
      <c r="H16" s="2267">
        <v>0</v>
      </c>
      <c r="I16" s="2267">
        <v>361</v>
      </c>
      <c r="J16" s="2267">
        <f>SUM(K16:L16)</f>
        <v>593</v>
      </c>
      <c r="K16" s="2268">
        <v>1</v>
      </c>
      <c r="L16" s="2269">
        <v>592</v>
      </c>
      <c r="M16" s="2270" t="s">
        <v>847</v>
      </c>
      <c r="N16" s="2271" t="s">
        <v>851</v>
      </c>
      <c r="O16" s="2299"/>
      <c r="P16" s="2272">
        <f t="shared" si="4"/>
        <v>2760</v>
      </c>
      <c r="Q16" s="2296">
        <f t="shared" si="0"/>
        <v>3</v>
      </c>
      <c r="R16" s="2273">
        <f t="shared" si="0"/>
        <v>2757</v>
      </c>
      <c r="S16" s="2274">
        <f t="shared" si="5"/>
        <v>15</v>
      </c>
      <c r="T16" s="2275">
        <v>0</v>
      </c>
      <c r="U16" s="2275">
        <v>15</v>
      </c>
      <c r="V16" s="2270" t="s">
        <v>847</v>
      </c>
      <c r="W16" s="2271" t="s">
        <v>851</v>
      </c>
    </row>
    <row r="17" spans="1:23" s="2249" customFormat="1" ht="35.1" customHeight="1">
      <c r="A17" s="2277">
        <f t="shared" si="1"/>
        <v>20</v>
      </c>
      <c r="B17" s="2277">
        <v>0</v>
      </c>
      <c r="C17" s="2277">
        <v>20</v>
      </c>
      <c r="D17" s="2277">
        <f t="shared" si="2"/>
        <v>37</v>
      </c>
      <c r="E17" s="2277">
        <v>0</v>
      </c>
      <c r="F17" s="2277">
        <v>37</v>
      </c>
      <c r="G17" s="2277">
        <f t="shared" si="3"/>
        <v>31</v>
      </c>
      <c r="H17" s="2277">
        <v>0</v>
      </c>
      <c r="I17" s="2277">
        <v>31</v>
      </c>
      <c r="J17" s="2277">
        <f>SUM(K17:L17)</f>
        <v>74</v>
      </c>
      <c r="K17" s="2278">
        <v>0</v>
      </c>
      <c r="L17" s="2279">
        <v>74</v>
      </c>
      <c r="M17" s="2280" t="s">
        <v>848</v>
      </c>
      <c r="N17" s="2276" t="s">
        <v>567</v>
      </c>
      <c r="O17" s="2299"/>
      <c r="P17" s="2282">
        <f t="shared" si="4"/>
        <v>198</v>
      </c>
      <c r="Q17" s="2297">
        <f t="shared" si="0"/>
        <v>0</v>
      </c>
      <c r="R17" s="2283">
        <f t="shared" si="0"/>
        <v>198</v>
      </c>
      <c r="S17" s="2284">
        <f t="shared" si="5"/>
        <v>0</v>
      </c>
      <c r="T17" s="2285">
        <v>0</v>
      </c>
      <c r="U17" s="2285">
        <v>0</v>
      </c>
      <c r="V17" s="2280" t="s">
        <v>848</v>
      </c>
      <c r="W17" s="2276" t="s">
        <v>567</v>
      </c>
    </row>
    <row r="18" spans="1:23" s="2249" customFormat="1" ht="35.1" customHeight="1">
      <c r="A18" s="2300">
        <f>SUM(A16:A17)</f>
        <v>193</v>
      </c>
      <c r="B18" s="2300">
        <f t="shared" ref="B18:I18" si="8">SUM(B16:B17)</f>
        <v>0</v>
      </c>
      <c r="C18" s="2300">
        <f t="shared" si="8"/>
        <v>193</v>
      </c>
      <c r="D18" s="2300">
        <f t="shared" si="8"/>
        <v>291</v>
      </c>
      <c r="E18" s="2300">
        <f t="shared" si="8"/>
        <v>0</v>
      </c>
      <c r="F18" s="2300">
        <f t="shared" si="8"/>
        <v>291</v>
      </c>
      <c r="G18" s="2300">
        <f t="shared" si="8"/>
        <v>392</v>
      </c>
      <c r="H18" s="2300">
        <f t="shared" si="8"/>
        <v>0</v>
      </c>
      <c r="I18" s="2300">
        <f t="shared" si="8"/>
        <v>392</v>
      </c>
      <c r="J18" s="2301">
        <f>SUM(J16:J17)</f>
        <v>667</v>
      </c>
      <c r="K18" s="2302">
        <f>SUM(K16:K17)</f>
        <v>1</v>
      </c>
      <c r="L18" s="2300">
        <f>SUM(L16:L17)</f>
        <v>666</v>
      </c>
      <c r="M18" s="2303" t="s">
        <v>1005</v>
      </c>
      <c r="N18" s="2290" t="s">
        <v>568</v>
      </c>
      <c r="O18" s="2245"/>
      <c r="P18" s="2304">
        <f t="shared" si="4"/>
        <v>2958</v>
      </c>
      <c r="Q18" s="2305">
        <f t="shared" si="0"/>
        <v>3</v>
      </c>
      <c r="R18" s="2306">
        <f t="shared" si="0"/>
        <v>2955</v>
      </c>
      <c r="S18" s="2307">
        <f>SUM(S16:S17)</f>
        <v>15</v>
      </c>
      <c r="T18" s="2308">
        <f>SUM(T16:T17)</f>
        <v>0</v>
      </c>
      <c r="U18" s="2308">
        <f>SUM(U16:U17)</f>
        <v>15</v>
      </c>
      <c r="V18" s="2303" t="s">
        <v>1005</v>
      </c>
      <c r="W18" s="2290" t="s">
        <v>568</v>
      </c>
    </row>
    <row r="19" spans="1:23" s="2249" customFormat="1" ht="35.1" hidden="1" customHeight="1">
      <c r="A19" s="2267">
        <f t="shared" ref="A19:A27" si="9">C19+B19</f>
        <v>2432</v>
      </c>
      <c r="B19" s="2267">
        <f>[4]total!E19</f>
        <v>3</v>
      </c>
      <c r="C19" s="2267">
        <f>[4]total!F19</f>
        <v>2429</v>
      </c>
      <c r="D19" s="2267">
        <f t="shared" ref="D19:D27" si="10">F19+E19</f>
        <v>2128</v>
      </c>
      <c r="E19" s="2267">
        <f>[4]total!H19</f>
        <v>14</v>
      </c>
      <c r="F19" s="2267">
        <f>[4]total!I19</f>
        <v>2114</v>
      </c>
      <c r="G19" s="2267">
        <f t="shared" ref="G19:G25" si="11">I19+H19</f>
        <v>4021</v>
      </c>
      <c r="H19" s="2267">
        <f>[4]total!K19</f>
        <v>64</v>
      </c>
      <c r="I19" s="2267">
        <f>[4]total!L19</f>
        <v>3957</v>
      </c>
      <c r="J19" s="2309">
        <f>SUM(K19:L19)</f>
        <v>1832</v>
      </c>
      <c r="K19" s="2310">
        <v>0</v>
      </c>
      <c r="L19" s="2311">
        <v>1832</v>
      </c>
      <c r="M19" s="2312" t="s">
        <v>847</v>
      </c>
      <c r="N19" s="2313" t="s">
        <v>1727</v>
      </c>
      <c r="O19" s="2245"/>
      <c r="P19" s="2272">
        <f>Q19+R19</f>
        <v>30436</v>
      </c>
      <c r="Q19" s="2296">
        <f t="shared" si="0"/>
        <v>289</v>
      </c>
      <c r="R19" s="2273">
        <f t="shared" si="0"/>
        <v>30147</v>
      </c>
      <c r="S19" s="2274">
        <f>[4]total!A140</f>
        <v>268</v>
      </c>
      <c r="T19" s="2274">
        <f>[4]total!B140</f>
        <v>0</v>
      </c>
      <c r="U19" s="2274">
        <f>[4]total!C140</f>
        <v>268</v>
      </c>
      <c r="V19" s="2270" t="s">
        <v>847</v>
      </c>
      <c r="W19" s="2313" t="s">
        <v>1727</v>
      </c>
    </row>
    <row r="20" spans="1:23" s="2249" customFormat="1" ht="35.1" hidden="1" customHeight="1">
      <c r="A20" s="2267">
        <f t="shared" si="9"/>
        <v>596</v>
      </c>
      <c r="B20" s="2267">
        <f>[4]total!E20</f>
        <v>1</v>
      </c>
      <c r="C20" s="2267">
        <f>[4]total!F20</f>
        <v>595</v>
      </c>
      <c r="D20" s="2267">
        <f t="shared" si="10"/>
        <v>355</v>
      </c>
      <c r="E20" s="2267">
        <f>[4]total!H20</f>
        <v>4</v>
      </c>
      <c r="F20" s="2267">
        <f>[4]total!I20</f>
        <v>351</v>
      </c>
      <c r="G20" s="2267">
        <f t="shared" si="11"/>
        <v>1426</v>
      </c>
      <c r="H20" s="2267">
        <f>[4]total!K20</f>
        <v>49</v>
      </c>
      <c r="I20" s="2267">
        <f>[4]total!L20</f>
        <v>1377</v>
      </c>
      <c r="J20" s="2277">
        <f>SUM(K20:L20)</f>
        <v>171</v>
      </c>
      <c r="K20" s="2278">
        <v>0</v>
      </c>
      <c r="L20" s="2279">
        <v>171</v>
      </c>
      <c r="M20" s="2280" t="s">
        <v>848</v>
      </c>
      <c r="N20" s="2314" t="s">
        <v>1728</v>
      </c>
      <c r="O20" s="2245"/>
      <c r="P20" s="2272" t="e">
        <f>Q20+R20</f>
        <v>#REF!</v>
      </c>
      <c r="Q20" s="2297" t="e">
        <f t="shared" si="0"/>
        <v>#REF!</v>
      </c>
      <c r="R20" s="2283">
        <f t="shared" si="0"/>
        <v>4384</v>
      </c>
      <c r="S20" s="2274">
        <f>[4]total!A141</f>
        <v>9</v>
      </c>
      <c r="T20" s="2274">
        <f>[4]total!B141</f>
        <v>0</v>
      </c>
      <c r="U20" s="2274">
        <f>[4]total!C141</f>
        <v>9</v>
      </c>
      <c r="V20" s="2280" t="s">
        <v>848</v>
      </c>
      <c r="W20" s="2314" t="s">
        <v>1728</v>
      </c>
    </row>
    <row r="21" spans="1:23" s="2249" customFormat="1" ht="35.1" hidden="1" customHeight="1">
      <c r="A21" s="2267">
        <f t="shared" si="9"/>
        <v>3028</v>
      </c>
      <c r="B21" s="2267">
        <f>[4]total!E21</f>
        <v>4</v>
      </c>
      <c r="C21" s="2267">
        <f>[4]total!F21</f>
        <v>3024</v>
      </c>
      <c r="D21" s="2267">
        <f t="shared" si="10"/>
        <v>2483</v>
      </c>
      <c r="E21" s="2267">
        <f>[4]total!H21</f>
        <v>18</v>
      </c>
      <c r="F21" s="2267">
        <f>[4]total!I21</f>
        <v>2465</v>
      </c>
      <c r="G21" s="2267">
        <f t="shared" si="11"/>
        <v>5447</v>
      </c>
      <c r="H21" s="2267">
        <f>[4]total!K21</f>
        <v>113</v>
      </c>
      <c r="I21" s="2267">
        <f>[4]total!L21</f>
        <v>5334</v>
      </c>
      <c r="J21" s="2315">
        <f>SUM(J19:J20)</f>
        <v>2003</v>
      </c>
      <c r="K21" s="2316">
        <f>SUM(K19:K20)</f>
        <v>0</v>
      </c>
      <c r="L21" s="2317">
        <f>SUM(L19:L20)</f>
        <v>2003</v>
      </c>
      <c r="M21" s="2318" t="s">
        <v>1005</v>
      </c>
      <c r="N21" s="2319" t="s">
        <v>568</v>
      </c>
      <c r="O21" s="2245"/>
      <c r="P21" s="2272" t="e">
        <f>Q21+R21</f>
        <v>#REF!</v>
      </c>
      <c r="Q21" s="2320" t="e">
        <f t="shared" si="0"/>
        <v>#REF!</v>
      </c>
      <c r="R21" s="2321">
        <f t="shared" si="0"/>
        <v>34531</v>
      </c>
      <c r="S21" s="2274">
        <f>[4]total!A142</f>
        <v>277</v>
      </c>
      <c r="T21" s="2274">
        <f>[4]total!B142</f>
        <v>0</v>
      </c>
      <c r="U21" s="2274">
        <f>[4]total!C142</f>
        <v>277</v>
      </c>
      <c r="V21" s="2318" t="s">
        <v>1005</v>
      </c>
      <c r="W21" s="2319" t="s">
        <v>568</v>
      </c>
    </row>
    <row r="22" spans="1:23" s="2249" customFormat="1" ht="35.1" hidden="1" customHeight="1">
      <c r="A22" s="2267">
        <f t="shared" si="9"/>
        <v>0</v>
      </c>
      <c r="B22" s="2269"/>
      <c r="C22" s="2269"/>
      <c r="D22" s="2267">
        <f t="shared" si="10"/>
        <v>0</v>
      </c>
      <c r="E22" s="2269"/>
      <c r="F22" s="2269"/>
      <c r="G22" s="2267">
        <f t="shared" si="11"/>
        <v>0</v>
      </c>
      <c r="H22" s="2269"/>
      <c r="I22" s="2269"/>
      <c r="J22" s="2309"/>
      <c r="K22" s="2310"/>
      <c r="L22" s="2311"/>
      <c r="M22" s="2312"/>
      <c r="N22" s="2322"/>
      <c r="O22" s="2245"/>
      <c r="P22" s="2323"/>
      <c r="Q22" s="2296"/>
      <c r="R22" s="2273"/>
      <c r="S22" s="2324"/>
      <c r="T22" s="2324"/>
      <c r="U22" s="2324"/>
      <c r="V22" s="2270"/>
      <c r="W22" s="2322"/>
    </row>
    <row r="23" spans="1:23" s="2249" customFormat="1" ht="35.1" hidden="1" customHeight="1">
      <c r="A23" s="2267">
        <f t="shared" si="9"/>
        <v>0</v>
      </c>
      <c r="B23" s="2279"/>
      <c r="C23" s="2279"/>
      <c r="D23" s="2267">
        <f t="shared" si="10"/>
        <v>0</v>
      </c>
      <c r="E23" s="2279"/>
      <c r="F23" s="2279"/>
      <c r="G23" s="2267">
        <f t="shared" si="11"/>
        <v>0</v>
      </c>
      <c r="H23" s="2279"/>
      <c r="I23" s="2279"/>
      <c r="J23" s="2277"/>
      <c r="K23" s="2278"/>
      <c r="L23" s="2279"/>
      <c r="M23" s="2280"/>
      <c r="N23" s="2276"/>
      <c r="O23" s="2245"/>
      <c r="P23" s="2325"/>
      <c r="Q23" s="2297"/>
      <c r="R23" s="2283"/>
      <c r="S23" s="2326"/>
      <c r="T23" s="2326"/>
      <c r="U23" s="2326"/>
      <c r="V23" s="2280"/>
      <c r="W23" s="2276"/>
    </row>
    <row r="24" spans="1:23" s="2249" customFormat="1" ht="35.1" hidden="1" customHeight="1">
      <c r="A24" s="2267">
        <f t="shared" si="9"/>
        <v>0</v>
      </c>
      <c r="B24" s="2269"/>
      <c r="C24" s="2269"/>
      <c r="D24" s="2267">
        <f t="shared" si="10"/>
        <v>0</v>
      </c>
      <c r="E24" s="2269"/>
      <c r="F24" s="2269"/>
      <c r="G24" s="2267">
        <f t="shared" si="11"/>
        <v>0</v>
      </c>
      <c r="H24" s="2269"/>
      <c r="I24" s="2269"/>
      <c r="J24" s="2315"/>
      <c r="K24" s="2316"/>
      <c r="L24" s="2317"/>
      <c r="M24" s="2318"/>
      <c r="N24" s="2290"/>
      <c r="O24" s="2245"/>
      <c r="P24" s="2327"/>
      <c r="Q24" s="2320"/>
      <c r="R24" s="2321"/>
      <c r="S24" s="2324"/>
      <c r="T24" s="2324"/>
      <c r="U24" s="2324"/>
      <c r="V24" s="2318"/>
      <c r="W24" s="2290"/>
    </row>
    <row r="25" spans="1:23" s="2249" customFormat="1" ht="35.1" hidden="1" customHeight="1">
      <c r="A25" s="2267">
        <f t="shared" si="9"/>
        <v>3787</v>
      </c>
      <c r="B25" s="2269">
        <v>1989</v>
      </c>
      <c r="C25" s="2269">
        <v>1798</v>
      </c>
      <c r="D25" s="2267">
        <f t="shared" si="10"/>
        <v>3642</v>
      </c>
      <c r="E25" s="2269">
        <v>1842</v>
      </c>
      <c r="F25" s="2269">
        <v>1800</v>
      </c>
      <c r="G25" s="2267">
        <f t="shared" si="11"/>
        <v>5568</v>
      </c>
      <c r="H25" s="2269">
        <v>2245</v>
      </c>
      <c r="I25" s="2269">
        <v>3323</v>
      </c>
      <c r="J25" s="2309">
        <f>SUM(K25:L25)</f>
        <v>798</v>
      </c>
      <c r="K25" s="2310">
        <v>45</v>
      </c>
      <c r="L25" s="2311">
        <v>753</v>
      </c>
      <c r="M25" s="2312" t="s">
        <v>847</v>
      </c>
      <c r="N25" s="2271" t="s">
        <v>1729</v>
      </c>
      <c r="O25" s="2245"/>
      <c r="P25" s="2323">
        <f t="shared" ref="P25:R27" si="12">SUM(J25+G25+D25+A25+J54+G54+D54+A54+J80+G80+D80+A80+J106+G106+D106+A106+J132+G132+D132+A132+S25)</f>
        <v>36641</v>
      </c>
      <c r="Q25" s="2296">
        <f t="shared" si="12"/>
        <v>13975</v>
      </c>
      <c r="R25" s="2273">
        <f t="shared" si="12"/>
        <v>22666</v>
      </c>
      <c r="S25" s="2324">
        <v>261</v>
      </c>
      <c r="T25" s="2324">
        <v>19</v>
      </c>
      <c r="U25" s="2324">
        <v>242</v>
      </c>
      <c r="V25" s="2270" t="s">
        <v>847</v>
      </c>
      <c r="W25" s="2271" t="s">
        <v>1730</v>
      </c>
    </row>
    <row r="26" spans="1:23" s="2249" customFormat="1" ht="35.1" hidden="1" customHeight="1">
      <c r="A26" s="2267">
        <f t="shared" si="9"/>
        <v>1029</v>
      </c>
      <c r="B26" s="2279">
        <v>596</v>
      </c>
      <c r="C26" s="2279">
        <v>433</v>
      </c>
      <c r="D26" s="2267">
        <f t="shared" si="10"/>
        <v>753</v>
      </c>
      <c r="E26" s="2279">
        <v>352</v>
      </c>
      <c r="F26" s="2279">
        <v>401</v>
      </c>
      <c r="G26" s="2279">
        <v>2213</v>
      </c>
      <c r="H26" s="2279">
        <v>1234</v>
      </c>
      <c r="I26" s="2279">
        <v>979</v>
      </c>
      <c r="J26" s="2277">
        <f>SUM(K26:L26)</f>
        <v>71</v>
      </c>
      <c r="K26" s="2278">
        <v>3</v>
      </c>
      <c r="L26" s="2279">
        <v>68</v>
      </c>
      <c r="M26" s="2280" t="s">
        <v>848</v>
      </c>
      <c r="N26" s="2276" t="s">
        <v>1731</v>
      </c>
      <c r="O26" s="2245"/>
      <c r="P26" s="2325">
        <f t="shared" si="12"/>
        <v>8908</v>
      </c>
      <c r="Q26" s="2297">
        <f t="shared" si="12"/>
        <v>4358</v>
      </c>
      <c r="R26" s="2283">
        <f t="shared" si="12"/>
        <v>4550</v>
      </c>
      <c r="S26" s="2326">
        <v>21</v>
      </c>
      <c r="T26" s="2326">
        <v>14</v>
      </c>
      <c r="U26" s="2326">
        <v>7</v>
      </c>
      <c r="V26" s="2280" t="s">
        <v>848</v>
      </c>
      <c r="W26" s="2276" t="s">
        <v>1731</v>
      </c>
    </row>
    <row r="27" spans="1:23" s="2249" customFormat="1" ht="35.1" hidden="1" customHeight="1">
      <c r="A27" s="2267">
        <f t="shared" si="9"/>
        <v>4816</v>
      </c>
      <c r="B27" s="2317">
        <v>2585</v>
      </c>
      <c r="C27" s="2317">
        <v>2231</v>
      </c>
      <c r="D27" s="2267">
        <f t="shared" si="10"/>
        <v>4395</v>
      </c>
      <c r="E27" s="2317">
        <v>2194</v>
      </c>
      <c r="F27" s="2317">
        <v>2201</v>
      </c>
      <c r="G27" s="2317">
        <v>7781</v>
      </c>
      <c r="H27" s="2317">
        <v>3479</v>
      </c>
      <c r="I27" s="2317">
        <v>4302</v>
      </c>
      <c r="J27" s="2315">
        <f>SUM(K27:L27)</f>
        <v>869</v>
      </c>
      <c r="K27" s="2316">
        <f>SUM(K25:K26)</f>
        <v>48</v>
      </c>
      <c r="L27" s="2317">
        <f>SUM(L25:L26)</f>
        <v>821</v>
      </c>
      <c r="M27" s="2318" t="s">
        <v>1005</v>
      </c>
      <c r="N27" s="2328" t="s">
        <v>217</v>
      </c>
      <c r="O27" s="2245"/>
      <c r="P27" s="2327">
        <f t="shared" si="12"/>
        <v>45549</v>
      </c>
      <c r="Q27" s="2320">
        <f t="shared" si="12"/>
        <v>18333</v>
      </c>
      <c r="R27" s="2321">
        <f t="shared" si="12"/>
        <v>27216</v>
      </c>
      <c r="S27" s="2324">
        <v>282</v>
      </c>
      <c r="T27" s="2324">
        <v>33</v>
      </c>
      <c r="U27" s="2324">
        <v>249</v>
      </c>
      <c r="V27" s="2318" t="s">
        <v>1005</v>
      </c>
      <c r="W27" s="2328" t="s">
        <v>217</v>
      </c>
    </row>
    <row r="28" spans="1:23" s="2336" customFormat="1" ht="15" customHeight="1">
      <c r="A28" s="2329"/>
      <c r="B28" s="2330"/>
      <c r="C28" s="2330"/>
      <c r="D28" s="2330"/>
      <c r="E28" s="2330"/>
      <c r="F28" s="2330"/>
      <c r="G28" s="2330"/>
      <c r="H28" s="2330"/>
      <c r="I28" s="2330"/>
      <c r="J28" s="2330"/>
      <c r="K28" s="2331"/>
      <c r="L28" s="2331"/>
      <c r="M28" s="2332"/>
      <c r="N28" s="2333"/>
      <c r="O28" s="2332"/>
      <c r="P28" s="2332"/>
      <c r="Q28" s="2334"/>
      <c r="R28" s="2334"/>
      <c r="S28" s="2334"/>
      <c r="T28" s="2334"/>
      <c r="U28" s="2334"/>
      <c r="V28" s="2334"/>
      <c r="W28" s="2335" t="s">
        <v>217</v>
      </c>
    </row>
    <row r="29" spans="1:23" s="2336" customFormat="1" ht="16.5" customHeight="1">
      <c r="A29" s="2337" t="s">
        <v>1732</v>
      </c>
      <c r="B29" s="2330"/>
      <c r="C29" s="2330"/>
      <c r="D29" s="2338" t="s">
        <v>1733</v>
      </c>
      <c r="E29" s="2330"/>
      <c r="F29" s="2330"/>
      <c r="G29" s="2330"/>
      <c r="H29" s="2332"/>
      <c r="I29" s="2330"/>
      <c r="J29" s="2330"/>
      <c r="K29" s="2331"/>
      <c r="L29" s="2331"/>
      <c r="M29" s="2332"/>
      <c r="N29" s="2339" t="s">
        <v>1734</v>
      </c>
      <c r="O29" s="2332"/>
      <c r="P29" s="2332"/>
      <c r="Q29" s="2332"/>
      <c r="R29" s="2332"/>
      <c r="S29" s="2332"/>
      <c r="T29" s="2332"/>
      <c r="U29" s="2332"/>
      <c r="V29" s="2332"/>
      <c r="W29" s="2340"/>
    </row>
    <row r="30" spans="1:23" s="2336" customFormat="1" ht="14.25" hidden="1" customHeight="1">
      <c r="A30" s="2332"/>
      <c r="B30" s="2330"/>
      <c r="C30" s="2330"/>
      <c r="D30" s="2330"/>
      <c r="E30" s="2330"/>
      <c r="F30" s="2330"/>
      <c r="G30" s="2330"/>
      <c r="H30" s="2330"/>
      <c r="I30" s="2330"/>
      <c r="J30" s="2330"/>
      <c r="K30" s="2331"/>
      <c r="L30" s="2331"/>
      <c r="M30" s="2332"/>
      <c r="N30" s="2332"/>
      <c r="O30" s="2332"/>
      <c r="P30" s="2332"/>
      <c r="Q30" s="2332"/>
      <c r="R30" s="2332"/>
      <c r="S30" s="2332"/>
      <c r="T30" s="2332"/>
      <c r="U30" s="2332"/>
      <c r="V30" s="2332"/>
      <c r="W30" s="2332"/>
    </row>
    <row r="31" spans="1:23" ht="56.25" hidden="1" customHeight="1">
      <c r="A31" s="2341"/>
      <c r="B31" s="2342"/>
      <c r="C31" s="2342"/>
      <c r="D31" s="2342"/>
      <c r="E31" s="2342"/>
      <c r="F31" s="2342"/>
      <c r="G31" s="2342"/>
      <c r="H31" s="2342"/>
      <c r="I31" s="2342"/>
      <c r="J31" s="2342"/>
      <c r="K31" s="2343"/>
      <c r="L31" s="2343"/>
      <c r="M31" s="2146"/>
      <c r="N31" s="2146"/>
      <c r="O31" s="2146"/>
      <c r="P31" s="2146"/>
      <c r="Q31" s="2146"/>
      <c r="R31" s="2146"/>
      <c r="S31" s="2146"/>
      <c r="T31" s="2146"/>
      <c r="U31" s="2146"/>
      <c r="V31" s="2146"/>
      <c r="W31" s="2146"/>
    </row>
    <row r="32" spans="1:23" s="2156" customFormat="1" ht="23.25">
      <c r="A32" s="2149" t="s">
        <v>1735</v>
      </c>
      <c r="B32" s="2150"/>
      <c r="C32" s="2150"/>
      <c r="D32" s="2150"/>
      <c r="E32" s="2150"/>
      <c r="F32" s="2150" t="s">
        <v>217</v>
      </c>
      <c r="G32" s="2150"/>
      <c r="H32" s="2150"/>
      <c r="I32" s="2150"/>
      <c r="J32" s="2150"/>
      <c r="K32" s="2344"/>
      <c r="L32" s="2344"/>
      <c r="M32" s="2152"/>
      <c r="N32" s="2153" t="s">
        <v>1736</v>
      </c>
      <c r="O32" s="2152"/>
      <c r="P32" s="2152"/>
      <c r="Q32" s="2152"/>
      <c r="R32" s="2152"/>
      <c r="S32" s="2152"/>
      <c r="T32" s="2152"/>
      <c r="U32" s="2152"/>
      <c r="V32" s="2152"/>
      <c r="W32" s="2152"/>
    </row>
    <row r="33" spans="1:23" s="2249" customFormat="1" ht="19.5" customHeight="1">
      <c r="A33" s="2345" t="s">
        <v>103</v>
      </c>
      <c r="B33" s="2346"/>
      <c r="C33" s="2241" t="s">
        <v>209</v>
      </c>
      <c r="D33" s="2239" t="s">
        <v>101</v>
      </c>
      <c r="E33" s="2240"/>
      <c r="F33" s="2241" t="s">
        <v>100</v>
      </c>
      <c r="G33" s="2239" t="s">
        <v>99</v>
      </c>
      <c r="H33" s="2240"/>
      <c r="I33" s="2242" t="s">
        <v>208</v>
      </c>
      <c r="J33" s="2239" t="s">
        <v>207</v>
      </c>
      <c r="K33" s="2240"/>
      <c r="L33" s="2347" t="s">
        <v>96</v>
      </c>
      <c r="M33" s="2243"/>
      <c r="N33" s="2244" t="s">
        <v>556</v>
      </c>
      <c r="O33" s="2245"/>
      <c r="P33" s="2245"/>
      <c r="Q33" s="2245"/>
      <c r="R33" s="2245"/>
      <c r="S33" s="2245"/>
      <c r="T33" s="2245"/>
      <c r="U33" s="2245"/>
      <c r="V33" s="2245"/>
      <c r="W33" s="2245"/>
    </row>
    <row r="34" spans="1:23" s="2249" customFormat="1" ht="19.5" customHeight="1">
      <c r="A34" s="2348" t="s">
        <v>130</v>
      </c>
      <c r="B34" s="2250" t="s">
        <v>843</v>
      </c>
      <c r="C34" s="2251" t="s">
        <v>842</v>
      </c>
      <c r="D34" s="2252" t="s">
        <v>130</v>
      </c>
      <c r="E34" s="2250" t="s">
        <v>843</v>
      </c>
      <c r="F34" s="2251" t="s">
        <v>842</v>
      </c>
      <c r="G34" s="2252" t="s">
        <v>130</v>
      </c>
      <c r="H34" s="2250" t="s">
        <v>843</v>
      </c>
      <c r="I34" s="2251" t="s">
        <v>842</v>
      </c>
      <c r="J34" s="2252" t="s">
        <v>130</v>
      </c>
      <c r="K34" s="2250" t="s">
        <v>843</v>
      </c>
      <c r="L34" s="2251" t="s">
        <v>842</v>
      </c>
      <c r="M34" s="2253"/>
      <c r="N34" s="2254" t="s">
        <v>558</v>
      </c>
      <c r="O34" s="2245"/>
      <c r="P34" s="2245"/>
      <c r="Q34" s="2245"/>
      <c r="R34" s="2245"/>
      <c r="S34" s="2245"/>
      <c r="T34" s="2245"/>
      <c r="U34" s="2245"/>
      <c r="V34" s="2245"/>
      <c r="W34" s="2245"/>
    </row>
    <row r="35" spans="1:23" s="2249" customFormat="1" ht="19.5" customHeight="1">
      <c r="A35" s="2349" t="s">
        <v>131</v>
      </c>
      <c r="B35" s="2350" t="s">
        <v>845</v>
      </c>
      <c r="C35" s="2351" t="s">
        <v>844</v>
      </c>
      <c r="D35" s="2352" t="s">
        <v>131</v>
      </c>
      <c r="E35" s="2350" t="s">
        <v>845</v>
      </c>
      <c r="F35" s="2351" t="s">
        <v>844</v>
      </c>
      <c r="G35" s="2352" t="s">
        <v>131</v>
      </c>
      <c r="H35" s="2350" t="s">
        <v>845</v>
      </c>
      <c r="I35" s="2351" t="s">
        <v>844</v>
      </c>
      <c r="J35" s="2352" t="s">
        <v>131</v>
      </c>
      <c r="K35" s="2350" t="s">
        <v>845</v>
      </c>
      <c r="L35" s="2351" t="s">
        <v>844</v>
      </c>
      <c r="M35" s="2353"/>
      <c r="N35" s="2262"/>
      <c r="O35" s="2245"/>
      <c r="P35" s="2245"/>
      <c r="Q35" s="2245"/>
      <c r="R35" s="2245"/>
      <c r="S35" s="2245"/>
      <c r="T35" s="2245"/>
      <c r="U35" s="2245"/>
      <c r="V35" s="2245"/>
      <c r="W35" s="2245"/>
    </row>
    <row r="36" spans="1:23" s="2249" customFormat="1" ht="34.5" customHeight="1">
      <c r="A36" s="2267">
        <f>C36+B36</f>
        <v>48</v>
      </c>
      <c r="B36" s="2267">
        <v>1</v>
      </c>
      <c r="C36" s="2267">
        <v>47</v>
      </c>
      <c r="D36" s="2267">
        <f>F36+E36</f>
        <v>29</v>
      </c>
      <c r="E36" s="2267">
        <v>16</v>
      </c>
      <c r="F36" s="2267">
        <v>13</v>
      </c>
      <c r="G36" s="2267">
        <f>I36+H36</f>
        <v>77</v>
      </c>
      <c r="H36" s="2267">
        <v>11</v>
      </c>
      <c r="I36" s="2267">
        <v>66</v>
      </c>
      <c r="J36" s="2269">
        <f>L36+K36</f>
        <v>28</v>
      </c>
      <c r="K36" s="2269">
        <v>10</v>
      </c>
      <c r="L36" s="2269">
        <v>18</v>
      </c>
      <c r="M36" s="2270" t="s">
        <v>847</v>
      </c>
      <c r="N36" s="2271" t="s">
        <v>846</v>
      </c>
      <c r="O36" s="2245"/>
      <c r="P36" s="2245"/>
      <c r="Q36" s="2245"/>
      <c r="R36" s="2245"/>
      <c r="S36" s="2245"/>
      <c r="T36" s="2245"/>
      <c r="U36" s="2245"/>
      <c r="V36" s="2245"/>
      <c r="W36" s="2245"/>
    </row>
    <row r="37" spans="1:23" s="2249" customFormat="1" ht="34.5" customHeight="1">
      <c r="A37" s="2277">
        <f t="shared" ref="A37:A46" si="13">C37+B37</f>
        <v>66</v>
      </c>
      <c r="B37" s="2277">
        <v>2</v>
      </c>
      <c r="C37" s="2277">
        <v>64</v>
      </c>
      <c r="D37" s="2277">
        <f t="shared" ref="D37:D46" si="14">F37+E37</f>
        <v>8</v>
      </c>
      <c r="E37" s="2277">
        <v>6</v>
      </c>
      <c r="F37" s="2277">
        <v>2</v>
      </c>
      <c r="G37" s="2277">
        <f t="shared" ref="G37:G46" si="15">I37+H37</f>
        <v>33</v>
      </c>
      <c r="H37" s="2277">
        <v>5</v>
      </c>
      <c r="I37" s="2277">
        <v>28</v>
      </c>
      <c r="J37" s="2279">
        <f t="shared" ref="J37:J46" si="16">L37+K37</f>
        <v>7</v>
      </c>
      <c r="K37" s="2279">
        <v>0</v>
      </c>
      <c r="L37" s="2279">
        <v>7</v>
      </c>
      <c r="M37" s="2280" t="s">
        <v>848</v>
      </c>
      <c r="N37" s="2281" t="s">
        <v>217</v>
      </c>
      <c r="O37" s="2245"/>
      <c r="P37" s="2245"/>
      <c r="Q37" s="2245"/>
      <c r="R37" s="2245"/>
      <c r="S37" s="2245"/>
      <c r="T37" s="2245"/>
      <c r="U37" s="2245"/>
      <c r="V37" s="2245"/>
      <c r="W37" s="2245"/>
    </row>
    <row r="38" spans="1:23" s="2249" customFormat="1" ht="34.5" customHeight="1">
      <c r="A38" s="2309">
        <f t="shared" si="13"/>
        <v>114</v>
      </c>
      <c r="B38" s="2311">
        <f t="shared" ref="B38:K38" si="17">SUM(B36:B37)</f>
        <v>3</v>
      </c>
      <c r="C38" s="2311">
        <f t="shared" si="17"/>
        <v>111</v>
      </c>
      <c r="D38" s="2309">
        <f t="shared" si="14"/>
        <v>37</v>
      </c>
      <c r="E38" s="2311">
        <f t="shared" si="17"/>
        <v>22</v>
      </c>
      <c r="F38" s="2311">
        <f t="shared" si="17"/>
        <v>15</v>
      </c>
      <c r="G38" s="2309">
        <f t="shared" si="15"/>
        <v>110</v>
      </c>
      <c r="H38" s="2311">
        <f t="shared" si="17"/>
        <v>16</v>
      </c>
      <c r="I38" s="2311">
        <f t="shared" si="17"/>
        <v>94</v>
      </c>
      <c r="J38" s="2311">
        <f t="shared" si="17"/>
        <v>35</v>
      </c>
      <c r="K38" s="2311">
        <f t="shared" si="17"/>
        <v>10</v>
      </c>
      <c r="L38" s="2311">
        <f>SUM(L36:L37)</f>
        <v>25</v>
      </c>
      <c r="M38" s="2303" t="s">
        <v>1005</v>
      </c>
      <c r="N38" s="2290" t="s">
        <v>731</v>
      </c>
      <c r="O38" s="2245"/>
      <c r="P38" s="2245"/>
      <c r="Q38" s="2245"/>
      <c r="R38" s="2245"/>
      <c r="S38" s="2245"/>
      <c r="T38" s="2245"/>
      <c r="U38" s="2245"/>
      <c r="V38" s="2245"/>
      <c r="W38" s="2245"/>
    </row>
    <row r="39" spans="1:23" s="2249" customFormat="1" ht="34.5" customHeight="1">
      <c r="A39" s="2267">
        <f t="shared" si="13"/>
        <v>6</v>
      </c>
      <c r="B39" s="2267">
        <v>0</v>
      </c>
      <c r="C39" s="2267">
        <v>6</v>
      </c>
      <c r="D39" s="2267">
        <f t="shared" si="14"/>
        <v>70</v>
      </c>
      <c r="E39" s="2267">
        <v>0</v>
      </c>
      <c r="F39" s="2267">
        <v>70</v>
      </c>
      <c r="G39" s="2267">
        <f t="shared" si="15"/>
        <v>123</v>
      </c>
      <c r="H39" s="2267">
        <v>0</v>
      </c>
      <c r="I39" s="2267">
        <v>123</v>
      </c>
      <c r="J39" s="2269">
        <f t="shared" si="16"/>
        <v>49</v>
      </c>
      <c r="K39" s="2269">
        <v>0</v>
      </c>
      <c r="L39" s="2269">
        <v>49</v>
      </c>
      <c r="M39" s="2270" t="s">
        <v>847</v>
      </c>
      <c r="N39" s="2271" t="s">
        <v>1006</v>
      </c>
      <c r="O39" s="2245"/>
      <c r="P39" s="2245"/>
      <c r="Q39" s="2245"/>
      <c r="R39" s="2245"/>
      <c r="S39" s="2245"/>
      <c r="T39" s="2245"/>
      <c r="U39" s="2245"/>
      <c r="V39" s="2245"/>
      <c r="W39" s="2245"/>
    </row>
    <row r="40" spans="1:23" s="2249" customFormat="1" ht="34.5" customHeight="1">
      <c r="A40" s="2277">
        <f t="shared" si="13"/>
        <v>3</v>
      </c>
      <c r="B40" s="2277">
        <v>1</v>
      </c>
      <c r="C40" s="2277">
        <v>2</v>
      </c>
      <c r="D40" s="2277">
        <f t="shared" si="14"/>
        <v>22</v>
      </c>
      <c r="E40" s="2277">
        <v>8</v>
      </c>
      <c r="F40" s="2277">
        <v>14</v>
      </c>
      <c r="G40" s="2277">
        <f t="shared" si="15"/>
        <v>69</v>
      </c>
      <c r="H40" s="2277">
        <v>5</v>
      </c>
      <c r="I40" s="2277">
        <v>64</v>
      </c>
      <c r="J40" s="2279">
        <f t="shared" si="16"/>
        <v>8</v>
      </c>
      <c r="K40" s="2279">
        <v>0</v>
      </c>
      <c r="L40" s="2279">
        <v>8</v>
      </c>
      <c r="M40" s="2280" t="s">
        <v>848</v>
      </c>
      <c r="N40" s="2281" t="s">
        <v>1007</v>
      </c>
      <c r="O40" s="2245"/>
      <c r="P40" s="2245"/>
      <c r="Q40" s="2245"/>
      <c r="R40" s="2245"/>
      <c r="S40" s="2245"/>
      <c r="T40" s="2245"/>
      <c r="U40" s="2245"/>
      <c r="V40" s="2245"/>
      <c r="W40" s="2245"/>
    </row>
    <row r="41" spans="1:23" s="2249" customFormat="1" ht="34.5" customHeight="1">
      <c r="A41" s="2311">
        <f>SUM(A39:A40)</f>
        <v>9</v>
      </c>
      <c r="B41" s="2311">
        <f t="shared" ref="B41:K41" si="18">SUM(B39:B40)</f>
        <v>1</v>
      </c>
      <c r="C41" s="2311">
        <f t="shared" si="18"/>
        <v>8</v>
      </c>
      <c r="D41" s="2311">
        <f t="shared" si="18"/>
        <v>92</v>
      </c>
      <c r="E41" s="2311">
        <f t="shared" si="18"/>
        <v>8</v>
      </c>
      <c r="F41" s="2311">
        <f t="shared" si="18"/>
        <v>84</v>
      </c>
      <c r="G41" s="2311">
        <f t="shared" si="18"/>
        <v>192</v>
      </c>
      <c r="H41" s="2311">
        <f t="shared" si="18"/>
        <v>5</v>
      </c>
      <c r="I41" s="2311">
        <f t="shared" si="18"/>
        <v>187</v>
      </c>
      <c r="J41" s="2311">
        <f t="shared" si="18"/>
        <v>57</v>
      </c>
      <c r="K41" s="2311">
        <f t="shared" si="18"/>
        <v>0</v>
      </c>
      <c r="L41" s="2311">
        <f>SUM(L39:L40)</f>
        <v>57</v>
      </c>
      <c r="M41" s="2303" t="s">
        <v>1005</v>
      </c>
      <c r="N41" s="2290" t="s">
        <v>169</v>
      </c>
      <c r="O41" s="2245"/>
      <c r="P41" s="2245"/>
      <c r="Q41" s="2245"/>
      <c r="R41" s="2245"/>
      <c r="S41" s="2245"/>
      <c r="T41" s="2245"/>
      <c r="U41" s="2245"/>
      <c r="V41" s="2245"/>
      <c r="W41" s="2245"/>
    </row>
    <row r="42" spans="1:23" s="2249" customFormat="1" ht="34.5" customHeight="1">
      <c r="A42" s="2267">
        <f t="shared" si="13"/>
        <v>11</v>
      </c>
      <c r="B42" s="2267">
        <v>0</v>
      </c>
      <c r="C42" s="2267">
        <v>11</v>
      </c>
      <c r="D42" s="2267">
        <f t="shared" si="14"/>
        <v>11</v>
      </c>
      <c r="E42" s="2267">
        <v>0</v>
      </c>
      <c r="F42" s="2267">
        <v>11</v>
      </c>
      <c r="G42" s="2267">
        <f t="shared" si="15"/>
        <v>9</v>
      </c>
      <c r="H42" s="2267">
        <v>0</v>
      </c>
      <c r="I42" s="2267">
        <v>9</v>
      </c>
      <c r="J42" s="2269">
        <f t="shared" si="16"/>
        <v>8</v>
      </c>
      <c r="K42" s="2269">
        <v>0</v>
      </c>
      <c r="L42" s="2269">
        <v>8</v>
      </c>
      <c r="M42" s="2354" t="s">
        <v>847</v>
      </c>
      <c r="N42" s="2271" t="s">
        <v>155</v>
      </c>
      <c r="O42" s="2245"/>
      <c r="P42" s="2245"/>
      <c r="Q42" s="2245"/>
      <c r="R42" s="2245"/>
      <c r="S42" s="2245"/>
      <c r="T42" s="2245"/>
      <c r="U42" s="2245"/>
      <c r="V42" s="2245"/>
      <c r="W42" s="2245"/>
    </row>
    <row r="43" spans="1:23" s="2249" customFormat="1" ht="34.5" customHeight="1">
      <c r="A43" s="2277">
        <f t="shared" si="13"/>
        <v>0</v>
      </c>
      <c r="B43" s="2277">
        <v>0</v>
      </c>
      <c r="C43" s="2277">
        <v>0</v>
      </c>
      <c r="D43" s="2277">
        <f t="shared" si="14"/>
        <v>0</v>
      </c>
      <c r="E43" s="2277">
        <v>0</v>
      </c>
      <c r="F43" s="2277">
        <v>0</v>
      </c>
      <c r="G43" s="2277">
        <f t="shared" si="15"/>
        <v>3</v>
      </c>
      <c r="H43" s="2277">
        <v>0</v>
      </c>
      <c r="I43" s="2277">
        <v>3</v>
      </c>
      <c r="J43" s="2279">
        <f t="shared" si="16"/>
        <v>0</v>
      </c>
      <c r="K43" s="2279">
        <v>0</v>
      </c>
      <c r="L43" s="2279">
        <v>0</v>
      </c>
      <c r="M43" s="2280" t="s">
        <v>848</v>
      </c>
      <c r="N43" s="2276"/>
      <c r="O43" s="2245"/>
      <c r="P43" s="2245"/>
      <c r="Q43" s="2245"/>
      <c r="R43" s="2245"/>
      <c r="S43" s="2245"/>
      <c r="T43" s="2245"/>
      <c r="U43" s="2245"/>
      <c r="V43" s="2245"/>
      <c r="W43" s="2245"/>
    </row>
    <row r="44" spans="1:23" s="2249" customFormat="1" ht="34.5" customHeight="1">
      <c r="A44" s="2300">
        <f>SUM(A42:A43)</f>
        <v>11</v>
      </c>
      <c r="B44" s="2300">
        <f t="shared" ref="B44:K44" si="19">SUM(B42:B43)</f>
        <v>0</v>
      </c>
      <c r="C44" s="2300">
        <f t="shared" si="19"/>
        <v>11</v>
      </c>
      <c r="D44" s="2300">
        <f t="shared" si="19"/>
        <v>11</v>
      </c>
      <c r="E44" s="2300">
        <f t="shared" si="19"/>
        <v>0</v>
      </c>
      <c r="F44" s="2300">
        <f t="shared" si="19"/>
        <v>11</v>
      </c>
      <c r="G44" s="2300">
        <f t="shared" si="19"/>
        <v>12</v>
      </c>
      <c r="H44" s="2300">
        <f t="shared" si="19"/>
        <v>0</v>
      </c>
      <c r="I44" s="2300">
        <f t="shared" si="19"/>
        <v>12</v>
      </c>
      <c r="J44" s="2300">
        <f t="shared" si="19"/>
        <v>8</v>
      </c>
      <c r="K44" s="2300">
        <f t="shared" si="19"/>
        <v>0</v>
      </c>
      <c r="L44" s="2300">
        <f>SUM(L42:L43)</f>
        <v>8</v>
      </c>
      <c r="M44" s="2303" t="s">
        <v>1005</v>
      </c>
      <c r="N44" s="2290" t="s">
        <v>565</v>
      </c>
      <c r="O44" s="2245"/>
      <c r="P44" s="2245"/>
      <c r="Q44" s="2245"/>
      <c r="R44" s="2245"/>
      <c r="S44" s="2245"/>
      <c r="T44" s="2245"/>
      <c r="U44" s="2245"/>
      <c r="V44" s="2245"/>
      <c r="W44" s="2245"/>
    </row>
    <row r="45" spans="1:23" s="2249" customFormat="1" ht="34.5" customHeight="1">
      <c r="A45" s="2267">
        <f t="shared" si="13"/>
        <v>66</v>
      </c>
      <c r="B45" s="2267">
        <v>0</v>
      </c>
      <c r="C45" s="2267">
        <v>66</v>
      </c>
      <c r="D45" s="2267">
        <f t="shared" si="14"/>
        <v>177</v>
      </c>
      <c r="E45" s="2267">
        <v>0</v>
      </c>
      <c r="F45" s="2267">
        <v>177</v>
      </c>
      <c r="G45" s="2267">
        <f t="shared" si="15"/>
        <v>264</v>
      </c>
      <c r="H45" s="2267">
        <v>0</v>
      </c>
      <c r="I45" s="2267">
        <v>264</v>
      </c>
      <c r="J45" s="2269">
        <f t="shared" si="16"/>
        <v>94</v>
      </c>
      <c r="K45" s="2269">
        <v>0</v>
      </c>
      <c r="L45" s="2269">
        <v>94</v>
      </c>
      <c r="M45" s="2270" t="s">
        <v>847</v>
      </c>
      <c r="N45" s="2271" t="s">
        <v>851</v>
      </c>
      <c r="O45" s="2245"/>
      <c r="P45" s="2245"/>
      <c r="Q45" s="2245"/>
      <c r="R45" s="2245"/>
      <c r="S45" s="2245"/>
      <c r="T45" s="2245"/>
      <c r="U45" s="2245"/>
      <c r="V45" s="2245"/>
      <c r="W45" s="2245"/>
    </row>
    <row r="46" spans="1:23" s="2249" customFormat="1" ht="34.5" customHeight="1">
      <c r="A46" s="2277">
        <f t="shared" si="13"/>
        <v>0</v>
      </c>
      <c r="B46" s="2277">
        <v>0</v>
      </c>
      <c r="C46" s="2277">
        <v>0</v>
      </c>
      <c r="D46" s="2277">
        <f t="shared" si="14"/>
        <v>1</v>
      </c>
      <c r="E46" s="2277">
        <v>0</v>
      </c>
      <c r="F46" s="2277">
        <v>1</v>
      </c>
      <c r="G46" s="2277">
        <f t="shared" si="15"/>
        <v>19</v>
      </c>
      <c r="H46" s="2277">
        <v>0</v>
      </c>
      <c r="I46" s="2277">
        <v>19</v>
      </c>
      <c r="J46" s="2279">
        <f t="shared" si="16"/>
        <v>0</v>
      </c>
      <c r="K46" s="2279">
        <v>0</v>
      </c>
      <c r="L46" s="2279">
        <v>0</v>
      </c>
      <c r="M46" s="2280" t="s">
        <v>848</v>
      </c>
      <c r="N46" s="2276" t="s">
        <v>567</v>
      </c>
      <c r="O46" s="2245"/>
      <c r="P46" s="2245"/>
      <c r="Q46" s="2245"/>
      <c r="R46" s="2245"/>
      <c r="S46" s="2245"/>
      <c r="T46" s="2245"/>
      <c r="U46" s="2245"/>
      <c r="V46" s="2245"/>
      <c r="W46" s="2245"/>
    </row>
    <row r="47" spans="1:23" s="2249" customFormat="1" ht="34.5" customHeight="1">
      <c r="A47" s="2317">
        <f>SUM(A45:A46)</f>
        <v>66</v>
      </c>
      <c r="B47" s="2317">
        <f t="shared" ref="B47:K47" si="20">SUM(B45:B46)</f>
        <v>0</v>
      </c>
      <c r="C47" s="2317">
        <f t="shared" si="20"/>
        <v>66</v>
      </c>
      <c r="D47" s="2317">
        <f t="shared" si="20"/>
        <v>178</v>
      </c>
      <c r="E47" s="2317">
        <f t="shared" si="20"/>
        <v>0</v>
      </c>
      <c r="F47" s="2317">
        <f t="shared" si="20"/>
        <v>178</v>
      </c>
      <c r="G47" s="2317">
        <f t="shared" si="20"/>
        <v>283</v>
      </c>
      <c r="H47" s="2317">
        <f t="shared" si="20"/>
        <v>0</v>
      </c>
      <c r="I47" s="2317">
        <f t="shared" si="20"/>
        <v>283</v>
      </c>
      <c r="J47" s="2317">
        <f t="shared" si="20"/>
        <v>94</v>
      </c>
      <c r="K47" s="2317">
        <f t="shared" si="20"/>
        <v>0</v>
      </c>
      <c r="L47" s="2317">
        <f>SUM(L45:L46)</f>
        <v>94</v>
      </c>
      <c r="M47" s="2318" t="s">
        <v>1005</v>
      </c>
      <c r="N47" s="2290" t="s">
        <v>568</v>
      </c>
      <c r="O47" s="2245"/>
      <c r="P47" s="2245"/>
      <c r="Q47" s="2245"/>
      <c r="R47" s="2245"/>
      <c r="S47" s="2245"/>
      <c r="T47" s="2245"/>
      <c r="U47" s="2245"/>
      <c r="V47" s="2245"/>
      <c r="W47" s="2245"/>
    </row>
    <row r="48" spans="1:23" s="2249" customFormat="1" ht="34.5" hidden="1" customHeight="1">
      <c r="A48" s="2267">
        <f>C48+B48</f>
        <v>2894</v>
      </c>
      <c r="B48" s="2267">
        <f>[4]total!E49</f>
        <v>136</v>
      </c>
      <c r="C48" s="2267">
        <f>[4]total!F49</f>
        <v>2758</v>
      </c>
      <c r="D48" s="2267">
        <f>[4]total!G49</f>
        <v>2134</v>
      </c>
      <c r="E48" s="2267">
        <f>[4]total!H49</f>
        <v>35</v>
      </c>
      <c r="F48" s="2267">
        <f>[4]total!I49</f>
        <v>2099</v>
      </c>
      <c r="G48" s="2267">
        <f>[4]total!J49</f>
        <v>2226</v>
      </c>
      <c r="H48" s="2267">
        <f>[4]total!K49</f>
        <v>1</v>
      </c>
      <c r="I48" s="2267">
        <f>[4]total!L49</f>
        <v>2225</v>
      </c>
      <c r="J48" s="2269">
        <f>[4]total!A19</f>
        <v>1507</v>
      </c>
      <c r="K48" s="2269">
        <f>[4]total!B19</f>
        <v>1</v>
      </c>
      <c r="L48" s="2269">
        <f>[4]total!C19</f>
        <v>1506</v>
      </c>
      <c r="M48" s="2312" t="s">
        <v>847</v>
      </c>
      <c r="N48" s="2313" t="s">
        <v>1727</v>
      </c>
      <c r="O48" s="2245"/>
      <c r="P48" s="2245"/>
      <c r="Q48" s="2245"/>
      <c r="R48" s="2245"/>
      <c r="S48" s="2245"/>
      <c r="T48" s="2245"/>
      <c r="U48" s="2245"/>
      <c r="V48" s="2245"/>
      <c r="W48" s="2245"/>
    </row>
    <row r="49" spans="1:23" s="2249" customFormat="1" ht="34.5" hidden="1" customHeight="1">
      <c r="A49" s="2267">
        <f>C49+B49</f>
        <v>790</v>
      </c>
      <c r="B49" s="2267">
        <f>[4]total!E50</f>
        <v>81</v>
      </c>
      <c r="C49" s="2267">
        <f>[4]total!F50</f>
        <v>709</v>
      </c>
      <c r="D49" s="2267">
        <f>[4]total!G50</f>
        <v>201</v>
      </c>
      <c r="E49" s="2267">
        <f>[4]total!H50</f>
        <v>27</v>
      </c>
      <c r="F49" s="2267">
        <f>[4]total!I50</f>
        <v>174</v>
      </c>
      <c r="G49" s="2267">
        <f>[4]total!J50</f>
        <v>248</v>
      </c>
      <c r="H49" s="2267">
        <f>[4]total!K50</f>
        <v>1</v>
      </c>
      <c r="I49" s="2267">
        <f>[4]total!L50</f>
        <v>247</v>
      </c>
      <c r="J49" s="2269">
        <f>[4]total!A20</f>
        <v>107</v>
      </c>
      <c r="K49" s="2269">
        <f>[4]total!B20</f>
        <v>3</v>
      </c>
      <c r="L49" s="2269">
        <f>[4]total!C20</f>
        <v>104</v>
      </c>
      <c r="M49" s="2280" t="s">
        <v>848</v>
      </c>
      <c r="N49" s="2314" t="s">
        <v>1728</v>
      </c>
      <c r="O49" s="2245"/>
      <c r="P49" s="2245"/>
      <c r="Q49" s="2245"/>
      <c r="R49" s="2245"/>
      <c r="S49" s="2245"/>
      <c r="T49" s="2245"/>
      <c r="U49" s="2245"/>
      <c r="V49" s="2245"/>
      <c r="W49" s="2245"/>
    </row>
    <row r="50" spans="1:23" s="2249" customFormat="1" ht="34.5" hidden="1" customHeight="1">
      <c r="A50" s="2267">
        <f>C50+B50</f>
        <v>3684</v>
      </c>
      <c r="B50" s="2267">
        <f>[4]total!E51</f>
        <v>217</v>
      </c>
      <c r="C50" s="2267">
        <f>[4]total!F51</f>
        <v>3467</v>
      </c>
      <c r="D50" s="2267">
        <f>[4]total!G51</f>
        <v>2335</v>
      </c>
      <c r="E50" s="2267">
        <f>[4]total!H51</f>
        <v>62</v>
      </c>
      <c r="F50" s="2267">
        <f>[4]total!I51</f>
        <v>2273</v>
      </c>
      <c r="G50" s="2267">
        <f>[4]total!J51</f>
        <v>2474</v>
      </c>
      <c r="H50" s="2267">
        <f>[4]total!K51</f>
        <v>2</v>
      </c>
      <c r="I50" s="2267">
        <f>[4]total!L51</f>
        <v>2472</v>
      </c>
      <c r="J50" s="2269">
        <f>[4]total!A21</f>
        <v>1614</v>
      </c>
      <c r="K50" s="2269">
        <f>[4]total!B21</f>
        <v>4</v>
      </c>
      <c r="L50" s="2269">
        <f>[4]total!C21</f>
        <v>1610</v>
      </c>
      <c r="M50" s="2318" t="s">
        <v>1005</v>
      </c>
      <c r="N50" s="2319" t="s">
        <v>568</v>
      </c>
      <c r="O50" s="2245"/>
      <c r="P50" s="2245"/>
      <c r="Q50" s="2245"/>
      <c r="R50" s="2245"/>
      <c r="S50" s="2245"/>
      <c r="T50" s="2245"/>
      <c r="U50" s="2245"/>
      <c r="V50" s="2245"/>
      <c r="W50" s="2245"/>
    </row>
    <row r="51" spans="1:23" s="2249" customFormat="1" ht="34.5" hidden="1" customHeight="1">
      <c r="A51" s="2267">
        <f>C51+B51</f>
        <v>0</v>
      </c>
      <c r="B51" s="2269"/>
      <c r="C51" s="2269"/>
      <c r="D51" s="2269"/>
      <c r="E51" s="2269"/>
      <c r="F51" s="2269"/>
      <c r="G51" s="2269"/>
      <c r="H51" s="2269"/>
      <c r="I51" s="2269"/>
      <c r="J51" s="2269"/>
      <c r="K51" s="2269"/>
      <c r="L51" s="2269"/>
      <c r="M51" s="2312"/>
      <c r="N51" s="2322"/>
      <c r="O51" s="2245"/>
      <c r="P51" s="2245"/>
      <c r="Q51" s="2245"/>
      <c r="R51" s="2245"/>
      <c r="S51" s="2245"/>
      <c r="T51" s="2245"/>
      <c r="U51" s="2245"/>
      <c r="V51" s="2245"/>
      <c r="W51" s="2245"/>
    </row>
    <row r="52" spans="1:23" s="2249" customFormat="1" ht="34.5" hidden="1" customHeight="1">
      <c r="A52" s="2277"/>
      <c r="B52" s="2279"/>
      <c r="C52" s="2279"/>
      <c r="D52" s="2279"/>
      <c r="E52" s="2279"/>
      <c r="F52" s="2279"/>
      <c r="G52" s="2279"/>
      <c r="H52" s="2279"/>
      <c r="I52" s="2279"/>
      <c r="J52" s="2279"/>
      <c r="K52" s="2279"/>
      <c r="L52" s="2279"/>
      <c r="M52" s="2280"/>
      <c r="N52" s="2276"/>
      <c r="O52" s="2245"/>
      <c r="P52" s="2245"/>
      <c r="Q52" s="2245"/>
      <c r="R52" s="2245"/>
      <c r="S52" s="2245"/>
      <c r="T52" s="2245"/>
      <c r="U52" s="2245"/>
      <c r="V52" s="2245"/>
      <c r="W52" s="2245"/>
    </row>
    <row r="53" spans="1:23" s="2249" customFormat="1" ht="34.5" hidden="1" customHeight="1">
      <c r="A53" s="2267"/>
      <c r="B53" s="2269"/>
      <c r="C53" s="2269"/>
      <c r="D53" s="2269"/>
      <c r="E53" s="2269"/>
      <c r="F53" s="2269"/>
      <c r="G53" s="2269"/>
      <c r="H53" s="2269"/>
      <c r="I53" s="2269"/>
      <c r="J53" s="2269"/>
      <c r="K53" s="2269"/>
      <c r="L53" s="2269"/>
      <c r="M53" s="2318"/>
      <c r="N53" s="2290"/>
      <c r="O53" s="2245"/>
      <c r="P53" s="2245"/>
      <c r="Q53" s="2245"/>
      <c r="R53" s="2245"/>
      <c r="S53" s="2245"/>
      <c r="T53" s="2245"/>
      <c r="U53" s="2245"/>
      <c r="V53" s="2245"/>
      <c r="W53" s="2245"/>
    </row>
    <row r="54" spans="1:23" s="2249" customFormat="1" ht="34.5" hidden="1" customHeight="1">
      <c r="A54" s="2267">
        <v>1841</v>
      </c>
      <c r="B54" s="2269">
        <v>577</v>
      </c>
      <c r="C54" s="2269">
        <v>1264</v>
      </c>
      <c r="D54" s="2269">
        <v>3315</v>
      </c>
      <c r="E54" s="2269">
        <v>1327</v>
      </c>
      <c r="F54" s="2269">
        <v>1988</v>
      </c>
      <c r="G54" s="2269">
        <v>2093</v>
      </c>
      <c r="H54" s="2269">
        <v>577</v>
      </c>
      <c r="I54" s="2269">
        <v>1516</v>
      </c>
      <c r="J54" s="2269">
        <v>1292</v>
      </c>
      <c r="K54" s="2269">
        <v>124</v>
      </c>
      <c r="L54" s="2269">
        <v>1168</v>
      </c>
      <c r="M54" s="2312" t="s">
        <v>847</v>
      </c>
      <c r="N54" s="2271" t="s">
        <v>1729</v>
      </c>
      <c r="O54" s="2245"/>
      <c r="P54" s="2245"/>
      <c r="Q54" s="2245"/>
      <c r="R54" s="2245"/>
      <c r="S54" s="2245"/>
      <c r="T54" s="2245"/>
      <c r="U54" s="2245"/>
      <c r="V54" s="2245"/>
      <c r="W54" s="2245"/>
    </row>
    <row r="55" spans="1:23" s="2249" customFormat="1" ht="34.5" hidden="1" customHeight="1">
      <c r="A55" s="2277">
        <v>425</v>
      </c>
      <c r="B55" s="2279">
        <v>111</v>
      </c>
      <c r="C55" s="2279">
        <v>314</v>
      </c>
      <c r="D55" s="2279">
        <v>507</v>
      </c>
      <c r="E55" s="2279">
        <v>347</v>
      </c>
      <c r="F55" s="2279">
        <v>160</v>
      </c>
      <c r="G55" s="2279">
        <v>441</v>
      </c>
      <c r="H55" s="2279">
        <v>172</v>
      </c>
      <c r="I55" s="2279">
        <v>269</v>
      </c>
      <c r="J55" s="2279">
        <v>243</v>
      </c>
      <c r="K55" s="2279">
        <v>19</v>
      </c>
      <c r="L55" s="2279">
        <v>224</v>
      </c>
      <c r="M55" s="2280" t="s">
        <v>848</v>
      </c>
      <c r="N55" s="2276" t="s">
        <v>1731</v>
      </c>
      <c r="O55" s="2245"/>
      <c r="P55" s="2245"/>
      <c r="Q55" s="2245"/>
      <c r="R55" s="2245"/>
      <c r="S55" s="2245"/>
      <c r="T55" s="2245"/>
      <c r="U55" s="2245"/>
      <c r="V55" s="2245"/>
      <c r="W55" s="2245"/>
    </row>
    <row r="56" spans="1:23" s="2249" customFormat="1" ht="34.5" hidden="1" customHeight="1">
      <c r="A56" s="2315">
        <v>2266</v>
      </c>
      <c r="B56" s="2317">
        <v>688</v>
      </c>
      <c r="C56" s="2317">
        <v>1578</v>
      </c>
      <c r="D56" s="2317">
        <v>3822</v>
      </c>
      <c r="E56" s="2317">
        <v>1674</v>
      </c>
      <c r="F56" s="2317">
        <v>2148</v>
      </c>
      <c r="G56" s="2317">
        <v>2534</v>
      </c>
      <c r="H56" s="2317">
        <v>749</v>
      </c>
      <c r="I56" s="2317">
        <v>1785</v>
      </c>
      <c r="J56" s="2317">
        <v>1535</v>
      </c>
      <c r="K56" s="2317">
        <v>143</v>
      </c>
      <c r="L56" s="2317">
        <v>1392</v>
      </c>
      <c r="M56" s="2318" t="s">
        <v>1005</v>
      </c>
      <c r="N56" s="2328" t="s">
        <v>217</v>
      </c>
      <c r="O56" s="2245"/>
      <c r="P56" s="2245"/>
      <c r="Q56" s="2245"/>
      <c r="R56" s="2245"/>
      <c r="S56" s="2245"/>
      <c r="T56" s="2245"/>
      <c r="U56" s="2245"/>
      <c r="V56" s="2245"/>
      <c r="W56" s="2245"/>
    </row>
    <row r="57" spans="1:23" ht="53.25" hidden="1" customHeight="1">
      <c r="A57" s="2355"/>
      <c r="B57" s="2355"/>
      <c r="C57" s="2355"/>
      <c r="D57" s="2355"/>
      <c r="E57" s="2355"/>
      <c r="F57" s="2355"/>
      <c r="G57" s="2355"/>
      <c r="H57" s="2355"/>
      <c r="I57" s="2355"/>
      <c r="J57" s="2355"/>
      <c r="K57" s="2355"/>
      <c r="L57" s="2355"/>
      <c r="M57" s="2356"/>
      <c r="N57" s="2357"/>
      <c r="O57" s="2146"/>
      <c r="P57" s="2146"/>
      <c r="Q57" s="2146"/>
      <c r="R57" s="2146"/>
      <c r="S57" s="2146"/>
      <c r="T57" s="2146"/>
      <c r="U57" s="2146"/>
      <c r="V57" s="2146"/>
      <c r="W57" s="2146"/>
    </row>
    <row r="58" spans="1:23" s="2156" customFormat="1" ht="23.25">
      <c r="A58" s="2149" t="s">
        <v>1724</v>
      </c>
      <c r="B58" s="2150"/>
      <c r="C58" s="2150"/>
      <c r="D58" s="2150"/>
      <c r="E58" s="2150"/>
      <c r="F58" s="2150"/>
      <c r="G58" s="2150"/>
      <c r="H58" s="2150"/>
      <c r="I58" s="2150"/>
      <c r="J58" s="2150"/>
      <c r="K58" s="2150"/>
      <c r="L58" s="2150"/>
      <c r="M58" s="2152"/>
      <c r="N58" s="2153" t="s">
        <v>1736</v>
      </c>
      <c r="O58" s="2152"/>
      <c r="P58" s="2152"/>
      <c r="Q58" s="2152"/>
      <c r="R58" s="2152"/>
      <c r="S58" s="2152"/>
      <c r="T58" s="2152"/>
      <c r="U58" s="2152"/>
      <c r="V58" s="2152"/>
      <c r="W58" s="2152"/>
    </row>
    <row r="59" spans="1:23" s="2249" customFormat="1" ht="19.5" customHeight="1">
      <c r="A59" s="2345" t="s">
        <v>111</v>
      </c>
      <c r="B59" s="2346"/>
      <c r="C59" s="2241" t="s">
        <v>210</v>
      </c>
      <c r="D59" s="2239" t="s">
        <v>109</v>
      </c>
      <c r="E59" s="2240"/>
      <c r="F59" s="2241" t="s">
        <v>108</v>
      </c>
      <c r="G59" s="2358" t="s">
        <v>107</v>
      </c>
      <c r="H59" s="2240"/>
      <c r="I59" s="2242" t="s">
        <v>106</v>
      </c>
      <c r="J59" s="2239" t="s">
        <v>105</v>
      </c>
      <c r="K59" s="2240"/>
      <c r="L59" s="2241" t="s">
        <v>104</v>
      </c>
      <c r="M59" s="2243"/>
      <c r="N59" s="2244" t="s">
        <v>556</v>
      </c>
      <c r="O59" s="2245"/>
      <c r="P59" s="2245"/>
      <c r="Q59" s="2245"/>
      <c r="R59" s="2245"/>
      <c r="S59" s="2245"/>
      <c r="T59" s="2245"/>
      <c r="U59" s="2245"/>
      <c r="V59" s="2245"/>
      <c r="W59" s="2245"/>
    </row>
    <row r="60" spans="1:23" s="2249" customFormat="1" ht="19.5" customHeight="1">
      <c r="A60" s="2348" t="s">
        <v>130</v>
      </c>
      <c r="B60" s="2250" t="s">
        <v>843</v>
      </c>
      <c r="C60" s="2251" t="s">
        <v>842</v>
      </c>
      <c r="D60" s="2252" t="s">
        <v>130</v>
      </c>
      <c r="E60" s="2250" t="s">
        <v>843</v>
      </c>
      <c r="F60" s="2251" t="s">
        <v>842</v>
      </c>
      <c r="G60" s="2252" t="s">
        <v>130</v>
      </c>
      <c r="H60" s="2250" t="s">
        <v>843</v>
      </c>
      <c r="I60" s="2251" t="s">
        <v>842</v>
      </c>
      <c r="J60" s="2252" t="s">
        <v>130</v>
      </c>
      <c r="K60" s="2250" t="s">
        <v>843</v>
      </c>
      <c r="L60" s="2252" t="s">
        <v>842</v>
      </c>
      <c r="M60" s="2253"/>
      <c r="N60" s="2254" t="s">
        <v>558</v>
      </c>
      <c r="O60" s="2245"/>
      <c r="P60" s="2245"/>
      <c r="Q60" s="2245"/>
      <c r="R60" s="2245"/>
      <c r="S60" s="2245"/>
      <c r="T60" s="2245"/>
      <c r="U60" s="2245"/>
      <c r="V60" s="2245"/>
      <c r="W60" s="2245"/>
    </row>
    <row r="61" spans="1:23" s="2249" customFormat="1" ht="19.5" customHeight="1">
      <c r="A61" s="2359" t="s">
        <v>131</v>
      </c>
      <c r="B61" s="2259" t="s">
        <v>845</v>
      </c>
      <c r="C61" s="2260" t="s">
        <v>844</v>
      </c>
      <c r="D61" s="2261" t="s">
        <v>131</v>
      </c>
      <c r="E61" s="2259" t="s">
        <v>845</v>
      </c>
      <c r="F61" s="2260" t="s">
        <v>844</v>
      </c>
      <c r="G61" s="2261" t="s">
        <v>131</v>
      </c>
      <c r="H61" s="2259" t="s">
        <v>845</v>
      </c>
      <c r="I61" s="2260" t="s">
        <v>844</v>
      </c>
      <c r="J61" s="2261" t="s">
        <v>131</v>
      </c>
      <c r="K61" s="2259" t="s">
        <v>845</v>
      </c>
      <c r="L61" s="2261" t="s">
        <v>844</v>
      </c>
      <c r="M61" s="2253"/>
      <c r="N61" s="2262"/>
      <c r="O61" s="2245"/>
      <c r="P61" s="2245"/>
      <c r="Q61" s="2245"/>
      <c r="R61" s="2245"/>
      <c r="S61" s="2245"/>
      <c r="T61" s="2245"/>
      <c r="U61" s="2245"/>
      <c r="V61" s="2245"/>
      <c r="W61" s="2245"/>
    </row>
    <row r="62" spans="1:23" s="2249" customFormat="1" ht="34.5" customHeight="1">
      <c r="A62" s="2269">
        <f>C62+B62</f>
        <v>18</v>
      </c>
      <c r="B62" s="2269">
        <v>17</v>
      </c>
      <c r="C62" s="2269">
        <v>1</v>
      </c>
      <c r="D62" s="2269">
        <f>E62+F62</f>
        <v>33</v>
      </c>
      <c r="E62" s="2269">
        <v>16</v>
      </c>
      <c r="F62" s="2269">
        <v>17</v>
      </c>
      <c r="G62" s="2269">
        <f>I62+H62</f>
        <v>1</v>
      </c>
      <c r="H62" s="2269">
        <v>0</v>
      </c>
      <c r="I62" s="2269">
        <v>1</v>
      </c>
      <c r="J62" s="2269">
        <f>L62+K62</f>
        <v>25</v>
      </c>
      <c r="K62" s="2269">
        <v>0</v>
      </c>
      <c r="L62" s="2269">
        <v>25</v>
      </c>
      <c r="M62" s="2270" t="s">
        <v>847</v>
      </c>
      <c r="N62" s="2271" t="s">
        <v>846</v>
      </c>
      <c r="O62" s="2245"/>
      <c r="P62" s="2245"/>
      <c r="Q62" s="2245"/>
      <c r="R62" s="2245"/>
      <c r="S62" s="2245"/>
      <c r="T62" s="2245"/>
      <c r="U62" s="2245"/>
      <c r="V62" s="2245"/>
      <c r="W62" s="2245"/>
    </row>
    <row r="63" spans="1:23" s="2249" customFormat="1" ht="34.5" customHeight="1">
      <c r="A63" s="2279">
        <f t="shared" ref="A63:A72" si="21">C63+B63</f>
        <v>4</v>
      </c>
      <c r="B63" s="2279">
        <v>4</v>
      </c>
      <c r="C63" s="2279">
        <v>0</v>
      </c>
      <c r="D63" s="2279">
        <f t="shared" ref="D63:D72" si="22">E63+F63</f>
        <v>2</v>
      </c>
      <c r="E63" s="2279">
        <v>1</v>
      </c>
      <c r="F63" s="2279">
        <v>1</v>
      </c>
      <c r="G63" s="2279">
        <f t="shared" ref="G63:G72" si="23">I63+H63</f>
        <v>0</v>
      </c>
      <c r="H63" s="2279">
        <v>0</v>
      </c>
      <c r="I63" s="2279">
        <v>0</v>
      </c>
      <c r="J63" s="2279">
        <f t="shared" ref="J63:J72" si="24">L63+K63</f>
        <v>29</v>
      </c>
      <c r="K63" s="2279">
        <v>0</v>
      </c>
      <c r="L63" s="2279">
        <v>29</v>
      </c>
      <c r="M63" s="2280" t="s">
        <v>848</v>
      </c>
      <c r="N63" s="2281" t="s">
        <v>217</v>
      </c>
      <c r="O63" s="2245"/>
      <c r="P63" s="2245"/>
      <c r="Q63" s="2245"/>
      <c r="R63" s="2245"/>
      <c r="S63" s="2245"/>
      <c r="T63" s="2245"/>
      <c r="U63" s="2245"/>
      <c r="V63" s="2245"/>
      <c r="W63" s="2245"/>
    </row>
    <row r="64" spans="1:23" s="2249" customFormat="1" ht="34.5" customHeight="1">
      <c r="A64" s="2288">
        <f t="shared" si="21"/>
        <v>22</v>
      </c>
      <c r="B64" s="2288">
        <f t="shared" ref="B64:K64" si="25">SUM(B62:B63)</f>
        <v>21</v>
      </c>
      <c r="C64" s="2288">
        <f t="shared" si="25"/>
        <v>1</v>
      </c>
      <c r="D64" s="2288">
        <f t="shared" si="22"/>
        <v>35</v>
      </c>
      <c r="E64" s="2288">
        <f t="shared" si="25"/>
        <v>17</v>
      </c>
      <c r="F64" s="2288">
        <f t="shared" si="25"/>
        <v>18</v>
      </c>
      <c r="G64" s="2288">
        <f t="shared" si="23"/>
        <v>1</v>
      </c>
      <c r="H64" s="2288">
        <f t="shared" si="25"/>
        <v>0</v>
      </c>
      <c r="I64" s="2288">
        <f t="shared" si="25"/>
        <v>1</v>
      </c>
      <c r="J64" s="2288">
        <f t="shared" si="24"/>
        <v>54</v>
      </c>
      <c r="K64" s="2288">
        <f t="shared" si="25"/>
        <v>0</v>
      </c>
      <c r="L64" s="2288">
        <f>SUM(L62:L63)</f>
        <v>54</v>
      </c>
      <c r="M64" s="2289" t="s">
        <v>1005</v>
      </c>
      <c r="N64" s="2290" t="s">
        <v>731</v>
      </c>
      <c r="O64" s="2245"/>
      <c r="P64" s="2245"/>
      <c r="Q64" s="2245"/>
      <c r="R64" s="2245"/>
      <c r="S64" s="2245"/>
      <c r="T64" s="2245"/>
      <c r="U64" s="2245"/>
      <c r="V64" s="2245"/>
      <c r="W64" s="2245"/>
    </row>
    <row r="65" spans="1:23" s="2249" customFormat="1" ht="34.5" customHeight="1">
      <c r="A65" s="2269">
        <f t="shared" si="21"/>
        <v>15</v>
      </c>
      <c r="B65" s="2269">
        <v>0</v>
      </c>
      <c r="C65" s="2269">
        <v>15</v>
      </c>
      <c r="D65" s="2269">
        <f t="shared" si="22"/>
        <v>51</v>
      </c>
      <c r="E65" s="2269">
        <v>1</v>
      </c>
      <c r="F65" s="2269">
        <v>50</v>
      </c>
      <c r="G65" s="2269">
        <f t="shared" si="23"/>
        <v>20</v>
      </c>
      <c r="H65" s="2269">
        <v>0</v>
      </c>
      <c r="I65" s="2269">
        <v>20</v>
      </c>
      <c r="J65" s="2269">
        <f t="shared" si="24"/>
        <v>2</v>
      </c>
      <c r="K65" s="2269">
        <v>0</v>
      </c>
      <c r="L65" s="2269">
        <v>2</v>
      </c>
      <c r="M65" s="2270" t="s">
        <v>847</v>
      </c>
      <c r="N65" s="2271" t="s">
        <v>1006</v>
      </c>
      <c r="O65" s="2245"/>
      <c r="P65" s="2245"/>
      <c r="Q65" s="2245"/>
      <c r="R65" s="2245"/>
      <c r="S65" s="2245"/>
      <c r="T65" s="2245"/>
      <c r="U65" s="2245"/>
      <c r="V65" s="2245"/>
      <c r="W65" s="2245"/>
    </row>
    <row r="66" spans="1:23" s="2249" customFormat="1" ht="34.5" customHeight="1">
      <c r="A66" s="2279">
        <f t="shared" si="21"/>
        <v>19</v>
      </c>
      <c r="B66" s="2279">
        <v>11</v>
      </c>
      <c r="C66" s="2279">
        <v>8</v>
      </c>
      <c r="D66" s="2279">
        <f t="shared" si="22"/>
        <v>16</v>
      </c>
      <c r="E66" s="2279">
        <v>0</v>
      </c>
      <c r="F66" s="2279">
        <v>16</v>
      </c>
      <c r="G66" s="2279">
        <f t="shared" si="23"/>
        <v>5</v>
      </c>
      <c r="H66" s="2279">
        <v>0</v>
      </c>
      <c r="I66" s="2279">
        <v>5</v>
      </c>
      <c r="J66" s="2279">
        <f t="shared" si="24"/>
        <v>2</v>
      </c>
      <c r="K66" s="2279">
        <v>0</v>
      </c>
      <c r="L66" s="2279">
        <v>2</v>
      </c>
      <c r="M66" s="2280" t="s">
        <v>848</v>
      </c>
      <c r="N66" s="2281" t="s">
        <v>1007</v>
      </c>
      <c r="O66" s="2245"/>
      <c r="P66" s="2245"/>
      <c r="Q66" s="2245"/>
      <c r="R66" s="2245"/>
      <c r="S66" s="2245"/>
      <c r="T66" s="2245"/>
      <c r="U66" s="2245"/>
      <c r="V66" s="2245"/>
      <c r="W66" s="2245"/>
    </row>
    <row r="67" spans="1:23" s="2249" customFormat="1" ht="34.5" customHeight="1">
      <c r="A67" s="2288">
        <f>SUM(A65:A66)</f>
        <v>34</v>
      </c>
      <c r="B67" s="2288">
        <f t="shared" ref="B67:K67" si="26">SUM(B65:B66)</f>
        <v>11</v>
      </c>
      <c r="C67" s="2288">
        <f t="shared" si="26"/>
        <v>23</v>
      </c>
      <c r="D67" s="2288">
        <f t="shared" si="26"/>
        <v>67</v>
      </c>
      <c r="E67" s="2288">
        <f t="shared" si="26"/>
        <v>1</v>
      </c>
      <c r="F67" s="2288">
        <f t="shared" si="26"/>
        <v>66</v>
      </c>
      <c r="G67" s="2288">
        <f t="shared" si="26"/>
        <v>25</v>
      </c>
      <c r="H67" s="2288">
        <f t="shared" si="26"/>
        <v>0</v>
      </c>
      <c r="I67" s="2288">
        <f t="shared" si="26"/>
        <v>25</v>
      </c>
      <c r="J67" s="2288">
        <f t="shared" si="26"/>
        <v>4</v>
      </c>
      <c r="K67" s="2288">
        <f t="shared" si="26"/>
        <v>0</v>
      </c>
      <c r="L67" s="2288">
        <f>SUM(L65:L66)</f>
        <v>4</v>
      </c>
      <c r="M67" s="2289" t="s">
        <v>1005</v>
      </c>
      <c r="N67" s="2290" t="s">
        <v>169</v>
      </c>
      <c r="O67" s="2245"/>
      <c r="P67" s="2245"/>
      <c r="Q67" s="2245"/>
      <c r="R67" s="2245"/>
      <c r="S67" s="2245"/>
      <c r="T67" s="2245"/>
      <c r="U67" s="2245"/>
      <c r="V67" s="2245"/>
      <c r="W67" s="2245"/>
    </row>
    <row r="68" spans="1:23" s="2249" customFormat="1" ht="34.5" customHeight="1">
      <c r="A68" s="2269">
        <f t="shared" si="21"/>
        <v>4</v>
      </c>
      <c r="B68" s="2269">
        <v>0</v>
      </c>
      <c r="C68" s="2269">
        <v>4</v>
      </c>
      <c r="D68" s="2269">
        <f t="shared" si="22"/>
        <v>15</v>
      </c>
      <c r="E68" s="2269">
        <v>0</v>
      </c>
      <c r="F68" s="2269">
        <v>15</v>
      </c>
      <c r="G68" s="2269">
        <f t="shared" si="23"/>
        <v>4</v>
      </c>
      <c r="H68" s="2269">
        <v>0</v>
      </c>
      <c r="I68" s="2269">
        <v>4</v>
      </c>
      <c r="J68" s="2269">
        <f t="shared" si="24"/>
        <v>0</v>
      </c>
      <c r="K68" s="2269">
        <v>0</v>
      </c>
      <c r="L68" s="2269">
        <v>0</v>
      </c>
      <c r="M68" s="2270" t="s">
        <v>847</v>
      </c>
      <c r="N68" s="2271" t="s">
        <v>155</v>
      </c>
      <c r="O68" s="2245"/>
      <c r="P68" s="2245"/>
      <c r="Q68" s="2245"/>
      <c r="R68" s="2245"/>
      <c r="S68" s="2245"/>
      <c r="T68" s="2245"/>
      <c r="U68" s="2245"/>
      <c r="V68" s="2245"/>
      <c r="W68" s="2245"/>
    </row>
    <row r="69" spans="1:23" s="2249" customFormat="1" ht="34.5" customHeight="1">
      <c r="A69" s="2279">
        <f t="shared" si="21"/>
        <v>0</v>
      </c>
      <c r="B69" s="2279">
        <v>0</v>
      </c>
      <c r="C69" s="2279">
        <v>0</v>
      </c>
      <c r="D69" s="2279">
        <f t="shared" si="22"/>
        <v>0</v>
      </c>
      <c r="E69" s="2279">
        <v>0</v>
      </c>
      <c r="F69" s="2279">
        <v>0</v>
      </c>
      <c r="G69" s="2279">
        <f t="shared" si="23"/>
        <v>0</v>
      </c>
      <c r="H69" s="2279">
        <v>0</v>
      </c>
      <c r="I69" s="2279">
        <v>0</v>
      </c>
      <c r="J69" s="2279">
        <f t="shared" si="24"/>
        <v>0</v>
      </c>
      <c r="K69" s="2279">
        <v>0</v>
      </c>
      <c r="L69" s="2279">
        <v>0</v>
      </c>
      <c r="M69" s="2280" t="s">
        <v>848</v>
      </c>
      <c r="N69" s="2276"/>
      <c r="O69" s="2245"/>
      <c r="P69" s="2245"/>
      <c r="Q69" s="2245"/>
      <c r="R69" s="2245"/>
      <c r="S69" s="2245"/>
      <c r="T69" s="2245"/>
      <c r="U69" s="2245"/>
      <c r="V69" s="2245"/>
      <c r="W69" s="2245"/>
    </row>
    <row r="70" spans="1:23" s="2249" customFormat="1" ht="34.5" customHeight="1">
      <c r="A70" s="2288">
        <f>SUM(A68:A69)</f>
        <v>4</v>
      </c>
      <c r="B70" s="2288">
        <f t="shared" ref="B70:K70" si="27">SUM(B68:B69)</f>
        <v>0</v>
      </c>
      <c r="C70" s="2288">
        <f t="shared" si="27"/>
        <v>4</v>
      </c>
      <c r="D70" s="2288">
        <f t="shared" si="27"/>
        <v>15</v>
      </c>
      <c r="E70" s="2288">
        <f t="shared" si="27"/>
        <v>0</v>
      </c>
      <c r="F70" s="2288">
        <f t="shared" si="27"/>
        <v>15</v>
      </c>
      <c r="G70" s="2288">
        <f t="shared" si="27"/>
        <v>4</v>
      </c>
      <c r="H70" s="2288">
        <f t="shared" si="27"/>
        <v>0</v>
      </c>
      <c r="I70" s="2288">
        <f t="shared" si="27"/>
        <v>4</v>
      </c>
      <c r="J70" s="2288">
        <f t="shared" si="27"/>
        <v>0</v>
      </c>
      <c r="K70" s="2288">
        <f t="shared" si="27"/>
        <v>0</v>
      </c>
      <c r="L70" s="2288">
        <f>SUM(L68:L69)</f>
        <v>0</v>
      </c>
      <c r="M70" s="2289" t="s">
        <v>1005</v>
      </c>
      <c r="N70" s="2290" t="s">
        <v>565</v>
      </c>
      <c r="O70" s="2245"/>
      <c r="P70" s="2245"/>
      <c r="Q70" s="2245"/>
      <c r="R70" s="2245"/>
      <c r="S70" s="2245"/>
      <c r="T70" s="2245"/>
      <c r="U70" s="2245"/>
      <c r="V70" s="2245"/>
      <c r="W70" s="2245"/>
    </row>
    <row r="71" spans="1:23" s="2249" customFormat="1" ht="34.5" customHeight="1">
      <c r="A71" s="2269">
        <f t="shared" si="21"/>
        <v>34</v>
      </c>
      <c r="B71" s="2269">
        <v>0</v>
      </c>
      <c r="C71" s="2269">
        <v>34</v>
      </c>
      <c r="D71" s="2269">
        <f t="shared" si="22"/>
        <v>146</v>
      </c>
      <c r="E71" s="2269">
        <v>1</v>
      </c>
      <c r="F71" s="2269">
        <v>145</v>
      </c>
      <c r="G71" s="2269">
        <f t="shared" si="23"/>
        <v>10</v>
      </c>
      <c r="H71" s="2269">
        <v>0</v>
      </c>
      <c r="I71" s="2269">
        <v>10</v>
      </c>
      <c r="J71" s="2269">
        <f t="shared" si="24"/>
        <v>16</v>
      </c>
      <c r="K71" s="2269">
        <v>0</v>
      </c>
      <c r="L71" s="2269">
        <v>16</v>
      </c>
      <c r="M71" s="2270" t="s">
        <v>847</v>
      </c>
      <c r="N71" s="2271" t="s">
        <v>851</v>
      </c>
      <c r="O71" s="2245"/>
      <c r="P71" s="2245"/>
      <c r="Q71" s="2245"/>
      <c r="R71" s="2245"/>
      <c r="S71" s="2245"/>
      <c r="T71" s="2245"/>
      <c r="U71" s="2245"/>
      <c r="V71" s="2245"/>
      <c r="W71" s="2245"/>
    </row>
    <row r="72" spans="1:23" s="2249" customFormat="1" ht="34.5" customHeight="1">
      <c r="A72" s="2279">
        <f t="shared" si="21"/>
        <v>0</v>
      </c>
      <c r="B72" s="2279">
        <v>0</v>
      </c>
      <c r="C72" s="2279">
        <v>0</v>
      </c>
      <c r="D72" s="2279">
        <f t="shared" si="22"/>
        <v>0</v>
      </c>
      <c r="E72" s="2279">
        <v>0</v>
      </c>
      <c r="F72" s="2279">
        <v>0</v>
      </c>
      <c r="G72" s="2279">
        <f t="shared" si="23"/>
        <v>0</v>
      </c>
      <c r="H72" s="2279">
        <v>0</v>
      </c>
      <c r="I72" s="2279">
        <v>0</v>
      </c>
      <c r="J72" s="2279">
        <f t="shared" si="24"/>
        <v>0</v>
      </c>
      <c r="K72" s="2279">
        <v>0</v>
      </c>
      <c r="L72" s="2279">
        <v>0</v>
      </c>
      <c r="M72" s="2280" t="s">
        <v>848</v>
      </c>
      <c r="N72" s="2276" t="s">
        <v>567</v>
      </c>
      <c r="O72" s="2245"/>
      <c r="P72" s="2245"/>
      <c r="Q72" s="2245"/>
      <c r="R72" s="2245"/>
      <c r="S72" s="2245"/>
      <c r="T72" s="2245"/>
      <c r="U72" s="2245"/>
      <c r="V72" s="2245"/>
      <c r="W72" s="2245"/>
    </row>
    <row r="73" spans="1:23" s="2249" customFormat="1" ht="34.5" customHeight="1">
      <c r="A73" s="2317">
        <f>SUM(A71:A72)</f>
        <v>34</v>
      </c>
      <c r="B73" s="2317">
        <f t="shared" ref="B73:K73" si="28">SUM(B71:B72)</f>
        <v>0</v>
      </c>
      <c r="C73" s="2317">
        <f t="shared" si="28"/>
        <v>34</v>
      </c>
      <c r="D73" s="2317">
        <f t="shared" si="28"/>
        <v>146</v>
      </c>
      <c r="E73" s="2317">
        <f t="shared" si="28"/>
        <v>1</v>
      </c>
      <c r="F73" s="2317">
        <f t="shared" si="28"/>
        <v>145</v>
      </c>
      <c r="G73" s="2317">
        <f t="shared" si="28"/>
        <v>10</v>
      </c>
      <c r="H73" s="2317">
        <f t="shared" si="28"/>
        <v>0</v>
      </c>
      <c r="I73" s="2317">
        <f t="shared" si="28"/>
        <v>10</v>
      </c>
      <c r="J73" s="2317">
        <f t="shared" si="28"/>
        <v>16</v>
      </c>
      <c r="K73" s="2317">
        <f t="shared" si="28"/>
        <v>0</v>
      </c>
      <c r="L73" s="2317">
        <f>SUM(L71:L72)</f>
        <v>16</v>
      </c>
      <c r="M73" s="2318" t="s">
        <v>1005</v>
      </c>
      <c r="N73" s="2290" t="s">
        <v>568</v>
      </c>
      <c r="O73" s="2245"/>
      <c r="P73" s="2245"/>
      <c r="Q73" s="2245"/>
      <c r="R73" s="2245"/>
      <c r="S73" s="2245"/>
      <c r="T73" s="2245"/>
      <c r="U73" s="2245"/>
      <c r="V73" s="2360"/>
      <c r="W73" s="2245"/>
    </row>
    <row r="74" spans="1:23" s="2249" customFormat="1" ht="34.5" hidden="1" customHeight="1">
      <c r="A74" s="2269">
        <f>[4]total!D78</f>
        <v>441</v>
      </c>
      <c r="B74" s="2269">
        <f>[4]total!E78</f>
        <v>1</v>
      </c>
      <c r="C74" s="2269">
        <f>[4]total!F78</f>
        <v>440</v>
      </c>
      <c r="D74" s="2269">
        <f>[4]total!G78</f>
        <v>2017</v>
      </c>
      <c r="E74" s="2269">
        <f>[4]total!H78</f>
        <v>0</v>
      </c>
      <c r="F74" s="2269">
        <f>[4]total!I78</f>
        <v>2017</v>
      </c>
      <c r="G74" s="2269">
        <f>[4]total!J78</f>
        <v>364</v>
      </c>
      <c r="H74" s="2269">
        <f>[4]total!K78</f>
        <v>4</v>
      </c>
      <c r="I74" s="2269">
        <f>[4]total!L78</f>
        <v>360</v>
      </c>
      <c r="J74" s="2269">
        <f>[4]total!A49</f>
        <v>1192</v>
      </c>
      <c r="K74" s="2269">
        <f>[4]total!B49</f>
        <v>1</v>
      </c>
      <c r="L74" s="2269">
        <f>[4]total!C49</f>
        <v>1191</v>
      </c>
      <c r="M74" s="2312" t="s">
        <v>847</v>
      </c>
      <c r="N74" s="2313" t="s">
        <v>1727</v>
      </c>
      <c r="O74" s="2245"/>
      <c r="P74" s="2245"/>
      <c r="Q74" s="2245"/>
      <c r="R74" s="2245"/>
      <c r="S74" s="2245"/>
      <c r="T74" s="2245"/>
      <c r="U74" s="2245"/>
      <c r="V74" s="2245"/>
      <c r="W74" s="2245"/>
    </row>
    <row r="75" spans="1:23" s="2249" customFormat="1" ht="34.5" hidden="1" customHeight="1">
      <c r="A75" s="2269">
        <f>[4]total!D79</f>
        <v>24</v>
      </c>
      <c r="B75" s="2269">
        <f>[4]total!E79</f>
        <v>0</v>
      </c>
      <c r="C75" s="2269">
        <f>[4]total!F79</f>
        <v>24</v>
      </c>
      <c r="D75" s="2269">
        <f>[4]total!G79</f>
        <v>91</v>
      </c>
      <c r="E75" s="2269">
        <f>[4]total!H79</f>
        <v>0</v>
      </c>
      <c r="F75" s="2269">
        <f>[4]total!I79</f>
        <v>91</v>
      </c>
      <c r="G75" s="2269">
        <f>[4]total!J79</f>
        <v>31</v>
      </c>
      <c r="H75" s="2269">
        <f>[4]total!K79</f>
        <v>1</v>
      </c>
      <c r="I75" s="2269">
        <f>[4]total!L79</f>
        <v>30</v>
      </c>
      <c r="J75" s="2269" t="e">
        <f>[4]total!A50</f>
        <v>#REF!</v>
      </c>
      <c r="K75" s="2269" t="e">
        <f>[4]total!B50</f>
        <v>#REF!</v>
      </c>
      <c r="L75" s="2269">
        <f>[4]total!C50</f>
        <v>88</v>
      </c>
      <c r="M75" s="2280" t="s">
        <v>848</v>
      </c>
      <c r="N75" s="2314" t="s">
        <v>1728</v>
      </c>
      <c r="O75" s="2245"/>
      <c r="P75" s="2245"/>
      <c r="Q75" s="2245"/>
      <c r="R75" s="2245"/>
      <c r="S75" s="2245"/>
      <c r="T75" s="2245"/>
      <c r="U75" s="2245"/>
      <c r="V75" s="2245"/>
      <c r="W75" s="2245"/>
    </row>
    <row r="76" spans="1:23" s="2249" customFormat="1" ht="34.5" hidden="1" customHeight="1">
      <c r="A76" s="2269">
        <f>[4]total!D80</f>
        <v>465</v>
      </c>
      <c r="B76" s="2269">
        <f>[4]total!E80</f>
        <v>1</v>
      </c>
      <c r="C76" s="2269">
        <f>[4]total!F80</f>
        <v>464</v>
      </c>
      <c r="D76" s="2269">
        <f>[4]total!G80</f>
        <v>2108</v>
      </c>
      <c r="E76" s="2269">
        <f>[4]total!H80</f>
        <v>0</v>
      </c>
      <c r="F76" s="2269">
        <f>[4]total!I80</f>
        <v>2108</v>
      </c>
      <c r="G76" s="2269">
        <f>[4]total!J80</f>
        <v>395</v>
      </c>
      <c r="H76" s="2269">
        <f>[4]total!K80</f>
        <v>5</v>
      </c>
      <c r="I76" s="2269">
        <f>[4]total!L80</f>
        <v>390</v>
      </c>
      <c r="J76" s="2269" t="e">
        <f>[4]total!A51</f>
        <v>#REF!</v>
      </c>
      <c r="K76" s="2269" t="e">
        <f>[4]total!B51</f>
        <v>#REF!</v>
      </c>
      <c r="L76" s="2269">
        <f>[4]total!C51</f>
        <v>1279</v>
      </c>
      <c r="M76" s="2318" t="s">
        <v>1005</v>
      </c>
      <c r="N76" s="2319" t="s">
        <v>568</v>
      </c>
      <c r="O76" s="2245"/>
      <c r="P76" s="2245"/>
      <c r="Q76" s="2245"/>
      <c r="R76" s="2245"/>
      <c r="S76" s="2245"/>
      <c r="T76" s="2245"/>
      <c r="U76" s="2245"/>
      <c r="V76" s="2245"/>
      <c r="W76" s="2245"/>
    </row>
    <row r="77" spans="1:23" s="2249" customFormat="1" ht="34.5" hidden="1" customHeight="1">
      <c r="A77" s="2267"/>
      <c r="B77" s="2269"/>
      <c r="C77" s="2269"/>
      <c r="D77" s="2269"/>
      <c r="E77" s="2269"/>
      <c r="F77" s="2269"/>
      <c r="G77" s="2269"/>
      <c r="H77" s="2269"/>
      <c r="I77" s="2269"/>
      <c r="J77" s="2269"/>
      <c r="K77" s="2269"/>
      <c r="L77" s="2269"/>
      <c r="M77" s="2312"/>
      <c r="N77" s="2322"/>
      <c r="O77" s="2245"/>
      <c r="P77" s="2245"/>
      <c r="Q77" s="2245"/>
      <c r="R77" s="2245"/>
      <c r="S77" s="2245"/>
      <c r="T77" s="2245"/>
      <c r="U77" s="2245"/>
      <c r="V77" s="2245"/>
      <c r="W77" s="2245"/>
    </row>
    <row r="78" spans="1:23" s="2249" customFormat="1" ht="34.5" hidden="1" customHeight="1">
      <c r="A78" s="2277"/>
      <c r="B78" s="2279"/>
      <c r="C78" s="2279"/>
      <c r="D78" s="2279"/>
      <c r="E78" s="2279"/>
      <c r="F78" s="2279"/>
      <c r="G78" s="2279"/>
      <c r="H78" s="2279"/>
      <c r="I78" s="2279"/>
      <c r="J78" s="2279"/>
      <c r="K78" s="2279"/>
      <c r="L78" s="2279"/>
      <c r="M78" s="2280"/>
      <c r="N78" s="2276"/>
      <c r="O78" s="2245"/>
      <c r="P78" s="2245"/>
      <c r="Q78" s="2245"/>
      <c r="R78" s="2245"/>
      <c r="S78" s="2245"/>
      <c r="T78" s="2245"/>
      <c r="U78" s="2245"/>
      <c r="V78" s="2245"/>
      <c r="W78" s="2245"/>
    </row>
    <row r="79" spans="1:23" s="2249" customFormat="1" ht="34.5" hidden="1" customHeight="1">
      <c r="A79" s="2267"/>
      <c r="B79" s="2269"/>
      <c r="C79" s="2269"/>
      <c r="D79" s="2269"/>
      <c r="E79" s="2269"/>
      <c r="F79" s="2269"/>
      <c r="G79" s="2269"/>
      <c r="H79" s="2269"/>
      <c r="I79" s="2269"/>
      <c r="J79" s="2269"/>
      <c r="K79" s="2269"/>
      <c r="L79" s="2269"/>
      <c r="M79" s="2318"/>
      <c r="N79" s="2290"/>
      <c r="O79" s="2245"/>
      <c r="P79" s="2245"/>
      <c r="Q79" s="2245"/>
      <c r="R79" s="2245"/>
      <c r="S79" s="2245"/>
      <c r="T79" s="2245"/>
      <c r="U79" s="2245"/>
      <c r="V79" s="2245"/>
      <c r="W79" s="2245"/>
    </row>
    <row r="80" spans="1:23" s="2249" customFormat="1" ht="34.5" hidden="1" customHeight="1">
      <c r="A80" s="2267">
        <v>761</v>
      </c>
      <c r="B80" s="2269">
        <v>208</v>
      </c>
      <c r="C80" s="2269">
        <v>553</v>
      </c>
      <c r="D80" s="2269">
        <v>1967</v>
      </c>
      <c r="E80" s="2269">
        <v>348</v>
      </c>
      <c r="F80" s="2269">
        <v>1619</v>
      </c>
      <c r="G80" s="2269">
        <v>236</v>
      </c>
      <c r="H80" s="2269">
        <v>25</v>
      </c>
      <c r="I80" s="2269">
        <v>211</v>
      </c>
      <c r="J80" s="2269">
        <v>2076</v>
      </c>
      <c r="K80" s="2269">
        <v>1121</v>
      </c>
      <c r="L80" s="2269">
        <v>955</v>
      </c>
      <c r="M80" s="2312" t="s">
        <v>847</v>
      </c>
      <c r="N80" s="2271" t="s">
        <v>1729</v>
      </c>
      <c r="O80" s="2245"/>
      <c r="P80" s="2245"/>
      <c r="Q80" s="2245"/>
      <c r="R80" s="2245"/>
      <c r="S80" s="2245"/>
      <c r="T80" s="2245"/>
      <c r="U80" s="2245"/>
      <c r="V80" s="2245"/>
      <c r="W80" s="2245"/>
    </row>
    <row r="81" spans="1:23" s="2249" customFormat="1" ht="34.5" hidden="1" customHeight="1">
      <c r="A81" s="2277">
        <v>224</v>
      </c>
      <c r="B81" s="2279">
        <v>75</v>
      </c>
      <c r="C81" s="2279">
        <v>149</v>
      </c>
      <c r="D81" s="2279">
        <v>530</v>
      </c>
      <c r="E81" s="2279">
        <v>19</v>
      </c>
      <c r="F81" s="2279">
        <v>511</v>
      </c>
      <c r="G81" s="2279">
        <v>20</v>
      </c>
      <c r="H81" s="2279">
        <v>0</v>
      </c>
      <c r="I81" s="2279">
        <v>20</v>
      </c>
      <c r="J81" s="2279">
        <v>510</v>
      </c>
      <c r="K81" s="2279">
        <v>327</v>
      </c>
      <c r="L81" s="2279">
        <v>183</v>
      </c>
      <c r="M81" s="2280" t="s">
        <v>848</v>
      </c>
      <c r="N81" s="2276" t="s">
        <v>1731</v>
      </c>
      <c r="O81" s="2245"/>
      <c r="P81" s="2245"/>
      <c r="Q81" s="2245"/>
      <c r="R81" s="2245"/>
      <c r="S81" s="2245"/>
      <c r="T81" s="2245"/>
      <c r="U81" s="2245"/>
      <c r="V81" s="2245"/>
      <c r="W81" s="2245"/>
    </row>
    <row r="82" spans="1:23" s="2249" customFormat="1" ht="34.5" hidden="1" customHeight="1">
      <c r="A82" s="2315">
        <v>985</v>
      </c>
      <c r="B82" s="2317">
        <v>283</v>
      </c>
      <c r="C82" s="2317">
        <v>702</v>
      </c>
      <c r="D82" s="2317">
        <v>2497</v>
      </c>
      <c r="E82" s="2317">
        <v>367</v>
      </c>
      <c r="F82" s="2317">
        <v>2130</v>
      </c>
      <c r="G82" s="2317">
        <v>256</v>
      </c>
      <c r="H82" s="2317">
        <v>25</v>
      </c>
      <c r="I82" s="2317">
        <v>231</v>
      </c>
      <c r="J82" s="2317">
        <v>2586</v>
      </c>
      <c r="K82" s="2317">
        <v>1448</v>
      </c>
      <c r="L82" s="2317">
        <v>1138</v>
      </c>
      <c r="M82" s="2318" t="s">
        <v>1005</v>
      </c>
      <c r="N82" s="2328" t="s">
        <v>217</v>
      </c>
      <c r="O82" s="2245"/>
      <c r="P82" s="2245"/>
      <c r="Q82" s="2245"/>
      <c r="R82" s="2245"/>
      <c r="S82" s="2245"/>
      <c r="T82" s="2245"/>
      <c r="U82" s="2245"/>
      <c r="V82" s="2245"/>
      <c r="W82" s="2245"/>
    </row>
    <row r="83" spans="1:23" ht="53.25" hidden="1" customHeight="1">
      <c r="A83" s="2355"/>
      <c r="B83" s="2355"/>
      <c r="C83" s="2355"/>
      <c r="D83" s="2355"/>
      <c r="E83" s="2355"/>
      <c r="F83" s="2355"/>
      <c r="G83" s="2355"/>
      <c r="H83" s="2355"/>
      <c r="I83" s="2355"/>
      <c r="J83" s="2355"/>
      <c r="K83" s="2355"/>
      <c r="L83" s="2355"/>
      <c r="M83" s="2356"/>
      <c r="N83" s="2357"/>
      <c r="O83" s="2146"/>
      <c r="P83" s="2146"/>
      <c r="Q83" s="2146"/>
      <c r="R83" s="2146"/>
      <c r="S83" s="2146"/>
      <c r="T83" s="2146"/>
      <c r="U83" s="2146"/>
      <c r="V83" s="2146"/>
      <c r="W83" s="2146"/>
    </row>
    <row r="84" spans="1:23" s="2156" customFormat="1" ht="23.25">
      <c r="A84" s="2149" t="s">
        <v>1724</v>
      </c>
      <c r="B84" s="2150"/>
      <c r="C84" s="2150"/>
      <c r="D84" s="2150"/>
      <c r="E84" s="2150"/>
      <c r="F84" s="2150"/>
      <c r="G84" s="2150"/>
      <c r="H84" s="2150"/>
      <c r="I84" s="2150"/>
      <c r="J84" s="2150"/>
      <c r="K84" s="2150"/>
      <c r="L84" s="2150"/>
      <c r="M84" s="2152"/>
      <c r="N84" s="2153" t="s">
        <v>1736</v>
      </c>
      <c r="O84" s="2152"/>
      <c r="P84" s="2152"/>
      <c r="Q84" s="2152"/>
      <c r="R84" s="2152"/>
      <c r="S84" s="2152"/>
      <c r="T84" s="2152"/>
      <c r="U84" s="2152"/>
      <c r="V84" s="2152"/>
      <c r="W84" s="2152"/>
    </row>
    <row r="85" spans="1:23" s="2249" customFormat="1" ht="19.5" customHeight="1">
      <c r="A85" s="2345" t="s">
        <v>119</v>
      </c>
      <c r="B85" s="2346"/>
      <c r="C85" s="2241" t="s">
        <v>118</v>
      </c>
      <c r="D85" s="2239" t="s">
        <v>117</v>
      </c>
      <c r="E85" s="2240"/>
      <c r="F85" s="2242" t="s">
        <v>212</v>
      </c>
      <c r="G85" s="2239" t="s">
        <v>211</v>
      </c>
      <c r="H85" s="2240"/>
      <c r="I85" s="2241" t="s">
        <v>114</v>
      </c>
      <c r="J85" s="2239" t="s">
        <v>113</v>
      </c>
      <c r="K85" s="2240"/>
      <c r="L85" s="2241" t="s">
        <v>112</v>
      </c>
      <c r="M85" s="2243"/>
      <c r="N85" s="2244" t="s">
        <v>556</v>
      </c>
      <c r="O85" s="2245"/>
      <c r="P85" s="2245"/>
      <c r="Q85" s="2245"/>
      <c r="R85" s="2245"/>
      <c r="S85" s="2245"/>
      <c r="T85" s="2245"/>
      <c r="U85" s="2245"/>
      <c r="V85" s="2245"/>
      <c r="W85" s="2245"/>
    </row>
    <row r="86" spans="1:23" s="2249" customFormat="1" ht="19.5" customHeight="1">
      <c r="A86" s="2348" t="s">
        <v>130</v>
      </c>
      <c r="B86" s="2250" t="s">
        <v>843</v>
      </c>
      <c r="C86" s="2251" t="s">
        <v>842</v>
      </c>
      <c r="D86" s="2252" t="s">
        <v>130</v>
      </c>
      <c r="E86" s="2250" t="s">
        <v>843</v>
      </c>
      <c r="F86" s="2251" t="s">
        <v>842</v>
      </c>
      <c r="G86" s="2252" t="s">
        <v>130</v>
      </c>
      <c r="H86" s="2250" t="s">
        <v>843</v>
      </c>
      <c r="I86" s="2251" t="s">
        <v>842</v>
      </c>
      <c r="J86" s="2252" t="s">
        <v>130</v>
      </c>
      <c r="K86" s="2250" t="s">
        <v>843</v>
      </c>
      <c r="L86" s="2252" t="s">
        <v>842</v>
      </c>
      <c r="M86" s="2253"/>
      <c r="N86" s="2254" t="s">
        <v>558</v>
      </c>
      <c r="O86" s="2245"/>
      <c r="P86" s="2245"/>
      <c r="Q86" s="2245"/>
      <c r="R86" s="2245"/>
      <c r="S86" s="2245"/>
      <c r="T86" s="2245"/>
      <c r="U86" s="2245"/>
      <c r="V86" s="2245"/>
      <c r="W86" s="2245"/>
    </row>
    <row r="87" spans="1:23" s="2249" customFormat="1" ht="19.5" customHeight="1">
      <c r="A87" s="2349" t="s">
        <v>131</v>
      </c>
      <c r="B87" s="2350" t="s">
        <v>845</v>
      </c>
      <c r="C87" s="2351" t="s">
        <v>844</v>
      </c>
      <c r="D87" s="2352" t="s">
        <v>131</v>
      </c>
      <c r="E87" s="2350" t="s">
        <v>845</v>
      </c>
      <c r="F87" s="2351" t="s">
        <v>844</v>
      </c>
      <c r="G87" s="2352" t="s">
        <v>131</v>
      </c>
      <c r="H87" s="2350" t="s">
        <v>845</v>
      </c>
      <c r="I87" s="2351" t="s">
        <v>844</v>
      </c>
      <c r="J87" s="2352" t="s">
        <v>131</v>
      </c>
      <c r="K87" s="2350" t="s">
        <v>845</v>
      </c>
      <c r="L87" s="2352" t="s">
        <v>844</v>
      </c>
      <c r="M87" s="2353"/>
      <c r="N87" s="2262"/>
      <c r="O87" s="2245"/>
      <c r="P87" s="2245"/>
      <c r="Q87" s="2245"/>
      <c r="R87" s="2245"/>
      <c r="S87" s="2245"/>
      <c r="T87" s="2245"/>
      <c r="U87" s="2245"/>
      <c r="V87" s="2245"/>
      <c r="W87" s="2245"/>
    </row>
    <row r="88" spans="1:23" s="2249" customFormat="1" ht="34.5" customHeight="1">
      <c r="A88" s="2269">
        <f>B88+C88</f>
        <v>3</v>
      </c>
      <c r="B88" s="2269">
        <v>2</v>
      </c>
      <c r="C88" s="2269">
        <v>1</v>
      </c>
      <c r="D88" s="2269">
        <f>E88+F88</f>
        <v>7</v>
      </c>
      <c r="E88" s="2269">
        <v>7</v>
      </c>
      <c r="F88" s="2269">
        <v>0</v>
      </c>
      <c r="G88" s="2269">
        <f>H88+I88</f>
        <v>26</v>
      </c>
      <c r="H88" s="2269">
        <v>19</v>
      </c>
      <c r="I88" s="2269">
        <v>7</v>
      </c>
      <c r="J88" s="2269">
        <f>K88+L88</f>
        <v>14</v>
      </c>
      <c r="K88" s="2269">
        <v>12</v>
      </c>
      <c r="L88" s="2269">
        <v>2</v>
      </c>
      <c r="M88" s="2270" t="s">
        <v>847</v>
      </c>
      <c r="N88" s="2271" t="s">
        <v>846</v>
      </c>
      <c r="O88" s="2245"/>
      <c r="P88" s="2245"/>
      <c r="Q88" s="2245"/>
      <c r="R88" s="2245"/>
      <c r="S88" s="2245"/>
      <c r="T88" s="2245"/>
      <c r="U88" s="2245"/>
      <c r="V88" s="2245"/>
      <c r="W88" s="2245"/>
    </row>
    <row r="89" spans="1:23" s="2249" customFormat="1" ht="34.5" customHeight="1">
      <c r="A89" s="2279">
        <f t="shared" ref="A89:A98" si="29">B89+C89</f>
        <v>3</v>
      </c>
      <c r="B89" s="2279">
        <v>1</v>
      </c>
      <c r="C89" s="2279">
        <v>2</v>
      </c>
      <c r="D89" s="2279">
        <f t="shared" ref="D89:D98" si="30">E89+F89</f>
        <v>0</v>
      </c>
      <c r="E89" s="2279">
        <v>0</v>
      </c>
      <c r="F89" s="2279">
        <v>0</v>
      </c>
      <c r="G89" s="2279">
        <f t="shared" ref="G89:G98" si="31">H89+I89</f>
        <v>2</v>
      </c>
      <c r="H89" s="2279">
        <v>2</v>
      </c>
      <c r="I89" s="2279">
        <v>0</v>
      </c>
      <c r="J89" s="2279">
        <f t="shared" ref="J89:J98" si="32">K89+L89</f>
        <v>1</v>
      </c>
      <c r="K89" s="2279">
        <v>0</v>
      </c>
      <c r="L89" s="2279">
        <v>1</v>
      </c>
      <c r="M89" s="2280" t="s">
        <v>848</v>
      </c>
      <c r="N89" s="2281" t="s">
        <v>217</v>
      </c>
      <c r="O89" s="2245"/>
      <c r="P89" s="2245"/>
      <c r="Q89" s="2245"/>
      <c r="R89" s="2245"/>
      <c r="S89" s="2245"/>
      <c r="T89" s="2245"/>
      <c r="U89" s="2245"/>
      <c r="V89" s="2245"/>
      <c r="W89" s="2245"/>
    </row>
    <row r="90" spans="1:23" s="2249" customFormat="1" ht="34.5" customHeight="1">
      <c r="A90" s="2311">
        <f t="shared" si="29"/>
        <v>6</v>
      </c>
      <c r="B90" s="2311">
        <f t="shared" ref="B90:K90" si="33">SUM(B88:B89)</f>
        <v>3</v>
      </c>
      <c r="C90" s="2311">
        <f t="shared" si="33"/>
        <v>3</v>
      </c>
      <c r="D90" s="2311">
        <f t="shared" si="30"/>
        <v>7</v>
      </c>
      <c r="E90" s="2311">
        <f t="shared" si="33"/>
        <v>7</v>
      </c>
      <c r="F90" s="2311">
        <f t="shared" si="33"/>
        <v>0</v>
      </c>
      <c r="G90" s="2311">
        <f t="shared" si="31"/>
        <v>28</v>
      </c>
      <c r="H90" s="2311">
        <f t="shared" si="33"/>
        <v>21</v>
      </c>
      <c r="I90" s="2311">
        <f t="shared" si="33"/>
        <v>7</v>
      </c>
      <c r="J90" s="2311">
        <f t="shared" si="32"/>
        <v>15</v>
      </c>
      <c r="K90" s="2311">
        <f t="shared" si="33"/>
        <v>12</v>
      </c>
      <c r="L90" s="2311">
        <f>SUM(L88:L89)</f>
        <v>3</v>
      </c>
      <c r="M90" s="2303" t="s">
        <v>1005</v>
      </c>
      <c r="N90" s="2290" t="s">
        <v>731</v>
      </c>
      <c r="O90" s="2245"/>
      <c r="P90" s="2245"/>
      <c r="Q90" s="2245"/>
      <c r="R90" s="2245"/>
      <c r="S90" s="2245"/>
      <c r="T90" s="2245"/>
      <c r="U90" s="2245"/>
      <c r="V90" s="2245"/>
      <c r="W90" s="2245"/>
    </row>
    <row r="91" spans="1:23" s="2249" customFormat="1" ht="34.5" customHeight="1">
      <c r="A91" s="2269">
        <f t="shared" si="29"/>
        <v>2</v>
      </c>
      <c r="B91" s="2269">
        <v>0</v>
      </c>
      <c r="C91" s="2269">
        <v>2</v>
      </c>
      <c r="D91" s="2269">
        <f t="shared" si="30"/>
        <v>33</v>
      </c>
      <c r="E91" s="2269">
        <v>0</v>
      </c>
      <c r="F91" s="2269">
        <v>33</v>
      </c>
      <c r="G91" s="2269">
        <f t="shared" si="31"/>
        <v>89</v>
      </c>
      <c r="H91" s="2269">
        <v>0</v>
      </c>
      <c r="I91" s="2269">
        <v>89</v>
      </c>
      <c r="J91" s="2269">
        <f t="shared" si="32"/>
        <v>47</v>
      </c>
      <c r="K91" s="2269">
        <v>1</v>
      </c>
      <c r="L91" s="2269">
        <v>46</v>
      </c>
      <c r="M91" s="2270" t="s">
        <v>847</v>
      </c>
      <c r="N91" s="2271" t="s">
        <v>1006</v>
      </c>
      <c r="O91" s="2245"/>
      <c r="P91" s="2245"/>
      <c r="Q91" s="2245"/>
      <c r="R91" s="2245"/>
      <c r="S91" s="2245"/>
      <c r="T91" s="2245"/>
      <c r="U91" s="2245"/>
      <c r="V91" s="2245"/>
      <c r="W91" s="2245"/>
    </row>
    <row r="92" spans="1:23" s="2249" customFormat="1" ht="34.5" customHeight="1">
      <c r="A92" s="2279">
        <f t="shared" si="29"/>
        <v>0</v>
      </c>
      <c r="B92" s="2279">
        <v>0</v>
      </c>
      <c r="C92" s="2279">
        <v>0</v>
      </c>
      <c r="D92" s="2279">
        <f t="shared" si="30"/>
        <v>7</v>
      </c>
      <c r="E92" s="2279">
        <v>0</v>
      </c>
      <c r="F92" s="2279">
        <v>7</v>
      </c>
      <c r="G92" s="2279">
        <f t="shared" si="31"/>
        <v>26</v>
      </c>
      <c r="H92" s="2279">
        <v>2</v>
      </c>
      <c r="I92" s="2279">
        <v>24</v>
      </c>
      <c r="J92" s="2279">
        <f t="shared" si="32"/>
        <v>16</v>
      </c>
      <c r="K92" s="2279">
        <v>2</v>
      </c>
      <c r="L92" s="2279">
        <v>14</v>
      </c>
      <c r="M92" s="2280" t="s">
        <v>848</v>
      </c>
      <c r="N92" s="2281" t="s">
        <v>1007</v>
      </c>
      <c r="O92" s="2245"/>
      <c r="P92" s="2245"/>
      <c r="Q92" s="2245"/>
      <c r="R92" s="2245"/>
      <c r="S92" s="2245"/>
      <c r="T92" s="2245"/>
      <c r="U92" s="2245"/>
      <c r="V92" s="2245"/>
      <c r="W92" s="2245"/>
    </row>
    <row r="93" spans="1:23" s="2249" customFormat="1" ht="34.5" customHeight="1">
      <c r="A93" s="2311">
        <f>SUM(A91:A92)</f>
        <v>2</v>
      </c>
      <c r="B93" s="2311">
        <f t="shared" ref="B93:K93" si="34">SUM(B91:B92)</f>
        <v>0</v>
      </c>
      <c r="C93" s="2311">
        <f t="shared" si="34"/>
        <v>2</v>
      </c>
      <c r="D93" s="2311">
        <f t="shared" si="34"/>
        <v>40</v>
      </c>
      <c r="E93" s="2311">
        <f t="shared" si="34"/>
        <v>0</v>
      </c>
      <c r="F93" s="2311">
        <f t="shared" si="34"/>
        <v>40</v>
      </c>
      <c r="G93" s="2311">
        <f t="shared" si="34"/>
        <v>115</v>
      </c>
      <c r="H93" s="2311">
        <f t="shared" si="34"/>
        <v>2</v>
      </c>
      <c r="I93" s="2311">
        <f t="shared" si="34"/>
        <v>113</v>
      </c>
      <c r="J93" s="2311">
        <f t="shared" si="34"/>
        <v>63</v>
      </c>
      <c r="K93" s="2311">
        <f t="shared" si="34"/>
        <v>3</v>
      </c>
      <c r="L93" s="2311">
        <f>SUM(L91:L92)</f>
        <v>60</v>
      </c>
      <c r="M93" s="2303" t="s">
        <v>1005</v>
      </c>
      <c r="N93" s="2290" t="s">
        <v>169</v>
      </c>
      <c r="O93" s="2245"/>
      <c r="P93" s="2245"/>
      <c r="Q93" s="2245"/>
      <c r="R93" s="2245"/>
      <c r="S93" s="2245"/>
      <c r="T93" s="2245"/>
      <c r="U93" s="2245"/>
      <c r="V93" s="2245"/>
      <c r="W93" s="2245"/>
    </row>
    <row r="94" spans="1:23" s="2249" customFormat="1" ht="34.5" customHeight="1">
      <c r="A94" s="2269">
        <f t="shared" si="29"/>
        <v>5</v>
      </c>
      <c r="B94" s="2269">
        <v>0</v>
      </c>
      <c r="C94" s="2269">
        <v>5</v>
      </c>
      <c r="D94" s="2269">
        <f t="shared" si="30"/>
        <v>9</v>
      </c>
      <c r="E94" s="2269">
        <v>0</v>
      </c>
      <c r="F94" s="2269">
        <v>9</v>
      </c>
      <c r="G94" s="2269">
        <f t="shared" si="31"/>
        <v>14</v>
      </c>
      <c r="H94" s="2269">
        <v>0</v>
      </c>
      <c r="I94" s="2269">
        <v>14</v>
      </c>
      <c r="J94" s="2269">
        <f t="shared" si="32"/>
        <v>3</v>
      </c>
      <c r="K94" s="2269">
        <v>0</v>
      </c>
      <c r="L94" s="2269">
        <v>3</v>
      </c>
      <c r="M94" s="2270" t="s">
        <v>847</v>
      </c>
      <c r="N94" s="2271" t="s">
        <v>155</v>
      </c>
      <c r="O94" s="2245"/>
      <c r="P94" s="2245"/>
      <c r="Q94" s="2245"/>
      <c r="R94" s="2245"/>
      <c r="S94" s="2245"/>
      <c r="T94" s="2245"/>
      <c r="U94" s="2245"/>
      <c r="V94" s="2245"/>
      <c r="W94" s="2245"/>
    </row>
    <row r="95" spans="1:23" s="2249" customFormat="1" ht="34.5" customHeight="1">
      <c r="A95" s="2279">
        <f t="shared" si="29"/>
        <v>0</v>
      </c>
      <c r="B95" s="2279">
        <v>0</v>
      </c>
      <c r="C95" s="2279">
        <v>0</v>
      </c>
      <c r="D95" s="2279">
        <f t="shared" si="30"/>
        <v>0</v>
      </c>
      <c r="E95" s="2279">
        <v>0</v>
      </c>
      <c r="F95" s="2279">
        <v>0</v>
      </c>
      <c r="G95" s="2279">
        <f t="shared" si="31"/>
        <v>0</v>
      </c>
      <c r="H95" s="2279">
        <v>0</v>
      </c>
      <c r="I95" s="2279">
        <v>0</v>
      </c>
      <c r="J95" s="2279">
        <f t="shared" si="32"/>
        <v>0</v>
      </c>
      <c r="K95" s="2279">
        <v>0</v>
      </c>
      <c r="L95" s="2279">
        <v>0</v>
      </c>
      <c r="M95" s="2280" t="s">
        <v>848</v>
      </c>
      <c r="N95" s="2276"/>
      <c r="O95" s="2245"/>
      <c r="P95" s="2245"/>
      <c r="Q95" s="2245"/>
      <c r="R95" s="2245"/>
      <c r="S95" s="2245"/>
      <c r="T95" s="2245"/>
      <c r="U95" s="2245"/>
      <c r="V95" s="2245"/>
      <c r="W95" s="2245"/>
    </row>
    <row r="96" spans="1:23" s="2249" customFormat="1" ht="34.5" customHeight="1">
      <c r="A96" s="2311">
        <f>SUM(A94:A95)</f>
        <v>5</v>
      </c>
      <c r="B96" s="2311">
        <f t="shared" ref="B96:K96" si="35">SUM(B94:B95)</f>
        <v>0</v>
      </c>
      <c r="C96" s="2311">
        <f t="shared" si="35"/>
        <v>5</v>
      </c>
      <c r="D96" s="2311">
        <f t="shared" si="35"/>
        <v>9</v>
      </c>
      <c r="E96" s="2311">
        <f t="shared" si="35"/>
        <v>0</v>
      </c>
      <c r="F96" s="2311">
        <f t="shared" si="35"/>
        <v>9</v>
      </c>
      <c r="G96" s="2311">
        <f t="shared" si="35"/>
        <v>14</v>
      </c>
      <c r="H96" s="2311">
        <f t="shared" si="35"/>
        <v>0</v>
      </c>
      <c r="I96" s="2311">
        <f t="shared" si="35"/>
        <v>14</v>
      </c>
      <c r="J96" s="2311">
        <f t="shared" si="35"/>
        <v>3</v>
      </c>
      <c r="K96" s="2311">
        <f t="shared" si="35"/>
        <v>0</v>
      </c>
      <c r="L96" s="2311">
        <f>SUM(L94:L95)</f>
        <v>3</v>
      </c>
      <c r="M96" s="2303" t="s">
        <v>1005</v>
      </c>
      <c r="N96" s="2290" t="s">
        <v>565</v>
      </c>
      <c r="O96" s="2245"/>
      <c r="P96" s="2245"/>
      <c r="Q96" s="2245"/>
      <c r="R96" s="2245"/>
      <c r="S96" s="2245"/>
      <c r="T96" s="2245"/>
      <c r="U96" s="2245"/>
      <c r="V96" s="2245"/>
      <c r="W96" s="2245"/>
    </row>
    <row r="97" spans="1:23" s="2249" customFormat="1" ht="34.5" customHeight="1">
      <c r="A97" s="2269">
        <f t="shared" si="29"/>
        <v>7</v>
      </c>
      <c r="B97" s="2269">
        <v>0</v>
      </c>
      <c r="C97" s="2269">
        <v>7</v>
      </c>
      <c r="D97" s="2269">
        <f t="shared" si="30"/>
        <v>33</v>
      </c>
      <c r="E97" s="2269">
        <v>1</v>
      </c>
      <c r="F97" s="2269">
        <v>32</v>
      </c>
      <c r="G97" s="2269">
        <f t="shared" si="31"/>
        <v>170</v>
      </c>
      <c r="H97" s="2269">
        <v>0</v>
      </c>
      <c r="I97" s="2269">
        <v>170</v>
      </c>
      <c r="J97" s="2269">
        <f t="shared" si="32"/>
        <v>58</v>
      </c>
      <c r="K97" s="2269">
        <v>0</v>
      </c>
      <c r="L97" s="2269">
        <v>58</v>
      </c>
      <c r="M97" s="2270" t="s">
        <v>847</v>
      </c>
      <c r="N97" s="2271" t="s">
        <v>851</v>
      </c>
      <c r="O97" s="2245"/>
      <c r="P97" s="2245"/>
      <c r="Q97" s="2245"/>
      <c r="R97" s="2245"/>
      <c r="S97" s="2245"/>
      <c r="T97" s="2245"/>
      <c r="U97" s="2245"/>
      <c r="V97" s="2245"/>
      <c r="W97" s="2245"/>
    </row>
    <row r="98" spans="1:23" s="2249" customFormat="1" ht="34.5" customHeight="1">
      <c r="A98" s="2279">
        <f t="shared" si="29"/>
        <v>0</v>
      </c>
      <c r="B98" s="2279">
        <v>0</v>
      </c>
      <c r="C98" s="2279">
        <v>0</v>
      </c>
      <c r="D98" s="2279">
        <f t="shared" si="30"/>
        <v>0</v>
      </c>
      <c r="E98" s="2279">
        <v>0</v>
      </c>
      <c r="F98" s="2279">
        <v>0</v>
      </c>
      <c r="G98" s="2279">
        <f t="shared" si="31"/>
        <v>2</v>
      </c>
      <c r="H98" s="2279">
        <v>0</v>
      </c>
      <c r="I98" s="2279">
        <v>2</v>
      </c>
      <c r="J98" s="2279">
        <f t="shared" si="32"/>
        <v>14</v>
      </c>
      <c r="K98" s="2279">
        <v>0</v>
      </c>
      <c r="L98" s="2279">
        <v>14</v>
      </c>
      <c r="M98" s="2280" t="s">
        <v>848</v>
      </c>
      <c r="N98" s="2276" t="s">
        <v>567</v>
      </c>
      <c r="O98" s="2245"/>
      <c r="P98" s="2245"/>
      <c r="Q98" s="2245"/>
      <c r="R98" s="2245"/>
      <c r="S98" s="2245"/>
      <c r="T98" s="2245"/>
      <c r="U98" s="2245"/>
      <c r="V98" s="2245"/>
      <c r="W98" s="2245"/>
    </row>
    <row r="99" spans="1:23" s="2249" customFormat="1" ht="34.5" customHeight="1">
      <c r="A99" s="2317">
        <f>SUM(A97:A98)</f>
        <v>7</v>
      </c>
      <c r="B99" s="2317">
        <f t="shared" ref="B99:K99" si="36">SUM(B97:B98)</f>
        <v>0</v>
      </c>
      <c r="C99" s="2317">
        <f t="shared" si="36"/>
        <v>7</v>
      </c>
      <c r="D99" s="2317">
        <f t="shared" si="36"/>
        <v>33</v>
      </c>
      <c r="E99" s="2317">
        <f t="shared" si="36"/>
        <v>1</v>
      </c>
      <c r="F99" s="2317">
        <f t="shared" si="36"/>
        <v>32</v>
      </c>
      <c r="G99" s="2317">
        <f t="shared" si="36"/>
        <v>172</v>
      </c>
      <c r="H99" s="2317">
        <f t="shared" si="36"/>
        <v>0</v>
      </c>
      <c r="I99" s="2317">
        <f t="shared" si="36"/>
        <v>172</v>
      </c>
      <c r="J99" s="2317">
        <f t="shared" si="36"/>
        <v>72</v>
      </c>
      <c r="K99" s="2317">
        <f t="shared" si="36"/>
        <v>0</v>
      </c>
      <c r="L99" s="2317">
        <f>SUM(L97:L98)</f>
        <v>72</v>
      </c>
      <c r="M99" s="2318" t="s">
        <v>1005</v>
      </c>
      <c r="N99" s="2290" t="s">
        <v>568</v>
      </c>
      <c r="O99" s="2245"/>
      <c r="P99" s="2245"/>
      <c r="Q99" s="2245"/>
      <c r="R99" s="2245"/>
      <c r="S99" s="2245"/>
      <c r="T99" s="2245"/>
      <c r="U99" s="2245"/>
      <c r="V99" s="2245"/>
      <c r="W99" s="2245"/>
    </row>
    <row r="100" spans="1:23" s="2249" customFormat="1" ht="34.5" hidden="1" customHeight="1">
      <c r="A100" s="2269">
        <f>[4]total!D110</f>
        <v>2249</v>
      </c>
      <c r="B100" s="2269">
        <f>[4]total!E110</f>
        <v>1</v>
      </c>
      <c r="C100" s="2269">
        <f>[4]total!F110</f>
        <v>2248</v>
      </c>
      <c r="D100" s="2269">
        <f>[4]total!G110</f>
        <v>497</v>
      </c>
      <c r="E100" s="2269">
        <f>[4]total!H110</f>
        <v>0</v>
      </c>
      <c r="F100" s="2269">
        <f>[4]total!I110</f>
        <v>497</v>
      </c>
      <c r="G100" s="2269">
        <f>[4]total!J110</f>
        <v>735</v>
      </c>
      <c r="H100" s="2269">
        <f>[4]total!K110</f>
        <v>0</v>
      </c>
      <c r="I100" s="2269">
        <f>[4]total!L110</f>
        <v>735</v>
      </c>
      <c r="J100" s="2269">
        <f>[4]total!A78</f>
        <v>729</v>
      </c>
      <c r="K100" s="2269">
        <f>[4]total!B78</f>
        <v>3</v>
      </c>
      <c r="L100" s="2269">
        <f>[4]total!C78</f>
        <v>726</v>
      </c>
      <c r="M100" s="2312" t="s">
        <v>847</v>
      </c>
      <c r="N100" s="2313" t="s">
        <v>1727</v>
      </c>
      <c r="O100" s="2245"/>
      <c r="P100" s="2245"/>
      <c r="Q100" s="2245"/>
      <c r="R100" s="2245"/>
      <c r="S100" s="2245"/>
      <c r="T100" s="2245"/>
      <c r="U100" s="2245"/>
      <c r="V100" s="2245"/>
      <c r="W100" s="2245"/>
    </row>
    <row r="101" spans="1:23" s="2249" customFormat="1" ht="34.5" hidden="1" customHeight="1">
      <c r="A101" s="2269">
        <f>[4]total!D111</f>
        <v>106</v>
      </c>
      <c r="B101" s="2269">
        <f>[4]total!E111</f>
        <v>0</v>
      </c>
      <c r="C101" s="2269">
        <f>[4]total!F111</f>
        <v>106</v>
      </c>
      <c r="D101" s="2269">
        <f>[4]total!G111</f>
        <v>61</v>
      </c>
      <c r="E101" s="2269">
        <f>[4]total!H111</f>
        <v>0</v>
      </c>
      <c r="F101" s="2269">
        <f>[4]total!I111</f>
        <v>61</v>
      </c>
      <c r="G101" s="2269">
        <f>[4]total!J111</f>
        <v>50</v>
      </c>
      <c r="H101" s="2269">
        <f>[4]total!K111</f>
        <v>0</v>
      </c>
      <c r="I101" s="2269">
        <f>[4]total!L111</f>
        <v>50</v>
      </c>
      <c r="J101" s="2269">
        <f>[4]total!A79</f>
        <v>65</v>
      </c>
      <c r="K101" s="2269">
        <f>[4]total!B79</f>
        <v>10</v>
      </c>
      <c r="L101" s="2269">
        <f>[4]total!C79</f>
        <v>55</v>
      </c>
      <c r="M101" s="2280" t="s">
        <v>848</v>
      </c>
      <c r="N101" s="2314" t="s">
        <v>1728</v>
      </c>
      <c r="O101" s="2245"/>
      <c r="P101" s="2245"/>
      <c r="Q101" s="2245"/>
      <c r="R101" s="2245"/>
      <c r="S101" s="2245"/>
      <c r="T101" s="2245"/>
      <c r="U101" s="2245"/>
      <c r="V101" s="2245"/>
      <c r="W101" s="2245"/>
    </row>
    <row r="102" spans="1:23" s="2249" customFormat="1" ht="34.5" hidden="1" customHeight="1">
      <c r="A102" s="2269">
        <f>[4]total!D112</f>
        <v>2355</v>
      </c>
      <c r="B102" s="2269">
        <f>[4]total!E112</f>
        <v>1</v>
      </c>
      <c r="C102" s="2269">
        <f>[4]total!F112</f>
        <v>2354</v>
      </c>
      <c r="D102" s="2269">
        <f>[4]total!G112</f>
        <v>558</v>
      </c>
      <c r="E102" s="2269">
        <f>[4]total!H112</f>
        <v>0</v>
      </c>
      <c r="F102" s="2269">
        <f>[4]total!I112</f>
        <v>558</v>
      </c>
      <c r="G102" s="2269">
        <f>[4]total!J112</f>
        <v>785</v>
      </c>
      <c r="H102" s="2269">
        <f>[4]total!K112</f>
        <v>0</v>
      </c>
      <c r="I102" s="2269">
        <f>[4]total!L112</f>
        <v>785</v>
      </c>
      <c r="J102" s="2269">
        <f>[4]total!A80</f>
        <v>794</v>
      </c>
      <c r="K102" s="2269">
        <f>[4]total!B80</f>
        <v>13</v>
      </c>
      <c r="L102" s="2269">
        <f>[4]total!C80</f>
        <v>781</v>
      </c>
      <c r="M102" s="2318" t="s">
        <v>1005</v>
      </c>
      <c r="N102" s="2319" t="s">
        <v>568</v>
      </c>
      <c r="O102" s="2245"/>
      <c r="P102" s="2245"/>
      <c r="Q102" s="2245"/>
      <c r="R102" s="2245"/>
      <c r="S102" s="2245"/>
      <c r="T102" s="2245"/>
      <c r="U102" s="2245"/>
      <c r="V102" s="2245"/>
      <c r="W102" s="2245"/>
    </row>
    <row r="103" spans="1:23" s="2249" customFormat="1" ht="34.5" hidden="1" customHeight="1">
      <c r="A103" s="2267"/>
      <c r="B103" s="2269"/>
      <c r="C103" s="2269"/>
      <c r="D103" s="2269"/>
      <c r="E103" s="2269"/>
      <c r="F103" s="2269"/>
      <c r="G103" s="2269"/>
      <c r="H103" s="2269"/>
      <c r="I103" s="2269"/>
      <c r="J103" s="2269"/>
      <c r="K103" s="2269"/>
      <c r="L103" s="2269"/>
      <c r="M103" s="2312"/>
      <c r="N103" s="2322"/>
      <c r="O103" s="2245"/>
      <c r="P103" s="2245"/>
      <c r="Q103" s="2245"/>
      <c r="R103" s="2245"/>
      <c r="S103" s="2245"/>
      <c r="T103" s="2245"/>
      <c r="U103" s="2245"/>
      <c r="V103" s="2245"/>
      <c r="W103" s="2245"/>
    </row>
    <row r="104" spans="1:23" s="2249" customFormat="1" ht="34.5" hidden="1" customHeight="1">
      <c r="A104" s="2277"/>
      <c r="B104" s="2279"/>
      <c r="C104" s="2279"/>
      <c r="D104" s="2279"/>
      <c r="E104" s="2279"/>
      <c r="F104" s="2279"/>
      <c r="G104" s="2279"/>
      <c r="H104" s="2279"/>
      <c r="I104" s="2279"/>
      <c r="J104" s="2279"/>
      <c r="K104" s="2279"/>
      <c r="L104" s="2279"/>
      <c r="M104" s="2280"/>
      <c r="N104" s="2276"/>
      <c r="O104" s="2245"/>
      <c r="P104" s="2245"/>
      <c r="Q104" s="2245"/>
      <c r="R104" s="2245"/>
      <c r="S104" s="2245"/>
      <c r="T104" s="2245"/>
      <c r="U104" s="2245"/>
      <c r="V104" s="2245"/>
      <c r="W104" s="2245"/>
    </row>
    <row r="105" spans="1:23" s="2249" customFormat="1" ht="34.5" hidden="1" customHeight="1">
      <c r="A105" s="2267"/>
      <c r="B105" s="2269"/>
      <c r="C105" s="2269"/>
      <c r="D105" s="2269"/>
      <c r="E105" s="2269"/>
      <c r="F105" s="2269"/>
      <c r="G105" s="2269"/>
      <c r="H105" s="2269"/>
      <c r="I105" s="2269"/>
      <c r="J105" s="2269"/>
      <c r="K105" s="2269"/>
      <c r="L105" s="2269"/>
      <c r="M105" s="2318"/>
      <c r="N105" s="2290"/>
      <c r="O105" s="2245"/>
      <c r="P105" s="2245"/>
      <c r="Q105" s="2245"/>
      <c r="R105" s="2245"/>
      <c r="S105" s="2245"/>
      <c r="T105" s="2245"/>
      <c r="U105" s="2245"/>
      <c r="V105" s="2245"/>
      <c r="W105" s="2245"/>
    </row>
    <row r="106" spans="1:23" s="2249" customFormat="1" ht="34.5" hidden="1" customHeight="1">
      <c r="A106" s="2267">
        <v>2710</v>
      </c>
      <c r="B106" s="2269">
        <v>879</v>
      </c>
      <c r="C106" s="2269">
        <v>1831</v>
      </c>
      <c r="D106" s="2269">
        <v>423</v>
      </c>
      <c r="E106" s="2269">
        <v>4</v>
      </c>
      <c r="F106" s="2269">
        <v>419</v>
      </c>
      <c r="G106" s="2269">
        <v>1568</v>
      </c>
      <c r="H106" s="2269">
        <v>774</v>
      </c>
      <c r="I106" s="2269">
        <v>794</v>
      </c>
      <c r="J106" s="2269">
        <v>985</v>
      </c>
      <c r="K106" s="2269">
        <v>426</v>
      </c>
      <c r="L106" s="2269">
        <v>559</v>
      </c>
      <c r="M106" s="2312" t="s">
        <v>847</v>
      </c>
      <c r="N106" s="2271" t="s">
        <v>1729</v>
      </c>
      <c r="O106" s="2245"/>
      <c r="P106" s="2245"/>
      <c r="Q106" s="2245"/>
      <c r="R106" s="2245"/>
      <c r="S106" s="2245"/>
      <c r="T106" s="2245"/>
      <c r="U106" s="2245"/>
      <c r="V106" s="2245"/>
      <c r="W106" s="2245"/>
    </row>
    <row r="107" spans="1:23" s="2249" customFormat="1" ht="34.5" hidden="1" customHeight="1">
      <c r="A107" s="2277">
        <v>508</v>
      </c>
      <c r="B107" s="2279">
        <v>260</v>
      </c>
      <c r="C107" s="2279">
        <v>248</v>
      </c>
      <c r="D107" s="2279">
        <v>96</v>
      </c>
      <c r="E107" s="2279">
        <v>0</v>
      </c>
      <c r="F107" s="2279">
        <v>96</v>
      </c>
      <c r="G107" s="2279">
        <v>455</v>
      </c>
      <c r="H107" s="2279">
        <v>268</v>
      </c>
      <c r="I107" s="2279">
        <v>187</v>
      </c>
      <c r="J107" s="2279">
        <v>243</v>
      </c>
      <c r="K107" s="2279">
        <v>123</v>
      </c>
      <c r="L107" s="2279">
        <v>120</v>
      </c>
      <c r="M107" s="2280" t="s">
        <v>848</v>
      </c>
      <c r="N107" s="2276" t="s">
        <v>1731</v>
      </c>
      <c r="O107" s="2245"/>
      <c r="P107" s="2245"/>
      <c r="Q107" s="2245"/>
      <c r="R107" s="2245"/>
      <c r="S107" s="2245"/>
      <c r="T107" s="2245"/>
      <c r="U107" s="2245"/>
      <c r="V107" s="2245"/>
      <c r="W107" s="2245"/>
    </row>
    <row r="108" spans="1:23" s="2249" customFormat="1" ht="34.5" hidden="1" customHeight="1">
      <c r="A108" s="2315">
        <v>3218</v>
      </c>
      <c r="B108" s="2317">
        <v>1139</v>
      </c>
      <c r="C108" s="2317">
        <v>2079</v>
      </c>
      <c r="D108" s="2317">
        <v>519</v>
      </c>
      <c r="E108" s="2317">
        <v>4</v>
      </c>
      <c r="F108" s="2317">
        <v>515</v>
      </c>
      <c r="G108" s="2317">
        <v>2023</v>
      </c>
      <c r="H108" s="2317">
        <v>1042</v>
      </c>
      <c r="I108" s="2317">
        <v>981</v>
      </c>
      <c r="J108" s="2317">
        <v>1228</v>
      </c>
      <c r="K108" s="2317">
        <v>549</v>
      </c>
      <c r="L108" s="2317">
        <v>679</v>
      </c>
      <c r="M108" s="2318" t="s">
        <v>1005</v>
      </c>
      <c r="N108" s="2328" t="s">
        <v>217</v>
      </c>
      <c r="O108" s="2245"/>
      <c r="P108" s="2245"/>
      <c r="Q108" s="2245"/>
      <c r="R108" s="2245"/>
      <c r="S108" s="2245"/>
      <c r="T108" s="2245"/>
      <c r="U108" s="2245"/>
      <c r="V108" s="2245"/>
      <c r="W108" s="2245"/>
    </row>
    <row r="109" spans="1:23" ht="58.5" hidden="1" customHeight="1">
      <c r="A109" s="2355"/>
      <c r="B109" s="2355"/>
      <c r="C109" s="2355"/>
      <c r="D109" s="2355"/>
      <c r="E109" s="2355"/>
      <c r="F109" s="2355"/>
      <c r="G109" s="2355"/>
      <c r="H109" s="2355"/>
      <c r="I109" s="2355"/>
      <c r="J109" s="2355"/>
      <c r="K109" s="2355"/>
      <c r="L109" s="2355"/>
      <c r="M109" s="2356"/>
      <c r="N109" s="2357"/>
      <c r="O109" s="2146"/>
      <c r="P109" s="2146"/>
      <c r="Q109" s="2146"/>
      <c r="R109" s="2146"/>
      <c r="S109" s="2146"/>
      <c r="T109" s="2146"/>
      <c r="U109" s="2146"/>
      <c r="V109" s="2146"/>
      <c r="W109" s="2146"/>
    </row>
    <row r="110" spans="1:23" s="2156" customFormat="1" ht="23.25">
      <c r="A110" s="2149" t="s">
        <v>1724</v>
      </c>
      <c r="B110" s="2150"/>
      <c r="C110" s="2150"/>
      <c r="D110" s="2150"/>
      <c r="E110" s="2150"/>
      <c r="F110" s="2150"/>
      <c r="G110" s="2150"/>
      <c r="H110" s="2150"/>
      <c r="I110" s="2150"/>
      <c r="J110" s="2150"/>
      <c r="K110" s="2150"/>
      <c r="L110" s="2150"/>
      <c r="M110" s="2152"/>
      <c r="N110" s="2153" t="s">
        <v>1737</v>
      </c>
      <c r="O110" s="2152"/>
      <c r="P110" s="2152"/>
      <c r="Q110" s="2152"/>
      <c r="R110" s="2152"/>
      <c r="S110" s="2152"/>
      <c r="T110" s="2152"/>
      <c r="U110" s="2152"/>
      <c r="V110" s="2152"/>
      <c r="W110" s="2152"/>
    </row>
    <row r="111" spans="1:23" s="2249" customFormat="1" ht="19.5" customHeight="1">
      <c r="A111" s="2345" t="s">
        <v>127</v>
      </c>
      <c r="B111" s="2346"/>
      <c r="C111" s="2241" t="s">
        <v>126</v>
      </c>
      <c r="D111" s="2239" t="s">
        <v>125</v>
      </c>
      <c r="E111" s="2240"/>
      <c r="F111" s="2241" t="s">
        <v>124</v>
      </c>
      <c r="G111" s="2239" t="s">
        <v>123</v>
      </c>
      <c r="H111" s="2240"/>
      <c r="I111" s="2241" t="s">
        <v>213</v>
      </c>
      <c r="J111" s="2239" t="s">
        <v>121</v>
      </c>
      <c r="K111" s="2240"/>
      <c r="L111" s="2241" t="s">
        <v>120</v>
      </c>
      <c r="M111" s="2243"/>
      <c r="N111" s="2244" t="s">
        <v>556</v>
      </c>
      <c r="O111" s="2245"/>
      <c r="P111" s="2245"/>
      <c r="Q111" s="2245"/>
      <c r="R111" s="2245"/>
      <c r="S111" s="2245"/>
      <c r="T111" s="2245"/>
      <c r="U111" s="2245"/>
      <c r="V111" s="2245"/>
      <c r="W111" s="2245"/>
    </row>
    <row r="112" spans="1:23" s="2249" customFormat="1" ht="19.5" customHeight="1">
      <c r="A112" s="2348" t="s">
        <v>130</v>
      </c>
      <c r="B112" s="2250" t="s">
        <v>843</v>
      </c>
      <c r="C112" s="2251" t="s">
        <v>842</v>
      </c>
      <c r="D112" s="2252" t="s">
        <v>130</v>
      </c>
      <c r="E112" s="2250" t="s">
        <v>843</v>
      </c>
      <c r="F112" s="2251" t="s">
        <v>842</v>
      </c>
      <c r="G112" s="2252" t="s">
        <v>130</v>
      </c>
      <c r="H112" s="2250" t="s">
        <v>843</v>
      </c>
      <c r="I112" s="2251" t="s">
        <v>842</v>
      </c>
      <c r="J112" s="2252" t="s">
        <v>130</v>
      </c>
      <c r="K112" s="2250" t="s">
        <v>843</v>
      </c>
      <c r="L112" s="2252" t="s">
        <v>842</v>
      </c>
      <c r="M112" s="2253"/>
      <c r="N112" s="2254" t="s">
        <v>558</v>
      </c>
      <c r="O112" s="2245"/>
      <c r="P112" s="2245"/>
      <c r="Q112" s="2245"/>
      <c r="R112" s="2245"/>
      <c r="S112" s="2245"/>
      <c r="T112" s="2245"/>
      <c r="U112" s="2245"/>
      <c r="V112" s="2245"/>
      <c r="W112" s="2245"/>
    </row>
    <row r="113" spans="1:23" s="2249" customFormat="1" ht="19.5" customHeight="1">
      <c r="A113" s="2349" t="s">
        <v>131</v>
      </c>
      <c r="B113" s="2350" t="s">
        <v>845</v>
      </c>
      <c r="C113" s="2351" t="s">
        <v>844</v>
      </c>
      <c r="D113" s="2352" t="s">
        <v>131</v>
      </c>
      <c r="E113" s="2350" t="s">
        <v>845</v>
      </c>
      <c r="F113" s="2351" t="s">
        <v>844</v>
      </c>
      <c r="G113" s="2352" t="s">
        <v>131</v>
      </c>
      <c r="H113" s="2350" t="s">
        <v>845</v>
      </c>
      <c r="I113" s="2351" t="s">
        <v>844</v>
      </c>
      <c r="J113" s="2352" t="s">
        <v>131</v>
      </c>
      <c r="K113" s="2350" t="s">
        <v>845</v>
      </c>
      <c r="L113" s="2352" t="s">
        <v>844</v>
      </c>
      <c r="M113" s="2353"/>
      <c r="N113" s="2262"/>
      <c r="O113" s="2245"/>
      <c r="P113" s="2245"/>
      <c r="Q113" s="2245"/>
      <c r="R113" s="2245"/>
      <c r="S113" s="2245"/>
      <c r="T113" s="2245"/>
      <c r="U113" s="2245"/>
      <c r="V113" s="2245"/>
      <c r="W113" s="2245"/>
    </row>
    <row r="114" spans="1:23" s="2249" customFormat="1" ht="34.5" customHeight="1">
      <c r="A114" s="2269">
        <f>B114+C114</f>
        <v>3</v>
      </c>
      <c r="B114" s="2269">
        <v>3</v>
      </c>
      <c r="C114" s="2269">
        <v>0</v>
      </c>
      <c r="D114" s="2269">
        <f>F114+E114</f>
        <v>18</v>
      </c>
      <c r="E114" s="2269">
        <v>15</v>
      </c>
      <c r="F114" s="2269">
        <v>3</v>
      </c>
      <c r="G114" s="2269">
        <f>H114+I114</f>
        <v>2</v>
      </c>
      <c r="H114" s="2269">
        <v>1</v>
      </c>
      <c r="I114" s="2269">
        <v>1</v>
      </c>
      <c r="J114" s="2267">
        <f>K114+L114</f>
        <v>12</v>
      </c>
      <c r="K114" s="2267">
        <v>12</v>
      </c>
      <c r="L114" s="2267">
        <v>0</v>
      </c>
      <c r="M114" s="2270" t="s">
        <v>847</v>
      </c>
      <c r="N114" s="2271" t="s">
        <v>846</v>
      </c>
      <c r="O114" s="2245"/>
      <c r="P114" s="2245"/>
      <c r="Q114" s="2245"/>
      <c r="R114" s="2245"/>
      <c r="S114" s="2245"/>
      <c r="T114" s="2245"/>
      <c r="U114" s="2245"/>
      <c r="V114" s="2245"/>
      <c r="W114" s="2245"/>
    </row>
    <row r="115" spans="1:23" s="2249" customFormat="1" ht="34.5" customHeight="1">
      <c r="A115" s="2279">
        <f t="shared" ref="A115:A124" si="37">B115+C115</f>
        <v>1</v>
      </c>
      <c r="B115" s="2279">
        <v>1</v>
      </c>
      <c r="C115" s="2279">
        <v>0</v>
      </c>
      <c r="D115" s="2279">
        <f t="shared" ref="D115:D124" si="38">F115+E115</f>
        <v>0</v>
      </c>
      <c r="E115" s="2279">
        <v>0</v>
      </c>
      <c r="F115" s="2279">
        <v>0</v>
      </c>
      <c r="G115" s="2279">
        <f t="shared" ref="G115:G124" si="39">H115+I115</f>
        <v>0</v>
      </c>
      <c r="H115" s="2279">
        <v>0</v>
      </c>
      <c r="I115" s="2279">
        <v>0</v>
      </c>
      <c r="J115" s="2277">
        <f t="shared" ref="J115:J124" si="40">K115+L115</f>
        <v>1</v>
      </c>
      <c r="K115" s="2277">
        <v>1</v>
      </c>
      <c r="L115" s="2277">
        <v>0</v>
      </c>
      <c r="M115" s="2280" t="s">
        <v>848</v>
      </c>
      <c r="N115" s="2281" t="s">
        <v>217</v>
      </c>
      <c r="O115" s="2245"/>
      <c r="P115" s="2245"/>
      <c r="Q115" s="2245"/>
      <c r="R115" s="2245"/>
      <c r="S115" s="2245"/>
      <c r="T115" s="2245"/>
      <c r="U115" s="2245"/>
      <c r="V115" s="2245"/>
      <c r="W115" s="2245"/>
    </row>
    <row r="116" spans="1:23" s="2249" customFormat="1" ht="34.5" customHeight="1">
      <c r="A116" s="2311">
        <f t="shared" si="37"/>
        <v>4</v>
      </c>
      <c r="B116" s="2309">
        <f t="shared" ref="B116:K116" si="41">SUM(B114:B115)</f>
        <v>4</v>
      </c>
      <c r="C116" s="2309">
        <f t="shared" si="41"/>
        <v>0</v>
      </c>
      <c r="D116" s="2311">
        <f t="shared" si="38"/>
        <v>18</v>
      </c>
      <c r="E116" s="2309">
        <f t="shared" si="41"/>
        <v>15</v>
      </c>
      <c r="F116" s="2309">
        <f t="shared" si="41"/>
        <v>3</v>
      </c>
      <c r="G116" s="2311">
        <f t="shared" si="39"/>
        <v>2</v>
      </c>
      <c r="H116" s="2309">
        <f t="shared" si="41"/>
        <v>1</v>
      </c>
      <c r="I116" s="2309">
        <f t="shared" si="41"/>
        <v>1</v>
      </c>
      <c r="J116" s="2309">
        <f t="shared" si="40"/>
        <v>13</v>
      </c>
      <c r="K116" s="2309">
        <f t="shared" si="41"/>
        <v>13</v>
      </c>
      <c r="L116" s="2309">
        <f>SUM(L114:L115)</f>
        <v>0</v>
      </c>
      <c r="M116" s="2303" t="s">
        <v>1005</v>
      </c>
      <c r="N116" s="2290" t="s">
        <v>731</v>
      </c>
      <c r="O116" s="2245"/>
      <c r="P116" s="2245"/>
      <c r="Q116" s="2245"/>
      <c r="R116" s="2245"/>
      <c r="S116" s="2245"/>
      <c r="T116" s="2245"/>
      <c r="U116" s="2245"/>
      <c r="V116" s="2245"/>
      <c r="W116" s="2245"/>
    </row>
    <row r="117" spans="1:23" s="2249" customFormat="1" ht="34.5" customHeight="1">
      <c r="A117" s="2269">
        <f t="shared" si="37"/>
        <v>34</v>
      </c>
      <c r="B117" s="2269">
        <v>0</v>
      </c>
      <c r="C117" s="2269">
        <v>34</v>
      </c>
      <c r="D117" s="2269">
        <f t="shared" si="38"/>
        <v>74</v>
      </c>
      <c r="E117" s="2269">
        <v>0</v>
      </c>
      <c r="F117" s="2269">
        <v>74</v>
      </c>
      <c r="G117" s="2269">
        <f t="shared" si="39"/>
        <v>22</v>
      </c>
      <c r="H117" s="2269">
        <v>2</v>
      </c>
      <c r="I117" s="2269">
        <v>20</v>
      </c>
      <c r="J117" s="2267">
        <f t="shared" si="40"/>
        <v>51</v>
      </c>
      <c r="K117" s="2267">
        <v>0</v>
      </c>
      <c r="L117" s="2267">
        <v>51</v>
      </c>
      <c r="M117" s="2270" t="s">
        <v>847</v>
      </c>
      <c r="N117" s="2271" t="s">
        <v>1006</v>
      </c>
      <c r="O117" s="2245"/>
      <c r="P117" s="2245"/>
      <c r="Q117" s="2245"/>
      <c r="R117" s="2245"/>
      <c r="S117" s="2245"/>
      <c r="T117" s="2245"/>
      <c r="U117" s="2245"/>
      <c r="V117" s="2245"/>
      <c r="W117" s="2245"/>
    </row>
    <row r="118" spans="1:23" s="2249" customFormat="1" ht="34.5" customHeight="1">
      <c r="A118" s="2279">
        <f t="shared" si="37"/>
        <v>5</v>
      </c>
      <c r="B118" s="2279">
        <v>1</v>
      </c>
      <c r="C118" s="2279">
        <v>4</v>
      </c>
      <c r="D118" s="2279">
        <f t="shared" si="38"/>
        <v>7</v>
      </c>
      <c r="E118" s="2279">
        <v>0</v>
      </c>
      <c r="F118" s="2279">
        <v>7</v>
      </c>
      <c r="G118" s="2279">
        <f t="shared" si="39"/>
        <v>0</v>
      </c>
      <c r="H118" s="2279">
        <v>0</v>
      </c>
      <c r="I118" s="2279">
        <v>0</v>
      </c>
      <c r="J118" s="2277">
        <f t="shared" si="40"/>
        <v>5</v>
      </c>
      <c r="K118" s="2277">
        <v>0</v>
      </c>
      <c r="L118" s="2277">
        <v>5</v>
      </c>
      <c r="M118" s="2280" t="s">
        <v>848</v>
      </c>
      <c r="N118" s="2281" t="s">
        <v>1007</v>
      </c>
      <c r="O118" s="2245"/>
      <c r="P118" s="2245"/>
      <c r="Q118" s="2245"/>
      <c r="R118" s="2245"/>
      <c r="S118" s="2245"/>
      <c r="T118" s="2245"/>
      <c r="U118" s="2245"/>
      <c r="V118" s="2245"/>
      <c r="W118" s="2245"/>
    </row>
    <row r="119" spans="1:23" s="2249" customFormat="1" ht="34.5" customHeight="1">
      <c r="A119" s="2309">
        <f>SUM(A117:A118)</f>
        <v>39</v>
      </c>
      <c r="B119" s="2309">
        <f t="shared" ref="B119:K119" si="42">SUM(B117:B118)</f>
        <v>1</v>
      </c>
      <c r="C119" s="2309">
        <f t="shared" si="42"/>
        <v>38</v>
      </c>
      <c r="D119" s="2309">
        <f t="shared" si="42"/>
        <v>81</v>
      </c>
      <c r="E119" s="2309">
        <f t="shared" si="42"/>
        <v>0</v>
      </c>
      <c r="F119" s="2309">
        <f t="shared" si="42"/>
        <v>81</v>
      </c>
      <c r="G119" s="2309">
        <f t="shared" si="42"/>
        <v>22</v>
      </c>
      <c r="H119" s="2309">
        <f t="shared" si="42"/>
        <v>2</v>
      </c>
      <c r="I119" s="2309">
        <f t="shared" si="42"/>
        <v>20</v>
      </c>
      <c r="J119" s="2309">
        <f t="shared" si="42"/>
        <v>56</v>
      </c>
      <c r="K119" s="2309">
        <f t="shared" si="42"/>
        <v>0</v>
      </c>
      <c r="L119" s="2309">
        <f>SUM(L117:L118)</f>
        <v>56</v>
      </c>
      <c r="M119" s="2303" t="s">
        <v>1005</v>
      </c>
      <c r="N119" s="2290" t="s">
        <v>169</v>
      </c>
      <c r="O119" s="2245"/>
      <c r="P119" s="2245"/>
      <c r="Q119" s="2245"/>
      <c r="R119" s="2245"/>
      <c r="S119" s="2245"/>
      <c r="T119" s="2245"/>
      <c r="U119" s="2245"/>
      <c r="V119" s="2245"/>
      <c r="W119" s="2245"/>
    </row>
    <row r="120" spans="1:23" s="2249" customFormat="1" ht="34.5" customHeight="1">
      <c r="A120" s="2269">
        <f t="shared" si="37"/>
        <v>2</v>
      </c>
      <c r="B120" s="2269">
        <v>0</v>
      </c>
      <c r="C120" s="2269">
        <v>2</v>
      </c>
      <c r="D120" s="2269">
        <f t="shared" si="38"/>
        <v>5</v>
      </c>
      <c r="E120" s="2269">
        <v>0</v>
      </c>
      <c r="F120" s="2269">
        <v>5</v>
      </c>
      <c r="G120" s="2269">
        <f t="shared" si="39"/>
        <v>4</v>
      </c>
      <c r="H120" s="2269">
        <v>1</v>
      </c>
      <c r="I120" s="2269">
        <v>3</v>
      </c>
      <c r="J120" s="2267">
        <f t="shared" si="40"/>
        <v>13</v>
      </c>
      <c r="K120" s="2267">
        <v>0</v>
      </c>
      <c r="L120" s="2267">
        <v>13</v>
      </c>
      <c r="M120" s="2270" t="s">
        <v>847</v>
      </c>
      <c r="N120" s="2271" t="s">
        <v>155</v>
      </c>
      <c r="O120" s="2245"/>
      <c r="P120" s="2245"/>
      <c r="Q120" s="2245"/>
      <c r="R120" s="2245"/>
      <c r="S120" s="2245"/>
      <c r="T120" s="2245"/>
      <c r="U120" s="2245"/>
      <c r="V120" s="2245"/>
      <c r="W120" s="2245"/>
    </row>
    <row r="121" spans="1:23" s="2249" customFormat="1" ht="34.5" customHeight="1">
      <c r="A121" s="2279">
        <f t="shared" si="37"/>
        <v>0</v>
      </c>
      <c r="B121" s="2279">
        <v>0</v>
      </c>
      <c r="C121" s="2279">
        <v>0</v>
      </c>
      <c r="D121" s="2279">
        <f t="shared" si="38"/>
        <v>0</v>
      </c>
      <c r="E121" s="2279">
        <v>0</v>
      </c>
      <c r="F121" s="2279">
        <v>0</v>
      </c>
      <c r="G121" s="2279">
        <f t="shared" si="39"/>
        <v>0</v>
      </c>
      <c r="H121" s="2279">
        <v>0</v>
      </c>
      <c r="I121" s="2279">
        <v>0</v>
      </c>
      <c r="J121" s="2277">
        <f t="shared" si="40"/>
        <v>0</v>
      </c>
      <c r="K121" s="2277">
        <v>0</v>
      </c>
      <c r="L121" s="2277">
        <v>0</v>
      </c>
      <c r="M121" s="2280" t="s">
        <v>848</v>
      </c>
      <c r="N121" s="2276"/>
      <c r="O121" s="2245"/>
      <c r="P121" s="2245"/>
      <c r="Q121" s="2245"/>
      <c r="R121" s="2245"/>
      <c r="S121" s="2245"/>
      <c r="T121" s="2245"/>
      <c r="U121" s="2245"/>
      <c r="V121" s="2245"/>
      <c r="W121" s="2245"/>
    </row>
    <row r="122" spans="1:23" s="2249" customFormat="1" ht="34.5" customHeight="1">
      <c r="A122" s="2309">
        <f>SUM(A120:A121)</f>
        <v>2</v>
      </c>
      <c r="B122" s="2309">
        <f t="shared" ref="B122:K122" si="43">SUM(B120:B121)</f>
        <v>0</v>
      </c>
      <c r="C122" s="2309">
        <f t="shared" si="43"/>
        <v>2</v>
      </c>
      <c r="D122" s="2309">
        <f t="shared" si="43"/>
        <v>5</v>
      </c>
      <c r="E122" s="2309">
        <f t="shared" si="43"/>
        <v>0</v>
      </c>
      <c r="F122" s="2309">
        <f t="shared" si="43"/>
        <v>5</v>
      </c>
      <c r="G122" s="2309">
        <f t="shared" si="43"/>
        <v>4</v>
      </c>
      <c r="H122" s="2309">
        <f t="shared" si="43"/>
        <v>1</v>
      </c>
      <c r="I122" s="2309">
        <f t="shared" si="43"/>
        <v>3</v>
      </c>
      <c r="J122" s="2309">
        <f t="shared" si="43"/>
        <v>13</v>
      </c>
      <c r="K122" s="2309">
        <f t="shared" si="43"/>
        <v>0</v>
      </c>
      <c r="L122" s="2309">
        <f>SUM(L120:L121)</f>
        <v>13</v>
      </c>
      <c r="M122" s="2303" t="s">
        <v>1005</v>
      </c>
      <c r="N122" s="2290" t="s">
        <v>565</v>
      </c>
      <c r="O122" s="2245"/>
      <c r="P122" s="2245"/>
      <c r="Q122" s="2245"/>
      <c r="R122" s="2245"/>
      <c r="S122" s="2245"/>
      <c r="T122" s="2245"/>
      <c r="U122" s="2245"/>
      <c r="V122" s="2245"/>
      <c r="W122" s="2245"/>
    </row>
    <row r="123" spans="1:23" s="2249" customFormat="1" ht="34.5" customHeight="1">
      <c r="A123" s="2269">
        <f t="shared" si="37"/>
        <v>29</v>
      </c>
      <c r="B123" s="2269">
        <v>0</v>
      </c>
      <c r="C123" s="2269">
        <v>29</v>
      </c>
      <c r="D123" s="2269">
        <f t="shared" si="38"/>
        <v>87</v>
      </c>
      <c r="E123" s="2269">
        <v>0</v>
      </c>
      <c r="F123" s="2269">
        <v>87</v>
      </c>
      <c r="G123" s="2269">
        <f t="shared" si="39"/>
        <v>50</v>
      </c>
      <c r="H123" s="2269">
        <v>0</v>
      </c>
      <c r="I123" s="2269">
        <v>50</v>
      </c>
      <c r="J123" s="2267">
        <f t="shared" si="40"/>
        <v>123</v>
      </c>
      <c r="K123" s="2267">
        <v>0</v>
      </c>
      <c r="L123" s="2267">
        <v>123</v>
      </c>
      <c r="M123" s="2270" t="s">
        <v>847</v>
      </c>
      <c r="N123" s="2271" t="s">
        <v>851</v>
      </c>
      <c r="O123" s="2245"/>
      <c r="P123" s="2245"/>
      <c r="Q123" s="2245"/>
      <c r="R123" s="2245"/>
      <c r="S123" s="2245"/>
      <c r="T123" s="2245"/>
      <c r="U123" s="2245"/>
      <c r="V123" s="2245"/>
      <c r="W123" s="2245"/>
    </row>
    <row r="124" spans="1:23" s="2249" customFormat="1" ht="34.5" customHeight="1">
      <c r="A124" s="2279">
        <f t="shared" si="37"/>
        <v>0</v>
      </c>
      <c r="B124" s="2279">
        <v>0</v>
      </c>
      <c r="C124" s="2279">
        <v>0</v>
      </c>
      <c r="D124" s="2279">
        <f t="shared" si="38"/>
        <v>0</v>
      </c>
      <c r="E124" s="2279">
        <v>0</v>
      </c>
      <c r="F124" s="2279">
        <v>0</v>
      </c>
      <c r="G124" s="2279">
        <f t="shared" si="39"/>
        <v>0</v>
      </c>
      <c r="H124" s="2279">
        <v>0</v>
      </c>
      <c r="I124" s="2279">
        <v>0</v>
      </c>
      <c r="J124" s="2277">
        <f t="shared" si="40"/>
        <v>0</v>
      </c>
      <c r="K124" s="2277">
        <v>0</v>
      </c>
      <c r="L124" s="2277">
        <v>0</v>
      </c>
      <c r="M124" s="2280" t="s">
        <v>848</v>
      </c>
      <c r="N124" s="2276" t="s">
        <v>567</v>
      </c>
      <c r="O124" s="2245"/>
      <c r="P124" s="2245"/>
      <c r="Q124" s="2245"/>
      <c r="R124" s="2245"/>
      <c r="S124" s="2245"/>
      <c r="T124" s="2245"/>
      <c r="U124" s="2245"/>
      <c r="V124" s="2245"/>
      <c r="W124" s="2245"/>
    </row>
    <row r="125" spans="1:23" s="2249" customFormat="1" ht="34.5" customHeight="1">
      <c r="A125" s="2315">
        <f>SUM(A123:A124)</f>
        <v>29</v>
      </c>
      <c r="B125" s="2315">
        <f t="shared" ref="B125:K125" si="44">SUM(B123:B124)</f>
        <v>0</v>
      </c>
      <c r="C125" s="2315">
        <f t="shared" si="44"/>
        <v>29</v>
      </c>
      <c r="D125" s="2315">
        <f t="shared" si="44"/>
        <v>87</v>
      </c>
      <c r="E125" s="2315">
        <f t="shared" si="44"/>
        <v>0</v>
      </c>
      <c r="F125" s="2315">
        <f t="shared" si="44"/>
        <v>87</v>
      </c>
      <c r="G125" s="2315">
        <f t="shared" si="44"/>
        <v>50</v>
      </c>
      <c r="H125" s="2315">
        <f t="shared" si="44"/>
        <v>0</v>
      </c>
      <c r="I125" s="2315">
        <f t="shared" si="44"/>
        <v>50</v>
      </c>
      <c r="J125" s="2315">
        <f t="shared" si="44"/>
        <v>123</v>
      </c>
      <c r="K125" s="2315">
        <f t="shared" si="44"/>
        <v>0</v>
      </c>
      <c r="L125" s="2315">
        <f>SUM(L123:L124)</f>
        <v>123</v>
      </c>
      <c r="M125" s="2318" t="s">
        <v>1005</v>
      </c>
      <c r="N125" s="2290" t="s">
        <v>568</v>
      </c>
      <c r="O125" s="2245"/>
      <c r="P125" s="2245"/>
      <c r="Q125" s="2245"/>
      <c r="R125" s="2245"/>
      <c r="S125" s="2245"/>
      <c r="T125" s="2245"/>
      <c r="U125" s="2245"/>
      <c r="V125" s="2245"/>
      <c r="W125" s="2245"/>
    </row>
    <row r="126" spans="1:23" s="2249" customFormat="1" ht="34.5" hidden="1" customHeight="1">
      <c r="A126" s="2269">
        <f>[4]total!D140</f>
        <v>323</v>
      </c>
      <c r="B126" s="2269">
        <f>[4]total!E140</f>
        <v>0</v>
      </c>
      <c r="C126" s="2269">
        <f>[4]total!F140</f>
        <v>323</v>
      </c>
      <c r="D126" s="2269">
        <f>F126+E126</f>
        <v>446</v>
      </c>
      <c r="E126" s="2269">
        <f>[4]total!H140</f>
        <v>0</v>
      </c>
      <c r="F126" s="2269">
        <f>[4]total!I140</f>
        <v>446</v>
      </c>
      <c r="G126" s="2269">
        <f>[4]total!J140</f>
        <v>1052</v>
      </c>
      <c r="H126" s="2269">
        <f>[4]total!K140</f>
        <v>15</v>
      </c>
      <c r="I126" s="2269">
        <f>[4]total!L140</f>
        <v>1037</v>
      </c>
      <c r="J126" s="2267">
        <f>[4]total!A110</f>
        <v>949</v>
      </c>
      <c r="K126" s="2267">
        <f>[4]total!B110</f>
        <v>10</v>
      </c>
      <c r="L126" s="2267">
        <f>[4]total!C110</f>
        <v>939</v>
      </c>
      <c r="M126" s="2312" t="s">
        <v>847</v>
      </c>
      <c r="N126" s="2313" t="s">
        <v>1727</v>
      </c>
      <c r="O126" s="2245"/>
      <c r="P126" s="2245"/>
      <c r="Q126" s="2245"/>
      <c r="R126" s="2245"/>
      <c r="S126" s="2245"/>
      <c r="T126" s="2245"/>
      <c r="U126" s="2245"/>
      <c r="V126" s="2245"/>
      <c r="W126" s="2245"/>
    </row>
    <row r="127" spans="1:23" s="2249" customFormat="1" ht="34.5" hidden="1" customHeight="1">
      <c r="A127" s="2269">
        <f>[4]total!D141</f>
        <v>33</v>
      </c>
      <c r="B127" s="2269">
        <f>[4]total!E141</f>
        <v>0</v>
      </c>
      <c r="C127" s="2269">
        <f>[4]total!F141</f>
        <v>33</v>
      </c>
      <c r="D127" s="2269">
        <f>F127+E127</f>
        <v>42</v>
      </c>
      <c r="E127" s="2269">
        <f>[4]total!H141</f>
        <v>0</v>
      </c>
      <c r="F127" s="2269">
        <f>[4]total!I141</f>
        <v>42</v>
      </c>
      <c r="G127" s="2269">
        <f>[4]total!J141</f>
        <v>44</v>
      </c>
      <c r="H127" s="2269">
        <f>[4]total!K141</f>
        <v>8</v>
      </c>
      <c r="I127" s="2269">
        <f>[4]total!L141</f>
        <v>36</v>
      </c>
      <c r="J127" s="2267">
        <f>[4]total!A111</f>
        <v>31</v>
      </c>
      <c r="K127" s="2267">
        <f>[4]total!B111</f>
        <v>0</v>
      </c>
      <c r="L127" s="2267">
        <f>[4]total!C111</f>
        <v>31</v>
      </c>
      <c r="M127" s="2280" t="s">
        <v>848</v>
      </c>
      <c r="N127" s="2314" t="s">
        <v>1728</v>
      </c>
      <c r="O127" s="2245"/>
      <c r="P127" s="2245"/>
      <c r="Q127" s="2245"/>
      <c r="R127" s="2245"/>
      <c r="S127" s="2245"/>
      <c r="T127" s="2245"/>
      <c r="U127" s="2245"/>
      <c r="V127" s="2245"/>
      <c r="W127" s="2245"/>
    </row>
    <row r="128" spans="1:23" s="2249" customFormat="1" ht="34.5" hidden="1" customHeight="1">
      <c r="A128" s="2269">
        <f>[4]total!D142</f>
        <v>356</v>
      </c>
      <c r="B128" s="2269">
        <f>[4]total!E142</f>
        <v>0</v>
      </c>
      <c r="C128" s="2269">
        <f>[4]total!F142</f>
        <v>356</v>
      </c>
      <c r="D128" s="2269">
        <f>F128+E128</f>
        <v>488</v>
      </c>
      <c r="E128" s="2269">
        <f>[4]total!H142</f>
        <v>0</v>
      </c>
      <c r="F128" s="2269">
        <f>[4]total!I142</f>
        <v>488</v>
      </c>
      <c r="G128" s="2269">
        <f>[4]total!J142</f>
        <v>1096</v>
      </c>
      <c r="H128" s="2269">
        <f>[4]total!K142</f>
        <v>23</v>
      </c>
      <c r="I128" s="2269">
        <f>[4]total!L142</f>
        <v>1073</v>
      </c>
      <c r="J128" s="2267">
        <f>[4]total!A112</f>
        <v>980</v>
      </c>
      <c r="K128" s="2267">
        <f>[4]total!B112</f>
        <v>10</v>
      </c>
      <c r="L128" s="2267">
        <f>[4]total!C112</f>
        <v>970</v>
      </c>
      <c r="M128" s="2318" t="s">
        <v>1005</v>
      </c>
      <c r="N128" s="2319" t="s">
        <v>568</v>
      </c>
      <c r="O128" s="2245"/>
      <c r="P128" s="2245"/>
      <c r="Q128" s="2245"/>
      <c r="R128" s="2245"/>
      <c r="S128" s="2245"/>
      <c r="T128" s="2245"/>
      <c r="U128" s="2245"/>
      <c r="V128" s="2245"/>
      <c r="W128" s="2245"/>
    </row>
    <row r="129" spans="1:23" s="2249" customFormat="1" ht="34.5" hidden="1" customHeight="1">
      <c r="A129" s="2267"/>
      <c r="B129" s="2269"/>
      <c r="C129" s="2269"/>
      <c r="D129" s="2269"/>
      <c r="E129" s="2269"/>
      <c r="F129" s="2269"/>
      <c r="G129" s="2269"/>
      <c r="H129" s="2269"/>
      <c r="I129" s="2269"/>
      <c r="J129" s="2269"/>
      <c r="K129" s="2269"/>
      <c r="L129" s="2269"/>
      <c r="M129" s="2312"/>
      <c r="N129" s="2322"/>
      <c r="O129" s="2245"/>
      <c r="P129" s="2245"/>
      <c r="Q129" s="2245"/>
      <c r="R129" s="2245"/>
      <c r="S129" s="2245"/>
      <c r="T129" s="2245"/>
      <c r="U129" s="2245"/>
      <c r="V129" s="2245"/>
      <c r="W129" s="2245"/>
    </row>
    <row r="130" spans="1:23" s="2249" customFormat="1" ht="34.5" hidden="1" customHeight="1">
      <c r="A130" s="2277"/>
      <c r="B130" s="2279"/>
      <c r="C130" s="2279"/>
      <c r="D130" s="2279"/>
      <c r="E130" s="2279"/>
      <c r="F130" s="2279"/>
      <c r="G130" s="2279"/>
      <c r="H130" s="2279"/>
      <c r="I130" s="2279"/>
      <c r="J130" s="2279"/>
      <c r="K130" s="2279"/>
      <c r="L130" s="2279"/>
      <c r="M130" s="2280"/>
      <c r="N130" s="2276"/>
      <c r="O130" s="2245"/>
      <c r="P130" s="2245"/>
      <c r="Q130" s="2245"/>
      <c r="R130" s="2245"/>
      <c r="S130" s="2245"/>
      <c r="T130" s="2245"/>
      <c r="U130" s="2245"/>
      <c r="V130" s="2245"/>
      <c r="W130" s="2245"/>
    </row>
    <row r="131" spans="1:23" s="2249" customFormat="1" ht="34.5" hidden="1" customHeight="1">
      <c r="A131" s="2267"/>
      <c r="B131" s="2269"/>
      <c r="C131" s="2269"/>
      <c r="D131" s="2269"/>
      <c r="E131" s="2269"/>
      <c r="F131" s="2269"/>
      <c r="G131" s="2269"/>
      <c r="H131" s="2269"/>
      <c r="I131" s="2269"/>
      <c r="J131" s="2269"/>
      <c r="K131" s="2269"/>
      <c r="L131" s="2269"/>
      <c r="M131" s="2318"/>
      <c r="N131" s="2290"/>
      <c r="O131" s="2245"/>
      <c r="P131" s="2245"/>
      <c r="Q131" s="2245"/>
      <c r="R131" s="2245"/>
      <c r="S131" s="2245"/>
      <c r="T131" s="2245"/>
      <c r="U131" s="2245"/>
      <c r="V131" s="2245"/>
      <c r="W131" s="2245"/>
    </row>
    <row r="132" spans="1:23" s="2249" customFormat="1" ht="34.5" hidden="1" customHeight="1">
      <c r="A132" s="2267">
        <v>453</v>
      </c>
      <c r="B132" s="2269">
        <v>223</v>
      </c>
      <c r="C132" s="2269">
        <v>230</v>
      </c>
      <c r="D132" s="2269">
        <v>931</v>
      </c>
      <c r="E132" s="2269">
        <v>554</v>
      </c>
      <c r="F132" s="2269">
        <v>377</v>
      </c>
      <c r="G132" s="2269">
        <v>768</v>
      </c>
      <c r="H132" s="2269">
        <v>168</v>
      </c>
      <c r="I132" s="2269">
        <v>600</v>
      </c>
      <c r="J132" s="2269">
        <v>1166</v>
      </c>
      <c r="K132" s="2269">
        <v>500</v>
      </c>
      <c r="L132" s="2269">
        <v>666</v>
      </c>
      <c r="M132" s="2312" t="s">
        <v>847</v>
      </c>
      <c r="N132" s="2271" t="s">
        <v>1729</v>
      </c>
      <c r="O132" s="2245"/>
      <c r="P132" s="2245"/>
      <c r="Q132" s="2245"/>
      <c r="R132" s="2245"/>
      <c r="S132" s="2245"/>
      <c r="T132" s="2245"/>
      <c r="U132" s="2245"/>
      <c r="V132" s="2245"/>
      <c r="W132" s="2245"/>
    </row>
    <row r="133" spans="1:23" s="2249" customFormat="1" ht="34.5" hidden="1" customHeight="1">
      <c r="A133" s="2277">
        <v>128</v>
      </c>
      <c r="B133" s="2279">
        <v>99</v>
      </c>
      <c r="C133" s="2279">
        <v>29</v>
      </c>
      <c r="D133" s="2279">
        <v>222</v>
      </c>
      <c r="E133" s="2279">
        <v>152</v>
      </c>
      <c r="F133" s="2279">
        <v>70</v>
      </c>
      <c r="G133" s="2279">
        <v>140</v>
      </c>
      <c r="H133" s="2279">
        <v>88</v>
      </c>
      <c r="I133" s="2279">
        <v>52</v>
      </c>
      <c r="J133" s="2279">
        <v>129</v>
      </c>
      <c r="K133" s="2279">
        <v>99</v>
      </c>
      <c r="L133" s="2279">
        <v>30</v>
      </c>
      <c r="M133" s="2280" t="s">
        <v>848</v>
      </c>
      <c r="N133" s="2276" t="s">
        <v>1731</v>
      </c>
      <c r="O133" s="2245"/>
      <c r="P133" s="2245"/>
      <c r="Q133" s="2245"/>
      <c r="R133" s="2245"/>
      <c r="S133" s="2245"/>
      <c r="T133" s="2245"/>
      <c r="U133" s="2245"/>
      <c r="V133" s="2245"/>
      <c r="W133" s="2245"/>
    </row>
    <row r="134" spans="1:23" s="2249" customFormat="1" ht="34.5" hidden="1" customHeight="1">
      <c r="A134" s="2315">
        <v>581</v>
      </c>
      <c r="B134" s="2317">
        <v>322</v>
      </c>
      <c r="C134" s="2317">
        <v>259</v>
      </c>
      <c r="D134" s="2317">
        <v>1153</v>
      </c>
      <c r="E134" s="2317">
        <v>706</v>
      </c>
      <c r="F134" s="2317">
        <v>447</v>
      </c>
      <c r="G134" s="2317">
        <v>908</v>
      </c>
      <c r="H134" s="2317">
        <v>256</v>
      </c>
      <c r="I134" s="2317">
        <v>652</v>
      </c>
      <c r="J134" s="2317">
        <v>1295</v>
      </c>
      <c r="K134" s="2317">
        <v>599</v>
      </c>
      <c r="L134" s="2317">
        <v>696</v>
      </c>
      <c r="M134" s="2318" t="s">
        <v>1005</v>
      </c>
      <c r="N134" s="2328" t="s">
        <v>217</v>
      </c>
      <c r="O134" s="2245"/>
      <c r="P134" s="2245"/>
      <c r="Q134" s="2245"/>
      <c r="R134" s="2245"/>
      <c r="S134" s="2245"/>
      <c r="T134" s="2245"/>
      <c r="U134" s="2245"/>
      <c r="V134" s="2245"/>
      <c r="W134" s="2245"/>
    </row>
    <row r="135" spans="1:23" ht="16.5" customHeight="1">
      <c r="A135" s="2361"/>
      <c r="B135" s="2361"/>
      <c r="C135" s="2361"/>
      <c r="D135" s="2361"/>
      <c r="E135" s="2361"/>
      <c r="F135" s="2361"/>
      <c r="G135" s="2361"/>
      <c r="H135" s="2361"/>
      <c r="I135" s="2361"/>
      <c r="J135" s="2361"/>
      <c r="K135" s="2361"/>
      <c r="L135" s="2361"/>
      <c r="M135" s="2356"/>
      <c r="N135" s="2357"/>
    </row>
    <row r="136" spans="1:23" ht="15.75" customHeight="1"/>
    <row r="137" spans="1:23" ht="19.5" customHeight="1"/>
    <row r="138" spans="1:23" ht="19.5" customHeight="1"/>
    <row r="139" spans="1:23" ht="19.5" customHeight="1"/>
    <row r="140" spans="1:23" ht="34.5" customHeight="1"/>
    <row r="141" spans="1:23" ht="34.5" customHeight="1"/>
    <row r="142" spans="1:23" ht="34.5" customHeight="1"/>
    <row r="143" spans="1:23" ht="34.5" customHeight="1"/>
    <row r="144" spans="1:23" ht="34.5" customHeight="1"/>
    <row r="145" ht="34.5" customHeight="1"/>
    <row r="146" ht="34.5" customHeight="1"/>
    <row r="147" ht="34.5" customHeight="1"/>
    <row r="148" ht="34.5" customHeight="1"/>
    <row r="149" ht="34.5" customHeight="1"/>
    <row r="150" ht="34.5" customHeight="1"/>
    <row r="151" ht="34.5" customHeight="1"/>
    <row r="152" ht="34.5" customHeight="1"/>
    <row r="153" ht="34.5" customHeight="1"/>
    <row r="154" ht="34.5" customHeight="1"/>
    <row r="155" ht="34.5" customHeight="1"/>
    <row r="156" ht="34.5" customHeight="1"/>
    <row r="157" ht="34.5" customHeight="1"/>
    <row r="158" ht="34.5" customHeight="1"/>
    <row r="159" ht="34.5" customHeight="1"/>
    <row r="160" ht="34.5" customHeight="1"/>
  </sheetData>
  <dataConsolidate>
    <dataRefs count="2">
      <dataRef ref="A22:C24" sheet="10" r:id="rId1"/>
      <dataRef ref="A25:C27" sheet="17ملاك وزارة" r:id="rId2"/>
    </dataRefs>
  </dataConsolidate>
  <mergeCells count="3">
    <mergeCell ref="A1:N1"/>
    <mergeCell ref="A2:N2"/>
    <mergeCell ref="D3:J3"/>
  </mergeCells>
  <printOptions horizontalCentered="1" verticalCentered="1"/>
  <pageMargins left="0.74803149606299213" right="0.74803149606299213" top="0.98425196850393704" bottom="0.98425196850393704" header="0.39370078740157483" footer="0.31496062992125984"/>
  <pageSetup paperSize="9" scale="63" orientation="portrait" r:id="rId3"/>
  <headerFooter alignWithMargins="0"/>
  <rowBreaks count="2" manualBreakCount="2">
    <brk id="57" max="24" man="1"/>
    <brk id="109" max="24" man="1"/>
  </rowBreaks>
  <colBreaks count="2" manualBreakCount="2">
    <brk id="14" max="131" man="1"/>
    <brk id="25" max="13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09734-8399-4A40-AD91-436D9CA3D160}">
  <dimension ref="A1:Q30"/>
  <sheetViews>
    <sheetView showGridLines="0" zoomScaleNormal="100" workbookViewId="0">
      <selection activeCell="A3" sqref="A3"/>
    </sheetView>
  </sheetViews>
  <sheetFormatPr defaultColWidth="8.85546875" defaultRowHeight="15.75"/>
  <cols>
    <col min="1" max="1" width="14.7109375" style="650" customWidth="1"/>
    <col min="2" max="2" width="16" style="318" customWidth="1"/>
    <col min="3" max="3" width="9.85546875" style="265" customWidth="1"/>
    <col min="4" max="4" width="7.5703125" style="265" bestFit="1" customWidth="1"/>
    <col min="5" max="5" width="9.42578125" style="265" customWidth="1"/>
    <col min="6" max="6" width="7.5703125" style="265" bestFit="1" customWidth="1"/>
    <col min="7" max="7" width="9.42578125" style="265" customWidth="1"/>
    <col min="8" max="8" width="7.5703125" style="265" bestFit="1" customWidth="1"/>
    <col min="9" max="9" width="9.42578125" style="265" customWidth="1"/>
    <col min="10" max="10" width="8.28515625" style="265" customWidth="1"/>
    <col min="11" max="12" width="8.85546875" style="265"/>
    <col min="13" max="13" width="0" style="265" hidden="1" customWidth="1"/>
    <col min="14" max="256" width="8.85546875" style="265"/>
    <col min="257" max="257" width="14.7109375" style="265" customWidth="1"/>
    <col min="258" max="258" width="16" style="265" customWidth="1"/>
    <col min="259" max="259" width="9.85546875" style="265" customWidth="1"/>
    <col min="260" max="260" width="7.5703125" style="265" bestFit="1" customWidth="1"/>
    <col min="261" max="261" width="9.42578125" style="265" customWidth="1"/>
    <col min="262" max="262" width="7.5703125" style="265" bestFit="1" customWidth="1"/>
    <col min="263" max="263" width="9.42578125" style="265" customWidth="1"/>
    <col min="264" max="264" width="7.5703125" style="265" bestFit="1" customWidth="1"/>
    <col min="265" max="265" width="9.42578125" style="265" customWidth="1"/>
    <col min="266" max="266" width="8.28515625" style="265" customWidth="1"/>
    <col min="267" max="268" width="8.85546875" style="265"/>
    <col min="269" max="269" width="0" style="265" hidden="1" customWidth="1"/>
    <col min="270" max="512" width="8.85546875" style="265"/>
    <col min="513" max="513" width="14.7109375" style="265" customWidth="1"/>
    <col min="514" max="514" width="16" style="265" customWidth="1"/>
    <col min="515" max="515" width="9.85546875" style="265" customWidth="1"/>
    <col min="516" max="516" width="7.5703125" style="265" bestFit="1" customWidth="1"/>
    <col min="517" max="517" width="9.42578125" style="265" customWidth="1"/>
    <col min="518" max="518" width="7.5703125" style="265" bestFit="1" customWidth="1"/>
    <col min="519" max="519" width="9.42578125" style="265" customWidth="1"/>
    <col min="520" max="520" width="7.5703125" style="265" bestFit="1" customWidth="1"/>
    <col min="521" max="521" width="9.42578125" style="265" customWidth="1"/>
    <col min="522" max="522" width="8.28515625" style="265" customWidth="1"/>
    <col min="523" max="524" width="8.85546875" style="265"/>
    <col min="525" max="525" width="0" style="265" hidden="1" customWidth="1"/>
    <col min="526" max="768" width="8.85546875" style="265"/>
    <col min="769" max="769" width="14.7109375" style="265" customWidth="1"/>
    <col min="770" max="770" width="16" style="265" customWidth="1"/>
    <col min="771" max="771" width="9.85546875" style="265" customWidth="1"/>
    <col min="772" max="772" width="7.5703125" style="265" bestFit="1" customWidth="1"/>
    <col min="773" max="773" width="9.42578125" style="265" customWidth="1"/>
    <col min="774" max="774" width="7.5703125" style="265" bestFit="1" customWidth="1"/>
    <col min="775" max="775" width="9.42578125" style="265" customWidth="1"/>
    <col min="776" max="776" width="7.5703125" style="265" bestFit="1" customWidth="1"/>
    <col min="777" max="777" width="9.42578125" style="265" customWidth="1"/>
    <col min="778" max="778" width="8.28515625" style="265" customWidth="1"/>
    <col min="779" max="780" width="8.85546875" style="265"/>
    <col min="781" max="781" width="0" style="265" hidden="1" customWidth="1"/>
    <col min="782" max="1024" width="8.85546875" style="265"/>
    <col min="1025" max="1025" width="14.7109375" style="265" customWidth="1"/>
    <col min="1026" max="1026" width="16" style="265" customWidth="1"/>
    <col min="1027" max="1027" width="9.85546875" style="265" customWidth="1"/>
    <col min="1028" max="1028" width="7.5703125" style="265" bestFit="1" customWidth="1"/>
    <col min="1029" max="1029" width="9.42578125" style="265" customWidth="1"/>
    <col min="1030" max="1030" width="7.5703125" style="265" bestFit="1" customWidth="1"/>
    <col min="1031" max="1031" width="9.42578125" style="265" customWidth="1"/>
    <col min="1032" max="1032" width="7.5703125" style="265" bestFit="1" customWidth="1"/>
    <col min="1033" max="1033" width="9.42578125" style="265" customWidth="1"/>
    <col min="1034" max="1034" width="8.28515625" style="265" customWidth="1"/>
    <col min="1035" max="1036" width="8.85546875" style="265"/>
    <col min="1037" max="1037" width="0" style="265" hidden="1" customWidth="1"/>
    <col min="1038" max="1280" width="8.85546875" style="265"/>
    <col min="1281" max="1281" width="14.7109375" style="265" customWidth="1"/>
    <col min="1282" max="1282" width="16" style="265" customWidth="1"/>
    <col min="1283" max="1283" width="9.85546875" style="265" customWidth="1"/>
    <col min="1284" max="1284" width="7.5703125" style="265" bestFit="1" customWidth="1"/>
    <col min="1285" max="1285" width="9.42578125" style="265" customWidth="1"/>
    <col min="1286" max="1286" width="7.5703125" style="265" bestFit="1" customWidth="1"/>
    <col min="1287" max="1287" width="9.42578125" style="265" customWidth="1"/>
    <col min="1288" max="1288" width="7.5703125" style="265" bestFit="1" customWidth="1"/>
    <col min="1289" max="1289" width="9.42578125" style="265" customWidth="1"/>
    <col min="1290" max="1290" width="8.28515625" style="265" customWidth="1"/>
    <col min="1291" max="1292" width="8.85546875" style="265"/>
    <col min="1293" max="1293" width="0" style="265" hidden="1" customWidth="1"/>
    <col min="1294" max="1536" width="8.85546875" style="265"/>
    <col min="1537" max="1537" width="14.7109375" style="265" customWidth="1"/>
    <col min="1538" max="1538" width="16" style="265" customWidth="1"/>
    <col min="1539" max="1539" width="9.85546875" style="265" customWidth="1"/>
    <col min="1540" max="1540" width="7.5703125" style="265" bestFit="1" customWidth="1"/>
    <col min="1541" max="1541" width="9.42578125" style="265" customWidth="1"/>
    <col min="1542" max="1542" width="7.5703125" style="265" bestFit="1" customWidth="1"/>
    <col min="1543" max="1543" width="9.42578125" style="265" customWidth="1"/>
    <col min="1544" max="1544" width="7.5703125" style="265" bestFit="1" customWidth="1"/>
    <col min="1545" max="1545" width="9.42578125" style="265" customWidth="1"/>
    <col min="1546" max="1546" width="8.28515625" style="265" customWidth="1"/>
    <col min="1547" max="1548" width="8.85546875" style="265"/>
    <col min="1549" max="1549" width="0" style="265" hidden="1" customWidth="1"/>
    <col min="1550" max="1792" width="8.85546875" style="265"/>
    <col min="1793" max="1793" width="14.7109375" style="265" customWidth="1"/>
    <col min="1794" max="1794" width="16" style="265" customWidth="1"/>
    <col min="1795" max="1795" width="9.85546875" style="265" customWidth="1"/>
    <col min="1796" max="1796" width="7.5703125" style="265" bestFit="1" customWidth="1"/>
    <col min="1797" max="1797" width="9.42578125" style="265" customWidth="1"/>
    <col min="1798" max="1798" width="7.5703125" style="265" bestFit="1" customWidth="1"/>
    <col min="1799" max="1799" width="9.42578125" style="265" customWidth="1"/>
    <col min="1800" max="1800" width="7.5703125" style="265" bestFit="1" customWidth="1"/>
    <col min="1801" max="1801" width="9.42578125" style="265" customWidth="1"/>
    <col min="1802" max="1802" width="8.28515625" style="265" customWidth="1"/>
    <col min="1803" max="1804" width="8.85546875" style="265"/>
    <col min="1805" max="1805" width="0" style="265" hidden="1" customWidth="1"/>
    <col min="1806" max="2048" width="8.85546875" style="265"/>
    <col min="2049" max="2049" width="14.7109375" style="265" customWidth="1"/>
    <col min="2050" max="2050" width="16" style="265" customWidth="1"/>
    <col min="2051" max="2051" width="9.85546875" style="265" customWidth="1"/>
    <col min="2052" max="2052" width="7.5703125" style="265" bestFit="1" customWidth="1"/>
    <col min="2053" max="2053" width="9.42578125" style="265" customWidth="1"/>
    <col min="2054" max="2054" width="7.5703125" style="265" bestFit="1" customWidth="1"/>
    <col min="2055" max="2055" width="9.42578125" style="265" customWidth="1"/>
    <col min="2056" max="2056" width="7.5703125" style="265" bestFit="1" customWidth="1"/>
    <col min="2057" max="2057" width="9.42578125" style="265" customWidth="1"/>
    <col min="2058" max="2058" width="8.28515625" style="265" customWidth="1"/>
    <col min="2059" max="2060" width="8.85546875" style="265"/>
    <col min="2061" max="2061" width="0" style="265" hidden="1" customWidth="1"/>
    <col min="2062" max="2304" width="8.85546875" style="265"/>
    <col min="2305" max="2305" width="14.7109375" style="265" customWidth="1"/>
    <col min="2306" max="2306" width="16" style="265" customWidth="1"/>
    <col min="2307" max="2307" width="9.85546875" style="265" customWidth="1"/>
    <col min="2308" max="2308" width="7.5703125" style="265" bestFit="1" customWidth="1"/>
    <col min="2309" max="2309" width="9.42578125" style="265" customWidth="1"/>
    <col min="2310" max="2310" width="7.5703125" style="265" bestFit="1" customWidth="1"/>
    <col min="2311" max="2311" width="9.42578125" style="265" customWidth="1"/>
    <col min="2312" max="2312" width="7.5703125" style="265" bestFit="1" customWidth="1"/>
    <col min="2313" max="2313" width="9.42578125" style="265" customWidth="1"/>
    <col min="2314" max="2314" width="8.28515625" style="265" customWidth="1"/>
    <col min="2315" max="2316" width="8.85546875" style="265"/>
    <col min="2317" max="2317" width="0" style="265" hidden="1" customWidth="1"/>
    <col min="2318" max="2560" width="8.85546875" style="265"/>
    <col min="2561" max="2561" width="14.7109375" style="265" customWidth="1"/>
    <col min="2562" max="2562" width="16" style="265" customWidth="1"/>
    <col min="2563" max="2563" width="9.85546875" style="265" customWidth="1"/>
    <col min="2564" max="2564" width="7.5703125" style="265" bestFit="1" customWidth="1"/>
    <col min="2565" max="2565" width="9.42578125" style="265" customWidth="1"/>
    <col min="2566" max="2566" width="7.5703125" style="265" bestFit="1" customWidth="1"/>
    <col min="2567" max="2567" width="9.42578125" style="265" customWidth="1"/>
    <col min="2568" max="2568" width="7.5703125" style="265" bestFit="1" customWidth="1"/>
    <col min="2569" max="2569" width="9.42578125" style="265" customWidth="1"/>
    <col min="2570" max="2570" width="8.28515625" style="265" customWidth="1"/>
    <col min="2571" max="2572" width="8.85546875" style="265"/>
    <col min="2573" max="2573" width="0" style="265" hidden="1" customWidth="1"/>
    <col min="2574" max="2816" width="8.85546875" style="265"/>
    <col min="2817" max="2817" width="14.7109375" style="265" customWidth="1"/>
    <col min="2818" max="2818" width="16" style="265" customWidth="1"/>
    <col min="2819" max="2819" width="9.85546875" style="265" customWidth="1"/>
    <col min="2820" max="2820" width="7.5703125" style="265" bestFit="1" customWidth="1"/>
    <col min="2821" max="2821" width="9.42578125" style="265" customWidth="1"/>
    <col min="2822" max="2822" width="7.5703125" style="265" bestFit="1" customWidth="1"/>
    <col min="2823" max="2823" width="9.42578125" style="265" customWidth="1"/>
    <col min="2824" max="2824" width="7.5703125" style="265" bestFit="1" customWidth="1"/>
    <col min="2825" max="2825" width="9.42578125" style="265" customWidth="1"/>
    <col min="2826" max="2826" width="8.28515625" style="265" customWidth="1"/>
    <col min="2827" max="2828" width="8.85546875" style="265"/>
    <col min="2829" max="2829" width="0" style="265" hidden="1" customWidth="1"/>
    <col min="2830" max="3072" width="8.85546875" style="265"/>
    <col min="3073" max="3073" width="14.7109375" style="265" customWidth="1"/>
    <col min="3074" max="3074" width="16" style="265" customWidth="1"/>
    <col min="3075" max="3075" width="9.85546875" style="265" customWidth="1"/>
    <col min="3076" max="3076" width="7.5703125" style="265" bestFit="1" customWidth="1"/>
    <col min="3077" max="3077" width="9.42578125" style="265" customWidth="1"/>
    <col min="3078" max="3078" width="7.5703125" style="265" bestFit="1" customWidth="1"/>
    <col min="3079" max="3079" width="9.42578125" style="265" customWidth="1"/>
    <col min="3080" max="3080" width="7.5703125" style="265" bestFit="1" customWidth="1"/>
    <col min="3081" max="3081" width="9.42578125" style="265" customWidth="1"/>
    <col min="3082" max="3082" width="8.28515625" style="265" customWidth="1"/>
    <col min="3083" max="3084" width="8.85546875" style="265"/>
    <col min="3085" max="3085" width="0" style="265" hidden="1" customWidth="1"/>
    <col min="3086" max="3328" width="8.85546875" style="265"/>
    <col min="3329" max="3329" width="14.7109375" style="265" customWidth="1"/>
    <col min="3330" max="3330" width="16" style="265" customWidth="1"/>
    <col min="3331" max="3331" width="9.85546875" style="265" customWidth="1"/>
    <col min="3332" max="3332" width="7.5703125" style="265" bestFit="1" customWidth="1"/>
    <col min="3333" max="3333" width="9.42578125" style="265" customWidth="1"/>
    <col min="3334" max="3334" width="7.5703125" style="265" bestFit="1" customWidth="1"/>
    <col min="3335" max="3335" width="9.42578125" style="265" customWidth="1"/>
    <col min="3336" max="3336" width="7.5703125" style="265" bestFit="1" customWidth="1"/>
    <col min="3337" max="3337" width="9.42578125" style="265" customWidth="1"/>
    <col min="3338" max="3338" width="8.28515625" style="265" customWidth="1"/>
    <col min="3339" max="3340" width="8.85546875" style="265"/>
    <col min="3341" max="3341" width="0" style="265" hidden="1" customWidth="1"/>
    <col min="3342" max="3584" width="8.85546875" style="265"/>
    <col min="3585" max="3585" width="14.7109375" style="265" customWidth="1"/>
    <col min="3586" max="3586" width="16" style="265" customWidth="1"/>
    <col min="3587" max="3587" width="9.85546875" style="265" customWidth="1"/>
    <col min="3588" max="3588" width="7.5703125" style="265" bestFit="1" customWidth="1"/>
    <col min="3589" max="3589" width="9.42578125" style="265" customWidth="1"/>
    <col min="3590" max="3590" width="7.5703125" style="265" bestFit="1" customWidth="1"/>
    <col min="3591" max="3591" width="9.42578125" style="265" customWidth="1"/>
    <col min="3592" max="3592" width="7.5703125" style="265" bestFit="1" customWidth="1"/>
    <col min="3593" max="3593" width="9.42578125" style="265" customWidth="1"/>
    <col min="3594" max="3594" width="8.28515625" style="265" customWidth="1"/>
    <col min="3595" max="3596" width="8.85546875" style="265"/>
    <col min="3597" max="3597" width="0" style="265" hidden="1" customWidth="1"/>
    <col min="3598" max="3840" width="8.85546875" style="265"/>
    <col min="3841" max="3841" width="14.7109375" style="265" customWidth="1"/>
    <col min="3842" max="3842" width="16" style="265" customWidth="1"/>
    <col min="3843" max="3843" width="9.85546875" style="265" customWidth="1"/>
    <col min="3844" max="3844" width="7.5703125" style="265" bestFit="1" customWidth="1"/>
    <col min="3845" max="3845" width="9.42578125" style="265" customWidth="1"/>
    <col min="3846" max="3846" width="7.5703125" style="265" bestFit="1" customWidth="1"/>
    <col min="3847" max="3847" width="9.42578125" style="265" customWidth="1"/>
    <col min="3848" max="3848" width="7.5703125" style="265" bestFit="1" customWidth="1"/>
    <col min="3849" max="3849" width="9.42578125" style="265" customWidth="1"/>
    <col min="3850" max="3850" width="8.28515625" style="265" customWidth="1"/>
    <col min="3851" max="3852" width="8.85546875" style="265"/>
    <col min="3853" max="3853" width="0" style="265" hidden="1" customWidth="1"/>
    <col min="3854" max="4096" width="8.85546875" style="265"/>
    <col min="4097" max="4097" width="14.7109375" style="265" customWidth="1"/>
    <col min="4098" max="4098" width="16" style="265" customWidth="1"/>
    <col min="4099" max="4099" width="9.85546875" style="265" customWidth="1"/>
    <col min="4100" max="4100" width="7.5703125" style="265" bestFit="1" customWidth="1"/>
    <col min="4101" max="4101" width="9.42578125" style="265" customWidth="1"/>
    <col min="4102" max="4102" width="7.5703125" style="265" bestFit="1" customWidth="1"/>
    <col min="4103" max="4103" width="9.42578125" style="265" customWidth="1"/>
    <col min="4104" max="4104" width="7.5703125" style="265" bestFit="1" customWidth="1"/>
    <col min="4105" max="4105" width="9.42578125" style="265" customWidth="1"/>
    <col min="4106" max="4106" width="8.28515625" style="265" customWidth="1"/>
    <col min="4107" max="4108" width="8.85546875" style="265"/>
    <col min="4109" max="4109" width="0" style="265" hidden="1" customWidth="1"/>
    <col min="4110" max="4352" width="8.85546875" style="265"/>
    <col min="4353" max="4353" width="14.7109375" style="265" customWidth="1"/>
    <col min="4354" max="4354" width="16" style="265" customWidth="1"/>
    <col min="4355" max="4355" width="9.85546875" style="265" customWidth="1"/>
    <col min="4356" max="4356" width="7.5703125" style="265" bestFit="1" customWidth="1"/>
    <col min="4357" max="4357" width="9.42578125" style="265" customWidth="1"/>
    <col min="4358" max="4358" width="7.5703125" style="265" bestFit="1" customWidth="1"/>
    <col min="4359" max="4359" width="9.42578125" style="265" customWidth="1"/>
    <col min="4360" max="4360" width="7.5703125" style="265" bestFit="1" customWidth="1"/>
    <col min="4361" max="4361" width="9.42578125" style="265" customWidth="1"/>
    <col min="4362" max="4362" width="8.28515625" style="265" customWidth="1"/>
    <col min="4363" max="4364" width="8.85546875" style="265"/>
    <col min="4365" max="4365" width="0" style="265" hidden="1" customWidth="1"/>
    <col min="4366" max="4608" width="8.85546875" style="265"/>
    <col min="4609" max="4609" width="14.7109375" style="265" customWidth="1"/>
    <col min="4610" max="4610" width="16" style="265" customWidth="1"/>
    <col min="4611" max="4611" width="9.85546875" style="265" customWidth="1"/>
    <col min="4612" max="4612" width="7.5703125" style="265" bestFit="1" customWidth="1"/>
    <col min="4613" max="4613" width="9.42578125" style="265" customWidth="1"/>
    <col min="4614" max="4614" width="7.5703125" style="265" bestFit="1" customWidth="1"/>
    <col min="4615" max="4615" width="9.42578125" style="265" customWidth="1"/>
    <col min="4616" max="4616" width="7.5703125" style="265" bestFit="1" customWidth="1"/>
    <col min="4617" max="4617" width="9.42578125" style="265" customWidth="1"/>
    <col min="4618" max="4618" width="8.28515625" style="265" customWidth="1"/>
    <col min="4619" max="4620" width="8.85546875" style="265"/>
    <col min="4621" max="4621" width="0" style="265" hidden="1" customWidth="1"/>
    <col min="4622" max="4864" width="8.85546875" style="265"/>
    <col min="4865" max="4865" width="14.7109375" style="265" customWidth="1"/>
    <col min="4866" max="4866" width="16" style="265" customWidth="1"/>
    <col min="4867" max="4867" width="9.85546875" style="265" customWidth="1"/>
    <col min="4868" max="4868" width="7.5703125" style="265" bestFit="1" customWidth="1"/>
    <col min="4869" max="4869" width="9.42578125" style="265" customWidth="1"/>
    <col min="4870" max="4870" width="7.5703125" style="265" bestFit="1" customWidth="1"/>
    <col min="4871" max="4871" width="9.42578125" style="265" customWidth="1"/>
    <col min="4872" max="4872" width="7.5703125" style="265" bestFit="1" customWidth="1"/>
    <col min="4873" max="4873" width="9.42578125" style="265" customWidth="1"/>
    <col min="4874" max="4874" width="8.28515625" style="265" customWidth="1"/>
    <col min="4875" max="4876" width="8.85546875" style="265"/>
    <col min="4877" max="4877" width="0" style="265" hidden="1" customWidth="1"/>
    <col min="4878" max="5120" width="8.85546875" style="265"/>
    <col min="5121" max="5121" width="14.7109375" style="265" customWidth="1"/>
    <col min="5122" max="5122" width="16" style="265" customWidth="1"/>
    <col min="5123" max="5123" width="9.85546875" style="265" customWidth="1"/>
    <col min="5124" max="5124" width="7.5703125" style="265" bestFit="1" customWidth="1"/>
    <col min="5125" max="5125" width="9.42578125" style="265" customWidth="1"/>
    <col min="5126" max="5126" width="7.5703125" style="265" bestFit="1" customWidth="1"/>
    <col min="5127" max="5127" width="9.42578125" style="265" customWidth="1"/>
    <col min="5128" max="5128" width="7.5703125" style="265" bestFit="1" customWidth="1"/>
    <col min="5129" max="5129" width="9.42578125" style="265" customWidth="1"/>
    <col min="5130" max="5130" width="8.28515625" style="265" customWidth="1"/>
    <col min="5131" max="5132" width="8.85546875" style="265"/>
    <col min="5133" max="5133" width="0" style="265" hidden="1" customWidth="1"/>
    <col min="5134" max="5376" width="8.85546875" style="265"/>
    <col min="5377" max="5377" width="14.7109375" style="265" customWidth="1"/>
    <col min="5378" max="5378" width="16" style="265" customWidth="1"/>
    <col min="5379" max="5379" width="9.85546875" style="265" customWidth="1"/>
    <col min="5380" max="5380" width="7.5703125" style="265" bestFit="1" customWidth="1"/>
    <col min="5381" max="5381" width="9.42578125" style="265" customWidth="1"/>
    <col min="5382" max="5382" width="7.5703125" style="265" bestFit="1" customWidth="1"/>
    <col min="5383" max="5383" width="9.42578125" style="265" customWidth="1"/>
    <col min="5384" max="5384" width="7.5703125" style="265" bestFit="1" customWidth="1"/>
    <col min="5385" max="5385" width="9.42578125" style="265" customWidth="1"/>
    <col min="5386" max="5386" width="8.28515625" style="265" customWidth="1"/>
    <col min="5387" max="5388" width="8.85546875" style="265"/>
    <col min="5389" max="5389" width="0" style="265" hidden="1" customWidth="1"/>
    <col min="5390" max="5632" width="8.85546875" style="265"/>
    <col min="5633" max="5633" width="14.7109375" style="265" customWidth="1"/>
    <col min="5634" max="5634" width="16" style="265" customWidth="1"/>
    <col min="5635" max="5635" width="9.85546875" style="265" customWidth="1"/>
    <col min="5636" max="5636" width="7.5703125" style="265" bestFit="1" customWidth="1"/>
    <col min="5637" max="5637" width="9.42578125" style="265" customWidth="1"/>
    <col min="5638" max="5638" width="7.5703125" style="265" bestFit="1" customWidth="1"/>
    <col min="5639" max="5639" width="9.42578125" style="265" customWidth="1"/>
    <col min="5640" max="5640" width="7.5703125" style="265" bestFit="1" customWidth="1"/>
    <col min="5641" max="5641" width="9.42578125" style="265" customWidth="1"/>
    <col min="5642" max="5642" width="8.28515625" style="265" customWidth="1"/>
    <col min="5643" max="5644" width="8.85546875" style="265"/>
    <col min="5645" max="5645" width="0" style="265" hidden="1" customWidth="1"/>
    <col min="5646" max="5888" width="8.85546875" style="265"/>
    <col min="5889" max="5889" width="14.7109375" style="265" customWidth="1"/>
    <col min="5890" max="5890" width="16" style="265" customWidth="1"/>
    <col min="5891" max="5891" width="9.85546875" style="265" customWidth="1"/>
    <col min="5892" max="5892" width="7.5703125" style="265" bestFit="1" customWidth="1"/>
    <col min="5893" max="5893" width="9.42578125" style="265" customWidth="1"/>
    <col min="5894" max="5894" width="7.5703125" style="265" bestFit="1" customWidth="1"/>
    <col min="5895" max="5895" width="9.42578125" style="265" customWidth="1"/>
    <col min="5896" max="5896" width="7.5703125" style="265" bestFit="1" customWidth="1"/>
    <col min="5897" max="5897" width="9.42578125" style="265" customWidth="1"/>
    <col min="5898" max="5898" width="8.28515625" style="265" customWidth="1"/>
    <col min="5899" max="5900" width="8.85546875" style="265"/>
    <col min="5901" max="5901" width="0" style="265" hidden="1" customWidth="1"/>
    <col min="5902" max="6144" width="8.85546875" style="265"/>
    <col min="6145" max="6145" width="14.7109375" style="265" customWidth="1"/>
    <col min="6146" max="6146" width="16" style="265" customWidth="1"/>
    <col min="6147" max="6147" width="9.85546875" style="265" customWidth="1"/>
    <col min="6148" max="6148" width="7.5703125" style="265" bestFit="1" customWidth="1"/>
    <col min="6149" max="6149" width="9.42578125" style="265" customWidth="1"/>
    <col min="6150" max="6150" width="7.5703125" style="265" bestFit="1" customWidth="1"/>
    <col min="6151" max="6151" width="9.42578125" style="265" customWidth="1"/>
    <col min="6152" max="6152" width="7.5703125" style="265" bestFit="1" customWidth="1"/>
    <col min="6153" max="6153" width="9.42578125" style="265" customWidth="1"/>
    <col min="6154" max="6154" width="8.28515625" style="265" customWidth="1"/>
    <col min="6155" max="6156" width="8.85546875" style="265"/>
    <col min="6157" max="6157" width="0" style="265" hidden="1" customWidth="1"/>
    <col min="6158" max="6400" width="8.85546875" style="265"/>
    <col min="6401" max="6401" width="14.7109375" style="265" customWidth="1"/>
    <col min="6402" max="6402" width="16" style="265" customWidth="1"/>
    <col min="6403" max="6403" width="9.85546875" style="265" customWidth="1"/>
    <col min="6404" max="6404" width="7.5703125" style="265" bestFit="1" customWidth="1"/>
    <col min="6405" max="6405" width="9.42578125" style="265" customWidth="1"/>
    <col min="6406" max="6406" width="7.5703125" style="265" bestFit="1" customWidth="1"/>
    <col min="6407" max="6407" width="9.42578125" style="265" customWidth="1"/>
    <col min="6408" max="6408" width="7.5703125" style="265" bestFit="1" customWidth="1"/>
    <col min="6409" max="6409" width="9.42578125" style="265" customWidth="1"/>
    <col min="6410" max="6410" width="8.28515625" style="265" customWidth="1"/>
    <col min="6411" max="6412" width="8.85546875" style="265"/>
    <col min="6413" max="6413" width="0" style="265" hidden="1" customWidth="1"/>
    <col min="6414" max="6656" width="8.85546875" style="265"/>
    <col min="6657" max="6657" width="14.7109375" style="265" customWidth="1"/>
    <col min="6658" max="6658" width="16" style="265" customWidth="1"/>
    <col min="6659" max="6659" width="9.85546875" style="265" customWidth="1"/>
    <col min="6660" max="6660" width="7.5703125" style="265" bestFit="1" customWidth="1"/>
    <col min="6661" max="6661" width="9.42578125" style="265" customWidth="1"/>
    <col min="6662" max="6662" width="7.5703125" style="265" bestFit="1" customWidth="1"/>
    <col min="6663" max="6663" width="9.42578125" style="265" customWidth="1"/>
    <col min="6664" max="6664" width="7.5703125" style="265" bestFit="1" customWidth="1"/>
    <col min="6665" max="6665" width="9.42578125" style="265" customWidth="1"/>
    <col min="6666" max="6666" width="8.28515625" style="265" customWidth="1"/>
    <col min="6667" max="6668" width="8.85546875" style="265"/>
    <col min="6669" max="6669" width="0" style="265" hidden="1" customWidth="1"/>
    <col min="6670" max="6912" width="8.85546875" style="265"/>
    <col min="6913" max="6913" width="14.7109375" style="265" customWidth="1"/>
    <col min="6914" max="6914" width="16" style="265" customWidth="1"/>
    <col min="6915" max="6915" width="9.85546875" style="265" customWidth="1"/>
    <col min="6916" max="6916" width="7.5703125" style="265" bestFit="1" customWidth="1"/>
    <col min="6917" max="6917" width="9.42578125" style="265" customWidth="1"/>
    <col min="6918" max="6918" width="7.5703125" style="265" bestFit="1" customWidth="1"/>
    <col min="6919" max="6919" width="9.42578125" style="265" customWidth="1"/>
    <col min="6920" max="6920" width="7.5703125" style="265" bestFit="1" customWidth="1"/>
    <col min="6921" max="6921" width="9.42578125" style="265" customWidth="1"/>
    <col min="6922" max="6922" width="8.28515625" style="265" customWidth="1"/>
    <col min="6923" max="6924" width="8.85546875" style="265"/>
    <col min="6925" max="6925" width="0" style="265" hidden="1" customWidth="1"/>
    <col min="6926" max="7168" width="8.85546875" style="265"/>
    <col min="7169" max="7169" width="14.7109375" style="265" customWidth="1"/>
    <col min="7170" max="7170" width="16" style="265" customWidth="1"/>
    <col min="7171" max="7171" width="9.85546875" style="265" customWidth="1"/>
    <col min="7172" max="7172" width="7.5703125" style="265" bestFit="1" customWidth="1"/>
    <col min="7173" max="7173" width="9.42578125" style="265" customWidth="1"/>
    <col min="7174" max="7174" width="7.5703125" style="265" bestFit="1" customWidth="1"/>
    <col min="7175" max="7175" width="9.42578125" style="265" customWidth="1"/>
    <col min="7176" max="7176" width="7.5703125" style="265" bestFit="1" customWidth="1"/>
    <col min="7177" max="7177" width="9.42578125" style="265" customWidth="1"/>
    <col min="7178" max="7178" width="8.28515625" style="265" customWidth="1"/>
    <col min="7179" max="7180" width="8.85546875" style="265"/>
    <col min="7181" max="7181" width="0" style="265" hidden="1" customWidth="1"/>
    <col min="7182" max="7424" width="8.85546875" style="265"/>
    <col min="7425" max="7425" width="14.7109375" style="265" customWidth="1"/>
    <col min="7426" max="7426" width="16" style="265" customWidth="1"/>
    <col min="7427" max="7427" width="9.85546875" style="265" customWidth="1"/>
    <col min="7428" max="7428" width="7.5703125" style="265" bestFit="1" customWidth="1"/>
    <col min="7429" max="7429" width="9.42578125" style="265" customWidth="1"/>
    <col min="7430" max="7430" width="7.5703125" style="265" bestFit="1" customWidth="1"/>
    <col min="7431" max="7431" width="9.42578125" style="265" customWidth="1"/>
    <col min="7432" max="7432" width="7.5703125" style="265" bestFit="1" customWidth="1"/>
    <col min="7433" max="7433" width="9.42578125" style="265" customWidth="1"/>
    <col min="7434" max="7434" width="8.28515625" style="265" customWidth="1"/>
    <col min="7435" max="7436" width="8.85546875" style="265"/>
    <col min="7437" max="7437" width="0" style="265" hidden="1" customWidth="1"/>
    <col min="7438" max="7680" width="8.85546875" style="265"/>
    <col min="7681" max="7681" width="14.7109375" style="265" customWidth="1"/>
    <col min="7682" max="7682" width="16" style="265" customWidth="1"/>
    <col min="7683" max="7683" width="9.85546875" style="265" customWidth="1"/>
    <col min="7684" max="7684" width="7.5703125" style="265" bestFit="1" customWidth="1"/>
    <col min="7685" max="7685" width="9.42578125" style="265" customWidth="1"/>
    <col min="7686" max="7686" width="7.5703125" style="265" bestFit="1" customWidth="1"/>
    <col min="7687" max="7687" width="9.42578125" style="265" customWidth="1"/>
    <col min="7688" max="7688" width="7.5703125" style="265" bestFit="1" customWidth="1"/>
    <col min="7689" max="7689" width="9.42578125" style="265" customWidth="1"/>
    <col min="7690" max="7690" width="8.28515625" style="265" customWidth="1"/>
    <col min="7691" max="7692" width="8.85546875" style="265"/>
    <col min="7693" max="7693" width="0" style="265" hidden="1" customWidth="1"/>
    <col min="7694" max="7936" width="8.85546875" style="265"/>
    <col min="7937" max="7937" width="14.7109375" style="265" customWidth="1"/>
    <col min="7938" max="7938" width="16" style="265" customWidth="1"/>
    <col min="7939" max="7939" width="9.85546875" style="265" customWidth="1"/>
    <col min="7940" max="7940" width="7.5703125" style="265" bestFit="1" customWidth="1"/>
    <col min="7941" max="7941" width="9.42578125" style="265" customWidth="1"/>
    <col min="7942" max="7942" width="7.5703125" style="265" bestFit="1" customWidth="1"/>
    <col min="7943" max="7943" width="9.42578125" style="265" customWidth="1"/>
    <col min="7944" max="7944" width="7.5703125" style="265" bestFit="1" customWidth="1"/>
    <col min="7945" max="7945" width="9.42578125" style="265" customWidth="1"/>
    <col min="7946" max="7946" width="8.28515625" style="265" customWidth="1"/>
    <col min="7947" max="7948" width="8.85546875" style="265"/>
    <col min="7949" max="7949" width="0" style="265" hidden="1" customWidth="1"/>
    <col min="7950" max="8192" width="8.85546875" style="265"/>
    <col min="8193" max="8193" width="14.7109375" style="265" customWidth="1"/>
    <col min="8194" max="8194" width="16" style="265" customWidth="1"/>
    <col min="8195" max="8195" width="9.85546875" style="265" customWidth="1"/>
    <col min="8196" max="8196" width="7.5703125" style="265" bestFit="1" customWidth="1"/>
    <col min="8197" max="8197" width="9.42578125" style="265" customWidth="1"/>
    <col min="8198" max="8198" width="7.5703125" style="265" bestFit="1" customWidth="1"/>
    <col min="8199" max="8199" width="9.42578125" style="265" customWidth="1"/>
    <col min="8200" max="8200" width="7.5703125" style="265" bestFit="1" customWidth="1"/>
    <col min="8201" max="8201" width="9.42578125" style="265" customWidth="1"/>
    <col min="8202" max="8202" width="8.28515625" style="265" customWidth="1"/>
    <col min="8203" max="8204" width="8.85546875" style="265"/>
    <col min="8205" max="8205" width="0" style="265" hidden="1" customWidth="1"/>
    <col min="8206" max="8448" width="8.85546875" style="265"/>
    <col min="8449" max="8449" width="14.7109375" style="265" customWidth="1"/>
    <col min="8450" max="8450" width="16" style="265" customWidth="1"/>
    <col min="8451" max="8451" width="9.85546875" style="265" customWidth="1"/>
    <col min="8452" max="8452" width="7.5703125" style="265" bestFit="1" customWidth="1"/>
    <col min="8453" max="8453" width="9.42578125" style="265" customWidth="1"/>
    <col min="8454" max="8454" width="7.5703125" style="265" bestFit="1" customWidth="1"/>
    <col min="8455" max="8455" width="9.42578125" style="265" customWidth="1"/>
    <col min="8456" max="8456" width="7.5703125" style="265" bestFit="1" customWidth="1"/>
    <col min="8457" max="8457" width="9.42578125" style="265" customWidth="1"/>
    <col min="8458" max="8458" width="8.28515625" style="265" customWidth="1"/>
    <col min="8459" max="8460" width="8.85546875" style="265"/>
    <col min="8461" max="8461" width="0" style="265" hidden="1" customWidth="1"/>
    <col min="8462" max="8704" width="8.85546875" style="265"/>
    <col min="8705" max="8705" width="14.7109375" style="265" customWidth="1"/>
    <col min="8706" max="8706" width="16" style="265" customWidth="1"/>
    <col min="8707" max="8707" width="9.85546875" style="265" customWidth="1"/>
    <col min="8708" max="8708" width="7.5703125" style="265" bestFit="1" customWidth="1"/>
    <col min="8709" max="8709" width="9.42578125" style="265" customWidth="1"/>
    <col min="8710" max="8710" width="7.5703125" style="265" bestFit="1" customWidth="1"/>
    <col min="8711" max="8711" width="9.42578125" style="265" customWidth="1"/>
    <col min="8712" max="8712" width="7.5703125" style="265" bestFit="1" customWidth="1"/>
    <col min="8713" max="8713" width="9.42578125" style="265" customWidth="1"/>
    <col min="8714" max="8714" width="8.28515625" style="265" customWidth="1"/>
    <col min="8715" max="8716" width="8.85546875" style="265"/>
    <col min="8717" max="8717" width="0" style="265" hidden="1" customWidth="1"/>
    <col min="8718" max="8960" width="8.85546875" style="265"/>
    <col min="8961" max="8961" width="14.7109375" style="265" customWidth="1"/>
    <col min="8962" max="8962" width="16" style="265" customWidth="1"/>
    <col min="8963" max="8963" width="9.85546875" style="265" customWidth="1"/>
    <col min="8964" max="8964" width="7.5703125" style="265" bestFit="1" customWidth="1"/>
    <col min="8965" max="8965" width="9.42578125" style="265" customWidth="1"/>
    <col min="8966" max="8966" width="7.5703125" style="265" bestFit="1" customWidth="1"/>
    <col min="8967" max="8967" width="9.42578125" style="265" customWidth="1"/>
    <col min="8968" max="8968" width="7.5703125" style="265" bestFit="1" customWidth="1"/>
    <col min="8969" max="8969" width="9.42578125" style="265" customWidth="1"/>
    <col min="8970" max="8970" width="8.28515625" style="265" customWidth="1"/>
    <col min="8971" max="8972" width="8.85546875" style="265"/>
    <col min="8973" max="8973" width="0" style="265" hidden="1" customWidth="1"/>
    <col min="8974" max="9216" width="8.85546875" style="265"/>
    <col min="9217" max="9217" width="14.7109375" style="265" customWidth="1"/>
    <col min="9218" max="9218" width="16" style="265" customWidth="1"/>
    <col min="9219" max="9219" width="9.85546875" style="265" customWidth="1"/>
    <col min="9220" max="9220" width="7.5703125" style="265" bestFit="1" customWidth="1"/>
    <col min="9221" max="9221" width="9.42578125" style="265" customWidth="1"/>
    <col min="9222" max="9222" width="7.5703125" style="265" bestFit="1" customWidth="1"/>
    <col min="9223" max="9223" width="9.42578125" style="265" customWidth="1"/>
    <col min="9224" max="9224" width="7.5703125" style="265" bestFit="1" customWidth="1"/>
    <col min="9225" max="9225" width="9.42578125" style="265" customWidth="1"/>
    <col min="9226" max="9226" width="8.28515625" style="265" customWidth="1"/>
    <col min="9227" max="9228" width="8.85546875" style="265"/>
    <col min="9229" max="9229" width="0" style="265" hidden="1" customWidth="1"/>
    <col min="9230" max="9472" width="8.85546875" style="265"/>
    <col min="9473" max="9473" width="14.7109375" style="265" customWidth="1"/>
    <col min="9474" max="9474" width="16" style="265" customWidth="1"/>
    <col min="9475" max="9475" width="9.85546875" style="265" customWidth="1"/>
    <col min="9476" max="9476" width="7.5703125" style="265" bestFit="1" customWidth="1"/>
    <col min="9477" max="9477" width="9.42578125" style="265" customWidth="1"/>
    <col min="9478" max="9478" width="7.5703125" style="265" bestFit="1" customWidth="1"/>
    <col min="9479" max="9479" width="9.42578125" style="265" customWidth="1"/>
    <col min="9480" max="9480" width="7.5703125" style="265" bestFit="1" customWidth="1"/>
    <col min="9481" max="9481" width="9.42578125" style="265" customWidth="1"/>
    <col min="9482" max="9482" width="8.28515625" style="265" customWidth="1"/>
    <col min="9483" max="9484" width="8.85546875" style="265"/>
    <col min="9485" max="9485" width="0" style="265" hidden="1" customWidth="1"/>
    <col min="9486" max="9728" width="8.85546875" style="265"/>
    <col min="9729" max="9729" width="14.7109375" style="265" customWidth="1"/>
    <col min="9730" max="9730" width="16" style="265" customWidth="1"/>
    <col min="9731" max="9731" width="9.85546875" style="265" customWidth="1"/>
    <col min="9732" max="9732" width="7.5703125" style="265" bestFit="1" customWidth="1"/>
    <col min="9733" max="9733" width="9.42578125" style="265" customWidth="1"/>
    <col min="9734" max="9734" width="7.5703125" style="265" bestFit="1" customWidth="1"/>
    <col min="9735" max="9735" width="9.42578125" style="265" customWidth="1"/>
    <col min="9736" max="9736" width="7.5703125" style="265" bestFit="1" customWidth="1"/>
    <col min="9737" max="9737" width="9.42578125" style="265" customWidth="1"/>
    <col min="9738" max="9738" width="8.28515625" style="265" customWidth="1"/>
    <col min="9739" max="9740" width="8.85546875" style="265"/>
    <col min="9741" max="9741" width="0" style="265" hidden="1" customWidth="1"/>
    <col min="9742" max="9984" width="8.85546875" style="265"/>
    <col min="9985" max="9985" width="14.7109375" style="265" customWidth="1"/>
    <col min="9986" max="9986" width="16" style="265" customWidth="1"/>
    <col min="9987" max="9987" width="9.85546875" style="265" customWidth="1"/>
    <col min="9988" max="9988" width="7.5703125" style="265" bestFit="1" customWidth="1"/>
    <col min="9989" max="9989" width="9.42578125" style="265" customWidth="1"/>
    <col min="9990" max="9990" width="7.5703125" style="265" bestFit="1" customWidth="1"/>
    <col min="9991" max="9991" width="9.42578125" style="265" customWidth="1"/>
    <col min="9992" max="9992" width="7.5703125" style="265" bestFit="1" customWidth="1"/>
    <col min="9993" max="9993" width="9.42578125" style="265" customWidth="1"/>
    <col min="9994" max="9994" width="8.28515625" style="265" customWidth="1"/>
    <col min="9995" max="9996" width="8.85546875" style="265"/>
    <col min="9997" max="9997" width="0" style="265" hidden="1" customWidth="1"/>
    <col min="9998" max="10240" width="8.85546875" style="265"/>
    <col min="10241" max="10241" width="14.7109375" style="265" customWidth="1"/>
    <col min="10242" max="10242" width="16" style="265" customWidth="1"/>
    <col min="10243" max="10243" width="9.85546875" style="265" customWidth="1"/>
    <col min="10244" max="10244" width="7.5703125" style="265" bestFit="1" customWidth="1"/>
    <col min="10245" max="10245" width="9.42578125" style="265" customWidth="1"/>
    <col min="10246" max="10246" width="7.5703125" style="265" bestFit="1" customWidth="1"/>
    <col min="10247" max="10247" width="9.42578125" style="265" customWidth="1"/>
    <col min="10248" max="10248" width="7.5703125" style="265" bestFit="1" customWidth="1"/>
    <col min="10249" max="10249" width="9.42578125" style="265" customWidth="1"/>
    <col min="10250" max="10250" width="8.28515625" style="265" customWidth="1"/>
    <col min="10251" max="10252" width="8.85546875" style="265"/>
    <col min="10253" max="10253" width="0" style="265" hidden="1" customWidth="1"/>
    <col min="10254" max="10496" width="8.85546875" style="265"/>
    <col min="10497" max="10497" width="14.7109375" style="265" customWidth="1"/>
    <col min="10498" max="10498" width="16" style="265" customWidth="1"/>
    <col min="10499" max="10499" width="9.85546875" style="265" customWidth="1"/>
    <col min="10500" max="10500" width="7.5703125" style="265" bestFit="1" customWidth="1"/>
    <col min="10501" max="10501" width="9.42578125" style="265" customWidth="1"/>
    <col min="10502" max="10502" width="7.5703125" style="265" bestFit="1" customWidth="1"/>
    <col min="10503" max="10503" width="9.42578125" style="265" customWidth="1"/>
    <col min="10504" max="10504" width="7.5703125" style="265" bestFit="1" customWidth="1"/>
    <col min="10505" max="10505" width="9.42578125" style="265" customWidth="1"/>
    <col min="10506" max="10506" width="8.28515625" style="265" customWidth="1"/>
    <col min="10507" max="10508" width="8.85546875" style="265"/>
    <col min="10509" max="10509" width="0" style="265" hidden="1" customWidth="1"/>
    <col min="10510" max="10752" width="8.85546875" style="265"/>
    <col min="10753" max="10753" width="14.7109375" style="265" customWidth="1"/>
    <col min="10754" max="10754" width="16" style="265" customWidth="1"/>
    <col min="10755" max="10755" width="9.85546875" style="265" customWidth="1"/>
    <col min="10756" max="10756" width="7.5703125" style="265" bestFit="1" customWidth="1"/>
    <col min="10757" max="10757" width="9.42578125" style="265" customWidth="1"/>
    <col min="10758" max="10758" width="7.5703125" style="265" bestFit="1" customWidth="1"/>
    <col min="10759" max="10759" width="9.42578125" style="265" customWidth="1"/>
    <col min="10760" max="10760" width="7.5703125" style="265" bestFit="1" customWidth="1"/>
    <col min="10761" max="10761" width="9.42578125" style="265" customWidth="1"/>
    <col min="10762" max="10762" width="8.28515625" style="265" customWidth="1"/>
    <col min="10763" max="10764" width="8.85546875" style="265"/>
    <col min="10765" max="10765" width="0" style="265" hidden="1" customWidth="1"/>
    <col min="10766" max="11008" width="8.85546875" style="265"/>
    <col min="11009" max="11009" width="14.7109375" style="265" customWidth="1"/>
    <col min="11010" max="11010" width="16" style="265" customWidth="1"/>
    <col min="11011" max="11011" width="9.85546875" style="265" customWidth="1"/>
    <col min="11012" max="11012" width="7.5703125" style="265" bestFit="1" customWidth="1"/>
    <col min="11013" max="11013" width="9.42578125" style="265" customWidth="1"/>
    <col min="11014" max="11014" width="7.5703125" style="265" bestFit="1" customWidth="1"/>
    <col min="11015" max="11015" width="9.42578125" style="265" customWidth="1"/>
    <col min="11016" max="11016" width="7.5703125" style="265" bestFit="1" customWidth="1"/>
    <col min="11017" max="11017" width="9.42578125" style="265" customWidth="1"/>
    <col min="11018" max="11018" width="8.28515625" style="265" customWidth="1"/>
    <col min="11019" max="11020" width="8.85546875" style="265"/>
    <col min="11021" max="11021" width="0" style="265" hidden="1" customWidth="1"/>
    <col min="11022" max="11264" width="8.85546875" style="265"/>
    <col min="11265" max="11265" width="14.7109375" style="265" customWidth="1"/>
    <col min="11266" max="11266" width="16" style="265" customWidth="1"/>
    <col min="11267" max="11267" width="9.85546875" style="265" customWidth="1"/>
    <col min="11268" max="11268" width="7.5703125" style="265" bestFit="1" customWidth="1"/>
    <col min="11269" max="11269" width="9.42578125" style="265" customWidth="1"/>
    <col min="11270" max="11270" width="7.5703125" style="265" bestFit="1" customWidth="1"/>
    <col min="11271" max="11271" width="9.42578125" style="265" customWidth="1"/>
    <col min="11272" max="11272" width="7.5703125" style="265" bestFit="1" customWidth="1"/>
    <col min="11273" max="11273" width="9.42578125" style="265" customWidth="1"/>
    <col min="11274" max="11274" width="8.28515625" style="265" customWidth="1"/>
    <col min="11275" max="11276" width="8.85546875" style="265"/>
    <col min="11277" max="11277" width="0" style="265" hidden="1" customWidth="1"/>
    <col min="11278" max="11520" width="8.85546875" style="265"/>
    <col min="11521" max="11521" width="14.7109375" style="265" customWidth="1"/>
    <col min="11522" max="11522" width="16" style="265" customWidth="1"/>
    <col min="11523" max="11523" width="9.85546875" style="265" customWidth="1"/>
    <col min="11524" max="11524" width="7.5703125" style="265" bestFit="1" customWidth="1"/>
    <col min="11525" max="11525" width="9.42578125" style="265" customWidth="1"/>
    <col min="11526" max="11526" width="7.5703125" style="265" bestFit="1" customWidth="1"/>
    <col min="11527" max="11527" width="9.42578125" style="265" customWidth="1"/>
    <col min="11528" max="11528" width="7.5703125" style="265" bestFit="1" customWidth="1"/>
    <col min="11529" max="11529" width="9.42578125" style="265" customWidth="1"/>
    <col min="11530" max="11530" width="8.28515625" style="265" customWidth="1"/>
    <col min="11531" max="11532" width="8.85546875" style="265"/>
    <col min="11533" max="11533" width="0" style="265" hidden="1" customWidth="1"/>
    <col min="11534" max="11776" width="8.85546875" style="265"/>
    <col min="11777" max="11777" width="14.7109375" style="265" customWidth="1"/>
    <col min="11778" max="11778" width="16" style="265" customWidth="1"/>
    <col min="11779" max="11779" width="9.85546875" style="265" customWidth="1"/>
    <col min="11780" max="11780" width="7.5703125" style="265" bestFit="1" customWidth="1"/>
    <col min="11781" max="11781" width="9.42578125" style="265" customWidth="1"/>
    <col min="11782" max="11782" width="7.5703125" style="265" bestFit="1" customWidth="1"/>
    <col min="11783" max="11783" width="9.42578125" style="265" customWidth="1"/>
    <col min="11784" max="11784" width="7.5703125" style="265" bestFit="1" customWidth="1"/>
    <col min="11785" max="11785" width="9.42578125" style="265" customWidth="1"/>
    <col min="11786" max="11786" width="8.28515625" style="265" customWidth="1"/>
    <col min="11787" max="11788" width="8.85546875" style="265"/>
    <col min="11789" max="11789" width="0" style="265" hidden="1" customWidth="1"/>
    <col min="11790" max="12032" width="8.85546875" style="265"/>
    <col min="12033" max="12033" width="14.7109375" style="265" customWidth="1"/>
    <col min="12034" max="12034" width="16" style="265" customWidth="1"/>
    <col min="12035" max="12035" width="9.85546875" style="265" customWidth="1"/>
    <col min="12036" max="12036" width="7.5703125" style="265" bestFit="1" customWidth="1"/>
    <col min="12037" max="12037" width="9.42578125" style="265" customWidth="1"/>
    <col min="12038" max="12038" width="7.5703125" style="265" bestFit="1" customWidth="1"/>
    <col min="12039" max="12039" width="9.42578125" style="265" customWidth="1"/>
    <col min="12040" max="12040" width="7.5703125" style="265" bestFit="1" customWidth="1"/>
    <col min="12041" max="12041" width="9.42578125" style="265" customWidth="1"/>
    <col min="12042" max="12042" width="8.28515625" style="265" customWidth="1"/>
    <col min="12043" max="12044" width="8.85546875" style="265"/>
    <col min="12045" max="12045" width="0" style="265" hidden="1" customWidth="1"/>
    <col min="12046" max="12288" width="8.85546875" style="265"/>
    <col min="12289" max="12289" width="14.7109375" style="265" customWidth="1"/>
    <col min="12290" max="12290" width="16" style="265" customWidth="1"/>
    <col min="12291" max="12291" width="9.85546875" style="265" customWidth="1"/>
    <col min="12292" max="12292" width="7.5703125" style="265" bestFit="1" customWidth="1"/>
    <col min="12293" max="12293" width="9.42578125" style="265" customWidth="1"/>
    <col min="12294" max="12294" width="7.5703125" style="265" bestFit="1" customWidth="1"/>
    <col min="12295" max="12295" width="9.42578125" style="265" customWidth="1"/>
    <col min="12296" max="12296" width="7.5703125" style="265" bestFit="1" customWidth="1"/>
    <col min="12297" max="12297" width="9.42578125" style="265" customWidth="1"/>
    <col min="12298" max="12298" width="8.28515625" style="265" customWidth="1"/>
    <col min="12299" max="12300" width="8.85546875" style="265"/>
    <col min="12301" max="12301" width="0" style="265" hidden="1" customWidth="1"/>
    <col min="12302" max="12544" width="8.85546875" style="265"/>
    <col min="12545" max="12545" width="14.7109375" style="265" customWidth="1"/>
    <col min="12546" max="12546" width="16" style="265" customWidth="1"/>
    <col min="12547" max="12547" width="9.85546875" style="265" customWidth="1"/>
    <col min="12548" max="12548" width="7.5703125" style="265" bestFit="1" customWidth="1"/>
    <col min="12549" max="12549" width="9.42578125" style="265" customWidth="1"/>
    <col min="12550" max="12550" width="7.5703125" style="265" bestFit="1" customWidth="1"/>
    <col min="12551" max="12551" width="9.42578125" style="265" customWidth="1"/>
    <col min="12552" max="12552" width="7.5703125" style="265" bestFit="1" customWidth="1"/>
    <col min="12553" max="12553" width="9.42578125" style="265" customWidth="1"/>
    <col min="12554" max="12554" width="8.28515625" style="265" customWidth="1"/>
    <col min="12555" max="12556" width="8.85546875" style="265"/>
    <col min="12557" max="12557" width="0" style="265" hidden="1" customWidth="1"/>
    <col min="12558" max="12800" width="8.85546875" style="265"/>
    <col min="12801" max="12801" width="14.7109375" style="265" customWidth="1"/>
    <col min="12802" max="12802" width="16" style="265" customWidth="1"/>
    <col min="12803" max="12803" width="9.85546875" style="265" customWidth="1"/>
    <col min="12804" max="12804" width="7.5703125" style="265" bestFit="1" customWidth="1"/>
    <col min="12805" max="12805" width="9.42578125" style="265" customWidth="1"/>
    <col min="12806" max="12806" width="7.5703125" style="265" bestFit="1" customWidth="1"/>
    <col min="12807" max="12807" width="9.42578125" style="265" customWidth="1"/>
    <col min="12808" max="12808" width="7.5703125" style="265" bestFit="1" customWidth="1"/>
    <col min="12809" max="12809" width="9.42578125" style="265" customWidth="1"/>
    <col min="12810" max="12810" width="8.28515625" style="265" customWidth="1"/>
    <col min="12811" max="12812" width="8.85546875" style="265"/>
    <col min="12813" max="12813" width="0" style="265" hidden="1" customWidth="1"/>
    <col min="12814" max="13056" width="8.85546875" style="265"/>
    <col min="13057" max="13057" width="14.7109375" style="265" customWidth="1"/>
    <col min="13058" max="13058" width="16" style="265" customWidth="1"/>
    <col min="13059" max="13059" width="9.85546875" style="265" customWidth="1"/>
    <col min="13060" max="13060" width="7.5703125" style="265" bestFit="1" customWidth="1"/>
    <col min="13061" max="13061" width="9.42578125" style="265" customWidth="1"/>
    <col min="13062" max="13062" width="7.5703125" style="265" bestFit="1" customWidth="1"/>
    <col min="13063" max="13063" width="9.42578125" style="265" customWidth="1"/>
    <col min="13064" max="13064" width="7.5703125" style="265" bestFit="1" customWidth="1"/>
    <col min="13065" max="13065" width="9.42578125" style="265" customWidth="1"/>
    <col min="13066" max="13066" width="8.28515625" style="265" customWidth="1"/>
    <col min="13067" max="13068" width="8.85546875" style="265"/>
    <col min="13069" max="13069" width="0" style="265" hidden="1" customWidth="1"/>
    <col min="13070" max="13312" width="8.85546875" style="265"/>
    <col min="13313" max="13313" width="14.7109375" style="265" customWidth="1"/>
    <col min="13314" max="13314" width="16" style="265" customWidth="1"/>
    <col min="13315" max="13315" width="9.85546875" style="265" customWidth="1"/>
    <col min="13316" max="13316" width="7.5703125" style="265" bestFit="1" customWidth="1"/>
    <col min="13317" max="13317" width="9.42578125" style="265" customWidth="1"/>
    <col min="13318" max="13318" width="7.5703125" style="265" bestFit="1" customWidth="1"/>
    <col min="13319" max="13319" width="9.42578125" style="265" customWidth="1"/>
    <col min="13320" max="13320" width="7.5703125" style="265" bestFit="1" customWidth="1"/>
    <col min="13321" max="13321" width="9.42578125" style="265" customWidth="1"/>
    <col min="13322" max="13322" width="8.28515625" style="265" customWidth="1"/>
    <col min="13323" max="13324" width="8.85546875" style="265"/>
    <col min="13325" max="13325" width="0" style="265" hidden="1" customWidth="1"/>
    <col min="13326" max="13568" width="8.85546875" style="265"/>
    <col min="13569" max="13569" width="14.7109375" style="265" customWidth="1"/>
    <col min="13570" max="13570" width="16" style="265" customWidth="1"/>
    <col min="13571" max="13571" width="9.85546875" style="265" customWidth="1"/>
    <col min="13572" max="13572" width="7.5703125" style="265" bestFit="1" customWidth="1"/>
    <col min="13573" max="13573" width="9.42578125" style="265" customWidth="1"/>
    <col min="13574" max="13574" width="7.5703125" style="265" bestFit="1" customWidth="1"/>
    <col min="13575" max="13575" width="9.42578125" style="265" customWidth="1"/>
    <col min="13576" max="13576" width="7.5703125" style="265" bestFit="1" customWidth="1"/>
    <col min="13577" max="13577" width="9.42578125" style="265" customWidth="1"/>
    <col min="13578" max="13578" width="8.28515625" style="265" customWidth="1"/>
    <col min="13579" max="13580" width="8.85546875" style="265"/>
    <col min="13581" max="13581" width="0" style="265" hidden="1" customWidth="1"/>
    <col min="13582" max="13824" width="8.85546875" style="265"/>
    <col min="13825" max="13825" width="14.7109375" style="265" customWidth="1"/>
    <col min="13826" max="13826" width="16" style="265" customWidth="1"/>
    <col min="13827" max="13827" width="9.85546875" style="265" customWidth="1"/>
    <col min="13828" max="13828" width="7.5703125" style="265" bestFit="1" customWidth="1"/>
    <col min="13829" max="13829" width="9.42578125" style="265" customWidth="1"/>
    <col min="13830" max="13830" width="7.5703125" style="265" bestFit="1" customWidth="1"/>
    <col min="13831" max="13831" width="9.42578125" style="265" customWidth="1"/>
    <col min="13832" max="13832" width="7.5703125" style="265" bestFit="1" customWidth="1"/>
    <col min="13833" max="13833" width="9.42578125" style="265" customWidth="1"/>
    <col min="13834" max="13834" width="8.28515625" style="265" customWidth="1"/>
    <col min="13835" max="13836" width="8.85546875" style="265"/>
    <col min="13837" max="13837" width="0" style="265" hidden="1" customWidth="1"/>
    <col min="13838" max="14080" width="8.85546875" style="265"/>
    <col min="14081" max="14081" width="14.7109375" style="265" customWidth="1"/>
    <col min="14082" max="14082" width="16" style="265" customWidth="1"/>
    <col min="14083" max="14083" width="9.85546875" style="265" customWidth="1"/>
    <col min="14084" max="14084" width="7.5703125" style="265" bestFit="1" customWidth="1"/>
    <col min="14085" max="14085" width="9.42578125" style="265" customWidth="1"/>
    <col min="14086" max="14086" width="7.5703125" style="265" bestFit="1" customWidth="1"/>
    <col min="14087" max="14087" width="9.42578125" style="265" customWidth="1"/>
    <col min="14088" max="14088" width="7.5703125" style="265" bestFit="1" customWidth="1"/>
    <col min="14089" max="14089" width="9.42578125" style="265" customWidth="1"/>
    <col min="14090" max="14090" width="8.28515625" style="265" customWidth="1"/>
    <col min="14091" max="14092" width="8.85546875" style="265"/>
    <col min="14093" max="14093" width="0" style="265" hidden="1" customWidth="1"/>
    <col min="14094" max="14336" width="8.85546875" style="265"/>
    <col min="14337" max="14337" width="14.7109375" style="265" customWidth="1"/>
    <col min="14338" max="14338" width="16" style="265" customWidth="1"/>
    <col min="14339" max="14339" width="9.85546875" style="265" customWidth="1"/>
    <col min="14340" max="14340" width="7.5703125" style="265" bestFit="1" customWidth="1"/>
    <col min="14341" max="14341" width="9.42578125" style="265" customWidth="1"/>
    <col min="14342" max="14342" width="7.5703125" style="265" bestFit="1" customWidth="1"/>
    <col min="14343" max="14343" width="9.42578125" style="265" customWidth="1"/>
    <col min="14344" max="14344" width="7.5703125" style="265" bestFit="1" customWidth="1"/>
    <col min="14345" max="14345" width="9.42578125" style="265" customWidth="1"/>
    <col min="14346" max="14346" width="8.28515625" style="265" customWidth="1"/>
    <col min="14347" max="14348" width="8.85546875" style="265"/>
    <col min="14349" max="14349" width="0" style="265" hidden="1" customWidth="1"/>
    <col min="14350" max="14592" width="8.85546875" style="265"/>
    <col min="14593" max="14593" width="14.7109375" style="265" customWidth="1"/>
    <col min="14594" max="14594" width="16" style="265" customWidth="1"/>
    <col min="14595" max="14595" width="9.85546875" style="265" customWidth="1"/>
    <col min="14596" max="14596" width="7.5703125" style="265" bestFit="1" customWidth="1"/>
    <col min="14597" max="14597" width="9.42578125" style="265" customWidth="1"/>
    <col min="14598" max="14598" width="7.5703125" style="265" bestFit="1" customWidth="1"/>
    <col min="14599" max="14599" width="9.42578125" style="265" customWidth="1"/>
    <col min="14600" max="14600" width="7.5703125" style="265" bestFit="1" customWidth="1"/>
    <col min="14601" max="14601" width="9.42578125" style="265" customWidth="1"/>
    <col min="14602" max="14602" width="8.28515625" style="265" customWidth="1"/>
    <col min="14603" max="14604" width="8.85546875" style="265"/>
    <col min="14605" max="14605" width="0" style="265" hidden="1" customWidth="1"/>
    <col min="14606" max="14848" width="8.85546875" style="265"/>
    <col min="14849" max="14849" width="14.7109375" style="265" customWidth="1"/>
    <col min="14850" max="14850" width="16" style="265" customWidth="1"/>
    <col min="14851" max="14851" width="9.85546875" style="265" customWidth="1"/>
    <col min="14852" max="14852" width="7.5703125" style="265" bestFit="1" customWidth="1"/>
    <col min="14853" max="14853" width="9.42578125" style="265" customWidth="1"/>
    <col min="14854" max="14854" width="7.5703125" style="265" bestFit="1" customWidth="1"/>
    <col min="14855" max="14855" width="9.42578125" style="265" customWidth="1"/>
    <col min="14856" max="14856" width="7.5703125" style="265" bestFit="1" customWidth="1"/>
    <col min="14857" max="14857" width="9.42578125" style="265" customWidth="1"/>
    <col min="14858" max="14858" width="8.28515625" style="265" customWidth="1"/>
    <col min="14859" max="14860" width="8.85546875" style="265"/>
    <col min="14861" max="14861" width="0" style="265" hidden="1" customWidth="1"/>
    <col min="14862" max="15104" width="8.85546875" style="265"/>
    <col min="15105" max="15105" width="14.7109375" style="265" customWidth="1"/>
    <col min="15106" max="15106" width="16" style="265" customWidth="1"/>
    <col min="15107" max="15107" width="9.85546875" style="265" customWidth="1"/>
    <col min="15108" max="15108" width="7.5703125" style="265" bestFit="1" customWidth="1"/>
    <col min="15109" max="15109" width="9.42578125" style="265" customWidth="1"/>
    <col min="15110" max="15110" width="7.5703125" style="265" bestFit="1" customWidth="1"/>
    <col min="15111" max="15111" width="9.42578125" style="265" customWidth="1"/>
    <col min="15112" max="15112" width="7.5703125" style="265" bestFit="1" customWidth="1"/>
    <col min="15113" max="15113" width="9.42578125" style="265" customWidth="1"/>
    <col min="15114" max="15114" width="8.28515625" style="265" customWidth="1"/>
    <col min="15115" max="15116" width="8.85546875" style="265"/>
    <col min="15117" max="15117" width="0" style="265" hidden="1" customWidth="1"/>
    <col min="15118" max="15360" width="8.85546875" style="265"/>
    <col min="15361" max="15361" width="14.7109375" style="265" customWidth="1"/>
    <col min="15362" max="15362" width="16" style="265" customWidth="1"/>
    <col min="15363" max="15363" width="9.85546875" style="265" customWidth="1"/>
    <col min="15364" max="15364" width="7.5703125" style="265" bestFit="1" customWidth="1"/>
    <col min="15365" max="15365" width="9.42578125" style="265" customWidth="1"/>
    <col min="15366" max="15366" width="7.5703125" style="265" bestFit="1" customWidth="1"/>
    <col min="15367" max="15367" width="9.42578125" style="265" customWidth="1"/>
    <col min="15368" max="15368" width="7.5703125" style="265" bestFit="1" customWidth="1"/>
    <col min="15369" max="15369" width="9.42578125" style="265" customWidth="1"/>
    <col min="15370" max="15370" width="8.28515625" style="265" customWidth="1"/>
    <col min="15371" max="15372" width="8.85546875" style="265"/>
    <col min="15373" max="15373" width="0" style="265" hidden="1" customWidth="1"/>
    <col min="15374" max="15616" width="8.85546875" style="265"/>
    <col min="15617" max="15617" width="14.7109375" style="265" customWidth="1"/>
    <col min="15618" max="15618" width="16" style="265" customWidth="1"/>
    <col min="15619" max="15619" width="9.85546875" style="265" customWidth="1"/>
    <col min="15620" max="15620" width="7.5703125" style="265" bestFit="1" customWidth="1"/>
    <col min="15621" max="15621" width="9.42578125" style="265" customWidth="1"/>
    <col min="15622" max="15622" width="7.5703125" style="265" bestFit="1" customWidth="1"/>
    <col min="15623" max="15623" width="9.42578125" style="265" customWidth="1"/>
    <col min="15624" max="15624" width="7.5703125" style="265" bestFit="1" customWidth="1"/>
    <col min="15625" max="15625" width="9.42578125" style="265" customWidth="1"/>
    <col min="15626" max="15626" width="8.28515625" style="265" customWidth="1"/>
    <col min="15627" max="15628" width="8.85546875" style="265"/>
    <col min="15629" max="15629" width="0" style="265" hidden="1" customWidth="1"/>
    <col min="15630" max="15872" width="8.85546875" style="265"/>
    <col min="15873" max="15873" width="14.7109375" style="265" customWidth="1"/>
    <col min="15874" max="15874" width="16" style="265" customWidth="1"/>
    <col min="15875" max="15875" width="9.85546875" style="265" customWidth="1"/>
    <col min="15876" max="15876" width="7.5703125" style="265" bestFit="1" customWidth="1"/>
    <col min="15877" max="15877" width="9.42578125" style="265" customWidth="1"/>
    <col min="15878" max="15878" width="7.5703125" style="265" bestFit="1" customWidth="1"/>
    <col min="15879" max="15879" width="9.42578125" style="265" customWidth="1"/>
    <col min="15880" max="15880" width="7.5703125" style="265" bestFit="1" customWidth="1"/>
    <col min="15881" max="15881" width="9.42578125" style="265" customWidth="1"/>
    <col min="15882" max="15882" width="8.28515625" style="265" customWidth="1"/>
    <col min="15883" max="15884" width="8.85546875" style="265"/>
    <col min="15885" max="15885" width="0" style="265" hidden="1" customWidth="1"/>
    <col min="15886" max="16128" width="8.85546875" style="265"/>
    <col min="16129" max="16129" width="14.7109375" style="265" customWidth="1"/>
    <col min="16130" max="16130" width="16" style="265" customWidth="1"/>
    <col min="16131" max="16131" width="9.85546875" style="265" customWidth="1"/>
    <col min="16132" max="16132" width="7.5703125" style="265" bestFit="1" customWidth="1"/>
    <col min="16133" max="16133" width="9.42578125" style="265" customWidth="1"/>
    <col min="16134" max="16134" width="7.5703125" style="265" bestFit="1" customWidth="1"/>
    <col min="16135" max="16135" width="9.42578125" style="265" customWidth="1"/>
    <col min="16136" max="16136" width="7.5703125" style="265" bestFit="1" customWidth="1"/>
    <col min="16137" max="16137" width="9.42578125" style="265" customWidth="1"/>
    <col min="16138" max="16138" width="8.28515625" style="265" customWidth="1"/>
    <col min="16139" max="16140" width="8.85546875" style="265"/>
    <col min="16141" max="16141" width="0" style="265" hidden="1" customWidth="1"/>
    <col min="16142" max="16384" width="8.85546875" style="265"/>
  </cols>
  <sheetData>
    <row r="1" spans="1:13" ht="23.25">
      <c r="A1" s="622" t="s">
        <v>636</v>
      </c>
      <c r="B1" s="622"/>
      <c r="C1" s="622"/>
      <c r="D1" s="622"/>
      <c r="E1" s="622"/>
      <c r="F1" s="622"/>
      <c r="G1" s="622"/>
      <c r="H1" s="622"/>
      <c r="I1" s="622"/>
      <c r="J1" s="622"/>
      <c r="K1" s="622"/>
      <c r="L1" s="622"/>
    </row>
    <row r="2" spans="1:13" ht="23.25">
      <c r="A2" s="623" t="s">
        <v>637</v>
      </c>
      <c r="B2" s="623"/>
      <c r="C2" s="623"/>
      <c r="D2" s="623"/>
      <c r="E2" s="623"/>
      <c r="F2" s="623"/>
      <c r="G2" s="623"/>
      <c r="H2" s="623"/>
      <c r="I2" s="623"/>
      <c r="J2" s="623"/>
      <c r="K2" s="623"/>
      <c r="L2" s="623"/>
    </row>
    <row r="3" spans="1:13" ht="19.5" customHeight="1">
      <c r="A3" s="624" t="s">
        <v>638</v>
      </c>
      <c r="B3" s="301"/>
      <c r="C3" s="301"/>
      <c r="D3" s="301"/>
      <c r="E3" s="301"/>
      <c r="F3" s="301"/>
      <c r="G3" s="301"/>
      <c r="H3" s="301"/>
      <c r="I3" s="301"/>
      <c r="K3" s="301"/>
      <c r="L3" s="625" t="s">
        <v>639</v>
      </c>
    </row>
    <row r="4" spans="1:13" ht="30" customHeight="1">
      <c r="A4" s="626"/>
      <c r="B4" s="627"/>
      <c r="C4" s="628">
        <v>1433</v>
      </c>
      <c r="D4" s="629"/>
      <c r="E4" s="628">
        <v>1434</v>
      </c>
      <c r="F4" s="629"/>
      <c r="G4" s="628">
        <v>1435</v>
      </c>
      <c r="H4" s="629"/>
      <c r="I4" s="630">
        <v>1436</v>
      </c>
      <c r="J4" s="630"/>
      <c r="K4" s="630">
        <v>1437</v>
      </c>
      <c r="L4" s="630"/>
    </row>
    <row r="5" spans="1:13" ht="30" customHeight="1">
      <c r="A5" s="631" t="s">
        <v>195</v>
      </c>
      <c r="B5" s="632" t="s">
        <v>196</v>
      </c>
      <c r="C5" s="633" t="s">
        <v>640</v>
      </c>
      <c r="D5" s="633" t="s">
        <v>641</v>
      </c>
      <c r="E5" s="633" t="s">
        <v>640</v>
      </c>
      <c r="F5" s="634" t="s">
        <v>641</v>
      </c>
      <c r="G5" s="635" t="s">
        <v>640</v>
      </c>
      <c r="H5" s="635" t="s">
        <v>641</v>
      </c>
      <c r="I5" s="635" t="s">
        <v>640</v>
      </c>
      <c r="J5" s="635" t="s">
        <v>641</v>
      </c>
      <c r="K5" s="635" t="s">
        <v>640</v>
      </c>
      <c r="L5" s="635" t="s">
        <v>641</v>
      </c>
    </row>
    <row r="6" spans="1:13" ht="30" customHeight="1">
      <c r="A6" s="636"/>
      <c r="B6" s="637"/>
      <c r="C6" s="638" t="s">
        <v>399</v>
      </c>
      <c r="D6" s="638" t="s">
        <v>642</v>
      </c>
      <c r="E6" s="638" t="s">
        <v>399</v>
      </c>
      <c r="F6" s="639" t="s">
        <v>642</v>
      </c>
      <c r="G6" s="640" t="s">
        <v>399</v>
      </c>
      <c r="H6" s="640" t="s">
        <v>642</v>
      </c>
      <c r="I6" s="640" t="s">
        <v>399</v>
      </c>
      <c r="J6" s="640" t="s">
        <v>642</v>
      </c>
      <c r="K6" s="640" t="s">
        <v>399</v>
      </c>
      <c r="L6" s="640" t="s">
        <v>642</v>
      </c>
    </row>
    <row r="7" spans="1:13" ht="35.1" customHeight="1">
      <c r="A7" s="641" t="s">
        <v>90</v>
      </c>
      <c r="B7" s="642" t="s">
        <v>91</v>
      </c>
      <c r="C7" s="643">
        <v>46</v>
      </c>
      <c r="D7" s="643">
        <v>7473</v>
      </c>
      <c r="E7" s="643">
        <v>47</v>
      </c>
      <c r="F7" s="643">
        <v>7937</v>
      </c>
      <c r="G7" s="643">
        <v>47</v>
      </c>
      <c r="H7" s="643">
        <v>7937</v>
      </c>
      <c r="I7" s="643">
        <v>47</v>
      </c>
      <c r="J7" s="643">
        <v>7937</v>
      </c>
      <c r="K7" s="643">
        <v>47</v>
      </c>
      <c r="L7" s="643">
        <v>7937</v>
      </c>
    </row>
    <row r="8" spans="1:13" ht="35.1" customHeight="1">
      <c r="A8" s="641" t="s">
        <v>206</v>
      </c>
      <c r="B8" s="642" t="s">
        <v>93</v>
      </c>
      <c r="C8" s="643">
        <v>10</v>
      </c>
      <c r="D8" s="643">
        <v>2440</v>
      </c>
      <c r="E8" s="643">
        <v>10</v>
      </c>
      <c r="F8" s="643">
        <v>2522</v>
      </c>
      <c r="G8" s="643">
        <v>10</v>
      </c>
      <c r="H8" s="643">
        <v>2622</v>
      </c>
      <c r="I8" s="643">
        <v>10</v>
      </c>
      <c r="J8" s="643">
        <v>2664</v>
      </c>
      <c r="K8" s="643">
        <v>10</v>
      </c>
      <c r="L8" s="643">
        <v>2664</v>
      </c>
    </row>
    <row r="9" spans="1:13" ht="35.1" customHeight="1">
      <c r="A9" s="641" t="s">
        <v>94</v>
      </c>
      <c r="B9" s="642" t="s">
        <v>95</v>
      </c>
      <c r="C9" s="643">
        <v>12</v>
      </c>
      <c r="D9" s="643">
        <v>2268</v>
      </c>
      <c r="E9" s="643">
        <v>13</v>
      </c>
      <c r="F9" s="643">
        <v>2993</v>
      </c>
      <c r="G9" s="643">
        <v>13</v>
      </c>
      <c r="H9" s="643">
        <v>2993</v>
      </c>
      <c r="I9" s="643">
        <v>14</v>
      </c>
      <c r="J9" s="643">
        <v>3203</v>
      </c>
      <c r="K9" s="643">
        <v>13</v>
      </c>
      <c r="L9" s="643">
        <v>3091</v>
      </c>
    </row>
    <row r="10" spans="1:13" ht="35.1" customHeight="1">
      <c r="A10" s="641" t="s">
        <v>96</v>
      </c>
      <c r="B10" s="642" t="s">
        <v>207</v>
      </c>
      <c r="C10" s="643">
        <v>13</v>
      </c>
      <c r="D10" s="643">
        <v>2025</v>
      </c>
      <c r="E10" s="643">
        <v>14</v>
      </c>
      <c r="F10" s="643">
        <v>2415</v>
      </c>
      <c r="G10" s="643">
        <v>14</v>
      </c>
      <c r="H10" s="643">
        <v>2415</v>
      </c>
      <c r="I10" s="643">
        <v>13</v>
      </c>
      <c r="J10" s="643">
        <v>2240</v>
      </c>
      <c r="K10" s="643">
        <v>13</v>
      </c>
      <c r="L10" s="643">
        <v>2240</v>
      </c>
      <c r="M10" s="265" t="s">
        <v>643</v>
      </c>
    </row>
    <row r="11" spans="1:13" ht="35.1" customHeight="1">
      <c r="A11" s="641" t="s">
        <v>208</v>
      </c>
      <c r="B11" s="642" t="s">
        <v>99</v>
      </c>
      <c r="C11" s="643">
        <v>20</v>
      </c>
      <c r="D11" s="643">
        <v>2647</v>
      </c>
      <c r="E11" s="643">
        <v>20</v>
      </c>
      <c r="F11" s="643">
        <v>2768</v>
      </c>
      <c r="G11" s="643">
        <v>20</v>
      </c>
      <c r="H11" s="643">
        <v>2768</v>
      </c>
      <c r="I11" s="643">
        <v>20</v>
      </c>
      <c r="J11" s="643">
        <v>2818</v>
      </c>
      <c r="K11" s="643">
        <v>20</v>
      </c>
      <c r="L11" s="643">
        <v>2818</v>
      </c>
    </row>
    <row r="12" spans="1:13" ht="35.1" customHeight="1">
      <c r="A12" s="641" t="s">
        <v>100</v>
      </c>
      <c r="B12" s="642" t="s">
        <v>101</v>
      </c>
      <c r="C12" s="643">
        <v>18</v>
      </c>
      <c r="D12" s="643">
        <v>2409</v>
      </c>
      <c r="E12" s="643">
        <v>18</v>
      </c>
      <c r="F12" s="643">
        <v>2664</v>
      </c>
      <c r="G12" s="643">
        <v>18</v>
      </c>
      <c r="H12" s="643">
        <v>2754</v>
      </c>
      <c r="I12" s="643">
        <v>18</v>
      </c>
      <c r="J12" s="643">
        <v>2809</v>
      </c>
      <c r="K12" s="643">
        <v>18</v>
      </c>
      <c r="L12" s="643">
        <v>2809</v>
      </c>
    </row>
    <row r="13" spans="1:13" ht="35.1" customHeight="1">
      <c r="A13" s="641" t="s">
        <v>209</v>
      </c>
      <c r="B13" s="642" t="s">
        <v>103</v>
      </c>
      <c r="C13" s="643">
        <v>18</v>
      </c>
      <c r="D13" s="643">
        <v>3056</v>
      </c>
      <c r="E13" s="643">
        <v>18</v>
      </c>
      <c r="F13" s="643">
        <v>3056</v>
      </c>
      <c r="G13" s="643">
        <v>18</v>
      </c>
      <c r="H13" s="643">
        <v>3256</v>
      </c>
      <c r="I13" s="643">
        <v>18</v>
      </c>
      <c r="J13" s="643">
        <v>3256</v>
      </c>
      <c r="K13" s="643">
        <v>18</v>
      </c>
      <c r="L13" s="643">
        <v>3256</v>
      </c>
    </row>
    <row r="14" spans="1:13" ht="35.1" customHeight="1">
      <c r="A14" s="641" t="s">
        <v>104</v>
      </c>
      <c r="B14" s="642" t="s">
        <v>105</v>
      </c>
      <c r="C14" s="643">
        <v>9</v>
      </c>
      <c r="D14" s="643">
        <v>1555</v>
      </c>
      <c r="E14" s="643">
        <v>9</v>
      </c>
      <c r="F14" s="643">
        <v>1555</v>
      </c>
      <c r="G14" s="643">
        <v>10</v>
      </c>
      <c r="H14" s="643">
        <v>1855</v>
      </c>
      <c r="I14" s="643">
        <v>10</v>
      </c>
      <c r="J14" s="643">
        <v>1905</v>
      </c>
      <c r="K14" s="643">
        <v>10</v>
      </c>
      <c r="L14" s="643">
        <v>1905</v>
      </c>
    </row>
    <row r="15" spans="1:13" ht="35.1" customHeight="1">
      <c r="A15" s="641" t="s">
        <v>106</v>
      </c>
      <c r="B15" s="642" t="s">
        <v>107</v>
      </c>
      <c r="C15" s="643">
        <v>5</v>
      </c>
      <c r="D15" s="643">
        <v>500</v>
      </c>
      <c r="E15" s="643">
        <v>7</v>
      </c>
      <c r="F15" s="643">
        <v>1000</v>
      </c>
      <c r="G15" s="643">
        <v>7</v>
      </c>
      <c r="H15" s="643">
        <v>1000</v>
      </c>
      <c r="I15" s="643">
        <v>7</v>
      </c>
      <c r="J15" s="643">
        <v>1000</v>
      </c>
      <c r="K15" s="643">
        <v>7</v>
      </c>
      <c r="L15" s="643">
        <v>1000</v>
      </c>
    </row>
    <row r="16" spans="1:13" ht="35.1" customHeight="1">
      <c r="A16" s="641" t="s">
        <v>108</v>
      </c>
      <c r="B16" s="642" t="s">
        <v>109</v>
      </c>
      <c r="C16" s="643">
        <v>20</v>
      </c>
      <c r="D16" s="643">
        <v>2100</v>
      </c>
      <c r="E16" s="643">
        <v>21</v>
      </c>
      <c r="F16" s="643">
        <v>2400</v>
      </c>
      <c r="G16" s="643">
        <v>20</v>
      </c>
      <c r="H16" s="643">
        <v>2280</v>
      </c>
      <c r="I16" s="643">
        <v>20</v>
      </c>
      <c r="J16" s="643">
        <v>2280</v>
      </c>
      <c r="K16" s="643">
        <v>20</v>
      </c>
      <c r="L16" s="643">
        <v>2330</v>
      </c>
    </row>
    <row r="17" spans="1:17" ht="35.1" customHeight="1">
      <c r="A17" s="641" t="s">
        <v>644</v>
      </c>
      <c r="B17" s="642" t="s">
        <v>111</v>
      </c>
      <c r="C17" s="643">
        <v>7</v>
      </c>
      <c r="D17" s="643">
        <v>770</v>
      </c>
      <c r="E17" s="643">
        <v>7</v>
      </c>
      <c r="F17" s="643">
        <v>770</v>
      </c>
      <c r="G17" s="643">
        <v>7</v>
      </c>
      <c r="H17" s="643">
        <v>770</v>
      </c>
      <c r="I17" s="643">
        <v>7</v>
      </c>
      <c r="J17" s="643">
        <v>770</v>
      </c>
      <c r="K17" s="643">
        <v>7</v>
      </c>
      <c r="L17" s="643">
        <v>770</v>
      </c>
    </row>
    <row r="18" spans="1:17" ht="35.1" customHeight="1">
      <c r="A18" s="641" t="s">
        <v>112</v>
      </c>
      <c r="B18" s="642" t="s">
        <v>113</v>
      </c>
      <c r="C18" s="643">
        <v>11</v>
      </c>
      <c r="D18" s="643">
        <v>1125</v>
      </c>
      <c r="E18" s="643">
        <v>11</v>
      </c>
      <c r="F18" s="643">
        <v>1170</v>
      </c>
      <c r="G18" s="643">
        <v>11</v>
      </c>
      <c r="H18" s="643">
        <v>1170</v>
      </c>
      <c r="I18" s="643">
        <v>11</v>
      </c>
      <c r="J18" s="643">
        <v>1220</v>
      </c>
      <c r="K18" s="643">
        <v>11</v>
      </c>
      <c r="L18" s="643">
        <v>1770</v>
      </c>
    </row>
    <row r="19" spans="1:17" ht="35.1" customHeight="1">
      <c r="A19" s="641" t="s">
        <v>114</v>
      </c>
      <c r="B19" s="642" t="s">
        <v>211</v>
      </c>
      <c r="C19" s="643">
        <v>11</v>
      </c>
      <c r="D19" s="643">
        <v>1095</v>
      </c>
      <c r="E19" s="643">
        <v>11</v>
      </c>
      <c r="F19" s="643">
        <v>1125</v>
      </c>
      <c r="G19" s="643">
        <v>12</v>
      </c>
      <c r="H19" s="643">
        <v>1175</v>
      </c>
      <c r="I19" s="643">
        <v>12</v>
      </c>
      <c r="J19" s="643">
        <v>1175</v>
      </c>
      <c r="K19" s="643">
        <v>12</v>
      </c>
      <c r="L19" s="643">
        <v>1175</v>
      </c>
    </row>
    <row r="20" spans="1:17" ht="35.1" customHeight="1">
      <c r="A20" s="641" t="s">
        <v>212</v>
      </c>
      <c r="B20" s="642" t="s">
        <v>117</v>
      </c>
      <c r="C20" s="643">
        <v>7</v>
      </c>
      <c r="D20" s="643">
        <v>910</v>
      </c>
      <c r="E20" s="643">
        <v>8</v>
      </c>
      <c r="F20" s="643">
        <v>1010</v>
      </c>
      <c r="G20" s="643">
        <v>8</v>
      </c>
      <c r="H20" s="643">
        <v>1010</v>
      </c>
      <c r="I20" s="643">
        <v>9</v>
      </c>
      <c r="J20" s="643">
        <v>1310</v>
      </c>
      <c r="K20" s="643">
        <v>9</v>
      </c>
      <c r="L20" s="643">
        <v>1310</v>
      </c>
    </row>
    <row r="21" spans="1:17" ht="35.1" customHeight="1">
      <c r="A21" s="641" t="s">
        <v>118</v>
      </c>
      <c r="B21" s="642" t="s">
        <v>119</v>
      </c>
      <c r="C21" s="643">
        <v>19</v>
      </c>
      <c r="D21" s="643">
        <v>1800</v>
      </c>
      <c r="E21" s="643">
        <v>20</v>
      </c>
      <c r="F21" s="643">
        <v>1850</v>
      </c>
      <c r="G21" s="643">
        <v>21</v>
      </c>
      <c r="H21" s="643">
        <v>2050</v>
      </c>
      <c r="I21" s="643">
        <v>21</v>
      </c>
      <c r="J21" s="643">
        <v>2225</v>
      </c>
      <c r="K21" s="643">
        <v>21</v>
      </c>
      <c r="L21" s="643">
        <v>2225</v>
      </c>
    </row>
    <row r="22" spans="1:17" ht="35.1" customHeight="1">
      <c r="A22" s="641" t="s">
        <v>120</v>
      </c>
      <c r="B22" s="642" t="s">
        <v>121</v>
      </c>
      <c r="C22" s="643">
        <v>10</v>
      </c>
      <c r="D22" s="643">
        <v>1070</v>
      </c>
      <c r="E22" s="643">
        <v>10</v>
      </c>
      <c r="F22" s="643">
        <v>1100</v>
      </c>
      <c r="G22" s="643">
        <v>10</v>
      </c>
      <c r="H22" s="643">
        <v>1150</v>
      </c>
      <c r="I22" s="643">
        <v>11</v>
      </c>
      <c r="J22" s="643">
        <v>1200</v>
      </c>
      <c r="K22" s="643">
        <v>11</v>
      </c>
      <c r="L22" s="643">
        <v>1200</v>
      </c>
    </row>
    <row r="23" spans="1:17" ht="35.1" customHeight="1">
      <c r="A23" s="641" t="s">
        <v>213</v>
      </c>
      <c r="B23" s="642" t="s">
        <v>123</v>
      </c>
      <c r="C23" s="643">
        <v>10</v>
      </c>
      <c r="D23" s="643">
        <v>1035</v>
      </c>
      <c r="E23" s="643">
        <v>11</v>
      </c>
      <c r="F23" s="643">
        <v>1085</v>
      </c>
      <c r="G23" s="643">
        <v>10</v>
      </c>
      <c r="H23" s="643">
        <v>1125</v>
      </c>
      <c r="I23" s="643">
        <v>10</v>
      </c>
      <c r="J23" s="643">
        <v>1165</v>
      </c>
      <c r="K23" s="643">
        <v>10</v>
      </c>
      <c r="L23" s="643">
        <v>1165</v>
      </c>
    </row>
    <row r="24" spans="1:17" ht="35.1" customHeight="1">
      <c r="A24" s="641" t="s">
        <v>124</v>
      </c>
      <c r="B24" s="642" t="s">
        <v>125</v>
      </c>
      <c r="C24" s="643">
        <v>7</v>
      </c>
      <c r="D24" s="643">
        <v>860</v>
      </c>
      <c r="E24" s="643">
        <v>7</v>
      </c>
      <c r="F24" s="643">
        <v>860</v>
      </c>
      <c r="G24" s="643">
        <v>8</v>
      </c>
      <c r="H24" s="643">
        <v>1280</v>
      </c>
      <c r="I24" s="643">
        <v>8</v>
      </c>
      <c r="J24" s="643">
        <v>1280</v>
      </c>
      <c r="K24" s="643">
        <v>9</v>
      </c>
      <c r="L24" s="643">
        <v>1330</v>
      </c>
    </row>
    <row r="25" spans="1:17" ht="35.1" customHeight="1">
      <c r="A25" s="641" t="s">
        <v>126</v>
      </c>
      <c r="B25" s="642" t="s">
        <v>127</v>
      </c>
      <c r="C25" s="643">
        <v>4</v>
      </c>
      <c r="D25" s="643">
        <v>490</v>
      </c>
      <c r="E25" s="643">
        <v>4</v>
      </c>
      <c r="F25" s="643">
        <v>490</v>
      </c>
      <c r="G25" s="643">
        <v>4</v>
      </c>
      <c r="H25" s="643">
        <v>490</v>
      </c>
      <c r="I25" s="643">
        <v>4</v>
      </c>
      <c r="J25" s="643">
        <v>490</v>
      </c>
      <c r="K25" s="643">
        <v>4</v>
      </c>
      <c r="L25" s="643">
        <v>490</v>
      </c>
    </row>
    <row r="26" spans="1:17" ht="35.1" customHeight="1" thickBot="1">
      <c r="A26" s="644" t="s">
        <v>128</v>
      </c>
      <c r="B26" s="645" t="s">
        <v>129</v>
      </c>
      <c r="C26" s="643">
        <v>2</v>
      </c>
      <c r="D26" s="643">
        <v>200</v>
      </c>
      <c r="E26" s="643">
        <v>2</v>
      </c>
      <c r="F26" s="643">
        <v>200</v>
      </c>
      <c r="G26" s="643">
        <v>2</v>
      </c>
      <c r="H26" s="643">
        <v>200</v>
      </c>
      <c r="I26" s="643">
        <v>4</v>
      </c>
      <c r="J26" s="643">
        <v>350</v>
      </c>
      <c r="K26" s="643">
        <v>4</v>
      </c>
      <c r="L26" s="643">
        <v>350</v>
      </c>
    </row>
    <row r="27" spans="1:17" ht="35.1" customHeight="1">
      <c r="A27" s="646" t="s">
        <v>130</v>
      </c>
      <c r="B27" s="647" t="s">
        <v>131</v>
      </c>
      <c r="C27" s="648">
        <f>SUM(C7:C26)</f>
        <v>259</v>
      </c>
      <c r="D27" s="649">
        <f>SUM(D7:D26)</f>
        <v>35828</v>
      </c>
      <c r="E27" s="648">
        <f>SUM(E7:E26)</f>
        <v>268</v>
      </c>
      <c r="F27" s="649">
        <f>SUM(F7:F26)</f>
        <v>38970</v>
      </c>
      <c r="G27" s="648">
        <f t="shared" ref="G27:L27" si="0">SUM(G7:G26)</f>
        <v>270</v>
      </c>
      <c r="H27" s="649">
        <f t="shared" si="0"/>
        <v>40300</v>
      </c>
      <c r="I27" s="648">
        <f t="shared" si="0"/>
        <v>274</v>
      </c>
      <c r="J27" s="649">
        <f t="shared" si="0"/>
        <v>41297</v>
      </c>
      <c r="K27" s="648">
        <f t="shared" si="0"/>
        <v>274</v>
      </c>
      <c r="L27" s="649">
        <f t="shared" si="0"/>
        <v>41835</v>
      </c>
    </row>
    <row r="28" spans="1:17" ht="11.25" customHeight="1"/>
    <row r="29" spans="1:17" s="653" customFormat="1" ht="23.25" customHeight="1">
      <c r="A29" s="651"/>
      <c r="B29" s="652"/>
      <c r="J29" s="652" t="s">
        <v>217</v>
      </c>
      <c r="M29" s="265"/>
      <c r="N29" s="265"/>
      <c r="O29" s="265"/>
      <c r="P29" s="265"/>
      <c r="Q29" s="265"/>
    </row>
    <row r="30" spans="1:17">
      <c r="J30" s="650"/>
    </row>
  </sheetData>
  <mergeCells count="7">
    <mergeCell ref="A1:L1"/>
    <mergeCell ref="A2:L2"/>
    <mergeCell ref="C4:D4"/>
    <mergeCell ref="E4:F4"/>
    <mergeCell ref="G4:H4"/>
    <mergeCell ref="I4:J4"/>
    <mergeCell ref="K4:L4"/>
  </mergeCells>
  <printOptions horizontalCentered="1" verticalCentered="1"/>
  <pageMargins left="0.59055118110236227" right="0.59055118110236227" top="0.98425196850393704" bottom="0.98425196850393704" header="0.5" footer="0.5"/>
  <pageSetup paperSize="9" scale="7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36417-B8FA-40FE-B97D-CB21DCC040DD}">
  <dimension ref="A1:W38"/>
  <sheetViews>
    <sheetView showGridLines="0" topLeftCell="B1" zoomScale="90" zoomScaleNormal="90" workbookViewId="0">
      <selection activeCell="P31" sqref="P31"/>
    </sheetView>
  </sheetViews>
  <sheetFormatPr defaultRowHeight="15"/>
  <cols>
    <col min="1" max="1" width="17.28515625" style="717" customWidth="1"/>
    <col min="2" max="2" width="18.85546875" style="655" customWidth="1"/>
    <col min="3" max="3" width="9.85546875" style="655" customWidth="1"/>
    <col min="4" max="4" width="8" style="655" customWidth="1"/>
    <col min="5" max="5" width="9.85546875" style="655" customWidth="1"/>
    <col min="6" max="6" width="8" style="655" customWidth="1"/>
    <col min="7" max="7" width="9.85546875" style="655" customWidth="1"/>
    <col min="8" max="8" width="8" style="655" customWidth="1"/>
    <col min="9" max="9" width="9.85546875" style="655" customWidth="1"/>
    <col min="10" max="10" width="8" style="655" customWidth="1"/>
    <col min="11" max="11" width="9.28515625" style="655" customWidth="1"/>
    <col min="12" max="12" width="8.28515625" style="655" customWidth="1"/>
    <col min="13" max="18" width="8" style="655" customWidth="1"/>
    <col min="19" max="20" width="9.85546875" style="655" customWidth="1"/>
    <col min="21" max="256" width="9.140625" style="655"/>
    <col min="257" max="257" width="17.28515625" style="655" customWidth="1"/>
    <col min="258" max="258" width="18.85546875" style="655" customWidth="1"/>
    <col min="259" max="259" width="9.85546875" style="655" customWidth="1"/>
    <col min="260" max="260" width="8" style="655" customWidth="1"/>
    <col min="261" max="261" width="9.85546875" style="655" customWidth="1"/>
    <col min="262" max="262" width="8" style="655" customWidth="1"/>
    <col min="263" max="263" width="9.85546875" style="655" customWidth="1"/>
    <col min="264" max="264" width="8" style="655" customWidth="1"/>
    <col min="265" max="265" width="9.85546875" style="655" customWidth="1"/>
    <col min="266" max="266" width="8" style="655" customWidth="1"/>
    <col min="267" max="267" width="9.28515625" style="655" customWidth="1"/>
    <col min="268" max="268" width="8.28515625" style="655" customWidth="1"/>
    <col min="269" max="274" width="8" style="655" customWidth="1"/>
    <col min="275" max="276" width="9.85546875" style="655" customWidth="1"/>
    <col min="277" max="512" width="9.140625" style="655"/>
    <col min="513" max="513" width="17.28515625" style="655" customWidth="1"/>
    <col min="514" max="514" width="18.85546875" style="655" customWidth="1"/>
    <col min="515" max="515" width="9.85546875" style="655" customWidth="1"/>
    <col min="516" max="516" width="8" style="655" customWidth="1"/>
    <col min="517" max="517" width="9.85546875" style="655" customWidth="1"/>
    <col min="518" max="518" width="8" style="655" customWidth="1"/>
    <col min="519" max="519" width="9.85546875" style="655" customWidth="1"/>
    <col min="520" max="520" width="8" style="655" customWidth="1"/>
    <col min="521" max="521" width="9.85546875" style="655" customWidth="1"/>
    <col min="522" max="522" width="8" style="655" customWidth="1"/>
    <col min="523" max="523" width="9.28515625" style="655" customWidth="1"/>
    <col min="524" max="524" width="8.28515625" style="655" customWidth="1"/>
    <col min="525" max="530" width="8" style="655" customWidth="1"/>
    <col min="531" max="532" width="9.85546875" style="655" customWidth="1"/>
    <col min="533" max="768" width="9.140625" style="655"/>
    <col min="769" max="769" width="17.28515625" style="655" customWidth="1"/>
    <col min="770" max="770" width="18.85546875" style="655" customWidth="1"/>
    <col min="771" max="771" width="9.85546875" style="655" customWidth="1"/>
    <col min="772" max="772" width="8" style="655" customWidth="1"/>
    <col min="773" max="773" width="9.85546875" style="655" customWidth="1"/>
    <col min="774" max="774" width="8" style="655" customWidth="1"/>
    <col min="775" max="775" width="9.85546875" style="655" customWidth="1"/>
    <col min="776" max="776" width="8" style="655" customWidth="1"/>
    <col min="777" max="777" width="9.85546875" style="655" customWidth="1"/>
    <col min="778" max="778" width="8" style="655" customWidth="1"/>
    <col min="779" max="779" width="9.28515625" style="655" customWidth="1"/>
    <col min="780" max="780" width="8.28515625" style="655" customWidth="1"/>
    <col min="781" max="786" width="8" style="655" customWidth="1"/>
    <col min="787" max="788" width="9.85546875" style="655" customWidth="1"/>
    <col min="789" max="1024" width="9.140625" style="655"/>
    <col min="1025" max="1025" width="17.28515625" style="655" customWidth="1"/>
    <col min="1026" max="1026" width="18.85546875" style="655" customWidth="1"/>
    <col min="1027" max="1027" width="9.85546875" style="655" customWidth="1"/>
    <col min="1028" max="1028" width="8" style="655" customWidth="1"/>
    <col min="1029" max="1029" width="9.85546875" style="655" customWidth="1"/>
    <col min="1030" max="1030" width="8" style="655" customWidth="1"/>
    <col min="1031" max="1031" width="9.85546875" style="655" customWidth="1"/>
    <col min="1032" max="1032" width="8" style="655" customWidth="1"/>
    <col min="1033" max="1033" width="9.85546875" style="655" customWidth="1"/>
    <col min="1034" max="1034" width="8" style="655" customWidth="1"/>
    <col min="1035" max="1035" width="9.28515625" style="655" customWidth="1"/>
    <col min="1036" max="1036" width="8.28515625" style="655" customWidth="1"/>
    <col min="1037" max="1042" width="8" style="655" customWidth="1"/>
    <col min="1043" max="1044" width="9.85546875" style="655" customWidth="1"/>
    <col min="1045" max="1280" width="9.140625" style="655"/>
    <col min="1281" max="1281" width="17.28515625" style="655" customWidth="1"/>
    <col min="1282" max="1282" width="18.85546875" style="655" customWidth="1"/>
    <col min="1283" max="1283" width="9.85546875" style="655" customWidth="1"/>
    <col min="1284" max="1284" width="8" style="655" customWidth="1"/>
    <col min="1285" max="1285" width="9.85546875" style="655" customWidth="1"/>
    <col min="1286" max="1286" width="8" style="655" customWidth="1"/>
    <col min="1287" max="1287" width="9.85546875" style="655" customWidth="1"/>
    <col min="1288" max="1288" width="8" style="655" customWidth="1"/>
    <col min="1289" max="1289" width="9.85546875" style="655" customWidth="1"/>
    <col min="1290" max="1290" width="8" style="655" customWidth="1"/>
    <col min="1291" max="1291" width="9.28515625" style="655" customWidth="1"/>
    <col min="1292" max="1292" width="8.28515625" style="655" customWidth="1"/>
    <col min="1293" max="1298" width="8" style="655" customWidth="1"/>
    <col min="1299" max="1300" width="9.85546875" style="655" customWidth="1"/>
    <col min="1301" max="1536" width="9.140625" style="655"/>
    <col min="1537" max="1537" width="17.28515625" style="655" customWidth="1"/>
    <col min="1538" max="1538" width="18.85546875" style="655" customWidth="1"/>
    <col min="1539" max="1539" width="9.85546875" style="655" customWidth="1"/>
    <col min="1540" max="1540" width="8" style="655" customWidth="1"/>
    <col min="1541" max="1541" width="9.85546875" style="655" customWidth="1"/>
    <col min="1542" max="1542" width="8" style="655" customWidth="1"/>
    <col min="1543" max="1543" width="9.85546875" style="655" customWidth="1"/>
    <col min="1544" max="1544" width="8" style="655" customWidth="1"/>
    <col min="1545" max="1545" width="9.85546875" style="655" customWidth="1"/>
    <col min="1546" max="1546" width="8" style="655" customWidth="1"/>
    <col min="1547" max="1547" width="9.28515625" style="655" customWidth="1"/>
    <col min="1548" max="1548" width="8.28515625" style="655" customWidth="1"/>
    <col min="1549" max="1554" width="8" style="655" customWidth="1"/>
    <col min="1555" max="1556" width="9.85546875" style="655" customWidth="1"/>
    <col min="1557" max="1792" width="9.140625" style="655"/>
    <col min="1793" max="1793" width="17.28515625" style="655" customWidth="1"/>
    <col min="1794" max="1794" width="18.85546875" style="655" customWidth="1"/>
    <col min="1795" max="1795" width="9.85546875" style="655" customWidth="1"/>
    <col min="1796" max="1796" width="8" style="655" customWidth="1"/>
    <col min="1797" max="1797" width="9.85546875" style="655" customWidth="1"/>
    <col min="1798" max="1798" width="8" style="655" customWidth="1"/>
    <col min="1799" max="1799" width="9.85546875" style="655" customWidth="1"/>
    <col min="1800" max="1800" width="8" style="655" customWidth="1"/>
    <col min="1801" max="1801" width="9.85546875" style="655" customWidth="1"/>
    <col min="1802" max="1802" width="8" style="655" customWidth="1"/>
    <col min="1803" max="1803" width="9.28515625" style="655" customWidth="1"/>
    <col min="1804" max="1804" width="8.28515625" style="655" customWidth="1"/>
    <col min="1805" max="1810" width="8" style="655" customWidth="1"/>
    <col min="1811" max="1812" width="9.85546875" style="655" customWidth="1"/>
    <col min="1813" max="2048" width="9.140625" style="655"/>
    <col min="2049" max="2049" width="17.28515625" style="655" customWidth="1"/>
    <col min="2050" max="2050" width="18.85546875" style="655" customWidth="1"/>
    <col min="2051" max="2051" width="9.85546875" style="655" customWidth="1"/>
    <col min="2052" max="2052" width="8" style="655" customWidth="1"/>
    <col min="2053" max="2053" width="9.85546875" style="655" customWidth="1"/>
    <col min="2054" max="2054" width="8" style="655" customWidth="1"/>
    <col min="2055" max="2055" width="9.85546875" style="655" customWidth="1"/>
    <col min="2056" max="2056" width="8" style="655" customWidth="1"/>
    <col min="2057" max="2057" width="9.85546875" style="655" customWidth="1"/>
    <col min="2058" max="2058" width="8" style="655" customWidth="1"/>
    <col min="2059" max="2059" width="9.28515625" style="655" customWidth="1"/>
    <col min="2060" max="2060" width="8.28515625" style="655" customWidth="1"/>
    <col min="2061" max="2066" width="8" style="655" customWidth="1"/>
    <col min="2067" max="2068" width="9.85546875" style="655" customWidth="1"/>
    <col min="2069" max="2304" width="9.140625" style="655"/>
    <col min="2305" max="2305" width="17.28515625" style="655" customWidth="1"/>
    <col min="2306" max="2306" width="18.85546875" style="655" customWidth="1"/>
    <col min="2307" max="2307" width="9.85546875" style="655" customWidth="1"/>
    <col min="2308" max="2308" width="8" style="655" customWidth="1"/>
    <col min="2309" max="2309" width="9.85546875" style="655" customWidth="1"/>
    <col min="2310" max="2310" width="8" style="655" customWidth="1"/>
    <col min="2311" max="2311" width="9.85546875" style="655" customWidth="1"/>
    <col min="2312" max="2312" width="8" style="655" customWidth="1"/>
    <col min="2313" max="2313" width="9.85546875" style="655" customWidth="1"/>
    <col min="2314" max="2314" width="8" style="655" customWidth="1"/>
    <col min="2315" max="2315" width="9.28515625" style="655" customWidth="1"/>
    <col min="2316" max="2316" width="8.28515625" style="655" customWidth="1"/>
    <col min="2317" max="2322" width="8" style="655" customWidth="1"/>
    <col min="2323" max="2324" width="9.85546875" style="655" customWidth="1"/>
    <col min="2325" max="2560" width="9.140625" style="655"/>
    <col min="2561" max="2561" width="17.28515625" style="655" customWidth="1"/>
    <col min="2562" max="2562" width="18.85546875" style="655" customWidth="1"/>
    <col min="2563" max="2563" width="9.85546875" style="655" customWidth="1"/>
    <col min="2564" max="2564" width="8" style="655" customWidth="1"/>
    <col min="2565" max="2565" width="9.85546875" style="655" customWidth="1"/>
    <col min="2566" max="2566" width="8" style="655" customWidth="1"/>
    <col min="2567" max="2567" width="9.85546875" style="655" customWidth="1"/>
    <col min="2568" max="2568" width="8" style="655" customWidth="1"/>
    <col min="2569" max="2569" width="9.85546875" style="655" customWidth="1"/>
    <col min="2570" max="2570" width="8" style="655" customWidth="1"/>
    <col min="2571" max="2571" width="9.28515625" style="655" customWidth="1"/>
    <col min="2572" max="2572" width="8.28515625" style="655" customWidth="1"/>
    <col min="2573" max="2578" width="8" style="655" customWidth="1"/>
    <col min="2579" max="2580" width="9.85546875" style="655" customWidth="1"/>
    <col min="2581" max="2816" width="9.140625" style="655"/>
    <col min="2817" max="2817" width="17.28515625" style="655" customWidth="1"/>
    <col min="2818" max="2818" width="18.85546875" style="655" customWidth="1"/>
    <col min="2819" max="2819" width="9.85546875" style="655" customWidth="1"/>
    <col min="2820" max="2820" width="8" style="655" customWidth="1"/>
    <col min="2821" max="2821" width="9.85546875" style="655" customWidth="1"/>
    <col min="2822" max="2822" width="8" style="655" customWidth="1"/>
    <col min="2823" max="2823" width="9.85546875" style="655" customWidth="1"/>
    <col min="2824" max="2824" width="8" style="655" customWidth="1"/>
    <col min="2825" max="2825" width="9.85546875" style="655" customWidth="1"/>
    <col min="2826" max="2826" width="8" style="655" customWidth="1"/>
    <col min="2827" max="2827" width="9.28515625" style="655" customWidth="1"/>
    <col min="2828" max="2828" width="8.28515625" style="655" customWidth="1"/>
    <col min="2829" max="2834" width="8" style="655" customWidth="1"/>
    <col min="2835" max="2836" width="9.85546875" style="655" customWidth="1"/>
    <col min="2837" max="3072" width="9.140625" style="655"/>
    <col min="3073" max="3073" width="17.28515625" style="655" customWidth="1"/>
    <col min="3074" max="3074" width="18.85546875" style="655" customWidth="1"/>
    <col min="3075" max="3075" width="9.85546875" style="655" customWidth="1"/>
    <col min="3076" max="3076" width="8" style="655" customWidth="1"/>
    <col min="3077" max="3077" width="9.85546875" style="655" customWidth="1"/>
    <col min="3078" max="3078" width="8" style="655" customWidth="1"/>
    <col min="3079" max="3079" width="9.85546875" style="655" customWidth="1"/>
    <col min="3080" max="3080" width="8" style="655" customWidth="1"/>
    <col min="3081" max="3081" width="9.85546875" style="655" customWidth="1"/>
    <col min="3082" max="3082" width="8" style="655" customWidth="1"/>
    <col min="3083" max="3083" width="9.28515625" style="655" customWidth="1"/>
    <col min="3084" max="3084" width="8.28515625" style="655" customWidth="1"/>
    <col min="3085" max="3090" width="8" style="655" customWidth="1"/>
    <col min="3091" max="3092" width="9.85546875" style="655" customWidth="1"/>
    <col min="3093" max="3328" width="9.140625" style="655"/>
    <col min="3329" max="3329" width="17.28515625" style="655" customWidth="1"/>
    <col min="3330" max="3330" width="18.85546875" style="655" customWidth="1"/>
    <col min="3331" max="3331" width="9.85546875" style="655" customWidth="1"/>
    <col min="3332" max="3332" width="8" style="655" customWidth="1"/>
    <col min="3333" max="3333" width="9.85546875" style="655" customWidth="1"/>
    <col min="3334" max="3334" width="8" style="655" customWidth="1"/>
    <col min="3335" max="3335" width="9.85546875" style="655" customWidth="1"/>
    <col min="3336" max="3336" width="8" style="655" customWidth="1"/>
    <col min="3337" max="3337" width="9.85546875" style="655" customWidth="1"/>
    <col min="3338" max="3338" width="8" style="655" customWidth="1"/>
    <col min="3339" max="3339" width="9.28515625" style="655" customWidth="1"/>
    <col min="3340" max="3340" width="8.28515625" style="655" customWidth="1"/>
    <col min="3341" max="3346" width="8" style="655" customWidth="1"/>
    <col min="3347" max="3348" width="9.85546875" style="655" customWidth="1"/>
    <col min="3349" max="3584" width="9.140625" style="655"/>
    <col min="3585" max="3585" width="17.28515625" style="655" customWidth="1"/>
    <col min="3586" max="3586" width="18.85546875" style="655" customWidth="1"/>
    <col min="3587" max="3587" width="9.85546875" style="655" customWidth="1"/>
    <col min="3588" max="3588" width="8" style="655" customWidth="1"/>
    <col min="3589" max="3589" width="9.85546875" style="655" customWidth="1"/>
    <col min="3590" max="3590" width="8" style="655" customWidth="1"/>
    <col min="3591" max="3591" width="9.85546875" style="655" customWidth="1"/>
    <col min="3592" max="3592" width="8" style="655" customWidth="1"/>
    <col min="3593" max="3593" width="9.85546875" style="655" customWidth="1"/>
    <col min="3594" max="3594" width="8" style="655" customWidth="1"/>
    <col min="3595" max="3595" width="9.28515625" style="655" customWidth="1"/>
    <col min="3596" max="3596" width="8.28515625" style="655" customWidth="1"/>
    <col min="3597" max="3602" width="8" style="655" customWidth="1"/>
    <col min="3603" max="3604" width="9.85546875" style="655" customWidth="1"/>
    <col min="3605" max="3840" width="9.140625" style="655"/>
    <col min="3841" max="3841" width="17.28515625" style="655" customWidth="1"/>
    <col min="3842" max="3842" width="18.85546875" style="655" customWidth="1"/>
    <col min="3843" max="3843" width="9.85546875" style="655" customWidth="1"/>
    <col min="3844" max="3844" width="8" style="655" customWidth="1"/>
    <col min="3845" max="3845" width="9.85546875" style="655" customWidth="1"/>
    <col min="3846" max="3846" width="8" style="655" customWidth="1"/>
    <col min="3847" max="3847" width="9.85546875" style="655" customWidth="1"/>
    <col min="3848" max="3848" width="8" style="655" customWidth="1"/>
    <col min="3849" max="3849" width="9.85546875" style="655" customWidth="1"/>
    <col min="3850" max="3850" width="8" style="655" customWidth="1"/>
    <col min="3851" max="3851" width="9.28515625" style="655" customWidth="1"/>
    <col min="3852" max="3852" width="8.28515625" style="655" customWidth="1"/>
    <col min="3853" max="3858" width="8" style="655" customWidth="1"/>
    <col min="3859" max="3860" width="9.85546875" style="655" customWidth="1"/>
    <col min="3861" max="4096" width="9.140625" style="655"/>
    <col min="4097" max="4097" width="17.28515625" style="655" customWidth="1"/>
    <col min="4098" max="4098" width="18.85546875" style="655" customWidth="1"/>
    <col min="4099" max="4099" width="9.85546875" style="655" customWidth="1"/>
    <col min="4100" max="4100" width="8" style="655" customWidth="1"/>
    <col min="4101" max="4101" width="9.85546875" style="655" customWidth="1"/>
    <col min="4102" max="4102" width="8" style="655" customWidth="1"/>
    <col min="4103" max="4103" width="9.85546875" style="655" customWidth="1"/>
    <col min="4104" max="4104" width="8" style="655" customWidth="1"/>
    <col min="4105" max="4105" width="9.85546875" style="655" customWidth="1"/>
    <col min="4106" max="4106" width="8" style="655" customWidth="1"/>
    <col min="4107" max="4107" width="9.28515625" style="655" customWidth="1"/>
    <col min="4108" max="4108" width="8.28515625" style="655" customWidth="1"/>
    <col min="4109" max="4114" width="8" style="655" customWidth="1"/>
    <col min="4115" max="4116" width="9.85546875" style="655" customWidth="1"/>
    <col min="4117" max="4352" width="9.140625" style="655"/>
    <col min="4353" max="4353" width="17.28515625" style="655" customWidth="1"/>
    <col min="4354" max="4354" width="18.85546875" style="655" customWidth="1"/>
    <col min="4355" max="4355" width="9.85546875" style="655" customWidth="1"/>
    <col min="4356" max="4356" width="8" style="655" customWidth="1"/>
    <col min="4357" max="4357" width="9.85546875" style="655" customWidth="1"/>
    <col min="4358" max="4358" width="8" style="655" customWidth="1"/>
    <col min="4359" max="4359" width="9.85546875" style="655" customWidth="1"/>
    <col min="4360" max="4360" width="8" style="655" customWidth="1"/>
    <col min="4361" max="4361" width="9.85546875" style="655" customWidth="1"/>
    <col min="4362" max="4362" width="8" style="655" customWidth="1"/>
    <col min="4363" max="4363" width="9.28515625" style="655" customWidth="1"/>
    <col min="4364" max="4364" width="8.28515625" style="655" customWidth="1"/>
    <col min="4365" max="4370" width="8" style="655" customWidth="1"/>
    <col min="4371" max="4372" width="9.85546875" style="655" customWidth="1"/>
    <col min="4373" max="4608" width="9.140625" style="655"/>
    <col min="4609" max="4609" width="17.28515625" style="655" customWidth="1"/>
    <col min="4610" max="4610" width="18.85546875" style="655" customWidth="1"/>
    <col min="4611" max="4611" width="9.85546875" style="655" customWidth="1"/>
    <col min="4612" max="4612" width="8" style="655" customWidth="1"/>
    <col min="4613" max="4613" width="9.85546875" style="655" customWidth="1"/>
    <col min="4614" max="4614" width="8" style="655" customWidth="1"/>
    <col min="4615" max="4615" width="9.85546875" style="655" customWidth="1"/>
    <col min="4616" max="4616" width="8" style="655" customWidth="1"/>
    <col min="4617" max="4617" width="9.85546875" style="655" customWidth="1"/>
    <col min="4618" max="4618" width="8" style="655" customWidth="1"/>
    <col min="4619" max="4619" width="9.28515625" style="655" customWidth="1"/>
    <col min="4620" max="4620" width="8.28515625" style="655" customWidth="1"/>
    <col min="4621" max="4626" width="8" style="655" customWidth="1"/>
    <col min="4627" max="4628" width="9.85546875" style="655" customWidth="1"/>
    <col min="4629" max="4864" width="9.140625" style="655"/>
    <col min="4865" max="4865" width="17.28515625" style="655" customWidth="1"/>
    <col min="4866" max="4866" width="18.85546875" style="655" customWidth="1"/>
    <col min="4867" max="4867" width="9.85546875" style="655" customWidth="1"/>
    <col min="4868" max="4868" width="8" style="655" customWidth="1"/>
    <col min="4869" max="4869" width="9.85546875" style="655" customWidth="1"/>
    <col min="4870" max="4870" width="8" style="655" customWidth="1"/>
    <col min="4871" max="4871" width="9.85546875" style="655" customWidth="1"/>
    <col min="4872" max="4872" width="8" style="655" customWidth="1"/>
    <col min="4873" max="4873" width="9.85546875" style="655" customWidth="1"/>
    <col min="4874" max="4874" width="8" style="655" customWidth="1"/>
    <col min="4875" max="4875" width="9.28515625" style="655" customWidth="1"/>
    <col min="4876" max="4876" width="8.28515625" style="655" customWidth="1"/>
    <col min="4877" max="4882" width="8" style="655" customWidth="1"/>
    <col min="4883" max="4884" width="9.85546875" style="655" customWidth="1"/>
    <col min="4885" max="5120" width="9.140625" style="655"/>
    <col min="5121" max="5121" width="17.28515625" style="655" customWidth="1"/>
    <col min="5122" max="5122" width="18.85546875" style="655" customWidth="1"/>
    <col min="5123" max="5123" width="9.85546875" style="655" customWidth="1"/>
    <col min="5124" max="5124" width="8" style="655" customWidth="1"/>
    <col min="5125" max="5125" width="9.85546875" style="655" customWidth="1"/>
    <col min="5126" max="5126" width="8" style="655" customWidth="1"/>
    <col min="5127" max="5127" width="9.85546875" style="655" customWidth="1"/>
    <col min="5128" max="5128" width="8" style="655" customWidth="1"/>
    <col min="5129" max="5129" width="9.85546875" style="655" customWidth="1"/>
    <col min="5130" max="5130" width="8" style="655" customWidth="1"/>
    <col min="5131" max="5131" width="9.28515625" style="655" customWidth="1"/>
    <col min="5132" max="5132" width="8.28515625" style="655" customWidth="1"/>
    <col min="5133" max="5138" width="8" style="655" customWidth="1"/>
    <col min="5139" max="5140" width="9.85546875" style="655" customWidth="1"/>
    <col min="5141" max="5376" width="9.140625" style="655"/>
    <col min="5377" max="5377" width="17.28515625" style="655" customWidth="1"/>
    <col min="5378" max="5378" width="18.85546875" style="655" customWidth="1"/>
    <col min="5379" max="5379" width="9.85546875" style="655" customWidth="1"/>
    <col min="5380" max="5380" width="8" style="655" customWidth="1"/>
    <col min="5381" max="5381" width="9.85546875" style="655" customWidth="1"/>
    <col min="5382" max="5382" width="8" style="655" customWidth="1"/>
    <col min="5383" max="5383" width="9.85546875" style="655" customWidth="1"/>
    <col min="5384" max="5384" width="8" style="655" customWidth="1"/>
    <col min="5385" max="5385" width="9.85546875" style="655" customWidth="1"/>
    <col min="5386" max="5386" width="8" style="655" customWidth="1"/>
    <col min="5387" max="5387" width="9.28515625" style="655" customWidth="1"/>
    <col min="5388" max="5388" width="8.28515625" style="655" customWidth="1"/>
    <col min="5389" max="5394" width="8" style="655" customWidth="1"/>
    <col min="5395" max="5396" width="9.85546875" style="655" customWidth="1"/>
    <col min="5397" max="5632" width="9.140625" style="655"/>
    <col min="5633" max="5633" width="17.28515625" style="655" customWidth="1"/>
    <col min="5634" max="5634" width="18.85546875" style="655" customWidth="1"/>
    <col min="5635" max="5635" width="9.85546875" style="655" customWidth="1"/>
    <col min="5636" max="5636" width="8" style="655" customWidth="1"/>
    <col min="5637" max="5637" width="9.85546875" style="655" customWidth="1"/>
    <col min="5638" max="5638" width="8" style="655" customWidth="1"/>
    <col min="5639" max="5639" width="9.85546875" style="655" customWidth="1"/>
    <col min="5640" max="5640" width="8" style="655" customWidth="1"/>
    <col min="5641" max="5641" width="9.85546875" style="655" customWidth="1"/>
    <col min="5642" max="5642" width="8" style="655" customWidth="1"/>
    <col min="5643" max="5643" width="9.28515625" style="655" customWidth="1"/>
    <col min="5644" max="5644" width="8.28515625" style="655" customWidth="1"/>
    <col min="5645" max="5650" width="8" style="655" customWidth="1"/>
    <col min="5651" max="5652" width="9.85546875" style="655" customWidth="1"/>
    <col min="5653" max="5888" width="9.140625" style="655"/>
    <col min="5889" max="5889" width="17.28515625" style="655" customWidth="1"/>
    <col min="5890" max="5890" width="18.85546875" style="655" customWidth="1"/>
    <col min="5891" max="5891" width="9.85546875" style="655" customWidth="1"/>
    <col min="5892" max="5892" width="8" style="655" customWidth="1"/>
    <col min="5893" max="5893" width="9.85546875" style="655" customWidth="1"/>
    <col min="5894" max="5894" width="8" style="655" customWidth="1"/>
    <col min="5895" max="5895" width="9.85546875" style="655" customWidth="1"/>
    <col min="5896" max="5896" width="8" style="655" customWidth="1"/>
    <col min="5897" max="5897" width="9.85546875" style="655" customWidth="1"/>
    <col min="5898" max="5898" width="8" style="655" customWidth="1"/>
    <col min="5899" max="5899" width="9.28515625" style="655" customWidth="1"/>
    <col min="5900" max="5900" width="8.28515625" style="655" customWidth="1"/>
    <col min="5901" max="5906" width="8" style="655" customWidth="1"/>
    <col min="5907" max="5908" width="9.85546875" style="655" customWidth="1"/>
    <col min="5909" max="6144" width="9.140625" style="655"/>
    <col min="6145" max="6145" width="17.28515625" style="655" customWidth="1"/>
    <col min="6146" max="6146" width="18.85546875" style="655" customWidth="1"/>
    <col min="6147" max="6147" width="9.85546875" style="655" customWidth="1"/>
    <col min="6148" max="6148" width="8" style="655" customWidth="1"/>
    <col min="6149" max="6149" width="9.85546875" style="655" customWidth="1"/>
    <col min="6150" max="6150" width="8" style="655" customWidth="1"/>
    <col min="6151" max="6151" width="9.85546875" style="655" customWidth="1"/>
    <col min="6152" max="6152" width="8" style="655" customWidth="1"/>
    <col min="6153" max="6153" width="9.85546875" style="655" customWidth="1"/>
    <col min="6154" max="6154" width="8" style="655" customWidth="1"/>
    <col min="6155" max="6155" width="9.28515625" style="655" customWidth="1"/>
    <col min="6156" max="6156" width="8.28515625" style="655" customWidth="1"/>
    <col min="6157" max="6162" width="8" style="655" customWidth="1"/>
    <col min="6163" max="6164" width="9.85546875" style="655" customWidth="1"/>
    <col min="6165" max="6400" width="9.140625" style="655"/>
    <col min="6401" max="6401" width="17.28515625" style="655" customWidth="1"/>
    <col min="6402" max="6402" width="18.85546875" style="655" customWidth="1"/>
    <col min="6403" max="6403" width="9.85546875" style="655" customWidth="1"/>
    <col min="6404" max="6404" width="8" style="655" customWidth="1"/>
    <col min="6405" max="6405" width="9.85546875" style="655" customWidth="1"/>
    <col min="6406" max="6406" width="8" style="655" customWidth="1"/>
    <col min="6407" max="6407" width="9.85546875" style="655" customWidth="1"/>
    <col min="6408" max="6408" width="8" style="655" customWidth="1"/>
    <col min="6409" max="6409" width="9.85546875" style="655" customWidth="1"/>
    <col min="6410" max="6410" width="8" style="655" customWidth="1"/>
    <col min="6411" max="6411" width="9.28515625" style="655" customWidth="1"/>
    <col min="6412" max="6412" width="8.28515625" style="655" customWidth="1"/>
    <col min="6413" max="6418" width="8" style="655" customWidth="1"/>
    <col min="6419" max="6420" width="9.85546875" style="655" customWidth="1"/>
    <col min="6421" max="6656" width="9.140625" style="655"/>
    <col min="6657" max="6657" width="17.28515625" style="655" customWidth="1"/>
    <col min="6658" max="6658" width="18.85546875" style="655" customWidth="1"/>
    <col min="6659" max="6659" width="9.85546875" style="655" customWidth="1"/>
    <col min="6660" max="6660" width="8" style="655" customWidth="1"/>
    <col min="6661" max="6661" width="9.85546875" style="655" customWidth="1"/>
    <col min="6662" max="6662" width="8" style="655" customWidth="1"/>
    <col min="6663" max="6663" width="9.85546875" style="655" customWidth="1"/>
    <col min="6664" max="6664" width="8" style="655" customWidth="1"/>
    <col min="6665" max="6665" width="9.85546875" style="655" customWidth="1"/>
    <col min="6666" max="6666" width="8" style="655" customWidth="1"/>
    <col min="6667" max="6667" width="9.28515625" style="655" customWidth="1"/>
    <col min="6668" max="6668" width="8.28515625" style="655" customWidth="1"/>
    <col min="6669" max="6674" width="8" style="655" customWidth="1"/>
    <col min="6675" max="6676" width="9.85546875" style="655" customWidth="1"/>
    <col min="6677" max="6912" width="9.140625" style="655"/>
    <col min="6913" max="6913" width="17.28515625" style="655" customWidth="1"/>
    <col min="6914" max="6914" width="18.85546875" style="655" customWidth="1"/>
    <col min="6915" max="6915" width="9.85546875" style="655" customWidth="1"/>
    <col min="6916" max="6916" width="8" style="655" customWidth="1"/>
    <col min="6917" max="6917" width="9.85546875" style="655" customWidth="1"/>
    <col min="6918" max="6918" width="8" style="655" customWidth="1"/>
    <col min="6919" max="6919" width="9.85546875" style="655" customWidth="1"/>
    <col min="6920" max="6920" width="8" style="655" customWidth="1"/>
    <col min="6921" max="6921" width="9.85546875" style="655" customWidth="1"/>
    <col min="6922" max="6922" width="8" style="655" customWidth="1"/>
    <col min="6923" max="6923" width="9.28515625" style="655" customWidth="1"/>
    <col min="6924" max="6924" width="8.28515625" style="655" customWidth="1"/>
    <col min="6925" max="6930" width="8" style="655" customWidth="1"/>
    <col min="6931" max="6932" width="9.85546875" style="655" customWidth="1"/>
    <col min="6933" max="7168" width="9.140625" style="655"/>
    <col min="7169" max="7169" width="17.28515625" style="655" customWidth="1"/>
    <col min="7170" max="7170" width="18.85546875" style="655" customWidth="1"/>
    <col min="7171" max="7171" width="9.85546875" style="655" customWidth="1"/>
    <col min="7172" max="7172" width="8" style="655" customWidth="1"/>
    <col min="7173" max="7173" width="9.85546875" style="655" customWidth="1"/>
    <col min="7174" max="7174" width="8" style="655" customWidth="1"/>
    <col min="7175" max="7175" width="9.85546875" style="655" customWidth="1"/>
    <col min="7176" max="7176" width="8" style="655" customWidth="1"/>
    <col min="7177" max="7177" width="9.85546875" style="655" customWidth="1"/>
    <col min="7178" max="7178" width="8" style="655" customWidth="1"/>
    <col min="7179" max="7179" width="9.28515625" style="655" customWidth="1"/>
    <col min="7180" max="7180" width="8.28515625" style="655" customWidth="1"/>
    <col min="7181" max="7186" width="8" style="655" customWidth="1"/>
    <col min="7187" max="7188" width="9.85546875" style="655" customWidth="1"/>
    <col min="7189" max="7424" width="9.140625" style="655"/>
    <col min="7425" max="7425" width="17.28515625" style="655" customWidth="1"/>
    <col min="7426" max="7426" width="18.85546875" style="655" customWidth="1"/>
    <col min="7427" max="7427" width="9.85546875" style="655" customWidth="1"/>
    <col min="7428" max="7428" width="8" style="655" customWidth="1"/>
    <col min="7429" max="7429" width="9.85546875" style="655" customWidth="1"/>
    <col min="7430" max="7430" width="8" style="655" customWidth="1"/>
    <col min="7431" max="7431" width="9.85546875" style="655" customWidth="1"/>
    <col min="7432" max="7432" width="8" style="655" customWidth="1"/>
    <col min="7433" max="7433" width="9.85546875" style="655" customWidth="1"/>
    <col min="7434" max="7434" width="8" style="655" customWidth="1"/>
    <col min="7435" max="7435" width="9.28515625" style="655" customWidth="1"/>
    <col min="7436" max="7436" width="8.28515625" style="655" customWidth="1"/>
    <col min="7437" max="7442" width="8" style="655" customWidth="1"/>
    <col min="7443" max="7444" width="9.85546875" style="655" customWidth="1"/>
    <col min="7445" max="7680" width="9.140625" style="655"/>
    <col min="7681" max="7681" width="17.28515625" style="655" customWidth="1"/>
    <col min="7682" max="7682" width="18.85546875" style="655" customWidth="1"/>
    <col min="7683" max="7683" width="9.85546875" style="655" customWidth="1"/>
    <col min="7684" max="7684" width="8" style="655" customWidth="1"/>
    <col min="7685" max="7685" width="9.85546875" style="655" customWidth="1"/>
    <col min="7686" max="7686" width="8" style="655" customWidth="1"/>
    <col min="7687" max="7687" width="9.85546875" style="655" customWidth="1"/>
    <col min="7688" max="7688" width="8" style="655" customWidth="1"/>
    <col min="7689" max="7689" width="9.85546875" style="655" customWidth="1"/>
    <col min="7690" max="7690" width="8" style="655" customWidth="1"/>
    <col min="7691" max="7691" width="9.28515625" style="655" customWidth="1"/>
    <col min="7692" max="7692" width="8.28515625" style="655" customWidth="1"/>
    <col min="7693" max="7698" width="8" style="655" customWidth="1"/>
    <col min="7699" max="7700" width="9.85546875" style="655" customWidth="1"/>
    <col min="7701" max="7936" width="9.140625" style="655"/>
    <col min="7937" max="7937" width="17.28515625" style="655" customWidth="1"/>
    <col min="7938" max="7938" width="18.85546875" style="655" customWidth="1"/>
    <col min="7939" max="7939" width="9.85546875" style="655" customWidth="1"/>
    <col min="7940" max="7940" width="8" style="655" customWidth="1"/>
    <col min="7941" max="7941" width="9.85546875" style="655" customWidth="1"/>
    <col min="7942" max="7942" width="8" style="655" customWidth="1"/>
    <col min="7943" max="7943" width="9.85546875" style="655" customWidth="1"/>
    <col min="7944" max="7944" width="8" style="655" customWidth="1"/>
    <col min="7945" max="7945" width="9.85546875" style="655" customWidth="1"/>
    <col min="7946" max="7946" width="8" style="655" customWidth="1"/>
    <col min="7947" max="7947" width="9.28515625" style="655" customWidth="1"/>
    <col min="7948" max="7948" width="8.28515625" style="655" customWidth="1"/>
    <col min="7949" max="7954" width="8" style="655" customWidth="1"/>
    <col min="7955" max="7956" width="9.85546875" style="655" customWidth="1"/>
    <col min="7957" max="8192" width="9.140625" style="655"/>
    <col min="8193" max="8193" width="17.28515625" style="655" customWidth="1"/>
    <col min="8194" max="8194" width="18.85546875" style="655" customWidth="1"/>
    <col min="8195" max="8195" width="9.85546875" style="655" customWidth="1"/>
    <col min="8196" max="8196" width="8" style="655" customWidth="1"/>
    <col min="8197" max="8197" width="9.85546875" style="655" customWidth="1"/>
    <col min="8198" max="8198" width="8" style="655" customWidth="1"/>
    <col min="8199" max="8199" width="9.85546875" style="655" customWidth="1"/>
    <col min="8200" max="8200" width="8" style="655" customWidth="1"/>
    <col min="8201" max="8201" width="9.85546875" style="655" customWidth="1"/>
    <col min="8202" max="8202" width="8" style="655" customWidth="1"/>
    <col min="8203" max="8203" width="9.28515625" style="655" customWidth="1"/>
    <col min="8204" max="8204" width="8.28515625" style="655" customWidth="1"/>
    <col min="8205" max="8210" width="8" style="655" customWidth="1"/>
    <col min="8211" max="8212" width="9.85546875" style="655" customWidth="1"/>
    <col min="8213" max="8448" width="9.140625" style="655"/>
    <col min="8449" max="8449" width="17.28515625" style="655" customWidth="1"/>
    <col min="8450" max="8450" width="18.85546875" style="655" customWidth="1"/>
    <col min="8451" max="8451" width="9.85546875" style="655" customWidth="1"/>
    <col min="8452" max="8452" width="8" style="655" customWidth="1"/>
    <col min="8453" max="8453" width="9.85546875" style="655" customWidth="1"/>
    <col min="8454" max="8454" width="8" style="655" customWidth="1"/>
    <col min="8455" max="8455" width="9.85546875" style="655" customWidth="1"/>
    <col min="8456" max="8456" width="8" style="655" customWidth="1"/>
    <col min="8457" max="8457" width="9.85546875" style="655" customWidth="1"/>
    <col min="8458" max="8458" width="8" style="655" customWidth="1"/>
    <col min="8459" max="8459" width="9.28515625" style="655" customWidth="1"/>
    <col min="8460" max="8460" width="8.28515625" style="655" customWidth="1"/>
    <col min="8461" max="8466" width="8" style="655" customWidth="1"/>
    <col min="8467" max="8468" width="9.85546875" style="655" customWidth="1"/>
    <col min="8469" max="8704" width="9.140625" style="655"/>
    <col min="8705" max="8705" width="17.28515625" style="655" customWidth="1"/>
    <col min="8706" max="8706" width="18.85546875" style="655" customWidth="1"/>
    <col min="8707" max="8707" width="9.85546875" style="655" customWidth="1"/>
    <col min="8708" max="8708" width="8" style="655" customWidth="1"/>
    <col min="8709" max="8709" width="9.85546875" style="655" customWidth="1"/>
    <col min="8710" max="8710" width="8" style="655" customWidth="1"/>
    <col min="8711" max="8711" width="9.85546875" style="655" customWidth="1"/>
    <col min="8712" max="8712" width="8" style="655" customWidth="1"/>
    <col min="8713" max="8713" width="9.85546875" style="655" customWidth="1"/>
    <col min="8714" max="8714" width="8" style="655" customWidth="1"/>
    <col min="8715" max="8715" width="9.28515625" style="655" customWidth="1"/>
    <col min="8716" max="8716" width="8.28515625" style="655" customWidth="1"/>
    <col min="8717" max="8722" width="8" style="655" customWidth="1"/>
    <col min="8723" max="8724" width="9.85546875" style="655" customWidth="1"/>
    <col min="8725" max="8960" width="9.140625" style="655"/>
    <col min="8961" max="8961" width="17.28515625" style="655" customWidth="1"/>
    <col min="8962" max="8962" width="18.85546875" style="655" customWidth="1"/>
    <col min="8963" max="8963" width="9.85546875" style="655" customWidth="1"/>
    <col min="8964" max="8964" width="8" style="655" customWidth="1"/>
    <col min="8965" max="8965" width="9.85546875" style="655" customWidth="1"/>
    <col min="8966" max="8966" width="8" style="655" customWidth="1"/>
    <col min="8967" max="8967" width="9.85546875" style="655" customWidth="1"/>
    <col min="8968" max="8968" width="8" style="655" customWidth="1"/>
    <col min="8969" max="8969" width="9.85546875" style="655" customWidth="1"/>
    <col min="8970" max="8970" width="8" style="655" customWidth="1"/>
    <col min="8971" max="8971" width="9.28515625" style="655" customWidth="1"/>
    <col min="8972" max="8972" width="8.28515625" style="655" customWidth="1"/>
    <col min="8973" max="8978" width="8" style="655" customWidth="1"/>
    <col min="8979" max="8980" width="9.85546875" style="655" customWidth="1"/>
    <col min="8981" max="9216" width="9.140625" style="655"/>
    <col min="9217" max="9217" width="17.28515625" style="655" customWidth="1"/>
    <col min="9218" max="9218" width="18.85546875" style="655" customWidth="1"/>
    <col min="9219" max="9219" width="9.85546875" style="655" customWidth="1"/>
    <col min="9220" max="9220" width="8" style="655" customWidth="1"/>
    <col min="9221" max="9221" width="9.85546875" style="655" customWidth="1"/>
    <col min="9222" max="9222" width="8" style="655" customWidth="1"/>
    <col min="9223" max="9223" width="9.85546875" style="655" customWidth="1"/>
    <col min="9224" max="9224" width="8" style="655" customWidth="1"/>
    <col min="9225" max="9225" width="9.85546875" style="655" customWidth="1"/>
    <col min="9226" max="9226" width="8" style="655" customWidth="1"/>
    <col min="9227" max="9227" width="9.28515625" style="655" customWidth="1"/>
    <col min="9228" max="9228" width="8.28515625" style="655" customWidth="1"/>
    <col min="9229" max="9234" width="8" style="655" customWidth="1"/>
    <col min="9235" max="9236" width="9.85546875" style="655" customWidth="1"/>
    <col min="9237" max="9472" width="9.140625" style="655"/>
    <col min="9473" max="9473" width="17.28515625" style="655" customWidth="1"/>
    <col min="9474" max="9474" width="18.85546875" style="655" customWidth="1"/>
    <col min="9475" max="9475" width="9.85546875" style="655" customWidth="1"/>
    <col min="9476" max="9476" width="8" style="655" customWidth="1"/>
    <col min="9477" max="9477" width="9.85546875" style="655" customWidth="1"/>
    <col min="9478" max="9478" width="8" style="655" customWidth="1"/>
    <col min="9479" max="9479" width="9.85546875" style="655" customWidth="1"/>
    <col min="9480" max="9480" width="8" style="655" customWidth="1"/>
    <col min="9481" max="9481" width="9.85546875" style="655" customWidth="1"/>
    <col min="9482" max="9482" width="8" style="655" customWidth="1"/>
    <col min="9483" max="9483" width="9.28515625" style="655" customWidth="1"/>
    <col min="9484" max="9484" width="8.28515625" style="655" customWidth="1"/>
    <col min="9485" max="9490" width="8" style="655" customWidth="1"/>
    <col min="9491" max="9492" width="9.85546875" style="655" customWidth="1"/>
    <col min="9493" max="9728" width="9.140625" style="655"/>
    <col min="9729" max="9729" width="17.28515625" style="655" customWidth="1"/>
    <col min="9730" max="9730" width="18.85546875" style="655" customWidth="1"/>
    <col min="9731" max="9731" width="9.85546875" style="655" customWidth="1"/>
    <col min="9732" max="9732" width="8" style="655" customWidth="1"/>
    <col min="9733" max="9733" width="9.85546875" style="655" customWidth="1"/>
    <col min="9734" max="9734" width="8" style="655" customWidth="1"/>
    <col min="9735" max="9735" width="9.85546875" style="655" customWidth="1"/>
    <col min="9736" max="9736" width="8" style="655" customWidth="1"/>
    <col min="9737" max="9737" width="9.85546875" style="655" customWidth="1"/>
    <col min="9738" max="9738" width="8" style="655" customWidth="1"/>
    <col min="9739" max="9739" width="9.28515625" style="655" customWidth="1"/>
    <col min="9740" max="9740" width="8.28515625" style="655" customWidth="1"/>
    <col min="9741" max="9746" width="8" style="655" customWidth="1"/>
    <col min="9747" max="9748" width="9.85546875" style="655" customWidth="1"/>
    <col min="9749" max="9984" width="9.140625" style="655"/>
    <col min="9985" max="9985" width="17.28515625" style="655" customWidth="1"/>
    <col min="9986" max="9986" width="18.85546875" style="655" customWidth="1"/>
    <col min="9987" max="9987" width="9.85546875" style="655" customWidth="1"/>
    <col min="9988" max="9988" width="8" style="655" customWidth="1"/>
    <col min="9989" max="9989" width="9.85546875" style="655" customWidth="1"/>
    <col min="9990" max="9990" width="8" style="655" customWidth="1"/>
    <col min="9991" max="9991" width="9.85546875" style="655" customWidth="1"/>
    <col min="9992" max="9992" width="8" style="655" customWidth="1"/>
    <col min="9993" max="9993" width="9.85546875" style="655" customWidth="1"/>
    <col min="9994" max="9994" width="8" style="655" customWidth="1"/>
    <col min="9995" max="9995" width="9.28515625" style="655" customWidth="1"/>
    <col min="9996" max="9996" width="8.28515625" style="655" customWidth="1"/>
    <col min="9997" max="10002" width="8" style="655" customWidth="1"/>
    <col min="10003" max="10004" width="9.85546875" style="655" customWidth="1"/>
    <col min="10005" max="10240" width="9.140625" style="655"/>
    <col min="10241" max="10241" width="17.28515625" style="655" customWidth="1"/>
    <col min="10242" max="10242" width="18.85546875" style="655" customWidth="1"/>
    <col min="10243" max="10243" width="9.85546875" style="655" customWidth="1"/>
    <col min="10244" max="10244" width="8" style="655" customWidth="1"/>
    <col min="10245" max="10245" width="9.85546875" style="655" customWidth="1"/>
    <col min="10246" max="10246" width="8" style="655" customWidth="1"/>
    <col min="10247" max="10247" width="9.85546875" style="655" customWidth="1"/>
    <col min="10248" max="10248" width="8" style="655" customWidth="1"/>
    <col min="10249" max="10249" width="9.85546875" style="655" customWidth="1"/>
    <col min="10250" max="10250" width="8" style="655" customWidth="1"/>
    <col min="10251" max="10251" width="9.28515625" style="655" customWidth="1"/>
    <col min="10252" max="10252" width="8.28515625" style="655" customWidth="1"/>
    <col min="10253" max="10258" width="8" style="655" customWidth="1"/>
    <col min="10259" max="10260" width="9.85546875" style="655" customWidth="1"/>
    <col min="10261" max="10496" width="9.140625" style="655"/>
    <col min="10497" max="10497" width="17.28515625" style="655" customWidth="1"/>
    <col min="10498" max="10498" width="18.85546875" style="655" customWidth="1"/>
    <col min="10499" max="10499" width="9.85546875" style="655" customWidth="1"/>
    <col min="10500" max="10500" width="8" style="655" customWidth="1"/>
    <col min="10501" max="10501" width="9.85546875" style="655" customWidth="1"/>
    <col min="10502" max="10502" width="8" style="655" customWidth="1"/>
    <col min="10503" max="10503" width="9.85546875" style="655" customWidth="1"/>
    <col min="10504" max="10504" width="8" style="655" customWidth="1"/>
    <col min="10505" max="10505" width="9.85546875" style="655" customWidth="1"/>
    <col min="10506" max="10506" width="8" style="655" customWidth="1"/>
    <col min="10507" max="10507" width="9.28515625" style="655" customWidth="1"/>
    <col min="10508" max="10508" width="8.28515625" style="655" customWidth="1"/>
    <col min="10509" max="10514" width="8" style="655" customWidth="1"/>
    <col min="10515" max="10516" width="9.85546875" style="655" customWidth="1"/>
    <col min="10517" max="10752" width="9.140625" style="655"/>
    <col min="10753" max="10753" width="17.28515625" style="655" customWidth="1"/>
    <col min="10754" max="10754" width="18.85546875" style="655" customWidth="1"/>
    <col min="10755" max="10755" width="9.85546875" style="655" customWidth="1"/>
    <col min="10756" max="10756" width="8" style="655" customWidth="1"/>
    <col min="10757" max="10757" width="9.85546875" style="655" customWidth="1"/>
    <col min="10758" max="10758" width="8" style="655" customWidth="1"/>
    <col min="10759" max="10759" width="9.85546875" style="655" customWidth="1"/>
    <col min="10760" max="10760" width="8" style="655" customWidth="1"/>
    <col min="10761" max="10761" width="9.85546875" style="655" customWidth="1"/>
    <col min="10762" max="10762" width="8" style="655" customWidth="1"/>
    <col min="10763" max="10763" width="9.28515625" style="655" customWidth="1"/>
    <col min="10764" max="10764" width="8.28515625" style="655" customWidth="1"/>
    <col min="10765" max="10770" width="8" style="655" customWidth="1"/>
    <col min="10771" max="10772" width="9.85546875" style="655" customWidth="1"/>
    <col min="10773" max="11008" width="9.140625" style="655"/>
    <col min="11009" max="11009" width="17.28515625" style="655" customWidth="1"/>
    <col min="11010" max="11010" width="18.85546875" style="655" customWidth="1"/>
    <col min="11011" max="11011" width="9.85546875" style="655" customWidth="1"/>
    <col min="11012" max="11012" width="8" style="655" customWidth="1"/>
    <col min="11013" max="11013" width="9.85546875" style="655" customWidth="1"/>
    <col min="11014" max="11014" width="8" style="655" customWidth="1"/>
    <col min="11015" max="11015" width="9.85546875" style="655" customWidth="1"/>
    <col min="11016" max="11016" width="8" style="655" customWidth="1"/>
    <col min="11017" max="11017" width="9.85546875" style="655" customWidth="1"/>
    <col min="11018" max="11018" width="8" style="655" customWidth="1"/>
    <col min="11019" max="11019" width="9.28515625" style="655" customWidth="1"/>
    <col min="11020" max="11020" width="8.28515625" style="655" customWidth="1"/>
    <col min="11021" max="11026" width="8" style="655" customWidth="1"/>
    <col min="11027" max="11028" width="9.85546875" style="655" customWidth="1"/>
    <col min="11029" max="11264" width="9.140625" style="655"/>
    <col min="11265" max="11265" width="17.28515625" style="655" customWidth="1"/>
    <col min="11266" max="11266" width="18.85546875" style="655" customWidth="1"/>
    <col min="11267" max="11267" width="9.85546875" style="655" customWidth="1"/>
    <col min="11268" max="11268" width="8" style="655" customWidth="1"/>
    <col min="11269" max="11269" width="9.85546875" style="655" customWidth="1"/>
    <col min="11270" max="11270" width="8" style="655" customWidth="1"/>
    <col min="11271" max="11271" width="9.85546875" style="655" customWidth="1"/>
    <col min="11272" max="11272" width="8" style="655" customWidth="1"/>
    <col min="11273" max="11273" width="9.85546875" style="655" customWidth="1"/>
    <col min="11274" max="11274" width="8" style="655" customWidth="1"/>
    <col min="11275" max="11275" width="9.28515625" style="655" customWidth="1"/>
    <col min="11276" max="11276" width="8.28515625" style="655" customWidth="1"/>
    <col min="11277" max="11282" width="8" style="655" customWidth="1"/>
    <col min="11283" max="11284" width="9.85546875" style="655" customWidth="1"/>
    <col min="11285" max="11520" width="9.140625" style="655"/>
    <col min="11521" max="11521" width="17.28515625" style="655" customWidth="1"/>
    <col min="11522" max="11522" width="18.85546875" style="655" customWidth="1"/>
    <col min="11523" max="11523" width="9.85546875" style="655" customWidth="1"/>
    <col min="11524" max="11524" width="8" style="655" customWidth="1"/>
    <col min="11525" max="11525" width="9.85546875" style="655" customWidth="1"/>
    <col min="11526" max="11526" width="8" style="655" customWidth="1"/>
    <col min="11527" max="11527" width="9.85546875" style="655" customWidth="1"/>
    <col min="11528" max="11528" width="8" style="655" customWidth="1"/>
    <col min="11529" max="11529" width="9.85546875" style="655" customWidth="1"/>
    <col min="11530" max="11530" width="8" style="655" customWidth="1"/>
    <col min="11531" max="11531" width="9.28515625" style="655" customWidth="1"/>
    <col min="11532" max="11532" width="8.28515625" style="655" customWidth="1"/>
    <col min="11533" max="11538" width="8" style="655" customWidth="1"/>
    <col min="11539" max="11540" width="9.85546875" style="655" customWidth="1"/>
    <col min="11541" max="11776" width="9.140625" style="655"/>
    <col min="11777" max="11777" width="17.28515625" style="655" customWidth="1"/>
    <col min="11778" max="11778" width="18.85546875" style="655" customWidth="1"/>
    <col min="11779" max="11779" width="9.85546875" style="655" customWidth="1"/>
    <col min="11780" max="11780" width="8" style="655" customWidth="1"/>
    <col min="11781" max="11781" width="9.85546875" style="655" customWidth="1"/>
    <col min="11782" max="11782" width="8" style="655" customWidth="1"/>
    <col min="11783" max="11783" width="9.85546875" style="655" customWidth="1"/>
    <col min="11784" max="11784" width="8" style="655" customWidth="1"/>
    <col min="11785" max="11785" width="9.85546875" style="655" customWidth="1"/>
    <col min="11786" max="11786" width="8" style="655" customWidth="1"/>
    <col min="11787" max="11787" width="9.28515625" style="655" customWidth="1"/>
    <col min="11788" max="11788" width="8.28515625" style="655" customWidth="1"/>
    <col min="11789" max="11794" width="8" style="655" customWidth="1"/>
    <col min="11795" max="11796" width="9.85546875" style="655" customWidth="1"/>
    <col min="11797" max="12032" width="9.140625" style="655"/>
    <col min="12033" max="12033" width="17.28515625" style="655" customWidth="1"/>
    <col min="12034" max="12034" width="18.85546875" style="655" customWidth="1"/>
    <col min="12035" max="12035" width="9.85546875" style="655" customWidth="1"/>
    <col min="12036" max="12036" width="8" style="655" customWidth="1"/>
    <col min="12037" max="12037" width="9.85546875" style="655" customWidth="1"/>
    <col min="12038" max="12038" width="8" style="655" customWidth="1"/>
    <col min="12039" max="12039" width="9.85546875" style="655" customWidth="1"/>
    <col min="12040" max="12040" width="8" style="655" customWidth="1"/>
    <col min="12041" max="12041" width="9.85546875" style="655" customWidth="1"/>
    <col min="12042" max="12042" width="8" style="655" customWidth="1"/>
    <col min="12043" max="12043" width="9.28515625" style="655" customWidth="1"/>
    <col min="12044" max="12044" width="8.28515625" style="655" customWidth="1"/>
    <col min="12045" max="12050" width="8" style="655" customWidth="1"/>
    <col min="12051" max="12052" width="9.85546875" style="655" customWidth="1"/>
    <col min="12053" max="12288" width="9.140625" style="655"/>
    <col min="12289" max="12289" width="17.28515625" style="655" customWidth="1"/>
    <col min="12290" max="12290" width="18.85546875" style="655" customWidth="1"/>
    <col min="12291" max="12291" width="9.85546875" style="655" customWidth="1"/>
    <col min="12292" max="12292" width="8" style="655" customWidth="1"/>
    <col min="12293" max="12293" width="9.85546875" style="655" customWidth="1"/>
    <col min="12294" max="12294" width="8" style="655" customWidth="1"/>
    <col min="12295" max="12295" width="9.85546875" style="655" customWidth="1"/>
    <col min="12296" max="12296" width="8" style="655" customWidth="1"/>
    <col min="12297" max="12297" width="9.85546875" style="655" customWidth="1"/>
    <col min="12298" max="12298" width="8" style="655" customWidth="1"/>
    <col min="12299" max="12299" width="9.28515625" style="655" customWidth="1"/>
    <col min="12300" max="12300" width="8.28515625" style="655" customWidth="1"/>
    <col min="12301" max="12306" width="8" style="655" customWidth="1"/>
    <col min="12307" max="12308" width="9.85546875" style="655" customWidth="1"/>
    <col min="12309" max="12544" width="9.140625" style="655"/>
    <col min="12545" max="12545" width="17.28515625" style="655" customWidth="1"/>
    <col min="12546" max="12546" width="18.85546875" style="655" customWidth="1"/>
    <col min="12547" max="12547" width="9.85546875" style="655" customWidth="1"/>
    <col min="12548" max="12548" width="8" style="655" customWidth="1"/>
    <col min="12549" max="12549" width="9.85546875" style="655" customWidth="1"/>
    <col min="12550" max="12550" width="8" style="655" customWidth="1"/>
    <col min="12551" max="12551" width="9.85546875" style="655" customWidth="1"/>
    <col min="12552" max="12552" width="8" style="655" customWidth="1"/>
    <col min="12553" max="12553" width="9.85546875" style="655" customWidth="1"/>
    <col min="12554" max="12554" width="8" style="655" customWidth="1"/>
    <col min="12555" max="12555" width="9.28515625" style="655" customWidth="1"/>
    <col min="12556" max="12556" width="8.28515625" style="655" customWidth="1"/>
    <col min="12557" max="12562" width="8" style="655" customWidth="1"/>
    <col min="12563" max="12564" width="9.85546875" style="655" customWidth="1"/>
    <col min="12565" max="12800" width="9.140625" style="655"/>
    <col min="12801" max="12801" width="17.28515625" style="655" customWidth="1"/>
    <col min="12802" max="12802" width="18.85546875" style="655" customWidth="1"/>
    <col min="12803" max="12803" width="9.85546875" style="655" customWidth="1"/>
    <col min="12804" max="12804" width="8" style="655" customWidth="1"/>
    <col min="12805" max="12805" width="9.85546875" style="655" customWidth="1"/>
    <col min="12806" max="12806" width="8" style="655" customWidth="1"/>
    <col min="12807" max="12807" width="9.85546875" style="655" customWidth="1"/>
    <col min="12808" max="12808" width="8" style="655" customWidth="1"/>
    <col min="12809" max="12809" width="9.85546875" style="655" customWidth="1"/>
    <col min="12810" max="12810" width="8" style="655" customWidth="1"/>
    <col min="12811" max="12811" width="9.28515625" style="655" customWidth="1"/>
    <col min="12812" max="12812" width="8.28515625" style="655" customWidth="1"/>
    <col min="12813" max="12818" width="8" style="655" customWidth="1"/>
    <col min="12819" max="12820" width="9.85546875" style="655" customWidth="1"/>
    <col min="12821" max="13056" width="9.140625" style="655"/>
    <col min="13057" max="13057" width="17.28515625" style="655" customWidth="1"/>
    <col min="13058" max="13058" width="18.85546875" style="655" customWidth="1"/>
    <col min="13059" max="13059" width="9.85546875" style="655" customWidth="1"/>
    <col min="13060" max="13060" width="8" style="655" customWidth="1"/>
    <col min="13061" max="13061" width="9.85546875" style="655" customWidth="1"/>
    <col min="13062" max="13062" width="8" style="655" customWidth="1"/>
    <col min="13063" max="13063" width="9.85546875" style="655" customWidth="1"/>
    <col min="13064" max="13064" width="8" style="655" customWidth="1"/>
    <col min="13065" max="13065" width="9.85546875" style="655" customWidth="1"/>
    <col min="13066" max="13066" width="8" style="655" customWidth="1"/>
    <col min="13067" max="13067" width="9.28515625" style="655" customWidth="1"/>
    <col min="13068" max="13068" width="8.28515625" style="655" customWidth="1"/>
    <col min="13069" max="13074" width="8" style="655" customWidth="1"/>
    <col min="13075" max="13076" width="9.85546875" style="655" customWidth="1"/>
    <col min="13077" max="13312" width="9.140625" style="655"/>
    <col min="13313" max="13313" width="17.28515625" style="655" customWidth="1"/>
    <col min="13314" max="13314" width="18.85546875" style="655" customWidth="1"/>
    <col min="13315" max="13315" width="9.85546875" style="655" customWidth="1"/>
    <col min="13316" max="13316" width="8" style="655" customWidth="1"/>
    <col min="13317" max="13317" width="9.85546875" style="655" customWidth="1"/>
    <col min="13318" max="13318" width="8" style="655" customWidth="1"/>
    <col min="13319" max="13319" width="9.85546875" style="655" customWidth="1"/>
    <col min="13320" max="13320" width="8" style="655" customWidth="1"/>
    <col min="13321" max="13321" width="9.85546875" style="655" customWidth="1"/>
    <col min="13322" max="13322" width="8" style="655" customWidth="1"/>
    <col min="13323" max="13323" width="9.28515625" style="655" customWidth="1"/>
    <col min="13324" max="13324" width="8.28515625" style="655" customWidth="1"/>
    <col min="13325" max="13330" width="8" style="655" customWidth="1"/>
    <col min="13331" max="13332" width="9.85546875" style="655" customWidth="1"/>
    <col min="13333" max="13568" width="9.140625" style="655"/>
    <col min="13569" max="13569" width="17.28515625" style="655" customWidth="1"/>
    <col min="13570" max="13570" width="18.85546875" style="655" customWidth="1"/>
    <col min="13571" max="13571" width="9.85546875" style="655" customWidth="1"/>
    <col min="13572" max="13572" width="8" style="655" customWidth="1"/>
    <col min="13573" max="13573" width="9.85546875" style="655" customWidth="1"/>
    <col min="13574" max="13574" width="8" style="655" customWidth="1"/>
    <col min="13575" max="13575" width="9.85546875" style="655" customWidth="1"/>
    <col min="13576" max="13576" width="8" style="655" customWidth="1"/>
    <col min="13577" max="13577" width="9.85546875" style="655" customWidth="1"/>
    <col min="13578" max="13578" width="8" style="655" customWidth="1"/>
    <col min="13579" max="13579" width="9.28515625" style="655" customWidth="1"/>
    <col min="13580" max="13580" width="8.28515625" style="655" customWidth="1"/>
    <col min="13581" max="13586" width="8" style="655" customWidth="1"/>
    <col min="13587" max="13588" width="9.85546875" style="655" customWidth="1"/>
    <col min="13589" max="13824" width="9.140625" style="655"/>
    <col min="13825" max="13825" width="17.28515625" style="655" customWidth="1"/>
    <col min="13826" max="13826" width="18.85546875" style="655" customWidth="1"/>
    <col min="13827" max="13827" width="9.85546875" style="655" customWidth="1"/>
    <col min="13828" max="13828" width="8" style="655" customWidth="1"/>
    <col min="13829" max="13829" width="9.85546875" style="655" customWidth="1"/>
    <col min="13830" max="13830" width="8" style="655" customWidth="1"/>
    <col min="13831" max="13831" width="9.85546875" style="655" customWidth="1"/>
    <col min="13832" max="13832" width="8" style="655" customWidth="1"/>
    <col min="13833" max="13833" width="9.85546875" style="655" customWidth="1"/>
    <col min="13834" max="13834" width="8" style="655" customWidth="1"/>
    <col min="13835" max="13835" width="9.28515625" style="655" customWidth="1"/>
    <col min="13836" max="13836" width="8.28515625" style="655" customWidth="1"/>
    <col min="13837" max="13842" width="8" style="655" customWidth="1"/>
    <col min="13843" max="13844" width="9.85546875" style="655" customWidth="1"/>
    <col min="13845" max="14080" width="9.140625" style="655"/>
    <col min="14081" max="14081" width="17.28515625" style="655" customWidth="1"/>
    <col min="14082" max="14082" width="18.85546875" style="655" customWidth="1"/>
    <col min="14083" max="14083" width="9.85546875" style="655" customWidth="1"/>
    <col min="14084" max="14084" width="8" style="655" customWidth="1"/>
    <col min="14085" max="14085" width="9.85546875" style="655" customWidth="1"/>
    <col min="14086" max="14086" width="8" style="655" customWidth="1"/>
    <col min="14087" max="14087" width="9.85546875" style="655" customWidth="1"/>
    <col min="14088" max="14088" width="8" style="655" customWidth="1"/>
    <col min="14089" max="14089" width="9.85546875" style="655" customWidth="1"/>
    <col min="14090" max="14090" width="8" style="655" customWidth="1"/>
    <col min="14091" max="14091" width="9.28515625" style="655" customWidth="1"/>
    <col min="14092" max="14092" width="8.28515625" style="655" customWidth="1"/>
    <col min="14093" max="14098" width="8" style="655" customWidth="1"/>
    <col min="14099" max="14100" width="9.85546875" style="655" customWidth="1"/>
    <col min="14101" max="14336" width="9.140625" style="655"/>
    <col min="14337" max="14337" width="17.28515625" style="655" customWidth="1"/>
    <col min="14338" max="14338" width="18.85546875" style="655" customWidth="1"/>
    <col min="14339" max="14339" width="9.85546875" style="655" customWidth="1"/>
    <col min="14340" max="14340" width="8" style="655" customWidth="1"/>
    <col min="14341" max="14341" width="9.85546875" style="655" customWidth="1"/>
    <col min="14342" max="14342" width="8" style="655" customWidth="1"/>
    <col min="14343" max="14343" width="9.85546875" style="655" customWidth="1"/>
    <col min="14344" max="14344" width="8" style="655" customWidth="1"/>
    <col min="14345" max="14345" width="9.85546875" style="655" customWidth="1"/>
    <col min="14346" max="14346" width="8" style="655" customWidth="1"/>
    <col min="14347" max="14347" width="9.28515625" style="655" customWidth="1"/>
    <col min="14348" max="14348" width="8.28515625" style="655" customWidth="1"/>
    <col min="14349" max="14354" width="8" style="655" customWidth="1"/>
    <col min="14355" max="14356" width="9.85546875" style="655" customWidth="1"/>
    <col min="14357" max="14592" width="9.140625" style="655"/>
    <col min="14593" max="14593" width="17.28515625" style="655" customWidth="1"/>
    <col min="14594" max="14594" width="18.85546875" style="655" customWidth="1"/>
    <col min="14595" max="14595" width="9.85546875" style="655" customWidth="1"/>
    <col min="14596" max="14596" width="8" style="655" customWidth="1"/>
    <col min="14597" max="14597" width="9.85546875" style="655" customWidth="1"/>
    <col min="14598" max="14598" width="8" style="655" customWidth="1"/>
    <col min="14599" max="14599" width="9.85546875" style="655" customWidth="1"/>
    <col min="14600" max="14600" width="8" style="655" customWidth="1"/>
    <col min="14601" max="14601" width="9.85546875" style="655" customWidth="1"/>
    <col min="14602" max="14602" width="8" style="655" customWidth="1"/>
    <col min="14603" max="14603" width="9.28515625" style="655" customWidth="1"/>
    <col min="14604" max="14604" width="8.28515625" style="655" customWidth="1"/>
    <col min="14605" max="14610" width="8" style="655" customWidth="1"/>
    <col min="14611" max="14612" width="9.85546875" style="655" customWidth="1"/>
    <col min="14613" max="14848" width="9.140625" style="655"/>
    <col min="14849" max="14849" width="17.28515625" style="655" customWidth="1"/>
    <col min="14850" max="14850" width="18.85546875" style="655" customWidth="1"/>
    <col min="14851" max="14851" width="9.85546875" style="655" customWidth="1"/>
    <col min="14852" max="14852" width="8" style="655" customWidth="1"/>
    <col min="14853" max="14853" width="9.85546875" style="655" customWidth="1"/>
    <col min="14854" max="14854" width="8" style="655" customWidth="1"/>
    <col min="14855" max="14855" width="9.85546875" style="655" customWidth="1"/>
    <col min="14856" max="14856" width="8" style="655" customWidth="1"/>
    <col min="14857" max="14857" width="9.85546875" style="655" customWidth="1"/>
    <col min="14858" max="14858" width="8" style="655" customWidth="1"/>
    <col min="14859" max="14859" width="9.28515625" style="655" customWidth="1"/>
    <col min="14860" max="14860" width="8.28515625" style="655" customWidth="1"/>
    <col min="14861" max="14866" width="8" style="655" customWidth="1"/>
    <col min="14867" max="14868" width="9.85546875" style="655" customWidth="1"/>
    <col min="14869" max="15104" width="9.140625" style="655"/>
    <col min="15105" max="15105" width="17.28515625" style="655" customWidth="1"/>
    <col min="15106" max="15106" width="18.85546875" style="655" customWidth="1"/>
    <col min="15107" max="15107" width="9.85546875" style="655" customWidth="1"/>
    <col min="15108" max="15108" width="8" style="655" customWidth="1"/>
    <col min="15109" max="15109" width="9.85546875" style="655" customWidth="1"/>
    <col min="15110" max="15110" width="8" style="655" customWidth="1"/>
    <col min="15111" max="15111" width="9.85546875" style="655" customWidth="1"/>
    <col min="15112" max="15112" width="8" style="655" customWidth="1"/>
    <col min="15113" max="15113" width="9.85546875" style="655" customWidth="1"/>
    <col min="15114" max="15114" width="8" style="655" customWidth="1"/>
    <col min="15115" max="15115" width="9.28515625" style="655" customWidth="1"/>
    <col min="15116" max="15116" width="8.28515625" style="655" customWidth="1"/>
    <col min="15117" max="15122" width="8" style="655" customWidth="1"/>
    <col min="15123" max="15124" width="9.85546875" style="655" customWidth="1"/>
    <col min="15125" max="15360" width="9.140625" style="655"/>
    <col min="15361" max="15361" width="17.28515625" style="655" customWidth="1"/>
    <col min="15362" max="15362" width="18.85546875" style="655" customWidth="1"/>
    <col min="15363" max="15363" width="9.85546875" style="655" customWidth="1"/>
    <col min="15364" max="15364" width="8" style="655" customWidth="1"/>
    <col min="15365" max="15365" width="9.85546875" style="655" customWidth="1"/>
    <col min="15366" max="15366" width="8" style="655" customWidth="1"/>
    <col min="15367" max="15367" width="9.85546875" style="655" customWidth="1"/>
    <col min="15368" max="15368" width="8" style="655" customWidth="1"/>
    <col min="15369" max="15369" width="9.85546875" style="655" customWidth="1"/>
    <col min="15370" max="15370" width="8" style="655" customWidth="1"/>
    <col min="15371" max="15371" width="9.28515625" style="655" customWidth="1"/>
    <col min="15372" max="15372" width="8.28515625" style="655" customWidth="1"/>
    <col min="15373" max="15378" width="8" style="655" customWidth="1"/>
    <col min="15379" max="15380" width="9.85546875" style="655" customWidth="1"/>
    <col min="15381" max="15616" width="9.140625" style="655"/>
    <col min="15617" max="15617" width="17.28515625" style="655" customWidth="1"/>
    <col min="15618" max="15618" width="18.85546875" style="655" customWidth="1"/>
    <col min="15619" max="15619" width="9.85546875" style="655" customWidth="1"/>
    <col min="15620" max="15620" width="8" style="655" customWidth="1"/>
    <col min="15621" max="15621" width="9.85546875" style="655" customWidth="1"/>
    <col min="15622" max="15622" width="8" style="655" customWidth="1"/>
    <col min="15623" max="15623" width="9.85546875" style="655" customWidth="1"/>
    <col min="15624" max="15624" width="8" style="655" customWidth="1"/>
    <col min="15625" max="15625" width="9.85546875" style="655" customWidth="1"/>
    <col min="15626" max="15626" width="8" style="655" customWidth="1"/>
    <col min="15627" max="15627" width="9.28515625" style="655" customWidth="1"/>
    <col min="15628" max="15628" width="8.28515625" style="655" customWidth="1"/>
    <col min="15629" max="15634" width="8" style="655" customWidth="1"/>
    <col min="15635" max="15636" width="9.85546875" style="655" customWidth="1"/>
    <col min="15637" max="15872" width="9.140625" style="655"/>
    <col min="15873" max="15873" width="17.28515625" style="655" customWidth="1"/>
    <col min="15874" max="15874" width="18.85546875" style="655" customWidth="1"/>
    <col min="15875" max="15875" width="9.85546875" style="655" customWidth="1"/>
    <col min="15876" max="15876" width="8" style="655" customWidth="1"/>
    <col min="15877" max="15877" width="9.85546875" style="655" customWidth="1"/>
    <col min="15878" max="15878" width="8" style="655" customWidth="1"/>
    <col min="15879" max="15879" width="9.85546875" style="655" customWidth="1"/>
    <col min="15880" max="15880" width="8" style="655" customWidth="1"/>
    <col min="15881" max="15881" width="9.85546875" style="655" customWidth="1"/>
    <col min="15882" max="15882" width="8" style="655" customWidth="1"/>
    <col min="15883" max="15883" width="9.28515625" style="655" customWidth="1"/>
    <col min="15884" max="15884" width="8.28515625" style="655" customWidth="1"/>
    <col min="15885" max="15890" width="8" style="655" customWidth="1"/>
    <col min="15891" max="15892" width="9.85546875" style="655" customWidth="1"/>
    <col min="15893" max="16128" width="9.140625" style="655"/>
    <col min="16129" max="16129" width="17.28515625" style="655" customWidth="1"/>
    <col min="16130" max="16130" width="18.85546875" style="655" customWidth="1"/>
    <col min="16131" max="16131" width="9.85546875" style="655" customWidth="1"/>
    <col min="16132" max="16132" width="8" style="655" customWidth="1"/>
    <col min="16133" max="16133" width="9.85546875" style="655" customWidth="1"/>
    <col min="16134" max="16134" width="8" style="655" customWidth="1"/>
    <col min="16135" max="16135" width="9.85546875" style="655" customWidth="1"/>
    <col min="16136" max="16136" width="8" style="655" customWidth="1"/>
    <col min="16137" max="16137" width="9.85546875" style="655" customWidth="1"/>
    <col min="16138" max="16138" width="8" style="655" customWidth="1"/>
    <col min="16139" max="16139" width="9.28515625" style="655" customWidth="1"/>
    <col min="16140" max="16140" width="8.28515625" style="655" customWidth="1"/>
    <col min="16141" max="16146" width="8" style="655" customWidth="1"/>
    <col min="16147" max="16148" width="9.85546875" style="655" customWidth="1"/>
    <col min="16149" max="16384" width="9.140625" style="655"/>
  </cols>
  <sheetData>
    <row r="1" spans="1:23" ht="23.25">
      <c r="A1" s="654" t="s">
        <v>645</v>
      </c>
      <c r="B1" s="654"/>
      <c r="C1" s="654"/>
      <c r="D1" s="654"/>
      <c r="E1" s="654"/>
      <c r="F1" s="654"/>
      <c r="G1" s="654"/>
      <c r="H1" s="654"/>
      <c r="I1" s="654"/>
      <c r="J1" s="654"/>
      <c r="K1" s="654"/>
      <c r="L1" s="654"/>
      <c r="M1" s="654"/>
      <c r="N1" s="654"/>
      <c r="O1" s="654"/>
      <c r="P1" s="654"/>
      <c r="Q1" s="654"/>
      <c r="R1" s="654"/>
      <c r="S1" s="654"/>
      <c r="T1" s="654"/>
      <c r="U1" s="654"/>
      <c r="V1" s="654"/>
    </row>
    <row r="2" spans="1:23" ht="20.25">
      <c r="A2" s="656" t="s">
        <v>646</v>
      </c>
      <c r="B2" s="656"/>
      <c r="C2" s="656"/>
      <c r="D2" s="656"/>
      <c r="E2" s="656"/>
      <c r="F2" s="656"/>
      <c r="G2" s="656"/>
      <c r="H2" s="656"/>
      <c r="I2" s="656"/>
      <c r="J2" s="656"/>
      <c r="K2" s="656"/>
      <c r="L2" s="656"/>
      <c r="M2" s="656"/>
      <c r="N2" s="656"/>
      <c r="O2" s="656"/>
      <c r="P2" s="656"/>
      <c r="Q2" s="656"/>
      <c r="R2" s="656"/>
      <c r="S2" s="656"/>
      <c r="T2" s="656"/>
      <c r="U2" s="656"/>
      <c r="V2" s="656"/>
    </row>
    <row r="3" spans="1:23" ht="15" customHeight="1">
      <c r="A3" s="657" t="s">
        <v>647</v>
      </c>
      <c r="B3" s="658"/>
      <c r="C3" s="658"/>
      <c r="D3" s="658"/>
      <c r="E3" s="658"/>
      <c r="F3" s="658"/>
      <c r="G3" s="658"/>
      <c r="H3" s="658"/>
      <c r="I3" s="658"/>
      <c r="J3" s="658"/>
      <c r="K3" s="658"/>
      <c r="L3" s="658"/>
      <c r="M3" s="658"/>
      <c r="N3" s="658"/>
      <c r="O3" s="659" t="s">
        <v>217</v>
      </c>
      <c r="P3" s="658"/>
      <c r="Q3" s="658"/>
      <c r="R3" s="658"/>
      <c r="S3" s="658"/>
      <c r="T3" s="658"/>
      <c r="U3" s="658"/>
      <c r="V3" s="659" t="s">
        <v>648</v>
      </c>
    </row>
    <row r="4" spans="1:23">
      <c r="A4" s="660"/>
      <c r="B4" s="661"/>
      <c r="C4" s="662" t="s">
        <v>649</v>
      </c>
      <c r="D4" s="662"/>
      <c r="E4" s="662" t="s">
        <v>650</v>
      </c>
      <c r="F4" s="662"/>
      <c r="G4" s="662" t="s">
        <v>466</v>
      </c>
      <c r="H4" s="662"/>
      <c r="I4" s="662" t="s">
        <v>488</v>
      </c>
      <c r="J4" s="662"/>
      <c r="K4" s="662" t="s">
        <v>464</v>
      </c>
      <c r="L4" s="662"/>
      <c r="M4" s="662" t="s">
        <v>490</v>
      </c>
      <c r="N4" s="662"/>
      <c r="O4" s="662" t="s">
        <v>470</v>
      </c>
      <c r="P4" s="662"/>
      <c r="Q4" s="662" t="s">
        <v>651</v>
      </c>
      <c r="R4" s="662"/>
      <c r="S4" s="662" t="s">
        <v>584</v>
      </c>
      <c r="T4" s="663"/>
      <c r="U4" s="664" t="s">
        <v>130</v>
      </c>
      <c r="V4" s="665"/>
    </row>
    <row r="5" spans="1:23" ht="37.5" customHeight="1">
      <c r="A5" s="666"/>
      <c r="B5" s="667"/>
      <c r="C5" s="668" t="s">
        <v>652</v>
      </c>
      <c r="D5" s="668"/>
      <c r="E5" s="669" t="s">
        <v>653</v>
      </c>
      <c r="F5" s="669"/>
      <c r="G5" s="669" t="s">
        <v>654</v>
      </c>
      <c r="H5" s="669"/>
      <c r="I5" s="669" t="s">
        <v>655</v>
      </c>
      <c r="J5" s="669"/>
      <c r="K5" s="668" t="s">
        <v>656</v>
      </c>
      <c r="L5" s="668"/>
      <c r="M5" s="669" t="s">
        <v>657</v>
      </c>
      <c r="N5" s="669"/>
      <c r="O5" s="668" t="s">
        <v>658</v>
      </c>
      <c r="P5" s="668"/>
      <c r="Q5" s="669" t="s">
        <v>659</v>
      </c>
      <c r="R5" s="669"/>
      <c r="S5" s="670" t="s">
        <v>660</v>
      </c>
      <c r="T5" s="671"/>
      <c r="U5" s="672" t="s">
        <v>131</v>
      </c>
      <c r="V5" s="673"/>
    </row>
    <row r="6" spans="1:23" ht="19.5" customHeight="1">
      <c r="A6" s="674" t="s">
        <v>195</v>
      </c>
      <c r="B6" s="675" t="s">
        <v>196</v>
      </c>
      <c r="C6" s="676" t="s">
        <v>640</v>
      </c>
      <c r="D6" s="677" t="s">
        <v>641</v>
      </c>
      <c r="E6" s="676" t="s">
        <v>640</v>
      </c>
      <c r="F6" s="677" t="s">
        <v>641</v>
      </c>
      <c r="G6" s="676" t="s">
        <v>640</v>
      </c>
      <c r="H6" s="677" t="s">
        <v>641</v>
      </c>
      <c r="I6" s="676" t="s">
        <v>640</v>
      </c>
      <c r="J6" s="677" t="s">
        <v>641</v>
      </c>
      <c r="K6" s="677" t="s">
        <v>640</v>
      </c>
      <c r="L6" s="677" t="s">
        <v>641</v>
      </c>
      <c r="M6" s="677" t="s">
        <v>640</v>
      </c>
      <c r="N6" s="677" t="s">
        <v>641</v>
      </c>
      <c r="O6" s="677" t="s">
        <v>640</v>
      </c>
      <c r="P6" s="677" t="s">
        <v>641</v>
      </c>
      <c r="Q6" s="677" t="s">
        <v>640</v>
      </c>
      <c r="R6" s="677" t="s">
        <v>641</v>
      </c>
      <c r="S6" s="677" t="s">
        <v>640</v>
      </c>
      <c r="T6" s="677" t="s">
        <v>641</v>
      </c>
      <c r="U6" s="678" t="s">
        <v>640</v>
      </c>
      <c r="V6" s="677" t="s">
        <v>641</v>
      </c>
    </row>
    <row r="7" spans="1:23" ht="19.5" customHeight="1">
      <c r="A7" s="679"/>
      <c r="B7" s="680"/>
      <c r="C7" s="680" t="s">
        <v>399</v>
      </c>
      <c r="D7" s="681" t="s">
        <v>642</v>
      </c>
      <c r="E7" s="680" t="s">
        <v>399</v>
      </c>
      <c r="F7" s="681" t="s">
        <v>642</v>
      </c>
      <c r="G7" s="680" t="s">
        <v>399</v>
      </c>
      <c r="H7" s="681" t="s">
        <v>642</v>
      </c>
      <c r="I7" s="680" t="s">
        <v>399</v>
      </c>
      <c r="J7" s="681" t="s">
        <v>642</v>
      </c>
      <c r="K7" s="681" t="s">
        <v>399</v>
      </c>
      <c r="L7" s="681" t="s">
        <v>642</v>
      </c>
      <c r="M7" s="681" t="s">
        <v>399</v>
      </c>
      <c r="N7" s="681" t="s">
        <v>642</v>
      </c>
      <c r="O7" s="681" t="s">
        <v>399</v>
      </c>
      <c r="P7" s="681" t="s">
        <v>642</v>
      </c>
      <c r="Q7" s="681" t="s">
        <v>399</v>
      </c>
      <c r="R7" s="681" t="s">
        <v>642</v>
      </c>
      <c r="S7" s="681" t="s">
        <v>399</v>
      </c>
      <c r="T7" s="681" t="s">
        <v>642</v>
      </c>
      <c r="U7" s="682" t="s">
        <v>399</v>
      </c>
      <c r="V7" s="681" t="s">
        <v>642</v>
      </c>
    </row>
    <row r="8" spans="1:23" ht="20.100000000000001" hidden="1" customHeight="1">
      <c r="A8" s="683" t="s">
        <v>90</v>
      </c>
      <c r="B8" s="684" t="s">
        <v>91</v>
      </c>
      <c r="C8" s="685">
        <v>36</v>
      </c>
      <c r="D8" s="686">
        <v>4891</v>
      </c>
      <c r="E8" s="685">
        <v>1</v>
      </c>
      <c r="F8" s="686">
        <v>300</v>
      </c>
      <c r="G8" s="685">
        <v>1</v>
      </c>
      <c r="H8" s="686">
        <v>135</v>
      </c>
      <c r="I8" s="685">
        <v>1</v>
      </c>
      <c r="J8" s="686">
        <v>248</v>
      </c>
      <c r="K8" s="686">
        <v>0</v>
      </c>
      <c r="L8" s="686">
        <v>0</v>
      </c>
      <c r="M8" s="686">
        <v>1</v>
      </c>
      <c r="N8" s="686">
        <v>500</v>
      </c>
      <c r="O8" s="686">
        <v>1</v>
      </c>
      <c r="P8" s="686">
        <v>130</v>
      </c>
      <c r="Q8" s="686">
        <v>1</v>
      </c>
      <c r="R8" s="686">
        <v>265</v>
      </c>
      <c r="S8" s="686">
        <v>0</v>
      </c>
      <c r="T8" s="686">
        <v>0</v>
      </c>
      <c r="U8" s="687">
        <f>C8+E8+G8+I8+K8+M8+O8+Q8+S8</f>
        <v>42</v>
      </c>
      <c r="V8" s="688">
        <f>D8+F8+H8+J8+L8+N8+P8+R8+T8</f>
        <v>6469</v>
      </c>
    </row>
    <row r="9" spans="1:23" s="695" customFormat="1" ht="20.100000000000001" hidden="1" customHeight="1">
      <c r="A9" s="689" t="s">
        <v>661</v>
      </c>
      <c r="B9" s="690" t="s">
        <v>662</v>
      </c>
      <c r="C9" s="691">
        <v>1</v>
      </c>
      <c r="D9" s="692">
        <v>795</v>
      </c>
      <c r="E9" s="691">
        <v>0</v>
      </c>
      <c r="F9" s="692">
        <v>0</v>
      </c>
      <c r="G9" s="691">
        <v>1</v>
      </c>
      <c r="H9" s="692">
        <v>120</v>
      </c>
      <c r="I9" s="691">
        <v>1</v>
      </c>
      <c r="J9" s="692">
        <v>213</v>
      </c>
      <c r="K9" s="692">
        <v>0</v>
      </c>
      <c r="L9" s="692">
        <v>0</v>
      </c>
      <c r="M9" s="692">
        <v>0</v>
      </c>
      <c r="N9" s="692">
        <v>0</v>
      </c>
      <c r="O9" s="692">
        <v>0</v>
      </c>
      <c r="P9" s="692">
        <v>0</v>
      </c>
      <c r="Q9" s="692">
        <v>0</v>
      </c>
      <c r="R9" s="692">
        <v>0</v>
      </c>
      <c r="S9" s="692">
        <v>1</v>
      </c>
      <c r="T9" s="692">
        <v>90</v>
      </c>
      <c r="U9" s="693">
        <f t="shared" ref="U9:V35" si="0">C9+E9+G9+I9+K9+M9+O9+Q9+S9</f>
        <v>4</v>
      </c>
      <c r="V9" s="694">
        <f t="shared" si="0"/>
        <v>1218</v>
      </c>
    </row>
    <row r="10" spans="1:23" s="695" customFormat="1" ht="20.100000000000001" hidden="1" customHeight="1">
      <c r="A10" s="689" t="s">
        <v>663</v>
      </c>
      <c r="B10" s="690" t="s">
        <v>664</v>
      </c>
      <c r="C10" s="691">
        <v>0</v>
      </c>
      <c r="D10" s="692">
        <v>0</v>
      </c>
      <c r="E10" s="691">
        <v>0</v>
      </c>
      <c r="F10" s="692">
        <v>0</v>
      </c>
      <c r="G10" s="691">
        <v>0</v>
      </c>
      <c r="H10" s="692">
        <v>0</v>
      </c>
      <c r="I10" s="691">
        <v>0</v>
      </c>
      <c r="J10" s="692">
        <v>0</v>
      </c>
      <c r="K10" s="692">
        <v>1</v>
      </c>
      <c r="L10" s="692">
        <v>250</v>
      </c>
      <c r="M10" s="692">
        <v>0</v>
      </c>
      <c r="N10" s="692">
        <v>0</v>
      </c>
      <c r="O10" s="692">
        <v>0</v>
      </c>
      <c r="P10" s="692">
        <v>0</v>
      </c>
      <c r="Q10" s="692">
        <v>0</v>
      </c>
      <c r="R10" s="692">
        <v>0</v>
      </c>
      <c r="S10" s="692">
        <v>0</v>
      </c>
      <c r="T10" s="692">
        <v>0</v>
      </c>
      <c r="U10" s="693">
        <f t="shared" si="0"/>
        <v>1</v>
      </c>
      <c r="V10" s="694">
        <f t="shared" si="0"/>
        <v>250</v>
      </c>
    </row>
    <row r="11" spans="1:23" s="701" customFormat="1" ht="20.100000000000001" customHeight="1">
      <c r="A11" s="696" t="s">
        <v>90</v>
      </c>
      <c r="B11" s="697" t="s">
        <v>91</v>
      </c>
      <c r="C11" s="698">
        <f>SUM(C8:C10)</f>
        <v>37</v>
      </c>
      <c r="D11" s="698">
        <f t="shared" ref="D11:T11" si="1">SUM(D8:D10)</f>
        <v>5686</v>
      </c>
      <c r="E11" s="698">
        <f t="shared" si="1"/>
        <v>1</v>
      </c>
      <c r="F11" s="698">
        <f t="shared" si="1"/>
        <v>300</v>
      </c>
      <c r="G11" s="698">
        <f t="shared" si="1"/>
        <v>2</v>
      </c>
      <c r="H11" s="698">
        <f t="shared" si="1"/>
        <v>255</v>
      </c>
      <c r="I11" s="698">
        <f t="shared" si="1"/>
        <v>2</v>
      </c>
      <c r="J11" s="698">
        <f t="shared" si="1"/>
        <v>461</v>
      </c>
      <c r="K11" s="698">
        <f t="shared" si="1"/>
        <v>1</v>
      </c>
      <c r="L11" s="698">
        <f t="shared" si="1"/>
        <v>250</v>
      </c>
      <c r="M11" s="698">
        <f t="shared" si="1"/>
        <v>1</v>
      </c>
      <c r="N11" s="698">
        <f t="shared" si="1"/>
        <v>500</v>
      </c>
      <c r="O11" s="698">
        <f t="shared" si="1"/>
        <v>1</v>
      </c>
      <c r="P11" s="698">
        <f t="shared" si="1"/>
        <v>130</v>
      </c>
      <c r="Q11" s="698">
        <f t="shared" si="1"/>
        <v>1</v>
      </c>
      <c r="R11" s="698">
        <f t="shared" si="1"/>
        <v>265</v>
      </c>
      <c r="S11" s="698">
        <f t="shared" si="1"/>
        <v>1</v>
      </c>
      <c r="T11" s="698">
        <f t="shared" si="1"/>
        <v>90</v>
      </c>
      <c r="U11" s="699">
        <f t="shared" si="0"/>
        <v>47</v>
      </c>
      <c r="V11" s="700">
        <f t="shared" si="0"/>
        <v>7937</v>
      </c>
    </row>
    <row r="12" spans="1:23" ht="20.100000000000001" hidden="1" customHeight="1">
      <c r="A12" s="683" t="s">
        <v>206</v>
      </c>
      <c r="B12" s="684" t="s">
        <v>93</v>
      </c>
      <c r="C12" s="685">
        <v>7</v>
      </c>
      <c r="D12" s="686">
        <v>1514</v>
      </c>
      <c r="E12" s="685">
        <v>1</v>
      </c>
      <c r="F12" s="686">
        <v>500</v>
      </c>
      <c r="G12" s="685">
        <v>0</v>
      </c>
      <c r="H12" s="686">
        <v>0</v>
      </c>
      <c r="I12" s="685">
        <v>0</v>
      </c>
      <c r="J12" s="686">
        <v>0</v>
      </c>
      <c r="K12" s="686">
        <v>0</v>
      </c>
      <c r="L12" s="686">
        <v>0</v>
      </c>
      <c r="M12" s="686">
        <v>0</v>
      </c>
      <c r="N12" s="686">
        <v>0</v>
      </c>
      <c r="O12" s="686">
        <v>0</v>
      </c>
      <c r="P12" s="686">
        <v>0</v>
      </c>
      <c r="Q12" s="686">
        <v>1</v>
      </c>
      <c r="R12" s="686">
        <v>150</v>
      </c>
      <c r="S12" s="686">
        <v>0</v>
      </c>
      <c r="T12" s="686">
        <v>0</v>
      </c>
      <c r="U12" s="687">
        <f t="shared" si="0"/>
        <v>9</v>
      </c>
      <c r="V12" s="688">
        <f t="shared" si="0"/>
        <v>2164</v>
      </c>
    </row>
    <row r="13" spans="1:23" s="695" customFormat="1" ht="20.100000000000001" hidden="1" customHeight="1">
      <c r="A13" s="689" t="s">
        <v>665</v>
      </c>
      <c r="B13" s="690" t="s">
        <v>666</v>
      </c>
      <c r="C13" s="691">
        <v>1</v>
      </c>
      <c r="D13" s="692">
        <v>500</v>
      </c>
      <c r="E13" s="691">
        <v>0</v>
      </c>
      <c r="F13" s="692">
        <v>0</v>
      </c>
      <c r="G13" s="691">
        <v>0</v>
      </c>
      <c r="H13" s="692">
        <v>0</v>
      </c>
      <c r="I13" s="691">
        <v>0</v>
      </c>
      <c r="J13" s="692">
        <v>0</v>
      </c>
      <c r="K13" s="692">
        <v>0</v>
      </c>
      <c r="L13" s="692">
        <v>0</v>
      </c>
      <c r="M13" s="692">
        <v>0</v>
      </c>
      <c r="N13" s="692">
        <v>0</v>
      </c>
      <c r="O13" s="692">
        <v>0</v>
      </c>
      <c r="P13" s="692">
        <v>0</v>
      </c>
      <c r="Q13" s="692">
        <v>0</v>
      </c>
      <c r="R13" s="692">
        <v>0</v>
      </c>
      <c r="S13" s="692">
        <v>0</v>
      </c>
      <c r="T13" s="692">
        <v>0</v>
      </c>
      <c r="U13" s="693">
        <f t="shared" si="0"/>
        <v>1</v>
      </c>
      <c r="V13" s="694">
        <f t="shared" si="0"/>
        <v>500</v>
      </c>
    </row>
    <row r="14" spans="1:23" s="701" customFormat="1" ht="20.100000000000001" customHeight="1">
      <c r="A14" s="696" t="s">
        <v>206</v>
      </c>
      <c r="B14" s="697" t="s">
        <v>93</v>
      </c>
      <c r="C14" s="698">
        <f>SUM(C12:C13)</f>
        <v>8</v>
      </c>
      <c r="D14" s="698">
        <f t="shared" ref="D14:T14" si="2">SUM(D12:D13)</f>
        <v>2014</v>
      </c>
      <c r="E14" s="698">
        <f t="shared" si="2"/>
        <v>1</v>
      </c>
      <c r="F14" s="698">
        <f t="shared" si="2"/>
        <v>500</v>
      </c>
      <c r="G14" s="698">
        <f t="shared" si="2"/>
        <v>0</v>
      </c>
      <c r="H14" s="698">
        <f t="shared" si="2"/>
        <v>0</v>
      </c>
      <c r="I14" s="698">
        <f t="shared" si="2"/>
        <v>0</v>
      </c>
      <c r="J14" s="698">
        <f t="shared" si="2"/>
        <v>0</v>
      </c>
      <c r="K14" s="698">
        <f t="shared" si="2"/>
        <v>0</v>
      </c>
      <c r="L14" s="698">
        <f t="shared" si="2"/>
        <v>0</v>
      </c>
      <c r="M14" s="698">
        <f t="shared" si="2"/>
        <v>0</v>
      </c>
      <c r="N14" s="698">
        <f t="shared" si="2"/>
        <v>0</v>
      </c>
      <c r="O14" s="698">
        <f t="shared" si="2"/>
        <v>0</v>
      </c>
      <c r="P14" s="698">
        <f t="shared" si="2"/>
        <v>0</v>
      </c>
      <c r="Q14" s="698">
        <f t="shared" si="2"/>
        <v>1</v>
      </c>
      <c r="R14" s="698">
        <f t="shared" si="2"/>
        <v>150</v>
      </c>
      <c r="S14" s="698">
        <f t="shared" si="2"/>
        <v>0</v>
      </c>
      <c r="T14" s="698">
        <f t="shared" si="2"/>
        <v>0</v>
      </c>
      <c r="U14" s="699">
        <f t="shared" si="0"/>
        <v>10</v>
      </c>
      <c r="V14" s="700">
        <f t="shared" si="0"/>
        <v>2664</v>
      </c>
    </row>
    <row r="15" spans="1:23" ht="20.100000000000001" customHeight="1">
      <c r="A15" s="683" t="s">
        <v>94</v>
      </c>
      <c r="B15" s="684" t="s">
        <v>95</v>
      </c>
      <c r="C15" s="685">
        <v>8</v>
      </c>
      <c r="D15" s="686">
        <v>2317</v>
      </c>
      <c r="E15" s="685">
        <v>2</v>
      </c>
      <c r="F15" s="686">
        <v>354</v>
      </c>
      <c r="G15" s="685">
        <v>0</v>
      </c>
      <c r="H15" s="686">
        <v>0</v>
      </c>
      <c r="I15" s="685">
        <v>0</v>
      </c>
      <c r="J15" s="686">
        <v>0</v>
      </c>
      <c r="K15" s="686">
        <v>1</v>
      </c>
      <c r="L15" s="686">
        <v>85</v>
      </c>
      <c r="M15" s="686">
        <v>2</v>
      </c>
      <c r="N15" s="686">
        <v>335</v>
      </c>
      <c r="O15" s="686">
        <v>0</v>
      </c>
      <c r="P15" s="686">
        <v>0</v>
      </c>
      <c r="Q15" s="686">
        <v>0</v>
      </c>
      <c r="R15" s="686">
        <v>0</v>
      </c>
      <c r="S15" s="686">
        <v>0</v>
      </c>
      <c r="T15" s="686">
        <v>0</v>
      </c>
      <c r="U15" s="687">
        <f t="shared" si="0"/>
        <v>13</v>
      </c>
      <c r="V15" s="688">
        <f t="shared" si="0"/>
        <v>3091</v>
      </c>
      <c r="W15" s="701"/>
    </row>
    <row r="16" spans="1:23" ht="20.100000000000001" customHeight="1">
      <c r="A16" s="683" t="s">
        <v>96</v>
      </c>
      <c r="B16" s="684" t="s">
        <v>207</v>
      </c>
      <c r="C16" s="702">
        <v>11</v>
      </c>
      <c r="D16" s="686">
        <v>1450</v>
      </c>
      <c r="E16" s="702">
        <v>0</v>
      </c>
      <c r="F16" s="686">
        <v>0</v>
      </c>
      <c r="G16" s="685">
        <v>0</v>
      </c>
      <c r="H16" s="686">
        <v>0</v>
      </c>
      <c r="I16" s="702">
        <v>1</v>
      </c>
      <c r="J16" s="686">
        <v>120</v>
      </c>
      <c r="K16" s="686">
        <v>0</v>
      </c>
      <c r="L16" s="686">
        <v>0</v>
      </c>
      <c r="M16" s="686">
        <v>1</v>
      </c>
      <c r="N16" s="686">
        <v>670</v>
      </c>
      <c r="O16" s="686">
        <v>0</v>
      </c>
      <c r="P16" s="686">
        <v>0</v>
      </c>
      <c r="Q16" s="686">
        <v>0</v>
      </c>
      <c r="R16" s="686">
        <v>0</v>
      </c>
      <c r="S16" s="686">
        <v>0</v>
      </c>
      <c r="T16" s="686">
        <v>0</v>
      </c>
      <c r="U16" s="687">
        <f t="shared" si="0"/>
        <v>13</v>
      </c>
      <c r="V16" s="688">
        <f t="shared" si="0"/>
        <v>2240</v>
      </c>
      <c r="W16" s="701"/>
    </row>
    <row r="17" spans="1:23" ht="19.5" customHeight="1">
      <c r="A17" s="683" t="s">
        <v>208</v>
      </c>
      <c r="B17" s="684" t="s">
        <v>99</v>
      </c>
      <c r="C17" s="685">
        <v>16</v>
      </c>
      <c r="D17" s="686">
        <v>1927</v>
      </c>
      <c r="E17" s="685">
        <v>1</v>
      </c>
      <c r="F17" s="686">
        <v>500</v>
      </c>
      <c r="G17" s="685">
        <v>0</v>
      </c>
      <c r="H17" s="686">
        <v>0</v>
      </c>
      <c r="I17" s="685">
        <v>0</v>
      </c>
      <c r="J17" s="686">
        <v>0</v>
      </c>
      <c r="K17" s="686">
        <v>0</v>
      </c>
      <c r="L17" s="686">
        <v>0</v>
      </c>
      <c r="M17" s="686">
        <v>1</v>
      </c>
      <c r="N17" s="686">
        <v>200</v>
      </c>
      <c r="O17" s="686">
        <v>1</v>
      </c>
      <c r="P17" s="686">
        <v>50</v>
      </c>
      <c r="Q17" s="686">
        <v>0</v>
      </c>
      <c r="R17" s="686">
        <v>0</v>
      </c>
      <c r="S17" s="686">
        <v>1</v>
      </c>
      <c r="T17" s="686">
        <v>141</v>
      </c>
      <c r="U17" s="687">
        <f t="shared" si="0"/>
        <v>20</v>
      </c>
      <c r="V17" s="688">
        <f t="shared" si="0"/>
        <v>2818</v>
      </c>
      <c r="W17" s="701"/>
    </row>
    <row r="18" spans="1:23" ht="20.100000000000001" customHeight="1">
      <c r="A18" s="683" t="s">
        <v>100</v>
      </c>
      <c r="B18" s="684" t="s">
        <v>101</v>
      </c>
      <c r="C18" s="685">
        <v>15</v>
      </c>
      <c r="D18" s="686">
        <v>2059</v>
      </c>
      <c r="E18" s="685">
        <v>1</v>
      </c>
      <c r="F18" s="686">
        <v>500</v>
      </c>
      <c r="G18" s="685">
        <v>0</v>
      </c>
      <c r="H18" s="686">
        <v>0</v>
      </c>
      <c r="I18" s="685">
        <v>0</v>
      </c>
      <c r="J18" s="686">
        <v>0</v>
      </c>
      <c r="K18" s="686">
        <v>0</v>
      </c>
      <c r="L18" s="686">
        <v>0</v>
      </c>
      <c r="M18" s="686">
        <v>1</v>
      </c>
      <c r="N18" s="686">
        <v>200</v>
      </c>
      <c r="O18" s="686">
        <v>0</v>
      </c>
      <c r="P18" s="686">
        <v>0</v>
      </c>
      <c r="Q18" s="686">
        <v>1</v>
      </c>
      <c r="R18" s="686">
        <v>50</v>
      </c>
      <c r="S18" s="686">
        <v>0</v>
      </c>
      <c r="T18" s="686">
        <v>0</v>
      </c>
      <c r="U18" s="687">
        <f t="shared" si="0"/>
        <v>18</v>
      </c>
      <c r="V18" s="688">
        <f t="shared" si="0"/>
        <v>2809</v>
      </c>
      <c r="W18" s="701"/>
    </row>
    <row r="19" spans="1:23" ht="20.100000000000001" hidden="1" customHeight="1">
      <c r="A19" s="683" t="s">
        <v>209</v>
      </c>
      <c r="B19" s="684" t="s">
        <v>103</v>
      </c>
      <c r="C19" s="685">
        <v>13</v>
      </c>
      <c r="D19" s="686">
        <v>1586</v>
      </c>
      <c r="E19" s="685">
        <v>1</v>
      </c>
      <c r="F19" s="686">
        <v>400</v>
      </c>
      <c r="G19" s="685">
        <v>0</v>
      </c>
      <c r="H19" s="686">
        <v>0</v>
      </c>
      <c r="I19" s="685">
        <v>0</v>
      </c>
      <c r="J19" s="686">
        <v>0</v>
      </c>
      <c r="K19" s="686">
        <v>1</v>
      </c>
      <c r="L19" s="686">
        <v>80</v>
      </c>
      <c r="M19" s="686">
        <v>1</v>
      </c>
      <c r="N19" s="686">
        <v>500</v>
      </c>
      <c r="O19" s="686">
        <v>0</v>
      </c>
      <c r="P19" s="686">
        <v>0</v>
      </c>
      <c r="Q19" s="686">
        <v>1</v>
      </c>
      <c r="R19" s="686">
        <v>60</v>
      </c>
      <c r="S19" s="686">
        <v>0</v>
      </c>
      <c r="T19" s="686">
        <v>0</v>
      </c>
      <c r="U19" s="687">
        <f t="shared" si="0"/>
        <v>17</v>
      </c>
      <c r="V19" s="688">
        <f t="shared" si="0"/>
        <v>2626</v>
      </c>
      <c r="W19" s="701"/>
    </row>
    <row r="20" spans="1:23" s="695" customFormat="1" ht="20.100000000000001" hidden="1" customHeight="1">
      <c r="A20" s="689" t="s">
        <v>667</v>
      </c>
      <c r="B20" s="690" t="s">
        <v>668</v>
      </c>
      <c r="C20" s="691">
        <v>1</v>
      </c>
      <c r="D20" s="692">
        <v>630</v>
      </c>
      <c r="E20" s="691">
        <v>0</v>
      </c>
      <c r="F20" s="692">
        <v>0</v>
      </c>
      <c r="G20" s="691">
        <v>0</v>
      </c>
      <c r="H20" s="692">
        <v>0</v>
      </c>
      <c r="I20" s="691">
        <v>0</v>
      </c>
      <c r="J20" s="692">
        <v>0</v>
      </c>
      <c r="K20" s="692">
        <v>0</v>
      </c>
      <c r="L20" s="692">
        <v>0</v>
      </c>
      <c r="M20" s="692">
        <v>0</v>
      </c>
      <c r="N20" s="692">
        <v>0</v>
      </c>
      <c r="O20" s="692">
        <v>0</v>
      </c>
      <c r="P20" s="692">
        <v>0</v>
      </c>
      <c r="Q20" s="692">
        <v>0</v>
      </c>
      <c r="R20" s="692">
        <v>0</v>
      </c>
      <c r="S20" s="692">
        <v>0</v>
      </c>
      <c r="T20" s="692">
        <v>0</v>
      </c>
      <c r="U20" s="693">
        <f t="shared" si="0"/>
        <v>1</v>
      </c>
      <c r="V20" s="694">
        <f t="shared" si="0"/>
        <v>630</v>
      </c>
    </row>
    <row r="21" spans="1:23" s="701" customFormat="1" ht="20.100000000000001" customHeight="1">
      <c r="A21" s="696" t="s">
        <v>209</v>
      </c>
      <c r="B21" s="697" t="s">
        <v>103</v>
      </c>
      <c r="C21" s="698">
        <f>SUM(C19:C20)</f>
        <v>14</v>
      </c>
      <c r="D21" s="698">
        <f t="shared" ref="D21:T21" si="3">SUM(D19:D20)</f>
        <v>2216</v>
      </c>
      <c r="E21" s="698">
        <f t="shared" si="3"/>
        <v>1</v>
      </c>
      <c r="F21" s="698">
        <f t="shared" si="3"/>
        <v>400</v>
      </c>
      <c r="G21" s="698">
        <f t="shared" si="3"/>
        <v>0</v>
      </c>
      <c r="H21" s="698">
        <f t="shared" si="3"/>
        <v>0</v>
      </c>
      <c r="I21" s="698">
        <f t="shared" si="3"/>
        <v>0</v>
      </c>
      <c r="J21" s="698">
        <f t="shared" si="3"/>
        <v>0</v>
      </c>
      <c r="K21" s="698">
        <f t="shared" si="3"/>
        <v>1</v>
      </c>
      <c r="L21" s="698">
        <f t="shared" si="3"/>
        <v>80</v>
      </c>
      <c r="M21" s="698">
        <f t="shared" si="3"/>
        <v>1</v>
      </c>
      <c r="N21" s="698">
        <f t="shared" si="3"/>
        <v>500</v>
      </c>
      <c r="O21" s="698">
        <f t="shared" si="3"/>
        <v>0</v>
      </c>
      <c r="P21" s="698">
        <f t="shared" si="3"/>
        <v>0</v>
      </c>
      <c r="Q21" s="698">
        <f t="shared" si="3"/>
        <v>1</v>
      </c>
      <c r="R21" s="698">
        <f t="shared" si="3"/>
        <v>60</v>
      </c>
      <c r="S21" s="698">
        <f t="shared" si="3"/>
        <v>0</v>
      </c>
      <c r="T21" s="698">
        <f t="shared" si="3"/>
        <v>0</v>
      </c>
      <c r="U21" s="699">
        <f t="shared" si="0"/>
        <v>18</v>
      </c>
      <c r="V21" s="700">
        <f t="shared" si="0"/>
        <v>3256</v>
      </c>
    </row>
    <row r="22" spans="1:23" ht="20.100000000000001" customHeight="1">
      <c r="A22" s="683" t="s">
        <v>104</v>
      </c>
      <c r="B22" s="684" t="s">
        <v>105</v>
      </c>
      <c r="C22" s="685">
        <v>6</v>
      </c>
      <c r="D22" s="686">
        <v>1175</v>
      </c>
      <c r="E22" s="685">
        <v>1</v>
      </c>
      <c r="F22" s="686">
        <v>450</v>
      </c>
      <c r="G22" s="685">
        <v>0</v>
      </c>
      <c r="H22" s="686">
        <v>0</v>
      </c>
      <c r="I22" s="685">
        <v>0</v>
      </c>
      <c r="J22" s="686">
        <v>0</v>
      </c>
      <c r="K22" s="686">
        <v>1</v>
      </c>
      <c r="L22" s="686">
        <v>100</v>
      </c>
      <c r="M22" s="686">
        <v>1</v>
      </c>
      <c r="N22" s="686">
        <v>100</v>
      </c>
      <c r="O22" s="686">
        <v>0</v>
      </c>
      <c r="P22" s="686">
        <v>0</v>
      </c>
      <c r="Q22" s="686">
        <v>1</v>
      </c>
      <c r="R22" s="686">
        <v>80</v>
      </c>
      <c r="S22" s="686">
        <v>0</v>
      </c>
      <c r="T22" s="686">
        <v>0</v>
      </c>
      <c r="U22" s="687">
        <f t="shared" si="0"/>
        <v>10</v>
      </c>
      <c r="V22" s="688">
        <f t="shared" si="0"/>
        <v>1905</v>
      </c>
    </row>
    <row r="23" spans="1:23" ht="20.100000000000001" customHeight="1">
      <c r="A23" s="683" t="s">
        <v>106</v>
      </c>
      <c r="B23" s="684" t="s">
        <v>107</v>
      </c>
      <c r="C23" s="685">
        <v>4</v>
      </c>
      <c r="D23" s="686">
        <v>600</v>
      </c>
      <c r="E23" s="685">
        <v>1</v>
      </c>
      <c r="F23" s="686">
        <v>300</v>
      </c>
      <c r="G23" s="685">
        <v>0</v>
      </c>
      <c r="H23" s="686">
        <v>0</v>
      </c>
      <c r="I23" s="685">
        <v>0</v>
      </c>
      <c r="J23" s="686">
        <v>0</v>
      </c>
      <c r="K23" s="686">
        <v>0</v>
      </c>
      <c r="L23" s="686">
        <v>0</v>
      </c>
      <c r="M23" s="686">
        <v>1</v>
      </c>
      <c r="N23" s="686">
        <v>50</v>
      </c>
      <c r="O23" s="686">
        <v>0</v>
      </c>
      <c r="P23" s="686">
        <v>0</v>
      </c>
      <c r="Q23" s="686">
        <v>1</v>
      </c>
      <c r="R23" s="686">
        <v>50</v>
      </c>
      <c r="S23" s="686">
        <v>0</v>
      </c>
      <c r="T23" s="686">
        <v>0</v>
      </c>
      <c r="U23" s="687">
        <f t="shared" si="0"/>
        <v>7</v>
      </c>
      <c r="V23" s="688">
        <f t="shared" si="0"/>
        <v>1000</v>
      </c>
    </row>
    <row r="24" spans="1:23" ht="20.100000000000001" customHeight="1">
      <c r="A24" s="683" t="s">
        <v>108</v>
      </c>
      <c r="B24" s="684" t="s">
        <v>109</v>
      </c>
      <c r="C24" s="685">
        <v>17</v>
      </c>
      <c r="D24" s="686">
        <v>1830</v>
      </c>
      <c r="E24" s="685">
        <v>2</v>
      </c>
      <c r="F24" s="686">
        <v>400</v>
      </c>
      <c r="G24" s="685">
        <v>0</v>
      </c>
      <c r="H24" s="686">
        <v>0</v>
      </c>
      <c r="I24" s="685">
        <v>0</v>
      </c>
      <c r="J24" s="686">
        <v>0</v>
      </c>
      <c r="K24" s="686">
        <v>0</v>
      </c>
      <c r="L24" s="686">
        <v>0</v>
      </c>
      <c r="M24" s="686">
        <v>1</v>
      </c>
      <c r="N24" s="686">
        <v>100</v>
      </c>
      <c r="O24" s="686">
        <v>0</v>
      </c>
      <c r="P24" s="686">
        <v>0</v>
      </c>
      <c r="Q24" s="686">
        <v>0</v>
      </c>
      <c r="R24" s="686">
        <v>0</v>
      </c>
      <c r="S24" s="686">
        <v>0</v>
      </c>
      <c r="T24" s="686">
        <v>0</v>
      </c>
      <c r="U24" s="687">
        <f t="shared" si="0"/>
        <v>20</v>
      </c>
      <c r="V24" s="688">
        <f t="shared" si="0"/>
        <v>2330</v>
      </c>
    </row>
    <row r="25" spans="1:23" ht="19.5" customHeight="1">
      <c r="A25" s="683" t="s">
        <v>210</v>
      </c>
      <c r="B25" s="684" t="s">
        <v>111</v>
      </c>
      <c r="C25" s="685">
        <v>6</v>
      </c>
      <c r="D25" s="686">
        <v>670</v>
      </c>
      <c r="E25" s="685">
        <v>0</v>
      </c>
      <c r="F25" s="686">
        <v>0</v>
      </c>
      <c r="G25" s="685">
        <v>0</v>
      </c>
      <c r="H25" s="686">
        <v>0</v>
      </c>
      <c r="I25" s="685">
        <v>0</v>
      </c>
      <c r="J25" s="686">
        <v>0</v>
      </c>
      <c r="K25" s="686">
        <v>0</v>
      </c>
      <c r="L25" s="686">
        <v>0</v>
      </c>
      <c r="M25" s="686">
        <v>0</v>
      </c>
      <c r="N25" s="686">
        <v>0</v>
      </c>
      <c r="O25" s="686">
        <v>0</v>
      </c>
      <c r="P25" s="686">
        <v>0</v>
      </c>
      <c r="Q25" s="686">
        <v>1</v>
      </c>
      <c r="R25" s="686">
        <v>100</v>
      </c>
      <c r="S25" s="686">
        <v>0</v>
      </c>
      <c r="T25" s="686">
        <v>0</v>
      </c>
      <c r="U25" s="687">
        <f t="shared" si="0"/>
        <v>7</v>
      </c>
      <c r="V25" s="688">
        <f t="shared" si="0"/>
        <v>770</v>
      </c>
    </row>
    <row r="26" spans="1:23" ht="20.100000000000001" customHeight="1">
      <c r="A26" s="683" t="s">
        <v>112</v>
      </c>
      <c r="B26" s="684" t="s">
        <v>113</v>
      </c>
      <c r="C26" s="685">
        <v>9</v>
      </c>
      <c r="D26" s="686">
        <v>1470</v>
      </c>
      <c r="E26" s="685">
        <v>1</v>
      </c>
      <c r="F26" s="686">
        <v>100</v>
      </c>
      <c r="G26" s="685">
        <v>0</v>
      </c>
      <c r="H26" s="686">
        <v>0</v>
      </c>
      <c r="I26" s="685">
        <v>0</v>
      </c>
      <c r="J26" s="686">
        <v>0</v>
      </c>
      <c r="K26" s="686">
        <v>0</v>
      </c>
      <c r="L26" s="686">
        <v>0</v>
      </c>
      <c r="M26" s="686">
        <v>1</v>
      </c>
      <c r="N26" s="686">
        <v>200</v>
      </c>
      <c r="O26" s="686">
        <v>0</v>
      </c>
      <c r="P26" s="686">
        <v>0</v>
      </c>
      <c r="Q26" s="686">
        <v>0</v>
      </c>
      <c r="R26" s="686">
        <v>0</v>
      </c>
      <c r="S26" s="686">
        <v>0</v>
      </c>
      <c r="T26" s="686">
        <v>0</v>
      </c>
      <c r="U26" s="687">
        <f t="shared" si="0"/>
        <v>11</v>
      </c>
      <c r="V26" s="688">
        <f t="shared" si="0"/>
        <v>1770</v>
      </c>
    </row>
    <row r="27" spans="1:23" ht="20.100000000000001" customHeight="1">
      <c r="A27" s="683" t="s">
        <v>114</v>
      </c>
      <c r="B27" s="684" t="s">
        <v>211</v>
      </c>
      <c r="C27" s="685">
        <v>10</v>
      </c>
      <c r="D27" s="686">
        <v>955</v>
      </c>
      <c r="E27" s="685">
        <v>1</v>
      </c>
      <c r="F27" s="686">
        <v>135</v>
      </c>
      <c r="G27" s="685">
        <v>0</v>
      </c>
      <c r="H27" s="686">
        <v>0</v>
      </c>
      <c r="I27" s="685">
        <v>0</v>
      </c>
      <c r="J27" s="686">
        <v>0</v>
      </c>
      <c r="K27" s="686">
        <v>0</v>
      </c>
      <c r="L27" s="686">
        <v>0</v>
      </c>
      <c r="M27" s="686">
        <v>1</v>
      </c>
      <c r="N27" s="686">
        <v>85</v>
      </c>
      <c r="O27" s="686">
        <v>0</v>
      </c>
      <c r="P27" s="686">
        <v>0</v>
      </c>
      <c r="Q27" s="686">
        <v>0</v>
      </c>
      <c r="R27" s="686">
        <v>0</v>
      </c>
      <c r="S27" s="686">
        <v>0</v>
      </c>
      <c r="T27" s="686">
        <v>0</v>
      </c>
      <c r="U27" s="687">
        <f t="shared" si="0"/>
        <v>12</v>
      </c>
      <c r="V27" s="688">
        <f t="shared" si="0"/>
        <v>1175</v>
      </c>
    </row>
    <row r="28" spans="1:23" ht="20.100000000000001" customHeight="1">
      <c r="A28" s="683" t="s">
        <v>212</v>
      </c>
      <c r="B28" s="684" t="s">
        <v>117</v>
      </c>
      <c r="C28" s="685">
        <v>6</v>
      </c>
      <c r="D28" s="686">
        <v>860</v>
      </c>
      <c r="E28" s="685">
        <v>1</v>
      </c>
      <c r="F28" s="686">
        <v>300</v>
      </c>
      <c r="G28" s="685">
        <v>0</v>
      </c>
      <c r="H28" s="686">
        <v>0</v>
      </c>
      <c r="I28" s="685">
        <v>0</v>
      </c>
      <c r="J28" s="686">
        <v>0</v>
      </c>
      <c r="K28" s="686">
        <v>0</v>
      </c>
      <c r="L28" s="686">
        <v>0</v>
      </c>
      <c r="M28" s="686">
        <v>1</v>
      </c>
      <c r="N28" s="686">
        <v>100</v>
      </c>
      <c r="O28" s="686">
        <v>0</v>
      </c>
      <c r="P28" s="686">
        <v>0</v>
      </c>
      <c r="Q28" s="686">
        <v>1</v>
      </c>
      <c r="R28" s="686">
        <v>50</v>
      </c>
      <c r="S28" s="686">
        <v>0</v>
      </c>
      <c r="T28" s="686">
        <v>0</v>
      </c>
      <c r="U28" s="687">
        <f t="shared" si="0"/>
        <v>9</v>
      </c>
      <c r="V28" s="688">
        <f t="shared" si="0"/>
        <v>1310</v>
      </c>
    </row>
    <row r="29" spans="1:23" ht="20.100000000000001" customHeight="1">
      <c r="A29" s="683" t="s">
        <v>118</v>
      </c>
      <c r="B29" s="684" t="s">
        <v>119</v>
      </c>
      <c r="C29" s="685">
        <v>19</v>
      </c>
      <c r="D29" s="686">
        <v>1975</v>
      </c>
      <c r="E29" s="685">
        <v>0</v>
      </c>
      <c r="F29" s="686">
        <v>0</v>
      </c>
      <c r="G29" s="685">
        <v>0</v>
      </c>
      <c r="H29" s="686">
        <v>0</v>
      </c>
      <c r="I29" s="685">
        <v>0</v>
      </c>
      <c r="J29" s="686">
        <v>0</v>
      </c>
      <c r="K29" s="686">
        <v>0</v>
      </c>
      <c r="L29" s="686">
        <v>0</v>
      </c>
      <c r="M29" s="686">
        <v>1</v>
      </c>
      <c r="N29" s="686">
        <v>200</v>
      </c>
      <c r="O29" s="686">
        <v>1</v>
      </c>
      <c r="P29" s="686">
        <v>50</v>
      </c>
      <c r="Q29" s="686">
        <v>0</v>
      </c>
      <c r="R29" s="686">
        <v>0</v>
      </c>
      <c r="S29" s="686">
        <v>0</v>
      </c>
      <c r="T29" s="686">
        <v>0</v>
      </c>
      <c r="U29" s="687">
        <f t="shared" si="0"/>
        <v>21</v>
      </c>
      <c r="V29" s="688">
        <f t="shared" si="0"/>
        <v>2225</v>
      </c>
    </row>
    <row r="30" spans="1:23" ht="20.100000000000001" customHeight="1">
      <c r="A30" s="683" t="s">
        <v>120</v>
      </c>
      <c r="B30" s="684" t="s">
        <v>121</v>
      </c>
      <c r="C30" s="685">
        <v>9</v>
      </c>
      <c r="D30" s="686">
        <v>950</v>
      </c>
      <c r="E30" s="685">
        <v>1</v>
      </c>
      <c r="F30" s="686">
        <v>200</v>
      </c>
      <c r="G30" s="685">
        <v>0</v>
      </c>
      <c r="H30" s="686">
        <v>0</v>
      </c>
      <c r="I30" s="685">
        <v>0</v>
      </c>
      <c r="J30" s="686">
        <v>0</v>
      </c>
      <c r="K30" s="686">
        <v>0</v>
      </c>
      <c r="L30" s="686">
        <v>0</v>
      </c>
      <c r="M30" s="686">
        <v>1</v>
      </c>
      <c r="N30" s="686">
        <v>50</v>
      </c>
      <c r="O30" s="686">
        <v>0</v>
      </c>
      <c r="P30" s="686">
        <v>0</v>
      </c>
      <c r="Q30" s="686">
        <v>0</v>
      </c>
      <c r="R30" s="686">
        <v>0</v>
      </c>
      <c r="S30" s="686">
        <v>0</v>
      </c>
      <c r="T30" s="686">
        <v>0</v>
      </c>
      <c r="U30" s="687">
        <f t="shared" si="0"/>
        <v>11</v>
      </c>
      <c r="V30" s="688">
        <f t="shared" si="0"/>
        <v>1200</v>
      </c>
    </row>
    <row r="31" spans="1:23" ht="20.100000000000001" customHeight="1">
      <c r="A31" s="683" t="s">
        <v>213</v>
      </c>
      <c r="B31" s="684" t="s">
        <v>214</v>
      </c>
      <c r="C31" s="685">
        <v>7</v>
      </c>
      <c r="D31" s="686">
        <v>925</v>
      </c>
      <c r="E31" s="685">
        <v>0</v>
      </c>
      <c r="F31" s="686">
        <v>0</v>
      </c>
      <c r="G31" s="685">
        <v>1</v>
      </c>
      <c r="H31" s="686">
        <v>50</v>
      </c>
      <c r="I31" s="685">
        <v>0</v>
      </c>
      <c r="J31" s="686">
        <v>0</v>
      </c>
      <c r="K31" s="686">
        <v>0</v>
      </c>
      <c r="L31" s="686">
        <v>0</v>
      </c>
      <c r="M31" s="686">
        <v>1</v>
      </c>
      <c r="N31" s="686">
        <v>100</v>
      </c>
      <c r="O31" s="686">
        <v>0</v>
      </c>
      <c r="P31" s="686">
        <v>0</v>
      </c>
      <c r="Q31" s="686">
        <v>1</v>
      </c>
      <c r="R31" s="686">
        <v>90</v>
      </c>
      <c r="S31" s="686">
        <v>0</v>
      </c>
      <c r="T31" s="686">
        <v>0</v>
      </c>
      <c r="U31" s="687">
        <f t="shared" si="0"/>
        <v>10</v>
      </c>
      <c r="V31" s="688">
        <f t="shared" si="0"/>
        <v>1165</v>
      </c>
    </row>
    <row r="32" spans="1:23" ht="20.100000000000001" customHeight="1">
      <c r="A32" s="683" t="s">
        <v>124</v>
      </c>
      <c r="B32" s="684" t="s">
        <v>669</v>
      </c>
      <c r="C32" s="685">
        <v>7</v>
      </c>
      <c r="D32" s="686">
        <v>1080</v>
      </c>
      <c r="E32" s="685">
        <v>1</v>
      </c>
      <c r="F32" s="686">
        <v>150</v>
      </c>
      <c r="G32" s="685">
        <v>0</v>
      </c>
      <c r="H32" s="686">
        <v>0</v>
      </c>
      <c r="I32" s="685">
        <v>0</v>
      </c>
      <c r="J32" s="686">
        <v>0</v>
      </c>
      <c r="K32" s="686">
        <v>0</v>
      </c>
      <c r="L32" s="686">
        <v>0</v>
      </c>
      <c r="M32" s="686">
        <v>1</v>
      </c>
      <c r="N32" s="686">
        <v>100</v>
      </c>
      <c r="O32" s="686">
        <v>0</v>
      </c>
      <c r="P32" s="686">
        <v>0</v>
      </c>
      <c r="Q32" s="686">
        <v>0</v>
      </c>
      <c r="R32" s="686">
        <v>0</v>
      </c>
      <c r="S32" s="686">
        <v>0</v>
      </c>
      <c r="T32" s="686">
        <v>0</v>
      </c>
      <c r="U32" s="687">
        <f t="shared" si="0"/>
        <v>9</v>
      </c>
      <c r="V32" s="688">
        <f t="shared" si="0"/>
        <v>1330</v>
      </c>
    </row>
    <row r="33" spans="1:22" ht="20.100000000000001" customHeight="1">
      <c r="A33" s="683" t="s">
        <v>126</v>
      </c>
      <c r="B33" s="684" t="s">
        <v>127</v>
      </c>
      <c r="C33" s="685">
        <v>3</v>
      </c>
      <c r="D33" s="686">
        <v>340</v>
      </c>
      <c r="E33" s="685">
        <v>0</v>
      </c>
      <c r="F33" s="686">
        <v>0</v>
      </c>
      <c r="G33" s="685">
        <v>0</v>
      </c>
      <c r="H33" s="686">
        <v>0</v>
      </c>
      <c r="I33" s="685">
        <v>0</v>
      </c>
      <c r="J33" s="686">
        <v>0</v>
      </c>
      <c r="K33" s="686">
        <v>0</v>
      </c>
      <c r="L33" s="686">
        <v>0</v>
      </c>
      <c r="M33" s="686">
        <v>1</v>
      </c>
      <c r="N33" s="686">
        <v>150</v>
      </c>
      <c r="O33" s="686">
        <v>0</v>
      </c>
      <c r="P33" s="686">
        <v>0</v>
      </c>
      <c r="Q33" s="686">
        <v>0</v>
      </c>
      <c r="R33" s="686">
        <v>0</v>
      </c>
      <c r="S33" s="686">
        <v>0</v>
      </c>
      <c r="T33" s="686">
        <v>0</v>
      </c>
      <c r="U33" s="687">
        <f t="shared" si="0"/>
        <v>4</v>
      </c>
      <c r="V33" s="688">
        <f t="shared" si="0"/>
        <v>490</v>
      </c>
    </row>
    <row r="34" spans="1:22" ht="20.100000000000001" customHeight="1">
      <c r="A34" s="683" t="s">
        <v>670</v>
      </c>
      <c r="B34" s="684" t="s">
        <v>129</v>
      </c>
      <c r="C34" s="685">
        <v>4</v>
      </c>
      <c r="D34" s="686">
        <v>350</v>
      </c>
      <c r="E34" s="685">
        <v>0</v>
      </c>
      <c r="F34" s="686">
        <v>0</v>
      </c>
      <c r="G34" s="685">
        <v>0</v>
      </c>
      <c r="H34" s="686">
        <v>0</v>
      </c>
      <c r="I34" s="685">
        <v>0</v>
      </c>
      <c r="J34" s="686">
        <v>0</v>
      </c>
      <c r="K34" s="686">
        <v>0</v>
      </c>
      <c r="L34" s="686">
        <v>0</v>
      </c>
      <c r="M34" s="686">
        <v>0</v>
      </c>
      <c r="N34" s="686">
        <v>0</v>
      </c>
      <c r="O34" s="686">
        <v>0</v>
      </c>
      <c r="P34" s="686">
        <v>0</v>
      </c>
      <c r="Q34" s="686">
        <v>0</v>
      </c>
      <c r="R34" s="686">
        <v>0</v>
      </c>
      <c r="S34" s="686">
        <v>0</v>
      </c>
      <c r="T34" s="686">
        <v>0</v>
      </c>
      <c r="U34" s="687">
        <f t="shared" si="0"/>
        <v>4</v>
      </c>
      <c r="V34" s="688">
        <f t="shared" si="0"/>
        <v>350</v>
      </c>
    </row>
    <row r="35" spans="1:22" s="709" customFormat="1" ht="20.100000000000001" hidden="1" customHeight="1">
      <c r="A35" s="703" t="s">
        <v>671</v>
      </c>
      <c r="B35" s="704" t="s">
        <v>672</v>
      </c>
      <c r="C35" s="705">
        <f>C9+C10+C13+C20</f>
        <v>3</v>
      </c>
      <c r="D35" s="706">
        <f t="shared" ref="D35:T35" si="4">D9+D10+D13+D20</f>
        <v>1925</v>
      </c>
      <c r="E35" s="705">
        <f t="shared" si="4"/>
        <v>0</v>
      </c>
      <c r="F35" s="706">
        <f t="shared" si="4"/>
        <v>0</v>
      </c>
      <c r="G35" s="705">
        <f t="shared" si="4"/>
        <v>1</v>
      </c>
      <c r="H35" s="706">
        <f t="shared" si="4"/>
        <v>120</v>
      </c>
      <c r="I35" s="705">
        <f t="shared" si="4"/>
        <v>1</v>
      </c>
      <c r="J35" s="706">
        <f t="shared" si="4"/>
        <v>213</v>
      </c>
      <c r="K35" s="706">
        <f t="shared" si="4"/>
        <v>1</v>
      </c>
      <c r="L35" s="706">
        <f t="shared" si="4"/>
        <v>250</v>
      </c>
      <c r="M35" s="706">
        <f t="shared" si="4"/>
        <v>0</v>
      </c>
      <c r="N35" s="706">
        <f t="shared" si="4"/>
        <v>0</v>
      </c>
      <c r="O35" s="706">
        <f t="shared" si="4"/>
        <v>0</v>
      </c>
      <c r="P35" s="706">
        <f t="shared" si="4"/>
        <v>0</v>
      </c>
      <c r="Q35" s="706">
        <f t="shared" si="4"/>
        <v>0</v>
      </c>
      <c r="R35" s="706">
        <f t="shared" si="4"/>
        <v>0</v>
      </c>
      <c r="S35" s="706">
        <f t="shared" si="4"/>
        <v>1</v>
      </c>
      <c r="T35" s="706">
        <f t="shared" si="4"/>
        <v>90</v>
      </c>
      <c r="U35" s="707">
        <f t="shared" si="0"/>
        <v>7</v>
      </c>
      <c r="V35" s="708">
        <f t="shared" si="0"/>
        <v>2598</v>
      </c>
    </row>
    <row r="36" spans="1:22" s="715" customFormat="1" ht="20.100000000000001" customHeight="1">
      <c r="A36" s="710" t="s">
        <v>130</v>
      </c>
      <c r="B36" s="711" t="s">
        <v>131</v>
      </c>
      <c r="C36" s="712">
        <f>C8+C9+C10+C12+C13+C15+C16+C17+C18+C19+C20+C22+C23+C24+C25+C26+C27+C28+C29+C30+C31+C32+C33+C34</f>
        <v>216</v>
      </c>
      <c r="D36" s="712">
        <f t="shared" ref="D36:V36" si="5">D8+D9+D10+D12+D13+D15+D16+D17+D18+D19+D20+D22+D23+D24+D25+D26+D27+D28+D29+D30+D31+D32+D33+D34</f>
        <v>30849</v>
      </c>
      <c r="E36" s="712">
        <f t="shared" si="5"/>
        <v>16</v>
      </c>
      <c r="F36" s="712">
        <f t="shared" si="5"/>
        <v>4589</v>
      </c>
      <c r="G36" s="712">
        <f t="shared" si="5"/>
        <v>3</v>
      </c>
      <c r="H36" s="712">
        <f t="shared" si="5"/>
        <v>305</v>
      </c>
      <c r="I36" s="712">
        <f t="shared" si="5"/>
        <v>3</v>
      </c>
      <c r="J36" s="712">
        <f t="shared" si="5"/>
        <v>581</v>
      </c>
      <c r="K36" s="712">
        <f t="shared" si="5"/>
        <v>4</v>
      </c>
      <c r="L36" s="712">
        <f t="shared" si="5"/>
        <v>515</v>
      </c>
      <c r="M36" s="712">
        <f t="shared" si="5"/>
        <v>18</v>
      </c>
      <c r="N36" s="712">
        <f t="shared" si="5"/>
        <v>3640</v>
      </c>
      <c r="O36" s="712">
        <f t="shared" si="5"/>
        <v>3</v>
      </c>
      <c r="P36" s="712">
        <f t="shared" si="5"/>
        <v>230</v>
      </c>
      <c r="Q36" s="712">
        <f t="shared" si="5"/>
        <v>9</v>
      </c>
      <c r="R36" s="712">
        <f t="shared" si="5"/>
        <v>895</v>
      </c>
      <c r="S36" s="712">
        <f t="shared" si="5"/>
        <v>2</v>
      </c>
      <c r="T36" s="712">
        <f t="shared" si="5"/>
        <v>231</v>
      </c>
      <c r="U36" s="713">
        <f>U8+U9+U10+U12+U13+U15+U16+U17+U18+U19+U20+U22+U23+U24+U25+U26+U27+U28+U29+U30+U31+U32+U33+U34</f>
        <v>274</v>
      </c>
      <c r="V36" s="714">
        <f t="shared" si="5"/>
        <v>41835</v>
      </c>
    </row>
    <row r="37" spans="1:22">
      <c r="A37" s="716" t="s">
        <v>673</v>
      </c>
    </row>
    <row r="38" spans="1:22">
      <c r="A38" s="717" t="s">
        <v>674</v>
      </c>
    </row>
  </sheetData>
  <mergeCells count="22">
    <mergeCell ref="S5:T5"/>
    <mergeCell ref="U5:V5"/>
    <mergeCell ref="S4:T4"/>
    <mergeCell ref="U4:V4"/>
    <mergeCell ref="C5:D5"/>
    <mergeCell ref="E5:F5"/>
    <mergeCell ref="G5:H5"/>
    <mergeCell ref="I5:J5"/>
    <mergeCell ref="K5:L5"/>
    <mergeCell ref="M5:N5"/>
    <mergeCell ref="O5:P5"/>
    <mergeCell ref="Q5:R5"/>
    <mergeCell ref="A1:V1"/>
    <mergeCell ref="A2:V2"/>
    <mergeCell ref="C4:D4"/>
    <mergeCell ref="E4:F4"/>
    <mergeCell ref="G4:H4"/>
    <mergeCell ref="I4:J4"/>
    <mergeCell ref="K4:L4"/>
    <mergeCell ref="M4:N4"/>
    <mergeCell ref="O4:P4"/>
    <mergeCell ref="Q4:R4"/>
  </mergeCells>
  <printOptions horizontalCentered="1" verticalCentered="1"/>
  <pageMargins left="0.59055118110236227" right="0.59055118110236227" top="0.98425196850393704" bottom="0.98425196850393704" header="0.5" footer="0.5"/>
  <pageSetup paperSize="9" scale="61" orientation="landscape"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010C1-AEE6-418D-885D-F02619E00C69}">
  <dimension ref="A1:AN106"/>
  <sheetViews>
    <sheetView showGridLines="0" zoomScale="90" zoomScaleNormal="90" zoomScaleSheetLayoutView="75" workbookViewId="0">
      <selection activeCell="AE18" sqref="AE18:AF18"/>
    </sheetView>
  </sheetViews>
  <sheetFormatPr defaultColWidth="8.85546875" defaultRowHeight="15"/>
  <cols>
    <col min="1" max="1" width="10.5703125" customWidth="1"/>
    <col min="2" max="2" width="12.7109375" customWidth="1"/>
    <col min="3" max="3" width="4.28515625" hidden="1" customWidth="1"/>
    <col min="4" max="4" width="3.28515625" hidden="1" customWidth="1"/>
    <col min="5" max="5" width="4.7109375" customWidth="1"/>
    <col min="6" max="6" width="3.28515625" customWidth="1"/>
    <col min="7" max="7" width="4.7109375" customWidth="1"/>
    <col min="8" max="8" width="3.28515625" customWidth="1"/>
    <col min="9" max="9" width="4.7109375" customWidth="1"/>
    <col min="10" max="10" width="3.28515625" customWidth="1"/>
    <col min="11" max="11" width="3.7109375" customWidth="1"/>
    <col min="12" max="12" width="3.28515625" customWidth="1"/>
    <col min="13" max="13" width="3.7109375" customWidth="1"/>
    <col min="14" max="14" width="3.28515625" customWidth="1"/>
    <col min="15" max="15" width="3.7109375" customWidth="1"/>
    <col min="16" max="16" width="3.28515625" customWidth="1"/>
    <col min="17" max="17" width="4.7109375" customWidth="1"/>
    <col min="18" max="18" width="3.28515625" customWidth="1"/>
    <col min="19" max="19" width="4.28515625" customWidth="1"/>
    <col min="20" max="20" width="3.28515625" customWidth="1"/>
    <col min="21" max="21" width="3.7109375" customWidth="1"/>
    <col min="22" max="22" width="3.28515625" customWidth="1"/>
    <col min="23" max="23" width="3.7109375" customWidth="1"/>
    <col min="24" max="24" width="3.28515625" customWidth="1"/>
    <col min="25" max="25" width="4.28515625" customWidth="1"/>
    <col min="26" max="26" width="3.28515625" customWidth="1"/>
    <col min="27" max="27" width="3.7109375" customWidth="1"/>
    <col min="28" max="28" width="3.28515625" customWidth="1"/>
    <col min="29" max="29" width="3.7109375" customWidth="1"/>
    <col min="30" max="30" width="3.28515625" customWidth="1"/>
    <col min="31" max="31" width="4.7109375" customWidth="1"/>
    <col min="32" max="32" width="3.28515625" customWidth="1"/>
    <col min="33" max="33" width="3.7109375" customWidth="1"/>
    <col min="34" max="34" width="3.28515625" customWidth="1"/>
    <col min="35" max="35" width="4.7109375" customWidth="1"/>
    <col min="36" max="36" width="3.28515625" customWidth="1"/>
    <col min="37" max="37" width="5.7109375" customWidth="1"/>
    <col min="38" max="38" width="2.85546875" customWidth="1"/>
    <col min="257" max="257" width="10.5703125" customWidth="1"/>
    <col min="258" max="258" width="12.7109375" customWidth="1"/>
    <col min="259" max="260" width="0" hidden="1" customWidth="1"/>
    <col min="261" max="261" width="4.7109375" customWidth="1"/>
    <col min="262" max="262" width="3.28515625" customWidth="1"/>
    <col min="263" max="263" width="4.7109375" customWidth="1"/>
    <col min="264" max="264" width="3.28515625" customWidth="1"/>
    <col min="265" max="265" width="4.7109375" customWidth="1"/>
    <col min="266" max="266" width="3.28515625" customWidth="1"/>
    <col min="267" max="267" width="3.7109375" customWidth="1"/>
    <col min="268" max="268" width="3.28515625" customWidth="1"/>
    <col min="269" max="269" width="3.7109375" customWidth="1"/>
    <col min="270" max="270" width="3.28515625" customWidth="1"/>
    <col min="271" max="271" width="3.7109375" customWidth="1"/>
    <col min="272" max="272" width="3.28515625" customWidth="1"/>
    <col min="273" max="273" width="4.7109375" customWidth="1"/>
    <col min="274" max="274" width="3.28515625" customWidth="1"/>
    <col min="275" max="275" width="4.28515625" customWidth="1"/>
    <col min="276" max="276" width="3.28515625" customWidth="1"/>
    <col min="277" max="277" width="3.7109375" customWidth="1"/>
    <col min="278" max="278" width="3.28515625" customWidth="1"/>
    <col min="279" max="279" width="3.7109375" customWidth="1"/>
    <col min="280" max="280" width="3.28515625" customWidth="1"/>
    <col min="281" max="281" width="4.28515625" customWidth="1"/>
    <col min="282" max="282" width="3.28515625" customWidth="1"/>
    <col min="283" max="283" width="3.7109375" customWidth="1"/>
    <col min="284" max="284" width="3.28515625" customWidth="1"/>
    <col min="285" max="285" width="3.7109375" customWidth="1"/>
    <col min="286" max="286" width="3.28515625" customWidth="1"/>
    <col min="287" max="287" width="4.7109375" customWidth="1"/>
    <col min="288" max="288" width="3.28515625" customWidth="1"/>
    <col min="289" max="289" width="3.7109375" customWidth="1"/>
    <col min="290" max="290" width="3.28515625" customWidth="1"/>
    <col min="291" max="291" width="4.7109375" customWidth="1"/>
    <col min="292" max="292" width="3.28515625" customWidth="1"/>
    <col min="293" max="293" width="5.7109375" customWidth="1"/>
    <col min="294" max="294" width="2.85546875" customWidth="1"/>
    <col min="513" max="513" width="10.5703125" customWidth="1"/>
    <col min="514" max="514" width="12.7109375" customWidth="1"/>
    <col min="515" max="516" width="0" hidden="1" customWidth="1"/>
    <col min="517" max="517" width="4.7109375" customWidth="1"/>
    <col min="518" max="518" width="3.28515625" customWidth="1"/>
    <col min="519" max="519" width="4.7109375" customWidth="1"/>
    <col min="520" max="520" width="3.28515625" customWidth="1"/>
    <col min="521" max="521" width="4.7109375" customWidth="1"/>
    <col min="522" max="522" width="3.28515625" customWidth="1"/>
    <col min="523" max="523" width="3.7109375" customWidth="1"/>
    <col min="524" max="524" width="3.28515625" customWidth="1"/>
    <col min="525" max="525" width="3.7109375" customWidth="1"/>
    <col min="526" max="526" width="3.28515625" customWidth="1"/>
    <col min="527" max="527" width="3.7109375" customWidth="1"/>
    <col min="528" max="528" width="3.28515625" customWidth="1"/>
    <col min="529" max="529" width="4.7109375" customWidth="1"/>
    <col min="530" max="530" width="3.28515625" customWidth="1"/>
    <col min="531" max="531" width="4.28515625" customWidth="1"/>
    <col min="532" max="532" width="3.28515625" customWidth="1"/>
    <col min="533" max="533" width="3.7109375" customWidth="1"/>
    <col min="534" max="534" width="3.28515625" customWidth="1"/>
    <col min="535" max="535" width="3.7109375" customWidth="1"/>
    <col min="536" max="536" width="3.28515625" customWidth="1"/>
    <col min="537" max="537" width="4.28515625" customWidth="1"/>
    <col min="538" max="538" width="3.28515625" customWidth="1"/>
    <col min="539" max="539" width="3.7109375" customWidth="1"/>
    <col min="540" max="540" width="3.28515625" customWidth="1"/>
    <col min="541" max="541" width="3.7109375" customWidth="1"/>
    <col min="542" max="542" width="3.28515625" customWidth="1"/>
    <col min="543" max="543" width="4.7109375" customWidth="1"/>
    <col min="544" max="544" width="3.28515625" customWidth="1"/>
    <col min="545" max="545" width="3.7109375" customWidth="1"/>
    <col min="546" max="546" width="3.28515625" customWidth="1"/>
    <col min="547" max="547" width="4.7109375" customWidth="1"/>
    <col min="548" max="548" width="3.28515625" customWidth="1"/>
    <col min="549" max="549" width="5.7109375" customWidth="1"/>
    <col min="550" max="550" width="2.85546875" customWidth="1"/>
    <col min="769" max="769" width="10.5703125" customWidth="1"/>
    <col min="770" max="770" width="12.7109375" customWidth="1"/>
    <col min="771" max="772" width="0" hidden="1" customWidth="1"/>
    <col min="773" max="773" width="4.7109375" customWidth="1"/>
    <col min="774" max="774" width="3.28515625" customWidth="1"/>
    <col min="775" max="775" width="4.7109375" customWidth="1"/>
    <col min="776" max="776" width="3.28515625" customWidth="1"/>
    <col min="777" max="777" width="4.7109375" customWidth="1"/>
    <col min="778" max="778" width="3.28515625" customWidth="1"/>
    <col min="779" max="779" width="3.7109375" customWidth="1"/>
    <col min="780" max="780" width="3.28515625" customWidth="1"/>
    <col min="781" max="781" width="3.7109375" customWidth="1"/>
    <col min="782" max="782" width="3.28515625" customWidth="1"/>
    <col min="783" max="783" width="3.7109375" customWidth="1"/>
    <col min="784" max="784" width="3.28515625" customWidth="1"/>
    <col min="785" max="785" width="4.7109375" customWidth="1"/>
    <col min="786" max="786" width="3.28515625" customWidth="1"/>
    <col min="787" max="787" width="4.28515625" customWidth="1"/>
    <col min="788" max="788" width="3.28515625" customWidth="1"/>
    <col min="789" max="789" width="3.7109375" customWidth="1"/>
    <col min="790" max="790" width="3.28515625" customWidth="1"/>
    <col min="791" max="791" width="3.7109375" customWidth="1"/>
    <col min="792" max="792" width="3.28515625" customWidth="1"/>
    <col min="793" max="793" width="4.28515625" customWidth="1"/>
    <col min="794" max="794" width="3.28515625" customWidth="1"/>
    <col min="795" max="795" width="3.7109375" customWidth="1"/>
    <col min="796" max="796" width="3.28515625" customWidth="1"/>
    <col min="797" max="797" width="3.7109375" customWidth="1"/>
    <col min="798" max="798" width="3.28515625" customWidth="1"/>
    <col min="799" max="799" width="4.7109375" customWidth="1"/>
    <col min="800" max="800" width="3.28515625" customWidth="1"/>
    <col min="801" max="801" width="3.7109375" customWidth="1"/>
    <col min="802" max="802" width="3.28515625" customWidth="1"/>
    <col min="803" max="803" width="4.7109375" customWidth="1"/>
    <col min="804" max="804" width="3.28515625" customWidth="1"/>
    <col min="805" max="805" width="5.7109375" customWidth="1"/>
    <col min="806" max="806" width="2.85546875" customWidth="1"/>
    <col min="1025" max="1025" width="10.5703125" customWidth="1"/>
    <col min="1026" max="1026" width="12.7109375" customWidth="1"/>
    <col min="1027" max="1028" width="0" hidden="1" customWidth="1"/>
    <col min="1029" max="1029" width="4.7109375" customWidth="1"/>
    <col min="1030" max="1030" width="3.28515625" customWidth="1"/>
    <col min="1031" max="1031" width="4.7109375" customWidth="1"/>
    <col min="1032" max="1032" width="3.28515625" customWidth="1"/>
    <col min="1033" max="1033" width="4.7109375" customWidth="1"/>
    <col min="1034" max="1034" width="3.28515625" customWidth="1"/>
    <col min="1035" max="1035" width="3.7109375" customWidth="1"/>
    <col min="1036" max="1036" width="3.28515625" customWidth="1"/>
    <col min="1037" max="1037" width="3.7109375" customWidth="1"/>
    <col min="1038" max="1038" width="3.28515625" customWidth="1"/>
    <col min="1039" max="1039" width="3.7109375" customWidth="1"/>
    <col min="1040" max="1040" width="3.28515625" customWidth="1"/>
    <col min="1041" max="1041" width="4.7109375" customWidth="1"/>
    <col min="1042" max="1042" width="3.28515625" customWidth="1"/>
    <col min="1043" max="1043" width="4.28515625" customWidth="1"/>
    <col min="1044" max="1044" width="3.28515625" customWidth="1"/>
    <col min="1045" max="1045" width="3.7109375" customWidth="1"/>
    <col min="1046" max="1046" width="3.28515625" customWidth="1"/>
    <col min="1047" max="1047" width="3.7109375" customWidth="1"/>
    <col min="1048" max="1048" width="3.28515625" customWidth="1"/>
    <col min="1049" max="1049" width="4.28515625" customWidth="1"/>
    <col min="1050" max="1050" width="3.28515625" customWidth="1"/>
    <col min="1051" max="1051" width="3.7109375" customWidth="1"/>
    <col min="1052" max="1052" width="3.28515625" customWidth="1"/>
    <col min="1053" max="1053" width="3.7109375" customWidth="1"/>
    <col min="1054" max="1054" width="3.28515625" customWidth="1"/>
    <col min="1055" max="1055" width="4.7109375" customWidth="1"/>
    <col min="1056" max="1056" width="3.28515625" customWidth="1"/>
    <col min="1057" max="1057" width="3.7109375" customWidth="1"/>
    <col min="1058" max="1058" width="3.28515625" customWidth="1"/>
    <col min="1059" max="1059" width="4.7109375" customWidth="1"/>
    <col min="1060" max="1060" width="3.28515625" customWidth="1"/>
    <col min="1061" max="1061" width="5.7109375" customWidth="1"/>
    <col min="1062" max="1062" width="2.85546875" customWidth="1"/>
    <col min="1281" max="1281" width="10.5703125" customWidth="1"/>
    <col min="1282" max="1282" width="12.7109375" customWidth="1"/>
    <col min="1283" max="1284" width="0" hidden="1" customWidth="1"/>
    <col min="1285" max="1285" width="4.7109375" customWidth="1"/>
    <col min="1286" max="1286" width="3.28515625" customWidth="1"/>
    <col min="1287" max="1287" width="4.7109375" customWidth="1"/>
    <col min="1288" max="1288" width="3.28515625" customWidth="1"/>
    <col min="1289" max="1289" width="4.7109375" customWidth="1"/>
    <col min="1290" max="1290" width="3.28515625" customWidth="1"/>
    <col min="1291" max="1291" width="3.7109375" customWidth="1"/>
    <col min="1292" max="1292" width="3.28515625" customWidth="1"/>
    <col min="1293" max="1293" width="3.7109375" customWidth="1"/>
    <col min="1294" max="1294" width="3.28515625" customWidth="1"/>
    <col min="1295" max="1295" width="3.7109375" customWidth="1"/>
    <col min="1296" max="1296" width="3.28515625" customWidth="1"/>
    <col min="1297" max="1297" width="4.7109375" customWidth="1"/>
    <col min="1298" max="1298" width="3.28515625" customWidth="1"/>
    <col min="1299" max="1299" width="4.28515625" customWidth="1"/>
    <col min="1300" max="1300" width="3.28515625" customWidth="1"/>
    <col min="1301" max="1301" width="3.7109375" customWidth="1"/>
    <col min="1302" max="1302" width="3.28515625" customWidth="1"/>
    <col min="1303" max="1303" width="3.7109375" customWidth="1"/>
    <col min="1304" max="1304" width="3.28515625" customWidth="1"/>
    <col min="1305" max="1305" width="4.28515625" customWidth="1"/>
    <col min="1306" max="1306" width="3.28515625" customWidth="1"/>
    <col min="1307" max="1307" width="3.7109375" customWidth="1"/>
    <col min="1308" max="1308" width="3.28515625" customWidth="1"/>
    <col min="1309" max="1309" width="3.7109375" customWidth="1"/>
    <col min="1310" max="1310" width="3.28515625" customWidth="1"/>
    <col min="1311" max="1311" width="4.7109375" customWidth="1"/>
    <col min="1312" max="1312" width="3.28515625" customWidth="1"/>
    <col min="1313" max="1313" width="3.7109375" customWidth="1"/>
    <col min="1314" max="1314" width="3.28515625" customWidth="1"/>
    <col min="1315" max="1315" width="4.7109375" customWidth="1"/>
    <col min="1316" max="1316" width="3.28515625" customWidth="1"/>
    <col min="1317" max="1317" width="5.7109375" customWidth="1"/>
    <col min="1318" max="1318" width="2.85546875" customWidth="1"/>
    <col min="1537" max="1537" width="10.5703125" customWidth="1"/>
    <col min="1538" max="1538" width="12.7109375" customWidth="1"/>
    <col min="1539" max="1540" width="0" hidden="1" customWidth="1"/>
    <col min="1541" max="1541" width="4.7109375" customWidth="1"/>
    <col min="1542" max="1542" width="3.28515625" customWidth="1"/>
    <col min="1543" max="1543" width="4.7109375" customWidth="1"/>
    <col min="1544" max="1544" width="3.28515625" customWidth="1"/>
    <col min="1545" max="1545" width="4.7109375" customWidth="1"/>
    <col min="1546" max="1546" width="3.28515625" customWidth="1"/>
    <col min="1547" max="1547" width="3.7109375" customWidth="1"/>
    <col min="1548" max="1548" width="3.28515625" customWidth="1"/>
    <col min="1549" max="1549" width="3.7109375" customWidth="1"/>
    <col min="1550" max="1550" width="3.28515625" customWidth="1"/>
    <col min="1551" max="1551" width="3.7109375" customWidth="1"/>
    <col min="1552" max="1552" width="3.28515625" customWidth="1"/>
    <col min="1553" max="1553" width="4.7109375" customWidth="1"/>
    <col min="1554" max="1554" width="3.28515625" customWidth="1"/>
    <col min="1555" max="1555" width="4.28515625" customWidth="1"/>
    <col min="1556" max="1556" width="3.28515625" customWidth="1"/>
    <col min="1557" max="1557" width="3.7109375" customWidth="1"/>
    <col min="1558" max="1558" width="3.28515625" customWidth="1"/>
    <col min="1559" max="1559" width="3.7109375" customWidth="1"/>
    <col min="1560" max="1560" width="3.28515625" customWidth="1"/>
    <col min="1561" max="1561" width="4.28515625" customWidth="1"/>
    <col min="1562" max="1562" width="3.28515625" customWidth="1"/>
    <col min="1563" max="1563" width="3.7109375" customWidth="1"/>
    <col min="1564" max="1564" width="3.28515625" customWidth="1"/>
    <col min="1565" max="1565" width="3.7109375" customWidth="1"/>
    <col min="1566" max="1566" width="3.28515625" customWidth="1"/>
    <col min="1567" max="1567" width="4.7109375" customWidth="1"/>
    <col min="1568" max="1568" width="3.28515625" customWidth="1"/>
    <col min="1569" max="1569" width="3.7109375" customWidth="1"/>
    <col min="1570" max="1570" width="3.28515625" customWidth="1"/>
    <col min="1571" max="1571" width="4.7109375" customWidth="1"/>
    <col min="1572" max="1572" width="3.28515625" customWidth="1"/>
    <col min="1573" max="1573" width="5.7109375" customWidth="1"/>
    <col min="1574" max="1574" width="2.85546875" customWidth="1"/>
    <col min="1793" max="1793" width="10.5703125" customWidth="1"/>
    <col min="1794" max="1794" width="12.7109375" customWidth="1"/>
    <col min="1795" max="1796" width="0" hidden="1" customWidth="1"/>
    <col min="1797" max="1797" width="4.7109375" customWidth="1"/>
    <col min="1798" max="1798" width="3.28515625" customWidth="1"/>
    <col min="1799" max="1799" width="4.7109375" customWidth="1"/>
    <col min="1800" max="1800" width="3.28515625" customWidth="1"/>
    <col min="1801" max="1801" width="4.7109375" customWidth="1"/>
    <col min="1802" max="1802" width="3.28515625" customWidth="1"/>
    <col min="1803" max="1803" width="3.7109375" customWidth="1"/>
    <col min="1804" max="1804" width="3.28515625" customWidth="1"/>
    <col min="1805" max="1805" width="3.7109375" customWidth="1"/>
    <col min="1806" max="1806" width="3.28515625" customWidth="1"/>
    <col min="1807" max="1807" width="3.7109375" customWidth="1"/>
    <col min="1808" max="1808" width="3.28515625" customWidth="1"/>
    <col min="1809" max="1809" width="4.7109375" customWidth="1"/>
    <col min="1810" max="1810" width="3.28515625" customWidth="1"/>
    <col min="1811" max="1811" width="4.28515625" customWidth="1"/>
    <col min="1812" max="1812" width="3.28515625" customWidth="1"/>
    <col min="1813" max="1813" width="3.7109375" customWidth="1"/>
    <col min="1814" max="1814" width="3.28515625" customWidth="1"/>
    <col min="1815" max="1815" width="3.7109375" customWidth="1"/>
    <col min="1816" max="1816" width="3.28515625" customWidth="1"/>
    <col min="1817" max="1817" width="4.28515625" customWidth="1"/>
    <col min="1818" max="1818" width="3.28515625" customWidth="1"/>
    <col min="1819" max="1819" width="3.7109375" customWidth="1"/>
    <col min="1820" max="1820" width="3.28515625" customWidth="1"/>
    <col min="1821" max="1821" width="3.7109375" customWidth="1"/>
    <col min="1822" max="1822" width="3.28515625" customWidth="1"/>
    <col min="1823" max="1823" width="4.7109375" customWidth="1"/>
    <col min="1824" max="1824" width="3.28515625" customWidth="1"/>
    <col min="1825" max="1825" width="3.7109375" customWidth="1"/>
    <col min="1826" max="1826" width="3.28515625" customWidth="1"/>
    <col min="1827" max="1827" width="4.7109375" customWidth="1"/>
    <col min="1828" max="1828" width="3.28515625" customWidth="1"/>
    <col min="1829" max="1829" width="5.7109375" customWidth="1"/>
    <col min="1830" max="1830" width="2.85546875" customWidth="1"/>
    <col min="2049" max="2049" width="10.5703125" customWidth="1"/>
    <col min="2050" max="2050" width="12.7109375" customWidth="1"/>
    <col min="2051" max="2052" width="0" hidden="1" customWidth="1"/>
    <col min="2053" max="2053" width="4.7109375" customWidth="1"/>
    <col min="2054" max="2054" width="3.28515625" customWidth="1"/>
    <col min="2055" max="2055" width="4.7109375" customWidth="1"/>
    <col min="2056" max="2056" width="3.28515625" customWidth="1"/>
    <col min="2057" max="2057" width="4.7109375" customWidth="1"/>
    <col min="2058" max="2058" width="3.28515625" customWidth="1"/>
    <col min="2059" max="2059" width="3.7109375" customWidth="1"/>
    <col min="2060" max="2060" width="3.28515625" customWidth="1"/>
    <col min="2061" max="2061" width="3.7109375" customWidth="1"/>
    <col min="2062" max="2062" width="3.28515625" customWidth="1"/>
    <col min="2063" max="2063" width="3.7109375" customWidth="1"/>
    <col min="2064" max="2064" width="3.28515625" customWidth="1"/>
    <col min="2065" max="2065" width="4.7109375" customWidth="1"/>
    <col min="2066" max="2066" width="3.28515625" customWidth="1"/>
    <col min="2067" max="2067" width="4.28515625" customWidth="1"/>
    <col min="2068" max="2068" width="3.28515625" customWidth="1"/>
    <col min="2069" max="2069" width="3.7109375" customWidth="1"/>
    <col min="2070" max="2070" width="3.28515625" customWidth="1"/>
    <col min="2071" max="2071" width="3.7109375" customWidth="1"/>
    <col min="2072" max="2072" width="3.28515625" customWidth="1"/>
    <col min="2073" max="2073" width="4.28515625" customWidth="1"/>
    <col min="2074" max="2074" width="3.28515625" customWidth="1"/>
    <col min="2075" max="2075" width="3.7109375" customWidth="1"/>
    <col min="2076" max="2076" width="3.28515625" customWidth="1"/>
    <col min="2077" max="2077" width="3.7109375" customWidth="1"/>
    <col min="2078" max="2078" width="3.28515625" customWidth="1"/>
    <col min="2079" max="2079" width="4.7109375" customWidth="1"/>
    <col min="2080" max="2080" width="3.28515625" customWidth="1"/>
    <col min="2081" max="2081" width="3.7109375" customWidth="1"/>
    <col min="2082" max="2082" width="3.28515625" customWidth="1"/>
    <col min="2083" max="2083" width="4.7109375" customWidth="1"/>
    <col min="2084" max="2084" width="3.28515625" customWidth="1"/>
    <col min="2085" max="2085" width="5.7109375" customWidth="1"/>
    <col min="2086" max="2086" width="2.85546875" customWidth="1"/>
    <col min="2305" max="2305" width="10.5703125" customWidth="1"/>
    <col min="2306" max="2306" width="12.7109375" customWidth="1"/>
    <col min="2307" max="2308" width="0" hidden="1" customWidth="1"/>
    <col min="2309" max="2309" width="4.7109375" customWidth="1"/>
    <col min="2310" max="2310" width="3.28515625" customWidth="1"/>
    <col min="2311" max="2311" width="4.7109375" customWidth="1"/>
    <col min="2312" max="2312" width="3.28515625" customWidth="1"/>
    <col min="2313" max="2313" width="4.7109375" customWidth="1"/>
    <col min="2314" max="2314" width="3.28515625" customWidth="1"/>
    <col min="2315" max="2315" width="3.7109375" customWidth="1"/>
    <col min="2316" max="2316" width="3.28515625" customWidth="1"/>
    <col min="2317" max="2317" width="3.7109375" customWidth="1"/>
    <col min="2318" max="2318" width="3.28515625" customWidth="1"/>
    <col min="2319" max="2319" width="3.7109375" customWidth="1"/>
    <col min="2320" max="2320" width="3.28515625" customWidth="1"/>
    <col min="2321" max="2321" width="4.7109375" customWidth="1"/>
    <col min="2322" max="2322" width="3.28515625" customWidth="1"/>
    <col min="2323" max="2323" width="4.28515625" customWidth="1"/>
    <col min="2324" max="2324" width="3.28515625" customWidth="1"/>
    <col min="2325" max="2325" width="3.7109375" customWidth="1"/>
    <col min="2326" max="2326" width="3.28515625" customWidth="1"/>
    <col min="2327" max="2327" width="3.7109375" customWidth="1"/>
    <col min="2328" max="2328" width="3.28515625" customWidth="1"/>
    <col min="2329" max="2329" width="4.28515625" customWidth="1"/>
    <col min="2330" max="2330" width="3.28515625" customWidth="1"/>
    <col min="2331" max="2331" width="3.7109375" customWidth="1"/>
    <col min="2332" max="2332" width="3.28515625" customWidth="1"/>
    <col min="2333" max="2333" width="3.7109375" customWidth="1"/>
    <col min="2334" max="2334" width="3.28515625" customWidth="1"/>
    <col min="2335" max="2335" width="4.7109375" customWidth="1"/>
    <col min="2336" max="2336" width="3.28515625" customWidth="1"/>
    <col min="2337" max="2337" width="3.7109375" customWidth="1"/>
    <col min="2338" max="2338" width="3.28515625" customWidth="1"/>
    <col min="2339" max="2339" width="4.7109375" customWidth="1"/>
    <col min="2340" max="2340" width="3.28515625" customWidth="1"/>
    <col min="2341" max="2341" width="5.7109375" customWidth="1"/>
    <col min="2342" max="2342" width="2.85546875" customWidth="1"/>
    <col min="2561" max="2561" width="10.5703125" customWidth="1"/>
    <col min="2562" max="2562" width="12.7109375" customWidth="1"/>
    <col min="2563" max="2564" width="0" hidden="1" customWidth="1"/>
    <col min="2565" max="2565" width="4.7109375" customWidth="1"/>
    <col min="2566" max="2566" width="3.28515625" customWidth="1"/>
    <col min="2567" max="2567" width="4.7109375" customWidth="1"/>
    <col min="2568" max="2568" width="3.28515625" customWidth="1"/>
    <col min="2569" max="2569" width="4.7109375" customWidth="1"/>
    <col min="2570" max="2570" width="3.28515625" customWidth="1"/>
    <col min="2571" max="2571" width="3.7109375" customWidth="1"/>
    <col min="2572" max="2572" width="3.28515625" customWidth="1"/>
    <col min="2573" max="2573" width="3.7109375" customWidth="1"/>
    <col min="2574" max="2574" width="3.28515625" customWidth="1"/>
    <col min="2575" max="2575" width="3.7109375" customWidth="1"/>
    <col min="2576" max="2576" width="3.28515625" customWidth="1"/>
    <col min="2577" max="2577" width="4.7109375" customWidth="1"/>
    <col min="2578" max="2578" width="3.28515625" customWidth="1"/>
    <col min="2579" max="2579" width="4.28515625" customWidth="1"/>
    <col min="2580" max="2580" width="3.28515625" customWidth="1"/>
    <col min="2581" max="2581" width="3.7109375" customWidth="1"/>
    <col min="2582" max="2582" width="3.28515625" customWidth="1"/>
    <col min="2583" max="2583" width="3.7109375" customWidth="1"/>
    <col min="2584" max="2584" width="3.28515625" customWidth="1"/>
    <col min="2585" max="2585" width="4.28515625" customWidth="1"/>
    <col min="2586" max="2586" width="3.28515625" customWidth="1"/>
    <col min="2587" max="2587" width="3.7109375" customWidth="1"/>
    <col min="2588" max="2588" width="3.28515625" customWidth="1"/>
    <col min="2589" max="2589" width="3.7109375" customWidth="1"/>
    <col min="2590" max="2590" width="3.28515625" customWidth="1"/>
    <col min="2591" max="2591" width="4.7109375" customWidth="1"/>
    <col min="2592" max="2592" width="3.28515625" customWidth="1"/>
    <col min="2593" max="2593" width="3.7109375" customWidth="1"/>
    <col min="2594" max="2594" width="3.28515625" customWidth="1"/>
    <col min="2595" max="2595" width="4.7109375" customWidth="1"/>
    <col min="2596" max="2596" width="3.28515625" customWidth="1"/>
    <col min="2597" max="2597" width="5.7109375" customWidth="1"/>
    <col min="2598" max="2598" width="2.85546875" customWidth="1"/>
    <col min="2817" max="2817" width="10.5703125" customWidth="1"/>
    <col min="2818" max="2818" width="12.7109375" customWidth="1"/>
    <col min="2819" max="2820" width="0" hidden="1" customWidth="1"/>
    <col min="2821" max="2821" width="4.7109375" customWidth="1"/>
    <col min="2822" max="2822" width="3.28515625" customWidth="1"/>
    <col min="2823" max="2823" width="4.7109375" customWidth="1"/>
    <col min="2824" max="2824" width="3.28515625" customWidth="1"/>
    <col min="2825" max="2825" width="4.7109375" customWidth="1"/>
    <col min="2826" max="2826" width="3.28515625" customWidth="1"/>
    <col min="2827" max="2827" width="3.7109375" customWidth="1"/>
    <col min="2828" max="2828" width="3.28515625" customWidth="1"/>
    <col min="2829" max="2829" width="3.7109375" customWidth="1"/>
    <col min="2830" max="2830" width="3.28515625" customWidth="1"/>
    <col min="2831" max="2831" width="3.7109375" customWidth="1"/>
    <col min="2832" max="2832" width="3.28515625" customWidth="1"/>
    <col min="2833" max="2833" width="4.7109375" customWidth="1"/>
    <col min="2834" max="2834" width="3.28515625" customWidth="1"/>
    <col min="2835" max="2835" width="4.28515625" customWidth="1"/>
    <col min="2836" max="2836" width="3.28515625" customWidth="1"/>
    <col min="2837" max="2837" width="3.7109375" customWidth="1"/>
    <col min="2838" max="2838" width="3.28515625" customWidth="1"/>
    <col min="2839" max="2839" width="3.7109375" customWidth="1"/>
    <col min="2840" max="2840" width="3.28515625" customWidth="1"/>
    <col min="2841" max="2841" width="4.28515625" customWidth="1"/>
    <col min="2842" max="2842" width="3.28515625" customWidth="1"/>
    <col min="2843" max="2843" width="3.7109375" customWidth="1"/>
    <col min="2844" max="2844" width="3.28515625" customWidth="1"/>
    <col min="2845" max="2845" width="3.7109375" customWidth="1"/>
    <col min="2846" max="2846" width="3.28515625" customWidth="1"/>
    <col min="2847" max="2847" width="4.7109375" customWidth="1"/>
    <col min="2848" max="2848" width="3.28515625" customWidth="1"/>
    <col min="2849" max="2849" width="3.7109375" customWidth="1"/>
    <col min="2850" max="2850" width="3.28515625" customWidth="1"/>
    <col min="2851" max="2851" width="4.7109375" customWidth="1"/>
    <col min="2852" max="2852" width="3.28515625" customWidth="1"/>
    <col min="2853" max="2853" width="5.7109375" customWidth="1"/>
    <col min="2854" max="2854" width="2.85546875" customWidth="1"/>
    <col min="3073" max="3073" width="10.5703125" customWidth="1"/>
    <col min="3074" max="3074" width="12.7109375" customWidth="1"/>
    <col min="3075" max="3076" width="0" hidden="1" customWidth="1"/>
    <col min="3077" max="3077" width="4.7109375" customWidth="1"/>
    <col min="3078" max="3078" width="3.28515625" customWidth="1"/>
    <col min="3079" max="3079" width="4.7109375" customWidth="1"/>
    <col min="3080" max="3080" width="3.28515625" customWidth="1"/>
    <col min="3081" max="3081" width="4.7109375" customWidth="1"/>
    <col min="3082" max="3082" width="3.28515625" customWidth="1"/>
    <col min="3083" max="3083" width="3.7109375" customWidth="1"/>
    <col min="3084" max="3084" width="3.28515625" customWidth="1"/>
    <col min="3085" max="3085" width="3.7109375" customWidth="1"/>
    <col min="3086" max="3086" width="3.28515625" customWidth="1"/>
    <col min="3087" max="3087" width="3.7109375" customWidth="1"/>
    <col min="3088" max="3088" width="3.28515625" customWidth="1"/>
    <col min="3089" max="3089" width="4.7109375" customWidth="1"/>
    <col min="3090" max="3090" width="3.28515625" customWidth="1"/>
    <col min="3091" max="3091" width="4.28515625" customWidth="1"/>
    <col min="3092" max="3092" width="3.28515625" customWidth="1"/>
    <col min="3093" max="3093" width="3.7109375" customWidth="1"/>
    <col min="3094" max="3094" width="3.28515625" customWidth="1"/>
    <col min="3095" max="3095" width="3.7109375" customWidth="1"/>
    <col min="3096" max="3096" width="3.28515625" customWidth="1"/>
    <col min="3097" max="3097" width="4.28515625" customWidth="1"/>
    <col min="3098" max="3098" width="3.28515625" customWidth="1"/>
    <col min="3099" max="3099" width="3.7109375" customWidth="1"/>
    <col min="3100" max="3100" width="3.28515625" customWidth="1"/>
    <col min="3101" max="3101" width="3.7109375" customWidth="1"/>
    <col min="3102" max="3102" width="3.28515625" customWidth="1"/>
    <col min="3103" max="3103" width="4.7109375" customWidth="1"/>
    <col min="3104" max="3104" width="3.28515625" customWidth="1"/>
    <col min="3105" max="3105" width="3.7109375" customWidth="1"/>
    <col min="3106" max="3106" width="3.28515625" customWidth="1"/>
    <col min="3107" max="3107" width="4.7109375" customWidth="1"/>
    <col min="3108" max="3108" width="3.28515625" customWidth="1"/>
    <col min="3109" max="3109" width="5.7109375" customWidth="1"/>
    <col min="3110" max="3110" width="2.85546875" customWidth="1"/>
    <col min="3329" max="3329" width="10.5703125" customWidth="1"/>
    <col min="3330" max="3330" width="12.7109375" customWidth="1"/>
    <col min="3331" max="3332" width="0" hidden="1" customWidth="1"/>
    <col min="3333" max="3333" width="4.7109375" customWidth="1"/>
    <col min="3334" max="3334" width="3.28515625" customWidth="1"/>
    <col min="3335" max="3335" width="4.7109375" customWidth="1"/>
    <col min="3336" max="3336" width="3.28515625" customWidth="1"/>
    <col min="3337" max="3337" width="4.7109375" customWidth="1"/>
    <col min="3338" max="3338" width="3.28515625" customWidth="1"/>
    <col min="3339" max="3339" width="3.7109375" customWidth="1"/>
    <col min="3340" max="3340" width="3.28515625" customWidth="1"/>
    <col min="3341" max="3341" width="3.7109375" customWidth="1"/>
    <col min="3342" max="3342" width="3.28515625" customWidth="1"/>
    <col min="3343" max="3343" width="3.7109375" customWidth="1"/>
    <col min="3344" max="3344" width="3.28515625" customWidth="1"/>
    <col min="3345" max="3345" width="4.7109375" customWidth="1"/>
    <col min="3346" max="3346" width="3.28515625" customWidth="1"/>
    <col min="3347" max="3347" width="4.28515625" customWidth="1"/>
    <col min="3348" max="3348" width="3.28515625" customWidth="1"/>
    <col min="3349" max="3349" width="3.7109375" customWidth="1"/>
    <col min="3350" max="3350" width="3.28515625" customWidth="1"/>
    <col min="3351" max="3351" width="3.7109375" customWidth="1"/>
    <col min="3352" max="3352" width="3.28515625" customWidth="1"/>
    <col min="3353" max="3353" width="4.28515625" customWidth="1"/>
    <col min="3354" max="3354" width="3.28515625" customWidth="1"/>
    <col min="3355" max="3355" width="3.7109375" customWidth="1"/>
    <col min="3356" max="3356" width="3.28515625" customWidth="1"/>
    <col min="3357" max="3357" width="3.7109375" customWidth="1"/>
    <col min="3358" max="3358" width="3.28515625" customWidth="1"/>
    <col min="3359" max="3359" width="4.7109375" customWidth="1"/>
    <col min="3360" max="3360" width="3.28515625" customWidth="1"/>
    <col min="3361" max="3361" width="3.7109375" customWidth="1"/>
    <col min="3362" max="3362" width="3.28515625" customWidth="1"/>
    <col min="3363" max="3363" width="4.7109375" customWidth="1"/>
    <col min="3364" max="3364" width="3.28515625" customWidth="1"/>
    <col min="3365" max="3365" width="5.7109375" customWidth="1"/>
    <col min="3366" max="3366" width="2.85546875" customWidth="1"/>
    <col min="3585" max="3585" width="10.5703125" customWidth="1"/>
    <col min="3586" max="3586" width="12.7109375" customWidth="1"/>
    <col min="3587" max="3588" width="0" hidden="1" customWidth="1"/>
    <col min="3589" max="3589" width="4.7109375" customWidth="1"/>
    <col min="3590" max="3590" width="3.28515625" customWidth="1"/>
    <col min="3591" max="3591" width="4.7109375" customWidth="1"/>
    <col min="3592" max="3592" width="3.28515625" customWidth="1"/>
    <col min="3593" max="3593" width="4.7109375" customWidth="1"/>
    <col min="3594" max="3594" width="3.28515625" customWidth="1"/>
    <col min="3595" max="3595" width="3.7109375" customWidth="1"/>
    <col min="3596" max="3596" width="3.28515625" customWidth="1"/>
    <col min="3597" max="3597" width="3.7109375" customWidth="1"/>
    <col min="3598" max="3598" width="3.28515625" customWidth="1"/>
    <col min="3599" max="3599" width="3.7109375" customWidth="1"/>
    <col min="3600" max="3600" width="3.28515625" customWidth="1"/>
    <col min="3601" max="3601" width="4.7109375" customWidth="1"/>
    <col min="3602" max="3602" width="3.28515625" customWidth="1"/>
    <col min="3603" max="3603" width="4.28515625" customWidth="1"/>
    <col min="3604" max="3604" width="3.28515625" customWidth="1"/>
    <col min="3605" max="3605" width="3.7109375" customWidth="1"/>
    <col min="3606" max="3606" width="3.28515625" customWidth="1"/>
    <col min="3607" max="3607" width="3.7109375" customWidth="1"/>
    <col min="3608" max="3608" width="3.28515625" customWidth="1"/>
    <col min="3609" max="3609" width="4.28515625" customWidth="1"/>
    <col min="3610" max="3610" width="3.28515625" customWidth="1"/>
    <col min="3611" max="3611" width="3.7109375" customWidth="1"/>
    <col min="3612" max="3612" width="3.28515625" customWidth="1"/>
    <col min="3613" max="3613" width="3.7109375" customWidth="1"/>
    <col min="3614" max="3614" width="3.28515625" customWidth="1"/>
    <col min="3615" max="3615" width="4.7109375" customWidth="1"/>
    <col min="3616" max="3616" width="3.28515625" customWidth="1"/>
    <col min="3617" max="3617" width="3.7109375" customWidth="1"/>
    <col min="3618" max="3618" width="3.28515625" customWidth="1"/>
    <col min="3619" max="3619" width="4.7109375" customWidth="1"/>
    <col min="3620" max="3620" width="3.28515625" customWidth="1"/>
    <col min="3621" max="3621" width="5.7109375" customWidth="1"/>
    <col min="3622" max="3622" width="2.85546875" customWidth="1"/>
    <col min="3841" max="3841" width="10.5703125" customWidth="1"/>
    <col min="3842" max="3842" width="12.7109375" customWidth="1"/>
    <col min="3843" max="3844" width="0" hidden="1" customWidth="1"/>
    <col min="3845" max="3845" width="4.7109375" customWidth="1"/>
    <col min="3846" max="3846" width="3.28515625" customWidth="1"/>
    <col min="3847" max="3847" width="4.7109375" customWidth="1"/>
    <col min="3848" max="3848" width="3.28515625" customWidth="1"/>
    <col min="3849" max="3849" width="4.7109375" customWidth="1"/>
    <col min="3850" max="3850" width="3.28515625" customWidth="1"/>
    <col min="3851" max="3851" width="3.7109375" customWidth="1"/>
    <col min="3852" max="3852" width="3.28515625" customWidth="1"/>
    <col min="3853" max="3853" width="3.7109375" customWidth="1"/>
    <col min="3854" max="3854" width="3.28515625" customWidth="1"/>
    <col min="3855" max="3855" width="3.7109375" customWidth="1"/>
    <col min="3856" max="3856" width="3.28515625" customWidth="1"/>
    <col min="3857" max="3857" width="4.7109375" customWidth="1"/>
    <col min="3858" max="3858" width="3.28515625" customWidth="1"/>
    <col min="3859" max="3859" width="4.28515625" customWidth="1"/>
    <col min="3860" max="3860" width="3.28515625" customWidth="1"/>
    <col min="3861" max="3861" width="3.7109375" customWidth="1"/>
    <col min="3862" max="3862" width="3.28515625" customWidth="1"/>
    <col min="3863" max="3863" width="3.7109375" customWidth="1"/>
    <col min="3864" max="3864" width="3.28515625" customWidth="1"/>
    <col min="3865" max="3865" width="4.28515625" customWidth="1"/>
    <col min="3866" max="3866" width="3.28515625" customWidth="1"/>
    <col min="3867" max="3867" width="3.7109375" customWidth="1"/>
    <col min="3868" max="3868" width="3.28515625" customWidth="1"/>
    <col min="3869" max="3869" width="3.7109375" customWidth="1"/>
    <col min="3870" max="3870" width="3.28515625" customWidth="1"/>
    <col min="3871" max="3871" width="4.7109375" customWidth="1"/>
    <col min="3872" max="3872" width="3.28515625" customWidth="1"/>
    <col min="3873" max="3873" width="3.7109375" customWidth="1"/>
    <col min="3874" max="3874" width="3.28515625" customWidth="1"/>
    <col min="3875" max="3875" width="4.7109375" customWidth="1"/>
    <col min="3876" max="3876" width="3.28515625" customWidth="1"/>
    <col min="3877" max="3877" width="5.7109375" customWidth="1"/>
    <col min="3878" max="3878" width="2.85546875" customWidth="1"/>
    <col min="4097" max="4097" width="10.5703125" customWidth="1"/>
    <col min="4098" max="4098" width="12.7109375" customWidth="1"/>
    <col min="4099" max="4100" width="0" hidden="1" customWidth="1"/>
    <col min="4101" max="4101" width="4.7109375" customWidth="1"/>
    <col min="4102" max="4102" width="3.28515625" customWidth="1"/>
    <col min="4103" max="4103" width="4.7109375" customWidth="1"/>
    <col min="4104" max="4104" width="3.28515625" customWidth="1"/>
    <col min="4105" max="4105" width="4.7109375" customWidth="1"/>
    <col min="4106" max="4106" width="3.28515625" customWidth="1"/>
    <col min="4107" max="4107" width="3.7109375" customWidth="1"/>
    <col min="4108" max="4108" width="3.28515625" customWidth="1"/>
    <col min="4109" max="4109" width="3.7109375" customWidth="1"/>
    <col min="4110" max="4110" width="3.28515625" customWidth="1"/>
    <col min="4111" max="4111" width="3.7109375" customWidth="1"/>
    <col min="4112" max="4112" width="3.28515625" customWidth="1"/>
    <col min="4113" max="4113" width="4.7109375" customWidth="1"/>
    <col min="4114" max="4114" width="3.28515625" customWidth="1"/>
    <col min="4115" max="4115" width="4.28515625" customWidth="1"/>
    <col min="4116" max="4116" width="3.28515625" customWidth="1"/>
    <col min="4117" max="4117" width="3.7109375" customWidth="1"/>
    <col min="4118" max="4118" width="3.28515625" customWidth="1"/>
    <col min="4119" max="4119" width="3.7109375" customWidth="1"/>
    <col min="4120" max="4120" width="3.28515625" customWidth="1"/>
    <col min="4121" max="4121" width="4.28515625" customWidth="1"/>
    <col min="4122" max="4122" width="3.28515625" customWidth="1"/>
    <col min="4123" max="4123" width="3.7109375" customWidth="1"/>
    <col min="4124" max="4124" width="3.28515625" customWidth="1"/>
    <col min="4125" max="4125" width="3.7109375" customWidth="1"/>
    <col min="4126" max="4126" width="3.28515625" customWidth="1"/>
    <col min="4127" max="4127" width="4.7109375" customWidth="1"/>
    <col min="4128" max="4128" width="3.28515625" customWidth="1"/>
    <col min="4129" max="4129" width="3.7109375" customWidth="1"/>
    <col min="4130" max="4130" width="3.28515625" customWidth="1"/>
    <col min="4131" max="4131" width="4.7109375" customWidth="1"/>
    <col min="4132" max="4132" width="3.28515625" customWidth="1"/>
    <col min="4133" max="4133" width="5.7109375" customWidth="1"/>
    <col min="4134" max="4134" width="2.85546875" customWidth="1"/>
    <col min="4353" max="4353" width="10.5703125" customWidth="1"/>
    <col min="4354" max="4354" width="12.7109375" customWidth="1"/>
    <col min="4355" max="4356" width="0" hidden="1" customWidth="1"/>
    <col min="4357" max="4357" width="4.7109375" customWidth="1"/>
    <col min="4358" max="4358" width="3.28515625" customWidth="1"/>
    <col min="4359" max="4359" width="4.7109375" customWidth="1"/>
    <col min="4360" max="4360" width="3.28515625" customWidth="1"/>
    <col min="4361" max="4361" width="4.7109375" customWidth="1"/>
    <col min="4362" max="4362" width="3.28515625" customWidth="1"/>
    <col min="4363" max="4363" width="3.7109375" customWidth="1"/>
    <col min="4364" max="4364" width="3.28515625" customWidth="1"/>
    <col min="4365" max="4365" width="3.7109375" customWidth="1"/>
    <col min="4366" max="4366" width="3.28515625" customWidth="1"/>
    <col min="4367" max="4367" width="3.7109375" customWidth="1"/>
    <col min="4368" max="4368" width="3.28515625" customWidth="1"/>
    <col min="4369" max="4369" width="4.7109375" customWidth="1"/>
    <col min="4370" max="4370" width="3.28515625" customWidth="1"/>
    <col min="4371" max="4371" width="4.28515625" customWidth="1"/>
    <col min="4372" max="4372" width="3.28515625" customWidth="1"/>
    <col min="4373" max="4373" width="3.7109375" customWidth="1"/>
    <col min="4374" max="4374" width="3.28515625" customWidth="1"/>
    <col min="4375" max="4375" width="3.7109375" customWidth="1"/>
    <col min="4376" max="4376" width="3.28515625" customWidth="1"/>
    <col min="4377" max="4377" width="4.28515625" customWidth="1"/>
    <col min="4378" max="4378" width="3.28515625" customWidth="1"/>
    <col min="4379" max="4379" width="3.7109375" customWidth="1"/>
    <col min="4380" max="4380" width="3.28515625" customWidth="1"/>
    <col min="4381" max="4381" width="3.7109375" customWidth="1"/>
    <col min="4382" max="4382" width="3.28515625" customWidth="1"/>
    <col min="4383" max="4383" width="4.7109375" customWidth="1"/>
    <col min="4384" max="4384" width="3.28515625" customWidth="1"/>
    <col min="4385" max="4385" width="3.7109375" customWidth="1"/>
    <col min="4386" max="4386" width="3.28515625" customWidth="1"/>
    <col min="4387" max="4387" width="4.7109375" customWidth="1"/>
    <col min="4388" max="4388" width="3.28515625" customWidth="1"/>
    <col min="4389" max="4389" width="5.7109375" customWidth="1"/>
    <col min="4390" max="4390" width="2.85546875" customWidth="1"/>
    <col min="4609" max="4609" width="10.5703125" customWidth="1"/>
    <col min="4610" max="4610" width="12.7109375" customWidth="1"/>
    <col min="4611" max="4612" width="0" hidden="1" customWidth="1"/>
    <col min="4613" max="4613" width="4.7109375" customWidth="1"/>
    <col min="4614" max="4614" width="3.28515625" customWidth="1"/>
    <col min="4615" max="4615" width="4.7109375" customWidth="1"/>
    <col min="4616" max="4616" width="3.28515625" customWidth="1"/>
    <col min="4617" max="4617" width="4.7109375" customWidth="1"/>
    <col min="4618" max="4618" width="3.28515625" customWidth="1"/>
    <col min="4619" max="4619" width="3.7109375" customWidth="1"/>
    <col min="4620" max="4620" width="3.28515625" customWidth="1"/>
    <col min="4621" max="4621" width="3.7109375" customWidth="1"/>
    <col min="4622" max="4622" width="3.28515625" customWidth="1"/>
    <col min="4623" max="4623" width="3.7109375" customWidth="1"/>
    <col min="4624" max="4624" width="3.28515625" customWidth="1"/>
    <col min="4625" max="4625" width="4.7109375" customWidth="1"/>
    <col min="4626" max="4626" width="3.28515625" customWidth="1"/>
    <col min="4627" max="4627" width="4.28515625" customWidth="1"/>
    <col min="4628" max="4628" width="3.28515625" customWidth="1"/>
    <col min="4629" max="4629" width="3.7109375" customWidth="1"/>
    <col min="4630" max="4630" width="3.28515625" customWidth="1"/>
    <col min="4631" max="4631" width="3.7109375" customWidth="1"/>
    <col min="4632" max="4632" width="3.28515625" customWidth="1"/>
    <col min="4633" max="4633" width="4.28515625" customWidth="1"/>
    <col min="4634" max="4634" width="3.28515625" customWidth="1"/>
    <col min="4635" max="4635" width="3.7109375" customWidth="1"/>
    <col min="4636" max="4636" width="3.28515625" customWidth="1"/>
    <col min="4637" max="4637" width="3.7109375" customWidth="1"/>
    <col min="4638" max="4638" width="3.28515625" customWidth="1"/>
    <col min="4639" max="4639" width="4.7109375" customWidth="1"/>
    <col min="4640" max="4640" width="3.28515625" customWidth="1"/>
    <col min="4641" max="4641" width="3.7109375" customWidth="1"/>
    <col min="4642" max="4642" width="3.28515625" customWidth="1"/>
    <col min="4643" max="4643" width="4.7109375" customWidth="1"/>
    <col min="4644" max="4644" width="3.28515625" customWidth="1"/>
    <col min="4645" max="4645" width="5.7109375" customWidth="1"/>
    <col min="4646" max="4646" width="2.85546875" customWidth="1"/>
    <col min="4865" max="4865" width="10.5703125" customWidth="1"/>
    <col min="4866" max="4866" width="12.7109375" customWidth="1"/>
    <col min="4867" max="4868" width="0" hidden="1" customWidth="1"/>
    <col min="4869" max="4869" width="4.7109375" customWidth="1"/>
    <col min="4870" max="4870" width="3.28515625" customWidth="1"/>
    <col min="4871" max="4871" width="4.7109375" customWidth="1"/>
    <col min="4872" max="4872" width="3.28515625" customWidth="1"/>
    <col min="4873" max="4873" width="4.7109375" customWidth="1"/>
    <col min="4874" max="4874" width="3.28515625" customWidth="1"/>
    <col min="4875" max="4875" width="3.7109375" customWidth="1"/>
    <col min="4876" max="4876" width="3.28515625" customWidth="1"/>
    <col min="4877" max="4877" width="3.7109375" customWidth="1"/>
    <col min="4878" max="4878" width="3.28515625" customWidth="1"/>
    <col min="4879" max="4879" width="3.7109375" customWidth="1"/>
    <col min="4880" max="4880" width="3.28515625" customWidth="1"/>
    <col min="4881" max="4881" width="4.7109375" customWidth="1"/>
    <col min="4882" max="4882" width="3.28515625" customWidth="1"/>
    <col min="4883" max="4883" width="4.28515625" customWidth="1"/>
    <col min="4884" max="4884" width="3.28515625" customWidth="1"/>
    <col min="4885" max="4885" width="3.7109375" customWidth="1"/>
    <col min="4886" max="4886" width="3.28515625" customWidth="1"/>
    <col min="4887" max="4887" width="3.7109375" customWidth="1"/>
    <col min="4888" max="4888" width="3.28515625" customWidth="1"/>
    <col min="4889" max="4889" width="4.28515625" customWidth="1"/>
    <col min="4890" max="4890" width="3.28515625" customWidth="1"/>
    <col min="4891" max="4891" width="3.7109375" customWidth="1"/>
    <col min="4892" max="4892" width="3.28515625" customWidth="1"/>
    <col min="4893" max="4893" width="3.7109375" customWidth="1"/>
    <col min="4894" max="4894" width="3.28515625" customWidth="1"/>
    <col min="4895" max="4895" width="4.7109375" customWidth="1"/>
    <col min="4896" max="4896" width="3.28515625" customWidth="1"/>
    <col min="4897" max="4897" width="3.7109375" customWidth="1"/>
    <col min="4898" max="4898" width="3.28515625" customWidth="1"/>
    <col min="4899" max="4899" width="4.7109375" customWidth="1"/>
    <col min="4900" max="4900" width="3.28515625" customWidth="1"/>
    <col min="4901" max="4901" width="5.7109375" customWidth="1"/>
    <col min="4902" max="4902" width="2.85546875" customWidth="1"/>
    <col min="5121" max="5121" width="10.5703125" customWidth="1"/>
    <col min="5122" max="5122" width="12.7109375" customWidth="1"/>
    <col min="5123" max="5124" width="0" hidden="1" customWidth="1"/>
    <col min="5125" max="5125" width="4.7109375" customWidth="1"/>
    <col min="5126" max="5126" width="3.28515625" customWidth="1"/>
    <col min="5127" max="5127" width="4.7109375" customWidth="1"/>
    <col min="5128" max="5128" width="3.28515625" customWidth="1"/>
    <col min="5129" max="5129" width="4.7109375" customWidth="1"/>
    <col min="5130" max="5130" width="3.28515625" customWidth="1"/>
    <col min="5131" max="5131" width="3.7109375" customWidth="1"/>
    <col min="5132" max="5132" width="3.28515625" customWidth="1"/>
    <col min="5133" max="5133" width="3.7109375" customWidth="1"/>
    <col min="5134" max="5134" width="3.28515625" customWidth="1"/>
    <col min="5135" max="5135" width="3.7109375" customWidth="1"/>
    <col min="5136" max="5136" width="3.28515625" customWidth="1"/>
    <col min="5137" max="5137" width="4.7109375" customWidth="1"/>
    <col min="5138" max="5138" width="3.28515625" customWidth="1"/>
    <col min="5139" max="5139" width="4.28515625" customWidth="1"/>
    <col min="5140" max="5140" width="3.28515625" customWidth="1"/>
    <col min="5141" max="5141" width="3.7109375" customWidth="1"/>
    <col min="5142" max="5142" width="3.28515625" customWidth="1"/>
    <col min="5143" max="5143" width="3.7109375" customWidth="1"/>
    <col min="5144" max="5144" width="3.28515625" customWidth="1"/>
    <col min="5145" max="5145" width="4.28515625" customWidth="1"/>
    <col min="5146" max="5146" width="3.28515625" customWidth="1"/>
    <col min="5147" max="5147" width="3.7109375" customWidth="1"/>
    <col min="5148" max="5148" width="3.28515625" customWidth="1"/>
    <col min="5149" max="5149" width="3.7109375" customWidth="1"/>
    <col min="5150" max="5150" width="3.28515625" customWidth="1"/>
    <col min="5151" max="5151" width="4.7109375" customWidth="1"/>
    <col min="5152" max="5152" width="3.28515625" customWidth="1"/>
    <col min="5153" max="5153" width="3.7109375" customWidth="1"/>
    <col min="5154" max="5154" width="3.28515625" customWidth="1"/>
    <col min="5155" max="5155" width="4.7109375" customWidth="1"/>
    <col min="5156" max="5156" width="3.28515625" customWidth="1"/>
    <col min="5157" max="5157" width="5.7109375" customWidth="1"/>
    <col min="5158" max="5158" width="2.85546875" customWidth="1"/>
    <col min="5377" max="5377" width="10.5703125" customWidth="1"/>
    <col min="5378" max="5378" width="12.7109375" customWidth="1"/>
    <col min="5379" max="5380" width="0" hidden="1" customWidth="1"/>
    <col min="5381" max="5381" width="4.7109375" customWidth="1"/>
    <col min="5382" max="5382" width="3.28515625" customWidth="1"/>
    <col min="5383" max="5383" width="4.7109375" customWidth="1"/>
    <col min="5384" max="5384" width="3.28515625" customWidth="1"/>
    <col min="5385" max="5385" width="4.7109375" customWidth="1"/>
    <col min="5386" max="5386" width="3.28515625" customWidth="1"/>
    <col min="5387" max="5387" width="3.7109375" customWidth="1"/>
    <col min="5388" max="5388" width="3.28515625" customWidth="1"/>
    <col min="5389" max="5389" width="3.7109375" customWidth="1"/>
    <col min="5390" max="5390" width="3.28515625" customWidth="1"/>
    <col min="5391" max="5391" width="3.7109375" customWidth="1"/>
    <col min="5392" max="5392" width="3.28515625" customWidth="1"/>
    <col min="5393" max="5393" width="4.7109375" customWidth="1"/>
    <col min="5394" max="5394" width="3.28515625" customWidth="1"/>
    <col min="5395" max="5395" width="4.28515625" customWidth="1"/>
    <col min="5396" max="5396" width="3.28515625" customWidth="1"/>
    <col min="5397" max="5397" width="3.7109375" customWidth="1"/>
    <col min="5398" max="5398" width="3.28515625" customWidth="1"/>
    <col min="5399" max="5399" width="3.7109375" customWidth="1"/>
    <col min="5400" max="5400" width="3.28515625" customWidth="1"/>
    <col min="5401" max="5401" width="4.28515625" customWidth="1"/>
    <col min="5402" max="5402" width="3.28515625" customWidth="1"/>
    <col min="5403" max="5403" width="3.7109375" customWidth="1"/>
    <col min="5404" max="5404" width="3.28515625" customWidth="1"/>
    <col min="5405" max="5405" width="3.7109375" customWidth="1"/>
    <col min="5406" max="5406" width="3.28515625" customWidth="1"/>
    <col min="5407" max="5407" width="4.7109375" customWidth="1"/>
    <col min="5408" max="5408" width="3.28515625" customWidth="1"/>
    <col min="5409" max="5409" width="3.7109375" customWidth="1"/>
    <col min="5410" max="5410" width="3.28515625" customWidth="1"/>
    <col min="5411" max="5411" width="4.7109375" customWidth="1"/>
    <col min="5412" max="5412" width="3.28515625" customWidth="1"/>
    <col min="5413" max="5413" width="5.7109375" customWidth="1"/>
    <col min="5414" max="5414" width="2.85546875" customWidth="1"/>
    <col min="5633" max="5633" width="10.5703125" customWidth="1"/>
    <col min="5634" max="5634" width="12.7109375" customWidth="1"/>
    <col min="5635" max="5636" width="0" hidden="1" customWidth="1"/>
    <col min="5637" max="5637" width="4.7109375" customWidth="1"/>
    <col min="5638" max="5638" width="3.28515625" customWidth="1"/>
    <col min="5639" max="5639" width="4.7109375" customWidth="1"/>
    <col min="5640" max="5640" width="3.28515625" customWidth="1"/>
    <col min="5641" max="5641" width="4.7109375" customWidth="1"/>
    <col min="5642" max="5642" width="3.28515625" customWidth="1"/>
    <col min="5643" max="5643" width="3.7109375" customWidth="1"/>
    <col min="5644" max="5644" width="3.28515625" customWidth="1"/>
    <col min="5645" max="5645" width="3.7109375" customWidth="1"/>
    <col min="5646" max="5646" width="3.28515625" customWidth="1"/>
    <col min="5647" max="5647" width="3.7109375" customWidth="1"/>
    <col min="5648" max="5648" width="3.28515625" customWidth="1"/>
    <col min="5649" max="5649" width="4.7109375" customWidth="1"/>
    <col min="5650" max="5650" width="3.28515625" customWidth="1"/>
    <col min="5651" max="5651" width="4.28515625" customWidth="1"/>
    <col min="5652" max="5652" width="3.28515625" customWidth="1"/>
    <col min="5653" max="5653" width="3.7109375" customWidth="1"/>
    <col min="5654" max="5654" width="3.28515625" customWidth="1"/>
    <col min="5655" max="5655" width="3.7109375" customWidth="1"/>
    <col min="5656" max="5656" width="3.28515625" customWidth="1"/>
    <col min="5657" max="5657" width="4.28515625" customWidth="1"/>
    <col min="5658" max="5658" width="3.28515625" customWidth="1"/>
    <col min="5659" max="5659" width="3.7109375" customWidth="1"/>
    <col min="5660" max="5660" width="3.28515625" customWidth="1"/>
    <col min="5661" max="5661" width="3.7109375" customWidth="1"/>
    <col min="5662" max="5662" width="3.28515625" customWidth="1"/>
    <col min="5663" max="5663" width="4.7109375" customWidth="1"/>
    <col min="5664" max="5664" width="3.28515625" customWidth="1"/>
    <col min="5665" max="5665" width="3.7109375" customWidth="1"/>
    <col min="5666" max="5666" width="3.28515625" customWidth="1"/>
    <col min="5667" max="5667" width="4.7109375" customWidth="1"/>
    <col min="5668" max="5668" width="3.28515625" customWidth="1"/>
    <col min="5669" max="5669" width="5.7109375" customWidth="1"/>
    <col min="5670" max="5670" width="2.85546875" customWidth="1"/>
    <col min="5889" max="5889" width="10.5703125" customWidth="1"/>
    <col min="5890" max="5890" width="12.7109375" customWidth="1"/>
    <col min="5891" max="5892" width="0" hidden="1" customWidth="1"/>
    <col min="5893" max="5893" width="4.7109375" customWidth="1"/>
    <col min="5894" max="5894" width="3.28515625" customWidth="1"/>
    <col min="5895" max="5895" width="4.7109375" customWidth="1"/>
    <col min="5896" max="5896" width="3.28515625" customWidth="1"/>
    <col min="5897" max="5897" width="4.7109375" customWidth="1"/>
    <col min="5898" max="5898" width="3.28515625" customWidth="1"/>
    <col min="5899" max="5899" width="3.7109375" customWidth="1"/>
    <col min="5900" max="5900" width="3.28515625" customWidth="1"/>
    <col min="5901" max="5901" width="3.7109375" customWidth="1"/>
    <col min="5902" max="5902" width="3.28515625" customWidth="1"/>
    <col min="5903" max="5903" width="3.7109375" customWidth="1"/>
    <col min="5904" max="5904" width="3.28515625" customWidth="1"/>
    <col min="5905" max="5905" width="4.7109375" customWidth="1"/>
    <col min="5906" max="5906" width="3.28515625" customWidth="1"/>
    <col min="5907" max="5907" width="4.28515625" customWidth="1"/>
    <col min="5908" max="5908" width="3.28515625" customWidth="1"/>
    <col min="5909" max="5909" width="3.7109375" customWidth="1"/>
    <col min="5910" max="5910" width="3.28515625" customWidth="1"/>
    <col min="5911" max="5911" width="3.7109375" customWidth="1"/>
    <col min="5912" max="5912" width="3.28515625" customWidth="1"/>
    <col min="5913" max="5913" width="4.28515625" customWidth="1"/>
    <col min="5914" max="5914" width="3.28515625" customWidth="1"/>
    <col min="5915" max="5915" width="3.7109375" customWidth="1"/>
    <col min="5916" max="5916" width="3.28515625" customWidth="1"/>
    <col min="5917" max="5917" width="3.7109375" customWidth="1"/>
    <col min="5918" max="5918" width="3.28515625" customWidth="1"/>
    <col min="5919" max="5919" width="4.7109375" customWidth="1"/>
    <col min="5920" max="5920" width="3.28515625" customWidth="1"/>
    <col min="5921" max="5921" width="3.7109375" customWidth="1"/>
    <col min="5922" max="5922" width="3.28515625" customWidth="1"/>
    <col min="5923" max="5923" width="4.7109375" customWidth="1"/>
    <col min="5924" max="5924" width="3.28515625" customWidth="1"/>
    <col min="5925" max="5925" width="5.7109375" customWidth="1"/>
    <col min="5926" max="5926" width="2.85546875" customWidth="1"/>
    <col min="6145" max="6145" width="10.5703125" customWidth="1"/>
    <col min="6146" max="6146" width="12.7109375" customWidth="1"/>
    <col min="6147" max="6148" width="0" hidden="1" customWidth="1"/>
    <col min="6149" max="6149" width="4.7109375" customWidth="1"/>
    <col min="6150" max="6150" width="3.28515625" customWidth="1"/>
    <col min="6151" max="6151" width="4.7109375" customWidth="1"/>
    <col min="6152" max="6152" width="3.28515625" customWidth="1"/>
    <col min="6153" max="6153" width="4.7109375" customWidth="1"/>
    <col min="6154" max="6154" width="3.28515625" customWidth="1"/>
    <col min="6155" max="6155" width="3.7109375" customWidth="1"/>
    <col min="6156" max="6156" width="3.28515625" customWidth="1"/>
    <col min="6157" max="6157" width="3.7109375" customWidth="1"/>
    <col min="6158" max="6158" width="3.28515625" customWidth="1"/>
    <col min="6159" max="6159" width="3.7109375" customWidth="1"/>
    <col min="6160" max="6160" width="3.28515625" customWidth="1"/>
    <col min="6161" max="6161" width="4.7109375" customWidth="1"/>
    <col min="6162" max="6162" width="3.28515625" customWidth="1"/>
    <col min="6163" max="6163" width="4.28515625" customWidth="1"/>
    <col min="6164" max="6164" width="3.28515625" customWidth="1"/>
    <col min="6165" max="6165" width="3.7109375" customWidth="1"/>
    <col min="6166" max="6166" width="3.28515625" customWidth="1"/>
    <col min="6167" max="6167" width="3.7109375" customWidth="1"/>
    <col min="6168" max="6168" width="3.28515625" customWidth="1"/>
    <col min="6169" max="6169" width="4.28515625" customWidth="1"/>
    <col min="6170" max="6170" width="3.28515625" customWidth="1"/>
    <col min="6171" max="6171" width="3.7109375" customWidth="1"/>
    <col min="6172" max="6172" width="3.28515625" customWidth="1"/>
    <col min="6173" max="6173" width="3.7109375" customWidth="1"/>
    <col min="6174" max="6174" width="3.28515625" customWidth="1"/>
    <col min="6175" max="6175" width="4.7109375" customWidth="1"/>
    <col min="6176" max="6176" width="3.28515625" customWidth="1"/>
    <col min="6177" max="6177" width="3.7109375" customWidth="1"/>
    <col min="6178" max="6178" width="3.28515625" customWidth="1"/>
    <col min="6179" max="6179" width="4.7109375" customWidth="1"/>
    <col min="6180" max="6180" width="3.28515625" customWidth="1"/>
    <col min="6181" max="6181" width="5.7109375" customWidth="1"/>
    <col min="6182" max="6182" width="2.85546875" customWidth="1"/>
    <col min="6401" max="6401" width="10.5703125" customWidth="1"/>
    <col min="6402" max="6402" width="12.7109375" customWidth="1"/>
    <col min="6403" max="6404" width="0" hidden="1" customWidth="1"/>
    <col min="6405" max="6405" width="4.7109375" customWidth="1"/>
    <col min="6406" max="6406" width="3.28515625" customWidth="1"/>
    <col min="6407" max="6407" width="4.7109375" customWidth="1"/>
    <col min="6408" max="6408" width="3.28515625" customWidth="1"/>
    <col min="6409" max="6409" width="4.7109375" customWidth="1"/>
    <col min="6410" max="6410" width="3.28515625" customWidth="1"/>
    <col min="6411" max="6411" width="3.7109375" customWidth="1"/>
    <col min="6412" max="6412" width="3.28515625" customWidth="1"/>
    <col min="6413" max="6413" width="3.7109375" customWidth="1"/>
    <col min="6414" max="6414" width="3.28515625" customWidth="1"/>
    <col min="6415" max="6415" width="3.7109375" customWidth="1"/>
    <col min="6416" max="6416" width="3.28515625" customWidth="1"/>
    <col min="6417" max="6417" width="4.7109375" customWidth="1"/>
    <col min="6418" max="6418" width="3.28515625" customWidth="1"/>
    <col min="6419" max="6419" width="4.28515625" customWidth="1"/>
    <col min="6420" max="6420" width="3.28515625" customWidth="1"/>
    <col min="6421" max="6421" width="3.7109375" customWidth="1"/>
    <col min="6422" max="6422" width="3.28515625" customWidth="1"/>
    <col min="6423" max="6423" width="3.7109375" customWidth="1"/>
    <col min="6424" max="6424" width="3.28515625" customWidth="1"/>
    <col min="6425" max="6425" width="4.28515625" customWidth="1"/>
    <col min="6426" max="6426" width="3.28515625" customWidth="1"/>
    <col min="6427" max="6427" width="3.7109375" customWidth="1"/>
    <col min="6428" max="6428" width="3.28515625" customWidth="1"/>
    <col min="6429" max="6429" width="3.7109375" customWidth="1"/>
    <col min="6430" max="6430" width="3.28515625" customWidth="1"/>
    <col min="6431" max="6431" width="4.7109375" customWidth="1"/>
    <col min="6432" max="6432" width="3.28515625" customWidth="1"/>
    <col min="6433" max="6433" width="3.7109375" customWidth="1"/>
    <col min="6434" max="6434" width="3.28515625" customWidth="1"/>
    <col min="6435" max="6435" width="4.7109375" customWidth="1"/>
    <col min="6436" max="6436" width="3.28515625" customWidth="1"/>
    <col min="6437" max="6437" width="5.7109375" customWidth="1"/>
    <col min="6438" max="6438" width="2.85546875" customWidth="1"/>
    <col min="6657" max="6657" width="10.5703125" customWidth="1"/>
    <col min="6658" max="6658" width="12.7109375" customWidth="1"/>
    <col min="6659" max="6660" width="0" hidden="1" customWidth="1"/>
    <col min="6661" max="6661" width="4.7109375" customWidth="1"/>
    <col min="6662" max="6662" width="3.28515625" customWidth="1"/>
    <col min="6663" max="6663" width="4.7109375" customWidth="1"/>
    <col min="6664" max="6664" width="3.28515625" customWidth="1"/>
    <col min="6665" max="6665" width="4.7109375" customWidth="1"/>
    <col min="6666" max="6666" width="3.28515625" customWidth="1"/>
    <col min="6667" max="6667" width="3.7109375" customWidth="1"/>
    <col min="6668" max="6668" width="3.28515625" customWidth="1"/>
    <col min="6669" max="6669" width="3.7109375" customWidth="1"/>
    <col min="6670" max="6670" width="3.28515625" customWidth="1"/>
    <col min="6671" max="6671" width="3.7109375" customWidth="1"/>
    <col min="6672" max="6672" width="3.28515625" customWidth="1"/>
    <col min="6673" max="6673" width="4.7109375" customWidth="1"/>
    <col min="6674" max="6674" width="3.28515625" customWidth="1"/>
    <col min="6675" max="6675" width="4.28515625" customWidth="1"/>
    <col min="6676" max="6676" width="3.28515625" customWidth="1"/>
    <col min="6677" max="6677" width="3.7109375" customWidth="1"/>
    <col min="6678" max="6678" width="3.28515625" customWidth="1"/>
    <col min="6679" max="6679" width="3.7109375" customWidth="1"/>
    <col min="6680" max="6680" width="3.28515625" customWidth="1"/>
    <col min="6681" max="6681" width="4.28515625" customWidth="1"/>
    <col min="6682" max="6682" width="3.28515625" customWidth="1"/>
    <col min="6683" max="6683" width="3.7109375" customWidth="1"/>
    <col min="6684" max="6684" width="3.28515625" customWidth="1"/>
    <col min="6685" max="6685" width="3.7109375" customWidth="1"/>
    <col min="6686" max="6686" width="3.28515625" customWidth="1"/>
    <col min="6687" max="6687" width="4.7109375" customWidth="1"/>
    <col min="6688" max="6688" width="3.28515625" customWidth="1"/>
    <col min="6689" max="6689" width="3.7109375" customWidth="1"/>
    <col min="6690" max="6690" width="3.28515625" customWidth="1"/>
    <col min="6691" max="6691" width="4.7109375" customWidth="1"/>
    <col min="6692" max="6692" width="3.28515625" customWidth="1"/>
    <col min="6693" max="6693" width="5.7109375" customWidth="1"/>
    <col min="6694" max="6694" width="2.85546875" customWidth="1"/>
    <col min="6913" max="6913" width="10.5703125" customWidth="1"/>
    <col min="6914" max="6914" width="12.7109375" customWidth="1"/>
    <col min="6915" max="6916" width="0" hidden="1" customWidth="1"/>
    <col min="6917" max="6917" width="4.7109375" customWidth="1"/>
    <col min="6918" max="6918" width="3.28515625" customWidth="1"/>
    <col min="6919" max="6919" width="4.7109375" customWidth="1"/>
    <col min="6920" max="6920" width="3.28515625" customWidth="1"/>
    <col min="6921" max="6921" width="4.7109375" customWidth="1"/>
    <col min="6922" max="6922" width="3.28515625" customWidth="1"/>
    <col min="6923" max="6923" width="3.7109375" customWidth="1"/>
    <col min="6924" max="6924" width="3.28515625" customWidth="1"/>
    <col min="6925" max="6925" width="3.7109375" customWidth="1"/>
    <col min="6926" max="6926" width="3.28515625" customWidth="1"/>
    <col min="6927" max="6927" width="3.7109375" customWidth="1"/>
    <col min="6928" max="6928" width="3.28515625" customWidth="1"/>
    <col min="6929" max="6929" width="4.7109375" customWidth="1"/>
    <col min="6930" max="6930" width="3.28515625" customWidth="1"/>
    <col min="6931" max="6931" width="4.28515625" customWidth="1"/>
    <col min="6932" max="6932" width="3.28515625" customWidth="1"/>
    <col min="6933" max="6933" width="3.7109375" customWidth="1"/>
    <col min="6934" max="6934" width="3.28515625" customWidth="1"/>
    <col min="6935" max="6935" width="3.7109375" customWidth="1"/>
    <col min="6936" max="6936" width="3.28515625" customWidth="1"/>
    <col min="6937" max="6937" width="4.28515625" customWidth="1"/>
    <col min="6938" max="6938" width="3.28515625" customWidth="1"/>
    <col min="6939" max="6939" width="3.7109375" customWidth="1"/>
    <col min="6940" max="6940" width="3.28515625" customWidth="1"/>
    <col min="6941" max="6941" width="3.7109375" customWidth="1"/>
    <col min="6942" max="6942" width="3.28515625" customWidth="1"/>
    <col min="6943" max="6943" width="4.7109375" customWidth="1"/>
    <col min="6944" max="6944" width="3.28515625" customWidth="1"/>
    <col min="6945" max="6945" width="3.7109375" customWidth="1"/>
    <col min="6946" max="6946" width="3.28515625" customWidth="1"/>
    <col min="6947" max="6947" width="4.7109375" customWidth="1"/>
    <col min="6948" max="6948" width="3.28515625" customWidth="1"/>
    <col min="6949" max="6949" width="5.7109375" customWidth="1"/>
    <col min="6950" max="6950" width="2.85546875" customWidth="1"/>
    <col min="7169" max="7169" width="10.5703125" customWidth="1"/>
    <col min="7170" max="7170" width="12.7109375" customWidth="1"/>
    <col min="7171" max="7172" width="0" hidden="1" customWidth="1"/>
    <col min="7173" max="7173" width="4.7109375" customWidth="1"/>
    <col min="7174" max="7174" width="3.28515625" customWidth="1"/>
    <col min="7175" max="7175" width="4.7109375" customWidth="1"/>
    <col min="7176" max="7176" width="3.28515625" customWidth="1"/>
    <col min="7177" max="7177" width="4.7109375" customWidth="1"/>
    <col min="7178" max="7178" width="3.28515625" customWidth="1"/>
    <col min="7179" max="7179" width="3.7109375" customWidth="1"/>
    <col min="7180" max="7180" width="3.28515625" customWidth="1"/>
    <col min="7181" max="7181" width="3.7109375" customWidth="1"/>
    <col min="7182" max="7182" width="3.28515625" customWidth="1"/>
    <col min="7183" max="7183" width="3.7109375" customWidth="1"/>
    <col min="7184" max="7184" width="3.28515625" customWidth="1"/>
    <col min="7185" max="7185" width="4.7109375" customWidth="1"/>
    <col min="7186" max="7186" width="3.28515625" customWidth="1"/>
    <col min="7187" max="7187" width="4.28515625" customWidth="1"/>
    <col min="7188" max="7188" width="3.28515625" customWidth="1"/>
    <col min="7189" max="7189" width="3.7109375" customWidth="1"/>
    <col min="7190" max="7190" width="3.28515625" customWidth="1"/>
    <col min="7191" max="7191" width="3.7109375" customWidth="1"/>
    <col min="7192" max="7192" width="3.28515625" customWidth="1"/>
    <col min="7193" max="7193" width="4.28515625" customWidth="1"/>
    <col min="7194" max="7194" width="3.28515625" customWidth="1"/>
    <col min="7195" max="7195" width="3.7109375" customWidth="1"/>
    <col min="7196" max="7196" width="3.28515625" customWidth="1"/>
    <col min="7197" max="7197" width="3.7109375" customWidth="1"/>
    <col min="7198" max="7198" width="3.28515625" customWidth="1"/>
    <col min="7199" max="7199" width="4.7109375" customWidth="1"/>
    <col min="7200" max="7200" width="3.28515625" customWidth="1"/>
    <col min="7201" max="7201" width="3.7109375" customWidth="1"/>
    <col min="7202" max="7202" width="3.28515625" customWidth="1"/>
    <col min="7203" max="7203" width="4.7109375" customWidth="1"/>
    <col min="7204" max="7204" width="3.28515625" customWidth="1"/>
    <col min="7205" max="7205" width="5.7109375" customWidth="1"/>
    <col min="7206" max="7206" width="2.85546875" customWidth="1"/>
    <col min="7425" max="7425" width="10.5703125" customWidth="1"/>
    <col min="7426" max="7426" width="12.7109375" customWidth="1"/>
    <col min="7427" max="7428" width="0" hidden="1" customWidth="1"/>
    <col min="7429" max="7429" width="4.7109375" customWidth="1"/>
    <col min="7430" max="7430" width="3.28515625" customWidth="1"/>
    <col min="7431" max="7431" width="4.7109375" customWidth="1"/>
    <col min="7432" max="7432" width="3.28515625" customWidth="1"/>
    <col min="7433" max="7433" width="4.7109375" customWidth="1"/>
    <col min="7434" max="7434" width="3.28515625" customWidth="1"/>
    <col min="7435" max="7435" width="3.7109375" customWidth="1"/>
    <col min="7436" max="7436" width="3.28515625" customWidth="1"/>
    <col min="7437" max="7437" width="3.7109375" customWidth="1"/>
    <col min="7438" max="7438" width="3.28515625" customWidth="1"/>
    <col min="7439" max="7439" width="3.7109375" customWidth="1"/>
    <col min="7440" max="7440" width="3.28515625" customWidth="1"/>
    <col min="7441" max="7441" width="4.7109375" customWidth="1"/>
    <col min="7442" max="7442" width="3.28515625" customWidth="1"/>
    <col min="7443" max="7443" width="4.28515625" customWidth="1"/>
    <col min="7444" max="7444" width="3.28515625" customWidth="1"/>
    <col min="7445" max="7445" width="3.7109375" customWidth="1"/>
    <col min="7446" max="7446" width="3.28515625" customWidth="1"/>
    <col min="7447" max="7447" width="3.7109375" customWidth="1"/>
    <col min="7448" max="7448" width="3.28515625" customWidth="1"/>
    <col min="7449" max="7449" width="4.28515625" customWidth="1"/>
    <col min="7450" max="7450" width="3.28515625" customWidth="1"/>
    <col min="7451" max="7451" width="3.7109375" customWidth="1"/>
    <col min="7452" max="7452" width="3.28515625" customWidth="1"/>
    <col min="7453" max="7453" width="3.7109375" customWidth="1"/>
    <col min="7454" max="7454" width="3.28515625" customWidth="1"/>
    <col min="7455" max="7455" width="4.7109375" customWidth="1"/>
    <col min="7456" max="7456" width="3.28515625" customWidth="1"/>
    <col min="7457" max="7457" width="3.7109375" customWidth="1"/>
    <col min="7458" max="7458" width="3.28515625" customWidth="1"/>
    <col min="7459" max="7459" width="4.7109375" customWidth="1"/>
    <col min="7460" max="7460" width="3.28515625" customWidth="1"/>
    <col min="7461" max="7461" width="5.7109375" customWidth="1"/>
    <col min="7462" max="7462" width="2.85546875" customWidth="1"/>
    <col min="7681" max="7681" width="10.5703125" customWidth="1"/>
    <col min="7682" max="7682" width="12.7109375" customWidth="1"/>
    <col min="7683" max="7684" width="0" hidden="1" customWidth="1"/>
    <col min="7685" max="7685" width="4.7109375" customWidth="1"/>
    <col min="7686" max="7686" width="3.28515625" customWidth="1"/>
    <col min="7687" max="7687" width="4.7109375" customWidth="1"/>
    <col min="7688" max="7688" width="3.28515625" customWidth="1"/>
    <col min="7689" max="7689" width="4.7109375" customWidth="1"/>
    <col min="7690" max="7690" width="3.28515625" customWidth="1"/>
    <col min="7691" max="7691" width="3.7109375" customWidth="1"/>
    <col min="7692" max="7692" width="3.28515625" customWidth="1"/>
    <col min="7693" max="7693" width="3.7109375" customWidth="1"/>
    <col min="7694" max="7694" width="3.28515625" customWidth="1"/>
    <col min="7695" max="7695" width="3.7109375" customWidth="1"/>
    <col min="7696" max="7696" width="3.28515625" customWidth="1"/>
    <col min="7697" max="7697" width="4.7109375" customWidth="1"/>
    <col min="7698" max="7698" width="3.28515625" customWidth="1"/>
    <col min="7699" max="7699" width="4.28515625" customWidth="1"/>
    <col min="7700" max="7700" width="3.28515625" customWidth="1"/>
    <col min="7701" max="7701" width="3.7109375" customWidth="1"/>
    <col min="7702" max="7702" width="3.28515625" customWidth="1"/>
    <col min="7703" max="7703" width="3.7109375" customWidth="1"/>
    <col min="7704" max="7704" width="3.28515625" customWidth="1"/>
    <col min="7705" max="7705" width="4.28515625" customWidth="1"/>
    <col min="7706" max="7706" width="3.28515625" customWidth="1"/>
    <col min="7707" max="7707" width="3.7109375" customWidth="1"/>
    <col min="7708" max="7708" width="3.28515625" customWidth="1"/>
    <col min="7709" max="7709" width="3.7109375" customWidth="1"/>
    <col min="7710" max="7710" width="3.28515625" customWidth="1"/>
    <col min="7711" max="7711" width="4.7109375" customWidth="1"/>
    <col min="7712" max="7712" width="3.28515625" customWidth="1"/>
    <col min="7713" max="7713" width="3.7109375" customWidth="1"/>
    <col min="7714" max="7714" width="3.28515625" customWidth="1"/>
    <col min="7715" max="7715" width="4.7109375" customWidth="1"/>
    <col min="7716" max="7716" width="3.28515625" customWidth="1"/>
    <col min="7717" max="7717" width="5.7109375" customWidth="1"/>
    <col min="7718" max="7718" width="2.85546875" customWidth="1"/>
    <col min="7937" max="7937" width="10.5703125" customWidth="1"/>
    <col min="7938" max="7938" width="12.7109375" customWidth="1"/>
    <col min="7939" max="7940" width="0" hidden="1" customWidth="1"/>
    <col min="7941" max="7941" width="4.7109375" customWidth="1"/>
    <col min="7942" max="7942" width="3.28515625" customWidth="1"/>
    <col min="7943" max="7943" width="4.7109375" customWidth="1"/>
    <col min="7944" max="7944" width="3.28515625" customWidth="1"/>
    <col min="7945" max="7945" width="4.7109375" customWidth="1"/>
    <col min="7946" max="7946" width="3.28515625" customWidth="1"/>
    <col min="7947" max="7947" width="3.7109375" customWidth="1"/>
    <col min="7948" max="7948" width="3.28515625" customWidth="1"/>
    <col min="7949" max="7949" width="3.7109375" customWidth="1"/>
    <col min="7950" max="7950" width="3.28515625" customWidth="1"/>
    <col min="7951" max="7951" width="3.7109375" customWidth="1"/>
    <col min="7952" max="7952" width="3.28515625" customWidth="1"/>
    <col min="7953" max="7953" width="4.7109375" customWidth="1"/>
    <col min="7954" max="7954" width="3.28515625" customWidth="1"/>
    <col min="7955" max="7955" width="4.28515625" customWidth="1"/>
    <col min="7956" max="7956" width="3.28515625" customWidth="1"/>
    <col min="7957" max="7957" width="3.7109375" customWidth="1"/>
    <col min="7958" max="7958" width="3.28515625" customWidth="1"/>
    <col min="7959" max="7959" width="3.7109375" customWidth="1"/>
    <col min="7960" max="7960" width="3.28515625" customWidth="1"/>
    <col min="7961" max="7961" width="4.28515625" customWidth="1"/>
    <col min="7962" max="7962" width="3.28515625" customWidth="1"/>
    <col min="7963" max="7963" width="3.7109375" customWidth="1"/>
    <col min="7964" max="7964" width="3.28515625" customWidth="1"/>
    <col min="7965" max="7965" width="3.7109375" customWidth="1"/>
    <col min="7966" max="7966" width="3.28515625" customWidth="1"/>
    <col min="7967" max="7967" width="4.7109375" customWidth="1"/>
    <col min="7968" max="7968" width="3.28515625" customWidth="1"/>
    <col min="7969" max="7969" width="3.7109375" customWidth="1"/>
    <col min="7970" max="7970" width="3.28515625" customWidth="1"/>
    <col min="7971" max="7971" width="4.7109375" customWidth="1"/>
    <col min="7972" max="7972" width="3.28515625" customWidth="1"/>
    <col min="7973" max="7973" width="5.7109375" customWidth="1"/>
    <col min="7974" max="7974" width="2.85546875" customWidth="1"/>
    <col min="8193" max="8193" width="10.5703125" customWidth="1"/>
    <col min="8194" max="8194" width="12.7109375" customWidth="1"/>
    <col min="8195" max="8196" width="0" hidden="1" customWidth="1"/>
    <col min="8197" max="8197" width="4.7109375" customWidth="1"/>
    <col min="8198" max="8198" width="3.28515625" customWidth="1"/>
    <col min="8199" max="8199" width="4.7109375" customWidth="1"/>
    <col min="8200" max="8200" width="3.28515625" customWidth="1"/>
    <col min="8201" max="8201" width="4.7109375" customWidth="1"/>
    <col min="8202" max="8202" width="3.28515625" customWidth="1"/>
    <col min="8203" max="8203" width="3.7109375" customWidth="1"/>
    <col min="8204" max="8204" width="3.28515625" customWidth="1"/>
    <col min="8205" max="8205" width="3.7109375" customWidth="1"/>
    <col min="8206" max="8206" width="3.28515625" customWidth="1"/>
    <col min="8207" max="8207" width="3.7109375" customWidth="1"/>
    <col min="8208" max="8208" width="3.28515625" customWidth="1"/>
    <col min="8209" max="8209" width="4.7109375" customWidth="1"/>
    <col min="8210" max="8210" width="3.28515625" customWidth="1"/>
    <col min="8211" max="8211" width="4.28515625" customWidth="1"/>
    <col min="8212" max="8212" width="3.28515625" customWidth="1"/>
    <col min="8213" max="8213" width="3.7109375" customWidth="1"/>
    <col min="8214" max="8214" width="3.28515625" customWidth="1"/>
    <col min="8215" max="8215" width="3.7109375" customWidth="1"/>
    <col min="8216" max="8216" width="3.28515625" customWidth="1"/>
    <col min="8217" max="8217" width="4.28515625" customWidth="1"/>
    <col min="8218" max="8218" width="3.28515625" customWidth="1"/>
    <col min="8219" max="8219" width="3.7109375" customWidth="1"/>
    <col min="8220" max="8220" width="3.28515625" customWidth="1"/>
    <col min="8221" max="8221" width="3.7109375" customWidth="1"/>
    <col min="8222" max="8222" width="3.28515625" customWidth="1"/>
    <col min="8223" max="8223" width="4.7109375" customWidth="1"/>
    <col min="8224" max="8224" width="3.28515625" customWidth="1"/>
    <col min="8225" max="8225" width="3.7109375" customWidth="1"/>
    <col min="8226" max="8226" width="3.28515625" customWidth="1"/>
    <col min="8227" max="8227" width="4.7109375" customWidth="1"/>
    <col min="8228" max="8228" width="3.28515625" customWidth="1"/>
    <col min="8229" max="8229" width="5.7109375" customWidth="1"/>
    <col min="8230" max="8230" width="2.85546875" customWidth="1"/>
    <col min="8449" max="8449" width="10.5703125" customWidth="1"/>
    <col min="8450" max="8450" width="12.7109375" customWidth="1"/>
    <col min="8451" max="8452" width="0" hidden="1" customWidth="1"/>
    <col min="8453" max="8453" width="4.7109375" customWidth="1"/>
    <col min="8454" max="8454" width="3.28515625" customWidth="1"/>
    <col min="8455" max="8455" width="4.7109375" customWidth="1"/>
    <col min="8456" max="8456" width="3.28515625" customWidth="1"/>
    <col min="8457" max="8457" width="4.7109375" customWidth="1"/>
    <col min="8458" max="8458" width="3.28515625" customWidth="1"/>
    <col min="8459" max="8459" width="3.7109375" customWidth="1"/>
    <col min="8460" max="8460" width="3.28515625" customWidth="1"/>
    <col min="8461" max="8461" width="3.7109375" customWidth="1"/>
    <col min="8462" max="8462" width="3.28515625" customWidth="1"/>
    <col min="8463" max="8463" width="3.7109375" customWidth="1"/>
    <col min="8464" max="8464" width="3.28515625" customWidth="1"/>
    <col min="8465" max="8465" width="4.7109375" customWidth="1"/>
    <col min="8466" max="8466" width="3.28515625" customWidth="1"/>
    <col min="8467" max="8467" width="4.28515625" customWidth="1"/>
    <col min="8468" max="8468" width="3.28515625" customWidth="1"/>
    <col min="8469" max="8469" width="3.7109375" customWidth="1"/>
    <col min="8470" max="8470" width="3.28515625" customWidth="1"/>
    <col min="8471" max="8471" width="3.7109375" customWidth="1"/>
    <col min="8472" max="8472" width="3.28515625" customWidth="1"/>
    <col min="8473" max="8473" width="4.28515625" customWidth="1"/>
    <col min="8474" max="8474" width="3.28515625" customWidth="1"/>
    <col min="8475" max="8475" width="3.7109375" customWidth="1"/>
    <col min="8476" max="8476" width="3.28515625" customWidth="1"/>
    <col min="8477" max="8477" width="3.7109375" customWidth="1"/>
    <col min="8478" max="8478" width="3.28515625" customWidth="1"/>
    <col min="8479" max="8479" width="4.7109375" customWidth="1"/>
    <col min="8480" max="8480" width="3.28515625" customWidth="1"/>
    <col min="8481" max="8481" width="3.7109375" customWidth="1"/>
    <col min="8482" max="8482" width="3.28515625" customWidth="1"/>
    <col min="8483" max="8483" width="4.7109375" customWidth="1"/>
    <col min="8484" max="8484" width="3.28515625" customWidth="1"/>
    <col min="8485" max="8485" width="5.7109375" customWidth="1"/>
    <col min="8486" max="8486" width="2.85546875" customWidth="1"/>
    <col min="8705" max="8705" width="10.5703125" customWidth="1"/>
    <col min="8706" max="8706" width="12.7109375" customWidth="1"/>
    <col min="8707" max="8708" width="0" hidden="1" customWidth="1"/>
    <col min="8709" max="8709" width="4.7109375" customWidth="1"/>
    <col min="8710" max="8710" width="3.28515625" customWidth="1"/>
    <col min="8711" max="8711" width="4.7109375" customWidth="1"/>
    <col min="8712" max="8712" width="3.28515625" customWidth="1"/>
    <col min="8713" max="8713" width="4.7109375" customWidth="1"/>
    <col min="8714" max="8714" width="3.28515625" customWidth="1"/>
    <col min="8715" max="8715" width="3.7109375" customWidth="1"/>
    <col min="8716" max="8716" width="3.28515625" customWidth="1"/>
    <col min="8717" max="8717" width="3.7109375" customWidth="1"/>
    <col min="8718" max="8718" width="3.28515625" customWidth="1"/>
    <col min="8719" max="8719" width="3.7109375" customWidth="1"/>
    <col min="8720" max="8720" width="3.28515625" customWidth="1"/>
    <col min="8721" max="8721" width="4.7109375" customWidth="1"/>
    <col min="8722" max="8722" width="3.28515625" customWidth="1"/>
    <col min="8723" max="8723" width="4.28515625" customWidth="1"/>
    <col min="8724" max="8724" width="3.28515625" customWidth="1"/>
    <col min="8725" max="8725" width="3.7109375" customWidth="1"/>
    <col min="8726" max="8726" width="3.28515625" customWidth="1"/>
    <col min="8727" max="8727" width="3.7109375" customWidth="1"/>
    <col min="8728" max="8728" width="3.28515625" customWidth="1"/>
    <col min="8729" max="8729" width="4.28515625" customWidth="1"/>
    <col min="8730" max="8730" width="3.28515625" customWidth="1"/>
    <col min="8731" max="8731" width="3.7109375" customWidth="1"/>
    <col min="8732" max="8732" width="3.28515625" customWidth="1"/>
    <col min="8733" max="8733" width="3.7109375" customWidth="1"/>
    <col min="8734" max="8734" width="3.28515625" customWidth="1"/>
    <col min="8735" max="8735" width="4.7109375" customWidth="1"/>
    <col min="8736" max="8736" width="3.28515625" customWidth="1"/>
    <col min="8737" max="8737" width="3.7109375" customWidth="1"/>
    <col min="8738" max="8738" width="3.28515625" customWidth="1"/>
    <col min="8739" max="8739" width="4.7109375" customWidth="1"/>
    <col min="8740" max="8740" width="3.28515625" customWidth="1"/>
    <col min="8741" max="8741" width="5.7109375" customWidth="1"/>
    <col min="8742" max="8742" width="2.85546875" customWidth="1"/>
    <col min="8961" max="8961" width="10.5703125" customWidth="1"/>
    <col min="8962" max="8962" width="12.7109375" customWidth="1"/>
    <col min="8963" max="8964" width="0" hidden="1" customWidth="1"/>
    <col min="8965" max="8965" width="4.7109375" customWidth="1"/>
    <col min="8966" max="8966" width="3.28515625" customWidth="1"/>
    <col min="8967" max="8967" width="4.7109375" customWidth="1"/>
    <col min="8968" max="8968" width="3.28515625" customWidth="1"/>
    <col min="8969" max="8969" width="4.7109375" customWidth="1"/>
    <col min="8970" max="8970" width="3.28515625" customWidth="1"/>
    <col min="8971" max="8971" width="3.7109375" customWidth="1"/>
    <col min="8972" max="8972" width="3.28515625" customWidth="1"/>
    <col min="8973" max="8973" width="3.7109375" customWidth="1"/>
    <col min="8974" max="8974" width="3.28515625" customWidth="1"/>
    <col min="8975" max="8975" width="3.7109375" customWidth="1"/>
    <col min="8976" max="8976" width="3.28515625" customWidth="1"/>
    <col min="8977" max="8977" width="4.7109375" customWidth="1"/>
    <col min="8978" max="8978" width="3.28515625" customWidth="1"/>
    <col min="8979" max="8979" width="4.28515625" customWidth="1"/>
    <col min="8980" max="8980" width="3.28515625" customWidth="1"/>
    <col min="8981" max="8981" width="3.7109375" customWidth="1"/>
    <col min="8982" max="8982" width="3.28515625" customWidth="1"/>
    <col min="8983" max="8983" width="3.7109375" customWidth="1"/>
    <col min="8984" max="8984" width="3.28515625" customWidth="1"/>
    <col min="8985" max="8985" width="4.28515625" customWidth="1"/>
    <col min="8986" max="8986" width="3.28515625" customWidth="1"/>
    <col min="8987" max="8987" width="3.7109375" customWidth="1"/>
    <col min="8988" max="8988" width="3.28515625" customWidth="1"/>
    <col min="8989" max="8989" width="3.7109375" customWidth="1"/>
    <col min="8990" max="8990" width="3.28515625" customWidth="1"/>
    <col min="8991" max="8991" width="4.7109375" customWidth="1"/>
    <col min="8992" max="8992" width="3.28515625" customWidth="1"/>
    <col min="8993" max="8993" width="3.7109375" customWidth="1"/>
    <col min="8994" max="8994" width="3.28515625" customWidth="1"/>
    <col min="8995" max="8995" width="4.7109375" customWidth="1"/>
    <col min="8996" max="8996" width="3.28515625" customWidth="1"/>
    <col min="8997" max="8997" width="5.7109375" customWidth="1"/>
    <col min="8998" max="8998" width="2.85546875" customWidth="1"/>
    <col min="9217" max="9217" width="10.5703125" customWidth="1"/>
    <col min="9218" max="9218" width="12.7109375" customWidth="1"/>
    <col min="9219" max="9220" width="0" hidden="1" customWidth="1"/>
    <col min="9221" max="9221" width="4.7109375" customWidth="1"/>
    <col min="9222" max="9222" width="3.28515625" customWidth="1"/>
    <col min="9223" max="9223" width="4.7109375" customWidth="1"/>
    <col min="9224" max="9224" width="3.28515625" customWidth="1"/>
    <col min="9225" max="9225" width="4.7109375" customWidth="1"/>
    <col min="9226" max="9226" width="3.28515625" customWidth="1"/>
    <col min="9227" max="9227" width="3.7109375" customWidth="1"/>
    <col min="9228" max="9228" width="3.28515625" customWidth="1"/>
    <col min="9229" max="9229" width="3.7109375" customWidth="1"/>
    <col min="9230" max="9230" width="3.28515625" customWidth="1"/>
    <col min="9231" max="9231" width="3.7109375" customWidth="1"/>
    <col min="9232" max="9232" width="3.28515625" customWidth="1"/>
    <col min="9233" max="9233" width="4.7109375" customWidth="1"/>
    <col min="9234" max="9234" width="3.28515625" customWidth="1"/>
    <col min="9235" max="9235" width="4.28515625" customWidth="1"/>
    <col min="9236" max="9236" width="3.28515625" customWidth="1"/>
    <col min="9237" max="9237" width="3.7109375" customWidth="1"/>
    <col min="9238" max="9238" width="3.28515625" customWidth="1"/>
    <col min="9239" max="9239" width="3.7109375" customWidth="1"/>
    <col min="9240" max="9240" width="3.28515625" customWidth="1"/>
    <col min="9241" max="9241" width="4.28515625" customWidth="1"/>
    <col min="9242" max="9242" width="3.28515625" customWidth="1"/>
    <col min="9243" max="9243" width="3.7109375" customWidth="1"/>
    <col min="9244" max="9244" width="3.28515625" customWidth="1"/>
    <col min="9245" max="9245" width="3.7109375" customWidth="1"/>
    <col min="9246" max="9246" width="3.28515625" customWidth="1"/>
    <col min="9247" max="9247" width="4.7109375" customWidth="1"/>
    <col min="9248" max="9248" width="3.28515625" customWidth="1"/>
    <col min="9249" max="9249" width="3.7109375" customWidth="1"/>
    <col min="9250" max="9250" width="3.28515625" customWidth="1"/>
    <col min="9251" max="9251" width="4.7109375" customWidth="1"/>
    <col min="9252" max="9252" width="3.28515625" customWidth="1"/>
    <col min="9253" max="9253" width="5.7109375" customWidth="1"/>
    <col min="9254" max="9254" width="2.85546875" customWidth="1"/>
    <col min="9473" max="9473" width="10.5703125" customWidth="1"/>
    <col min="9474" max="9474" width="12.7109375" customWidth="1"/>
    <col min="9475" max="9476" width="0" hidden="1" customWidth="1"/>
    <col min="9477" max="9477" width="4.7109375" customWidth="1"/>
    <col min="9478" max="9478" width="3.28515625" customWidth="1"/>
    <col min="9479" max="9479" width="4.7109375" customWidth="1"/>
    <col min="9480" max="9480" width="3.28515625" customWidth="1"/>
    <col min="9481" max="9481" width="4.7109375" customWidth="1"/>
    <col min="9482" max="9482" width="3.28515625" customWidth="1"/>
    <col min="9483" max="9483" width="3.7109375" customWidth="1"/>
    <col min="9484" max="9484" width="3.28515625" customWidth="1"/>
    <col min="9485" max="9485" width="3.7109375" customWidth="1"/>
    <col min="9486" max="9486" width="3.28515625" customWidth="1"/>
    <col min="9487" max="9487" width="3.7109375" customWidth="1"/>
    <col min="9488" max="9488" width="3.28515625" customWidth="1"/>
    <col min="9489" max="9489" width="4.7109375" customWidth="1"/>
    <col min="9490" max="9490" width="3.28515625" customWidth="1"/>
    <col min="9491" max="9491" width="4.28515625" customWidth="1"/>
    <col min="9492" max="9492" width="3.28515625" customWidth="1"/>
    <col min="9493" max="9493" width="3.7109375" customWidth="1"/>
    <col min="9494" max="9494" width="3.28515625" customWidth="1"/>
    <col min="9495" max="9495" width="3.7109375" customWidth="1"/>
    <col min="9496" max="9496" width="3.28515625" customWidth="1"/>
    <col min="9497" max="9497" width="4.28515625" customWidth="1"/>
    <col min="9498" max="9498" width="3.28515625" customWidth="1"/>
    <col min="9499" max="9499" width="3.7109375" customWidth="1"/>
    <col min="9500" max="9500" width="3.28515625" customWidth="1"/>
    <col min="9501" max="9501" width="3.7109375" customWidth="1"/>
    <col min="9502" max="9502" width="3.28515625" customWidth="1"/>
    <col min="9503" max="9503" width="4.7109375" customWidth="1"/>
    <col min="9504" max="9504" width="3.28515625" customWidth="1"/>
    <col min="9505" max="9505" width="3.7109375" customWidth="1"/>
    <col min="9506" max="9506" width="3.28515625" customWidth="1"/>
    <col min="9507" max="9507" width="4.7109375" customWidth="1"/>
    <col min="9508" max="9508" width="3.28515625" customWidth="1"/>
    <col min="9509" max="9509" width="5.7109375" customWidth="1"/>
    <col min="9510" max="9510" width="2.85546875" customWidth="1"/>
    <col min="9729" max="9729" width="10.5703125" customWidth="1"/>
    <col min="9730" max="9730" width="12.7109375" customWidth="1"/>
    <col min="9731" max="9732" width="0" hidden="1" customWidth="1"/>
    <col min="9733" max="9733" width="4.7109375" customWidth="1"/>
    <col min="9734" max="9734" width="3.28515625" customWidth="1"/>
    <col min="9735" max="9735" width="4.7109375" customWidth="1"/>
    <col min="9736" max="9736" width="3.28515625" customWidth="1"/>
    <col min="9737" max="9737" width="4.7109375" customWidth="1"/>
    <col min="9738" max="9738" width="3.28515625" customWidth="1"/>
    <col min="9739" max="9739" width="3.7109375" customWidth="1"/>
    <col min="9740" max="9740" width="3.28515625" customWidth="1"/>
    <col min="9741" max="9741" width="3.7109375" customWidth="1"/>
    <col min="9742" max="9742" width="3.28515625" customWidth="1"/>
    <col min="9743" max="9743" width="3.7109375" customWidth="1"/>
    <col min="9744" max="9744" width="3.28515625" customWidth="1"/>
    <col min="9745" max="9745" width="4.7109375" customWidth="1"/>
    <col min="9746" max="9746" width="3.28515625" customWidth="1"/>
    <col min="9747" max="9747" width="4.28515625" customWidth="1"/>
    <col min="9748" max="9748" width="3.28515625" customWidth="1"/>
    <col min="9749" max="9749" width="3.7109375" customWidth="1"/>
    <col min="9750" max="9750" width="3.28515625" customWidth="1"/>
    <col min="9751" max="9751" width="3.7109375" customWidth="1"/>
    <col min="9752" max="9752" width="3.28515625" customWidth="1"/>
    <col min="9753" max="9753" width="4.28515625" customWidth="1"/>
    <col min="9754" max="9754" width="3.28515625" customWidth="1"/>
    <col min="9755" max="9755" width="3.7109375" customWidth="1"/>
    <col min="9756" max="9756" width="3.28515625" customWidth="1"/>
    <col min="9757" max="9757" width="3.7109375" customWidth="1"/>
    <col min="9758" max="9758" width="3.28515625" customWidth="1"/>
    <col min="9759" max="9759" width="4.7109375" customWidth="1"/>
    <col min="9760" max="9760" width="3.28515625" customWidth="1"/>
    <col min="9761" max="9761" width="3.7109375" customWidth="1"/>
    <col min="9762" max="9762" width="3.28515625" customWidth="1"/>
    <col min="9763" max="9763" width="4.7109375" customWidth="1"/>
    <col min="9764" max="9764" width="3.28515625" customWidth="1"/>
    <col min="9765" max="9765" width="5.7109375" customWidth="1"/>
    <col min="9766" max="9766" width="2.85546875" customWidth="1"/>
    <col min="9985" max="9985" width="10.5703125" customWidth="1"/>
    <col min="9986" max="9986" width="12.7109375" customWidth="1"/>
    <col min="9987" max="9988" width="0" hidden="1" customWidth="1"/>
    <col min="9989" max="9989" width="4.7109375" customWidth="1"/>
    <col min="9990" max="9990" width="3.28515625" customWidth="1"/>
    <col min="9991" max="9991" width="4.7109375" customWidth="1"/>
    <col min="9992" max="9992" width="3.28515625" customWidth="1"/>
    <col min="9993" max="9993" width="4.7109375" customWidth="1"/>
    <col min="9994" max="9994" width="3.28515625" customWidth="1"/>
    <col min="9995" max="9995" width="3.7109375" customWidth="1"/>
    <col min="9996" max="9996" width="3.28515625" customWidth="1"/>
    <col min="9997" max="9997" width="3.7109375" customWidth="1"/>
    <col min="9998" max="9998" width="3.28515625" customWidth="1"/>
    <col min="9999" max="9999" width="3.7109375" customWidth="1"/>
    <col min="10000" max="10000" width="3.28515625" customWidth="1"/>
    <col min="10001" max="10001" width="4.7109375" customWidth="1"/>
    <col min="10002" max="10002" width="3.28515625" customWidth="1"/>
    <col min="10003" max="10003" width="4.28515625" customWidth="1"/>
    <col min="10004" max="10004" width="3.28515625" customWidth="1"/>
    <col min="10005" max="10005" width="3.7109375" customWidth="1"/>
    <col min="10006" max="10006" width="3.28515625" customWidth="1"/>
    <col min="10007" max="10007" width="3.7109375" customWidth="1"/>
    <col min="10008" max="10008" width="3.28515625" customWidth="1"/>
    <col min="10009" max="10009" width="4.28515625" customWidth="1"/>
    <col min="10010" max="10010" width="3.28515625" customWidth="1"/>
    <col min="10011" max="10011" width="3.7109375" customWidth="1"/>
    <col min="10012" max="10012" width="3.28515625" customWidth="1"/>
    <col min="10013" max="10013" width="3.7109375" customWidth="1"/>
    <col min="10014" max="10014" width="3.28515625" customWidth="1"/>
    <col min="10015" max="10015" width="4.7109375" customWidth="1"/>
    <col min="10016" max="10016" width="3.28515625" customWidth="1"/>
    <col min="10017" max="10017" width="3.7109375" customWidth="1"/>
    <col min="10018" max="10018" width="3.28515625" customWidth="1"/>
    <col min="10019" max="10019" width="4.7109375" customWidth="1"/>
    <col min="10020" max="10020" width="3.28515625" customWidth="1"/>
    <col min="10021" max="10021" width="5.7109375" customWidth="1"/>
    <col min="10022" max="10022" width="2.85546875" customWidth="1"/>
    <col min="10241" max="10241" width="10.5703125" customWidth="1"/>
    <col min="10242" max="10242" width="12.7109375" customWidth="1"/>
    <col min="10243" max="10244" width="0" hidden="1" customWidth="1"/>
    <col min="10245" max="10245" width="4.7109375" customWidth="1"/>
    <col min="10246" max="10246" width="3.28515625" customWidth="1"/>
    <col min="10247" max="10247" width="4.7109375" customWidth="1"/>
    <col min="10248" max="10248" width="3.28515625" customWidth="1"/>
    <col min="10249" max="10249" width="4.7109375" customWidth="1"/>
    <col min="10250" max="10250" width="3.28515625" customWidth="1"/>
    <col min="10251" max="10251" width="3.7109375" customWidth="1"/>
    <col min="10252" max="10252" width="3.28515625" customWidth="1"/>
    <col min="10253" max="10253" width="3.7109375" customWidth="1"/>
    <col min="10254" max="10254" width="3.28515625" customWidth="1"/>
    <col min="10255" max="10255" width="3.7109375" customWidth="1"/>
    <col min="10256" max="10256" width="3.28515625" customWidth="1"/>
    <col min="10257" max="10257" width="4.7109375" customWidth="1"/>
    <col min="10258" max="10258" width="3.28515625" customWidth="1"/>
    <col min="10259" max="10259" width="4.28515625" customWidth="1"/>
    <col min="10260" max="10260" width="3.28515625" customWidth="1"/>
    <col min="10261" max="10261" width="3.7109375" customWidth="1"/>
    <col min="10262" max="10262" width="3.28515625" customWidth="1"/>
    <col min="10263" max="10263" width="3.7109375" customWidth="1"/>
    <col min="10264" max="10264" width="3.28515625" customWidth="1"/>
    <col min="10265" max="10265" width="4.28515625" customWidth="1"/>
    <col min="10266" max="10266" width="3.28515625" customWidth="1"/>
    <col min="10267" max="10267" width="3.7109375" customWidth="1"/>
    <col min="10268" max="10268" width="3.28515625" customWidth="1"/>
    <col min="10269" max="10269" width="3.7109375" customWidth="1"/>
    <col min="10270" max="10270" width="3.28515625" customWidth="1"/>
    <col min="10271" max="10271" width="4.7109375" customWidth="1"/>
    <col min="10272" max="10272" width="3.28515625" customWidth="1"/>
    <col min="10273" max="10273" width="3.7109375" customWidth="1"/>
    <col min="10274" max="10274" width="3.28515625" customWidth="1"/>
    <col min="10275" max="10275" width="4.7109375" customWidth="1"/>
    <col min="10276" max="10276" width="3.28515625" customWidth="1"/>
    <col min="10277" max="10277" width="5.7109375" customWidth="1"/>
    <col min="10278" max="10278" width="2.85546875" customWidth="1"/>
    <col min="10497" max="10497" width="10.5703125" customWidth="1"/>
    <col min="10498" max="10498" width="12.7109375" customWidth="1"/>
    <col min="10499" max="10500" width="0" hidden="1" customWidth="1"/>
    <col min="10501" max="10501" width="4.7109375" customWidth="1"/>
    <col min="10502" max="10502" width="3.28515625" customWidth="1"/>
    <col min="10503" max="10503" width="4.7109375" customWidth="1"/>
    <col min="10504" max="10504" width="3.28515625" customWidth="1"/>
    <col min="10505" max="10505" width="4.7109375" customWidth="1"/>
    <col min="10506" max="10506" width="3.28515625" customWidth="1"/>
    <col min="10507" max="10507" width="3.7109375" customWidth="1"/>
    <col min="10508" max="10508" width="3.28515625" customWidth="1"/>
    <col min="10509" max="10509" width="3.7109375" customWidth="1"/>
    <col min="10510" max="10510" width="3.28515625" customWidth="1"/>
    <col min="10511" max="10511" width="3.7109375" customWidth="1"/>
    <col min="10512" max="10512" width="3.28515625" customWidth="1"/>
    <col min="10513" max="10513" width="4.7109375" customWidth="1"/>
    <col min="10514" max="10514" width="3.28515625" customWidth="1"/>
    <col min="10515" max="10515" width="4.28515625" customWidth="1"/>
    <col min="10516" max="10516" width="3.28515625" customWidth="1"/>
    <col min="10517" max="10517" width="3.7109375" customWidth="1"/>
    <col min="10518" max="10518" width="3.28515625" customWidth="1"/>
    <col min="10519" max="10519" width="3.7109375" customWidth="1"/>
    <col min="10520" max="10520" width="3.28515625" customWidth="1"/>
    <col min="10521" max="10521" width="4.28515625" customWidth="1"/>
    <col min="10522" max="10522" width="3.28515625" customWidth="1"/>
    <col min="10523" max="10523" width="3.7109375" customWidth="1"/>
    <col min="10524" max="10524" width="3.28515625" customWidth="1"/>
    <col min="10525" max="10525" width="3.7109375" customWidth="1"/>
    <col min="10526" max="10526" width="3.28515625" customWidth="1"/>
    <col min="10527" max="10527" width="4.7109375" customWidth="1"/>
    <col min="10528" max="10528" width="3.28515625" customWidth="1"/>
    <col min="10529" max="10529" width="3.7109375" customWidth="1"/>
    <col min="10530" max="10530" width="3.28515625" customWidth="1"/>
    <col min="10531" max="10531" width="4.7109375" customWidth="1"/>
    <col min="10532" max="10532" width="3.28515625" customWidth="1"/>
    <col min="10533" max="10533" width="5.7109375" customWidth="1"/>
    <col min="10534" max="10534" width="2.85546875" customWidth="1"/>
    <col min="10753" max="10753" width="10.5703125" customWidth="1"/>
    <col min="10754" max="10754" width="12.7109375" customWidth="1"/>
    <col min="10755" max="10756" width="0" hidden="1" customWidth="1"/>
    <col min="10757" max="10757" width="4.7109375" customWidth="1"/>
    <col min="10758" max="10758" width="3.28515625" customWidth="1"/>
    <col min="10759" max="10759" width="4.7109375" customWidth="1"/>
    <col min="10760" max="10760" width="3.28515625" customWidth="1"/>
    <col min="10761" max="10761" width="4.7109375" customWidth="1"/>
    <col min="10762" max="10762" width="3.28515625" customWidth="1"/>
    <col min="10763" max="10763" width="3.7109375" customWidth="1"/>
    <col min="10764" max="10764" width="3.28515625" customWidth="1"/>
    <col min="10765" max="10765" width="3.7109375" customWidth="1"/>
    <col min="10766" max="10766" width="3.28515625" customWidth="1"/>
    <col min="10767" max="10767" width="3.7109375" customWidth="1"/>
    <col min="10768" max="10768" width="3.28515625" customWidth="1"/>
    <col min="10769" max="10769" width="4.7109375" customWidth="1"/>
    <col min="10770" max="10770" width="3.28515625" customWidth="1"/>
    <col min="10771" max="10771" width="4.28515625" customWidth="1"/>
    <col min="10772" max="10772" width="3.28515625" customWidth="1"/>
    <col min="10773" max="10773" width="3.7109375" customWidth="1"/>
    <col min="10774" max="10774" width="3.28515625" customWidth="1"/>
    <col min="10775" max="10775" width="3.7109375" customWidth="1"/>
    <col min="10776" max="10776" width="3.28515625" customWidth="1"/>
    <col min="10777" max="10777" width="4.28515625" customWidth="1"/>
    <col min="10778" max="10778" width="3.28515625" customWidth="1"/>
    <col min="10779" max="10779" width="3.7109375" customWidth="1"/>
    <col min="10780" max="10780" width="3.28515625" customWidth="1"/>
    <col min="10781" max="10781" width="3.7109375" customWidth="1"/>
    <col min="10782" max="10782" width="3.28515625" customWidth="1"/>
    <col min="10783" max="10783" width="4.7109375" customWidth="1"/>
    <col min="10784" max="10784" width="3.28515625" customWidth="1"/>
    <col min="10785" max="10785" width="3.7109375" customWidth="1"/>
    <col min="10786" max="10786" width="3.28515625" customWidth="1"/>
    <col min="10787" max="10787" width="4.7109375" customWidth="1"/>
    <col min="10788" max="10788" width="3.28515625" customWidth="1"/>
    <col min="10789" max="10789" width="5.7109375" customWidth="1"/>
    <col min="10790" max="10790" width="2.85546875" customWidth="1"/>
    <col min="11009" max="11009" width="10.5703125" customWidth="1"/>
    <col min="11010" max="11010" width="12.7109375" customWidth="1"/>
    <col min="11011" max="11012" width="0" hidden="1" customWidth="1"/>
    <col min="11013" max="11013" width="4.7109375" customWidth="1"/>
    <col min="11014" max="11014" width="3.28515625" customWidth="1"/>
    <col min="11015" max="11015" width="4.7109375" customWidth="1"/>
    <col min="11016" max="11016" width="3.28515625" customWidth="1"/>
    <col min="11017" max="11017" width="4.7109375" customWidth="1"/>
    <col min="11018" max="11018" width="3.28515625" customWidth="1"/>
    <col min="11019" max="11019" width="3.7109375" customWidth="1"/>
    <col min="11020" max="11020" width="3.28515625" customWidth="1"/>
    <col min="11021" max="11021" width="3.7109375" customWidth="1"/>
    <col min="11022" max="11022" width="3.28515625" customWidth="1"/>
    <col min="11023" max="11023" width="3.7109375" customWidth="1"/>
    <col min="11024" max="11024" width="3.28515625" customWidth="1"/>
    <col min="11025" max="11025" width="4.7109375" customWidth="1"/>
    <col min="11026" max="11026" width="3.28515625" customWidth="1"/>
    <col min="11027" max="11027" width="4.28515625" customWidth="1"/>
    <col min="11028" max="11028" width="3.28515625" customWidth="1"/>
    <col min="11029" max="11029" width="3.7109375" customWidth="1"/>
    <col min="11030" max="11030" width="3.28515625" customWidth="1"/>
    <col min="11031" max="11031" width="3.7109375" customWidth="1"/>
    <col min="11032" max="11032" width="3.28515625" customWidth="1"/>
    <col min="11033" max="11033" width="4.28515625" customWidth="1"/>
    <col min="11034" max="11034" width="3.28515625" customWidth="1"/>
    <col min="11035" max="11035" width="3.7109375" customWidth="1"/>
    <col min="11036" max="11036" width="3.28515625" customWidth="1"/>
    <col min="11037" max="11037" width="3.7109375" customWidth="1"/>
    <col min="11038" max="11038" width="3.28515625" customWidth="1"/>
    <col min="11039" max="11039" width="4.7109375" customWidth="1"/>
    <col min="11040" max="11040" width="3.28515625" customWidth="1"/>
    <col min="11041" max="11041" width="3.7109375" customWidth="1"/>
    <col min="11042" max="11042" width="3.28515625" customWidth="1"/>
    <col min="11043" max="11043" width="4.7109375" customWidth="1"/>
    <col min="11044" max="11044" width="3.28515625" customWidth="1"/>
    <col min="11045" max="11045" width="5.7109375" customWidth="1"/>
    <col min="11046" max="11046" width="2.85546875" customWidth="1"/>
    <col min="11265" max="11265" width="10.5703125" customWidth="1"/>
    <col min="11266" max="11266" width="12.7109375" customWidth="1"/>
    <col min="11267" max="11268" width="0" hidden="1" customWidth="1"/>
    <col min="11269" max="11269" width="4.7109375" customWidth="1"/>
    <col min="11270" max="11270" width="3.28515625" customWidth="1"/>
    <col min="11271" max="11271" width="4.7109375" customWidth="1"/>
    <col min="11272" max="11272" width="3.28515625" customWidth="1"/>
    <col min="11273" max="11273" width="4.7109375" customWidth="1"/>
    <col min="11274" max="11274" width="3.28515625" customWidth="1"/>
    <col min="11275" max="11275" width="3.7109375" customWidth="1"/>
    <col min="11276" max="11276" width="3.28515625" customWidth="1"/>
    <col min="11277" max="11277" width="3.7109375" customWidth="1"/>
    <col min="11278" max="11278" width="3.28515625" customWidth="1"/>
    <col min="11279" max="11279" width="3.7109375" customWidth="1"/>
    <col min="11280" max="11280" width="3.28515625" customWidth="1"/>
    <col min="11281" max="11281" width="4.7109375" customWidth="1"/>
    <col min="11282" max="11282" width="3.28515625" customWidth="1"/>
    <col min="11283" max="11283" width="4.28515625" customWidth="1"/>
    <col min="11284" max="11284" width="3.28515625" customWidth="1"/>
    <col min="11285" max="11285" width="3.7109375" customWidth="1"/>
    <col min="11286" max="11286" width="3.28515625" customWidth="1"/>
    <col min="11287" max="11287" width="3.7109375" customWidth="1"/>
    <col min="11288" max="11288" width="3.28515625" customWidth="1"/>
    <col min="11289" max="11289" width="4.28515625" customWidth="1"/>
    <col min="11290" max="11290" width="3.28515625" customWidth="1"/>
    <col min="11291" max="11291" width="3.7109375" customWidth="1"/>
    <col min="11292" max="11292" width="3.28515625" customWidth="1"/>
    <col min="11293" max="11293" width="3.7109375" customWidth="1"/>
    <col min="11294" max="11294" width="3.28515625" customWidth="1"/>
    <col min="11295" max="11295" width="4.7109375" customWidth="1"/>
    <col min="11296" max="11296" width="3.28515625" customWidth="1"/>
    <col min="11297" max="11297" width="3.7109375" customWidth="1"/>
    <col min="11298" max="11298" width="3.28515625" customWidth="1"/>
    <col min="11299" max="11299" width="4.7109375" customWidth="1"/>
    <col min="11300" max="11300" width="3.28515625" customWidth="1"/>
    <col min="11301" max="11301" width="5.7109375" customWidth="1"/>
    <col min="11302" max="11302" width="2.85546875" customWidth="1"/>
    <col min="11521" max="11521" width="10.5703125" customWidth="1"/>
    <col min="11522" max="11522" width="12.7109375" customWidth="1"/>
    <col min="11523" max="11524" width="0" hidden="1" customWidth="1"/>
    <col min="11525" max="11525" width="4.7109375" customWidth="1"/>
    <col min="11526" max="11526" width="3.28515625" customWidth="1"/>
    <col min="11527" max="11527" width="4.7109375" customWidth="1"/>
    <col min="11528" max="11528" width="3.28515625" customWidth="1"/>
    <col min="11529" max="11529" width="4.7109375" customWidth="1"/>
    <col min="11530" max="11530" width="3.28515625" customWidth="1"/>
    <col min="11531" max="11531" width="3.7109375" customWidth="1"/>
    <col min="11532" max="11532" width="3.28515625" customWidth="1"/>
    <col min="11533" max="11533" width="3.7109375" customWidth="1"/>
    <col min="11534" max="11534" width="3.28515625" customWidth="1"/>
    <col min="11535" max="11535" width="3.7109375" customWidth="1"/>
    <col min="11536" max="11536" width="3.28515625" customWidth="1"/>
    <col min="11537" max="11537" width="4.7109375" customWidth="1"/>
    <col min="11538" max="11538" width="3.28515625" customWidth="1"/>
    <col min="11539" max="11539" width="4.28515625" customWidth="1"/>
    <col min="11540" max="11540" width="3.28515625" customWidth="1"/>
    <col min="11541" max="11541" width="3.7109375" customWidth="1"/>
    <col min="11542" max="11542" width="3.28515625" customWidth="1"/>
    <col min="11543" max="11543" width="3.7109375" customWidth="1"/>
    <col min="11544" max="11544" width="3.28515625" customWidth="1"/>
    <col min="11545" max="11545" width="4.28515625" customWidth="1"/>
    <col min="11546" max="11546" width="3.28515625" customWidth="1"/>
    <col min="11547" max="11547" width="3.7109375" customWidth="1"/>
    <col min="11548" max="11548" width="3.28515625" customWidth="1"/>
    <col min="11549" max="11549" width="3.7109375" customWidth="1"/>
    <col min="11550" max="11550" width="3.28515625" customWidth="1"/>
    <col min="11551" max="11551" width="4.7109375" customWidth="1"/>
    <col min="11552" max="11552" width="3.28515625" customWidth="1"/>
    <col min="11553" max="11553" width="3.7109375" customWidth="1"/>
    <col min="11554" max="11554" width="3.28515625" customWidth="1"/>
    <col min="11555" max="11555" width="4.7109375" customWidth="1"/>
    <col min="11556" max="11556" width="3.28515625" customWidth="1"/>
    <col min="11557" max="11557" width="5.7109375" customWidth="1"/>
    <col min="11558" max="11558" width="2.85546875" customWidth="1"/>
    <col min="11777" max="11777" width="10.5703125" customWidth="1"/>
    <col min="11778" max="11778" width="12.7109375" customWidth="1"/>
    <col min="11779" max="11780" width="0" hidden="1" customWidth="1"/>
    <col min="11781" max="11781" width="4.7109375" customWidth="1"/>
    <col min="11782" max="11782" width="3.28515625" customWidth="1"/>
    <col min="11783" max="11783" width="4.7109375" customWidth="1"/>
    <col min="11784" max="11784" width="3.28515625" customWidth="1"/>
    <col min="11785" max="11785" width="4.7109375" customWidth="1"/>
    <col min="11786" max="11786" width="3.28515625" customWidth="1"/>
    <col min="11787" max="11787" width="3.7109375" customWidth="1"/>
    <col min="11788" max="11788" width="3.28515625" customWidth="1"/>
    <col min="11789" max="11789" width="3.7109375" customWidth="1"/>
    <col min="11790" max="11790" width="3.28515625" customWidth="1"/>
    <col min="11791" max="11791" width="3.7109375" customWidth="1"/>
    <col min="11792" max="11792" width="3.28515625" customWidth="1"/>
    <col min="11793" max="11793" width="4.7109375" customWidth="1"/>
    <col min="11794" max="11794" width="3.28515625" customWidth="1"/>
    <col min="11795" max="11795" width="4.28515625" customWidth="1"/>
    <col min="11796" max="11796" width="3.28515625" customWidth="1"/>
    <col min="11797" max="11797" width="3.7109375" customWidth="1"/>
    <col min="11798" max="11798" width="3.28515625" customWidth="1"/>
    <col min="11799" max="11799" width="3.7109375" customWidth="1"/>
    <col min="11800" max="11800" width="3.28515625" customWidth="1"/>
    <col min="11801" max="11801" width="4.28515625" customWidth="1"/>
    <col min="11802" max="11802" width="3.28515625" customWidth="1"/>
    <col min="11803" max="11803" width="3.7109375" customWidth="1"/>
    <col min="11804" max="11804" width="3.28515625" customWidth="1"/>
    <col min="11805" max="11805" width="3.7109375" customWidth="1"/>
    <col min="11806" max="11806" width="3.28515625" customWidth="1"/>
    <col min="11807" max="11807" width="4.7109375" customWidth="1"/>
    <col min="11808" max="11808" width="3.28515625" customWidth="1"/>
    <col min="11809" max="11809" width="3.7109375" customWidth="1"/>
    <col min="11810" max="11810" width="3.28515625" customWidth="1"/>
    <col min="11811" max="11811" width="4.7109375" customWidth="1"/>
    <col min="11812" max="11812" width="3.28515625" customWidth="1"/>
    <col min="11813" max="11813" width="5.7109375" customWidth="1"/>
    <col min="11814" max="11814" width="2.85546875" customWidth="1"/>
    <col min="12033" max="12033" width="10.5703125" customWidth="1"/>
    <col min="12034" max="12034" width="12.7109375" customWidth="1"/>
    <col min="12035" max="12036" width="0" hidden="1" customWidth="1"/>
    <col min="12037" max="12037" width="4.7109375" customWidth="1"/>
    <col min="12038" max="12038" width="3.28515625" customWidth="1"/>
    <col min="12039" max="12039" width="4.7109375" customWidth="1"/>
    <col min="12040" max="12040" width="3.28515625" customWidth="1"/>
    <col min="12041" max="12041" width="4.7109375" customWidth="1"/>
    <col min="12042" max="12042" width="3.28515625" customWidth="1"/>
    <col min="12043" max="12043" width="3.7109375" customWidth="1"/>
    <col min="12044" max="12044" width="3.28515625" customWidth="1"/>
    <col min="12045" max="12045" width="3.7109375" customWidth="1"/>
    <col min="12046" max="12046" width="3.28515625" customWidth="1"/>
    <col min="12047" max="12047" width="3.7109375" customWidth="1"/>
    <col min="12048" max="12048" width="3.28515625" customWidth="1"/>
    <col min="12049" max="12049" width="4.7109375" customWidth="1"/>
    <col min="12050" max="12050" width="3.28515625" customWidth="1"/>
    <col min="12051" max="12051" width="4.28515625" customWidth="1"/>
    <col min="12052" max="12052" width="3.28515625" customWidth="1"/>
    <col min="12053" max="12053" width="3.7109375" customWidth="1"/>
    <col min="12054" max="12054" width="3.28515625" customWidth="1"/>
    <col min="12055" max="12055" width="3.7109375" customWidth="1"/>
    <col min="12056" max="12056" width="3.28515625" customWidth="1"/>
    <col min="12057" max="12057" width="4.28515625" customWidth="1"/>
    <col min="12058" max="12058" width="3.28515625" customWidth="1"/>
    <col min="12059" max="12059" width="3.7109375" customWidth="1"/>
    <col min="12060" max="12060" width="3.28515625" customWidth="1"/>
    <col min="12061" max="12061" width="3.7109375" customWidth="1"/>
    <col min="12062" max="12062" width="3.28515625" customWidth="1"/>
    <col min="12063" max="12063" width="4.7109375" customWidth="1"/>
    <col min="12064" max="12064" width="3.28515625" customWidth="1"/>
    <col min="12065" max="12065" width="3.7109375" customWidth="1"/>
    <col min="12066" max="12066" width="3.28515625" customWidth="1"/>
    <col min="12067" max="12067" width="4.7109375" customWidth="1"/>
    <col min="12068" max="12068" width="3.28515625" customWidth="1"/>
    <col min="12069" max="12069" width="5.7109375" customWidth="1"/>
    <col min="12070" max="12070" width="2.85546875" customWidth="1"/>
    <col min="12289" max="12289" width="10.5703125" customWidth="1"/>
    <col min="12290" max="12290" width="12.7109375" customWidth="1"/>
    <col min="12291" max="12292" width="0" hidden="1" customWidth="1"/>
    <col min="12293" max="12293" width="4.7109375" customWidth="1"/>
    <col min="12294" max="12294" width="3.28515625" customWidth="1"/>
    <col min="12295" max="12295" width="4.7109375" customWidth="1"/>
    <col min="12296" max="12296" width="3.28515625" customWidth="1"/>
    <col min="12297" max="12297" width="4.7109375" customWidth="1"/>
    <col min="12298" max="12298" width="3.28515625" customWidth="1"/>
    <col min="12299" max="12299" width="3.7109375" customWidth="1"/>
    <col min="12300" max="12300" width="3.28515625" customWidth="1"/>
    <col min="12301" max="12301" width="3.7109375" customWidth="1"/>
    <col min="12302" max="12302" width="3.28515625" customWidth="1"/>
    <col min="12303" max="12303" width="3.7109375" customWidth="1"/>
    <col min="12304" max="12304" width="3.28515625" customWidth="1"/>
    <col min="12305" max="12305" width="4.7109375" customWidth="1"/>
    <col min="12306" max="12306" width="3.28515625" customWidth="1"/>
    <col min="12307" max="12307" width="4.28515625" customWidth="1"/>
    <col min="12308" max="12308" width="3.28515625" customWidth="1"/>
    <col min="12309" max="12309" width="3.7109375" customWidth="1"/>
    <col min="12310" max="12310" width="3.28515625" customWidth="1"/>
    <col min="12311" max="12311" width="3.7109375" customWidth="1"/>
    <col min="12312" max="12312" width="3.28515625" customWidth="1"/>
    <col min="12313" max="12313" width="4.28515625" customWidth="1"/>
    <col min="12314" max="12314" width="3.28515625" customWidth="1"/>
    <col min="12315" max="12315" width="3.7109375" customWidth="1"/>
    <col min="12316" max="12316" width="3.28515625" customWidth="1"/>
    <col min="12317" max="12317" width="3.7109375" customWidth="1"/>
    <col min="12318" max="12318" width="3.28515625" customWidth="1"/>
    <col min="12319" max="12319" width="4.7109375" customWidth="1"/>
    <col min="12320" max="12320" width="3.28515625" customWidth="1"/>
    <col min="12321" max="12321" width="3.7109375" customWidth="1"/>
    <col min="12322" max="12322" width="3.28515625" customWidth="1"/>
    <col min="12323" max="12323" width="4.7109375" customWidth="1"/>
    <col min="12324" max="12324" width="3.28515625" customWidth="1"/>
    <col min="12325" max="12325" width="5.7109375" customWidth="1"/>
    <col min="12326" max="12326" width="2.85546875" customWidth="1"/>
    <col min="12545" max="12545" width="10.5703125" customWidth="1"/>
    <col min="12546" max="12546" width="12.7109375" customWidth="1"/>
    <col min="12547" max="12548" width="0" hidden="1" customWidth="1"/>
    <col min="12549" max="12549" width="4.7109375" customWidth="1"/>
    <col min="12550" max="12550" width="3.28515625" customWidth="1"/>
    <col min="12551" max="12551" width="4.7109375" customWidth="1"/>
    <col min="12552" max="12552" width="3.28515625" customWidth="1"/>
    <col min="12553" max="12553" width="4.7109375" customWidth="1"/>
    <col min="12554" max="12554" width="3.28515625" customWidth="1"/>
    <col min="12555" max="12555" width="3.7109375" customWidth="1"/>
    <col min="12556" max="12556" width="3.28515625" customWidth="1"/>
    <col min="12557" max="12557" width="3.7109375" customWidth="1"/>
    <col min="12558" max="12558" width="3.28515625" customWidth="1"/>
    <col min="12559" max="12559" width="3.7109375" customWidth="1"/>
    <col min="12560" max="12560" width="3.28515625" customWidth="1"/>
    <col min="12561" max="12561" width="4.7109375" customWidth="1"/>
    <col min="12562" max="12562" width="3.28515625" customWidth="1"/>
    <col min="12563" max="12563" width="4.28515625" customWidth="1"/>
    <col min="12564" max="12564" width="3.28515625" customWidth="1"/>
    <col min="12565" max="12565" width="3.7109375" customWidth="1"/>
    <col min="12566" max="12566" width="3.28515625" customWidth="1"/>
    <col min="12567" max="12567" width="3.7109375" customWidth="1"/>
    <col min="12568" max="12568" width="3.28515625" customWidth="1"/>
    <col min="12569" max="12569" width="4.28515625" customWidth="1"/>
    <col min="12570" max="12570" width="3.28515625" customWidth="1"/>
    <col min="12571" max="12571" width="3.7109375" customWidth="1"/>
    <col min="12572" max="12572" width="3.28515625" customWidth="1"/>
    <col min="12573" max="12573" width="3.7109375" customWidth="1"/>
    <col min="12574" max="12574" width="3.28515625" customWidth="1"/>
    <col min="12575" max="12575" width="4.7109375" customWidth="1"/>
    <col min="12576" max="12576" width="3.28515625" customWidth="1"/>
    <col min="12577" max="12577" width="3.7109375" customWidth="1"/>
    <col min="12578" max="12578" width="3.28515625" customWidth="1"/>
    <col min="12579" max="12579" width="4.7109375" customWidth="1"/>
    <col min="12580" max="12580" width="3.28515625" customWidth="1"/>
    <col min="12581" max="12581" width="5.7109375" customWidth="1"/>
    <col min="12582" max="12582" width="2.85546875" customWidth="1"/>
    <col min="12801" max="12801" width="10.5703125" customWidth="1"/>
    <col min="12802" max="12802" width="12.7109375" customWidth="1"/>
    <col min="12803" max="12804" width="0" hidden="1" customWidth="1"/>
    <col min="12805" max="12805" width="4.7109375" customWidth="1"/>
    <col min="12806" max="12806" width="3.28515625" customWidth="1"/>
    <col min="12807" max="12807" width="4.7109375" customWidth="1"/>
    <col min="12808" max="12808" width="3.28515625" customWidth="1"/>
    <col min="12809" max="12809" width="4.7109375" customWidth="1"/>
    <col min="12810" max="12810" width="3.28515625" customWidth="1"/>
    <col min="12811" max="12811" width="3.7109375" customWidth="1"/>
    <col min="12812" max="12812" width="3.28515625" customWidth="1"/>
    <col min="12813" max="12813" width="3.7109375" customWidth="1"/>
    <col min="12814" max="12814" width="3.28515625" customWidth="1"/>
    <col min="12815" max="12815" width="3.7109375" customWidth="1"/>
    <col min="12816" max="12816" width="3.28515625" customWidth="1"/>
    <col min="12817" max="12817" width="4.7109375" customWidth="1"/>
    <col min="12818" max="12818" width="3.28515625" customWidth="1"/>
    <col min="12819" max="12819" width="4.28515625" customWidth="1"/>
    <col min="12820" max="12820" width="3.28515625" customWidth="1"/>
    <col min="12821" max="12821" width="3.7109375" customWidth="1"/>
    <col min="12822" max="12822" width="3.28515625" customWidth="1"/>
    <col min="12823" max="12823" width="3.7109375" customWidth="1"/>
    <col min="12824" max="12824" width="3.28515625" customWidth="1"/>
    <col min="12825" max="12825" width="4.28515625" customWidth="1"/>
    <col min="12826" max="12826" width="3.28515625" customWidth="1"/>
    <col min="12827" max="12827" width="3.7109375" customWidth="1"/>
    <col min="12828" max="12828" width="3.28515625" customWidth="1"/>
    <col min="12829" max="12829" width="3.7109375" customWidth="1"/>
    <col min="12830" max="12830" width="3.28515625" customWidth="1"/>
    <col min="12831" max="12831" width="4.7109375" customWidth="1"/>
    <col min="12832" max="12832" width="3.28515625" customWidth="1"/>
    <col min="12833" max="12833" width="3.7109375" customWidth="1"/>
    <col min="12834" max="12834" width="3.28515625" customWidth="1"/>
    <col min="12835" max="12835" width="4.7109375" customWidth="1"/>
    <col min="12836" max="12836" width="3.28515625" customWidth="1"/>
    <col min="12837" max="12837" width="5.7109375" customWidth="1"/>
    <col min="12838" max="12838" width="2.85546875" customWidth="1"/>
    <col min="13057" max="13057" width="10.5703125" customWidth="1"/>
    <col min="13058" max="13058" width="12.7109375" customWidth="1"/>
    <col min="13059" max="13060" width="0" hidden="1" customWidth="1"/>
    <col min="13061" max="13061" width="4.7109375" customWidth="1"/>
    <col min="13062" max="13062" width="3.28515625" customWidth="1"/>
    <col min="13063" max="13063" width="4.7109375" customWidth="1"/>
    <col min="13064" max="13064" width="3.28515625" customWidth="1"/>
    <col min="13065" max="13065" width="4.7109375" customWidth="1"/>
    <col min="13066" max="13066" width="3.28515625" customWidth="1"/>
    <col min="13067" max="13067" width="3.7109375" customWidth="1"/>
    <col min="13068" max="13068" width="3.28515625" customWidth="1"/>
    <col min="13069" max="13069" width="3.7109375" customWidth="1"/>
    <col min="13070" max="13070" width="3.28515625" customWidth="1"/>
    <col min="13071" max="13071" width="3.7109375" customWidth="1"/>
    <col min="13072" max="13072" width="3.28515625" customWidth="1"/>
    <col min="13073" max="13073" width="4.7109375" customWidth="1"/>
    <col min="13074" max="13074" width="3.28515625" customWidth="1"/>
    <col min="13075" max="13075" width="4.28515625" customWidth="1"/>
    <col min="13076" max="13076" width="3.28515625" customWidth="1"/>
    <col min="13077" max="13077" width="3.7109375" customWidth="1"/>
    <col min="13078" max="13078" width="3.28515625" customWidth="1"/>
    <col min="13079" max="13079" width="3.7109375" customWidth="1"/>
    <col min="13080" max="13080" width="3.28515625" customWidth="1"/>
    <col min="13081" max="13081" width="4.28515625" customWidth="1"/>
    <col min="13082" max="13082" width="3.28515625" customWidth="1"/>
    <col min="13083" max="13083" width="3.7109375" customWidth="1"/>
    <col min="13084" max="13084" width="3.28515625" customWidth="1"/>
    <col min="13085" max="13085" width="3.7109375" customWidth="1"/>
    <col min="13086" max="13086" width="3.28515625" customWidth="1"/>
    <col min="13087" max="13087" width="4.7109375" customWidth="1"/>
    <col min="13088" max="13088" width="3.28515625" customWidth="1"/>
    <col min="13089" max="13089" width="3.7109375" customWidth="1"/>
    <col min="13090" max="13090" width="3.28515625" customWidth="1"/>
    <col min="13091" max="13091" width="4.7109375" customWidth="1"/>
    <col min="13092" max="13092" width="3.28515625" customWidth="1"/>
    <col min="13093" max="13093" width="5.7109375" customWidth="1"/>
    <col min="13094" max="13094" width="2.85546875" customWidth="1"/>
    <col min="13313" max="13313" width="10.5703125" customWidth="1"/>
    <col min="13314" max="13314" width="12.7109375" customWidth="1"/>
    <col min="13315" max="13316" width="0" hidden="1" customWidth="1"/>
    <col min="13317" max="13317" width="4.7109375" customWidth="1"/>
    <col min="13318" max="13318" width="3.28515625" customWidth="1"/>
    <col min="13319" max="13319" width="4.7109375" customWidth="1"/>
    <col min="13320" max="13320" width="3.28515625" customWidth="1"/>
    <col min="13321" max="13321" width="4.7109375" customWidth="1"/>
    <col min="13322" max="13322" width="3.28515625" customWidth="1"/>
    <col min="13323" max="13323" width="3.7109375" customWidth="1"/>
    <col min="13324" max="13324" width="3.28515625" customWidth="1"/>
    <col min="13325" max="13325" width="3.7109375" customWidth="1"/>
    <col min="13326" max="13326" width="3.28515625" customWidth="1"/>
    <col min="13327" max="13327" width="3.7109375" customWidth="1"/>
    <col min="13328" max="13328" width="3.28515625" customWidth="1"/>
    <col min="13329" max="13329" width="4.7109375" customWidth="1"/>
    <col min="13330" max="13330" width="3.28515625" customWidth="1"/>
    <col min="13331" max="13331" width="4.28515625" customWidth="1"/>
    <col min="13332" max="13332" width="3.28515625" customWidth="1"/>
    <col min="13333" max="13333" width="3.7109375" customWidth="1"/>
    <col min="13334" max="13334" width="3.28515625" customWidth="1"/>
    <col min="13335" max="13335" width="3.7109375" customWidth="1"/>
    <col min="13336" max="13336" width="3.28515625" customWidth="1"/>
    <col min="13337" max="13337" width="4.28515625" customWidth="1"/>
    <col min="13338" max="13338" width="3.28515625" customWidth="1"/>
    <col min="13339" max="13339" width="3.7109375" customWidth="1"/>
    <col min="13340" max="13340" width="3.28515625" customWidth="1"/>
    <col min="13341" max="13341" width="3.7109375" customWidth="1"/>
    <col min="13342" max="13342" width="3.28515625" customWidth="1"/>
    <col min="13343" max="13343" width="4.7109375" customWidth="1"/>
    <col min="13344" max="13344" width="3.28515625" customWidth="1"/>
    <col min="13345" max="13345" width="3.7109375" customWidth="1"/>
    <col min="13346" max="13346" width="3.28515625" customWidth="1"/>
    <col min="13347" max="13347" width="4.7109375" customWidth="1"/>
    <col min="13348" max="13348" width="3.28515625" customWidth="1"/>
    <col min="13349" max="13349" width="5.7109375" customWidth="1"/>
    <col min="13350" max="13350" width="2.85546875" customWidth="1"/>
    <col min="13569" max="13569" width="10.5703125" customWidth="1"/>
    <col min="13570" max="13570" width="12.7109375" customWidth="1"/>
    <col min="13571" max="13572" width="0" hidden="1" customWidth="1"/>
    <col min="13573" max="13573" width="4.7109375" customWidth="1"/>
    <col min="13574" max="13574" width="3.28515625" customWidth="1"/>
    <col min="13575" max="13575" width="4.7109375" customWidth="1"/>
    <col min="13576" max="13576" width="3.28515625" customWidth="1"/>
    <col min="13577" max="13577" width="4.7109375" customWidth="1"/>
    <col min="13578" max="13578" width="3.28515625" customWidth="1"/>
    <col min="13579" max="13579" width="3.7109375" customWidth="1"/>
    <col min="13580" max="13580" width="3.28515625" customWidth="1"/>
    <col min="13581" max="13581" width="3.7109375" customWidth="1"/>
    <col min="13582" max="13582" width="3.28515625" customWidth="1"/>
    <col min="13583" max="13583" width="3.7109375" customWidth="1"/>
    <col min="13584" max="13584" width="3.28515625" customWidth="1"/>
    <col min="13585" max="13585" width="4.7109375" customWidth="1"/>
    <col min="13586" max="13586" width="3.28515625" customWidth="1"/>
    <col min="13587" max="13587" width="4.28515625" customWidth="1"/>
    <col min="13588" max="13588" width="3.28515625" customWidth="1"/>
    <col min="13589" max="13589" width="3.7109375" customWidth="1"/>
    <col min="13590" max="13590" width="3.28515625" customWidth="1"/>
    <col min="13591" max="13591" width="3.7109375" customWidth="1"/>
    <col min="13592" max="13592" width="3.28515625" customWidth="1"/>
    <col min="13593" max="13593" width="4.28515625" customWidth="1"/>
    <col min="13594" max="13594" width="3.28515625" customWidth="1"/>
    <col min="13595" max="13595" width="3.7109375" customWidth="1"/>
    <col min="13596" max="13596" width="3.28515625" customWidth="1"/>
    <col min="13597" max="13597" width="3.7109375" customWidth="1"/>
    <col min="13598" max="13598" width="3.28515625" customWidth="1"/>
    <col min="13599" max="13599" width="4.7109375" customWidth="1"/>
    <col min="13600" max="13600" width="3.28515625" customWidth="1"/>
    <col min="13601" max="13601" width="3.7109375" customWidth="1"/>
    <col min="13602" max="13602" width="3.28515625" customWidth="1"/>
    <col min="13603" max="13603" width="4.7109375" customWidth="1"/>
    <col min="13604" max="13604" width="3.28515625" customWidth="1"/>
    <col min="13605" max="13605" width="5.7109375" customWidth="1"/>
    <col min="13606" max="13606" width="2.85546875" customWidth="1"/>
    <col min="13825" max="13825" width="10.5703125" customWidth="1"/>
    <col min="13826" max="13826" width="12.7109375" customWidth="1"/>
    <col min="13827" max="13828" width="0" hidden="1" customWidth="1"/>
    <col min="13829" max="13829" width="4.7109375" customWidth="1"/>
    <col min="13830" max="13830" width="3.28515625" customWidth="1"/>
    <col min="13831" max="13831" width="4.7109375" customWidth="1"/>
    <col min="13832" max="13832" width="3.28515625" customWidth="1"/>
    <col min="13833" max="13833" width="4.7109375" customWidth="1"/>
    <col min="13834" max="13834" width="3.28515625" customWidth="1"/>
    <col min="13835" max="13835" width="3.7109375" customWidth="1"/>
    <col min="13836" max="13836" width="3.28515625" customWidth="1"/>
    <col min="13837" max="13837" width="3.7109375" customWidth="1"/>
    <col min="13838" max="13838" width="3.28515625" customWidth="1"/>
    <col min="13839" max="13839" width="3.7109375" customWidth="1"/>
    <col min="13840" max="13840" width="3.28515625" customWidth="1"/>
    <col min="13841" max="13841" width="4.7109375" customWidth="1"/>
    <col min="13842" max="13842" width="3.28515625" customWidth="1"/>
    <col min="13843" max="13843" width="4.28515625" customWidth="1"/>
    <col min="13844" max="13844" width="3.28515625" customWidth="1"/>
    <col min="13845" max="13845" width="3.7109375" customWidth="1"/>
    <col min="13846" max="13846" width="3.28515625" customWidth="1"/>
    <col min="13847" max="13847" width="3.7109375" customWidth="1"/>
    <col min="13848" max="13848" width="3.28515625" customWidth="1"/>
    <col min="13849" max="13849" width="4.28515625" customWidth="1"/>
    <col min="13850" max="13850" width="3.28515625" customWidth="1"/>
    <col min="13851" max="13851" width="3.7109375" customWidth="1"/>
    <col min="13852" max="13852" width="3.28515625" customWidth="1"/>
    <col min="13853" max="13853" width="3.7109375" customWidth="1"/>
    <col min="13854" max="13854" width="3.28515625" customWidth="1"/>
    <col min="13855" max="13855" width="4.7109375" customWidth="1"/>
    <col min="13856" max="13856" width="3.28515625" customWidth="1"/>
    <col min="13857" max="13857" width="3.7109375" customWidth="1"/>
    <col min="13858" max="13858" width="3.28515625" customWidth="1"/>
    <col min="13859" max="13859" width="4.7109375" customWidth="1"/>
    <col min="13860" max="13860" width="3.28515625" customWidth="1"/>
    <col min="13861" max="13861" width="5.7109375" customWidth="1"/>
    <col min="13862" max="13862" width="2.85546875" customWidth="1"/>
    <col min="14081" max="14081" width="10.5703125" customWidth="1"/>
    <col min="14082" max="14082" width="12.7109375" customWidth="1"/>
    <col min="14083" max="14084" width="0" hidden="1" customWidth="1"/>
    <col min="14085" max="14085" width="4.7109375" customWidth="1"/>
    <col min="14086" max="14086" width="3.28515625" customWidth="1"/>
    <col min="14087" max="14087" width="4.7109375" customWidth="1"/>
    <col min="14088" max="14088" width="3.28515625" customWidth="1"/>
    <col min="14089" max="14089" width="4.7109375" customWidth="1"/>
    <col min="14090" max="14090" width="3.28515625" customWidth="1"/>
    <col min="14091" max="14091" width="3.7109375" customWidth="1"/>
    <col min="14092" max="14092" width="3.28515625" customWidth="1"/>
    <col min="14093" max="14093" width="3.7109375" customWidth="1"/>
    <col min="14094" max="14094" width="3.28515625" customWidth="1"/>
    <col min="14095" max="14095" width="3.7109375" customWidth="1"/>
    <col min="14096" max="14096" width="3.28515625" customWidth="1"/>
    <col min="14097" max="14097" width="4.7109375" customWidth="1"/>
    <col min="14098" max="14098" width="3.28515625" customWidth="1"/>
    <col min="14099" max="14099" width="4.28515625" customWidth="1"/>
    <col min="14100" max="14100" width="3.28515625" customWidth="1"/>
    <col min="14101" max="14101" width="3.7109375" customWidth="1"/>
    <col min="14102" max="14102" width="3.28515625" customWidth="1"/>
    <col min="14103" max="14103" width="3.7109375" customWidth="1"/>
    <col min="14104" max="14104" width="3.28515625" customWidth="1"/>
    <col min="14105" max="14105" width="4.28515625" customWidth="1"/>
    <col min="14106" max="14106" width="3.28515625" customWidth="1"/>
    <col min="14107" max="14107" width="3.7109375" customWidth="1"/>
    <col min="14108" max="14108" width="3.28515625" customWidth="1"/>
    <col min="14109" max="14109" width="3.7109375" customWidth="1"/>
    <col min="14110" max="14110" width="3.28515625" customWidth="1"/>
    <col min="14111" max="14111" width="4.7109375" customWidth="1"/>
    <col min="14112" max="14112" width="3.28515625" customWidth="1"/>
    <col min="14113" max="14113" width="3.7109375" customWidth="1"/>
    <col min="14114" max="14114" width="3.28515625" customWidth="1"/>
    <col min="14115" max="14115" width="4.7109375" customWidth="1"/>
    <col min="14116" max="14116" width="3.28515625" customWidth="1"/>
    <col min="14117" max="14117" width="5.7109375" customWidth="1"/>
    <col min="14118" max="14118" width="2.85546875" customWidth="1"/>
    <col min="14337" max="14337" width="10.5703125" customWidth="1"/>
    <col min="14338" max="14338" width="12.7109375" customWidth="1"/>
    <col min="14339" max="14340" width="0" hidden="1" customWidth="1"/>
    <col min="14341" max="14341" width="4.7109375" customWidth="1"/>
    <col min="14342" max="14342" width="3.28515625" customWidth="1"/>
    <col min="14343" max="14343" width="4.7109375" customWidth="1"/>
    <col min="14344" max="14344" width="3.28515625" customWidth="1"/>
    <col min="14345" max="14345" width="4.7109375" customWidth="1"/>
    <col min="14346" max="14346" width="3.28515625" customWidth="1"/>
    <col min="14347" max="14347" width="3.7109375" customWidth="1"/>
    <col min="14348" max="14348" width="3.28515625" customWidth="1"/>
    <col min="14349" max="14349" width="3.7109375" customWidth="1"/>
    <col min="14350" max="14350" width="3.28515625" customWidth="1"/>
    <col min="14351" max="14351" width="3.7109375" customWidth="1"/>
    <col min="14352" max="14352" width="3.28515625" customWidth="1"/>
    <col min="14353" max="14353" width="4.7109375" customWidth="1"/>
    <col min="14354" max="14354" width="3.28515625" customWidth="1"/>
    <col min="14355" max="14355" width="4.28515625" customWidth="1"/>
    <col min="14356" max="14356" width="3.28515625" customWidth="1"/>
    <col min="14357" max="14357" width="3.7109375" customWidth="1"/>
    <col min="14358" max="14358" width="3.28515625" customWidth="1"/>
    <col min="14359" max="14359" width="3.7109375" customWidth="1"/>
    <col min="14360" max="14360" width="3.28515625" customWidth="1"/>
    <col min="14361" max="14361" width="4.28515625" customWidth="1"/>
    <col min="14362" max="14362" width="3.28515625" customWidth="1"/>
    <col min="14363" max="14363" width="3.7109375" customWidth="1"/>
    <col min="14364" max="14364" width="3.28515625" customWidth="1"/>
    <col min="14365" max="14365" width="3.7109375" customWidth="1"/>
    <col min="14366" max="14366" width="3.28515625" customWidth="1"/>
    <col min="14367" max="14367" width="4.7109375" customWidth="1"/>
    <col min="14368" max="14368" width="3.28515625" customWidth="1"/>
    <col min="14369" max="14369" width="3.7109375" customWidth="1"/>
    <col min="14370" max="14370" width="3.28515625" customWidth="1"/>
    <col min="14371" max="14371" width="4.7109375" customWidth="1"/>
    <col min="14372" max="14372" width="3.28515625" customWidth="1"/>
    <col min="14373" max="14373" width="5.7109375" customWidth="1"/>
    <col min="14374" max="14374" width="2.85546875" customWidth="1"/>
    <col min="14593" max="14593" width="10.5703125" customWidth="1"/>
    <col min="14594" max="14594" width="12.7109375" customWidth="1"/>
    <col min="14595" max="14596" width="0" hidden="1" customWidth="1"/>
    <col min="14597" max="14597" width="4.7109375" customWidth="1"/>
    <col min="14598" max="14598" width="3.28515625" customWidth="1"/>
    <col min="14599" max="14599" width="4.7109375" customWidth="1"/>
    <col min="14600" max="14600" width="3.28515625" customWidth="1"/>
    <col min="14601" max="14601" width="4.7109375" customWidth="1"/>
    <col min="14602" max="14602" width="3.28515625" customWidth="1"/>
    <col min="14603" max="14603" width="3.7109375" customWidth="1"/>
    <col min="14604" max="14604" width="3.28515625" customWidth="1"/>
    <col min="14605" max="14605" width="3.7109375" customWidth="1"/>
    <col min="14606" max="14606" width="3.28515625" customWidth="1"/>
    <col min="14607" max="14607" width="3.7109375" customWidth="1"/>
    <col min="14608" max="14608" width="3.28515625" customWidth="1"/>
    <col min="14609" max="14609" width="4.7109375" customWidth="1"/>
    <col min="14610" max="14610" width="3.28515625" customWidth="1"/>
    <col min="14611" max="14611" width="4.28515625" customWidth="1"/>
    <col min="14612" max="14612" width="3.28515625" customWidth="1"/>
    <col min="14613" max="14613" width="3.7109375" customWidth="1"/>
    <col min="14614" max="14614" width="3.28515625" customWidth="1"/>
    <col min="14615" max="14615" width="3.7109375" customWidth="1"/>
    <col min="14616" max="14616" width="3.28515625" customWidth="1"/>
    <col min="14617" max="14617" width="4.28515625" customWidth="1"/>
    <col min="14618" max="14618" width="3.28515625" customWidth="1"/>
    <col min="14619" max="14619" width="3.7109375" customWidth="1"/>
    <col min="14620" max="14620" width="3.28515625" customWidth="1"/>
    <col min="14621" max="14621" width="3.7109375" customWidth="1"/>
    <col min="14622" max="14622" width="3.28515625" customWidth="1"/>
    <col min="14623" max="14623" width="4.7109375" customWidth="1"/>
    <col min="14624" max="14624" width="3.28515625" customWidth="1"/>
    <col min="14625" max="14625" width="3.7109375" customWidth="1"/>
    <col min="14626" max="14626" width="3.28515625" customWidth="1"/>
    <col min="14627" max="14627" width="4.7109375" customWidth="1"/>
    <col min="14628" max="14628" width="3.28515625" customWidth="1"/>
    <col min="14629" max="14629" width="5.7109375" customWidth="1"/>
    <col min="14630" max="14630" width="2.85546875" customWidth="1"/>
    <col min="14849" max="14849" width="10.5703125" customWidth="1"/>
    <col min="14850" max="14850" width="12.7109375" customWidth="1"/>
    <col min="14851" max="14852" width="0" hidden="1" customWidth="1"/>
    <col min="14853" max="14853" width="4.7109375" customWidth="1"/>
    <col min="14854" max="14854" width="3.28515625" customWidth="1"/>
    <col min="14855" max="14855" width="4.7109375" customWidth="1"/>
    <col min="14856" max="14856" width="3.28515625" customWidth="1"/>
    <col min="14857" max="14857" width="4.7109375" customWidth="1"/>
    <col min="14858" max="14858" width="3.28515625" customWidth="1"/>
    <col min="14859" max="14859" width="3.7109375" customWidth="1"/>
    <col min="14860" max="14860" width="3.28515625" customWidth="1"/>
    <col min="14861" max="14861" width="3.7109375" customWidth="1"/>
    <col min="14862" max="14862" width="3.28515625" customWidth="1"/>
    <col min="14863" max="14863" width="3.7109375" customWidth="1"/>
    <col min="14864" max="14864" width="3.28515625" customWidth="1"/>
    <col min="14865" max="14865" width="4.7109375" customWidth="1"/>
    <col min="14866" max="14866" width="3.28515625" customWidth="1"/>
    <col min="14867" max="14867" width="4.28515625" customWidth="1"/>
    <col min="14868" max="14868" width="3.28515625" customWidth="1"/>
    <col min="14869" max="14869" width="3.7109375" customWidth="1"/>
    <col min="14870" max="14870" width="3.28515625" customWidth="1"/>
    <col min="14871" max="14871" width="3.7109375" customWidth="1"/>
    <col min="14872" max="14872" width="3.28515625" customWidth="1"/>
    <col min="14873" max="14873" width="4.28515625" customWidth="1"/>
    <col min="14874" max="14874" width="3.28515625" customWidth="1"/>
    <col min="14875" max="14875" width="3.7109375" customWidth="1"/>
    <col min="14876" max="14876" width="3.28515625" customWidth="1"/>
    <col min="14877" max="14877" width="3.7109375" customWidth="1"/>
    <col min="14878" max="14878" width="3.28515625" customWidth="1"/>
    <col min="14879" max="14879" width="4.7109375" customWidth="1"/>
    <col min="14880" max="14880" width="3.28515625" customWidth="1"/>
    <col min="14881" max="14881" width="3.7109375" customWidth="1"/>
    <col min="14882" max="14882" width="3.28515625" customWidth="1"/>
    <col min="14883" max="14883" width="4.7109375" customWidth="1"/>
    <col min="14884" max="14884" width="3.28515625" customWidth="1"/>
    <col min="14885" max="14885" width="5.7109375" customWidth="1"/>
    <col min="14886" max="14886" width="2.85546875" customWidth="1"/>
    <col min="15105" max="15105" width="10.5703125" customWidth="1"/>
    <col min="15106" max="15106" width="12.7109375" customWidth="1"/>
    <col min="15107" max="15108" width="0" hidden="1" customWidth="1"/>
    <col min="15109" max="15109" width="4.7109375" customWidth="1"/>
    <col min="15110" max="15110" width="3.28515625" customWidth="1"/>
    <col min="15111" max="15111" width="4.7109375" customWidth="1"/>
    <col min="15112" max="15112" width="3.28515625" customWidth="1"/>
    <col min="15113" max="15113" width="4.7109375" customWidth="1"/>
    <col min="15114" max="15114" width="3.28515625" customWidth="1"/>
    <col min="15115" max="15115" width="3.7109375" customWidth="1"/>
    <col min="15116" max="15116" width="3.28515625" customWidth="1"/>
    <col min="15117" max="15117" width="3.7109375" customWidth="1"/>
    <col min="15118" max="15118" width="3.28515625" customWidth="1"/>
    <col min="15119" max="15119" width="3.7109375" customWidth="1"/>
    <col min="15120" max="15120" width="3.28515625" customWidth="1"/>
    <col min="15121" max="15121" width="4.7109375" customWidth="1"/>
    <col min="15122" max="15122" width="3.28515625" customWidth="1"/>
    <col min="15123" max="15123" width="4.28515625" customWidth="1"/>
    <col min="15124" max="15124" width="3.28515625" customWidth="1"/>
    <col min="15125" max="15125" width="3.7109375" customWidth="1"/>
    <col min="15126" max="15126" width="3.28515625" customWidth="1"/>
    <col min="15127" max="15127" width="3.7109375" customWidth="1"/>
    <col min="15128" max="15128" width="3.28515625" customWidth="1"/>
    <col min="15129" max="15129" width="4.28515625" customWidth="1"/>
    <col min="15130" max="15130" width="3.28515625" customWidth="1"/>
    <col min="15131" max="15131" width="3.7109375" customWidth="1"/>
    <col min="15132" max="15132" width="3.28515625" customWidth="1"/>
    <col min="15133" max="15133" width="3.7109375" customWidth="1"/>
    <col min="15134" max="15134" width="3.28515625" customWidth="1"/>
    <col min="15135" max="15135" width="4.7109375" customWidth="1"/>
    <col min="15136" max="15136" width="3.28515625" customWidth="1"/>
    <col min="15137" max="15137" width="3.7109375" customWidth="1"/>
    <col min="15138" max="15138" width="3.28515625" customWidth="1"/>
    <col min="15139" max="15139" width="4.7109375" customWidth="1"/>
    <col min="15140" max="15140" width="3.28515625" customWidth="1"/>
    <col min="15141" max="15141" width="5.7109375" customWidth="1"/>
    <col min="15142" max="15142" width="2.85546875" customWidth="1"/>
    <col min="15361" max="15361" width="10.5703125" customWidth="1"/>
    <col min="15362" max="15362" width="12.7109375" customWidth="1"/>
    <col min="15363" max="15364" width="0" hidden="1" customWidth="1"/>
    <col min="15365" max="15365" width="4.7109375" customWidth="1"/>
    <col min="15366" max="15366" width="3.28515625" customWidth="1"/>
    <col min="15367" max="15367" width="4.7109375" customWidth="1"/>
    <col min="15368" max="15368" width="3.28515625" customWidth="1"/>
    <col min="15369" max="15369" width="4.7109375" customWidth="1"/>
    <col min="15370" max="15370" width="3.28515625" customWidth="1"/>
    <col min="15371" max="15371" width="3.7109375" customWidth="1"/>
    <col min="15372" max="15372" width="3.28515625" customWidth="1"/>
    <col min="15373" max="15373" width="3.7109375" customWidth="1"/>
    <col min="15374" max="15374" width="3.28515625" customWidth="1"/>
    <col min="15375" max="15375" width="3.7109375" customWidth="1"/>
    <col min="15376" max="15376" width="3.28515625" customWidth="1"/>
    <col min="15377" max="15377" width="4.7109375" customWidth="1"/>
    <col min="15378" max="15378" width="3.28515625" customWidth="1"/>
    <col min="15379" max="15379" width="4.28515625" customWidth="1"/>
    <col min="15380" max="15380" width="3.28515625" customWidth="1"/>
    <col min="15381" max="15381" width="3.7109375" customWidth="1"/>
    <col min="15382" max="15382" width="3.28515625" customWidth="1"/>
    <col min="15383" max="15383" width="3.7109375" customWidth="1"/>
    <col min="15384" max="15384" width="3.28515625" customWidth="1"/>
    <col min="15385" max="15385" width="4.28515625" customWidth="1"/>
    <col min="15386" max="15386" width="3.28515625" customWidth="1"/>
    <col min="15387" max="15387" width="3.7109375" customWidth="1"/>
    <col min="15388" max="15388" width="3.28515625" customWidth="1"/>
    <col min="15389" max="15389" width="3.7109375" customWidth="1"/>
    <col min="15390" max="15390" width="3.28515625" customWidth="1"/>
    <col min="15391" max="15391" width="4.7109375" customWidth="1"/>
    <col min="15392" max="15392" width="3.28515625" customWidth="1"/>
    <col min="15393" max="15393" width="3.7109375" customWidth="1"/>
    <col min="15394" max="15394" width="3.28515625" customWidth="1"/>
    <col min="15395" max="15395" width="4.7109375" customWidth="1"/>
    <col min="15396" max="15396" width="3.28515625" customWidth="1"/>
    <col min="15397" max="15397" width="5.7109375" customWidth="1"/>
    <col min="15398" max="15398" width="2.85546875" customWidth="1"/>
    <col min="15617" max="15617" width="10.5703125" customWidth="1"/>
    <col min="15618" max="15618" width="12.7109375" customWidth="1"/>
    <col min="15619" max="15620" width="0" hidden="1" customWidth="1"/>
    <col min="15621" max="15621" width="4.7109375" customWidth="1"/>
    <col min="15622" max="15622" width="3.28515625" customWidth="1"/>
    <col min="15623" max="15623" width="4.7109375" customWidth="1"/>
    <col min="15624" max="15624" width="3.28515625" customWidth="1"/>
    <col min="15625" max="15625" width="4.7109375" customWidth="1"/>
    <col min="15626" max="15626" width="3.28515625" customWidth="1"/>
    <col min="15627" max="15627" width="3.7109375" customWidth="1"/>
    <col min="15628" max="15628" width="3.28515625" customWidth="1"/>
    <col min="15629" max="15629" width="3.7109375" customWidth="1"/>
    <col min="15630" max="15630" width="3.28515625" customWidth="1"/>
    <col min="15631" max="15631" width="3.7109375" customWidth="1"/>
    <col min="15632" max="15632" width="3.28515625" customWidth="1"/>
    <col min="15633" max="15633" width="4.7109375" customWidth="1"/>
    <col min="15634" max="15634" width="3.28515625" customWidth="1"/>
    <col min="15635" max="15635" width="4.28515625" customWidth="1"/>
    <col min="15636" max="15636" width="3.28515625" customWidth="1"/>
    <col min="15637" max="15637" width="3.7109375" customWidth="1"/>
    <col min="15638" max="15638" width="3.28515625" customWidth="1"/>
    <col min="15639" max="15639" width="3.7109375" customWidth="1"/>
    <col min="15640" max="15640" width="3.28515625" customWidth="1"/>
    <col min="15641" max="15641" width="4.28515625" customWidth="1"/>
    <col min="15642" max="15642" width="3.28515625" customWidth="1"/>
    <col min="15643" max="15643" width="3.7109375" customWidth="1"/>
    <col min="15644" max="15644" width="3.28515625" customWidth="1"/>
    <col min="15645" max="15645" width="3.7109375" customWidth="1"/>
    <col min="15646" max="15646" width="3.28515625" customWidth="1"/>
    <col min="15647" max="15647" width="4.7109375" customWidth="1"/>
    <col min="15648" max="15648" width="3.28515625" customWidth="1"/>
    <col min="15649" max="15649" width="3.7109375" customWidth="1"/>
    <col min="15650" max="15650" width="3.28515625" customWidth="1"/>
    <col min="15651" max="15651" width="4.7109375" customWidth="1"/>
    <col min="15652" max="15652" width="3.28515625" customWidth="1"/>
    <col min="15653" max="15653" width="5.7109375" customWidth="1"/>
    <col min="15654" max="15654" width="2.85546875" customWidth="1"/>
    <col min="15873" max="15873" width="10.5703125" customWidth="1"/>
    <col min="15874" max="15874" width="12.7109375" customWidth="1"/>
    <col min="15875" max="15876" width="0" hidden="1" customWidth="1"/>
    <col min="15877" max="15877" width="4.7109375" customWidth="1"/>
    <col min="15878" max="15878" width="3.28515625" customWidth="1"/>
    <col min="15879" max="15879" width="4.7109375" customWidth="1"/>
    <col min="15880" max="15880" width="3.28515625" customWidth="1"/>
    <col min="15881" max="15881" width="4.7109375" customWidth="1"/>
    <col min="15882" max="15882" width="3.28515625" customWidth="1"/>
    <col min="15883" max="15883" width="3.7109375" customWidth="1"/>
    <col min="15884" max="15884" width="3.28515625" customWidth="1"/>
    <col min="15885" max="15885" width="3.7109375" customWidth="1"/>
    <col min="15886" max="15886" width="3.28515625" customWidth="1"/>
    <col min="15887" max="15887" width="3.7109375" customWidth="1"/>
    <col min="15888" max="15888" width="3.28515625" customWidth="1"/>
    <col min="15889" max="15889" width="4.7109375" customWidth="1"/>
    <col min="15890" max="15890" width="3.28515625" customWidth="1"/>
    <col min="15891" max="15891" width="4.28515625" customWidth="1"/>
    <col min="15892" max="15892" width="3.28515625" customWidth="1"/>
    <col min="15893" max="15893" width="3.7109375" customWidth="1"/>
    <col min="15894" max="15894" width="3.28515625" customWidth="1"/>
    <col min="15895" max="15895" width="3.7109375" customWidth="1"/>
    <col min="15896" max="15896" width="3.28515625" customWidth="1"/>
    <col min="15897" max="15897" width="4.28515625" customWidth="1"/>
    <col min="15898" max="15898" width="3.28515625" customWidth="1"/>
    <col min="15899" max="15899" width="3.7109375" customWidth="1"/>
    <col min="15900" max="15900" width="3.28515625" customWidth="1"/>
    <col min="15901" max="15901" width="3.7109375" customWidth="1"/>
    <col min="15902" max="15902" width="3.28515625" customWidth="1"/>
    <col min="15903" max="15903" width="4.7109375" customWidth="1"/>
    <col min="15904" max="15904" width="3.28515625" customWidth="1"/>
    <col min="15905" max="15905" width="3.7109375" customWidth="1"/>
    <col min="15906" max="15906" width="3.28515625" customWidth="1"/>
    <col min="15907" max="15907" width="4.7109375" customWidth="1"/>
    <col min="15908" max="15908" width="3.28515625" customWidth="1"/>
    <col min="15909" max="15909" width="5.7109375" customWidth="1"/>
    <col min="15910" max="15910" width="2.85546875" customWidth="1"/>
    <col min="16129" max="16129" width="10.5703125" customWidth="1"/>
    <col min="16130" max="16130" width="12.7109375" customWidth="1"/>
    <col min="16131" max="16132" width="0" hidden="1" customWidth="1"/>
    <col min="16133" max="16133" width="4.7109375" customWidth="1"/>
    <col min="16134" max="16134" width="3.28515625" customWidth="1"/>
    <col min="16135" max="16135" width="4.7109375" customWidth="1"/>
    <col min="16136" max="16136" width="3.28515625" customWidth="1"/>
    <col min="16137" max="16137" width="4.7109375" customWidth="1"/>
    <col min="16138" max="16138" width="3.28515625" customWidth="1"/>
    <col min="16139" max="16139" width="3.7109375" customWidth="1"/>
    <col min="16140" max="16140" width="3.28515625" customWidth="1"/>
    <col min="16141" max="16141" width="3.7109375" customWidth="1"/>
    <col min="16142" max="16142" width="3.28515625" customWidth="1"/>
    <col min="16143" max="16143" width="3.7109375" customWidth="1"/>
    <col min="16144" max="16144" width="3.28515625" customWidth="1"/>
    <col min="16145" max="16145" width="4.7109375" customWidth="1"/>
    <col min="16146" max="16146" width="3.28515625" customWidth="1"/>
    <col min="16147" max="16147" width="4.28515625" customWidth="1"/>
    <col min="16148" max="16148" width="3.28515625" customWidth="1"/>
    <col min="16149" max="16149" width="3.7109375" customWidth="1"/>
    <col min="16150" max="16150" width="3.28515625" customWidth="1"/>
    <col min="16151" max="16151" width="3.7109375" customWidth="1"/>
    <col min="16152" max="16152" width="3.28515625" customWidth="1"/>
    <col min="16153" max="16153" width="4.28515625" customWidth="1"/>
    <col min="16154" max="16154" width="3.28515625" customWidth="1"/>
    <col min="16155" max="16155" width="3.7109375" customWidth="1"/>
    <col min="16156" max="16156" width="3.28515625" customWidth="1"/>
    <col min="16157" max="16157" width="3.7109375" customWidth="1"/>
    <col min="16158" max="16158" width="3.28515625" customWidth="1"/>
    <col min="16159" max="16159" width="4.7109375" customWidth="1"/>
    <col min="16160" max="16160" width="3.28515625" customWidth="1"/>
    <col min="16161" max="16161" width="3.7109375" customWidth="1"/>
    <col min="16162" max="16162" width="3.28515625" customWidth="1"/>
    <col min="16163" max="16163" width="4.7109375" customWidth="1"/>
    <col min="16164" max="16164" width="3.28515625" customWidth="1"/>
    <col min="16165" max="16165" width="5.7109375" customWidth="1"/>
    <col min="16166" max="16166" width="2.85546875" customWidth="1"/>
  </cols>
  <sheetData>
    <row r="1" spans="1:38" ht="25.5" customHeight="1">
      <c r="A1" s="718" t="s">
        <v>675</v>
      </c>
      <c r="B1" s="719"/>
      <c r="C1" s="720"/>
      <c r="D1" s="720"/>
      <c r="E1" s="720"/>
      <c r="F1" s="720"/>
      <c r="G1" s="720"/>
      <c r="H1" s="721"/>
      <c r="I1" s="721"/>
      <c r="J1" s="721"/>
      <c r="K1" s="722"/>
      <c r="L1" s="72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row>
    <row r="2" spans="1:38" ht="17.100000000000001" customHeight="1">
      <c r="A2" s="724" t="s">
        <v>676</v>
      </c>
      <c r="B2" s="725"/>
      <c r="C2" s="721"/>
      <c r="D2" s="721"/>
      <c r="E2" s="721"/>
      <c r="F2" s="721"/>
      <c r="G2" s="721"/>
      <c r="H2" s="721"/>
      <c r="I2" s="721"/>
      <c r="J2" s="721"/>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row>
    <row r="3" spans="1:38" s="727" customFormat="1" ht="15.75" customHeight="1">
      <c r="A3" s="726" t="s">
        <v>677</v>
      </c>
      <c r="C3" s="728"/>
      <c r="D3" s="728"/>
      <c r="E3" s="728"/>
      <c r="F3" s="728"/>
      <c r="G3" s="728"/>
      <c r="H3" s="728"/>
      <c r="I3" s="728"/>
      <c r="J3" s="728"/>
      <c r="K3" s="729"/>
      <c r="L3" s="729"/>
      <c r="M3" s="729"/>
      <c r="N3" s="729"/>
      <c r="O3" s="729"/>
      <c r="P3" s="729"/>
      <c r="Q3" s="729"/>
      <c r="R3" s="729"/>
      <c r="S3" s="729"/>
      <c r="T3" s="729"/>
      <c r="U3" s="729"/>
      <c r="V3" s="729"/>
      <c r="W3" s="729"/>
      <c r="X3" s="729"/>
      <c r="Y3" s="729"/>
      <c r="Z3" s="729"/>
      <c r="AA3" s="729"/>
      <c r="AB3" s="729"/>
      <c r="AC3" s="729"/>
      <c r="AD3" s="729"/>
      <c r="AE3" s="729"/>
      <c r="AF3" s="729"/>
      <c r="AG3" s="729"/>
      <c r="AH3" s="729"/>
      <c r="AI3" s="729"/>
      <c r="AJ3" s="729"/>
      <c r="AK3" s="729"/>
      <c r="AL3" s="730" t="s">
        <v>678</v>
      </c>
    </row>
    <row r="4" spans="1:38" s="740" customFormat="1" ht="109.5" customHeight="1">
      <c r="A4" s="731" t="s">
        <v>195</v>
      </c>
      <c r="B4" s="732" t="s">
        <v>196</v>
      </c>
      <c r="C4" s="733" t="s">
        <v>652</v>
      </c>
      <c r="D4" s="734" t="s">
        <v>649</v>
      </c>
      <c r="E4" s="733" t="s">
        <v>449</v>
      </c>
      <c r="F4" s="734" t="s">
        <v>679</v>
      </c>
      <c r="G4" s="733" t="s">
        <v>451</v>
      </c>
      <c r="H4" s="734" t="s">
        <v>680</v>
      </c>
      <c r="I4" s="733" t="s">
        <v>453</v>
      </c>
      <c r="J4" s="734" t="s">
        <v>452</v>
      </c>
      <c r="K4" s="735" t="s">
        <v>455</v>
      </c>
      <c r="L4" s="736" t="s">
        <v>454</v>
      </c>
      <c r="M4" s="735" t="s">
        <v>681</v>
      </c>
      <c r="N4" s="736" t="s">
        <v>682</v>
      </c>
      <c r="O4" s="737" t="s">
        <v>467</v>
      </c>
      <c r="P4" s="736" t="s">
        <v>466</v>
      </c>
      <c r="Q4" s="735" t="s">
        <v>489</v>
      </c>
      <c r="R4" s="736" t="s">
        <v>488</v>
      </c>
      <c r="S4" s="735" t="s">
        <v>499</v>
      </c>
      <c r="T4" s="736" t="s">
        <v>683</v>
      </c>
      <c r="U4" s="735" t="s">
        <v>684</v>
      </c>
      <c r="V4" s="736" t="s">
        <v>462</v>
      </c>
      <c r="W4" s="735" t="s">
        <v>465</v>
      </c>
      <c r="X4" s="736" t="s">
        <v>464</v>
      </c>
      <c r="Y4" s="735" t="s">
        <v>685</v>
      </c>
      <c r="Z4" s="736" t="s">
        <v>686</v>
      </c>
      <c r="AA4" s="735" t="s">
        <v>687</v>
      </c>
      <c r="AB4" s="736" t="s">
        <v>472</v>
      </c>
      <c r="AC4" s="735" t="s">
        <v>688</v>
      </c>
      <c r="AD4" s="736" t="s">
        <v>689</v>
      </c>
      <c r="AE4" s="738" t="s">
        <v>690</v>
      </c>
      <c r="AF4" s="736" t="s">
        <v>691</v>
      </c>
      <c r="AG4" s="735" t="s">
        <v>692</v>
      </c>
      <c r="AH4" s="736" t="s">
        <v>693</v>
      </c>
      <c r="AI4" s="735" t="s">
        <v>515</v>
      </c>
      <c r="AJ4" s="736" t="s">
        <v>694</v>
      </c>
      <c r="AK4" s="737" t="s">
        <v>131</v>
      </c>
      <c r="AL4" s="739" t="s">
        <v>130</v>
      </c>
    </row>
    <row r="5" spans="1:38" ht="18" customHeight="1">
      <c r="A5" s="741" t="s">
        <v>695</v>
      </c>
      <c r="B5" s="742" t="s">
        <v>91</v>
      </c>
      <c r="C5" s="743">
        <v>0</v>
      </c>
      <c r="D5" s="744"/>
      <c r="E5" s="743">
        <v>1008</v>
      </c>
      <c r="F5" s="744"/>
      <c r="G5" s="743">
        <v>717</v>
      </c>
      <c r="H5" s="744"/>
      <c r="I5" s="743">
        <v>281</v>
      </c>
      <c r="J5" s="744"/>
      <c r="K5" s="745">
        <v>78</v>
      </c>
      <c r="L5" s="746"/>
      <c r="M5" s="745">
        <v>16</v>
      </c>
      <c r="N5" s="746"/>
      <c r="O5" s="745">
        <v>889</v>
      </c>
      <c r="P5" s="746"/>
      <c r="Q5" s="745">
        <v>1141</v>
      </c>
      <c r="R5" s="746"/>
      <c r="S5" s="745">
        <v>881</v>
      </c>
      <c r="T5" s="746"/>
      <c r="U5" s="745">
        <v>101</v>
      </c>
      <c r="V5" s="746"/>
      <c r="W5" s="745">
        <v>289</v>
      </c>
      <c r="X5" s="746"/>
      <c r="Y5" s="745">
        <v>130</v>
      </c>
      <c r="Z5" s="746"/>
      <c r="AA5" s="745">
        <v>41</v>
      </c>
      <c r="AB5" s="746"/>
      <c r="AC5" s="745">
        <v>47</v>
      </c>
      <c r="AD5" s="746"/>
      <c r="AE5" s="745">
        <v>626</v>
      </c>
      <c r="AF5" s="746"/>
      <c r="AG5" s="745">
        <v>198</v>
      </c>
      <c r="AH5" s="746"/>
      <c r="AI5" s="745">
        <v>1494</v>
      </c>
      <c r="AJ5" s="746"/>
      <c r="AK5" s="745">
        <f>SUM(C5:AJ5)</f>
        <v>7937</v>
      </c>
      <c r="AL5" s="746"/>
    </row>
    <row r="6" spans="1:38" ht="18" customHeight="1">
      <c r="A6" s="747" t="s">
        <v>696</v>
      </c>
      <c r="B6" s="748" t="s">
        <v>697</v>
      </c>
      <c r="C6" s="749">
        <v>0</v>
      </c>
      <c r="D6" s="750"/>
      <c r="E6" s="749">
        <v>385</v>
      </c>
      <c r="F6" s="750"/>
      <c r="G6" s="749">
        <v>234</v>
      </c>
      <c r="H6" s="750"/>
      <c r="I6" s="749">
        <v>100</v>
      </c>
      <c r="J6" s="750"/>
      <c r="K6" s="751">
        <v>18</v>
      </c>
      <c r="L6" s="752"/>
      <c r="M6" s="751">
        <v>8</v>
      </c>
      <c r="N6" s="752"/>
      <c r="O6" s="751">
        <v>185</v>
      </c>
      <c r="P6" s="752"/>
      <c r="Q6" s="751">
        <v>208</v>
      </c>
      <c r="R6" s="752"/>
      <c r="S6" s="751">
        <v>256</v>
      </c>
      <c r="T6" s="752"/>
      <c r="U6" s="751">
        <v>28</v>
      </c>
      <c r="V6" s="752"/>
      <c r="W6" s="751">
        <v>16</v>
      </c>
      <c r="X6" s="752"/>
      <c r="Y6" s="751">
        <v>33</v>
      </c>
      <c r="Z6" s="752"/>
      <c r="AA6" s="751">
        <v>2</v>
      </c>
      <c r="AB6" s="752"/>
      <c r="AC6" s="751">
        <v>11</v>
      </c>
      <c r="AD6" s="752"/>
      <c r="AE6" s="751">
        <v>73</v>
      </c>
      <c r="AF6" s="752"/>
      <c r="AG6" s="751">
        <v>139</v>
      </c>
      <c r="AH6" s="752"/>
      <c r="AI6" s="751">
        <v>968</v>
      </c>
      <c r="AJ6" s="752"/>
      <c r="AK6" s="751">
        <f t="shared" ref="AK6:AK24" si="0">SUM(C6:AJ6)</f>
        <v>2664</v>
      </c>
      <c r="AL6" s="752"/>
    </row>
    <row r="7" spans="1:38" ht="18" customHeight="1">
      <c r="A7" s="747" t="s">
        <v>698</v>
      </c>
      <c r="B7" s="753" t="s">
        <v>95</v>
      </c>
      <c r="C7" s="749">
        <v>0</v>
      </c>
      <c r="D7" s="750"/>
      <c r="E7" s="749">
        <v>396</v>
      </c>
      <c r="F7" s="750"/>
      <c r="G7" s="749">
        <v>259</v>
      </c>
      <c r="H7" s="750"/>
      <c r="I7" s="749">
        <v>140</v>
      </c>
      <c r="J7" s="750"/>
      <c r="K7" s="751">
        <v>34</v>
      </c>
      <c r="L7" s="752"/>
      <c r="M7" s="751">
        <v>11</v>
      </c>
      <c r="N7" s="752"/>
      <c r="O7" s="751">
        <v>198</v>
      </c>
      <c r="P7" s="752"/>
      <c r="Q7" s="751">
        <v>316</v>
      </c>
      <c r="R7" s="752"/>
      <c r="S7" s="751">
        <v>144</v>
      </c>
      <c r="T7" s="752"/>
      <c r="U7" s="751">
        <v>64</v>
      </c>
      <c r="V7" s="752"/>
      <c r="W7" s="751">
        <v>97</v>
      </c>
      <c r="X7" s="752"/>
      <c r="Y7" s="751">
        <v>25</v>
      </c>
      <c r="Z7" s="752"/>
      <c r="AA7" s="751">
        <v>1</v>
      </c>
      <c r="AB7" s="752"/>
      <c r="AC7" s="751">
        <v>11</v>
      </c>
      <c r="AD7" s="752"/>
      <c r="AE7" s="751">
        <v>330</v>
      </c>
      <c r="AF7" s="752"/>
      <c r="AG7" s="751">
        <v>51</v>
      </c>
      <c r="AH7" s="752"/>
      <c r="AI7" s="751">
        <v>1014</v>
      </c>
      <c r="AJ7" s="752"/>
      <c r="AK7" s="751">
        <f t="shared" si="0"/>
        <v>3091</v>
      </c>
      <c r="AL7" s="752"/>
    </row>
    <row r="8" spans="1:38" ht="18" customHeight="1">
      <c r="A8" s="747" t="s">
        <v>699</v>
      </c>
      <c r="B8" s="753" t="s">
        <v>97</v>
      </c>
      <c r="C8" s="749">
        <v>0</v>
      </c>
      <c r="D8" s="750"/>
      <c r="E8" s="749">
        <v>251</v>
      </c>
      <c r="F8" s="750"/>
      <c r="G8" s="749">
        <v>304</v>
      </c>
      <c r="H8" s="750"/>
      <c r="I8" s="749">
        <v>36</v>
      </c>
      <c r="J8" s="750"/>
      <c r="K8" s="751">
        <v>8</v>
      </c>
      <c r="L8" s="752"/>
      <c r="M8" s="751">
        <v>2</v>
      </c>
      <c r="N8" s="752"/>
      <c r="O8" s="751">
        <v>232</v>
      </c>
      <c r="P8" s="752"/>
      <c r="Q8" s="751">
        <v>127</v>
      </c>
      <c r="R8" s="752"/>
      <c r="S8" s="751">
        <v>188</v>
      </c>
      <c r="T8" s="752"/>
      <c r="U8" s="751">
        <v>9</v>
      </c>
      <c r="V8" s="752"/>
      <c r="W8" s="751">
        <v>6</v>
      </c>
      <c r="X8" s="752"/>
      <c r="Y8" s="751">
        <v>0</v>
      </c>
      <c r="Z8" s="752"/>
      <c r="AA8" s="751">
        <v>2</v>
      </c>
      <c r="AB8" s="752"/>
      <c r="AC8" s="751">
        <v>13</v>
      </c>
      <c r="AD8" s="752"/>
      <c r="AE8" s="751">
        <v>670</v>
      </c>
      <c r="AF8" s="752"/>
      <c r="AG8" s="751">
        <v>159</v>
      </c>
      <c r="AH8" s="752"/>
      <c r="AI8" s="751">
        <v>233</v>
      </c>
      <c r="AJ8" s="752"/>
      <c r="AK8" s="751">
        <f t="shared" si="0"/>
        <v>2240</v>
      </c>
      <c r="AL8" s="752"/>
    </row>
    <row r="9" spans="1:38" ht="18" customHeight="1">
      <c r="A9" s="747" t="s">
        <v>700</v>
      </c>
      <c r="B9" s="753" t="s">
        <v>99</v>
      </c>
      <c r="C9" s="749">
        <v>0</v>
      </c>
      <c r="D9" s="750"/>
      <c r="E9" s="749">
        <v>444</v>
      </c>
      <c r="F9" s="750"/>
      <c r="G9" s="749">
        <v>448</v>
      </c>
      <c r="H9" s="750"/>
      <c r="I9" s="749">
        <v>114</v>
      </c>
      <c r="J9" s="750"/>
      <c r="K9" s="751">
        <v>37</v>
      </c>
      <c r="L9" s="752"/>
      <c r="M9" s="751">
        <v>2</v>
      </c>
      <c r="N9" s="752"/>
      <c r="O9" s="751">
        <v>381</v>
      </c>
      <c r="P9" s="752"/>
      <c r="Q9" s="751">
        <v>308</v>
      </c>
      <c r="R9" s="752"/>
      <c r="S9" s="751">
        <v>322</v>
      </c>
      <c r="T9" s="752"/>
      <c r="U9" s="751">
        <v>37</v>
      </c>
      <c r="V9" s="752"/>
      <c r="W9" s="751">
        <v>40</v>
      </c>
      <c r="X9" s="752"/>
      <c r="Y9" s="751">
        <v>83</v>
      </c>
      <c r="Z9" s="752"/>
      <c r="AA9" s="751">
        <v>3</v>
      </c>
      <c r="AB9" s="752"/>
      <c r="AC9" s="751">
        <v>18</v>
      </c>
      <c r="AD9" s="752"/>
      <c r="AE9" s="751">
        <v>205</v>
      </c>
      <c r="AF9" s="752"/>
      <c r="AG9" s="751">
        <v>59</v>
      </c>
      <c r="AH9" s="752"/>
      <c r="AI9" s="751">
        <v>317</v>
      </c>
      <c r="AJ9" s="752"/>
      <c r="AK9" s="751">
        <f t="shared" si="0"/>
        <v>2818</v>
      </c>
      <c r="AL9" s="752"/>
    </row>
    <row r="10" spans="1:38" ht="18" customHeight="1">
      <c r="A10" s="747" t="s">
        <v>701</v>
      </c>
      <c r="B10" s="753" t="s">
        <v>101</v>
      </c>
      <c r="C10" s="749">
        <v>0</v>
      </c>
      <c r="D10" s="750"/>
      <c r="E10" s="749">
        <v>309</v>
      </c>
      <c r="F10" s="750"/>
      <c r="G10" s="749">
        <v>221</v>
      </c>
      <c r="H10" s="750"/>
      <c r="I10" s="749">
        <v>86</v>
      </c>
      <c r="J10" s="750"/>
      <c r="K10" s="751">
        <v>37</v>
      </c>
      <c r="L10" s="752"/>
      <c r="M10" s="751">
        <v>33</v>
      </c>
      <c r="N10" s="752"/>
      <c r="O10" s="751">
        <v>277</v>
      </c>
      <c r="P10" s="752"/>
      <c r="Q10" s="751">
        <v>197</v>
      </c>
      <c r="R10" s="752"/>
      <c r="S10" s="751">
        <v>225</v>
      </c>
      <c r="T10" s="752"/>
      <c r="U10" s="751">
        <v>51</v>
      </c>
      <c r="V10" s="752"/>
      <c r="W10" s="751">
        <v>49</v>
      </c>
      <c r="X10" s="752"/>
      <c r="Y10" s="751">
        <v>49</v>
      </c>
      <c r="Z10" s="752"/>
      <c r="AA10" s="751">
        <v>10</v>
      </c>
      <c r="AB10" s="752"/>
      <c r="AC10" s="751">
        <v>42</v>
      </c>
      <c r="AD10" s="752"/>
      <c r="AE10" s="751">
        <v>200</v>
      </c>
      <c r="AF10" s="752"/>
      <c r="AG10" s="751">
        <v>30</v>
      </c>
      <c r="AH10" s="752"/>
      <c r="AI10" s="751">
        <v>993</v>
      </c>
      <c r="AJ10" s="752"/>
      <c r="AK10" s="751">
        <f t="shared" si="0"/>
        <v>2809</v>
      </c>
      <c r="AL10" s="752"/>
    </row>
    <row r="11" spans="1:38" ht="18" customHeight="1">
      <c r="A11" s="747" t="s">
        <v>702</v>
      </c>
      <c r="B11" s="753" t="s">
        <v>103</v>
      </c>
      <c r="C11" s="749">
        <v>0</v>
      </c>
      <c r="D11" s="750"/>
      <c r="E11" s="749">
        <v>253</v>
      </c>
      <c r="F11" s="750"/>
      <c r="G11" s="749">
        <v>232</v>
      </c>
      <c r="H11" s="750"/>
      <c r="I11" s="749">
        <v>118</v>
      </c>
      <c r="J11" s="750"/>
      <c r="K11" s="751">
        <v>36</v>
      </c>
      <c r="L11" s="752"/>
      <c r="M11" s="751">
        <v>11</v>
      </c>
      <c r="N11" s="752"/>
      <c r="O11" s="751">
        <v>290</v>
      </c>
      <c r="P11" s="752"/>
      <c r="Q11" s="751">
        <v>328</v>
      </c>
      <c r="R11" s="752"/>
      <c r="S11" s="751">
        <v>226</v>
      </c>
      <c r="T11" s="752"/>
      <c r="U11" s="751">
        <v>45</v>
      </c>
      <c r="V11" s="752"/>
      <c r="W11" s="751">
        <v>89</v>
      </c>
      <c r="X11" s="752"/>
      <c r="Y11" s="751">
        <v>14</v>
      </c>
      <c r="Z11" s="752"/>
      <c r="AA11" s="751">
        <v>16</v>
      </c>
      <c r="AB11" s="752"/>
      <c r="AC11" s="751">
        <v>36</v>
      </c>
      <c r="AD11" s="752"/>
      <c r="AE11" s="751">
        <v>375</v>
      </c>
      <c r="AF11" s="752"/>
      <c r="AG11" s="751">
        <v>90</v>
      </c>
      <c r="AH11" s="752"/>
      <c r="AI11" s="751">
        <v>1097</v>
      </c>
      <c r="AJ11" s="752"/>
      <c r="AK11" s="751">
        <f t="shared" si="0"/>
        <v>3256</v>
      </c>
      <c r="AL11" s="752"/>
    </row>
    <row r="12" spans="1:38" ht="18" customHeight="1">
      <c r="A12" s="747" t="s">
        <v>703</v>
      </c>
      <c r="B12" s="753" t="s">
        <v>704</v>
      </c>
      <c r="C12" s="749">
        <v>0</v>
      </c>
      <c r="D12" s="750"/>
      <c r="E12" s="749">
        <v>357</v>
      </c>
      <c r="F12" s="750"/>
      <c r="G12" s="749">
        <v>127</v>
      </c>
      <c r="H12" s="750"/>
      <c r="I12" s="749">
        <v>74</v>
      </c>
      <c r="J12" s="750"/>
      <c r="K12" s="751">
        <v>17</v>
      </c>
      <c r="L12" s="752"/>
      <c r="M12" s="751">
        <v>8</v>
      </c>
      <c r="N12" s="752"/>
      <c r="O12" s="751">
        <v>287</v>
      </c>
      <c r="P12" s="752"/>
      <c r="Q12" s="751">
        <v>130</v>
      </c>
      <c r="R12" s="752"/>
      <c r="S12" s="751">
        <v>165</v>
      </c>
      <c r="T12" s="752"/>
      <c r="U12" s="751">
        <v>44</v>
      </c>
      <c r="V12" s="752"/>
      <c r="W12" s="751">
        <v>44</v>
      </c>
      <c r="X12" s="752"/>
      <c r="Y12" s="751">
        <v>0</v>
      </c>
      <c r="Z12" s="752"/>
      <c r="AA12" s="751">
        <v>1</v>
      </c>
      <c r="AB12" s="752"/>
      <c r="AC12" s="751">
        <v>25</v>
      </c>
      <c r="AD12" s="752"/>
      <c r="AE12" s="751">
        <v>128</v>
      </c>
      <c r="AF12" s="752"/>
      <c r="AG12" s="751">
        <v>62</v>
      </c>
      <c r="AH12" s="752"/>
      <c r="AI12" s="751">
        <v>436</v>
      </c>
      <c r="AJ12" s="752"/>
      <c r="AK12" s="751">
        <f t="shared" si="0"/>
        <v>1905</v>
      </c>
      <c r="AL12" s="752"/>
    </row>
    <row r="13" spans="1:38" s="760" customFormat="1" ht="18" customHeight="1">
      <c r="A13" s="754" t="s">
        <v>705</v>
      </c>
      <c r="B13" s="755" t="s">
        <v>107</v>
      </c>
      <c r="C13" s="756">
        <v>0</v>
      </c>
      <c r="D13" s="757"/>
      <c r="E13" s="756">
        <v>147</v>
      </c>
      <c r="F13" s="757"/>
      <c r="G13" s="756">
        <v>131</v>
      </c>
      <c r="H13" s="757"/>
      <c r="I13" s="756">
        <v>34</v>
      </c>
      <c r="J13" s="757"/>
      <c r="K13" s="758">
        <v>18</v>
      </c>
      <c r="L13" s="759"/>
      <c r="M13" s="758">
        <v>4</v>
      </c>
      <c r="N13" s="759"/>
      <c r="O13" s="758">
        <v>96</v>
      </c>
      <c r="P13" s="759"/>
      <c r="Q13" s="758">
        <v>126</v>
      </c>
      <c r="R13" s="759"/>
      <c r="S13" s="758">
        <v>119</v>
      </c>
      <c r="T13" s="759"/>
      <c r="U13" s="758">
        <v>20</v>
      </c>
      <c r="V13" s="759"/>
      <c r="W13" s="758">
        <v>6</v>
      </c>
      <c r="X13" s="759"/>
      <c r="Y13" s="758">
        <v>20</v>
      </c>
      <c r="Z13" s="759"/>
      <c r="AA13" s="758">
        <v>6</v>
      </c>
      <c r="AB13" s="759"/>
      <c r="AC13" s="758">
        <v>6</v>
      </c>
      <c r="AD13" s="759"/>
      <c r="AE13" s="758">
        <v>62</v>
      </c>
      <c r="AF13" s="759"/>
      <c r="AG13" s="758">
        <v>60</v>
      </c>
      <c r="AH13" s="759"/>
      <c r="AI13" s="758">
        <v>145</v>
      </c>
      <c r="AJ13" s="759"/>
      <c r="AK13" s="758">
        <f t="shared" si="0"/>
        <v>1000</v>
      </c>
      <c r="AL13" s="759"/>
    </row>
    <row r="14" spans="1:38" ht="18" customHeight="1">
      <c r="A14" s="747" t="s">
        <v>706</v>
      </c>
      <c r="B14" s="753" t="s">
        <v>109</v>
      </c>
      <c r="C14" s="749">
        <v>0</v>
      </c>
      <c r="D14" s="750"/>
      <c r="E14" s="749">
        <v>394</v>
      </c>
      <c r="F14" s="750"/>
      <c r="G14" s="749">
        <v>389</v>
      </c>
      <c r="H14" s="750"/>
      <c r="I14" s="749">
        <v>87</v>
      </c>
      <c r="J14" s="750"/>
      <c r="K14" s="751">
        <v>49</v>
      </c>
      <c r="L14" s="752"/>
      <c r="M14" s="751">
        <v>7</v>
      </c>
      <c r="N14" s="752"/>
      <c r="O14" s="751">
        <v>302</v>
      </c>
      <c r="P14" s="752"/>
      <c r="Q14" s="751">
        <v>321</v>
      </c>
      <c r="R14" s="752"/>
      <c r="S14" s="751">
        <v>133</v>
      </c>
      <c r="T14" s="752"/>
      <c r="U14" s="751">
        <v>37</v>
      </c>
      <c r="V14" s="752"/>
      <c r="W14" s="751">
        <v>20</v>
      </c>
      <c r="X14" s="752"/>
      <c r="Y14" s="751">
        <v>33</v>
      </c>
      <c r="Z14" s="752"/>
      <c r="AA14" s="751">
        <v>6</v>
      </c>
      <c r="AB14" s="752"/>
      <c r="AC14" s="751">
        <v>7</v>
      </c>
      <c r="AD14" s="752"/>
      <c r="AE14" s="751">
        <v>103</v>
      </c>
      <c r="AF14" s="752"/>
      <c r="AG14" s="751">
        <v>100</v>
      </c>
      <c r="AH14" s="752"/>
      <c r="AI14" s="751">
        <v>342</v>
      </c>
      <c r="AJ14" s="752"/>
      <c r="AK14" s="751">
        <f t="shared" si="0"/>
        <v>2330</v>
      </c>
      <c r="AL14" s="752"/>
    </row>
    <row r="15" spans="1:38" ht="18" customHeight="1">
      <c r="A15" s="747" t="s">
        <v>210</v>
      </c>
      <c r="B15" s="753" t="s">
        <v>111</v>
      </c>
      <c r="C15" s="749">
        <v>0</v>
      </c>
      <c r="D15" s="750"/>
      <c r="E15" s="749">
        <v>130</v>
      </c>
      <c r="F15" s="750"/>
      <c r="G15" s="749">
        <v>113</v>
      </c>
      <c r="H15" s="750"/>
      <c r="I15" s="749">
        <v>33</v>
      </c>
      <c r="J15" s="750"/>
      <c r="K15" s="751">
        <v>22</v>
      </c>
      <c r="L15" s="752"/>
      <c r="M15" s="751">
        <v>12</v>
      </c>
      <c r="N15" s="752"/>
      <c r="O15" s="751">
        <v>112</v>
      </c>
      <c r="P15" s="752"/>
      <c r="Q15" s="751">
        <v>130</v>
      </c>
      <c r="R15" s="752"/>
      <c r="S15" s="751">
        <v>37</v>
      </c>
      <c r="T15" s="752"/>
      <c r="U15" s="751">
        <v>12</v>
      </c>
      <c r="V15" s="752"/>
      <c r="W15" s="751">
        <v>14</v>
      </c>
      <c r="X15" s="752"/>
      <c r="Y15" s="751">
        <v>8</v>
      </c>
      <c r="Z15" s="752"/>
      <c r="AA15" s="751">
        <v>2</v>
      </c>
      <c r="AB15" s="752"/>
      <c r="AC15" s="751">
        <v>7</v>
      </c>
      <c r="AD15" s="752"/>
      <c r="AE15" s="751">
        <v>50</v>
      </c>
      <c r="AF15" s="752"/>
      <c r="AG15" s="751">
        <v>25</v>
      </c>
      <c r="AH15" s="752"/>
      <c r="AI15" s="751">
        <v>63</v>
      </c>
      <c r="AJ15" s="752"/>
      <c r="AK15" s="751">
        <f t="shared" si="0"/>
        <v>770</v>
      </c>
      <c r="AL15" s="752"/>
    </row>
    <row r="16" spans="1:38" ht="18" customHeight="1">
      <c r="A16" s="747" t="s">
        <v>112</v>
      </c>
      <c r="B16" s="753" t="s">
        <v>113</v>
      </c>
      <c r="C16" s="749">
        <v>0</v>
      </c>
      <c r="D16" s="750"/>
      <c r="E16" s="749">
        <v>268</v>
      </c>
      <c r="F16" s="750"/>
      <c r="G16" s="749">
        <v>224</v>
      </c>
      <c r="H16" s="750"/>
      <c r="I16" s="749">
        <v>47</v>
      </c>
      <c r="J16" s="750"/>
      <c r="K16" s="751">
        <v>9</v>
      </c>
      <c r="L16" s="752"/>
      <c r="M16" s="751">
        <v>1</v>
      </c>
      <c r="N16" s="752"/>
      <c r="O16" s="751">
        <v>187</v>
      </c>
      <c r="P16" s="752"/>
      <c r="Q16" s="751">
        <v>229</v>
      </c>
      <c r="R16" s="752"/>
      <c r="S16" s="751">
        <v>114</v>
      </c>
      <c r="T16" s="752"/>
      <c r="U16" s="751">
        <v>8</v>
      </c>
      <c r="V16" s="752"/>
      <c r="W16" s="751">
        <v>6</v>
      </c>
      <c r="X16" s="752"/>
      <c r="Y16" s="751">
        <v>0</v>
      </c>
      <c r="Z16" s="752"/>
      <c r="AA16" s="751">
        <v>5</v>
      </c>
      <c r="AB16" s="752"/>
      <c r="AC16" s="751">
        <v>4</v>
      </c>
      <c r="AD16" s="752"/>
      <c r="AE16" s="751">
        <v>200</v>
      </c>
      <c r="AF16" s="752"/>
      <c r="AG16" s="751">
        <v>22</v>
      </c>
      <c r="AH16" s="752"/>
      <c r="AI16" s="751">
        <v>446</v>
      </c>
      <c r="AJ16" s="752"/>
      <c r="AK16" s="751">
        <f t="shared" si="0"/>
        <v>1770</v>
      </c>
      <c r="AL16" s="752"/>
    </row>
    <row r="17" spans="1:38" ht="18" customHeight="1">
      <c r="A17" s="747" t="s">
        <v>114</v>
      </c>
      <c r="B17" s="753" t="s">
        <v>115</v>
      </c>
      <c r="C17" s="749">
        <v>0</v>
      </c>
      <c r="D17" s="750"/>
      <c r="E17" s="749">
        <v>186</v>
      </c>
      <c r="F17" s="750"/>
      <c r="G17" s="749">
        <v>114</v>
      </c>
      <c r="H17" s="750"/>
      <c r="I17" s="749">
        <v>44</v>
      </c>
      <c r="J17" s="750"/>
      <c r="K17" s="751">
        <v>20</v>
      </c>
      <c r="L17" s="752"/>
      <c r="M17" s="751">
        <v>4</v>
      </c>
      <c r="N17" s="752"/>
      <c r="O17" s="751">
        <v>190</v>
      </c>
      <c r="P17" s="752"/>
      <c r="Q17" s="751">
        <v>253</v>
      </c>
      <c r="R17" s="752"/>
      <c r="S17" s="751">
        <v>56</v>
      </c>
      <c r="T17" s="752"/>
      <c r="U17" s="751">
        <v>32</v>
      </c>
      <c r="V17" s="752"/>
      <c r="W17" s="751">
        <v>7</v>
      </c>
      <c r="X17" s="752"/>
      <c r="Y17" s="751">
        <v>13</v>
      </c>
      <c r="Z17" s="752"/>
      <c r="AA17" s="751">
        <v>7</v>
      </c>
      <c r="AB17" s="752"/>
      <c r="AC17" s="751">
        <v>4</v>
      </c>
      <c r="AD17" s="752"/>
      <c r="AE17" s="751">
        <v>90</v>
      </c>
      <c r="AF17" s="752"/>
      <c r="AG17" s="751">
        <v>35</v>
      </c>
      <c r="AH17" s="752"/>
      <c r="AI17" s="751">
        <v>120</v>
      </c>
      <c r="AJ17" s="752"/>
      <c r="AK17" s="751">
        <f t="shared" si="0"/>
        <v>1175</v>
      </c>
      <c r="AL17" s="752"/>
    </row>
    <row r="18" spans="1:38" ht="18" customHeight="1">
      <c r="A18" s="747" t="s">
        <v>707</v>
      </c>
      <c r="B18" s="753" t="s">
        <v>117</v>
      </c>
      <c r="C18" s="749">
        <v>0</v>
      </c>
      <c r="D18" s="750"/>
      <c r="E18" s="749">
        <v>202</v>
      </c>
      <c r="F18" s="750"/>
      <c r="G18" s="749">
        <v>110</v>
      </c>
      <c r="H18" s="750"/>
      <c r="I18" s="749">
        <v>31</v>
      </c>
      <c r="J18" s="750"/>
      <c r="K18" s="751">
        <v>20</v>
      </c>
      <c r="L18" s="752"/>
      <c r="M18" s="751">
        <v>1</v>
      </c>
      <c r="N18" s="752"/>
      <c r="O18" s="751">
        <v>207</v>
      </c>
      <c r="P18" s="752"/>
      <c r="Q18" s="751">
        <v>201</v>
      </c>
      <c r="R18" s="752"/>
      <c r="S18" s="751">
        <v>156</v>
      </c>
      <c r="T18" s="752"/>
      <c r="U18" s="751">
        <v>15</v>
      </c>
      <c r="V18" s="752"/>
      <c r="W18" s="751">
        <v>10</v>
      </c>
      <c r="X18" s="752"/>
      <c r="Y18" s="751">
        <v>32</v>
      </c>
      <c r="Z18" s="752"/>
      <c r="AA18" s="751">
        <v>10</v>
      </c>
      <c r="AB18" s="752"/>
      <c r="AC18" s="751">
        <v>6</v>
      </c>
      <c r="AD18" s="752"/>
      <c r="AE18" s="751">
        <v>106</v>
      </c>
      <c r="AF18" s="752"/>
      <c r="AG18" s="751">
        <v>51</v>
      </c>
      <c r="AH18" s="752"/>
      <c r="AI18" s="751">
        <v>152</v>
      </c>
      <c r="AJ18" s="752"/>
      <c r="AK18" s="751">
        <f t="shared" si="0"/>
        <v>1310</v>
      </c>
      <c r="AL18" s="752"/>
    </row>
    <row r="19" spans="1:38" ht="18" customHeight="1">
      <c r="A19" s="747" t="s">
        <v>118</v>
      </c>
      <c r="B19" s="753" t="s">
        <v>119</v>
      </c>
      <c r="C19" s="749">
        <v>0</v>
      </c>
      <c r="D19" s="750"/>
      <c r="E19" s="749">
        <v>589</v>
      </c>
      <c r="F19" s="750"/>
      <c r="G19" s="749">
        <v>412</v>
      </c>
      <c r="H19" s="750"/>
      <c r="I19" s="749">
        <v>150</v>
      </c>
      <c r="J19" s="750"/>
      <c r="K19" s="751">
        <v>35</v>
      </c>
      <c r="L19" s="752"/>
      <c r="M19" s="751">
        <v>6</v>
      </c>
      <c r="N19" s="752"/>
      <c r="O19" s="751">
        <v>216</v>
      </c>
      <c r="P19" s="752"/>
      <c r="Q19" s="751">
        <v>179</v>
      </c>
      <c r="R19" s="752"/>
      <c r="S19" s="751">
        <v>180</v>
      </c>
      <c r="T19" s="752"/>
      <c r="U19" s="751">
        <v>20</v>
      </c>
      <c r="V19" s="752"/>
      <c r="W19" s="751">
        <v>50</v>
      </c>
      <c r="X19" s="752"/>
      <c r="Y19" s="751">
        <v>50</v>
      </c>
      <c r="Z19" s="752"/>
      <c r="AA19" s="751">
        <v>15</v>
      </c>
      <c r="AB19" s="752"/>
      <c r="AC19" s="751">
        <v>14</v>
      </c>
      <c r="AD19" s="752"/>
      <c r="AE19" s="751">
        <v>75</v>
      </c>
      <c r="AF19" s="752"/>
      <c r="AG19" s="751">
        <v>50</v>
      </c>
      <c r="AH19" s="752"/>
      <c r="AI19" s="751">
        <v>184</v>
      </c>
      <c r="AJ19" s="752"/>
      <c r="AK19" s="751">
        <f t="shared" si="0"/>
        <v>2225</v>
      </c>
      <c r="AL19" s="752"/>
    </row>
    <row r="20" spans="1:38" ht="18" customHeight="1">
      <c r="A20" s="747" t="s">
        <v>708</v>
      </c>
      <c r="B20" s="753" t="s">
        <v>121</v>
      </c>
      <c r="C20" s="749">
        <v>0</v>
      </c>
      <c r="D20" s="750"/>
      <c r="E20" s="749">
        <v>306</v>
      </c>
      <c r="F20" s="750"/>
      <c r="G20" s="749">
        <v>167</v>
      </c>
      <c r="H20" s="750"/>
      <c r="I20" s="749">
        <v>79</v>
      </c>
      <c r="J20" s="750"/>
      <c r="K20" s="751">
        <v>9</v>
      </c>
      <c r="L20" s="752"/>
      <c r="M20" s="751">
        <v>8</v>
      </c>
      <c r="N20" s="752"/>
      <c r="O20" s="751">
        <v>152</v>
      </c>
      <c r="P20" s="752"/>
      <c r="Q20" s="751">
        <v>224</v>
      </c>
      <c r="R20" s="752"/>
      <c r="S20" s="751">
        <v>101</v>
      </c>
      <c r="T20" s="752"/>
      <c r="U20" s="751">
        <v>23</v>
      </c>
      <c r="V20" s="752"/>
      <c r="W20" s="751">
        <v>14</v>
      </c>
      <c r="X20" s="752"/>
      <c r="Y20" s="751">
        <v>11</v>
      </c>
      <c r="Z20" s="752"/>
      <c r="AA20" s="751">
        <v>15</v>
      </c>
      <c r="AB20" s="752"/>
      <c r="AC20" s="751">
        <v>21</v>
      </c>
      <c r="AD20" s="752"/>
      <c r="AE20" s="751">
        <v>46</v>
      </c>
      <c r="AF20" s="752"/>
      <c r="AG20" s="751">
        <v>24</v>
      </c>
      <c r="AH20" s="752"/>
      <c r="AI20" s="751">
        <v>0</v>
      </c>
      <c r="AJ20" s="752"/>
      <c r="AK20" s="751">
        <f t="shared" si="0"/>
        <v>1200</v>
      </c>
      <c r="AL20" s="752"/>
    </row>
    <row r="21" spans="1:38" ht="18" customHeight="1">
      <c r="A21" s="747" t="s">
        <v>709</v>
      </c>
      <c r="B21" s="753" t="s">
        <v>123</v>
      </c>
      <c r="C21" s="749">
        <v>0</v>
      </c>
      <c r="D21" s="750"/>
      <c r="E21" s="749">
        <v>204</v>
      </c>
      <c r="F21" s="750"/>
      <c r="G21" s="749">
        <v>233</v>
      </c>
      <c r="H21" s="750"/>
      <c r="I21" s="749">
        <v>0</v>
      </c>
      <c r="J21" s="750"/>
      <c r="K21" s="751">
        <v>0</v>
      </c>
      <c r="L21" s="752"/>
      <c r="M21" s="751">
        <v>0</v>
      </c>
      <c r="N21" s="752"/>
      <c r="O21" s="751">
        <v>193</v>
      </c>
      <c r="P21" s="752"/>
      <c r="Q21" s="751">
        <v>185</v>
      </c>
      <c r="R21" s="752"/>
      <c r="S21" s="751">
        <v>97</v>
      </c>
      <c r="T21" s="752"/>
      <c r="U21" s="751">
        <v>0</v>
      </c>
      <c r="V21" s="752"/>
      <c r="W21" s="751">
        <v>0</v>
      </c>
      <c r="X21" s="752"/>
      <c r="Y21" s="751">
        <v>0</v>
      </c>
      <c r="Z21" s="752"/>
      <c r="AA21" s="751">
        <v>0</v>
      </c>
      <c r="AB21" s="752"/>
      <c r="AC21" s="751">
        <v>0</v>
      </c>
      <c r="AD21" s="752"/>
      <c r="AE21" s="751">
        <v>100</v>
      </c>
      <c r="AF21" s="752"/>
      <c r="AG21" s="751">
        <v>0</v>
      </c>
      <c r="AH21" s="752"/>
      <c r="AI21" s="751">
        <v>153</v>
      </c>
      <c r="AJ21" s="752"/>
      <c r="AK21" s="751">
        <f t="shared" si="0"/>
        <v>1165</v>
      </c>
      <c r="AL21" s="752"/>
    </row>
    <row r="22" spans="1:38" ht="18" customHeight="1">
      <c r="A22" s="747" t="s">
        <v>710</v>
      </c>
      <c r="B22" s="753" t="s">
        <v>125</v>
      </c>
      <c r="C22" s="749">
        <v>0</v>
      </c>
      <c r="D22" s="750"/>
      <c r="E22" s="749">
        <v>263</v>
      </c>
      <c r="F22" s="750"/>
      <c r="G22" s="749">
        <v>279</v>
      </c>
      <c r="H22" s="750"/>
      <c r="I22" s="749">
        <v>38</v>
      </c>
      <c r="J22" s="750"/>
      <c r="K22" s="751">
        <v>9</v>
      </c>
      <c r="L22" s="752"/>
      <c r="M22" s="751">
        <v>5</v>
      </c>
      <c r="N22" s="752"/>
      <c r="O22" s="751">
        <v>159</v>
      </c>
      <c r="P22" s="752"/>
      <c r="Q22" s="751">
        <v>162</v>
      </c>
      <c r="R22" s="752"/>
      <c r="S22" s="751">
        <v>210</v>
      </c>
      <c r="T22" s="752"/>
      <c r="U22" s="751">
        <v>6</v>
      </c>
      <c r="V22" s="752"/>
      <c r="W22" s="751">
        <v>5</v>
      </c>
      <c r="X22" s="752"/>
      <c r="Y22" s="751">
        <v>0</v>
      </c>
      <c r="Z22" s="752"/>
      <c r="AA22" s="751">
        <v>0</v>
      </c>
      <c r="AB22" s="752"/>
      <c r="AC22" s="751">
        <v>8</v>
      </c>
      <c r="AD22" s="752"/>
      <c r="AE22" s="751">
        <v>97</v>
      </c>
      <c r="AF22" s="752"/>
      <c r="AG22" s="751">
        <v>39</v>
      </c>
      <c r="AH22" s="752"/>
      <c r="AI22" s="751">
        <v>50</v>
      </c>
      <c r="AJ22" s="752"/>
      <c r="AK22" s="751">
        <f t="shared" si="0"/>
        <v>1330</v>
      </c>
      <c r="AL22" s="752"/>
    </row>
    <row r="23" spans="1:38" ht="18" customHeight="1">
      <c r="A23" s="747" t="s">
        <v>711</v>
      </c>
      <c r="B23" s="753" t="s">
        <v>127</v>
      </c>
      <c r="C23" s="749">
        <v>0</v>
      </c>
      <c r="D23" s="750"/>
      <c r="E23" s="749">
        <v>44</v>
      </c>
      <c r="F23" s="750"/>
      <c r="G23" s="749">
        <v>39</v>
      </c>
      <c r="H23" s="750"/>
      <c r="I23" s="749">
        <v>17</v>
      </c>
      <c r="J23" s="750"/>
      <c r="K23" s="751">
        <v>4</v>
      </c>
      <c r="L23" s="752"/>
      <c r="M23" s="751">
        <v>2</v>
      </c>
      <c r="N23" s="752"/>
      <c r="O23" s="751">
        <v>43</v>
      </c>
      <c r="P23" s="752"/>
      <c r="Q23" s="751">
        <v>91</v>
      </c>
      <c r="R23" s="752"/>
      <c r="S23" s="751">
        <v>20</v>
      </c>
      <c r="T23" s="752"/>
      <c r="U23" s="751">
        <v>2</v>
      </c>
      <c r="V23" s="752"/>
      <c r="W23" s="751">
        <v>4</v>
      </c>
      <c r="X23" s="752"/>
      <c r="Y23" s="751">
        <v>2</v>
      </c>
      <c r="Z23" s="752"/>
      <c r="AA23" s="751">
        <v>2</v>
      </c>
      <c r="AB23" s="752"/>
      <c r="AC23" s="751">
        <v>4</v>
      </c>
      <c r="AD23" s="752"/>
      <c r="AE23" s="751">
        <v>54</v>
      </c>
      <c r="AF23" s="752"/>
      <c r="AG23" s="751">
        <v>0</v>
      </c>
      <c r="AH23" s="752"/>
      <c r="AI23" s="751">
        <v>162</v>
      </c>
      <c r="AJ23" s="752"/>
      <c r="AK23" s="751">
        <f t="shared" si="0"/>
        <v>490</v>
      </c>
      <c r="AL23" s="752"/>
    </row>
    <row r="24" spans="1:38" ht="18" customHeight="1" thickBot="1">
      <c r="A24" s="761" t="s">
        <v>128</v>
      </c>
      <c r="B24" s="762" t="s">
        <v>129</v>
      </c>
      <c r="C24" s="763">
        <v>0</v>
      </c>
      <c r="D24" s="764"/>
      <c r="E24" s="763">
        <v>69</v>
      </c>
      <c r="F24" s="764"/>
      <c r="G24" s="763">
        <v>41</v>
      </c>
      <c r="H24" s="764"/>
      <c r="I24" s="763">
        <v>13</v>
      </c>
      <c r="J24" s="764"/>
      <c r="K24" s="765">
        <v>6</v>
      </c>
      <c r="L24" s="766"/>
      <c r="M24" s="765">
        <v>2</v>
      </c>
      <c r="N24" s="766"/>
      <c r="O24" s="765">
        <v>19</v>
      </c>
      <c r="P24" s="766"/>
      <c r="Q24" s="765">
        <v>47</v>
      </c>
      <c r="R24" s="766"/>
      <c r="S24" s="765">
        <v>43</v>
      </c>
      <c r="T24" s="766"/>
      <c r="U24" s="765">
        <v>2</v>
      </c>
      <c r="V24" s="766"/>
      <c r="W24" s="765">
        <v>4</v>
      </c>
      <c r="X24" s="766"/>
      <c r="Y24" s="765">
        <v>0</v>
      </c>
      <c r="Z24" s="766"/>
      <c r="AA24" s="765">
        <v>0</v>
      </c>
      <c r="AB24" s="766"/>
      <c r="AC24" s="765">
        <v>0</v>
      </c>
      <c r="AD24" s="766"/>
      <c r="AE24" s="765">
        <v>0</v>
      </c>
      <c r="AF24" s="766"/>
      <c r="AG24" s="765">
        <v>15</v>
      </c>
      <c r="AH24" s="766"/>
      <c r="AI24" s="765">
        <v>89</v>
      </c>
      <c r="AJ24" s="766"/>
      <c r="AK24" s="765">
        <f t="shared" si="0"/>
        <v>350</v>
      </c>
      <c r="AL24" s="766"/>
    </row>
    <row r="25" spans="1:38" ht="21" customHeight="1">
      <c r="A25" s="767" t="s">
        <v>130</v>
      </c>
      <c r="B25" s="768" t="s">
        <v>131</v>
      </c>
      <c r="C25" s="769">
        <f>SUM(C5:C24)</f>
        <v>0</v>
      </c>
      <c r="D25" s="770"/>
      <c r="E25" s="769">
        <f>SUM(E5:E24)</f>
        <v>6205</v>
      </c>
      <c r="F25" s="770"/>
      <c r="G25" s="769">
        <f>SUM(G5:G24)</f>
        <v>4794</v>
      </c>
      <c r="H25" s="770"/>
      <c r="I25" s="769">
        <f>SUM(I5:I24)</f>
        <v>1522</v>
      </c>
      <c r="J25" s="770"/>
      <c r="K25" s="771">
        <f>SUM(K5:K24)</f>
        <v>466</v>
      </c>
      <c r="L25" s="772"/>
      <c r="M25" s="771">
        <f>SUM(M5:M24)</f>
        <v>143</v>
      </c>
      <c r="N25" s="772"/>
      <c r="O25" s="771">
        <f>SUM(O5:O24)</f>
        <v>4615</v>
      </c>
      <c r="P25" s="772"/>
      <c r="Q25" s="771">
        <f>SUM(Q5:Q24)</f>
        <v>4903</v>
      </c>
      <c r="R25" s="772"/>
      <c r="S25" s="771">
        <f>SUM(S5:S24)</f>
        <v>3673</v>
      </c>
      <c r="T25" s="772"/>
      <c r="U25" s="771">
        <f>SUM(U5:U24)</f>
        <v>556</v>
      </c>
      <c r="V25" s="772"/>
      <c r="W25" s="771">
        <f>SUM(W5:W24)</f>
        <v>770</v>
      </c>
      <c r="X25" s="772"/>
      <c r="Y25" s="771">
        <f>SUM(Y5:Y24)</f>
        <v>503</v>
      </c>
      <c r="Z25" s="772"/>
      <c r="AA25" s="771">
        <f>SUM(AA5:AA24)</f>
        <v>144</v>
      </c>
      <c r="AB25" s="772"/>
      <c r="AC25" s="771">
        <f>SUM(AC5:AC24)</f>
        <v>284</v>
      </c>
      <c r="AD25" s="772"/>
      <c r="AE25" s="771">
        <f>SUM(AE5:AE24)</f>
        <v>3590</v>
      </c>
      <c r="AF25" s="772"/>
      <c r="AG25" s="771">
        <f>SUM(AG5:AG24)</f>
        <v>1209</v>
      </c>
      <c r="AH25" s="772"/>
      <c r="AI25" s="771">
        <f>SUM(AI5:AI24)</f>
        <v>8458</v>
      </c>
      <c r="AJ25" s="772"/>
      <c r="AK25" s="771">
        <f>SUM(AK5:AK24)</f>
        <v>41835</v>
      </c>
      <c r="AL25" s="772"/>
    </row>
    <row r="26" spans="1:38" hidden="1">
      <c r="A26" s="773"/>
      <c r="B26" s="723"/>
      <c r="C26" s="774"/>
      <c r="D26" s="774"/>
      <c r="E26" s="774"/>
      <c r="F26" s="774"/>
      <c r="G26" s="774"/>
      <c r="H26" s="774"/>
      <c r="I26" s="774"/>
      <c r="J26" s="774"/>
      <c r="K26" s="723"/>
      <c r="L26" s="723"/>
      <c r="M26" s="723"/>
      <c r="N26" s="723"/>
      <c r="O26" s="723"/>
      <c r="P26" s="723"/>
      <c r="Q26" s="723"/>
      <c r="R26" s="723"/>
      <c r="S26" s="723"/>
      <c r="T26" s="723"/>
      <c r="U26" s="723"/>
      <c r="V26" s="723"/>
      <c r="W26" s="723"/>
      <c r="X26" s="723"/>
      <c r="Y26" s="723"/>
      <c r="Z26" s="723"/>
      <c r="AA26" s="723"/>
      <c r="AB26" s="723"/>
      <c r="AC26" s="723"/>
      <c r="AD26" s="723"/>
      <c r="AE26" s="723"/>
      <c r="AF26" s="723"/>
      <c r="AG26" s="723"/>
      <c r="AH26" s="723"/>
      <c r="AI26" s="723"/>
      <c r="AJ26" s="723"/>
      <c r="AK26" s="723"/>
      <c r="AL26" s="723"/>
    </row>
    <row r="27" spans="1:38" hidden="1">
      <c r="A27" s="723"/>
      <c r="B27" s="723"/>
      <c r="C27" s="774"/>
      <c r="D27" s="774"/>
      <c r="E27" s="774"/>
      <c r="F27" s="774"/>
      <c r="G27" s="774"/>
      <c r="H27" s="774"/>
      <c r="I27" s="774"/>
      <c r="J27" s="774"/>
      <c r="K27" s="723"/>
      <c r="L27" s="723"/>
      <c r="M27" s="723"/>
      <c r="N27" s="723"/>
      <c r="O27" s="723"/>
      <c r="P27" s="723"/>
      <c r="Q27" s="723"/>
      <c r="R27" s="723"/>
      <c r="S27" s="723"/>
      <c r="T27" s="723"/>
      <c r="U27" s="723"/>
      <c r="V27" s="723"/>
      <c r="W27" s="723"/>
      <c r="X27" s="723"/>
      <c r="Y27" s="723"/>
      <c r="Z27" s="723"/>
      <c r="AA27" s="723"/>
      <c r="AB27" s="723"/>
      <c r="AC27" s="723"/>
      <c r="AD27" s="723"/>
      <c r="AE27" s="723"/>
      <c r="AF27" s="723"/>
      <c r="AG27" s="723"/>
      <c r="AH27" s="723"/>
      <c r="AI27" s="723"/>
      <c r="AJ27" s="723"/>
      <c r="AK27" s="723"/>
      <c r="AL27" s="723"/>
    </row>
    <row r="28" spans="1:38" hidden="1">
      <c r="A28" s="723"/>
      <c r="B28" s="723"/>
      <c r="C28" s="774"/>
      <c r="D28" s="774"/>
      <c r="E28" s="774"/>
      <c r="F28" s="774"/>
      <c r="G28" s="774"/>
      <c r="H28" s="774"/>
      <c r="I28" s="774"/>
      <c r="J28" s="774"/>
      <c r="K28" s="723"/>
      <c r="L28" s="723"/>
      <c r="M28" s="723"/>
      <c r="N28" s="723"/>
      <c r="O28" s="723"/>
      <c r="P28" s="723"/>
      <c r="Q28" s="723"/>
      <c r="R28" s="723"/>
      <c r="S28" s="723"/>
      <c r="T28" s="723"/>
      <c r="U28" s="723"/>
      <c r="V28" s="723"/>
      <c r="W28" s="723"/>
      <c r="X28" s="723"/>
      <c r="Y28" s="723"/>
      <c r="Z28" s="723"/>
      <c r="AA28" s="723"/>
      <c r="AB28" s="723"/>
      <c r="AC28" s="723"/>
      <c r="AD28" s="723"/>
      <c r="AE28" s="723"/>
      <c r="AF28" s="723"/>
      <c r="AG28" s="723"/>
      <c r="AH28" s="723"/>
      <c r="AI28" s="723"/>
      <c r="AJ28" s="723"/>
      <c r="AK28" s="723"/>
      <c r="AL28" s="723"/>
    </row>
    <row r="29" spans="1:38" hidden="1">
      <c r="A29" s="723"/>
      <c r="B29" s="723"/>
      <c r="C29" s="774"/>
      <c r="D29" s="774"/>
      <c r="E29" s="774"/>
      <c r="F29" s="774"/>
      <c r="G29" s="774"/>
      <c r="H29" s="774"/>
      <c r="I29" s="774"/>
      <c r="J29" s="774"/>
      <c r="K29" s="723"/>
      <c r="L29" s="723"/>
      <c r="M29" s="723"/>
      <c r="N29" s="723"/>
      <c r="O29" s="723"/>
      <c r="P29" s="723"/>
      <c r="Q29" s="723"/>
      <c r="R29" s="723"/>
      <c r="S29" s="723"/>
      <c r="T29" s="723"/>
      <c r="U29" s="723"/>
      <c r="V29" s="723"/>
      <c r="W29" s="723"/>
      <c r="X29" s="723"/>
      <c r="Y29" s="723"/>
      <c r="Z29" s="723"/>
      <c r="AA29" s="723"/>
      <c r="AB29" s="723"/>
      <c r="AC29" s="723"/>
      <c r="AD29" s="723"/>
      <c r="AE29" s="723"/>
      <c r="AF29" s="723"/>
      <c r="AG29" s="723"/>
      <c r="AH29" s="723"/>
      <c r="AI29" s="723"/>
      <c r="AJ29" s="723"/>
      <c r="AK29" s="723"/>
      <c r="AL29" s="723"/>
    </row>
    <row r="30" spans="1:38" hidden="1">
      <c r="A30" s="723"/>
      <c r="B30" s="723"/>
      <c r="C30" s="774"/>
      <c r="D30" s="774"/>
      <c r="E30" s="774"/>
      <c r="F30" s="774"/>
      <c r="G30" s="774"/>
      <c r="H30" s="774"/>
      <c r="I30" s="774"/>
      <c r="J30" s="774"/>
      <c r="K30" s="723"/>
      <c r="L30" s="723"/>
      <c r="M30" s="723"/>
      <c r="N30" s="723"/>
      <c r="O30" s="723"/>
      <c r="P30" s="723"/>
      <c r="Q30" s="723"/>
      <c r="R30" s="723"/>
      <c r="S30" s="723"/>
      <c r="T30" s="723"/>
      <c r="U30" s="723"/>
      <c r="V30" s="723"/>
      <c r="W30" s="723"/>
      <c r="X30" s="723"/>
      <c r="Y30" s="723"/>
      <c r="Z30" s="723"/>
      <c r="AA30" s="723"/>
      <c r="AB30" s="723"/>
      <c r="AC30" s="723"/>
      <c r="AD30" s="723"/>
      <c r="AE30" s="723"/>
      <c r="AF30" s="723"/>
      <c r="AG30" s="723"/>
      <c r="AH30" s="723"/>
      <c r="AI30" s="723"/>
      <c r="AJ30" s="723"/>
      <c r="AK30" s="723"/>
      <c r="AL30" s="723"/>
    </row>
    <row r="31" spans="1:38" hidden="1">
      <c r="A31" s="723"/>
      <c r="B31" s="723"/>
      <c r="C31" s="774"/>
      <c r="D31" s="774"/>
      <c r="E31" s="774"/>
      <c r="F31" s="774"/>
      <c r="G31" s="774"/>
      <c r="H31" s="774"/>
      <c r="I31" s="774"/>
      <c r="J31" s="774"/>
      <c r="K31" s="723"/>
      <c r="L31" s="723"/>
      <c r="M31" s="723"/>
      <c r="N31" s="723"/>
      <c r="O31" s="723"/>
      <c r="P31" s="723"/>
      <c r="Q31" s="723"/>
      <c r="R31" s="723"/>
      <c r="S31" s="723"/>
      <c r="T31" s="723"/>
      <c r="U31" s="723"/>
      <c r="V31" s="723"/>
      <c r="W31" s="723"/>
      <c r="X31" s="723"/>
      <c r="Y31" s="723"/>
      <c r="Z31" s="723"/>
      <c r="AA31" s="723"/>
      <c r="AB31" s="723"/>
      <c r="AC31" s="723"/>
      <c r="AD31" s="723"/>
      <c r="AE31" s="723"/>
      <c r="AF31" s="723"/>
      <c r="AG31" s="723"/>
      <c r="AH31" s="723"/>
      <c r="AI31" s="723"/>
      <c r="AJ31" s="723"/>
      <c r="AK31" s="723"/>
      <c r="AL31" s="723"/>
    </row>
    <row r="32" spans="1:38" hidden="1">
      <c r="A32" s="723"/>
      <c r="B32" s="723"/>
      <c r="C32" s="774"/>
      <c r="D32" s="774"/>
      <c r="E32" s="774"/>
      <c r="F32" s="774"/>
      <c r="G32" s="774"/>
      <c r="H32" s="774"/>
      <c r="I32" s="774"/>
      <c r="J32" s="774"/>
      <c r="K32" s="723"/>
      <c r="L32" s="723"/>
      <c r="M32" s="723"/>
      <c r="N32" s="723"/>
      <c r="O32" s="723"/>
      <c r="P32" s="723"/>
      <c r="Q32" s="723"/>
      <c r="R32" s="723"/>
      <c r="S32" s="723"/>
      <c r="T32" s="723"/>
      <c r="U32" s="723"/>
      <c r="V32" s="723"/>
      <c r="W32" s="723"/>
      <c r="X32" s="723"/>
      <c r="Y32" s="723"/>
      <c r="Z32" s="723"/>
      <c r="AA32" s="723"/>
      <c r="AB32" s="723"/>
      <c r="AC32" s="723"/>
      <c r="AD32" s="723"/>
      <c r="AE32" s="723"/>
      <c r="AF32" s="723"/>
      <c r="AG32" s="723"/>
      <c r="AH32" s="723"/>
      <c r="AI32" s="723"/>
      <c r="AJ32" s="723"/>
      <c r="AK32" s="723"/>
      <c r="AL32" s="723"/>
    </row>
    <row r="33" spans="1:38" hidden="1">
      <c r="A33" s="723"/>
      <c r="B33" s="723"/>
      <c r="C33" s="774"/>
      <c r="D33" s="774"/>
      <c r="E33" s="774"/>
      <c r="F33" s="774"/>
      <c r="G33" s="774"/>
      <c r="H33" s="774"/>
      <c r="I33" s="774"/>
      <c r="J33" s="774"/>
      <c r="K33" s="723"/>
      <c r="L33" s="723"/>
      <c r="M33" s="723"/>
      <c r="N33" s="723"/>
      <c r="O33" s="723"/>
      <c r="P33" s="723"/>
      <c r="Q33" s="723"/>
      <c r="R33" s="723"/>
      <c r="S33" s="723"/>
      <c r="T33" s="723"/>
      <c r="U33" s="723"/>
      <c r="V33" s="723"/>
      <c r="W33" s="723"/>
      <c r="X33" s="723"/>
      <c r="Y33" s="723"/>
      <c r="Z33" s="723"/>
      <c r="AA33" s="723"/>
      <c r="AB33" s="723"/>
      <c r="AC33" s="723"/>
      <c r="AD33" s="723"/>
      <c r="AE33" s="723"/>
      <c r="AF33" s="723"/>
      <c r="AG33" s="723"/>
      <c r="AH33" s="723"/>
      <c r="AI33" s="723"/>
      <c r="AJ33" s="723"/>
      <c r="AK33" s="723"/>
      <c r="AL33" s="723"/>
    </row>
    <row r="34" spans="1:38" hidden="1">
      <c r="A34" s="723"/>
      <c r="B34" s="723"/>
      <c r="C34" s="774"/>
      <c r="D34" s="774"/>
      <c r="E34" s="774"/>
      <c r="F34" s="774"/>
      <c r="G34" s="774"/>
      <c r="H34" s="774"/>
      <c r="I34" s="774"/>
      <c r="J34" s="774"/>
      <c r="K34" s="723"/>
      <c r="L34" s="723"/>
      <c r="M34" s="723"/>
      <c r="N34" s="723"/>
      <c r="O34" s="723"/>
      <c r="P34" s="723"/>
      <c r="Q34" s="723"/>
      <c r="R34" s="723"/>
      <c r="S34" s="723"/>
      <c r="T34" s="723"/>
      <c r="U34" s="723"/>
      <c r="V34" s="723"/>
      <c r="W34" s="723"/>
      <c r="X34" s="723"/>
      <c r="Y34" s="723"/>
      <c r="Z34" s="723"/>
      <c r="AA34" s="723"/>
      <c r="AB34" s="723"/>
      <c r="AC34" s="723"/>
      <c r="AD34" s="723"/>
      <c r="AE34" s="723"/>
      <c r="AF34" s="723"/>
      <c r="AG34" s="723"/>
      <c r="AH34" s="723"/>
      <c r="AI34" s="723"/>
      <c r="AJ34" s="723"/>
      <c r="AK34" s="723"/>
      <c r="AL34" s="723"/>
    </row>
    <row r="35" spans="1:38" hidden="1">
      <c r="A35" s="723"/>
      <c r="B35" s="723"/>
      <c r="C35" s="774"/>
      <c r="D35" s="774"/>
      <c r="E35" s="774"/>
      <c r="F35" s="774"/>
      <c r="G35" s="774"/>
      <c r="H35" s="774"/>
      <c r="I35" s="774"/>
      <c r="J35" s="774"/>
      <c r="K35" s="723"/>
      <c r="L35" s="723"/>
      <c r="M35" s="723"/>
      <c r="N35" s="723"/>
      <c r="O35" s="723"/>
      <c r="P35" s="723"/>
      <c r="Q35" s="723"/>
      <c r="R35" s="723"/>
      <c r="S35" s="723"/>
      <c r="T35" s="723"/>
      <c r="U35" s="723"/>
      <c r="V35" s="723"/>
      <c r="W35" s="723"/>
      <c r="X35" s="723"/>
      <c r="Y35" s="723"/>
      <c r="Z35" s="723"/>
      <c r="AA35" s="723"/>
      <c r="AB35" s="723"/>
      <c r="AC35" s="723"/>
      <c r="AD35" s="723"/>
      <c r="AE35" s="723"/>
      <c r="AF35" s="723"/>
      <c r="AG35" s="723"/>
      <c r="AH35" s="723"/>
      <c r="AI35" s="723"/>
      <c r="AJ35" s="723"/>
      <c r="AK35" s="723"/>
      <c r="AL35" s="723"/>
    </row>
    <row r="36" spans="1:38" hidden="1">
      <c r="A36" s="723"/>
      <c r="B36" s="723"/>
      <c r="C36" s="774"/>
      <c r="D36" s="774"/>
      <c r="E36" s="774"/>
      <c r="F36" s="774"/>
      <c r="G36" s="774"/>
      <c r="H36" s="774"/>
      <c r="I36" s="774"/>
      <c r="J36" s="774"/>
      <c r="K36" s="723"/>
      <c r="L36" s="723"/>
      <c r="M36" s="723"/>
      <c r="N36" s="723"/>
      <c r="O36" s="723"/>
      <c r="P36" s="723"/>
      <c r="Q36" s="723"/>
      <c r="R36" s="723"/>
      <c r="S36" s="723"/>
      <c r="T36" s="723"/>
      <c r="U36" s="723"/>
      <c r="V36" s="723"/>
      <c r="W36" s="723"/>
      <c r="X36" s="723"/>
      <c r="Y36" s="723"/>
      <c r="Z36" s="723"/>
      <c r="AA36" s="723"/>
      <c r="AB36" s="723"/>
      <c r="AC36" s="723"/>
      <c r="AD36" s="723"/>
      <c r="AE36" s="723"/>
      <c r="AF36" s="723"/>
      <c r="AG36" s="723"/>
      <c r="AH36" s="723"/>
      <c r="AI36" s="723"/>
      <c r="AJ36" s="723"/>
      <c r="AK36" s="723"/>
      <c r="AL36" s="723"/>
    </row>
    <row r="37" spans="1:38" hidden="1">
      <c r="A37" s="723"/>
      <c r="B37" s="723"/>
      <c r="C37" s="774"/>
      <c r="D37" s="774"/>
      <c r="E37" s="774"/>
      <c r="F37" s="774"/>
      <c r="G37" s="774"/>
      <c r="H37" s="774"/>
      <c r="I37" s="774"/>
      <c r="J37" s="774"/>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723"/>
    </row>
    <row r="38" spans="1:38" hidden="1">
      <c r="A38" s="723"/>
      <c r="B38" s="723"/>
      <c r="C38" s="774"/>
      <c r="D38" s="774"/>
      <c r="E38" s="774"/>
      <c r="F38" s="774"/>
      <c r="G38" s="774"/>
      <c r="H38" s="774"/>
      <c r="I38" s="774"/>
      <c r="J38" s="774"/>
      <c r="K38" s="723"/>
      <c r="L38" s="723"/>
      <c r="M38" s="723"/>
      <c r="N38" s="723"/>
      <c r="O38" s="723"/>
      <c r="P38" s="723"/>
      <c r="Q38" s="723"/>
      <c r="R38" s="723"/>
      <c r="S38" s="723"/>
      <c r="T38" s="723"/>
      <c r="U38" s="723"/>
      <c r="V38" s="723"/>
      <c r="W38" s="723"/>
      <c r="X38" s="723"/>
      <c r="Y38" s="723"/>
      <c r="Z38" s="723"/>
      <c r="AA38" s="723"/>
      <c r="AB38" s="723"/>
      <c r="AC38" s="723"/>
      <c r="AD38" s="723"/>
      <c r="AE38" s="723"/>
      <c r="AF38" s="723"/>
      <c r="AG38" s="723"/>
      <c r="AH38" s="723"/>
      <c r="AI38" s="723"/>
      <c r="AJ38" s="723"/>
      <c r="AK38" s="723"/>
      <c r="AL38" s="723"/>
    </row>
    <row r="39" spans="1:38" hidden="1">
      <c r="A39" s="723"/>
      <c r="B39" s="723"/>
      <c r="C39" s="774"/>
      <c r="D39" s="774"/>
      <c r="E39" s="774"/>
      <c r="F39" s="774"/>
      <c r="G39" s="774"/>
      <c r="H39" s="774"/>
      <c r="I39" s="774"/>
      <c r="J39" s="774"/>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723"/>
    </row>
    <row r="40" spans="1:38" hidden="1">
      <c r="A40" s="723"/>
      <c r="B40" s="723"/>
      <c r="C40" s="774"/>
      <c r="D40" s="774"/>
      <c r="E40" s="774"/>
      <c r="F40" s="774"/>
      <c r="G40" s="774"/>
      <c r="H40" s="774"/>
      <c r="I40" s="774"/>
      <c r="J40" s="774"/>
      <c r="K40" s="723"/>
      <c r="L40" s="723"/>
      <c r="M40" s="723"/>
      <c r="N40" s="723"/>
      <c r="O40" s="723"/>
      <c r="P40" s="723"/>
      <c r="Q40" s="723"/>
      <c r="R40" s="723"/>
      <c r="S40" s="723"/>
      <c r="T40" s="723"/>
      <c r="U40" s="723"/>
      <c r="V40" s="723"/>
      <c r="W40" s="723"/>
      <c r="X40" s="723"/>
      <c r="Y40" s="723"/>
      <c r="Z40" s="723"/>
      <c r="AA40" s="723"/>
      <c r="AB40" s="723"/>
      <c r="AC40" s="723"/>
      <c r="AD40" s="723"/>
      <c r="AE40" s="723"/>
      <c r="AF40" s="723"/>
      <c r="AG40" s="723"/>
      <c r="AH40" s="723"/>
      <c r="AI40" s="723"/>
      <c r="AJ40" s="723"/>
      <c r="AK40" s="723"/>
      <c r="AL40" s="723"/>
    </row>
    <row r="41" spans="1:38" hidden="1">
      <c r="A41" s="723"/>
      <c r="B41" s="723"/>
      <c r="C41" s="774"/>
      <c r="D41" s="774"/>
      <c r="E41" s="774"/>
      <c r="F41" s="774"/>
      <c r="G41" s="774"/>
      <c r="H41" s="774"/>
      <c r="I41" s="774"/>
      <c r="J41" s="774"/>
      <c r="K41" s="723"/>
      <c r="L41" s="723"/>
      <c r="M41" s="723"/>
      <c r="N41" s="723"/>
      <c r="O41" s="723"/>
      <c r="P41" s="723"/>
      <c r="Q41" s="723"/>
      <c r="R41" s="723"/>
      <c r="S41" s="723"/>
      <c r="T41" s="723"/>
      <c r="U41" s="723"/>
      <c r="V41" s="723"/>
      <c r="W41" s="723"/>
      <c r="X41" s="723"/>
      <c r="Y41" s="723"/>
      <c r="Z41" s="723"/>
      <c r="AA41" s="723"/>
      <c r="AB41" s="723"/>
      <c r="AC41" s="723"/>
      <c r="AD41" s="723"/>
      <c r="AE41" s="723"/>
      <c r="AF41" s="723"/>
      <c r="AG41" s="723"/>
      <c r="AH41" s="723"/>
      <c r="AI41" s="723"/>
      <c r="AJ41" s="723"/>
      <c r="AK41" s="723"/>
      <c r="AL41" s="723"/>
    </row>
    <row r="42" spans="1:38" hidden="1">
      <c r="A42" s="723"/>
      <c r="B42" s="723"/>
      <c r="C42" s="774"/>
      <c r="D42" s="774"/>
      <c r="E42" s="774"/>
      <c r="F42" s="774"/>
      <c r="G42" s="774"/>
      <c r="H42" s="774"/>
      <c r="I42" s="774"/>
      <c r="J42" s="774"/>
      <c r="K42" s="723"/>
      <c r="L42" s="723"/>
      <c r="M42" s="723"/>
      <c r="N42" s="723"/>
      <c r="O42" s="723"/>
      <c r="P42" s="723"/>
      <c r="Q42" s="723"/>
      <c r="R42" s="723"/>
      <c r="S42" s="723"/>
      <c r="T42" s="723"/>
      <c r="U42" s="723"/>
      <c r="V42" s="723"/>
      <c r="W42" s="723"/>
      <c r="X42" s="723"/>
      <c r="Y42" s="723"/>
      <c r="Z42" s="723"/>
      <c r="AA42" s="723"/>
      <c r="AB42" s="723"/>
      <c r="AC42" s="723"/>
      <c r="AD42" s="723"/>
      <c r="AE42" s="723"/>
      <c r="AF42" s="723"/>
      <c r="AG42" s="723"/>
      <c r="AH42" s="723"/>
      <c r="AI42" s="723"/>
      <c r="AJ42" s="723"/>
      <c r="AK42" s="723"/>
      <c r="AL42" s="723"/>
    </row>
    <row r="43" spans="1:38" hidden="1">
      <c r="A43" s="723"/>
      <c r="B43" s="723"/>
      <c r="C43" s="774"/>
      <c r="D43" s="774"/>
      <c r="E43" s="774"/>
      <c r="F43" s="774"/>
      <c r="G43" s="774"/>
      <c r="H43" s="774"/>
      <c r="I43" s="774"/>
      <c r="J43" s="774"/>
      <c r="K43" s="723"/>
      <c r="L43" s="723"/>
      <c r="M43" s="723"/>
      <c r="N43" s="723"/>
      <c r="O43" s="723"/>
      <c r="P43" s="723"/>
      <c r="Q43" s="723"/>
      <c r="R43" s="723"/>
      <c r="S43" s="723"/>
      <c r="T43" s="723"/>
      <c r="U43" s="723"/>
      <c r="V43" s="723"/>
      <c r="W43" s="723"/>
      <c r="X43" s="723"/>
      <c r="Y43" s="723"/>
      <c r="Z43" s="723"/>
      <c r="AA43" s="723"/>
      <c r="AB43" s="723"/>
      <c r="AC43" s="723"/>
      <c r="AD43" s="723"/>
      <c r="AE43" s="723"/>
      <c r="AF43" s="723"/>
      <c r="AG43" s="723"/>
      <c r="AH43" s="723"/>
      <c r="AI43" s="723"/>
      <c r="AJ43" s="723"/>
      <c r="AK43" s="723"/>
      <c r="AL43" s="723"/>
    </row>
    <row r="44" spans="1:38" hidden="1">
      <c r="A44" s="723"/>
      <c r="B44" s="723"/>
      <c r="C44" s="774"/>
      <c r="D44" s="774"/>
      <c r="E44" s="774"/>
      <c r="F44" s="774"/>
      <c r="G44" s="774"/>
      <c r="H44" s="774"/>
      <c r="I44" s="774"/>
      <c r="J44" s="774"/>
      <c r="K44" s="723"/>
      <c r="L44" s="723"/>
      <c r="M44" s="723"/>
      <c r="N44" s="723"/>
      <c r="O44" s="723"/>
      <c r="P44" s="723"/>
      <c r="Q44" s="723"/>
      <c r="R44" s="723"/>
      <c r="S44" s="723"/>
      <c r="T44" s="723"/>
      <c r="U44" s="723"/>
      <c r="V44" s="723"/>
      <c r="W44" s="723"/>
      <c r="X44" s="723"/>
      <c r="Y44" s="723"/>
      <c r="Z44" s="723"/>
      <c r="AA44" s="723"/>
      <c r="AB44" s="723"/>
      <c r="AC44" s="723"/>
      <c r="AD44" s="723"/>
      <c r="AE44" s="723"/>
      <c r="AF44" s="723"/>
      <c r="AG44" s="723"/>
      <c r="AH44" s="723"/>
      <c r="AI44" s="723"/>
      <c r="AJ44" s="723"/>
      <c r="AK44" s="723"/>
      <c r="AL44" s="723"/>
    </row>
    <row r="45" spans="1:38" hidden="1">
      <c r="A45" s="723"/>
      <c r="B45" s="723"/>
      <c r="C45" s="774"/>
      <c r="D45" s="774"/>
      <c r="E45" s="774"/>
      <c r="F45" s="774"/>
      <c r="G45" s="774"/>
      <c r="H45" s="774"/>
      <c r="I45" s="774"/>
      <c r="J45" s="774"/>
      <c r="K45" s="723"/>
      <c r="L45" s="723"/>
      <c r="M45" s="723"/>
      <c r="N45" s="723"/>
      <c r="O45" s="723"/>
      <c r="P45" s="723"/>
      <c r="Q45" s="723"/>
      <c r="R45" s="723"/>
      <c r="S45" s="723"/>
      <c r="T45" s="723"/>
      <c r="U45" s="723"/>
      <c r="V45" s="723"/>
      <c r="W45" s="723"/>
      <c r="X45" s="723"/>
      <c r="Y45" s="723"/>
      <c r="Z45" s="723"/>
      <c r="AA45" s="723"/>
      <c r="AB45" s="723"/>
      <c r="AC45" s="723"/>
      <c r="AD45" s="723"/>
      <c r="AE45" s="723"/>
      <c r="AF45" s="723"/>
      <c r="AG45" s="723"/>
      <c r="AH45" s="723"/>
      <c r="AI45" s="723"/>
      <c r="AJ45" s="723"/>
      <c r="AK45" s="723"/>
      <c r="AL45" s="723"/>
    </row>
    <row r="46" spans="1:38" ht="99" hidden="1">
      <c r="A46" s="731" t="s">
        <v>195</v>
      </c>
      <c r="B46" s="732" t="s">
        <v>196</v>
      </c>
      <c r="C46" s="733" t="s">
        <v>652</v>
      </c>
      <c r="D46" s="734" t="s">
        <v>649</v>
      </c>
      <c r="E46" s="733" t="s">
        <v>449</v>
      </c>
      <c r="F46" s="734" t="s">
        <v>679</v>
      </c>
      <c r="G46" s="733" t="s">
        <v>451</v>
      </c>
      <c r="H46" s="734" t="s">
        <v>680</v>
      </c>
      <c r="I46" s="733" t="s">
        <v>453</v>
      </c>
      <c r="J46" s="734" t="s">
        <v>452</v>
      </c>
      <c r="K46" s="735" t="s">
        <v>455</v>
      </c>
      <c r="L46" s="736" t="s">
        <v>454</v>
      </c>
      <c r="M46" s="735" t="s">
        <v>681</v>
      </c>
      <c r="N46" s="736" t="s">
        <v>682</v>
      </c>
      <c r="O46" s="737" t="s">
        <v>467</v>
      </c>
      <c r="P46" s="736" t="s">
        <v>466</v>
      </c>
      <c r="Q46" s="735" t="s">
        <v>489</v>
      </c>
      <c r="R46" s="736" t="s">
        <v>488</v>
      </c>
      <c r="S46" s="735" t="s">
        <v>499</v>
      </c>
      <c r="T46" s="736" t="s">
        <v>683</v>
      </c>
      <c r="U46" s="735" t="s">
        <v>684</v>
      </c>
      <c r="V46" s="736" t="s">
        <v>462</v>
      </c>
      <c r="W46" s="735" t="s">
        <v>465</v>
      </c>
      <c r="X46" s="736" t="s">
        <v>464</v>
      </c>
      <c r="Y46" s="735" t="s">
        <v>685</v>
      </c>
      <c r="Z46" s="736" t="s">
        <v>686</v>
      </c>
      <c r="AA46" s="735" t="s">
        <v>687</v>
      </c>
      <c r="AB46" s="736" t="s">
        <v>472</v>
      </c>
      <c r="AC46" s="735" t="s">
        <v>688</v>
      </c>
      <c r="AD46" s="736" t="s">
        <v>689</v>
      </c>
      <c r="AE46" s="738" t="s">
        <v>690</v>
      </c>
      <c r="AF46" s="736" t="s">
        <v>691</v>
      </c>
      <c r="AG46" s="735" t="s">
        <v>692</v>
      </c>
      <c r="AH46" s="736" t="s">
        <v>693</v>
      </c>
      <c r="AI46" s="735" t="s">
        <v>515</v>
      </c>
      <c r="AJ46" s="736" t="s">
        <v>694</v>
      </c>
      <c r="AK46" s="737" t="s">
        <v>131</v>
      </c>
      <c r="AL46" s="739" t="s">
        <v>130</v>
      </c>
    </row>
    <row r="47" spans="1:38" hidden="1">
      <c r="A47" s="741" t="s">
        <v>712</v>
      </c>
      <c r="B47" s="742"/>
      <c r="C47" s="743">
        <v>0</v>
      </c>
      <c r="D47" s="744"/>
      <c r="E47" s="743">
        <v>31</v>
      </c>
      <c r="F47" s="744"/>
      <c r="G47" s="743">
        <v>12</v>
      </c>
      <c r="H47" s="744"/>
      <c r="I47" s="743">
        <v>12</v>
      </c>
      <c r="J47" s="744"/>
      <c r="K47" s="745">
        <v>5</v>
      </c>
      <c r="L47" s="746"/>
      <c r="M47" s="745"/>
      <c r="N47" s="746"/>
      <c r="O47" s="745">
        <v>29</v>
      </c>
      <c r="P47" s="746"/>
      <c r="Q47" s="745">
        <v>62</v>
      </c>
      <c r="R47" s="746"/>
      <c r="S47" s="745">
        <v>27</v>
      </c>
      <c r="T47" s="746"/>
      <c r="U47" s="745">
        <v>4</v>
      </c>
      <c r="V47" s="746"/>
      <c r="W47" s="745">
        <v>2</v>
      </c>
      <c r="X47" s="746"/>
      <c r="Y47" s="745">
        <v>8</v>
      </c>
      <c r="Z47" s="746"/>
      <c r="AA47" s="745">
        <v>4</v>
      </c>
      <c r="AB47" s="746"/>
      <c r="AC47" s="745">
        <v>6</v>
      </c>
      <c r="AD47" s="746"/>
      <c r="AE47" s="745">
        <v>6</v>
      </c>
      <c r="AF47" s="746"/>
      <c r="AG47" s="745">
        <v>9</v>
      </c>
      <c r="AH47" s="746"/>
      <c r="AI47" s="745">
        <v>83</v>
      </c>
      <c r="AJ47" s="746"/>
      <c r="AK47" s="745">
        <f>SUM(C47:AJ47)</f>
        <v>300</v>
      </c>
      <c r="AL47" s="746"/>
    </row>
    <row r="48" spans="1:38" hidden="1">
      <c r="A48" s="747" t="s">
        <v>713</v>
      </c>
      <c r="B48" s="748"/>
      <c r="C48" s="749">
        <v>0</v>
      </c>
      <c r="D48" s="750"/>
      <c r="E48" s="749">
        <v>50</v>
      </c>
      <c r="F48" s="750"/>
      <c r="G48" s="749"/>
      <c r="H48" s="750"/>
      <c r="I48" s="749"/>
      <c r="J48" s="750"/>
      <c r="K48" s="751"/>
      <c r="L48" s="752"/>
      <c r="M48" s="751"/>
      <c r="N48" s="752"/>
      <c r="O48" s="751"/>
      <c r="P48" s="752"/>
      <c r="Q48" s="751"/>
      <c r="R48" s="752"/>
      <c r="S48" s="751"/>
      <c r="T48" s="752"/>
      <c r="U48" s="751"/>
      <c r="V48" s="752"/>
      <c r="W48" s="751"/>
      <c r="X48" s="752"/>
      <c r="Y48" s="751"/>
      <c r="Z48" s="752"/>
      <c r="AA48" s="751"/>
      <c r="AB48" s="752"/>
      <c r="AC48" s="751"/>
      <c r="AD48" s="752"/>
      <c r="AE48" s="751"/>
      <c r="AF48" s="752"/>
      <c r="AG48" s="751"/>
      <c r="AH48" s="752"/>
      <c r="AI48" s="751"/>
      <c r="AJ48" s="752"/>
      <c r="AK48" s="751">
        <f t="shared" ref="AK48:AK60" si="1">SUM(C48:AJ48)</f>
        <v>50</v>
      </c>
      <c r="AL48" s="752"/>
    </row>
    <row r="49" spans="1:40" hidden="1">
      <c r="A49" s="747" t="s">
        <v>714</v>
      </c>
      <c r="B49" s="753"/>
      <c r="C49" s="749">
        <v>0</v>
      </c>
      <c r="D49" s="750"/>
      <c r="E49" s="749">
        <v>24</v>
      </c>
      <c r="F49" s="750"/>
      <c r="G49" s="749">
        <v>10</v>
      </c>
      <c r="H49" s="750"/>
      <c r="I49" s="749">
        <v>4</v>
      </c>
      <c r="J49" s="750"/>
      <c r="K49" s="751">
        <v>2</v>
      </c>
      <c r="L49" s="752"/>
      <c r="M49" s="751"/>
      <c r="N49" s="752"/>
      <c r="O49" s="751">
        <v>25</v>
      </c>
      <c r="P49" s="752"/>
      <c r="Q49" s="751">
        <v>19</v>
      </c>
      <c r="R49" s="752"/>
      <c r="S49" s="751">
        <v>8</v>
      </c>
      <c r="T49" s="752"/>
      <c r="U49" s="751"/>
      <c r="V49" s="752"/>
      <c r="W49" s="751"/>
      <c r="X49" s="752"/>
      <c r="Y49" s="751">
        <v>4</v>
      </c>
      <c r="Z49" s="752"/>
      <c r="AA49" s="751"/>
      <c r="AB49" s="752"/>
      <c r="AC49" s="751"/>
      <c r="AD49" s="752"/>
      <c r="AE49" s="751"/>
      <c r="AF49" s="752"/>
      <c r="AG49" s="751">
        <v>1</v>
      </c>
      <c r="AH49" s="752"/>
      <c r="AI49" s="751">
        <v>3</v>
      </c>
      <c r="AJ49" s="752"/>
      <c r="AK49" s="751">
        <f t="shared" si="1"/>
        <v>100</v>
      </c>
      <c r="AL49" s="752"/>
      <c r="AM49" s="723"/>
      <c r="AN49" s="723"/>
    </row>
    <row r="50" spans="1:40" hidden="1">
      <c r="A50" s="747" t="s">
        <v>715</v>
      </c>
      <c r="B50" s="753"/>
      <c r="C50" s="749">
        <v>0</v>
      </c>
      <c r="D50" s="750"/>
      <c r="E50" s="749">
        <v>40</v>
      </c>
      <c r="F50" s="750"/>
      <c r="G50" s="749">
        <v>26</v>
      </c>
      <c r="H50" s="750"/>
      <c r="I50" s="749">
        <v>8</v>
      </c>
      <c r="J50" s="750"/>
      <c r="K50" s="751">
        <v>8</v>
      </c>
      <c r="L50" s="752"/>
      <c r="M50" s="751"/>
      <c r="N50" s="752"/>
      <c r="O50" s="751">
        <v>29</v>
      </c>
      <c r="P50" s="752"/>
      <c r="Q50" s="751">
        <v>31</v>
      </c>
      <c r="R50" s="752"/>
      <c r="S50" s="751">
        <v>34</v>
      </c>
      <c r="T50" s="752"/>
      <c r="U50" s="751">
        <v>4</v>
      </c>
      <c r="V50" s="752"/>
      <c r="W50" s="751">
        <v>4</v>
      </c>
      <c r="X50" s="752"/>
      <c r="Y50" s="751">
        <v>12</v>
      </c>
      <c r="Z50" s="752"/>
      <c r="AA50" s="751">
        <v>4</v>
      </c>
      <c r="AB50" s="752"/>
      <c r="AC50" s="751"/>
      <c r="AD50" s="752"/>
      <c r="AE50" s="751"/>
      <c r="AF50" s="752"/>
      <c r="AG50" s="751"/>
      <c r="AH50" s="752"/>
      <c r="AI50" s="751">
        <v>0</v>
      </c>
      <c r="AJ50" s="752"/>
      <c r="AK50" s="751">
        <f t="shared" si="1"/>
        <v>200</v>
      </c>
      <c r="AL50" s="752"/>
      <c r="AM50" s="723"/>
      <c r="AN50" s="723"/>
    </row>
    <row r="51" spans="1:40" hidden="1">
      <c r="A51" s="747" t="s">
        <v>490</v>
      </c>
      <c r="B51" s="753"/>
      <c r="C51" s="749">
        <v>0</v>
      </c>
      <c r="D51" s="750"/>
      <c r="E51" s="749"/>
      <c r="F51" s="750"/>
      <c r="G51" s="749"/>
      <c r="H51" s="750"/>
      <c r="I51" s="749"/>
      <c r="J51" s="750"/>
      <c r="K51" s="751"/>
      <c r="L51" s="752"/>
      <c r="M51" s="751"/>
      <c r="N51" s="752"/>
      <c r="O51" s="751"/>
      <c r="P51" s="752"/>
      <c r="Q51" s="751"/>
      <c r="R51" s="752"/>
      <c r="S51" s="751"/>
      <c r="T51" s="752"/>
      <c r="U51" s="751"/>
      <c r="V51" s="752"/>
      <c r="W51" s="751"/>
      <c r="X51" s="752"/>
      <c r="Y51" s="751"/>
      <c r="Z51" s="752"/>
      <c r="AA51" s="751"/>
      <c r="AB51" s="752"/>
      <c r="AC51" s="751"/>
      <c r="AD51" s="752"/>
      <c r="AE51" s="751">
        <v>100</v>
      </c>
      <c r="AF51" s="752"/>
      <c r="AG51" s="751"/>
      <c r="AH51" s="752"/>
      <c r="AI51" s="751"/>
      <c r="AJ51" s="752"/>
      <c r="AK51" s="751">
        <f t="shared" si="1"/>
        <v>100</v>
      </c>
      <c r="AL51" s="752"/>
      <c r="AM51" s="723"/>
      <c r="AN51" s="723"/>
    </row>
    <row r="52" spans="1:40" hidden="1">
      <c r="A52" s="747" t="s">
        <v>716</v>
      </c>
      <c r="B52" s="753"/>
      <c r="C52" s="749">
        <v>0</v>
      </c>
      <c r="D52" s="750"/>
      <c r="E52" s="749">
        <v>10</v>
      </c>
      <c r="F52" s="750"/>
      <c r="G52" s="749">
        <v>5</v>
      </c>
      <c r="H52" s="750"/>
      <c r="I52" s="749">
        <v>2</v>
      </c>
      <c r="J52" s="750"/>
      <c r="K52" s="751">
        <v>1</v>
      </c>
      <c r="L52" s="752"/>
      <c r="M52" s="751">
        <v>1</v>
      </c>
      <c r="N52" s="752"/>
      <c r="O52" s="751">
        <v>7</v>
      </c>
      <c r="P52" s="752"/>
      <c r="Q52" s="751">
        <v>10</v>
      </c>
      <c r="R52" s="752"/>
      <c r="S52" s="751">
        <v>7</v>
      </c>
      <c r="T52" s="752"/>
      <c r="U52" s="751">
        <v>2</v>
      </c>
      <c r="V52" s="752"/>
      <c r="W52" s="751"/>
      <c r="X52" s="752"/>
      <c r="Y52" s="751"/>
      <c r="Z52" s="752"/>
      <c r="AA52" s="751"/>
      <c r="AB52" s="752"/>
      <c r="AC52" s="751"/>
      <c r="AD52" s="752"/>
      <c r="AE52" s="751"/>
      <c r="AF52" s="752"/>
      <c r="AG52" s="751">
        <v>3</v>
      </c>
      <c r="AH52" s="752"/>
      <c r="AI52" s="751">
        <v>2</v>
      </c>
      <c r="AJ52" s="752"/>
      <c r="AK52" s="751">
        <f t="shared" si="1"/>
        <v>50</v>
      </c>
      <c r="AL52" s="752"/>
      <c r="AM52" s="723"/>
      <c r="AN52" s="723"/>
    </row>
    <row r="53" spans="1:40" hidden="1">
      <c r="A53" s="747" t="s">
        <v>717</v>
      </c>
      <c r="B53" s="753"/>
      <c r="C53" s="749">
        <v>0</v>
      </c>
      <c r="D53" s="750"/>
      <c r="E53" s="749">
        <v>19</v>
      </c>
      <c r="F53" s="750"/>
      <c r="G53" s="749">
        <v>10</v>
      </c>
      <c r="H53" s="750"/>
      <c r="I53" s="749"/>
      <c r="J53" s="750"/>
      <c r="K53" s="751"/>
      <c r="L53" s="752"/>
      <c r="M53" s="751"/>
      <c r="N53" s="752"/>
      <c r="O53" s="751">
        <v>4</v>
      </c>
      <c r="P53" s="752"/>
      <c r="Q53" s="751">
        <v>9</v>
      </c>
      <c r="R53" s="752"/>
      <c r="S53" s="751">
        <v>2</v>
      </c>
      <c r="T53" s="752"/>
      <c r="U53" s="751"/>
      <c r="V53" s="752"/>
      <c r="W53" s="751"/>
      <c r="X53" s="752"/>
      <c r="Y53" s="751"/>
      <c r="Z53" s="752"/>
      <c r="AA53" s="751"/>
      <c r="AB53" s="752"/>
      <c r="AC53" s="751"/>
      <c r="AD53" s="752"/>
      <c r="AE53" s="751"/>
      <c r="AF53" s="752"/>
      <c r="AG53" s="751">
        <v>4</v>
      </c>
      <c r="AH53" s="752"/>
      <c r="AI53" s="751">
        <v>2</v>
      </c>
      <c r="AJ53" s="752"/>
      <c r="AK53" s="751">
        <f t="shared" si="1"/>
        <v>50</v>
      </c>
      <c r="AL53" s="752"/>
      <c r="AM53" s="723"/>
      <c r="AN53" s="723"/>
    </row>
    <row r="54" spans="1:40" hidden="1">
      <c r="A54" s="747" t="s">
        <v>718</v>
      </c>
      <c r="B54" s="753"/>
      <c r="C54" s="749">
        <v>0</v>
      </c>
      <c r="D54" s="750"/>
      <c r="E54" s="749">
        <v>28</v>
      </c>
      <c r="F54" s="750"/>
      <c r="G54" s="749">
        <v>19</v>
      </c>
      <c r="H54" s="750"/>
      <c r="I54" s="749">
        <v>5</v>
      </c>
      <c r="J54" s="750"/>
      <c r="K54" s="751">
        <v>4</v>
      </c>
      <c r="L54" s="752"/>
      <c r="M54" s="751"/>
      <c r="N54" s="752"/>
      <c r="O54" s="751"/>
      <c r="P54" s="752"/>
      <c r="Q54" s="751"/>
      <c r="R54" s="752"/>
      <c r="S54" s="751">
        <v>12</v>
      </c>
      <c r="T54" s="752"/>
      <c r="U54" s="751">
        <v>5</v>
      </c>
      <c r="V54" s="752"/>
      <c r="W54" s="751">
        <v>4</v>
      </c>
      <c r="X54" s="752"/>
      <c r="Y54" s="751">
        <v>8</v>
      </c>
      <c r="Z54" s="752"/>
      <c r="AA54" s="751">
        <v>2</v>
      </c>
      <c r="AB54" s="752"/>
      <c r="AC54" s="751"/>
      <c r="AD54" s="752"/>
      <c r="AE54" s="751"/>
      <c r="AF54" s="752"/>
      <c r="AG54" s="751">
        <v>11</v>
      </c>
      <c r="AH54" s="752"/>
      <c r="AI54" s="751">
        <v>12</v>
      </c>
      <c r="AJ54" s="752"/>
      <c r="AK54" s="751">
        <f t="shared" si="1"/>
        <v>110</v>
      </c>
      <c r="AL54" s="752"/>
      <c r="AM54" s="723"/>
      <c r="AN54" s="723"/>
    </row>
    <row r="55" spans="1:40" hidden="1">
      <c r="A55" s="747" t="s">
        <v>651</v>
      </c>
      <c r="B55" s="753"/>
      <c r="C55" s="749">
        <v>0</v>
      </c>
      <c r="D55" s="750"/>
      <c r="E55" s="749"/>
      <c r="F55" s="750"/>
      <c r="G55" s="749"/>
      <c r="H55" s="750"/>
      <c r="I55" s="749"/>
      <c r="J55" s="750"/>
      <c r="K55" s="751"/>
      <c r="L55" s="752"/>
      <c r="M55" s="751"/>
      <c r="N55" s="752"/>
      <c r="O55" s="751"/>
      <c r="P55" s="752"/>
      <c r="Q55" s="751"/>
      <c r="R55" s="752"/>
      <c r="S55" s="751"/>
      <c r="T55" s="752"/>
      <c r="U55" s="751"/>
      <c r="V55" s="752"/>
      <c r="W55" s="751"/>
      <c r="X55" s="752"/>
      <c r="Y55" s="751"/>
      <c r="Z55" s="752"/>
      <c r="AA55" s="751"/>
      <c r="AB55" s="752"/>
      <c r="AC55" s="751"/>
      <c r="AD55" s="752"/>
      <c r="AE55" s="751"/>
      <c r="AF55" s="752"/>
      <c r="AG55" s="751"/>
      <c r="AH55" s="752"/>
      <c r="AI55" s="751">
        <v>50</v>
      </c>
      <c r="AJ55" s="752"/>
      <c r="AK55" s="751">
        <f t="shared" si="1"/>
        <v>50</v>
      </c>
      <c r="AL55" s="752"/>
      <c r="AM55" s="723"/>
      <c r="AN55" s="723"/>
    </row>
    <row r="56" spans="1:40" hidden="1">
      <c r="A56" s="747" t="s">
        <v>719</v>
      </c>
      <c r="B56" s="753"/>
      <c r="C56" s="749">
        <v>0</v>
      </c>
      <c r="D56" s="750"/>
      <c r="E56" s="749"/>
      <c r="F56" s="750"/>
      <c r="G56" s="749">
        <v>28</v>
      </c>
      <c r="H56" s="750"/>
      <c r="I56" s="749"/>
      <c r="J56" s="750"/>
      <c r="K56" s="751"/>
      <c r="L56" s="752"/>
      <c r="M56" s="751"/>
      <c r="N56" s="752"/>
      <c r="O56" s="751">
        <v>113</v>
      </c>
      <c r="P56" s="752"/>
      <c r="Q56" s="751">
        <v>70</v>
      </c>
      <c r="R56" s="752"/>
      <c r="S56" s="751">
        <v>66</v>
      </c>
      <c r="T56" s="752"/>
      <c r="U56" s="751"/>
      <c r="V56" s="752"/>
      <c r="W56" s="751"/>
      <c r="X56" s="752"/>
      <c r="Y56" s="751"/>
      <c r="Z56" s="752"/>
      <c r="AA56" s="751"/>
      <c r="AB56" s="752"/>
      <c r="AC56" s="751"/>
      <c r="AD56" s="752"/>
      <c r="AE56" s="751"/>
      <c r="AF56" s="752"/>
      <c r="AG56" s="751">
        <v>23</v>
      </c>
      <c r="AH56" s="752"/>
      <c r="AI56" s="751"/>
      <c r="AJ56" s="752"/>
      <c r="AK56" s="751">
        <f t="shared" si="1"/>
        <v>300</v>
      </c>
      <c r="AL56" s="752"/>
      <c r="AM56" s="723"/>
      <c r="AN56" s="723"/>
    </row>
    <row r="57" spans="1:40" hidden="1">
      <c r="A57" s="747" t="s">
        <v>720</v>
      </c>
      <c r="B57" s="753"/>
      <c r="C57" s="749">
        <v>0</v>
      </c>
      <c r="D57" s="750"/>
      <c r="E57" s="749">
        <f>SUM(E47:F56)</f>
        <v>202</v>
      </c>
      <c r="F57" s="750"/>
      <c r="G57" s="749">
        <f>SUM(G47:H56)</f>
        <v>110</v>
      </c>
      <c r="H57" s="750"/>
      <c r="I57" s="749">
        <f>SUM(I47:J56)</f>
        <v>31</v>
      </c>
      <c r="J57" s="750"/>
      <c r="K57" s="749">
        <f>SUM(K47:L56)</f>
        <v>20</v>
      </c>
      <c r="L57" s="750"/>
      <c r="M57" s="749">
        <f>SUM(M47:N56)</f>
        <v>1</v>
      </c>
      <c r="N57" s="750"/>
      <c r="O57" s="749">
        <f>SUM(O47:P56)</f>
        <v>207</v>
      </c>
      <c r="P57" s="750"/>
      <c r="Q57" s="749">
        <f>SUM(Q47:R56)</f>
        <v>201</v>
      </c>
      <c r="R57" s="750"/>
      <c r="S57" s="749">
        <f>SUM(S47:T56)</f>
        <v>156</v>
      </c>
      <c r="T57" s="750"/>
      <c r="U57" s="749">
        <f>SUM(U47:V56)</f>
        <v>15</v>
      </c>
      <c r="V57" s="750"/>
      <c r="W57" s="749">
        <f>SUM(W47:X56)</f>
        <v>10</v>
      </c>
      <c r="X57" s="750"/>
      <c r="Y57" s="749">
        <f>SUM(Y47:Z56)</f>
        <v>32</v>
      </c>
      <c r="Z57" s="750"/>
      <c r="AA57" s="749">
        <f>SUM(AA47:AB56)</f>
        <v>10</v>
      </c>
      <c r="AB57" s="750"/>
      <c r="AC57" s="749">
        <f>SUM(AC47:AD56)</f>
        <v>6</v>
      </c>
      <c r="AD57" s="750"/>
      <c r="AE57" s="749">
        <f>SUM(AE47:AF56)</f>
        <v>106</v>
      </c>
      <c r="AF57" s="750"/>
      <c r="AG57" s="749">
        <f>SUM(AG47:AH56)</f>
        <v>51</v>
      </c>
      <c r="AH57" s="750"/>
      <c r="AI57" s="749">
        <f>SUM(AI47:AJ56)</f>
        <v>152</v>
      </c>
      <c r="AJ57" s="750"/>
      <c r="AK57" s="751">
        <f t="shared" si="1"/>
        <v>1310</v>
      </c>
      <c r="AL57" s="752"/>
      <c r="AM57" s="723"/>
      <c r="AN57" s="723"/>
    </row>
    <row r="58" spans="1:40" hidden="1">
      <c r="A58" s="747" t="s">
        <v>721</v>
      </c>
      <c r="B58" s="753"/>
      <c r="C58" s="749">
        <v>0</v>
      </c>
      <c r="D58" s="750"/>
      <c r="E58" s="749">
        <v>21</v>
      </c>
      <c r="F58" s="750"/>
      <c r="G58" s="749">
        <v>14</v>
      </c>
      <c r="H58" s="750"/>
      <c r="I58" s="749"/>
      <c r="J58" s="750"/>
      <c r="K58" s="751"/>
      <c r="L58" s="752"/>
      <c r="M58" s="751"/>
      <c r="N58" s="752"/>
      <c r="O58" s="751">
        <v>5</v>
      </c>
      <c r="P58" s="752"/>
      <c r="Q58" s="751">
        <v>8</v>
      </c>
      <c r="R58" s="752"/>
      <c r="S58" s="751">
        <v>17</v>
      </c>
      <c r="T58" s="752"/>
      <c r="U58" s="751"/>
      <c r="V58" s="752"/>
      <c r="W58" s="751"/>
      <c r="X58" s="752"/>
      <c r="Y58" s="751"/>
      <c r="Z58" s="752"/>
      <c r="AA58" s="751"/>
      <c r="AB58" s="752"/>
      <c r="AC58" s="751"/>
      <c r="AD58" s="752"/>
      <c r="AE58" s="751"/>
      <c r="AF58" s="752"/>
      <c r="AG58" s="751"/>
      <c r="AH58" s="752"/>
      <c r="AI58" s="751">
        <v>85</v>
      </c>
      <c r="AJ58" s="752"/>
      <c r="AK58" s="751">
        <f t="shared" si="1"/>
        <v>150</v>
      </c>
      <c r="AL58" s="752"/>
      <c r="AM58" s="723"/>
      <c r="AN58" s="723"/>
    </row>
    <row r="59" spans="1:40" hidden="1">
      <c r="A59" s="747" t="s">
        <v>722</v>
      </c>
      <c r="B59" s="753"/>
      <c r="C59" s="749">
        <v>0</v>
      </c>
      <c r="D59" s="750"/>
      <c r="E59" s="749">
        <v>11</v>
      </c>
      <c r="F59" s="750"/>
      <c r="G59" s="749">
        <v>8</v>
      </c>
      <c r="H59" s="750"/>
      <c r="I59" s="749">
        <v>3</v>
      </c>
      <c r="J59" s="750"/>
      <c r="K59" s="751">
        <v>2</v>
      </c>
      <c r="L59" s="752"/>
      <c r="M59" s="751"/>
      <c r="N59" s="752"/>
      <c r="O59" s="751">
        <v>4</v>
      </c>
      <c r="P59" s="752"/>
      <c r="Q59" s="751">
        <v>12</v>
      </c>
      <c r="R59" s="752"/>
      <c r="S59" s="751">
        <v>5</v>
      </c>
      <c r="T59" s="752"/>
      <c r="U59" s="751"/>
      <c r="V59" s="752"/>
      <c r="W59" s="751">
        <v>1</v>
      </c>
      <c r="X59" s="752"/>
      <c r="Y59" s="751"/>
      <c r="Z59" s="752"/>
      <c r="AA59" s="751"/>
      <c r="AB59" s="752"/>
      <c r="AC59" s="751"/>
      <c r="AD59" s="752"/>
      <c r="AE59" s="751"/>
      <c r="AF59" s="752"/>
      <c r="AG59" s="751">
        <v>3</v>
      </c>
      <c r="AH59" s="752"/>
      <c r="AI59" s="751">
        <v>1</v>
      </c>
      <c r="AJ59" s="752"/>
      <c r="AK59" s="751">
        <f t="shared" si="1"/>
        <v>50</v>
      </c>
      <c r="AL59" s="752"/>
      <c r="AM59" s="723"/>
      <c r="AN59" s="723"/>
    </row>
    <row r="60" spans="1:40" hidden="1">
      <c r="A60" s="747" t="s">
        <v>723</v>
      </c>
      <c r="B60" s="753"/>
      <c r="C60" s="749">
        <v>0</v>
      </c>
      <c r="D60" s="750"/>
      <c r="E60" s="749">
        <v>26</v>
      </c>
      <c r="F60" s="750"/>
      <c r="G60" s="749">
        <v>11</v>
      </c>
      <c r="H60" s="750"/>
      <c r="I60" s="749">
        <v>7</v>
      </c>
      <c r="J60" s="750"/>
      <c r="K60" s="751">
        <v>2</v>
      </c>
      <c r="L60" s="752"/>
      <c r="M60" s="751">
        <v>2</v>
      </c>
      <c r="N60" s="752"/>
      <c r="O60" s="751">
        <v>6</v>
      </c>
      <c r="P60" s="752"/>
      <c r="Q60" s="751">
        <v>15</v>
      </c>
      <c r="R60" s="752"/>
      <c r="S60" s="751">
        <v>16</v>
      </c>
      <c r="T60" s="752"/>
      <c r="U60" s="751">
        <v>2</v>
      </c>
      <c r="V60" s="752"/>
      <c r="W60" s="751">
        <v>2</v>
      </c>
      <c r="X60" s="752"/>
      <c r="Y60" s="751"/>
      <c r="Z60" s="752"/>
      <c r="AA60" s="751"/>
      <c r="AB60" s="752"/>
      <c r="AC60" s="751"/>
      <c r="AD60" s="752"/>
      <c r="AE60" s="751"/>
      <c r="AF60" s="752"/>
      <c r="AG60" s="751">
        <v>9</v>
      </c>
      <c r="AH60" s="752"/>
      <c r="AI60" s="751">
        <v>2</v>
      </c>
      <c r="AJ60" s="752"/>
      <c r="AK60" s="751">
        <f t="shared" si="1"/>
        <v>100</v>
      </c>
      <c r="AL60" s="752"/>
      <c r="AM60" s="723"/>
      <c r="AN60" s="723"/>
    </row>
    <row r="61" spans="1:40" hidden="1">
      <c r="A61" s="747" t="s">
        <v>724</v>
      </c>
      <c r="B61" s="753"/>
      <c r="C61" s="749"/>
      <c r="D61" s="750"/>
      <c r="E61" s="749">
        <v>11</v>
      </c>
      <c r="F61" s="750"/>
      <c r="G61" s="749">
        <v>8</v>
      </c>
      <c r="H61" s="750"/>
      <c r="I61" s="749">
        <v>3</v>
      </c>
      <c r="J61" s="750"/>
      <c r="K61" s="751">
        <v>2</v>
      </c>
      <c r="L61" s="752"/>
      <c r="M61" s="751"/>
      <c r="N61" s="752"/>
      <c r="O61" s="751">
        <v>4</v>
      </c>
      <c r="P61" s="752"/>
      <c r="Q61" s="751">
        <v>12</v>
      </c>
      <c r="R61" s="752"/>
      <c r="S61" s="751">
        <v>5</v>
      </c>
      <c r="T61" s="752"/>
      <c r="U61" s="751"/>
      <c r="V61" s="752"/>
      <c r="W61" s="751">
        <v>1</v>
      </c>
      <c r="X61" s="752"/>
      <c r="Y61" s="751"/>
      <c r="Z61" s="752"/>
      <c r="AA61" s="751"/>
      <c r="AB61" s="752"/>
      <c r="AC61" s="751"/>
      <c r="AD61" s="752"/>
      <c r="AE61" s="751"/>
      <c r="AF61" s="752"/>
      <c r="AG61" s="751">
        <v>3</v>
      </c>
      <c r="AH61" s="752"/>
      <c r="AI61" s="751">
        <v>1</v>
      </c>
      <c r="AJ61" s="752"/>
      <c r="AK61" s="751">
        <f>SUM(C61:AJ61)</f>
        <v>50</v>
      </c>
      <c r="AL61" s="752"/>
      <c r="AM61" s="723"/>
      <c r="AN61" s="723"/>
    </row>
    <row r="62" spans="1:40" hidden="1">
      <c r="A62" s="747" t="s">
        <v>130</v>
      </c>
      <c r="B62" s="753"/>
      <c r="C62" s="749"/>
      <c r="D62" s="750"/>
      <c r="E62" s="749">
        <f>E58+E59+E60+E61</f>
        <v>69</v>
      </c>
      <c r="F62" s="750"/>
      <c r="G62" s="749">
        <f>G58+G59+G60+G61</f>
        <v>41</v>
      </c>
      <c r="H62" s="750"/>
      <c r="I62" s="749">
        <f>I58+I59+I60+I61</f>
        <v>13</v>
      </c>
      <c r="J62" s="750"/>
      <c r="K62" s="749">
        <f>K58+K59+K60+K61</f>
        <v>6</v>
      </c>
      <c r="L62" s="750"/>
      <c r="M62" s="749">
        <f>M58+M59+M60+M61</f>
        <v>2</v>
      </c>
      <c r="N62" s="750"/>
      <c r="O62" s="749">
        <f>O58+O59+O60+O61</f>
        <v>19</v>
      </c>
      <c r="P62" s="750"/>
      <c r="Q62" s="749">
        <f>Q58+Q59+Q60+Q61</f>
        <v>47</v>
      </c>
      <c r="R62" s="750"/>
      <c r="S62" s="749">
        <f>S58+S59+S60+S61</f>
        <v>43</v>
      </c>
      <c r="T62" s="750"/>
      <c r="U62" s="749">
        <f>U58+U59+U60+U61</f>
        <v>2</v>
      </c>
      <c r="V62" s="750"/>
      <c r="W62" s="749">
        <f>W58+W59+W60+W61</f>
        <v>4</v>
      </c>
      <c r="X62" s="750"/>
      <c r="Y62" s="749">
        <f>Y58+Y59+Y60+Y61</f>
        <v>0</v>
      </c>
      <c r="Z62" s="750"/>
      <c r="AA62" s="749">
        <f>AA58+AA59+AA60+AA61</f>
        <v>0</v>
      </c>
      <c r="AB62" s="750"/>
      <c r="AC62" s="749">
        <f>AC58+AC59+AC60+AC61</f>
        <v>0</v>
      </c>
      <c r="AD62" s="750"/>
      <c r="AE62" s="749">
        <f>AE58+AE59+AE60+AE61</f>
        <v>0</v>
      </c>
      <c r="AF62" s="750"/>
      <c r="AG62" s="749">
        <f>AG58+AG59+AG60+AG61</f>
        <v>15</v>
      </c>
      <c r="AH62" s="750"/>
      <c r="AI62" s="749">
        <f>AI58+AI59+AI60+AI61</f>
        <v>89</v>
      </c>
      <c r="AJ62" s="750"/>
      <c r="AK62" s="749">
        <f>AK58+AK59+AK60+AK61</f>
        <v>350</v>
      </c>
      <c r="AL62" s="750"/>
      <c r="AM62" s="749"/>
      <c r="AN62" s="750"/>
    </row>
    <row r="63" spans="1:40" hidden="1">
      <c r="A63" s="723"/>
      <c r="B63" s="723"/>
      <c r="C63" s="774"/>
      <c r="D63" s="774"/>
      <c r="E63" s="774"/>
      <c r="F63" s="774"/>
      <c r="G63" s="774"/>
      <c r="H63" s="774"/>
      <c r="I63" s="774"/>
      <c r="J63" s="774"/>
      <c r="K63" s="723"/>
      <c r="L63" s="723"/>
      <c r="M63" s="723"/>
      <c r="N63" s="723"/>
      <c r="O63" s="723"/>
      <c r="P63" s="723"/>
      <c r="Q63" s="723"/>
      <c r="R63" s="723"/>
      <c r="S63" s="723"/>
      <c r="T63" s="723"/>
      <c r="U63" s="723"/>
      <c r="V63" s="723"/>
      <c r="W63" s="723"/>
      <c r="X63" s="723"/>
      <c r="Y63" s="723"/>
      <c r="Z63" s="723"/>
      <c r="AA63" s="723"/>
      <c r="AB63" s="723"/>
      <c r="AC63" s="723"/>
      <c r="AD63" s="723"/>
      <c r="AE63" s="723"/>
      <c r="AF63" s="723"/>
      <c r="AG63" s="723"/>
      <c r="AH63" s="723"/>
      <c r="AI63" s="723"/>
      <c r="AJ63" s="723"/>
      <c r="AK63" s="723"/>
      <c r="AL63" s="723"/>
      <c r="AM63" s="723"/>
      <c r="AN63" s="723"/>
    </row>
    <row r="64" spans="1:40" hidden="1">
      <c r="A64" s="723"/>
      <c r="B64" s="723"/>
      <c r="C64" s="774"/>
      <c r="D64" s="774"/>
      <c r="E64" s="774"/>
      <c r="F64" s="774"/>
      <c r="G64" s="774"/>
      <c r="H64" s="774"/>
      <c r="I64" s="774"/>
      <c r="J64" s="774"/>
      <c r="K64" s="723"/>
      <c r="L64" s="723"/>
      <c r="M64" s="723"/>
      <c r="N64" s="723"/>
      <c r="O64" s="723"/>
      <c r="P64" s="723"/>
      <c r="Q64" s="723"/>
      <c r="R64" s="723"/>
      <c r="S64" s="723"/>
      <c r="T64" s="723"/>
      <c r="U64" s="723"/>
      <c r="V64" s="723"/>
      <c r="W64" s="723"/>
      <c r="X64" s="723"/>
      <c r="Y64" s="723"/>
      <c r="Z64" s="723"/>
      <c r="AA64" s="723"/>
      <c r="AB64" s="723"/>
      <c r="AC64" s="723"/>
      <c r="AD64" s="723"/>
      <c r="AE64" s="723"/>
      <c r="AF64" s="723"/>
      <c r="AG64" s="723"/>
      <c r="AH64" s="723"/>
      <c r="AI64" s="723"/>
      <c r="AJ64" s="723"/>
      <c r="AK64" s="723"/>
      <c r="AL64" s="723"/>
      <c r="AM64" s="723"/>
      <c r="AN64" s="723"/>
    </row>
    <row r="65" spans="3:10" hidden="1">
      <c r="C65" s="774"/>
      <c r="D65" s="774"/>
      <c r="E65" s="774"/>
      <c r="F65" s="774"/>
      <c r="G65" s="774"/>
      <c r="H65" s="774"/>
      <c r="I65" s="774"/>
      <c r="J65" s="774"/>
    </row>
    <row r="66" spans="3:10" hidden="1">
      <c r="C66" s="774"/>
      <c r="D66" s="774"/>
      <c r="E66" s="774"/>
      <c r="F66" s="774"/>
      <c r="G66" s="774"/>
      <c r="H66" s="774"/>
      <c r="I66" s="774"/>
      <c r="J66" s="774"/>
    </row>
    <row r="67" spans="3:10" hidden="1">
      <c r="C67" s="774"/>
      <c r="D67" s="774"/>
      <c r="E67" s="774"/>
      <c r="F67" s="774"/>
      <c r="G67" s="774"/>
      <c r="H67" s="774"/>
      <c r="I67" s="774"/>
      <c r="J67" s="774"/>
    </row>
    <row r="68" spans="3:10" hidden="1">
      <c r="C68" s="774"/>
      <c r="D68" s="774"/>
      <c r="E68" s="774"/>
      <c r="F68" s="774"/>
      <c r="G68" s="774"/>
      <c r="H68" s="774"/>
      <c r="I68" s="774"/>
      <c r="J68" s="774"/>
    </row>
    <row r="69" spans="3:10" hidden="1">
      <c r="C69" s="774"/>
      <c r="D69" s="774"/>
      <c r="E69" s="774"/>
      <c r="F69" s="774"/>
      <c r="G69" s="774"/>
      <c r="H69" s="774"/>
      <c r="I69" s="774"/>
      <c r="J69" s="774"/>
    </row>
    <row r="70" spans="3:10" hidden="1">
      <c r="C70" s="774"/>
      <c r="D70" s="774"/>
      <c r="E70" s="774"/>
      <c r="F70" s="774"/>
      <c r="G70" s="774"/>
      <c r="H70" s="774"/>
      <c r="I70" s="774"/>
      <c r="J70" s="774"/>
    </row>
    <row r="71" spans="3:10" hidden="1">
      <c r="C71" s="774"/>
      <c r="D71" s="774"/>
      <c r="E71" s="774"/>
      <c r="F71" s="774"/>
      <c r="G71" s="774"/>
      <c r="H71" s="774"/>
      <c r="I71" s="774"/>
      <c r="J71" s="774"/>
    </row>
    <row r="72" spans="3:10" hidden="1">
      <c r="C72" s="774"/>
      <c r="D72" s="774"/>
      <c r="E72" s="774"/>
      <c r="F72" s="774"/>
      <c r="G72" s="774"/>
      <c r="H72" s="774"/>
      <c r="I72" s="774"/>
      <c r="J72" s="774"/>
    </row>
    <row r="73" spans="3:10" hidden="1">
      <c r="C73" s="774"/>
      <c r="D73" s="774"/>
      <c r="E73" s="774"/>
      <c r="F73" s="774"/>
      <c r="G73" s="774"/>
      <c r="H73" s="774"/>
      <c r="I73" s="774"/>
      <c r="J73" s="774"/>
    </row>
    <row r="74" spans="3:10" hidden="1">
      <c r="C74" s="774"/>
      <c r="D74" s="774"/>
      <c r="E74" s="774"/>
      <c r="F74" s="774"/>
      <c r="G74" s="774"/>
      <c r="H74" s="774"/>
      <c r="I74" s="774"/>
      <c r="J74" s="774"/>
    </row>
    <row r="75" spans="3:10" hidden="1">
      <c r="C75" s="774"/>
      <c r="D75" s="774"/>
      <c r="E75" s="774"/>
      <c r="F75" s="774"/>
      <c r="G75" s="774"/>
      <c r="H75" s="774"/>
      <c r="I75" s="774"/>
      <c r="J75" s="774"/>
    </row>
    <row r="76" spans="3:10" hidden="1">
      <c r="C76" s="774"/>
      <c r="D76" s="774"/>
      <c r="E76" s="774"/>
      <c r="F76" s="774"/>
      <c r="G76" s="774"/>
      <c r="H76" s="774"/>
      <c r="I76" s="774"/>
      <c r="J76" s="774"/>
    </row>
    <row r="77" spans="3:10" hidden="1">
      <c r="C77" s="774"/>
      <c r="D77" s="774"/>
      <c r="E77" s="774"/>
      <c r="F77" s="774"/>
      <c r="G77" s="774"/>
      <c r="H77" s="774"/>
      <c r="I77" s="774"/>
      <c r="J77" s="774"/>
    </row>
    <row r="78" spans="3:10" hidden="1">
      <c r="C78" s="774"/>
      <c r="D78" s="774"/>
      <c r="E78" s="774"/>
      <c r="F78" s="774"/>
      <c r="G78" s="774"/>
      <c r="H78" s="774"/>
      <c r="I78" s="774"/>
      <c r="J78" s="774"/>
    </row>
    <row r="79" spans="3:10" hidden="1">
      <c r="C79" s="774"/>
      <c r="D79" s="774"/>
      <c r="E79" s="774"/>
      <c r="F79" s="774"/>
      <c r="G79" s="774"/>
      <c r="H79" s="774"/>
      <c r="I79" s="774"/>
      <c r="J79" s="774"/>
    </row>
    <row r="80" spans="3:10" hidden="1">
      <c r="C80" s="774"/>
      <c r="D80" s="774"/>
      <c r="E80" s="774"/>
      <c r="F80" s="774"/>
      <c r="G80" s="774"/>
      <c r="H80" s="774"/>
      <c r="I80" s="774"/>
      <c r="J80" s="774"/>
    </row>
    <row r="81" spans="3:10" hidden="1">
      <c r="C81" s="774"/>
      <c r="D81" s="774"/>
      <c r="E81" s="774"/>
      <c r="F81" s="774"/>
      <c r="G81" s="774"/>
      <c r="H81" s="774"/>
      <c r="I81" s="774"/>
      <c r="J81" s="774"/>
    </row>
    <row r="82" spans="3:10" hidden="1">
      <c r="C82" s="774"/>
      <c r="D82" s="774"/>
      <c r="E82" s="774"/>
      <c r="F82" s="774"/>
      <c r="G82" s="774"/>
      <c r="H82" s="774"/>
      <c r="I82" s="774"/>
      <c r="J82" s="774"/>
    </row>
    <row r="83" spans="3:10" hidden="1">
      <c r="C83" s="774"/>
      <c r="D83" s="774"/>
      <c r="E83" s="774"/>
      <c r="F83" s="774"/>
      <c r="G83" s="774"/>
      <c r="H83" s="774"/>
      <c r="I83" s="774"/>
      <c r="J83" s="774"/>
    </row>
    <row r="84" spans="3:10" hidden="1">
      <c r="C84" s="774"/>
      <c r="D84" s="774"/>
      <c r="E84" s="774"/>
      <c r="F84" s="774"/>
      <c r="G84" s="774"/>
      <c r="H84" s="774"/>
      <c r="I84" s="774"/>
      <c r="J84" s="774"/>
    </row>
    <row r="85" spans="3:10" hidden="1">
      <c r="C85" s="774"/>
      <c r="D85" s="774"/>
      <c r="E85" s="774"/>
      <c r="F85" s="774"/>
      <c r="G85" s="774"/>
      <c r="H85" s="774"/>
      <c r="I85" s="774"/>
      <c r="J85" s="774"/>
    </row>
    <row r="86" spans="3:10" hidden="1">
      <c r="C86" s="774"/>
      <c r="D86" s="774"/>
      <c r="E86" s="774"/>
      <c r="F86" s="774"/>
      <c r="G86" s="774"/>
      <c r="H86" s="774"/>
      <c r="I86" s="774"/>
      <c r="J86" s="774"/>
    </row>
    <row r="87" spans="3:10" hidden="1">
      <c r="C87" s="774"/>
      <c r="D87" s="774"/>
      <c r="E87" s="774"/>
      <c r="F87" s="774"/>
      <c r="G87" s="774"/>
      <c r="H87" s="774"/>
      <c r="I87" s="774"/>
      <c r="J87" s="774"/>
    </row>
    <row r="88" spans="3:10" hidden="1">
      <c r="C88" s="774"/>
      <c r="D88" s="774"/>
      <c r="E88" s="774"/>
      <c r="F88" s="774"/>
      <c r="G88" s="774"/>
      <c r="H88" s="774"/>
      <c r="I88" s="774"/>
      <c r="J88" s="774"/>
    </row>
    <row r="89" spans="3:10" hidden="1">
      <c r="C89" s="774"/>
      <c r="D89" s="774"/>
      <c r="E89" s="774"/>
      <c r="F89" s="774"/>
      <c r="G89" s="774"/>
      <c r="H89" s="774"/>
      <c r="I89" s="774"/>
      <c r="J89" s="774"/>
    </row>
    <row r="90" spans="3:10" hidden="1">
      <c r="C90" s="774"/>
      <c r="D90" s="774"/>
      <c r="E90" s="774"/>
      <c r="F90" s="774"/>
      <c r="G90" s="774"/>
      <c r="H90" s="774"/>
      <c r="I90" s="774"/>
      <c r="J90" s="774"/>
    </row>
    <row r="91" spans="3:10" hidden="1">
      <c r="C91" s="774"/>
      <c r="D91" s="774"/>
      <c r="E91" s="774"/>
      <c r="F91" s="774"/>
      <c r="G91" s="774"/>
      <c r="H91" s="774"/>
      <c r="I91" s="774"/>
      <c r="J91" s="774"/>
    </row>
    <row r="92" spans="3:10" hidden="1">
      <c r="C92" s="774"/>
      <c r="D92" s="774"/>
      <c r="E92" s="774"/>
      <c r="F92" s="774"/>
      <c r="G92" s="774"/>
      <c r="H92" s="774"/>
      <c r="I92" s="774"/>
      <c r="J92" s="774"/>
    </row>
    <row r="93" spans="3:10" hidden="1">
      <c r="C93" s="774"/>
      <c r="D93" s="774"/>
      <c r="E93" s="774"/>
      <c r="F93" s="774"/>
      <c r="G93" s="774"/>
      <c r="H93" s="774"/>
      <c r="I93" s="774"/>
      <c r="J93" s="774"/>
    </row>
    <row r="94" spans="3:10" hidden="1">
      <c r="C94" s="774"/>
      <c r="D94" s="774"/>
      <c r="E94" s="774"/>
      <c r="F94" s="774"/>
      <c r="G94" s="774"/>
      <c r="H94" s="774"/>
      <c r="I94" s="774"/>
      <c r="J94" s="774"/>
    </row>
    <row r="95" spans="3:10" hidden="1">
      <c r="C95" s="774"/>
      <c r="D95" s="774"/>
      <c r="E95" s="774"/>
      <c r="F95" s="774"/>
      <c r="G95" s="774"/>
      <c r="H95" s="774"/>
      <c r="I95" s="774"/>
      <c r="J95" s="774"/>
    </row>
    <row r="96" spans="3:10" hidden="1">
      <c r="C96" s="774"/>
      <c r="D96" s="774"/>
      <c r="E96" s="774"/>
      <c r="F96" s="774"/>
      <c r="G96" s="774"/>
      <c r="H96" s="774"/>
      <c r="I96" s="774"/>
      <c r="J96" s="774"/>
    </row>
    <row r="97" spans="3:10" hidden="1">
      <c r="C97" s="774"/>
      <c r="D97" s="774"/>
      <c r="E97" s="774"/>
      <c r="F97" s="774"/>
      <c r="G97" s="774"/>
      <c r="H97" s="774"/>
      <c r="I97" s="774"/>
      <c r="J97" s="774"/>
    </row>
    <row r="98" spans="3:10" hidden="1">
      <c r="C98" s="774"/>
      <c r="D98" s="774"/>
      <c r="E98" s="774"/>
      <c r="F98" s="774"/>
      <c r="G98" s="774"/>
      <c r="H98" s="774"/>
      <c r="I98" s="774"/>
      <c r="J98" s="774"/>
    </row>
    <row r="99" spans="3:10" hidden="1">
      <c r="C99" s="774"/>
      <c r="D99" s="774"/>
      <c r="E99" s="774"/>
      <c r="F99" s="774"/>
      <c r="G99" s="774"/>
      <c r="H99" s="774"/>
      <c r="I99" s="774"/>
      <c r="J99" s="774"/>
    </row>
    <row r="100" spans="3:10" hidden="1">
      <c r="C100" s="774"/>
      <c r="D100" s="774"/>
      <c r="E100" s="774"/>
      <c r="F100" s="774"/>
      <c r="G100" s="774"/>
      <c r="H100" s="774"/>
      <c r="I100" s="774"/>
      <c r="J100" s="774"/>
    </row>
    <row r="101" spans="3:10" hidden="1">
      <c r="C101" s="774"/>
      <c r="D101" s="774"/>
      <c r="E101" s="774"/>
      <c r="F101" s="774"/>
      <c r="G101" s="774"/>
      <c r="H101" s="774"/>
      <c r="I101" s="774"/>
      <c r="J101" s="774"/>
    </row>
    <row r="102" spans="3:10" hidden="1">
      <c r="C102" s="774"/>
      <c r="D102" s="774"/>
      <c r="E102" s="774"/>
      <c r="F102" s="774"/>
      <c r="G102" s="774"/>
      <c r="H102" s="774"/>
      <c r="I102" s="774"/>
      <c r="J102" s="774"/>
    </row>
    <row r="103" spans="3:10" hidden="1">
      <c r="C103" s="774"/>
      <c r="D103" s="774"/>
      <c r="E103" s="774"/>
      <c r="F103" s="774"/>
      <c r="G103" s="774"/>
      <c r="H103" s="774"/>
      <c r="I103" s="774"/>
      <c r="J103" s="774"/>
    </row>
    <row r="104" spans="3:10" hidden="1">
      <c r="C104" s="774"/>
      <c r="D104" s="774"/>
      <c r="E104" s="774"/>
      <c r="F104" s="774"/>
      <c r="G104" s="774"/>
      <c r="H104" s="774"/>
      <c r="I104" s="774"/>
      <c r="J104" s="774"/>
    </row>
    <row r="105" spans="3:10" hidden="1">
      <c r="C105" s="774"/>
      <c r="D105" s="774"/>
      <c r="E105" s="774"/>
      <c r="F105" s="774"/>
      <c r="G105" s="774"/>
      <c r="H105" s="774"/>
      <c r="I105" s="774"/>
      <c r="J105" s="774"/>
    </row>
    <row r="106" spans="3:10">
      <c r="C106" s="774"/>
      <c r="D106" s="774"/>
      <c r="E106" s="774"/>
      <c r="F106" s="774"/>
      <c r="G106" s="774"/>
      <c r="H106" s="774"/>
      <c r="I106" s="774"/>
      <c r="J106" s="774"/>
    </row>
  </sheetData>
  <mergeCells count="667">
    <mergeCell ref="AM62:AN62"/>
    <mergeCell ref="AA62:AB62"/>
    <mergeCell ref="AC62:AD62"/>
    <mergeCell ref="AE62:AF62"/>
    <mergeCell ref="AG62:AH62"/>
    <mergeCell ref="AI62:AJ62"/>
    <mergeCell ref="AK62:AL62"/>
    <mergeCell ref="O62:P62"/>
    <mergeCell ref="Q62:R62"/>
    <mergeCell ref="S62:T62"/>
    <mergeCell ref="U62:V62"/>
    <mergeCell ref="W62:X62"/>
    <mergeCell ref="Y62:Z62"/>
    <mergeCell ref="C62:D62"/>
    <mergeCell ref="E62:F62"/>
    <mergeCell ref="G62:H62"/>
    <mergeCell ref="I62:J62"/>
    <mergeCell ref="K62:L62"/>
    <mergeCell ref="M62:N62"/>
    <mergeCell ref="AA61:AB61"/>
    <mergeCell ref="AC61:AD61"/>
    <mergeCell ref="AE61:AF61"/>
    <mergeCell ref="AG61:AH61"/>
    <mergeCell ref="AI61:AJ61"/>
    <mergeCell ref="AK61:AL61"/>
    <mergeCell ref="O61:P61"/>
    <mergeCell ref="Q61:R61"/>
    <mergeCell ref="S61:T61"/>
    <mergeCell ref="U61:V61"/>
    <mergeCell ref="W61:X61"/>
    <mergeCell ref="Y61:Z61"/>
    <mergeCell ref="C61:D61"/>
    <mergeCell ref="E61:F61"/>
    <mergeCell ref="G61:H61"/>
    <mergeCell ref="I61:J61"/>
    <mergeCell ref="K61:L61"/>
    <mergeCell ref="M61:N61"/>
    <mergeCell ref="AA60:AB60"/>
    <mergeCell ref="AC60:AD60"/>
    <mergeCell ref="AE60:AF60"/>
    <mergeCell ref="AG60:AH60"/>
    <mergeCell ref="AI60:AJ60"/>
    <mergeCell ref="AK60:AL60"/>
    <mergeCell ref="O60:P60"/>
    <mergeCell ref="Q60:R60"/>
    <mergeCell ref="S60:T60"/>
    <mergeCell ref="U60:V60"/>
    <mergeCell ref="W60:X60"/>
    <mergeCell ref="Y60:Z60"/>
    <mergeCell ref="C60:D60"/>
    <mergeCell ref="E60:F60"/>
    <mergeCell ref="G60:H60"/>
    <mergeCell ref="I60:J60"/>
    <mergeCell ref="K60:L60"/>
    <mergeCell ref="M60:N60"/>
    <mergeCell ref="AA59:AB59"/>
    <mergeCell ref="AC59:AD59"/>
    <mergeCell ref="AE59:AF59"/>
    <mergeCell ref="AG59:AH59"/>
    <mergeCell ref="AI59:AJ59"/>
    <mergeCell ref="AK59:AL59"/>
    <mergeCell ref="O59:P59"/>
    <mergeCell ref="Q59:R59"/>
    <mergeCell ref="S59:T59"/>
    <mergeCell ref="U59:V59"/>
    <mergeCell ref="W59:X59"/>
    <mergeCell ref="Y59:Z59"/>
    <mergeCell ref="C59:D59"/>
    <mergeCell ref="E59:F59"/>
    <mergeCell ref="G59:H59"/>
    <mergeCell ref="I59:J59"/>
    <mergeCell ref="K59:L59"/>
    <mergeCell ref="M59:N59"/>
    <mergeCell ref="AA58:AB58"/>
    <mergeCell ref="AC58:AD58"/>
    <mergeCell ref="AE58:AF58"/>
    <mergeCell ref="AG58:AH58"/>
    <mergeCell ref="AI58:AJ58"/>
    <mergeCell ref="AK58:AL58"/>
    <mergeCell ref="O58:P58"/>
    <mergeCell ref="Q58:R58"/>
    <mergeCell ref="S58:T58"/>
    <mergeCell ref="U58:V58"/>
    <mergeCell ref="W58:X58"/>
    <mergeCell ref="Y58:Z58"/>
    <mergeCell ref="C58:D58"/>
    <mergeCell ref="E58:F58"/>
    <mergeCell ref="G58:H58"/>
    <mergeCell ref="I58:J58"/>
    <mergeCell ref="K58:L58"/>
    <mergeCell ref="M58:N58"/>
    <mergeCell ref="AA57:AB57"/>
    <mergeCell ref="AC57:AD57"/>
    <mergeCell ref="AE57:AF57"/>
    <mergeCell ref="AG57:AH57"/>
    <mergeCell ref="AI57:AJ57"/>
    <mergeCell ref="AK57:AL57"/>
    <mergeCell ref="O57:P57"/>
    <mergeCell ref="Q57:R57"/>
    <mergeCell ref="S57:T57"/>
    <mergeCell ref="U57:V57"/>
    <mergeCell ref="W57:X57"/>
    <mergeCell ref="Y57:Z57"/>
    <mergeCell ref="C57:D57"/>
    <mergeCell ref="E57:F57"/>
    <mergeCell ref="G57:H57"/>
    <mergeCell ref="I57:J57"/>
    <mergeCell ref="K57:L57"/>
    <mergeCell ref="M57:N57"/>
    <mergeCell ref="AA56:AB56"/>
    <mergeCell ref="AC56:AD56"/>
    <mergeCell ref="AE56:AF56"/>
    <mergeCell ref="AG56:AH56"/>
    <mergeCell ref="AI56:AJ56"/>
    <mergeCell ref="AK56:AL56"/>
    <mergeCell ref="O56:P56"/>
    <mergeCell ref="Q56:R56"/>
    <mergeCell ref="S56:T56"/>
    <mergeCell ref="U56:V56"/>
    <mergeCell ref="W56:X56"/>
    <mergeCell ref="Y56:Z56"/>
    <mergeCell ref="C56:D56"/>
    <mergeCell ref="E56:F56"/>
    <mergeCell ref="G56:H56"/>
    <mergeCell ref="I56:J56"/>
    <mergeCell ref="K56:L56"/>
    <mergeCell ref="M56:N56"/>
    <mergeCell ref="AA55:AB55"/>
    <mergeCell ref="AC55:AD55"/>
    <mergeCell ref="AE55:AF55"/>
    <mergeCell ref="AG55:AH55"/>
    <mergeCell ref="AI55:AJ55"/>
    <mergeCell ref="AK55:AL55"/>
    <mergeCell ref="O55:P55"/>
    <mergeCell ref="Q55:R55"/>
    <mergeCell ref="S55:T55"/>
    <mergeCell ref="U55:V55"/>
    <mergeCell ref="W55:X55"/>
    <mergeCell ref="Y55:Z55"/>
    <mergeCell ref="C55:D55"/>
    <mergeCell ref="E55:F55"/>
    <mergeCell ref="G55:H55"/>
    <mergeCell ref="I55:J55"/>
    <mergeCell ref="K55:L55"/>
    <mergeCell ref="M55:N55"/>
    <mergeCell ref="AA54:AB54"/>
    <mergeCell ref="AC54:AD54"/>
    <mergeCell ref="AE54:AF54"/>
    <mergeCell ref="AG54:AH54"/>
    <mergeCell ref="AI54:AJ54"/>
    <mergeCell ref="AK54:AL54"/>
    <mergeCell ref="O54:P54"/>
    <mergeCell ref="Q54:R54"/>
    <mergeCell ref="S54:T54"/>
    <mergeCell ref="U54:V54"/>
    <mergeCell ref="W54:X54"/>
    <mergeCell ref="Y54:Z54"/>
    <mergeCell ref="C54:D54"/>
    <mergeCell ref="E54:F54"/>
    <mergeCell ref="G54:H54"/>
    <mergeCell ref="I54:J54"/>
    <mergeCell ref="K54:L54"/>
    <mergeCell ref="M54:N54"/>
    <mergeCell ref="AA53:AB53"/>
    <mergeCell ref="AC53:AD53"/>
    <mergeCell ref="AE53:AF53"/>
    <mergeCell ref="AG53:AH53"/>
    <mergeCell ref="AI53:AJ53"/>
    <mergeCell ref="AK53:AL53"/>
    <mergeCell ref="O53:P53"/>
    <mergeCell ref="Q53:R53"/>
    <mergeCell ref="S53:T53"/>
    <mergeCell ref="U53:V53"/>
    <mergeCell ref="W53:X53"/>
    <mergeCell ref="Y53:Z53"/>
    <mergeCell ref="C53:D53"/>
    <mergeCell ref="E53:F53"/>
    <mergeCell ref="G53:H53"/>
    <mergeCell ref="I53:J53"/>
    <mergeCell ref="K53:L53"/>
    <mergeCell ref="M53:N53"/>
    <mergeCell ref="AA52:AB52"/>
    <mergeCell ref="AC52:AD52"/>
    <mergeCell ref="AE52:AF52"/>
    <mergeCell ref="AG52:AH52"/>
    <mergeCell ref="AI52:AJ52"/>
    <mergeCell ref="AK52:AL52"/>
    <mergeCell ref="O52:P52"/>
    <mergeCell ref="Q52:R52"/>
    <mergeCell ref="S52:T52"/>
    <mergeCell ref="U52:V52"/>
    <mergeCell ref="W52:X52"/>
    <mergeCell ref="Y52:Z52"/>
    <mergeCell ref="C52:D52"/>
    <mergeCell ref="E52:F52"/>
    <mergeCell ref="G52:H52"/>
    <mergeCell ref="I52:J52"/>
    <mergeCell ref="K52:L52"/>
    <mergeCell ref="M52:N52"/>
    <mergeCell ref="AA51:AB51"/>
    <mergeCell ref="AC51:AD51"/>
    <mergeCell ref="AE51:AF51"/>
    <mergeCell ref="AG51:AH51"/>
    <mergeCell ref="AI51:AJ51"/>
    <mergeCell ref="AK51:AL51"/>
    <mergeCell ref="O51:P51"/>
    <mergeCell ref="Q51:R51"/>
    <mergeCell ref="S51:T51"/>
    <mergeCell ref="U51:V51"/>
    <mergeCell ref="W51:X51"/>
    <mergeCell ref="Y51:Z51"/>
    <mergeCell ref="C51:D51"/>
    <mergeCell ref="E51:F51"/>
    <mergeCell ref="G51:H51"/>
    <mergeCell ref="I51:J51"/>
    <mergeCell ref="K51:L51"/>
    <mergeCell ref="M51:N51"/>
    <mergeCell ref="AA50:AB50"/>
    <mergeCell ref="AC50:AD50"/>
    <mergeCell ref="AE50:AF50"/>
    <mergeCell ref="AG50:AH50"/>
    <mergeCell ref="AI50:AJ50"/>
    <mergeCell ref="AK50:AL50"/>
    <mergeCell ref="O50:P50"/>
    <mergeCell ref="Q50:R50"/>
    <mergeCell ref="S50:T50"/>
    <mergeCell ref="U50:V50"/>
    <mergeCell ref="W50:X50"/>
    <mergeCell ref="Y50:Z50"/>
    <mergeCell ref="C50:D50"/>
    <mergeCell ref="E50:F50"/>
    <mergeCell ref="G50:H50"/>
    <mergeCell ref="I50:J50"/>
    <mergeCell ref="K50:L50"/>
    <mergeCell ref="M50:N50"/>
    <mergeCell ref="AA49:AB49"/>
    <mergeCell ref="AC49:AD49"/>
    <mergeCell ref="AE49:AF49"/>
    <mergeCell ref="AG49:AH49"/>
    <mergeCell ref="AI49:AJ49"/>
    <mergeCell ref="AK49:AL49"/>
    <mergeCell ref="O49:P49"/>
    <mergeCell ref="Q49:R49"/>
    <mergeCell ref="S49:T49"/>
    <mergeCell ref="U49:V49"/>
    <mergeCell ref="W49:X49"/>
    <mergeCell ref="Y49:Z49"/>
    <mergeCell ref="C49:D49"/>
    <mergeCell ref="E49:F49"/>
    <mergeCell ref="G49:H49"/>
    <mergeCell ref="I49:J49"/>
    <mergeCell ref="K49:L49"/>
    <mergeCell ref="M49:N49"/>
    <mergeCell ref="AA48:AB48"/>
    <mergeCell ref="AC48:AD48"/>
    <mergeCell ref="AE48:AF48"/>
    <mergeCell ref="AG48:AH48"/>
    <mergeCell ref="AI48:AJ48"/>
    <mergeCell ref="AK48:AL48"/>
    <mergeCell ref="O48:P48"/>
    <mergeCell ref="Q48:R48"/>
    <mergeCell ref="S48:T48"/>
    <mergeCell ref="U48:V48"/>
    <mergeCell ref="W48:X48"/>
    <mergeCell ref="Y48:Z48"/>
    <mergeCell ref="C48:D48"/>
    <mergeCell ref="E48:F48"/>
    <mergeCell ref="G48:H48"/>
    <mergeCell ref="I48:J48"/>
    <mergeCell ref="K48:L48"/>
    <mergeCell ref="M48:N48"/>
    <mergeCell ref="AA47:AB47"/>
    <mergeCell ref="AC47:AD47"/>
    <mergeCell ref="AE47:AF47"/>
    <mergeCell ref="AG47:AH47"/>
    <mergeCell ref="AI47:AJ47"/>
    <mergeCell ref="AK47:AL47"/>
    <mergeCell ref="O47:P47"/>
    <mergeCell ref="Q47:R47"/>
    <mergeCell ref="S47:T47"/>
    <mergeCell ref="U47:V47"/>
    <mergeCell ref="W47:X47"/>
    <mergeCell ref="Y47:Z47"/>
    <mergeCell ref="C47:D47"/>
    <mergeCell ref="E47:F47"/>
    <mergeCell ref="G47:H47"/>
    <mergeCell ref="I47:J47"/>
    <mergeCell ref="K47:L47"/>
    <mergeCell ref="M47:N47"/>
    <mergeCell ref="AA25:AB25"/>
    <mergeCell ref="AC25:AD25"/>
    <mergeCell ref="AE25:AF25"/>
    <mergeCell ref="AG25:AH25"/>
    <mergeCell ref="AI25:AJ25"/>
    <mergeCell ref="AK25:AL25"/>
    <mergeCell ref="O25:P25"/>
    <mergeCell ref="Q25:R25"/>
    <mergeCell ref="S25:T25"/>
    <mergeCell ref="U25:V25"/>
    <mergeCell ref="W25:X25"/>
    <mergeCell ref="Y25:Z25"/>
    <mergeCell ref="C25:D25"/>
    <mergeCell ref="E25:F25"/>
    <mergeCell ref="G25:H25"/>
    <mergeCell ref="I25:J25"/>
    <mergeCell ref="K25:L25"/>
    <mergeCell ref="M25:N25"/>
    <mergeCell ref="AA24:AB24"/>
    <mergeCell ref="AC24:AD24"/>
    <mergeCell ref="AE24:AF24"/>
    <mergeCell ref="AG24:AH24"/>
    <mergeCell ref="AI24:AJ24"/>
    <mergeCell ref="AK24:AL24"/>
    <mergeCell ref="O24:P24"/>
    <mergeCell ref="Q24:R24"/>
    <mergeCell ref="S24:T24"/>
    <mergeCell ref="U24:V24"/>
    <mergeCell ref="W24:X24"/>
    <mergeCell ref="Y24:Z24"/>
    <mergeCell ref="C24:D24"/>
    <mergeCell ref="E24:F24"/>
    <mergeCell ref="G24:H24"/>
    <mergeCell ref="I24:J24"/>
    <mergeCell ref="K24:L24"/>
    <mergeCell ref="M24:N24"/>
    <mergeCell ref="AA23:AB23"/>
    <mergeCell ref="AC23:AD23"/>
    <mergeCell ref="AE23:AF23"/>
    <mergeCell ref="AG23:AH23"/>
    <mergeCell ref="AI23:AJ23"/>
    <mergeCell ref="AK23:AL23"/>
    <mergeCell ref="O23:P23"/>
    <mergeCell ref="Q23:R23"/>
    <mergeCell ref="S23:T23"/>
    <mergeCell ref="U23:V23"/>
    <mergeCell ref="W23:X23"/>
    <mergeCell ref="Y23:Z23"/>
    <mergeCell ref="C23:D23"/>
    <mergeCell ref="E23:F23"/>
    <mergeCell ref="G23:H23"/>
    <mergeCell ref="I23:J23"/>
    <mergeCell ref="K23:L23"/>
    <mergeCell ref="M23:N23"/>
    <mergeCell ref="AA22:AB22"/>
    <mergeCell ref="AC22:AD22"/>
    <mergeCell ref="AE22:AF22"/>
    <mergeCell ref="AG22:AH22"/>
    <mergeCell ref="AI22:AJ22"/>
    <mergeCell ref="AK22:AL22"/>
    <mergeCell ref="O22:P22"/>
    <mergeCell ref="Q22:R22"/>
    <mergeCell ref="S22:T22"/>
    <mergeCell ref="U22:V22"/>
    <mergeCell ref="W22:X22"/>
    <mergeCell ref="Y22:Z22"/>
    <mergeCell ref="C22:D22"/>
    <mergeCell ref="E22:F22"/>
    <mergeCell ref="G22:H22"/>
    <mergeCell ref="I22:J22"/>
    <mergeCell ref="K22:L22"/>
    <mergeCell ref="M22:N22"/>
    <mergeCell ref="AA21:AB21"/>
    <mergeCell ref="AC21:AD21"/>
    <mergeCell ref="AE21:AF21"/>
    <mergeCell ref="AG21:AH21"/>
    <mergeCell ref="AI21:AJ21"/>
    <mergeCell ref="AK21:AL21"/>
    <mergeCell ref="O21:P21"/>
    <mergeCell ref="Q21:R21"/>
    <mergeCell ref="S21:T21"/>
    <mergeCell ref="U21:V21"/>
    <mergeCell ref="W21:X21"/>
    <mergeCell ref="Y21:Z21"/>
    <mergeCell ref="C21:D21"/>
    <mergeCell ref="E21:F21"/>
    <mergeCell ref="G21:H21"/>
    <mergeCell ref="I21:J21"/>
    <mergeCell ref="K21:L21"/>
    <mergeCell ref="M21:N21"/>
    <mergeCell ref="AA20:AB20"/>
    <mergeCell ref="AC20:AD20"/>
    <mergeCell ref="AE20:AF20"/>
    <mergeCell ref="AG20:AH20"/>
    <mergeCell ref="AI20:AJ20"/>
    <mergeCell ref="AK20:AL20"/>
    <mergeCell ref="O20:P20"/>
    <mergeCell ref="Q20:R20"/>
    <mergeCell ref="S20:T20"/>
    <mergeCell ref="U20:V20"/>
    <mergeCell ref="W20:X20"/>
    <mergeCell ref="Y20:Z20"/>
    <mergeCell ref="C20:D20"/>
    <mergeCell ref="E20:F20"/>
    <mergeCell ref="G20:H20"/>
    <mergeCell ref="I20:J20"/>
    <mergeCell ref="K20:L20"/>
    <mergeCell ref="M20:N20"/>
    <mergeCell ref="AA19:AB19"/>
    <mergeCell ref="AC19:AD19"/>
    <mergeCell ref="AE19:AF19"/>
    <mergeCell ref="AG19:AH19"/>
    <mergeCell ref="AI19:AJ19"/>
    <mergeCell ref="AK19:AL19"/>
    <mergeCell ref="O19:P19"/>
    <mergeCell ref="Q19:R19"/>
    <mergeCell ref="S19:T19"/>
    <mergeCell ref="U19:V19"/>
    <mergeCell ref="W19:X19"/>
    <mergeCell ref="Y19:Z19"/>
    <mergeCell ref="C19:D19"/>
    <mergeCell ref="E19:F19"/>
    <mergeCell ref="G19:H19"/>
    <mergeCell ref="I19:J19"/>
    <mergeCell ref="K19:L19"/>
    <mergeCell ref="M19:N19"/>
    <mergeCell ref="AA18:AB18"/>
    <mergeCell ref="AC18:AD18"/>
    <mergeCell ref="AE18:AF18"/>
    <mergeCell ref="AG18:AH18"/>
    <mergeCell ref="AI18:AJ18"/>
    <mergeCell ref="AK18:AL18"/>
    <mergeCell ref="O18:P18"/>
    <mergeCell ref="Q18:R18"/>
    <mergeCell ref="S18:T18"/>
    <mergeCell ref="U18:V18"/>
    <mergeCell ref="W18:X18"/>
    <mergeCell ref="Y18:Z18"/>
    <mergeCell ref="C18:D18"/>
    <mergeCell ref="E18:F18"/>
    <mergeCell ref="G18:H18"/>
    <mergeCell ref="I18:J18"/>
    <mergeCell ref="K18:L18"/>
    <mergeCell ref="M18:N18"/>
    <mergeCell ref="AA17:AB17"/>
    <mergeCell ref="AC17:AD17"/>
    <mergeCell ref="AE17:AF17"/>
    <mergeCell ref="AG17:AH17"/>
    <mergeCell ref="AI17:AJ17"/>
    <mergeCell ref="AK17:AL17"/>
    <mergeCell ref="O17:P17"/>
    <mergeCell ref="Q17:R17"/>
    <mergeCell ref="S17:T17"/>
    <mergeCell ref="U17:V17"/>
    <mergeCell ref="W17:X17"/>
    <mergeCell ref="Y17:Z17"/>
    <mergeCell ref="C17:D17"/>
    <mergeCell ref="E17:F17"/>
    <mergeCell ref="G17:H17"/>
    <mergeCell ref="I17:J17"/>
    <mergeCell ref="K17:L17"/>
    <mergeCell ref="M17:N17"/>
    <mergeCell ref="AA16:AB16"/>
    <mergeCell ref="AC16:AD16"/>
    <mergeCell ref="AE16:AF16"/>
    <mergeCell ref="AG16:AH16"/>
    <mergeCell ref="AI16:AJ16"/>
    <mergeCell ref="AK16:AL16"/>
    <mergeCell ref="O16:P16"/>
    <mergeCell ref="Q16:R16"/>
    <mergeCell ref="S16:T16"/>
    <mergeCell ref="U16:V16"/>
    <mergeCell ref="W16:X16"/>
    <mergeCell ref="Y16:Z16"/>
    <mergeCell ref="C16:D16"/>
    <mergeCell ref="E16:F16"/>
    <mergeCell ref="G16:H16"/>
    <mergeCell ref="I16:J16"/>
    <mergeCell ref="K16:L16"/>
    <mergeCell ref="M16:N16"/>
    <mergeCell ref="AA15:AB15"/>
    <mergeCell ref="AC15:AD15"/>
    <mergeCell ref="AE15:AF15"/>
    <mergeCell ref="AG15:AH15"/>
    <mergeCell ref="AI15:AJ15"/>
    <mergeCell ref="AK15:AL15"/>
    <mergeCell ref="O15:P15"/>
    <mergeCell ref="Q15:R15"/>
    <mergeCell ref="S15:T15"/>
    <mergeCell ref="U15:V15"/>
    <mergeCell ref="W15:X15"/>
    <mergeCell ref="Y15:Z15"/>
    <mergeCell ref="C15:D15"/>
    <mergeCell ref="E15:F15"/>
    <mergeCell ref="G15:H15"/>
    <mergeCell ref="I15:J15"/>
    <mergeCell ref="K15:L15"/>
    <mergeCell ref="M15:N15"/>
    <mergeCell ref="AA14:AB14"/>
    <mergeCell ref="AC14:AD14"/>
    <mergeCell ref="AE14:AF14"/>
    <mergeCell ref="AG14:AH14"/>
    <mergeCell ref="AI14:AJ14"/>
    <mergeCell ref="AK14:AL14"/>
    <mergeCell ref="O14:P14"/>
    <mergeCell ref="Q14:R14"/>
    <mergeCell ref="S14:T14"/>
    <mergeCell ref="U14:V14"/>
    <mergeCell ref="W14:X14"/>
    <mergeCell ref="Y14:Z14"/>
    <mergeCell ref="C14:D14"/>
    <mergeCell ref="E14:F14"/>
    <mergeCell ref="G14:H14"/>
    <mergeCell ref="I14:J14"/>
    <mergeCell ref="K14:L14"/>
    <mergeCell ref="M14:N14"/>
    <mergeCell ref="AA13:AB13"/>
    <mergeCell ref="AC13:AD13"/>
    <mergeCell ref="AE13:AF13"/>
    <mergeCell ref="AG13:AH13"/>
    <mergeCell ref="AI13:AJ13"/>
    <mergeCell ref="AK13:AL13"/>
    <mergeCell ref="O13:P13"/>
    <mergeCell ref="Q13:R13"/>
    <mergeCell ref="S13:T13"/>
    <mergeCell ref="U13:V13"/>
    <mergeCell ref="W13:X13"/>
    <mergeCell ref="Y13:Z13"/>
    <mergeCell ref="C13:D13"/>
    <mergeCell ref="E13:F13"/>
    <mergeCell ref="G13:H13"/>
    <mergeCell ref="I13:J13"/>
    <mergeCell ref="K13:L13"/>
    <mergeCell ref="M13:N13"/>
    <mergeCell ref="AA12:AB12"/>
    <mergeCell ref="AC12:AD12"/>
    <mergeCell ref="AE12:AF12"/>
    <mergeCell ref="AG12:AH12"/>
    <mergeCell ref="AI12:AJ12"/>
    <mergeCell ref="AK12:AL12"/>
    <mergeCell ref="O12:P12"/>
    <mergeCell ref="Q12:R12"/>
    <mergeCell ref="S12:T12"/>
    <mergeCell ref="U12:V12"/>
    <mergeCell ref="W12:X12"/>
    <mergeCell ref="Y12:Z12"/>
    <mergeCell ref="C12:D12"/>
    <mergeCell ref="E12:F12"/>
    <mergeCell ref="G12:H12"/>
    <mergeCell ref="I12:J12"/>
    <mergeCell ref="K12:L12"/>
    <mergeCell ref="M12:N12"/>
    <mergeCell ref="AA11:AB11"/>
    <mergeCell ref="AC11:AD11"/>
    <mergeCell ref="AE11:AF11"/>
    <mergeCell ref="AG11:AH11"/>
    <mergeCell ref="AI11:AJ11"/>
    <mergeCell ref="AK11:AL11"/>
    <mergeCell ref="O11:P11"/>
    <mergeCell ref="Q11:R11"/>
    <mergeCell ref="S11:T11"/>
    <mergeCell ref="U11:V11"/>
    <mergeCell ref="W11:X11"/>
    <mergeCell ref="Y11:Z11"/>
    <mergeCell ref="C11:D11"/>
    <mergeCell ref="E11:F11"/>
    <mergeCell ref="G11:H11"/>
    <mergeCell ref="I11:J11"/>
    <mergeCell ref="K11:L11"/>
    <mergeCell ref="M11:N11"/>
    <mergeCell ref="AA10:AB10"/>
    <mergeCell ref="AC10:AD10"/>
    <mergeCell ref="AE10:AF10"/>
    <mergeCell ref="AG10:AH10"/>
    <mergeCell ref="AI10:AJ10"/>
    <mergeCell ref="AK10:AL10"/>
    <mergeCell ref="O10:P10"/>
    <mergeCell ref="Q10:R10"/>
    <mergeCell ref="S10:T10"/>
    <mergeCell ref="U10:V10"/>
    <mergeCell ref="W10:X10"/>
    <mergeCell ref="Y10:Z10"/>
    <mergeCell ref="C10:D10"/>
    <mergeCell ref="E10:F10"/>
    <mergeCell ref="G10:H10"/>
    <mergeCell ref="I10:J10"/>
    <mergeCell ref="K10:L10"/>
    <mergeCell ref="M10:N10"/>
    <mergeCell ref="AA9:AB9"/>
    <mergeCell ref="AC9:AD9"/>
    <mergeCell ref="AE9:AF9"/>
    <mergeCell ref="AG9:AH9"/>
    <mergeCell ref="AI9:AJ9"/>
    <mergeCell ref="AK9:AL9"/>
    <mergeCell ref="O9:P9"/>
    <mergeCell ref="Q9:R9"/>
    <mergeCell ref="S9:T9"/>
    <mergeCell ref="U9:V9"/>
    <mergeCell ref="W9:X9"/>
    <mergeCell ref="Y9:Z9"/>
    <mergeCell ref="C9:D9"/>
    <mergeCell ref="E9:F9"/>
    <mergeCell ref="G9:H9"/>
    <mergeCell ref="I9:J9"/>
    <mergeCell ref="K9:L9"/>
    <mergeCell ref="M9:N9"/>
    <mergeCell ref="AA8:AB8"/>
    <mergeCell ref="AC8:AD8"/>
    <mergeCell ref="AE8:AF8"/>
    <mergeCell ref="AG8:AH8"/>
    <mergeCell ref="AI8:AJ8"/>
    <mergeCell ref="AK8:AL8"/>
    <mergeCell ref="O8:P8"/>
    <mergeCell ref="Q8:R8"/>
    <mergeCell ref="S8:T8"/>
    <mergeCell ref="U8:V8"/>
    <mergeCell ref="W8:X8"/>
    <mergeCell ref="Y8:Z8"/>
    <mergeCell ref="C8:D8"/>
    <mergeCell ref="E8:F8"/>
    <mergeCell ref="G8:H8"/>
    <mergeCell ref="I8:J8"/>
    <mergeCell ref="K8:L8"/>
    <mergeCell ref="M8:N8"/>
    <mergeCell ref="AA7:AB7"/>
    <mergeCell ref="AC7:AD7"/>
    <mergeCell ref="AE7:AF7"/>
    <mergeCell ref="AG7:AH7"/>
    <mergeCell ref="AI7:AJ7"/>
    <mergeCell ref="AK7:AL7"/>
    <mergeCell ref="O7:P7"/>
    <mergeCell ref="Q7:R7"/>
    <mergeCell ref="S7:T7"/>
    <mergeCell ref="U7:V7"/>
    <mergeCell ref="W7:X7"/>
    <mergeCell ref="Y7:Z7"/>
    <mergeCell ref="C7:D7"/>
    <mergeCell ref="E7:F7"/>
    <mergeCell ref="G7:H7"/>
    <mergeCell ref="I7:J7"/>
    <mergeCell ref="K7:L7"/>
    <mergeCell ref="M7:N7"/>
    <mergeCell ref="AA6:AB6"/>
    <mergeCell ref="AC6:AD6"/>
    <mergeCell ref="AE6:AF6"/>
    <mergeCell ref="AG6:AH6"/>
    <mergeCell ref="AI6:AJ6"/>
    <mergeCell ref="AK6:AL6"/>
    <mergeCell ref="O6:P6"/>
    <mergeCell ref="Q6:R6"/>
    <mergeCell ref="S6:T6"/>
    <mergeCell ref="U6:V6"/>
    <mergeCell ref="W6:X6"/>
    <mergeCell ref="Y6:Z6"/>
    <mergeCell ref="C6:D6"/>
    <mergeCell ref="E6:F6"/>
    <mergeCell ref="G6:H6"/>
    <mergeCell ref="I6:J6"/>
    <mergeCell ref="K6:L6"/>
    <mergeCell ref="M6:N6"/>
    <mergeCell ref="AA5:AB5"/>
    <mergeCell ref="AC5:AD5"/>
    <mergeCell ref="AE5:AF5"/>
    <mergeCell ref="AG5:AH5"/>
    <mergeCell ref="AI5:AJ5"/>
    <mergeCell ref="AK5:AL5"/>
    <mergeCell ref="O5:P5"/>
    <mergeCell ref="Q5:R5"/>
    <mergeCell ref="S5:T5"/>
    <mergeCell ref="U5:V5"/>
    <mergeCell ref="W5:X5"/>
    <mergeCell ref="Y5:Z5"/>
    <mergeCell ref="C5:D5"/>
    <mergeCell ref="E5:F5"/>
    <mergeCell ref="G5:H5"/>
    <mergeCell ref="I5:J5"/>
    <mergeCell ref="K5:L5"/>
    <mergeCell ref="M5:N5"/>
  </mergeCells>
  <printOptions horizontalCentered="1" verticalCentered="1"/>
  <pageMargins left="0.19685039370078741" right="0.19685039370078741" top="0.59055118110236227" bottom="0.59055118110236227" header="0.51181102362204722" footer="0.51181102362204722"/>
  <pageSetup paperSize="9" scale="85"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41EA8-158A-441F-9066-FC9C15FBACAA}">
  <dimension ref="A1:G54"/>
  <sheetViews>
    <sheetView showGridLines="0" zoomScaleNormal="100" workbookViewId="0">
      <selection activeCell="I7" sqref="I7"/>
    </sheetView>
  </sheetViews>
  <sheetFormatPr defaultColWidth="8.85546875" defaultRowHeight="12.75"/>
  <cols>
    <col min="1" max="1" width="24.28515625" style="655" customWidth="1"/>
    <col min="2" max="2" width="13.85546875" style="655" customWidth="1"/>
    <col min="3" max="7" width="9.7109375" style="655" customWidth="1"/>
    <col min="8" max="256" width="8.85546875" style="655"/>
    <col min="257" max="257" width="24.28515625" style="655" customWidth="1"/>
    <col min="258" max="258" width="13.85546875" style="655" customWidth="1"/>
    <col min="259" max="263" width="9.7109375" style="655" customWidth="1"/>
    <col min="264" max="512" width="8.85546875" style="655"/>
    <col min="513" max="513" width="24.28515625" style="655" customWidth="1"/>
    <col min="514" max="514" width="13.85546875" style="655" customWidth="1"/>
    <col min="515" max="519" width="9.7109375" style="655" customWidth="1"/>
    <col min="520" max="768" width="8.85546875" style="655"/>
    <col min="769" max="769" width="24.28515625" style="655" customWidth="1"/>
    <col min="770" max="770" width="13.85546875" style="655" customWidth="1"/>
    <col min="771" max="775" width="9.7109375" style="655" customWidth="1"/>
    <col min="776" max="1024" width="8.85546875" style="655"/>
    <col min="1025" max="1025" width="24.28515625" style="655" customWidth="1"/>
    <col min="1026" max="1026" width="13.85546875" style="655" customWidth="1"/>
    <col min="1027" max="1031" width="9.7109375" style="655" customWidth="1"/>
    <col min="1032" max="1280" width="8.85546875" style="655"/>
    <col min="1281" max="1281" width="24.28515625" style="655" customWidth="1"/>
    <col min="1282" max="1282" width="13.85546875" style="655" customWidth="1"/>
    <col min="1283" max="1287" width="9.7109375" style="655" customWidth="1"/>
    <col min="1288" max="1536" width="8.85546875" style="655"/>
    <col min="1537" max="1537" width="24.28515625" style="655" customWidth="1"/>
    <col min="1538" max="1538" width="13.85546875" style="655" customWidth="1"/>
    <col min="1539" max="1543" width="9.7109375" style="655" customWidth="1"/>
    <col min="1544" max="1792" width="8.85546875" style="655"/>
    <col min="1793" max="1793" width="24.28515625" style="655" customWidth="1"/>
    <col min="1794" max="1794" width="13.85546875" style="655" customWidth="1"/>
    <col min="1795" max="1799" width="9.7109375" style="655" customWidth="1"/>
    <col min="1800" max="2048" width="8.85546875" style="655"/>
    <col min="2049" max="2049" width="24.28515625" style="655" customWidth="1"/>
    <col min="2050" max="2050" width="13.85546875" style="655" customWidth="1"/>
    <col min="2051" max="2055" width="9.7109375" style="655" customWidth="1"/>
    <col min="2056" max="2304" width="8.85546875" style="655"/>
    <col min="2305" max="2305" width="24.28515625" style="655" customWidth="1"/>
    <col min="2306" max="2306" width="13.85546875" style="655" customWidth="1"/>
    <col min="2307" max="2311" width="9.7109375" style="655" customWidth="1"/>
    <col min="2312" max="2560" width="8.85546875" style="655"/>
    <col min="2561" max="2561" width="24.28515625" style="655" customWidth="1"/>
    <col min="2562" max="2562" width="13.85546875" style="655" customWidth="1"/>
    <col min="2563" max="2567" width="9.7109375" style="655" customWidth="1"/>
    <col min="2568" max="2816" width="8.85546875" style="655"/>
    <col min="2817" max="2817" width="24.28515625" style="655" customWidth="1"/>
    <col min="2818" max="2818" width="13.85546875" style="655" customWidth="1"/>
    <col min="2819" max="2823" width="9.7109375" style="655" customWidth="1"/>
    <col min="2824" max="3072" width="8.85546875" style="655"/>
    <col min="3073" max="3073" width="24.28515625" style="655" customWidth="1"/>
    <col min="3074" max="3074" width="13.85546875" style="655" customWidth="1"/>
    <col min="3075" max="3079" width="9.7109375" style="655" customWidth="1"/>
    <col min="3080" max="3328" width="8.85546875" style="655"/>
    <col min="3329" max="3329" width="24.28515625" style="655" customWidth="1"/>
    <col min="3330" max="3330" width="13.85546875" style="655" customWidth="1"/>
    <col min="3331" max="3335" width="9.7109375" style="655" customWidth="1"/>
    <col min="3336" max="3584" width="8.85546875" style="655"/>
    <col min="3585" max="3585" width="24.28515625" style="655" customWidth="1"/>
    <col min="3586" max="3586" width="13.85546875" style="655" customWidth="1"/>
    <col min="3587" max="3591" width="9.7109375" style="655" customWidth="1"/>
    <col min="3592" max="3840" width="8.85546875" style="655"/>
    <col min="3841" max="3841" width="24.28515625" style="655" customWidth="1"/>
    <col min="3842" max="3842" width="13.85546875" style="655" customWidth="1"/>
    <col min="3843" max="3847" width="9.7109375" style="655" customWidth="1"/>
    <col min="3848" max="4096" width="8.85546875" style="655"/>
    <col min="4097" max="4097" width="24.28515625" style="655" customWidth="1"/>
    <col min="4098" max="4098" width="13.85546875" style="655" customWidth="1"/>
    <col min="4099" max="4103" width="9.7109375" style="655" customWidth="1"/>
    <col min="4104" max="4352" width="8.85546875" style="655"/>
    <col min="4353" max="4353" width="24.28515625" style="655" customWidth="1"/>
    <col min="4354" max="4354" width="13.85546875" style="655" customWidth="1"/>
    <col min="4355" max="4359" width="9.7109375" style="655" customWidth="1"/>
    <col min="4360" max="4608" width="8.85546875" style="655"/>
    <col min="4609" max="4609" width="24.28515625" style="655" customWidth="1"/>
    <col min="4610" max="4610" width="13.85546875" style="655" customWidth="1"/>
    <col min="4611" max="4615" width="9.7109375" style="655" customWidth="1"/>
    <col min="4616" max="4864" width="8.85546875" style="655"/>
    <col min="4865" max="4865" width="24.28515625" style="655" customWidth="1"/>
    <col min="4866" max="4866" width="13.85546875" style="655" customWidth="1"/>
    <col min="4867" max="4871" width="9.7109375" style="655" customWidth="1"/>
    <col min="4872" max="5120" width="8.85546875" style="655"/>
    <col min="5121" max="5121" width="24.28515625" style="655" customWidth="1"/>
    <col min="5122" max="5122" width="13.85546875" style="655" customWidth="1"/>
    <col min="5123" max="5127" width="9.7109375" style="655" customWidth="1"/>
    <col min="5128" max="5376" width="8.85546875" style="655"/>
    <col min="5377" max="5377" width="24.28515625" style="655" customWidth="1"/>
    <col min="5378" max="5378" width="13.85546875" style="655" customWidth="1"/>
    <col min="5379" max="5383" width="9.7109375" style="655" customWidth="1"/>
    <col min="5384" max="5632" width="8.85546875" style="655"/>
    <col min="5633" max="5633" width="24.28515625" style="655" customWidth="1"/>
    <col min="5634" max="5634" width="13.85546875" style="655" customWidth="1"/>
    <col min="5635" max="5639" width="9.7109375" style="655" customWidth="1"/>
    <col min="5640" max="5888" width="8.85546875" style="655"/>
    <col min="5889" max="5889" width="24.28515625" style="655" customWidth="1"/>
    <col min="5890" max="5890" width="13.85546875" style="655" customWidth="1"/>
    <col min="5891" max="5895" width="9.7109375" style="655" customWidth="1"/>
    <col min="5896" max="6144" width="8.85546875" style="655"/>
    <col min="6145" max="6145" width="24.28515625" style="655" customWidth="1"/>
    <col min="6146" max="6146" width="13.85546875" style="655" customWidth="1"/>
    <col min="6147" max="6151" width="9.7109375" style="655" customWidth="1"/>
    <col min="6152" max="6400" width="8.85546875" style="655"/>
    <col min="6401" max="6401" width="24.28515625" style="655" customWidth="1"/>
    <col min="6402" max="6402" width="13.85546875" style="655" customWidth="1"/>
    <col min="6403" max="6407" width="9.7109375" style="655" customWidth="1"/>
    <col min="6408" max="6656" width="8.85546875" style="655"/>
    <col min="6657" max="6657" width="24.28515625" style="655" customWidth="1"/>
    <col min="6658" max="6658" width="13.85546875" style="655" customWidth="1"/>
    <col min="6659" max="6663" width="9.7109375" style="655" customWidth="1"/>
    <col min="6664" max="6912" width="8.85546875" style="655"/>
    <col min="6913" max="6913" width="24.28515625" style="655" customWidth="1"/>
    <col min="6914" max="6914" width="13.85546875" style="655" customWidth="1"/>
    <col min="6915" max="6919" width="9.7109375" style="655" customWidth="1"/>
    <col min="6920" max="7168" width="8.85546875" style="655"/>
    <col min="7169" max="7169" width="24.28515625" style="655" customWidth="1"/>
    <col min="7170" max="7170" width="13.85546875" style="655" customWidth="1"/>
    <col min="7171" max="7175" width="9.7109375" style="655" customWidth="1"/>
    <col min="7176" max="7424" width="8.85546875" style="655"/>
    <col min="7425" max="7425" width="24.28515625" style="655" customWidth="1"/>
    <col min="7426" max="7426" width="13.85546875" style="655" customWidth="1"/>
    <col min="7427" max="7431" width="9.7109375" style="655" customWidth="1"/>
    <col min="7432" max="7680" width="8.85546875" style="655"/>
    <col min="7681" max="7681" width="24.28515625" style="655" customWidth="1"/>
    <col min="7682" max="7682" width="13.85546875" style="655" customWidth="1"/>
    <col min="7683" max="7687" width="9.7109375" style="655" customWidth="1"/>
    <col min="7688" max="7936" width="8.85546875" style="655"/>
    <col min="7937" max="7937" width="24.28515625" style="655" customWidth="1"/>
    <col min="7938" max="7938" width="13.85546875" style="655" customWidth="1"/>
    <col min="7939" max="7943" width="9.7109375" style="655" customWidth="1"/>
    <col min="7944" max="8192" width="8.85546875" style="655"/>
    <col min="8193" max="8193" width="24.28515625" style="655" customWidth="1"/>
    <col min="8194" max="8194" width="13.85546875" style="655" customWidth="1"/>
    <col min="8195" max="8199" width="9.7109375" style="655" customWidth="1"/>
    <col min="8200" max="8448" width="8.85546875" style="655"/>
    <col min="8449" max="8449" width="24.28515625" style="655" customWidth="1"/>
    <col min="8450" max="8450" width="13.85546875" style="655" customWidth="1"/>
    <col min="8451" max="8455" width="9.7109375" style="655" customWidth="1"/>
    <col min="8456" max="8704" width="8.85546875" style="655"/>
    <col min="8705" max="8705" width="24.28515625" style="655" customWidth="1"/>
    <col min="8706" max="8706" width="13.85546875" style="655" customWidth="1"/>
    <col min="8707" max="8711" width="9.7109375" style="655" customWidth="1"/>
    <col min="8712" max="8960" width="8.85546875" style="655"/>
    <col min="8961" max="8961" width="24.28515625" style="655" customWidth="1"/>
    <col min="8962" max="8962" width="13.85546875" style="655" customWidth="1"/>
    <col min="8963" max="8967" width="9.7109375" style="655" customWidth="1"/>
    <col min="8968" max="9216" width="8.85546875" style="655"/>
    <col min="9217" max="9217" width="24.28515625" style="655" customWidth="1"/>
    <col min="9218" max="9218" width="13.85546875" style="655" customWidth="1"/>
    <col min="9219" max="9223" width="9.7109375" style="655" customWidth="1"/>
    <col min="9224" max="9472" width="8.85546875" style="655"/>
    <col min="9473" max="9473" width="24.28515625" style="655" customWidth="1"/>
    <col min="9474" max="9474" width="13.85546875" style="655" customWidth="1"/>
    <col min="9475" max="9479" width="9.7109375" style="655" customWidth="1"/>
    <col min="9480" max="9728" width="8.85546875" style="655"/>
    <col min="9729" max="9729" width="24.28515625" style="655" customWidth="1"/>
    <col min="9730" max="9730" width="13.85546875" style="655" customWidth="1"/>
    <col min="9731" max="9735" width="9.7109375" style="655" customWidth="1"/>
    <col min="9736" max="9984" width="8.85546875" style="655"/>
    <col min="9985" max="9985" width="24.28515625" style="655" customWidth="1"/>
    <col min="9986" max="9986" width="13.85546875" style="655" customWidth="1"/>
    <col min="9987" max="9991" width="9.7109375" style="655" customWidth="1"/>
    <col min="9992" max="10240" width="8.85546875" style="655"/>
    <col min="10241" max="10241" width="24.28515625" style="655" customWidth="1"/>
    <col min="10242" max="10242" width="13.85546875" style="655" customWidth="1"/>
    <col min="10243" max="10247" width="9.7109375" style="655" customWidth="1"/>
    <col min="10248" max="10496" width="8.85546875" style="655"/>
    <col min="10497" max="10497" width="24.28515625" style="655" customWidth="1"/>
    <col min="10498" max="10498" width="13.85546875" style="655" customWidth="1"/>
    <col min="10499" max="10503" width="9.7109375" style="655" customWidth="1"/>
    <col min="10504" max="10752" width="8.85546875" style="655"/>
    <col min="10753" max="10753" width="24.28515625" style="655" customWidth="1"/>
    <col min="10754" max="10754" width="13.85546875" style="655" customWidth="1"/>
    <col min="10755" max="10759" width="9.7109375" style="655" customWidth="1"/>
    <col min="10760" max="11008" width="8.85546875" style="655"/>
    <col min="11009" max="11009" width="24.28515625" style="655" customWidth="1"/>
    <col min="11010" max="11010" width="13.85546875" style="655" customWidth="1"/>
    <col min="11011" max="11015" width="9.7109375" style="655" customWidth="1"/>
    <col min="11016" max="11264" width="8.85546875" style="655"/>
    <col min="11265" max="11265" width="24.28515625" style="655" customWidth="1"/>
    <col min="11266" max="11266" width="13.85546875" style="655" customWidth="1"/>
    <col min="11267" max="11271" width="9.7109375" style="655" customWidth="1"/>
    <col min="11272" max="11520" width="8.85546875" style="655"/>
    <col min="11521" max="11521" width="24.28515625" style="655" customWidth="1"/>
    <col min="11522" max="11522" width="13.85546875" style="655" customWidth="1"/>
    <col min="11523" max="11527" width="9.7109375" style="655" customWidth="1"/>
    <col min="11528" max="11776" width="8.85546875" style="655"/>
    <col min="11777" max="11777" width="24.28515625" style="655" customWidth="1"/>
    <col min="11778" max="11778" width="13.85546875" style="655" customWidth="1"/>
    <col min="11779" max="11783" width="9.7109375" style="655" customWidth="1"/>
    <col min="11784" max="12032" width="8.85546875" style="655"/>
    <col min="12033" max="12033" width="24.28515625" style="655" customWidth="1"/>
    <col min="12034" max="12034" width="13.85546875" style="655" customWidth="1"/>
    <col min="12035" max="12039" width="9.7109375" style="655" customWidth="1"/>
    <col min="12040" max="12288" width="8.85546875" style="655"/>
    <col min="12289" max="12289" width="24.28515625" style="655" customWidth="1"/>
    <col min="12290" max="12290" width="13.85546875" style="655" customWidth="1"/>
    <col min="12291" max="12295" width="9.7109375" style="655" customWidth="1"/>
    <col min="12296" max="12544" width="8.85546875" style="655"/>
    <col min="12545" max="12545" width="24.28515625" style="655" customWidth="1"/>
    <col min="12546" max="12546" width="13.85546875" style="655" customWidth="1"/>
    <col min="12547" max="12551" width="9.7109375" style="655" customWidth="1"/>
    <col min="12552" max="12800" width="8.85546875" style="655"/>
    <col min="12801" max="12801" width="24.28515625" style="655" customWidth="1"/>
    <col min="12802" max="12802" width="13.85546875" style="655" customWidth="1"/>
    <col min="12803" max="12807" width="9.7109375" style="655" customWidth="1"/>
    <col min="12808" max="13056" width="8.85546875" style="655"/>
    <col min="13057" max="13057" width="24.28515625" style="655" customWidth="1"/>
    <col min="13058" max="13058" width="13.85546875" style="655" customWidth="1"/>
    <col min="13059" max="13063" width="9.7109375" style="655" customWidth="1"/>
    <col min="13064" max="13312" width="8.85546875" style="655"/>
    <col min="13313" max="13313" width="24.28515625" style="655" customWidth="1"/>
    <col min="13314" max="13314" width="13.85546875" style="655" customWidth="1"/>
    <col min="13315" max="13319" width="9.7109375" style="655" customWidth="1"/>
    <col min="13320" max="13568" width="8.85546875" style="655"/>
    <col min="13569" max="13569" width="24.28515625" style="655" customWidth="1"/>
    <col min="13570" max="13570" width="13.85546875" style="655" customWidth="1"/>
    <col min="13571" max="13575" width="9.7109375" style="655" customWidth="1"/>
    <col min="13576" max="13824" width="8.85546875" style="655"/>
    <col min="13825" max="13825" width="24.28515625" style="655" customWidth="1"/>
    <col min="13826" max="13826" width="13.85546875" style="655" customWidth="1"/>
    <col min="13827" max="13831" width="9.7109375" style="655" customWidth="1"/>
    <col min="13832" max="14080" width="8.85546875" style="655"/>
    <col min="14081" max="14081" width="24.28515625" style="655" customWidth="1"/>
    <col min="14082" max="14082" width="13.85546875" style="655" customWidth="1"/>
    <col min="14083" max="14087" width="9.7109375" style="655" customWidth="1"/>
    <col min="14088" max="14336" width="8.85546875" style="655"/>
    <col min="14337" max="14337" width="24.28515625" style="655" customWidth="1"/>
    <col min="14338" max="14338" width="13.85546875" style="655" customWidth="1"/>
    <col min="14339" max="14343" width="9.7109375" style="655" customWidth="1"/>
    <col min="14344" max="14592" width="8.85546875" style="655"/>
    <col min="14593" max="14593" width="24.28515625" style="655" customWidth="1"/>
    <col min="14594" max="14594" width="13.85546875" style="655" customWidth="1"/>
    <col min="14595" max="14599" width="9.7109375" style="655" customWidth="1"/>
    <col min="14600" max="14848" width="8.85546875" style="655"/>
    <col min="14849" max="14849" width="24.28515625" style="655" customWidth="1"/>
    <col min="14850" max="14850" width="13.85546875" style="655" customWidth="1"/>
    <col min="14851" max="14855" width="9.7109375" style="655" customWidth="1"/>
    <col min="14856" max="15104" width="8.85546875" style="655"/>
    <col min="15105" max="15105" width="24.28515625" style="655" customWidth="1"/>
    <col min="15106" max="15106" width="13.85546875" style="655" customWidth="1"/>
    <col min="15107" max="15111" width="9.7109375" style="655" customWidth="1"/>
    <col min="15112" max="15360" width="8.85546875" style="655"/>
    <col min="15361" max="15361" width="24.28515625" style="655" customWidth="1"/>
    <col min="15362" max="15362" width="13.85546875" style="655" customWidth="1"/>
    <col min="15363" max="15367" width="9.7109375" style="655" customWidth="1"/>
    <col min="15368" max="15616" width="8.85546875" style="655"/>
    <col min="15617" max="15617" width="24.28515625" style="655" customWidth="1"/>
    <col min="15618" max="15618" width="13.85546875" style="655" customWidth="1"/>
    <col min="15619" max="15623" width="9.7109375" style="655" customWidth="1"/>
    <col min="15624" max="15872" width="8.85546875" style="655"/>
    <col min="15873" max="15873" width="24.28515625" style="655" customWidth="1"/>
    <col min="15874" max="15874" width="13.85546875" style="655" customWidth="1"/>
    <col min="15875" max="15879" width="9.7109375" style="655" customWidth="1"/>
    <col min="15880" max="16128" width="8.85546875" style="655"/>
    <col min="16129" max="16129" width="24.28515625" style="655" customWidth="1"/>
    <col min="16130" max="16130" width="13.85546875" style="655" customWidth="1"/>
    <col min="16131" max="16135" width="9.7109375" style="655" customWidth="1"/>
    <col min="16136" max="16384" width="8.85546875" style="655"/>
  </cols>
  <sheetData>
    <row r="1" spans="1:7" ht="18.75">
      <c r="A1" s="775"/>
      <c r="B1" s="775"/>
      <c r="C1" s="775"/>
      <c r="D1" s="775"/>
      <c r="E1" s="775"/>
      <c r="F1" s="776"/>
      <c r="G1" s="776"/>
    </row>
    <row r="2" spans="1:7" ht="18.75">
      <c r="A2" s="777" t="s">
        <v>725</v>
      </c>
      <c r="B2" s="777"/>
      <c r="C2" s="777"/>
      <c r="D2" s="777"/>
      <c r="E2" s="777"/>
      <c r="F2" s="777"/>
      <c r="G2" s="777"/>
    </row>
    <row r="3" spans="1:7" ht="15.75">
      <c r="A3" s="778" t="s">
        <v>726</v>
      </c>
      <c r="B3" s="778"/>
      <c r="C3" s="778"/>
      <c r="D3" s="778"/>
      <c r="E3" s="778"/>
      <c r="F3" s="778"/>
      <c r="G3" s="778"/>
    </row>
    <row r="4" spans="1:7" ht="18.75" customHeight="1">
      <c r="A4" s="778" t="s">
        <v>727</v>
      </c>
      <c r="B4" s="778"/>
      <c r="C4" s="778"/>
      <c r="D4" s="778"/>
      <c r="E4" s="778"/>
      <c r="F4" s="778"/>
      <c r="G4" s="778"/>
    </row>
    <row r="5" spans="1:7" ht="15.75">
      <c r="A5" s="779" t="s">
        <v>728</v>
      </c>
      <c r="F5" s="780"/>
      <c r="G5" s="780" t="s">
        <v>729</v>
      </c>
    </row>
    <row r="6" spans="1:7" ht="27.75" customHeight="1">
      <c r="A6" s="781" t="s">
        <v>730</v>
      </c>
      <c r="B6" s="782" t="s">
        <v>557</v>
      </c>
      <c r="C6" s="783" t="s">
        <v>396</v>
      </c>
      <c r="D6" s="784"/>
      <c r="E6" s="784"/>
      <c r="F6" s="784"/>
      <c r="G6" s="785" t="s">
        <v>397</v>
      </c>
    </row>
    <row r="7" spans="1:7" ht="19.5" customHeight="1">
      <c r="A7" s="786" t="s">
        <v>558</v>
      </c>
      <c r="B7" s="679" t="s">
        <v>559</v>
      </c>
      <c r="C7" s="787">
        <v>1433</v>
      </c>
      <c r="D7" s="787">
        <v>1434</v>
      </c>
      <c r="E7" s="787">
        <v>1435</v>
      </c>
      <c r="F7" s="787">
        <v>1436</v>
      </c>
      <c r="G7" s="787">
        <v>1437</v>
      </c>
    </row>
    <row r="8" spans="1:7" ht="30" customHeight="1">
      <c r="A8" s="788" t="s">
        <v>560</v>
      </c>
      <c r="B8" s="789" t="s">
        <v>561</v>
      </c>
      <c r="C8" s="789">
        <v>6516</v>
      </c>
      <c r="D8" s="789">
        <v>7327</v>
      </c>
      <c r="E8" s="789">
        <v>7886</v>
      </c>
      <c r="F8" s="789">
        <v>8717</v>
      </c>
      <c r="G8" s="789">
        <v>9536</v>
      </c>
    </row>
    <row r="9" spans="1:7" ht="30" customHeight="1">
      <c r="A9" s="790"/>
      <c r="B9" s="791" t="s">
        <v>88</v>
      </c>
      <c r="C9" s="791">
        <v>19750</v>
      </c>
      <c r="D9" s="791">
        <v>20428</v>
      </c>
      <c r="E9" s="791">
        <v>19975</v>
      </c>
      <c r="F9" s="791">
        <v>20676</v>
      </c>
      <c r="G9" s="791">
        <v>21576</v>
      </c>
    </row>
    <row r="10" spans="1:7" ht="30" customHeight="1">
      <c r="A10" s="786" t="s">
        <v>731</v>
      </c>
      <c r="B10" s="792" t="s">
        <v>89</v>
      </c>
      <c r="C10" s="792">
        <f>SUM(C8:C9)</f>
        <v>26266</v>
      </c>
      <c r="D10" s="792">
        <f>SUM(D8:D9)</f>
        <v>27755</v>
      </c>
      <c r="E10" s="792">
        <f>SUM(E8:E9)</f>
        <v>27861</v>
      </c>
      <c r="F10" s="792">
        <f>SUM(F8:F9)</f>
        <v>29393</v>
      </c>
      <c r="G10" s="792">
        <f>SUM(G8:G9)</f>
        <v>31112</v>
      </c>
    </row>
    <row r="11" spans="1:7" ht="30" customHeight="1">
      <c r="A11" s="793" t="s">
        <v>732</v>
      </c>
      <c r="B11" s="794"/>
      <c r="C11" s="795">
        <v>9</v>
      </c>
      <c r="D11" s="795">
        <v>9.3000000000000007</v>
      </c>
      <c r="E11" s="795">
        <v>9.1</v>
      </c>
      <c r="F11" s="795">
        <v>9.3000000000000007</v>
      </c>
      <c r="G11" s="795">
        <v>9.8000000000000007</v>
      </c>
    </row>
    <row r="12" spans="1:7" ht="30" customHeight="1">
      <c r="A12" s="781" t="s">
        <v>564</v>
      </c>
      <c r="B12" s="796" t="s">
        <v>561</v>
      </c>
      <c r="C12" s="796">
        <v>31004</v>
      </c>
      <c r="D12" s="796">
        <v>33069</v>
      </c>
      <c r="E12" s="796">
        <v>37162</v>
      </c>
      <c r="F12" s="796">
        <v>38544</v>
      </c>
      <c r="G12" s="796">
        <v>39122</v>
      </c>
    </row>
    <row r="13" spans="1:7" ht="30" customHeight="1">
      <c r="A13" s="790"/>
      <c r="B13" s="791" t="s">
        <v>88</v>
      </c>
      <c r="C13" s="791">
        <v>33404</v>
      </c>
      <c r="D13" s="791">
        <v>32083</v>
      </c>
      <c r="E13" s="791">
        <v>33843</v>
      </c>
      <c r="F13" s="791">
        <v>35144</v>
      </c>
      <c r="G13" s="791">
        <v>40239</v>
      </c>
    </row>
    <row r="14" spans="1:7" ht="30" customHeight="1">
      <c r="A14" s="786" t="s">
        <v>169</v>
      </c>
      <c r="B14" s="792" t="s">
        <v>89</v>
      </c>
      <c r="C14" s="792">
        <f>C12+C13</f>
        <v>64408</v>
      </c>
      <c r="D14" s="792">
        <f>SUM(D12:D13)</f>
        <v>65152</v>
      </c>
      <c r="E14" s="792">
        <f>SUM(E12:E13)</f>
        <v>71005</v>
      </c>
      <c r="F14" s="792">
        <f>SUM(F12:F13)</f>
        <v>73688</v>
      </c>
      <c r="G14" s="792">
        <f>SUM(G12:G13)</f>
        <v>79361</v>
      </c>
    </row>
    <row r="15" spans="1:7" ht="30" customHeight="1">
      <c r="A15" s="793" t="s">
        <v>732</v>
      </c>
      <c r="B15" s="794"/>
      <c r="C15" s="797">
        <v>22.1</v>
      </c>
      <c r="D15" s="797">
        <v>21.7</v>
      </c>
      <c r="E15" s="797">
        <v>23.1</v>
      </c>
      <c r="F15" s="797">
        <v>23.4</v>
      </c>
      <c r="G15" s="797">
        <v>25</v>
      </c>
    </row>
    <row r="16" spans="1:7" ht="30" customHeight="1">
      <c r="A16" s="788" t="s">
        <v>155</v>
      </c>
      <c r="B16" s="798" t="s">
        <v>561</v>
      </c>
      <c r="C16" s="798">
        <v>1362</v>
      </c>
      <c r="D16" s="798">
        <v>1616</v>
      </c>
      <c r="E16" s="798">
        <v>1940</v>
      </c>
      <c r="F16" s="798">
        <v>2144</v>
      </c>
      <c r="G16" s="798">
        <v>2479</v>
      </c>
    </row>
    <row r="17" spans="1:7" ht="30" customHeight="1">
      <c r="A17" s="788" t="s">
        <v>565</v>
      </c>
      <c r="B17" s="791" t="s">
        <v>88</v>
      </c>
      <c r="C17" s="791">
        <v>299</v>
      </c>
      <c r="D17" s="791">
        <v>204</v>
      </c>
      <c r="E17" s="791">
        <v>266</v>
      </c>
      <c r="F17" s="791">
        <v>245</v>
      </c>
      <c r="G17" s="791">
        <v>286</v>
      </c>
    </row>
    <row r="18" spans="1:7" ht="30" customHeight="1">
      <c r="A18" s="786" t="s">
        <v>217</v>
      </c>
      <c r="B18" s="792" t="s">
        <v>89</v>
      </c>
      <c r="C18" s="792">
        <f>C16+C17</f>
        <v>1661</v>
      </c>
      <c r="D18" s="792">
        <f>SUM(D16:D17)</f>
        <v>1820</v>
      </c>
      <c r="E18" s="792">
        <f>SUM(E16:E17)</f>
        <v>2206</v>
      </c>
      <c r="F18" s="792">
        <f>SUM(F16:F17)</f>
        <v>2389</v>
      </c>
      <c r="G18" s="792">
        <f>SUM(G16:G17)</f>
        <v>2765</v>
      </c>
    </row>
    <row r="19" spans="1:7" ht="30" customHeight="1">
      <c r="A19" s="793" t="s">
        <v>732</v>
      </c>
      <c r="B19" s="794"/>
      <c r="C19" s="799">
        <v>0.56999999999999995</v>
      </c>
      <c r="D19" s="799">
        <v>0.61</v>
      </c>
      <c r="E19" s="799">
        <v>0.72</v>
      </c>
      <c r="F19" s="799">
        <v>0.76</v>
      </c>
      <c r="G19" s="799">
        <v>0.87</v>
      </c>
    </row>
    <row r="20" spans="1:7" ht="30" customHeight="1">
      <c r="A20" s="788" t="s">
        <v>566</v>
      </c>
      <c r="B20" s="798" t="s">
        <v>561</v>
      </c>
      <c r="C20" s="798">
        <v>27703</v>
      </c>
      <c r="D20" s="798">
        <v>31242</v>
      </c>
      <c r="E20" s="798">
        <v>35659</v>
      </c>
      <c r="F20" s="798">
        <v>37584</v>
      </c>
      <c r="G20" s="798">
        <v>40025</v>
      </c>
    </row>
    <row r="21" spans="1:7" ht="30" customHeight="1">
      <c r="A21" s="788" t="s">
        <v>567</v>
      </c>
      <c r="B21" s="791" t="s">
        <v>88</v>
      </c>
      <c r="C21" s="791">
        <v>4322</v>
      </c>
      <c r="D21" s="791">
        <v>5316</v>
      </c>
      <c r="E21" s="791">
        <v>3574</v>
      </c>
      <c r="F21" s="791">
        <v>3357</v>
      </c>
      <c r="G21" s="791">
        <v>3679</v>
      </c>
    </row>
    <row r="22" spans="1:7" ht="30" customHeight="1">
      <c r="A22" s="786" t="s">
        <v>568</v>
      </c>
      <c r="B22" s="792" t="s">
        <v>89</v>
      </c>
      <c r="C22" s="792">
        <f>C20+C21</f>
        <v>32025</v>
      </c>
      <c r="D22" s="792">
        <f>SUM(D20:D21)</f>
        <v>36558</v>
      </c>
      <c r="E22" s="792">
        <f>SUM(E20:E21)</f>
        <v>39233</v>
      </c>
      <c r="F22" s="792">
        <f>SUM(F20:F21)</f>
        <v>40941</v>
      </c>
      <c r="G22" s="792">
        <f>SUM(G20:G21)</f>
        <v>43704</v>
      </c>
    </row>
    <row r="23" spans="1:7" ht="30" customHeight="1">
      <c r="A23" s="793" t="s">
        <v>732</v>
      </c>
      <c r="B23" s="794"/>
      <c r="C23" s="797">
        <v>11</v>
      </c>
      <c r="D23" s="797">
        <v>12.2</v>
      </c>
      <c r="E23" s="797">
        <v>12.8</v>
      </c>
      <c r="F23" s="797">
        <v>13</v>
      </c>
      <c r="G23" s="797">
        <v>13.8</v>
      </c>
    </row>
    <row r="24" spans="1:7">
      <c r="A24" s="800" t="s">
        <v>569</v>
      </c>
      <c r="B24" s="800"/>
      <c r="G24" s="655" t="s">
        <v>733</v>
      </c>
    </row>
    <row r="25" spans="1:7" ht="15">
      <c r="A25" s="717"/>
    </row>
    <row r="26" spans="1:7" ht="15">
      <c r="A26" s="717"/>
    </row>
    <row r="27" spans="1:7" ht="15">
      <c r="A27" s="717"/>
    </row>
    <row r="28" spans="1:7" ht="15">
      <c r="A28" s="717"/>
    </row>
    <row r="29" spans="1:7" ht="15">
      <c r="A29" s="717"/>
    </row>
    <row r="30" spans="1:7" ht="15">
      <c r="A30" s="717"/>
    </row>
    <row r="31" spans="1:7" ht="15">
      <c r="A31" s="717"/>
    </row>
    <row r="32" spans="1:7" ht="15">
      <c r="A32" s="717"/>
    </row>
    <row r="33" spans="1:1" ht="15">
      <c r="A33" s="717"/>
    </row>
    <row r="34" spans="1:1" ht="15">
      <c r="A34" s="717"/>
    </row>
    <row r="35" spans="1:1" ht="15">
      <c r="A35" s="717"/>
    </row>
    <row r="36" spans="1:1" ht="15">
      <c r="A36" s="717"/>
    </row>
    <row r="37" spans="1:1" ht="15">
      <c r="A37" s="717"/>
    </row>
    <row r="38" spans="1:1" ht="15">
      <c r="A38" s="717"/>
    </row>
    <row r="39" spans="1:1" ht="15">
      <c r="A39" s="717"/>
    </row>
    <row r="40" spans="1:1" ht="15">
      <c r="A40" s="717"/>
    </row>
    <row r="41" spans="1:1" ht="15">
      <c r="A41" s="717"/>
    </row>
    <row r="42" spans="1:1" ht="15">
      <c r="A42" s="717"/>
    </row>
    <row r="43" spans="1:1" ht="15">
      <c r="A43" s="717"/>
    </row>
    <row r="44" spans="1:1" ht="15">
      <c r="A44" s="717"/>
    </row>
    <row r="45" spans="1:1" ht="15">
      <c r="A45" s="717"/>
    </row>
    <row r="46" spans="1:1" ht="15">
      <c r="A46" s="717"/>
    </row>
    <row r="47" spans="1:1" ht="15">
      <c r="A47" s="717"/>
    </row>
    <row r="48" spans="1:1" ht="15">
      <c r="A48" s="717"/>
    </row>
    <row r="49" spans="1:1" ht="15">
      <c r="A49" s="717"/>
    </row>
    <row r="50" spans="1:1" ht="15">
      <c r="A50" s="717"/>
    </row>
    <row r="51" spans="1:1" ht="15">
      <c r="A51" s="717"/>
    </row>
    <row r="52" spans="1:1" ht="15">
      <c r="A52" s="717"/>
    </row>
    <row r="53" spans="1:1" ht="15">
      <c r="A53" s="717"/>
    </row>
    <row r="54" spans="1:1" ht="15">
      <c r="A54" s="717"/>
    </row>
  </sheetData>
  <mergeCells count="8">
    <mergeCell ref="A23:B23"/>
    <mergeCell ref="A24:B24"/>
    <mergeCell ref="A2:G2"/>
    <mergeCell ref="A3:G3"/>
    <mergeCell ref="A4:G4"/>
    <mergeCell ref="A11:B11"/>
    <mergeCell ref="A15:B15"/>
    <mergeCell ref="A19:B19"/>
  </mergeCells>
  <printOptions horizontalCentered="1" verticalCentered="1"/>
  <pageMargins left="0.5" right="0.5" top="0.6" bottom="0.6"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0FC35-8E30-48E2-90CE-EB6DC7329656}">
  <sheetPr>
    <tabColor rgb="FFFF0000"/>
  </sheetPr>
  <dimension ref="A1:BZ110"/>
  <sheetViews>
    <sheetView zoomScale="75" zoomScaleNormal="75" zoomScaleSheetLayoutView="50" workbookViewId="0">
      <selection activeCell="O27" sqref="O27"/>
    </sheetView>
  </sheetViews>
  <sheetFormatPr defaultRowHeight="12.75"/>
  <cols>
    <col min="1" max="2" width="7.7109375" style="2472" customWidth="1"/>
    <col min="3" max="3" width="5.7109375" style="2472" customWidth="1"/>
    <col min="4" max="4" width="8.28515625" style="2472" customWidth="1"/>
    <col min="5" max="5" width="7.7109375" style="2472" customWidth="1"/>
    <col min="6" max="6" width="5.7109375" style="2472" customWidth="1"/>
    <col min="7" max="8" width="7.7109375" style="2472" customWidth="1"/>
    <col min="9" max="9" width="5.7109375" style="2472" customWidth="1"/>
    <col min="10" max="10" width="7.7109375" style="2472" customWidth="1"/>
    <col min="11" max="11" width="7.5703125" style="2472" customWidth="1"/>
    <col min="12" max="12" width="6.42578125" style="2472" customWidth="1"/>
    <col min="13" max="13" width="8.5703125" style="2472" customWidth="1"/>
    <col min="14" max="14" width="15.5703125" style="2472" customWidth="1"/>
    <col min="15" max="15" width="12.28515625" style="2472" customWidth="1"/>
    <col min="16" max="16" width="9.140625" style="2472" customWidth="1"/>
    <col min="17" max="19" width="9.7109375" style="2472" customWidth="1"/>
    <col min="20" max="20" width="16.5703125" style="2472" customWidth="1"/>
    <col min="21" max="21" width="8" style="2236" customWidth="1"/>
    <col min="22" max="22" width="6" style="2236" customWidth="1"/>
    <col min="23" max="23" width="4.5703125" style="2236" customWidth="1"/>
    <col min="24" max="24" width="5.28515625" style="2236" customWidth="1"/>
    <col min="25" max="25" width="5.42578125" style="2236" customWidth="1"/>
    <col min="26" max="78" width="9.140625" style="2236"/>
    <col min="79" max="16384" width="9.140625" style="2472"/>
  </cols>
  <sheetData>
    <row r="1" spans="1:78" s="2471" customFormat="1" ht="18.75">
      <c r="A1" s="2534" t="s">
        <v>1758</v>
      </c>
      <c r="B1" s="2534"/>
      <c r="C1" s="2534"/>
      <c r="D1" s="2534"/>
      <c r="E1" s="2534"/>
      <c r="F1" s="2534"/>
      <c r="G1" s="2534"/>
      <c r="H1" s="2534"/>
      <c r="I1" s="2534"/>
      <c r="J1" s="2534"/>
      <c r="K1" s="2534"/>
      <c r="L1" s="2534"/>
      <c r="M1" s="2534"/>
      <c r="N1" s="2534"/>
      <c r="O1" s="2456"/>
      <c r="P1" s="2456"/>
      <c r="Q1" s="2456"/>
      <c r="R1" s="2456"/>
      <c r="S1" s="2456"/>
      <c r="T1" s="2456"/>
      <c r="U1" s="2533"/>
      <c r="V1" s="2533"/>
      <c r="W1" s="2533"/>
      <c r="X1" s="2533"/>
      <c r="Y1" s="2533"/>
      <c r="Z1" s="2533"/>
      <c r="AA1" s="2533"/>
      <c r="AB1" s="2147"/>
      <c r="AC1" s="2147"/>
      <c r="AD1" s="2147"/>
      <c r="AE1" s="2147"/>
      <c r="AF1" s="2147"/>
      <c r="AG1" s="2147"/>
      <c r="AH1" s="2147"/>
      <c r="AI1" s="2147"/>
      <c r="AJ1" s="2147"/>
      <c r="AK1" s="2147"/>
      <c r="AL1" s="2147"/>
      <c r="AM1" s="2147"/>
      <c r="AN1" s="2147"/>
      <c r="AO1" s="2147"/>
      <c r="AP1" s="2147"/>
      <c r="AQ1" s="2147"/>
      <c r="AR1" s="2147"/>
      <c r="AS1" s="2147"/>
      <c r="AT1" s="2147"/>
      <c r="AU1" s="2147"/>
      <c r="AV1" s="2147"/>
      <c r="AW1" s="2147"/>
      <c r="AX1" s="2147"/>
      <c r="AY1" s="2147"/>
      <c r="AZ1" s="2147"/>
      <c r="BA1" s="2147"/>
      <c r="BB1" s="2147"/>
      <c r="BC1" s="2147"/>
      <c r="BD1" s="2147"/>
      <c r="BE1" s="2147"/>
      <c r="BF1" s="2147"/>
      <c r="BG1" s="2147"/>
      <c r="BH1" s="2147"/>
      <c r="BI1" s="2147"/>
      <c r="BJ1" s="2147"/>
      <c r="BK1" s="2147"/>
      <c r="BL1" s="2147"/>
      <c r="BM1" s="2147"/>
      <c r="BN1" s="2147"/>
      <c r="BO1" s="2147"/>
      <c r="BP1" s="2147"/>
      <c r="BQ1" s="2147"/>
      <c r="BR1" s="2147"/>
      <c r="BS1" s="2147"/>
      <c r="BT1" s="2147"/>
      <c r="BU1" s="2147"/>
      <c r="BV1" s="2147"/>
      <c r="BW1" s="2147"/>
      <c r="BX1" s="2147"/>
      <c r="BY1" s="2147"/>
      <c r="BZ1" s="2147"/>
    </row>
    <row r="2" spans="1:78" s="2471" customFormat="1" ht="18.75">
      <c r="A2" s="2534" t="s">
        <v>1757</v>
      </c>
      <c r="B2" s="2534"/>
      <c r="C2" s="2534"/>
      <c r="D2" s="2534"/>
      <c r="E2" s="2534"/>
      <c r="F2" s="2534"/>
      <c r="G2" s="2534"/>
      <c r="H2" s="2534"/>
      <c r="I2" s="2534"/>
      <c r="J2" s="2534"/>
      <c r="K2" s="2534"/>
      <c r="L2" s="2534"/>
      <c r="M2" s="2534"/>
      <c r="N2" s="2534"/>
      <c r="O2" s="2456"/>
      <c r="P2" s="2456"/>
      <c r="Q2" s="2456"/>
      <c r="R2" s="2456"/>
      <c r="S2" s="2456"/>
      <c r="T2" s="2456"/>
      <c r="U2" s="2533"/>
      <c r="V2" s="2533"/>
      <c r="W2" s="2533"/>
      <c r="X2" s="2533"/>
      <c r="Y2" s="2533"/>
      <c r="Z2" s="2533"/>
      <c r="AA2" s="2533"/>
      <c r="AB2" s="2147"/>
      <c r="AC2" s="2147"/>
      <c r="AD2" s="2147"/>
      <c r="AE2" s="2147"/>
      <c r="AF2" s="2147"/>
      <c r="AG2" s="2147"/>
      <c r="AH2" s="2147"/>
      <c r="AI2" s="2147"/>
      <c r="AJ2" s="2147"/>
      <c r="AK2" s="2147"/>
      <c r="AL2" s="2147"/>
      <c r="AM2" s="2147"/>
      <c r="AN2" s="2147"/>
      <c r="AO2" s="2147"/>
      <c r="AP2" s="2147"/>
      <c r="AQ2" s="2147"/>
      <c r="AR2" s="2147"/>
      <c r="AS2" s="2147"/>
      <c r="AT2" s="2147"/>
      <c r="AU2" s="2147"/>
      <c r="AV2" s="2147"/>
      <c r="AW2" s="2147"/>
      <c r="AX2" s="2147"/>
      <c r="AY2" s="2147"/>
      <c r="AZ2" s="2147"/>
      <c r="BA2" s="2147"/>
      <c r="BB2" s="2147"/>
      <c r="BC2" s="2147"/>
      <c r="BD2" s="2147"/>
      <c r="BE2" s="2147"/>
      <c r="BF2" s="2147"/>
      <c r="BG2" s="2147"/>
      <c r="BH2" s="2147"/>
      <c r="BI2" s="2147"/>
      <c r="BJ2" s="2147"/>
      <c r="BK2" s="2147"/>
      <c r="BL2" s="2147"/>
      <c r="BM2" s="2147"/>
      <c r="BN2" s="2147"/>
      <c r="BO2" s="2147"/>
      <c r="BP2" s="2147"/>
      <c r="BQ2" s="2147"/>
      <c r="BR2" s="2147"/>
      <c r="BS2" s="2147"/>
      <c r="BT2" s="2147"/>
      <c r="BU2" s="2147"/>
      <c r="BV2" s="2147"/>
      <c r="BW2" s="2147"/>
      <c r="BX2" s="2147"/>
      <c r="BY2" s="2147"/>
      <c r="BZ2" s="2147"/>
    </row>
    <row r="3" spans="1:78" ht="15.75">
      <c r="A3" s="2497" t="s">
        <v>1756</v>
      </c>
      <c r="B3" s="2474"/>
      <c r="C3" s="2474"/>
      <c r="D3" s="2474"/>
      <c r="E3" s="2532"/>
      <c r="F3" s="2532"/>
      <c r="G3" s="2532"/>
      <c r="H3" s="2532"/>
      <c r="I3" s="2532"/>
      <c r="J3" s="2532"/>
      <c r="K3" s="2532"/>
      <c r="L3" s="2474"/>
      <c r="M3" s="2474"/>
      <c r="N3" s="2497" t="s">
        <v>1755</v>
      </c>
      <c r="O3" s="2497" t="s">
        <v>1752</v>
      </c>
      <c r="P3" s="2474"/>
      <c r="Q3" s="2474"/>
      <c r="R3" s="2474"/>
      <c r="S3" s="2474"/>
      <c r="T3" s="2497" t="s">
        <v>1754</v>
      </c>
      <c r="U3" s="2473"/>
      <c r="V3" s="2473"/>
      <c r="W3" s="2473"/>
      <c r="X3" s="2473"/>
      <c r="Y3" s="2473"/>
      <c r="Z3" s="2473"/>
      <c r="AA3" s="2473"/>
    </row>
    <row r="4" spans="1:78" ht="19.5" customHeight="1">
      <c r="A4" s="2496" t="s">
        <v>207</v>
      </c>
      <c r="B4" s="2495"/>
      <c r="C4" s="2494" t="s">
        <v>96</v>
      </c>
      <c r="D4" s="2496" t="s">
        <v>95</v>
      </c>
      <c r="E4" s="2495"/>
      <c r="F4" s="2494" t="s">
        <v>94</v>
      </c>
      <c r="G4" s="2496" t="s">
        <v>93</v>
      </c>
      <c r="H4" s="2502" t="s">
        <v>206</v>
      </c>
      <c r="I4" s="2501"/>
      <c r="J4" s="2496" t="s">
        <v>91</v>
      </c>
      <c r="K4" s="2495"/>
      <c r="L4" s="2494" t="s">
        <v>90</v>
      </c>
      <c r="M4" s="2495"/>
      <c r="N4" s="2494" t="s">
        <v>556</v>
      </c>
      <c r="O4" s="2531"/>
      <c r="P4" s="2530" t="s">
        <v>131</v>
      </c>
      <c r="Q4" s="2529"/>
      <c r="R4" s="2528" t="s">
        <v>739</v>
      </c>
      <c r="S4" s="2529"/>
      <c r="T4" s="2528" t="s">
        <v>556</v>
      </c>
      <c r="U4" s="2473"/>
      <c r="V4" s="2473"/>
      <c r="W4" s="2473"/>
      <c r="X4" s="2473"/>
      <c r="Y4" s="2473"/>
      <c r="Z4" s="2473"/>
      <c r="AA4" s="2473"/>
    </row>
    <row r="5" spans="1:78" ht="19.5" customHeight="1">
      <c r="A5" s="2492" t="s">
        <v>130</v>
      </c>
      <c r="B5" s="2492" t="s">
        <v>843</v>
      </c>
      <c r="C5" s="2493" t="s">
        <v>842</v>
      </c>
      <c r="D5" s="2491" t="s">
        <v>130</v>
      </c>
      <c r="E5" s="2492" t="s">
        <v>843</v>
      </c>
      <c r="F5" s="2493" t="s">
        <v>842</v>
      </c>
      <c r="G5" s="2491" t="s">
        <v>130</v>
      </c>
      <c r="H5" s="2492" t="s">
        <v>843</v>
      </c>
      <c r="I5" s="2493" t="s">
        <v>842</v>
      </c>
      <c r="J5" s="2491" t="s">
        <v>130</v>
      </c>
      <c r="K5" s="2492" t="s">
        <v>843</v>
      </c>
      <c r="L5" s="2491" t="s">
        <v>842</v>
      </c>
      <c r="M5" s="2487"/>
      <c r="N5" s="2490" t="s">
        <v>558</v>
      </c>
      <c r="O5" s="2510" t="s">
        <v>1744</v>
      </c>
      <c r="P5" s="2527" t="s">
        <v>130</v>
      </c>
      <c r="Q5" s="2526" t="s">
        <v>843</v>
      </c>
      <c r="R5" s="2525" t="s">
        <v>842</v>
      </c>
      <c r="S5" s="2524"/>
      <c r="T5" s="2523" t="s">
        <v>558</v>
      </c>
      <c r="U5" s="2473"/>
      <c r="V5" s="2473"/>
      <c r="W5" s="2473"/>
      <c r="X5" s="2473"/>
      <c r="Y5" s="2473"/>
      <c r="Z5" s="2473"/>
      <c r="AA5" s="2473"/>
    </row>
    <row r="6" spans="1:78" ht="19.5" customHeight="1">
      <c r="A6" s="2478" t="s">
        <v>131</v>
      </c>
      <c r="B6" s="2478" t="s">
        <v>845</v>
      </c>
      <c r="C6" s="2489" t="s">
        <v>844</v>
      </c>
      <c r="D6" s="2488" t="s">
        <v>131</v>
      </c>
      <c r="E6" s="2478" t="s">
        <v>845</v>
      </c>
      <c r="F6" s="2489" t="s">
        <v>844</v>
      </c>
      <c r="G6" s="2488" t="s">
        <v>131</v>
      </c>
      <c r="H6" s="2478" t="s">
        <v>845</v>
      </c>
      <c r="I6" s="2489" t="s">
        <v>844</v>
      </c>
      <c r="J6" s="2488" t="s">
        <v>131</v>
      </c>
      <c r="K6" s="2478" t="s">
        <v>845</v>
      </c>
      <c r="L6" s="2488" t="s">
        <v>844</v>
      </c>
      <c r="M6" s="2487"/>
      <c r="N6" s="2486"/>
      <c r="O6" s="2506" t="s">
        <v>369</v>
      </c>
      <c r="P6" s="2522" t="s">
        <v>131</v>
      </c>
      <c r="Q6" s="2521" t="s">
        <v>845</v>
      </c>
      <c r="R6" s="2520" t="s">
        <v>844</v>
      </c>
      <c r="S6" s="2519"/>
      <c r="T6" s="2518"/>
      <c r="U6" s="2473"/>
      <c r="V6" s="2473"/>
      <c r="W6" s="2473"/>
      <c r="X6" s="2473"/>
      <c r="Y6" s="2473"/>
      <c r="Z6" s="2473"/>
      <c r="AA6" s="2473"/>
    </row>
    <row r="7" spans="1:78" ht="35.1" customHeight="1">
      <c r="A7" s="2481">
        <f>B7+C7</f>
        <v>1078</v>
      </c>
      <c r="B7" s="2481">
        <f>'[3]ملاك وتشغيل37'!B7+'[3]فهد الرياض37 بتصرف'!B7+'[3]فهد الدمام37 عدا التمريض33'!B7+'[3]خالد عيون37'!B7+'[3]عبد الله مكة37'!B7</f>
        <v>871</v>
      </c>
      <c r="C7" s="2481">
        <f>'[3]ملاك وتشغيل37'!C7+'[3]فهد الرياض37 بتصرف'!C7+'[3]فهد الدمام37 عدا التمريض33'!C7+'[3]خالد عيون37'!C7+'[3]عبد الله مكة37'!C7</f>
        <v>207</v>
      </c>
      <c r="D7" s="2481">
        <f>E7+F7</f>
        <v>1508</v>
      </c>
      <c r="E7" s="2481">
        <f>'[3]ملاك وتشغيل37'!E7+'[3]فهد الرياض37 بتصرف'!E7+'[3]فهد الدمام37 عدا التمريض33'!E7+'[3]خالد عيون37'!E7+'[3]عبد الله مكة37'!E7</f>
        <v>659</v>
      </c>
      <c r="F7" s="2481">
        <f>'[3]ملاك وتشغيل37'!F7+'[3]فهد الرياض37 بتصرف'!F7+'[3]فهد الدمام37 عدا التمريض33'!F7+'[3]خالد عيون37'!F7+'[3]عبد الله مكة37'!F7</f>
        <v>849</v>
      </c>
      <c r="G7" s="2481">
        <f>H7+I7</f>
        <v>1817</v>
      </c>
      <c r="H7" s="2481">
        <f>'[3]ملاك وتشغيل37'!H7+'[3]فهد الرياض37 بتصرف'!H7+'[3]فهد الدمام37 عدا التمريض33'!H7+'[3]خالد عيون37'!H7+'[3]عبد الله مكة37'!H7</f>
        <v>1204</v>
      </c>
      <c r="I7" s="2481">
        <f>'[3]ملاك وتشغيل37'!I7+'[3]فهد الرياض37 بتصرف'!I7+'[3]فهد الدمام37 عدا التمريض33'!I7+'[3]خالد عيون37'!I7+'[3]عبد الله مكة37'!I7</f>
        <v>613</v>
      </c>
      <c r="J7" s="2481">
        <f>K7+L7</f>
        <v>4545</v>
      </c>
      <c r="K7" s="2481">
        <f>'[3]ملاك وتشغيل37'!K7+'[3]فهد الرياض37 بتصرف'!K7+'[3]فهد الدمام37 عدا التمريض33'!K7+'[3]خالد عيون37'!K7+'[3]عبد الله مكة37'!K7</f>
        <v>3033</v>
      </c>
      <c r="L7" s="2481">
        <f>'[3]ملاك وتشغيل37'!L7+'[3]فهد الرياض37 بتصرف'!L7+'[3]فهد الدمام37 عدا التمريض33'!L7+'[3]خالد عيون37'!L7+'[3]عبد الله مكة37'!L7</f>
        <v>1512</v>
      </c>
      <c r="M7" s="2484" t="s">
        <v>847</v>
      </c>
      <c r="N7" s="2483" t="s">
        <v>846</v>
      </c>
      <c r="O7" s="2517">
        <f>R7/P7*100</f>
        <v>28.785492507762228</v>
      </c>
      <c r="P7" s="2512">
        <f>SUM(J7+G7+D7+A7+J25+G25+D25+A25+J41+G41+D41+A41+J57+G57+D57+A57+J73+G73+D73+A73)</f>
        <v>22223</v>
      </c>
      <c r="Q7" s="2512">
        <f>SUM(K7+H7+E7+B7+K25+H25+E25+B25+K41+H41+E41+B41+K57+H57+E57+B57+K73+H73+E73+B73)</f>
        <v>15826</v>
      </c>
      <c r="R7" s="2512">
        <f>SUM(L7+I7+F7+C7+L25+I25+F25+C25+L41+I41+F41+C41+L57+I57+F57+C57+L73+I73+F73+C73)</f>
        <v>6397</v>
      </c>
      <c r="S7" s="2516" t="s">
        <v>847</v>
      </c>
      <c r="T7" s="2515" t="s">
        <v>846</v>
      </c>
      <c r="U7" s="2473"/>
      <c r="V7" s="2473"/>
      <c r="W7" s="2473"/>
      <c r="X7" s="2473"/>
      <c r="Y7" s="2473"/>
      <c r="Z7" s="2473"/>
      <c r="AA7" s="2473"/>
    </row>
    <row r="8" spans="1:78" ht="35.1" customHeight="1">
      <c r="A8" s="2482">
        <f>B8+C8</f>
        <v>323</v>
      </c>
      <c r="B8" s="2481">
        <f>'[3]ملاك وتشغيل37'!B8+'[3]فهد الرياض37 بتصرف'!B8+'[3]فهد الدمام37 عدا التمريض33'!B8+'[3]خالد عيون37'!B8+'[3]عبد الله مكة37'!B8</f>
        <v>289</v>
      </c>
      <c r="C8" s="2481">
        <f>'[3]ملاك وتشغيل37'!C8+'[3]فهد الرياض37 بتصرف'!C8+'[3]فهد الدمام37 عدا التمريض33'!C8+'[3]خالد عيون37'!C8+'[3]عبد الله مكة37'!C8</f>
        <v>34</v>
      </c>
      <c r="D8" s="2482">
        <f>E8+F8</f>
        <v>1067</v>
      </c>
      <c r="E8" s="2481">
        <f>'[3]ملاك وتشغيل37'!E8+'[3]فهد الرياض37 بتصرف'!E8+'[3]فهد الدمام37 عدا التمريض33'!E8+'[3]خالد عيون37'!E8+'[3]عبد الله مكة37'!E8</f>
        <v>284</v>
      </c>
      <c r="F8" s="2481">
        <f>'[3]ملاك وتشغيل37'!F8+'[3]فهد الرياض37 بتصرف'!F8+'[3]فهد الدمام37 عدا التمريض33'!F8+'[3]خالد عيون37'!F8+'[3]عبد الله مكة37'!F8</f>
        <v>783</v>
      </c>
      <c r="G8" s="2482">
        <f>H8+I8</f>
        <v>742</v>
      </c>
      <c r="H8" s="2481">
        <f>'[3]ملاك وتشغيل37'!H8+'[3]فهد الرياض37 بتصرف'!H8+'[3]فهد الدمام37 عدا التمريض33'!H8+'[3]خالد عيون37'!H8+'[3]عبد الله مكة37'!H8</f>
        <v>415</v>
      </c>
      <c r="I8" s="2481">
        <f>'[3]ملاك وتشغيل37'!I8+'[3]فهد الرياض37 بتصرف'!I8+'[3]فهد الدمام37 عدا التمريض33'!I8+'[3]خالد عيون37'!I8+'[3]عبد الله مكة37'!I8</f>
        <v>327</v>
      </c>
      <c r="J8" s="2482">
        <f>K8+L8</f>
        <v>1801</v>
      </c>
      <c r="K8" s="2481">
        <f>'[3]ملاك وتشغيل37'!K8+'[3]فهد الرياض37 بتصرف'!K8+'[3]فهد الدمام37 عدا التمريض33'!K8+'[3]خالد عيون37'!K8+'[3]عبد الله مكة37'!K8</f>
        <v>1190</v>
      </c>
      <c r="L8" s="2481">
        <f>'[3]ملاك وتشغيل37'!L8+'[3]فهد الرياض37 بتصرف'!L8+'[3]فهد الدمام37 عدا التمريض33'!L8+'[3]خالد عيون37'!L8+'[3]عبد الله مكة37'!L8</f>
        <v>611</v>
      </c>
      <c r="M8" s="2480" t="s">
        <v>848</v>
      </c>
      <c r="N8" s="2479" t="s">
        <v>994</v>
      </c>
      <c r="O8" s="2514">
        <f>R8/P8*100</f>
        <v>35.313308583642709</v>
      </c>
      <c r="P8" s="2512">
        <f>SUM(J8+G8+D8+A8+J26+G26+D26+A26+J42+G42+D42+A42+J58+G58+D58+A58+J74+G74+D74+A74)</f>
        <v>8889</v>
      </c>
      <c r="Q8" s="2512">
        <f>SUM(K8+H8+E8+B8+K26+H26+E26+B26+K42+H42+E42+B42+K58+H58+E58+B58+K74+H74+E74+B74)</f>
        <v>5750</v>
      </c>
      <c r="R8" s="2512">
        <f>SUM(L8+I8+F8+C8+L26+I26+F26+C26+L42+I42+F42+C42+L58+I58+F58+C58+L74+I74+F74+C74)</f>
        <v>3139</v>
      </c>
      <c r="S8" s="2511" t="s">
        <v>848</v>
      </c>
      <c r="T8" s="2510"/>
      <c r="U8" s="2473"/>
      <c r="V8" s="2473"/>
      <c r="W8" s="2473"/>
      <c r="X8" s="2473"/>
      <c r="Y8" s="2473"/>
      <c r="Z8" s="2473"/>
      <c r="AA8" s="2473"/>
    </row>
    <row r="9" spans="1:78" ht="35.1" customHeight="1">
      <c r="A9" s="2478">
        <f>A8+A7</f>
        <v>1401</v>
      </c>
      <c r="B9" s="2478">
        <f>B8+B7</f>
        <v>1160</v>
      </c>
      <c r="C9" s="2478">
        <f>C8+C7</f>
        <v>241</v>
      </c>
      <c r="D9" s="2478">
        <f>D8+D7</f>
        <v>2575</v>
      </c>
      <c r="E9" s="2478">
        <f>E8+E7</f>
        <v>943</v>
      </c>
      <c r="F9" s="2478">
        <f>F8+F7</f>
        <v>1632</v>
      </c>
      <c r="G9" s="2478">
        <f>G8+G7</f>
        <v>2559</v>
      </c>
      <c r="H9" s="2478">
        <f>H8+H7</f>
        <v>1619</v>
      </c>
      <c r="I9" s="2478">
        <f>I8+I7</f>
        <v>940</v>
      </c>
      <c r="J9" s="2478">
        <f>J8+J7</f>
        <v>6346</v>
      </c>
      <c r="K9" s="2478">
        <f>K8+K7</f>
        <v>4223</v>
      </c>
      <c r="L9" s="2478">
        <f>L8+L7</f>
        <v>2123</v>
      </c>
      <c r="M9" s="2485" t="s">
        <v>1005</v>
      </c>
      <c r="N9" s="2476" t="s">
        <v>731</v>
      </c>
      <c r="O9" s="2509">
        <f>R9/P9*100</f>
        <v>30.650552841347391</v>
      </c>
      <c r="P9" s="2512">
        <f>SUM(J9+G9+D9+A9+J27+G27+D27+A27+J43+G43+D43+A43+J59+G59+D59+A59+J75+G75+D75+A75)</f>
        <v>31112</v>
      </c>
      <c r="Q9" s="2512">
        <f>SUM(K9+H9+E9+B9+K27+H27+E27+B27+K43+H43+E43+B43+K59+H59+E59+B59+K75+H75+E75+B75)</f>
        <v>21576</v>
      </c>
      <c r="R9" s="2512">
        <f>SUM(L9+I9+F9+C9+L27+I27+F27+C27+L43+I43+F43+C43+L59+I59+F59+C59+L75+I75+F75+C75)</f>
        <v>9536</v>
      </c>
      <c r="S9" s="2507" t="s">
        <v>1005</v>
      </c>
      <c r="T9" s="2506" t="s">
        <v>731</v>
      </c>
      <c r="U9" s="2473"/>
      <c r="V9" s="2473"/>
      <c r="W9" s="2473"/>
      <c r="X9" s="2473"/>
      <c r="Y9" s="2473"/>
      <c r="Z9" s="2473"/>
      <c r="AA9" s="2473"/>
    </row>
    <row r="10" spans="1:78" ht="35.1" customHeight="1">
      <c r="A10" s="2481">
        <f>B10+C10</f>
        <v>1023</v>
      </c>
      <c r="B10" s="2481">
        <f>'[3]ملاك وتشغيل37'!B10+'[3]فهد الرياض37 بتصرف'!B10+'[3]فهد الدمام37 عدا التمريض33'!B10+'[3]خالد عيون37'!B10+'[3]عبد الله مكة37'!B10</f>
        <v>29</v>
      </c>
      <c r="C10" s="2481">
        <f>'[3]ملاك وتشغيل37'!C10+'[3]فهد الرياض37 بتصرف'!C10+'[3]فهد الدمام37 عدا التمريض33'!C10+'[3]خالد عيون37'!C10+'[3]عبد الله مكة37'!C10</f>
        <v>994</v>
      </c>
      <c r="D10" s="2481">
        <f>E10+F10</f>
        <v>1023</v>
      </c>
      <c r="E10" s="2481">
        <f>'[3]ملاك وتشغيل37'!E10+'[3]فهد الرياض37 بتصرف'!E10+'[3]فهد الدمام37 عدا التمريض33'!E10+'[3]خالد عيون37'!E10+'[3]عبد الله مكة37'!E10</f>
        <v>174</v>
      </c>
      <c r="F10" s="2481">
        <f>'[3]ملاك وتشغيل37'!F10+'[3]فهد الرياض37 بتصرف'!F10+'[3]فهد الدمام37 عدا التمريض33'!F10+'[3]خالد عيون37'!F10+'[3]عبد الله مكة37'!F10</f>
        <v>849</v>
      </c>
      <c r="G10" s="2481">
        <f>H10+I10</f>
        <v>1207</v>
      </c>
      <c r="H10" s="2481">
        <f>'[3]ملاك وتشغيل37'!H10+'[3]فهد الرياض37 بتصرف'!H10+'[3]فهد الدمام37 عدا التمريض33'!H10+'[3]خالد عيون37'!H10+'[3]عبد الله مكة37'!H10</f>
        <v>386</v>
      </c>
      <c r="I10" s="2481">
        <f>'[3]ملاك وتشغيل37'!I10+'[3]فهد الرياض37 بتصرف'!I10+'[3]فهد الدمام37 عدا التمريض33'!I10+'[3]خالد عيون37'!I10+'[3]عبد الله مكة37'!I10</f>
        <v>821</v>
      </c>
      <c r="J10" s="2481">
        <f>K10+L10</f>
        <v>3372</v>
      </c>
      <c r="K10" s="2481">
        <f>'[3]ملاك وتشغيل37'!K10+'[3]فهد الرياض37 بتصرف'!K10+'[3]فهد الدمام37 عدا التمريض33'!K10+'[3]خالد عيون37'!K10+'[3]عبد الله مكة37'!K10</f>
        <v>745</v>
      </c>
      <c r="L10" s="2481">
        <f>'[3]ملاك وتشغيل37'!L10+'[3]فهد الرياض37 بتصرف'!L10+'[3]فهد الدمام37 عدا التمريض33'!L10+'[3]خالد عيون37'!L10+'[3]عبد الله مكة37'!L10</f>
        <v>2627</v>
      </c>
      <c r="M10" s="2484" t="s">
        <v>847</v>
      </c>
      <c r="N10" s="2483" t="s">
        <v>1006</v>
      </c>
      <c r="O10" s="2517">
        <f>R10/P10*100</f>
        <v>89.547017668682557</v>
      </c>
      <c r="P10" s="2512">
        <f>SUM(J10+G10+D10+A10+J28+G28+D28+A28+J44+G44+D44+A44+J60+G60+D60+A60+J76+G76+D76+A76)</f>
        <v>16866</v>
      </c>
      <c r="Q10" s="2512">
        <f>SUM(K10+H10+E10+B10+K28+H28+E28+B28+K44+H44+E44+B44+K60+H60+E60+B60+K76+H76+E76+B76)</f>
        <v>1763</v>
      </c>
      <c r="R10" s="2512">
        <f>SUM(L10+I10+F10+C10+L28+I28+F28+C28+L44+I44+F44+C44+L60+I60+F60+C60+L76+I76+F76+C76)</f>
        <v>15103</v>
      </c>
      <c r="S10" s="2516" t="s">
        <v>847</v>
      </c>
      <c r="T10" s="2515" t="s">
        <v>1006</v>
      </c>
      <c r="Z10" s="2473"/>
      <c r="AA10" s="2473"/>
    </row>
    <row r="11" spans="1:78" ht="35.1" customHeight="1">
      <c r="A11" s="2482">
        <f>B11+C11</f>
        <v>3082</v>
      </c>
      <c r="B11" s="2481">
        <f>'[3]ملاك وتشغيل37'!B11+'[3]فهد الرياض37 بتصرف'!B11+'[3]فهد الدمام37 عدا التمريض33'!B11+'[3]خالد عيون37'!B11+'[3]عبد الله مكة37'!B11</f>
        <v>2305</v>
      </c>
      <c r="C11" s="2481">
        <f>'[3]ملاك وتشغيل37'!C11+'[3]فهد الرياض37 بتصرف'!C11+'[3]فهد الدمام37 عدا التمريض33'!C11+'[3]خالد عيون37'!C11+'[3]عبد الله مكة37'!C11</f>
        <v>777</v>
      </c>
      <c r="D11" s="2482">
        <f>E11+F11</f>
        <v>4903</v>
      </c>
      <c r="E11" s="2481">
        <f>'[3]ملاك وتشغيل37'!E11+'[3]فهد الرياض37 بتصرف'!E11+'[3]فهد الدمام37 عدا التمريض33'!E11+'[3]خالد عيون37'!E11+'[3]عبد الله مكة37'!E11</f>
        <v>2682</v>
      </c>
      <c r="F11" s="2481">
        <f>'[3]ملاك وتشغيل37'!F11+'[3]فهد الرياض37 بتصرف'!F11+'[3]فهد الدمام37 عدا التمريض33'!F11+'[3]خالد عيون37'!F11+'[3]عبد الله مكة37'!F11</f>
        <v>2221</v>
      </c>
      <c r="G11" s="2482">
        <f>H11+I11</f>
        <v>4297</v>
      </c>
      <c r="H11" s="2481">
        <f>'[3]ملاك وتشغيل37'!H11+'[3]فهد الرياض37 بتصرف'!H11+'[3]فهد الدمام37 عدا التمريض33'!H11+'[3]خالد عيون37'!H11+'[3]عبد الله مكة37'!H11</f>
        <v>2995</v>
      </c>
      <c r="I11" s="2481">
        <f>'[3]ملاك وتشغيل37'!I11+'[3]فهد الرياض37 بتصرف'!I11+'[3]فهد الدمام37 عدا التمريض33'!I11+'[3]خالد عيون37'!I11+'[3]عبد الله مكة37'!I11</f>
        <v>1302</v>
      </c>
      <c r="J11" s="2482">
        <f>K11+L11</f>
        <v>13370</v>
      </c>
      <c r="K11" s="2481">
        <f>'[3]ملاك وتشغيل37'!K11+'[3]فهد الرياض37 بتصرف'!K11+'[3]فهد الدمام37 عدا التمريض33'!K11+'[3]خالد عيون37'!K11+'[3]عبد الله مكة37'!K11</f>
        <v>9818</v>
      </c>
      <c r="L11" s="2481">
        <f>'[3]ملاك وتشغيل37'!L11+'[3]فهد الرياض37 بتصرف'!L11+'[3]فهد الدمام37 عدا التمريض33'!L11+'[3]خالد عيون37'!L11+'[3]عبد الله مكة37'!L11</f>
        <v>3552</v>
      </c>
      <c r="M11" s="2480" t="s">
        <v>848</v>
      </c>
      <c r="N11" s="2479" t="s">
        <v>1007</v>
      </c>
      <c r="O11" s="2514">
        <f>R11/P11*100</f>
        <v>38.433474677974239</v>
      </c>
      <c r="P11" s="2513">
        <f>SUM(J11+G11+D11+A11+J29+G29+D29+A29+J45+G45+D45+A45+J61+G61+D61+A61+J77+G77+D77+A77)</f>
        <v>62495</v>
      </c>
      <c r="Q11" s="2513">
        <f>SUM(K11+H11+E11+B11+K29+H29+E29+B29+K45+H45+E45+B45+K61+H61+E61+B61+K77+H77+E77+B77)</f>
        <v>38476</v>
      </c>
      <c r="R11" s="2513">
        <f>SUM(L11+I11+F11+C11+L29+I29+F29+C29+L45+I45+F45+C45+L61+I61+F61+C61+L77+I77+F77+C77)</f>
        <v>24019</v>
      </c>
      <c r="S11" s="2511" t="s">
        <v>848</v>
      </c>
      <c r="T11" s="2510" t="s">
        <v>1007</v>
      </c>
      <c r="U11" s="2473"/>
      <c r="V11" s="2473"/>
      <c r="W11" s="2473"/>
      <c r="X11" s="2473"/>
      <c r="Y11" s="2473"/>
      <c r="Z11" s="2473"/>
      <c r="AA11" s="2473"/>
    </row>
    <row r="12" spans="1:78" ht="35.1" customHeight="1">
      <c r="A12" s="2478">
        <f>A11+A10</f>
        <v>4105</v>
      </c>
      <c r="B12" s="2478">
        <f>B11+B10</f>
        <v>2334</v>
      </c>
      <c r="C12" s="2478">
        <f>C11+C10</f>
        <v>1771</v>
      </c>
      <c r="D12" s="2478">
        <f>D11+D10</f>
        <v>5926</v>
      </c>
      <c r="E12" s="2478">
        <f>E11+E10</f>
        <v>2856</v>
      </c>
      <c r="F12" s="2478">
        <f>F11+F10</f>
        <v>3070</v>
      </c>
      <c r="G12" s="2478">
        <f>G11+G10</f>
        <v>5504</v>
      </c>
      <c r="H12" s="2478">
        <f>H11+H10</f>
        <v>3381</v>
      </c>
      <c r="I12" s="2478">
        <f>I11+I10</f>
        <v>2123</v>
      </c>
      <c r="J12" s="2478">
        <f>J11+J10</f>
        <v>16742</v>
      </c>
      <c r="K12" s="2478">
        <f>K11+K10</f>
        <v>10563</v>
      </c>
      <c r="L12" s="2478">
        <f>L11+L10</f>
        <v>6179</v>
      </c>
      <c r="M12" s="2485" t="s">
        <v>1005</v>
      </c>
      <c r="N12" s="2476" t="s">
        <v>169</v>
      </c>
      <c r="O12" s="2509">
        <f>R12/P12*100</f>
        <v>49.296253827446726</v>
      </c>
      <c r="P12" s="2508">
        <f>SUM(J12+G12+D12+A12+J30+G30+D30+A30+J46+G46+D46+A46+J62+G62+D62+A62+J78+G78+D78+A78)</f>
        <v>79361</v>
      </c>
      <c r="Q12" s="2508">
        <f>SUM(K12+H12+E12+B12+K30+H30+E30+B30+K46+H46+E46+B46+K62+H62+E62+B62+K78+H78+E78+B78)</f>
        <v>40239</v>
      </c>
      <c r="R12" s="2508">
        <f>SUM(L12+I12+F12+C12+L30+I30+F30+C30+L46+I46+F46+C46+L62+I62+F62+C62+L78+I78+F78+C78)</f>
        <v>39122</v>
      </c>
      <c r="S12" s="2507" t="s">
        <v>1005</v>
      </c>
      <c r="T12" s="2506" t="s">
        <v>169</v>
      </c>
      <c r="U12" s="2473"/>
      <c r="V12" s="2473"/>
      <c r="W12" s="2473"/>
      <c r="X12" s="2473"/>
      <c r="Y12" s="2473"/>
      <c r="Z12" s="2473"/>
      <c r="AA12" s="2473"/>
    </row>
    <row r="13" spans="1:78" ht="35.1" customHeight="1">
      <c r="A13" s="2481">
        <f>B13+C13</f>
        <v>95</v>
      </c>
      <c r="B13" s="2481">
        <f>'[3]ملاك وتشغيل37'!B13+'[3]فهد الرياض37 بتصرف'!B13+'[3]فهد الدمام37 عدا التمريض33'!B13+'[3]خالد عيون37'!B13+'[3]عبد الله مكة37'!B13</f>
        <v>4</v>
      </c>
      <c r="C13" s="2481">
        <f>'[3]ملاك وتشغيل37'!C13+'[3]فهد الرياض37 بتصرف'!C13+'[3]فهد الدمام37 عدا التمريض33'!C13+'[3]خالد عيون37'!C13+'[3]عبد الله مكة37'!C13</f>
        <v>91</v>
      </c>
      <c r="D13" s="2481">
        <f>E13+F13</f>
        <v>103</v>
      </c>
      <c r="E13" s="2481">
        <f>'[3]ملاك وتشغيل37'!E13+'[3]فهد الرياض37 بتصرف'!E13+'[3]فهد الدمام37 عدا التمريض33'!E13+'[3]خالد عيون37'!E13+'[3]عبد الله مكة37'!E13</f>
        <v>2</v>
      </c>
      <c r="F13" s="2481">
        <f>'[3]ملاك وتشغيل37'!F13+'[3]فهد الرياض37 بتصرف'!F13+'[3]فهد الدمام37 عدا التمريض33'!F13+'[3]خالد عيون37'!F13+'[3]عبد الله مكة37'!F13</f>
        <v>101</v>
      </c>
      <c r="G13" s="2481">
        <f>H13+I13</f>
        <v>130</v>
      </c>
      <c r="H13" s="2481">
        <f>'[3]ملاك وتشغيل37'!H13+'[3]فهد الرياض37 بتصرف'!H13+'[3]فهد الدمام37 عدا التمريض33'!H13+'[3]خالد عيون37'!H13+'[3]عبد الله مكة37'!H13</f>
        <v>29</v>
      </c>
      <c r="I13" s="2481">
        <f>'[3]ملاك وتشغيل37'!I13+'[3]فهد الرياض37 بتصرف'!I13+'[3]فهد الدمام37 عدا التمريض33'!I13+'[3]خالد عيون37'!I13+'[3]عبد الله مكة37'!I13</f>
        <v>101</v>
      </c>
      <c r="J13" s="2481">
        <f>K13+L13</f>
        <v>293</v>
      </c>
      <c r="K13" s="2481">
        <f>'[3]ملاك وتشغيل37'!K13+'[3]فهد الرياض37 بتصرف'!K13+'[3]فهد الدمام37 عدا التمريض33'!K13+'[3]خالد عيون37'!K13+'[3]عبد الله مكة37'!K13</f>
        <v>44</v>
      </c>
      <c r="L13" s="2481">
        <f>'[3]ملاك وتشغيل37'!L13+'[3]فهد الرياض37 بتصرف'!L13+'[3]فهد الدمام37 عدا التمريض33'!L13+'[3]خالد عيون37'!L13+'[3]عبد الله مكة37'!L13</f>
        <v>249</v>
      </c>
      <c r="M13" s="2484" t="s">
        <v>847</v>
      </c>
      <c r="N13" s="2483" t="s">
        <v>155</v>
      </c>
      <c r="O13" s="2517">
        <f>R13/P13*100</f>
        <v>93.394077448747154</v>
      </c>
      <c r="P13" s="2512">
        <f>SUM(J13+G13+D13+A13+J31+G31+D31+A31+J47+G47+D47+A47+J63+G63+D63+A63+J79+G79+D79+A79)</f>
        <v>1756</v>
      </c>
      <c r="Q13" s="2512">
        <f>SUM(K13+H13+E13+B13+K31+H31+E31+B31+K47+H47+E47+B47+K63+H63+E63+B63+K79+H79+E79+B79)</f>
        <v>116</v>
      </c>
      <c r="R13" s="2512">
        <f>SUM(L13+I13+F13+C13+L31+I31+F31+C31+L47+I47+F47+C47+L63+I63+F63+C63+L79+I79+F79+C79)</f>
        <v>1640</v>
      </c>
      <c r="S13" s="2516" t="s">
        <v>847</v>
      </c>
      <c r="T13" s="2515" t="s">
        <v>155</v>
      </c>
      <c r="U13" s="2473"/>
      <c r="V13" s="2473"/>
      <c r="W13" s="2473"/>
      <c r="X13" s="2473"/>
      <c r="Y13" s="2473"/>
      <c r="Z13" s="2473"/>
      <c r="AA13" s="2473"/>
    </row>
    <row r="14" spans="1:78" ht="35.1" customHeight="1">
      <c r="A14" s="2482">
        <f>B14+C14</f>
        <v>23</v>
      </c>
      <c r="B14" s="2481">
        <f>'[3]ملاك وتشغيل37'!B14+'[3]فهد الرياض37 بتصرف'!B14+'[3]فهد الدمام37 عدا التمريض33'!B14+'[3]خالد عيون37'!B14+'[3]عبد الله مكة37'!B14</f>
        <v>3</v>
      </c>
      <c r="C14" s="2481">
        <f>'[3]ملاك وتشغيل37'!C14+'[3]فهد الرياض37 بتصرف'!C14+'[3]فهد الدمام37 عدا التمريض33'!C14+'[3]خالد عيون37'!C14+'[3]عبد الله مكة37'!C14</f>
        <v>20</v>
      </c>
      <c r="D14" s="2482">
        <f>E14+F14</f>
        <v>88</v>
      </c>
      <c r="E14" s="2481">
        <f>'[3]ملاك وتشغيل37'!E14+'[3]فهد الرياض37 بتصرف'!E14+'[3]فهد الدمام37 عدا التمريض33'!E14+'[3]خالد عيون37'!E14+'[3]عبد الله مكة37'!E14</f>
        <v>2</v>
      </c>
      <c r="F14" s="2481">
        <f>'[3]ملاك وتشغيل37'!F14+'[3]فهد الرياض37 بتصرف'!F14+'[3]فهد الدمام37 عدا التمريض33'!F14+'[3]خالد عيون37'!F14+'[3]عبد الله مكة37'!F14</f>
        <v>86</v>
      </c>
      <c r="G14" s="2482">
        <f>H14+I14</f>
        <v>114</v>
      </c>
      <c r="H14" s="2481">
        <f>'[3]ملاك وتشغيل37'!H14+'[3]فهد الرياض37 بتصرف'!H14+'[3]فهد الدمام37 عدا التمريض33'!H14+'[3]خالد عيون37'!H14+'[3]عبد الله مكة37'!H14</f>
        <v>23</v>
      </c>
      <c r="I14" s="2481">
        <f>'[3]ملاك وتشغيل37'!I14+'[3]فهد الرياض37 بتصرف'!I14+'[3]فهد الدمام37 عدا التمريض33'!I14+'[3]خالد عيون37'!I14+'[3]عبد الله مكة37'!I14</f>
        <v>91</v>
      </c>
      <c r="J14" s="2482">
        <f>K14+L14</f>
        <v>382</v>
      </c>
      <c r="K14" s="2481">
        <f>'[3]ملاك وتشغيل37'!K14+'[3]فهد الرياض37 بتصرف'!K14+'[3]فهد الدمام37 عدا التمريض33'!K14+'[3]خالد عيون37'!K14+'[3]عبد الله مكة37'!K14</f>
        <v>47</v>
      </c>
      <c r="L14" s="2481">
        <f>'[3]ملاك وتشغيل37'!L14+'[3]فهد الرياض37 بتصرف'!L14+'[3]فهد الدمام37 عدا التمريض33'!L14+'[3]خالد عيون37'!L14+'[3]عبد الله مكة37'!L14</f>
        <v>335</v>
      </c>
      <c r="M14" s="2480" t="s">
        <v>848</v>
      </c>
      <c r="N14" s="2479"/>
      <c r="O14" s="2514">
        <f>R14/P14*100</f>
        <v>83.151635282457875</v>
      </c>
      <c r="P14" s="2513">
        <f>SUM(J14+G14+D14+A14+J32+G32+D32+A32+J48+G48+D48+A48+J64+G64+D64+A64+J80+G80+D80+A80)</f>
        <v>1009</v>
      </c>
      <c r="Q14" s="2513">
        <f>SUM(K14+H14+E14+B14+K32+H32+E32+B32+K48+H48+E48+B48+K64+H64+E64+B64+K80+H80+E80+B80)</f>
        <v>170</v>
      </c>
      <c r="R14" s="2513">
        <f>SUM(L14+I14+F14+C14+L32+I32+F32+C32+L48+I48+F48+C48+L64+I64+F64+C64+L80+I80+F80+C80)</f>
        <v>839</v>
      </c>
      <c r="S14" s="2511" t="s">
        <v>848</v>
      </c>
      <c r="T14" s="2510"/>
      <c r="U14" s="2473"/>
      <c r="V14" s="2473"/>
      <c r="W14" s="2473"/>
      <c r="X14" s="2473"/>
      <c r="Y14" s="2473"/>
      <c r="Z14" s="2473"/>
      <c r="AA14" s="2473"/>
    </row>
    <row r="15" spans="1:78" ht="35.1" customHeight="1">
      <c r="A15" s="2478">
        <f>A14+A13</f>
        <v>118</v>
      </c>
      <c r="B15" s="2478">
        <f>B14+B13</f>
        <v>7</v>
      </c>
      <c r="C15" s="2478">
        <f>C14+C13</f>
        <v>111</v>
      </c>
      <c r="D15" s="2478">
        <f>D14+D13</f>
        <v>191</v>
      </c>
      <c r="E15" s="2478">
        <f>E14+E13</f>
        <v>4</v>
      </c>
      <c r="F15" s="2478">
        <f>F14+F13</f>
        <v>187</v>
      </c>
      <c r="G15" s="2478">
        <f>G14+G13</f>
        <v>244</v>
      </c>
      <c r="H15" s="2478">
        <f>H14+H13</f>
        <v>52</v>
      </c>
      <c r="I15" s="2478">
        <f>I14+I13</f>
        <v>192</v>
      </c>
      <c r="J15" s="2478">
        <f>J14+J13</f>
        <v>675</v>
      </c>
      <c r="K15" s="2478">
        <f>K14+K13</f>
        <v>91</v>
      </c>
      <c r="L15" s="2478">
        <f>L14+L13</f>
        <v>584</v>
      </c>
      <c r="M15" s="2485" t="s">
        <v>1005</v>
      </c>
      <c r="N15" s="2476" t="s">
        <v>565</v>
      </c>
      <c r="O15" s="2509">
        <f>R15/P15*100</f>
        <v>89.656419529837251</v>
      </c>
      <c r="P15" s="2508">
        <f>SUM(J15+G15+D15+A15+J33+G33+D33+A33+J49+G49+D49+A49+J65+G65+D65+A65+J81+G81+D81+A81)</f>
        <v>2765</v>
      </c>
      <c r="Q15" s="2508">
        <f>SUM(K15+H15+E15+B15+K33+H33+E33+B33+K49+H49+E49+B49+K65+H65+E65+B65+K81+H81+E81+B81)</f>
        <v>286</v>
      </c>
      <c r="R15" s="2508">
        <f>SUM(L15+I15+F15+C15+L33+I33+F33+C33+L49+I49+F49+C49+L65+I65+F65+C65+L81+I81+F81+C81)</f>
        <v>2479</v>
      </c>
      <c r="S15" s="2507" t="s">
        <v>1005</v>
      </c>
      <c r="T15" s="2506" t="s">
        <v>565</v>
      </c>
      <c r="U15" s="2473"/>
      <c r="V15" s="2473"/>
      <c r="W15" s="2473"/>
      <c r="X15" s="2473"/>
      <c r="Y15" s="2473"/>
      <c r="Z15" s="2473"/>
      <c r="AA15" s="2473"/>
    </row>
    <row r="16" spans="1:78" ht="35.1" customHeight="1">
      <c r="A16" s="2481">
        <f>B16+C16</f>
        <v>1412</v>
      </c>
      <c r="B16" s="2481">
        <f>'[3]ملاك وتشغيل37'!B16+'[3]فهد الرياض37 بتصرف'!B16+'[3]فهد الدمام37 عدا التمريض33'!B16+'[3]خالد عيون37'!B16+'[3]عبد الله مكة37'!B16</f>
        <v>47</v>
      </c>
      <c r="C16" s="2481">
        <f>'[3]ملاك وتشغيل37'!C16+'[3]فهد الرياض37 بتصرف'!C16+'[3]فهد الدمام37 عدا التمريض33'!C16+'[3]خالد عيون37'!C16+'[3]عبد الله مكة37'!C16</f>
        <v>1365</v>
      </c>
      <c r="D16" s="2481">
        <f>E16+F16</f>
        <v>2378</v>
      </c>
      <c r="E16" s="2481">
        <f>'[3]ملاك وتشغيل37'!E16+'[3]فهد الرياض37 بتصرف'!E16+'[3]فهد الدمام37 عدا التمريض33'!E16+'[3]خالد عيون37'!E16+'[3]عبد الله مكة37'!E16</f>
        <v>72</v>
      </c>
      <c r="F16" s="2481">
        <f>'[3]ملاك وتشغيل37'!F16+'[3]فهد الرياض37 بتصرف'!F16+'[3]فهد الدمام37 عدا التمريض33'!F16+'[3]خالد عيون37'!F16+'[3]عبد الله مكة37'!F16</f>
        <v>2306</v>
      </c>
      <c r="G16" s="2481">
        <f>H16+I16</f>
        <v>1866</v>
      </c>
      <c r="H16" s="2481">
        <f>'[3]ملاك وتشغيل37'!H16+'[3]فهد الرياض37 بتصرف'!H16+'[3]فهد الدمام37 عدا التمريض33'!H16+'[3]خالد عيون37'!H16+'[3]عبد الله مكة37'!H16</f>
        <v>242</v>
      </c>
      <c r="I16" s="2481">
        <f>'[3]ملاك وتشغيل37'!I16+'[3]فهد الرياض37 بتصرف'!I16+'[3]فهد الدمام37 عدا التمريض33'!I16+'[3]خالد عيون37'!I16+'[3]عبد الله مكة37'!I16</f>
        <v>1624</v>
      </c>
      <c r="J16" s="2481">
        <f>K16+L16</f>
        <v>6061</v>
      </c>
      <c r="K16" s="2481">
        <f>'[3]ملاك وتشغيل37'!K16+'[3]فهد الرياض37 بتصرف'!K16+'[3]فهد الدمام37 عدا التمريض33'!K16+'[3]خالد عيون37'!K16+'[3]عبد الله مكة37'!K16</f>
        <v>425</v>
      </c>
      <c r="L16" s="2481">
        <f>'[3]ملاك وتشغيل37'!L16+'[3]فهد الرياض37 بتصرف'!L16+'[3]فهد الدمام37 عدا التمريض33'!L16+'[3]خالد عيون37'!L16+'[3]عبد الله مكة37'!L16</f>
        <v>5636</v>
      </c>
      <c r="M16" s="2484" t="s">
        <v>847</v>
      </c>
      <c r="N16" s="2483" t="s">
        <v>851</v>
      </c>
      <c r="O16" s="2517">
        <f>R16/P16*100</f>
        <v>96.087471185595916</v>
      </c>
      <c r="P16" s="2512">
        <f>SUM(J16+G16+D16+A16+J34+G34+D34+A34+J50+G50+D50+A50+J66+G66+D66+A66+J82+G82+D82+A82)</f>
        <v>32102</v>
      </c>
      <c r="Q16" s="2512">
        <f>SUM(K16+H16+E16+B16+K34+H34+E34+B34+K50+H50+E50+B50+K66+H66+E66+B66+K82+H82+E82+B82)</f>
        <v>1256</v>
      </c>
      <c r="R16" s="2512">
        <f>SUM(L16+I16+F16+C16+L34+I34+F34+C34+L50+I50+F50+C50+L66+I66+F66+C66+L82+I82+F82+C82)</f>
        <v>30846</v>
      </c>
      <c r="S16" s="2516" t="s">
        <v>847</v>
      </c>
      <c r="T16" s="2515" t="s">
        <v>851</v>
      </c>
      <c r="U16" s="2473"/>
      <c r="V16" s="2473"/>
      <c r="W16" s="2473"/>
      <c r="X16" s="2473"/>
      <c r="Y16" s="2473"/>
      <c r="Z16" s="2473"/>
      <c r="AA16" s="2473"/>
    </row>
    <row r="17" spans="1:27" ht="35.1" customHeight="1">
      <c r="A17" s="2482">
        <f>B17+C17</f>
        <v>478</v>
      </c>
      <c r="B17" s="2481">
        <f>'[3]ملاك وتشغيل37'!B17+'[3]فهد الرياض37 بتصرف'!B17+'[3]فهد الدمام37 عدا التمريض33'!B17+'[3]خالد عيون37'!B17+'[3]عبد الله مكة37'!B17</f>
        <v>61</v>
      </c>
      <c r="C17" s="2481">
        <f>'[3]ملاك وتشغيل37'!C17+'[3]فهد الرياض37 بتصرف'!C17+'[3]فهد الدمام37 عدا التمريض33'!C17+'[3]خالد عيون37'!C17+'[3]عبد الله مكة37'!C17</f>
        <v>417</v>
      </c>
      <c r="D17" s="2482">
        <f>E17+F17</f>
        <v>1377</v>
      </c>
      <c r="E17" s="2481">
        <f>'[3]ملاك وتشغيل37'!E17+'[3]فهد الرياض37 بتصرف'!E17+'[3]فهد الدمام37 عدا التمريض33'!E17+'[3]خالد عيون37'!E17+'[3]عبد الله مكة37'!E17</f>
        <v>84</v>
      </c>
      <c r="F17" s="2481">
        <f>'[3]ملاك وتشغيل37'!F17+'[3]فهد الرياض37 بتصرف'!F17+'[3]فهد الدمام37 عدا التمريض33'!F17+'[3]خالد عيون37'!F17+'[3]عبد الله مكة37'!F17</f>
        <v>1293</v>
      </c>
      <c r="G17" s="2482">
        <f>H17+I17</f>
        <v>1119</v>
      </c>
      <c r="H17" s="2481">
        <f>'[3]ملاك وتشغيل37'!H17+'[3]فهد الرياض37 بتصرف'!H17+'[3]فهد الدمام37 عدا التمريض33'!H17+'[3]خالد عيون37'!H17+'[3]عبد الله مكة37'!H17</f>
        <v>281</v>
      </c>
      <c r="I17" s="2481">
        <f>'[3]ملاك وتشغيل37'!I17+'[3]فهد الرياض37 بتصرف'!I17+'[3]فهد الدمام37 عدا التمريض33'!I17+'[3]خالد عيون37'!I17+'[3]عبد الله مكة37'!I17</f>
        <v>838</v>
      </c>
      <c r="J17" s="2482">
        <f>K17+L17</f>
        <v>2560</v>
      </c>
      <c r="K17" s="2481">
        <f>'[3]ملاك وتشغيل37'!K17+'[3]فهد الرياض37 بتصرف'!K17+'[3]فهد الدمام37 عدا التمريض33'!K17+'[3]خالد عيون37'!K17+'[3]عبد الله مكة37'!K17</f>
        <v>732</v>
      </c>
      <c r="L17" s="2481">
        <f>'[3]ملاك وتشغيل37'!L17+'[3]فهد الرياض37 بتصرف'!L17+'[3]فهد الدمام37 عدا التمريض33'!L17+'[3]خالد عيون37'!L17+'[3]عبد الله مكة37'!L17</f>
        <v>1828</v>
      </c>
      <c r="M17" s="2480" t="s">
        <v>848</v>
      </c>
      <c r="N17" s="2479" t="s">
        <v>567</v>
      </c>
      <c r="O17" s="2514">
        <f>R17/P17*100</f>
        <v>79.115669712118603</v>
      </c>
      <c r="P17" s="2513">
        <f>SUM(J17+G17+D17+A17+J35+G35+D35+A35+J51+G51+D51+A51+J67+G67+D67+A67+J83+G83+D83+A83)</f>
        <v>11602</v>
      </c>
      <c r="Q17" s="2513">
        <f>SUM(K17+H17+E17+B17+K35+H35+E35+B35+K51+H51+E51+B51+K67+H67+E67+B67+K83+H83+E83+B83)</f>
        <v>2423</v>
      </c>
      <c r="R17" s="2512">
        <f>SUM(L17+I17+F17+C17+L35+I35+F35+C35+L51+I51+F51+C51+L67+I67+F67+C67+L83+I83+F83+C83)</f>
        <v>9179</v>
      </c>
      <c r="S17" s="2511" t="s">
        <v>848</v>
      </c>
      <c r="T17" s="2510" t="s">
        <v>567</v>
      </c>
      <c r="U17" s="2473"/>
      <c r="V17" s="2473"/>
      <c r="W17" s="2473"/>
      <c r="X17" s="2473"/>
      <c r="Y17" s="2473"/>
      <c r="Z17" s="2473"/>
      <c r="AA17" s="2473"/>
    </row>
    <row r="18" spans="1:27" ht="35.1" customHeight="1">
      <c r="A18" s="2478">
        <f>A17+A16</f>
        <v>1890</v>
      </c>
      <c r="B18" s="2478">
        <f>B17+B16</f>
        <v>108</v>
      </c>
      <c r="C18" s="2478">
        <f>C17+C16</f>
        <v>1782</v>
      </c>
      <c r="D18" s="2478">
        <f>D17+D16</f>
        <v>3755</v>
      </c>
      <c r="E18" s="2478">
        <f>E17+E16</f>
        <v>156</v>
      </c>
      <c r="F18" s="2478">
        <f>F17+F16</f>
        <v>3599</v>
      </c>
      <c r="G18" s="2478">
        <f>G17+G16</f>
        <v>2985</v>
      </c>
      <c r="H18" s="2478">
        <f>H17+H16</f>
        <v>523</v>
      </c>
      <c r="I18" s="2478">
        <f>I17+I16</f>
        <v>2462</v>
      </c>
      <c r="J18" s="2478">
        <f>J17+J16</f>
        <v>8621</v>
      </c>
      <c r="K18" s="2478">
        <f>K17+K16</f>
        <v>1157</v>
      </c>
      <c r="L18" s="2478">
        <f>L17+L16</f>
        <v>7464</v>
      </c>
      <c r="M18" s="2477" t="s">
        <v>1005</v>
      </c>
      <c r="N18" s="2476" t="s">
        <v>568</v>
      </c>
      <c r="O18" s="2509">
        <f>R18/P18*100</f>
        <v>91.582006223686619</v>
      </c>
      <c r="P18" s="2508">
        <f>SUM(J18+G18+D18+A18+J36+G36+D36+A36+J52+G52+D52+A52+J68+G68+D68+A68+J84+G84+D84+A84)</f>
        <v>43704</v>
      </c>
      <c r="Q18" s="2508">
        <f>SUM(K18+H18+E18+B18+K36+H36+E36+B36+K52+H52+E52+B52+K68+H68+E68+B68+K84+H84+E84+B84)</f>
        <v>3679</v>
      </c>
      <c r="R18" s="2508">
        <f>SUM(L18+I18+F18+C18+L36+I36+F36+C36+L52+I52+F52+C52+L68+I68+F68+C68+L84+I84+F84+C84)</f>
        <v>40025</v>
      </c>
      <c r="S18" s="2507" t="s">
        <v>1005</v>
      </c>
      <c r="T18" s="2506" t="s">
        <v>568</v>
      </c>
      <c r="U18" s="2473"/>
      <c r="V18" s="2473"/>
      <c r="W18" s="2473"/>
      <c r="X18" s="2473"/>
      <c r="Y18" s="2473"/>
      <c r="Z18" s="2473"/>
      <c r="AA18" s="2473"/>
    </row>
    <row r="19" spans="1:27" ht="15.75" customHeight="1">
      <c r="A19" s="2505"/>
      <c r="B19" s="2474"/>
      <c r="C19" s="2474"/>
      <c r="D19" s="2474"/>
      <c r="E19" s="2474"/>
      <c r="F19" s="2474"/>
      <c r="G19" s="2474"/>
      <c r="H19" s="2474"/>
      <c r="I19" s="2474"/>
      <c r="J19" s="2474"/>
      <c r="K19" s="2474"/>
      <c r="L19" s="2474"/>
      <c r="M19" s="2474"/>
      <c r="N19" s="2474"/>
      <c r="O19" s="2474"/>
      <c r="P19" s="2474"/>
      <c r="Q19" s="2474"/>
      <c r="R19" s="2474"/>
      <c r="S19" s="2474"/>
      <c r="T19" s="2474"/>
      <c r="U19" s="2473"/>
      <c r="V19" s="2473"/>
      <c r="W19" s="2473"/>
      <c r="X19" s="2473"/>
      <c r="Y19" s="2473"/>
      <c r="Z19" s="2473"/>
      <c r="AA19" s="2473"/>
    </row>
    <row r="20" spans="1:27" ht="23.25" customHeight="1">
      <c r="A20" s="2504" t="s">
        <v>733</v>
      </c>
      <c r="B20" s="2474"/>
      <c r="C20" s="2474"/>
      <c r="D20" s="2474"/>
      <c r="E20" s="2474"/>
      <c r="F20" s="2474"/>
      <c r="G20" s="2474"/>
      <c r="H20" s="2474"/>
      <c r="I20" s="2474"/>
      <c r="J20" s="2474"/>
      <c r="K20" s="2474"/>
      <c r="L20" s="2474"/>
      <c r="M20" s="2474"/>
      <c r="N20" s="2503" t="s">
        <v>1745</v>
      </c>
      <c r="O20" s="2474"/>
      <c r="P20" s="2474"/>
      <c r="Q20" s="2474"/>
      <c r="R20" s="2474"/>
      <c r="S20" s="2474"/>
      <c r="T20" s="2474"/>
      <c r="U20" s="2473"/>
      <c r="V20" s="2473"/>
      <c r="W20" s="2473"/>
      <c r="X20" s="2473"/>
      <c r="Y20" s="2473"/>
      <c r="Z20" s="2473"/>
      <c r="AA20" s="2473"/>
    </row>
    <row r="21" spans="1:27" ht="15.75">
      <c r="A21" s="2497" t="s">
        <v>1752</v>
      </c>
      <c r="B21" s="2474"/>
      <c r="C21" s="2474"/>
      <c r="D21" s="2474"/>
      <c r="E21" s="2474"/>
      <c r="F21" s="2474"/>
      <c r="G21" s="2474"/>
      <c r="H21" s="2474"/>
      <c r="I21" s="2474"/>
      <c r="J21" s="2474"/>
      <c r="K21" s="2474"/>
      <c r="L21" s="2474"/>
      <c r="M21" s="2474"/>
      <c r="N21" s="2497" t="s">
        <v>1751</v>
      </c>
      <c r="O21" s="2497"/>
      <c r="P21" s="2473"/>
      <c r="Q21" s="2473"/>
      <c r="R21" s="2473"/>
      <c r="S21" s="2473"/>
      <c r="T21" s="2473"/>
      <c r="U21" s="2473"/>
      <c r="V21" s="2473"/>
      <c r="W21" s="2473"/>
      <c r="X21" s="2473"/>
      <c r="Y21" s="2473"/>
      <c r="Z21" s="2473"/>
      <c r="AA21" s="2473"/>
    </row>
    <row r="22" spans="1:27" ht="19.5" customHeight="1">
      <c r="A22" s="2496" t="s">
        <v>1753</v>
      </c>
      <c r="B22" s="2495"/>
      <c r="C22" s="2494" t="s">
        <v>783</v>
      </c>
      <c r="D22" s="2496" t="s">
        <v>103</v>
      </c>
      <c r="E22" s="2495"/>
      <c r="F22" s="2494" t="s">
        <v>209</v>
      </c>
      <c r="G22" s="2496" t="s">
        <v>101</v>
      </c>
      <c r="H22" s="2495"/>
      <c r="I22" s="2494" t="s">
        <v>100</v>
      </c>
      <c r="J22" s="2496" t="s">
        <v>99</v>
      </c>
      <c r="K22" s="2495"/>
      <c r="L22" s="2494" t="s">
        <v>208</v>
      </c>
      <c r="M22" s="2495"/>
      <c r="N22" s="2494" t="s">
        <v>556</v>
      </c>
      <c r="O22" s="2475"/>
      <c r="P22" s="2473"/>
      <c r="Q22" s="2473"/>
      <c r="R22" s="2473"/>
      <c r="S22" s="2473"/>
      <c r="T22" s="2473"/>
      <c r="U22" s="2473"/>
      <c r="V22" s="2473"/>
      <c r="W22" s="2473"/>
      <c r="X22" s="2473"/>
      <c r="Y22" s="2473"/>
      <c r="Z22" s="2473"/>
      <c r="AA22" s="2473"/>
    </row>
    <row r="23" spans="1:27" ht="19.5" customHeight="1">
      <c r="A23" s="2492" t="s">
        <v>130</v>
      </c>
      <c r="B23" s="2492" t="s">
        <v>843</v>
      </c>
      <c r="C23" s="2493" t="s">
        <v>842</v>
      </c>
      <c r="D23" s="2491" t="s">
        <v>130</v>
      </c>
      <c r="E23" s="2492" t="s">
        <v>843</v>
      </c>
      <c r="F23" s="2493" t="s">
        <v>842</v>
      </c>
      <c r="G23" s="2491" t="s">
        <v>130</v>
      </c>
      <c r="H23" s="2492" t="s">
        <v>843</v>
      </c>
      <c r="I23" s="2493" t="s">
        <v>842</v>
      </c>
      <c r="J23" s="2491" t="s">
        <v>130</v>
      </c>
      <c r="K23" s="2492" t="s">
        <v>843</v>
      </c>
      <c r="L23" s="2491" t="s">
        <v>842</v>
      </c>
      <c r="M23" s="2487"/>
      <c r="N23" s="2490" t="s">
        <v>558</v>
      </c>
      <c r="O23" s="2475"/>
      <c r="P23" s="2473"/>
      <c r="Q23" s="2473"/>
      <c r="R23" s="2473"/>
      <c r="S23" s="2473"/>
      <c r="T23" s="2473"/>
      <c r="U23" s="2473"/>
      <c r="V23" s="2473"/>
      <c r="W23" s="2473"/>
      <c r="X23" s="2473"/>
      <c r="Y23" s="2473"/>
      <c r="Z23" s="2473"/>
      <c r="AA23" s="2473"/>
    </row>
    <row r="24" spans="1:27" ht="19.5" customHeight="1">
      <c r="A24" s="2478" t="s">
        <v>131</v>
      </c>
      <c r="B24" s="2478" t="s">
        <v>845</v>
      </c>
      <c r="C24" s="2489" t="s">
        <v>844</v>
      </c>
      <c r="D24" s="2488" t="s">
        <v>131</v>
      </c>
      <c r="E24" s="2478" t="s">
        <v>845</v>
      </c>
      <c r="F24" s="2489" t="s">
        <v>844</v>
      </c>
      <c r="G24" s="2488" t="s">
        <v>131</v>
      </c>
      <c r="H24" s="2478" t="s">
        <v>845</v>
      </c>
      <c r="I24" s="2489" t="s">
        <v>844</v>
      </c>
      <c r="J24" s="2488" t="s">
        <v>131</v>
      </c>
      <c r="K24" s="2478" t="s">
        <v>845</v>
      </c>
      <c r="L24" s="2488" t="s">
        <v>844</v>
      </c>
      <c r="M24" s="2487"/>
      <c r="N24" s="2486"/>
      <c r="O24" s="2475"/>
      <c r="P24" s="2473"/>
      <c r="Q24" s="2473"/>
      <c r="R24" s="2473"/>
      <c r="S24" s="2473"/>
      <c r="T24" s="2473"/>
      <c r="U24" s="2473"/>
      <c r="V24" s="2473"/>
      <c r="W24" s="2473"/>
      <c r="X24" s="2473"/>
      <c r="Y24" s="2473"/>
      <c r="Z24" s="2473"/>
      <c r="AA24" s="2473"/>
    </row>
    <row r="25" spans="1:27" ht="34.5" customHeight="1">
      <c r="A25" s="2481">
        <f>B25+C25</f>
        <v>904</v>
      </c>
      <c r="B25" s="2481">
        <f>'[3]ملاك وتشغيل37'!B25+'[3]فهد الرياض37 بتصرف'!B25+'[3]فهد الدمام37 عدا التمريض33'!B25+'[3]خالد عيون37'!B25+'[3]عبد الله مكة37'!B25</f>
        <v>518</v>
      </c>
      <c r="C25" s="2481">
        <f>'[3]ملاك وتشغيل37'!C25+'[3]فهد الرياض37 بتصرف'!C25+'[3]فهد الدمام37 عدا التمريض33'!C25+'[3]خالد عيون37'!C25+'[3]عبد الله مكة37'!C25</f>
        <v>386</v>
      </c>
      <c r="D25" s="2481">
        <f>E25+F25</f>
        <v>1923</v>
      </c>
      <c r="E25" s="2481">
        <f>'[3]ملاك وتشغيل37'!E25+'[3]فهد الرياض37 بتصرف'!E25+'[3]فهد الدمام37 عدا التمريض33'!E25+'[3]خالد عيون37'!E25+'[3]عبد الله مكة37'!E25</f>
        <v>998</v>
      </c>
      <c r="F25" s="2481">
        <f>'[3]ملاك وتشغيل37'!F25+'[3]فهد الرياض37 بتصرف'!F25+'[3]فهد الدمام37 عدا التمريض33'!F25+'[3]خالد عيون37'!F25+'[3]عبد الله مكة37'!F25</f>
        <v>925</v>
      </c>
      <c r="G25" s="2481">
        <f>H25+I25</f>
        <v>1272</v>
      </c>
      <c r="H25" s="2481">
        <f>'[3]ملاك وتشغيل37'!H25+'[3]فهد الرياض37 بتصرف'!H25+'[3]فهد الدمام37 عدا التمريض33'!H25+'[3]خالد عيون37'!H25+'[3]عبد الله مكة37'!H25</f>
        <v>1096</v>
      </c>
      <c r="I25" s="2481">
        <f>'[3]ملاك وتشغيل37'!I25+'[3]فهد الرياض37 بتصرف'!I25+'[3]فهد الدمام37 عدا التمريض33'!I25+'[3]خالد عيون37'!I25+'[3]عبد الله مكة37'!I25</f>
        <v>176</v>
      </c>
      <c r="J25" s="2481">
        <f>K25+L25</f>
        <v>1712</v>
      </c>
      <c r="K25" s="2481">
        <f>'[3]ملاك وتشغيل37'!K25+'[3]فهد الرياض37 بتصرف'!K25+'[3]فهد الدمام37 عدا التمريض33'!K25+'[3]خالد عيون37'!K25+'[3]عبد الله مكة37'!K25</f>
        <v>1205</v>
      </c>
      <c r="L25" s="2481">
        <f>'[3]ملاك وتشغيل37'!L25+'[3]فهد الرياض37 بتصرف'!L25+'[3]فهد الدمام37 عدا التمريض33'!L25+'[3]خالد عيون37'!L25+'[3]عبد الله مكة37'!L25</f>
        <v>507</v>
      </c>
      <c r="M25" s="2484" t="s">
        <v>847</v>
      </c>
      <c r="N25" s="2483" t="s">
        <v>846</v>
      </c>
      <c r="O25" s="2475"/>
      <c r="P25" s="2473"/>
      <c r="Q25" s="2473"/>
      <c r="R25" s="2473"/>
      <c r="S25" s="2473"/>
      <c r="T25" s="2473"/>
      <c r="U25" s="2473"/>
      <c r="V25" s="2473"/>
      <c r="W25" s="2473"/>
      <c r="X25" s="2473"/>
      <c r="Y25" s="2473"/>
      <c r="Z25" s="2473"/>
      <c r="AA25" s="2473"/>
    </row>
    <row r="26" spans="1:27" ht="34.5" customHeight="1">
      <c r="A26" s="2482">
        <f>B26+C26</f>
        <v>344</v>
      </c>
      <c r="B26" s="2481">
        <f>'[3]ملاك وتشغيل37'!B26+'[3]فهد الرياض37 بتصرف'!B26+'[3]فهد الدمام37 عدا التمريض33'!B26+'[3]خالد عيون37'!B26+'[3]عبد الله مكة37'!B26</f>
        <v>234</v>
      </c>
      <c r="C26" s="2481">
        <f>'[3]ملاك وتشغيل37'!C26+'[3]فهد الرياض37 بتصرف'!C26+'[3]فهد الدمام37 عدا التمريض33'!C26+'[3]خالد عيون37'!C26+'[3]عبد الله مكة37'!C26</f>
        <v>110</v>
      </c>
      <c r="D26" s="2482">
        <f>E26+F26</f>
        <v>1128</v>
      </c>
      <c r="E26" s="2481">
        <f>'[3]ملاك وتشغيل37'!E26+'[3]فهد الرياض37 بتصرف'!E26+'[3]فهد الدمام37 عدا التمريض33'!E26+'[3]خالد عيون37'!E26+'[3]عبد الله مكة37'!E26</f>
        <v>349</v>
      </c>
      <c r="F26" s="2481">
        <f>'[3]ملاك وتشغيل37'!F26+'[3]فهد الرياض37 بتصرف'!F26+'[3]فهد الدمام37 عدا التمريض33'!F26+'[3]خالد عيون37'!F26+'[3]عبد الله مكة37'!F26</f>
        <v>779</v>
      </c>
      <c r="G26" s="2482">
        <f>H26+I26</f>
        <v>452</v>
      </c>
      <c r="H26" s="2481">
        <f>'[3]ملاك وتشغيل37'!H26+'[3]فهد الرياض37 بتصرف'!H26+'[3]فهد الدمام37 عدا التمريض33'!H26+'[3]خالد عيون37'!H26+'[3]عبد الله مكة37'!H26</f>
        <v>397</v>
      </c>
      <c r="I26" s="2481">
        <f>'[3]ملاك وتشغيل37'!I26+'[3]فهد الرياض37 بتصرف'!I26+'[3]فهد الدمام37 عدا التمريض33'!I26+'[3]خالد عيون37'!I26+'[3]عبد الله مكة37'!I26</f>
        <v>55</v>
      </c>
      <c r="J26" s="2482">
        <f>K26+L26</f>
        <v>691</v>
      </c>
      <c r="K26" s="2481">
        <f>'[3]ملاك وتشغيل37'!K26+'[3]فهد الرياض37 بتصرف'!K26+'[3]فهد الدمام37 عدا التمريض33'!K26+'[3]خالد عيون37'!K26+'[3]عبد الله مكة37'!K26</f>
        <v>445</v>
      </c>
      <c r="L26" s="2481">
        <f>'[3]ملاك وتشغيل37'!L26+'[3]فهد الرياض37 بتصرف'!L26+'[3]فهد الدمام37 عدا التمريض33'!L26+'[3]خالد عيون37'!L26+'[3]عبد الله مكة37'!L26</f>
        <v>246</v>
      </c>
      <c r="M26" s="2480" t="s">
        <v>848</v>
      </c>
      <c r="N26" s="2479" t="s">
        <v>217</v>
      </c>
      <c r="O26" s="2475"/>
      <c r="P26" s="2473"/>
      <c r="Q26" s="2473"/>
      <c r="R26" s="2473"/>
      <c r="S26" s="2473"/>
      <c r="T26" s="2473"/>
      <c r="U26" s="2473"/>
      <c r="V26" s="2473"/>
      <c r="W26" s="2473"/>
      <c r="X26" s="2473"/>
      <c r="Y26" s="2473"/>
      <c r="Z26" s="2473"/>
      <c r="AA26" s="2473"/>
    </row>
    <row r="27" spans="1:27" ht="34.5" customHeight="1">
      <c r="A27" s="2478">
        <f>A26+A25</f>
        <v>1248</v>
      </c>
      <c r="B27" s="2478">
        <f>B26+B25</f>
        <v>752</v>
      </c>
      <c r="C27" s="2478">
        <f>C26+C25</f>
        <v>496</v>
      </c>
      <c r="D27" s="2478">
        <f>D26+D25</f>
        <v>3051</v>
      </c>
      <c r="E27" s="2478">
        <f>E26+E25</f>
        <v>1347</v>
      </c>
      <c r="F27" s="2478">
        <f>F26+F25</f>
        <v>1704</v>
      </c>
      <c r="G27" s="2478">
        <f>G26+G25</f>
        <v>1724</v>
      </c>
      <c r="H27" s="2478">
        <f>H26+H25</f>
        <v>1493</v>
      </c>
      <c r="I27" s="2478">
        <f>I26+I25</f>
        <v>231</v>
      </c>
      <c r="J27" s="2478">
        <f>J26+J25</f>
        <v>2403</v>
      </c>
      <c r="K27" s="2478">
        <f>K26+K25</f>
        <v>1650</v>
      </c>
      <c r="L27" s="2478">
        <f>L26+L25</f>
        <v>753</v>
      </c>
      <c r="M27" s="2485" t="s">
        <v>1005</v>
      </c>
      <c r="N27" s="2476" t="s">
        <v>731</v>
      </c>
      <c r="O27" s="2475"/>
      <c r="P27" s="2473"/>
      <c r="Q27" s="2473"/>
      <c r="R27" s="2473"/>
      <c r="S27" s="2473"/>
      <c r="T27" s="2473"/>
      <c r="U27" s="2473"/>
      <c r="V27" s="2473"/>
      <c r="W27" s="2473"/>
      <c r="X27" s="2473"/>
      <c r="Y27" s="2473"/>
      <c r="Z27" s="2473"/>
      <c r="AA27" s="2473"/>
    </row>
    <row r="28" spans="1:27" ht="34.5" customHeight="1">
      <c r="A28" s="2481">
        <f>B28+C28</f>
        <v>601</v>
      </c>
      <c r="B28" s="2481">
        <f>'[3]ملاك وتشغيل37'!B28+'[3]فهد الرياض37 بتصرف'!B28+'[3]فهد الدمام37 عدا التمريض33'!B28+'[3]خالد عيون37'!B28+'[3]عبد الله مكة37'!B28</f>
        <v>22</v>
      </c>
      <c r="C28" s="2481">
        <f>'[3]ملاك وتشغيل37'!C28+'[3]فهد الرياض37 بتصرف'!C28+'[3]فهد الدمام37 عدا التمريض33'!C28+'[3]خالد عيون37'!C28+'[3]عبد الله مكة37'!C28</f>
        <v>579</v>
      </c>
      <c r="D28" s="2481">
        <f>E28+F28</f>
        <v>994</v>
      </c>
      <c r="E28" s="2481">
        <f>'[3]ملاك وتشغيل37'!E28+'[3]فهد الرياض37 بتصرف'!E28+'[3]فهد الدمام37 عدا التمريض33'!E28+'[3]خالد عيون37'!E28+'[3]عبد الله مكة37'!E28</f>
        <v>212</v>
      </c>
      <c r="F28" s="2481">
        <f>'[3]ملاك وتشغيل37'!F28+'[3]فهد الرياض37 بتصرف'!F28+'[3]فهد الدمام37 عدا التمريض33'!F28+'[3]خالد عيون37'!F28+'[3]عبد الله مكة37'!F28</f>
        <v>782</v>
      </c>
      <c r="G28" s="2481">
        <f>H28+I28</f>
        <v>1156</v>
      </c>
      <c r="H28" s="2481">
        <f>'[3]ملاك وتشغيل37'!H28+'[3]فهد الرياض37 بتصرف'!H28+'[3]فهد الدمام37 عدا التمريض33'!H28+'[3]خالد عيون37'!H28+'[3]عبد الله مكة37'!H28</f>
        <v>29</v>
      </c>
      <c r="I28" s="2481">
        <f>'[3]ملاك وتشغيل37'!I28+'[3]فهد الرياض37 بتصرف'!I28+'[3]فهد الدمام37 عدا التمريض33'!I28+'[3]خالد عيون37'!I28+'[3]عبد الله مكة37'!I28</f>
        <v>1127</v>
      </c>
      <c r="J28" s="2481">
        <f>K28+L28</f>
        <v>1372</v>
      </c>
      <c r="K28" s="2481">
        <f>'[3]ملاك وتشغيل37'!K28+'[3]فهد الرياض37 بتصرف'!K28+'[3]فهد الدمام37 عدا التمريض33'!K28+'[3]خالد عيون37'!K28+'[3]عبد الله مكة37'!K28</f>
        <v>32</v>
      </c>
      <c r="L28" s="2481">
        <f>'[3]ملاك وتشغيل37'!L28+'[3]فهد الرياض37 بتصرف'!L28+'[3]فهد الدمام37 عدا التمريض33'!L28+'[3]خالد عيون37'!L28+'[3]عبد الله مكة37'!L28</f>
        <v>1340</v>
      </c>
      <c r="M28" s="2484" t="s">
        <v>847</v>
      </c>
      <c r="N28" s="2483" t="s">
        <v>1006</v>
      </c>
      <c r="O28" s="2475"/>
      <c r="P28" s="2473"/>
      <c r="Q28" s="2473"/>
      <c r="R28" s="2473"/>
      <c r="S28" s="2473"/>
      <c r="T28" s="2473"/>
      <c r="U28" s="2473"/>
      <c r="V28" s="2473"/>
      <c r="W28" s="2473"/>
      <c r="X28" s="2473"/>
      <c r="Y28" s="2473"/>
      <c r="Z28" s="2473"/>
      <c r="AA28" s="2473"/>
    </row>
    <row r="29" spans="1:27" ht="34.5" customHeight="1">
      <c r="A29" s="2482">
        <f>B29+C29</f>
        <v>2829</v>
      </c>
      <c r="B29" s="2481">
        <f>'[3]ملاك وتشغيل37'!B29+'[3]فهد الرياض37 بتصرف'!B29+'[3]فهد الدمام37 عدا التمريض33'!B29+'[3]خالد عيون37'!B29+'[3]عبد الله مكة37'!B29</f>
        <v>1654</v>
      </c>
      <c r="C29" s="2481">
        <f>'[3]ملاك وتشغيل37'!C29+'[3]فهد الرياض37 بتصرف'!C29+'[3]فهد الدمام37 عدا التمريض33'!C29+'[3]خالد عيون37'!C29+'[3]عبد الله مكة37'!C29</f>
        <v>1175</v>
      </c>
      <c r="D29" s="2482">
        <f>E29+F29</f>
        <v>5845</v>
      </c>
      <c r="E29" s="2481">
        <f>'[3]ملاك وتشغيل37'!E29+'[3]فهد الرياض37 بتصرف'!E29+'[3]فهد الدمام37 عدا التمريض33'!E29+'[3]خالد عيون37'!E29+'[3]عبد الله مكة37'!E29</f>
        <v>1949</v>
      </c>
      <c r="F29" s="2481">
        <f>'[3]ملاك وتشغيل37'!F29+'[3]فهد الرياض37 بتصرف'!F29+'[3]فهد الدمام37 عدا التمريض33'!F29+'[3]خالد عيون37'!F29+'[3]عبد الله مكة37'!F29</f>
        <v>3896</v>
      </c>
      <c r="G29" s="2482">
        <f>H29+I29</f>
        <v>3489</v>
      </c>
      <c r="H29" s="2481">
        <f>'[3]ملاك وتشغيل37'!H29+'[3]فهد الرياض37 بتصرف'!H29+'[3]فهد الدمام37 عدا التمريض33'!H29+'[3]خالد عيون37'!H29+'[3]عبد الله مكة37'!H29</f>
        <v>2818</v>
      </c>
      <c r="I29" s="2481">
        <f>'[3]ملاك وتشغيل37'!I29+'[3]فهد الرياض37 بتصرف'!I29+'[3]فهد الدمام37 عدا التمريض33'!I29+'[3]خالد عيون37'!I29+'[3]عبد الله مكة37'!I29</f>
        <v>671</v>
      </c>
      <c r="J29" s="2482">
        <f>K29+L29</f>
        <v>4194</v>
      </c>
      <c r="K29" s="2481">
        <f>'[3]ملاك وتشغيل37'!K29+'[3]فهد الرياض37 بتصرف'!K29+'[3]فهد الدمام37 عدا التمريض33'!K29+'[3]خالد عيون37'!K29+'[3]عبد الله مكة37'!K29</f>
        <v>2011</v>
      </c>
      <c r="L29" s="2481">
        <f>'[3]ملاك وتشغيل37'!L29+'[3]فهد الرياض37 بتصرف'!L29+'[3]فهد الدمام37 عدا التمريض33'!L29+'[3]خالد عيون37'!L29+'[3]عبد الله مكة37'!L29</f>
        <v>2183</v>
      </c>
      <c r="M29" s="2480" t="s">
        <v>848</v>
      </c>
      <c r="N29" s="2479" t="s">
        <v>1007</v>
      </c>
      <c r="O29" s="2475"/>
      <c r="P29" s="2473"/>
      <c r="Q29" s="2473"/>
      <c r="R29" s="2473"/>
      <c r="S29" s="2473"/>
      <c r="T29" s="2473"/>
      <c r="U29" s="2473"/>
      <c r="V29" s="2473"/>
      <c r="W29" s="2473"/>
      <c r="X29" s="2473"/>
      <c r="Y29" s="2473"/>
      <c r="Z29" s="2473"/>
      <c r="AA29" s="2473"/>
    </row>
    <row r="30" spans="1:27" ht="34.5" customHeight="1">
      <c r="A30" s="2478">
        <f>A29+A28</f>
        <v>3430</v>
      </c>
      <c r="B30" s="2478">
        <f>B29+B28</f>
        <v>1676</v>
      </c>
      <c r="C30" s="2478">
        <f>C29+C28</f>
        <v>1754</v>
      </c>
      <c r="D30" s="2478">
        <f>D29+D28</f>
        <v>6839</v>
      </c>
      <c r="E30" s="2478">
        <f>E29+E28</f>
        <v>2161</v>
      </c>
      <c r="F30" s="2478">
        <f>F29+F28</f>
        <v>4678</v>
      </c>
      <c r="G30" s="2478">
        <f>G29+G28</f>
        <v>4645</v>
      </c>
      <c r="H30" s="2478">
        <f>H29+H28</f>
        <v>2847</v>
      </c>
      <c r="I30" s="2478">
        <f>I29+I28</f>
        <v>1798</v>
      </c>
      <c r="J30" s="2478">
        <f>J29+J28</f>
        <v>5566</v>
      </c>
      <c r="K30" s="2478">
        <f>K29+K28</f>
        <v>2043</v>
      </c>
      <c r="L30" s="2478">
        <f>L29+L28</f>
        <v>3523</v>
      </c>
      <c r="M30" s="2485" t="s">
        <v>1005</v>
      </c>
      <c r="N30" s="2476" t="s">
        <v>169</v>
      </c>
      <c r="O30" s="2475"/>
      <c r="P30" s="2473"/>
      <c r="Q30" s="2473"/>
      <c r="R30" s="2473"/>
      <c r="S30" s="2473"/>
      <c r="T30" s="2473"/>
      <c r="U30" s="2473"/>
      <c r="V30" s="2473"/>
      <c r="W30" s="2473"/>
      <c r="X30" s="2473"/>
      <c r="Y30" s="2473"/>
      <c r="Z30" s="2473"/>
      <c r="AA30" s="2473"/>
    </row>
    <row r="31" spans="1:27" ht="34.5" customHeight="1">
      <c r="A31" s="2481">
        <f>B31+C31</f>
        <v>66</v>
      </c>
      <c r="B31" s="2481">
        <f>'[3]ملاك وتشغيل37'!B31+'[3]فهد الرياض37 بتصرف'!B31+'[3]فهد الدمام37 عدا التمريض33'!B31+'[3]خالد عيون37'!B31+'[3]عبد الله مكة37'!B31</f>
        <v>2</v>
      </c>
      <c r="C31" s="2481">
        <f>'[3]ملاك وتشغيل37'!C31+'[3]فهد الرياض37 بتصرف'!C31+'[3]فهد الدمام37 عدا التمريض33'!C31+'[3]خالد عيون37'!C31+'[3]عبد الله مكة37'!C31</f>
        <v>64</v>
      </c>
      <c r="D31" s="2481">
        <f>E31+F31</f>
        <v>87</v>
      </c>
      <c r="E31" s="2481">
        <f>'[3]ملاك وتشغيل37'!E31+'[3]فهد الرياض37 بتصرف'!E31+'[3]فهد الدمام37 عدا التمريض33'!E31+'[3]خالد عيون37'!E31+'[3]عبد الله مكة37'!E31</f>
        <v>8</v>
      </c>
      <c r="F31" s="2481">
        <f>'[3]ملاك وتشغيل37'!F31+'[3]فهد الرياض37 بتصرف'!F31+'[3]فهد الدمام37 عدا التمريض33'!F31+'[3]خالد عيون37'!F31+'[3]عبد الله مكة37'!F31</f>
        <v>79</v>
      </c>
      <c r="G31" s="2481">
        <f>H31+I31</f>
        <v>135</v>
      </c>
      <c r="H31" s="2481">
        <f>'[3]ملاك وتشغيل37'!H31+'[3]فهد الرياض37 بتصرف'!H31+'[3]فهد الدمام37 عدا التمريض33'!H31+'[3]خالد عيون37'!H31+'[3]عبد الله مكة37'!H31</f>
        <v>5</v>
      </c>
      <c r="I31" s="2481">
        <f>'[3]ملاك وتشغيل37'!I31+'[3]فهد الرياض37 بتصرف'!I31+'[3]فهد الدمام37 عدا التمريض33'!I31+'[3]خالد عيون37'!I31+'[3]عبد الله مكة37'!I31</f>
        <v>130</v>
      </c>
      <c r="J31" s="2481">
        <f>K31+L31</f>
        <v>122</v>
      </c>
      <c r="K31" s="2481">
        <f>'[3]ملاك وتشغيل37'!K31+'[3]فهد الرياض37 بتصرف'!K31+'[3]فهد الدمام37 عدا التمريض33'!K31+'[3]خالد عيون37'!K31+'[3]عبد الله مكة37'!K31</f>
        <v>3</v>
      </c>
      <c r="L31" s="2481">
        <f>'[3]ملاك وتشغيل37'!L31+'[3]فهد الرياض37 بتصرف'!L31+'[3]فهد الدمام37 عدا التمريض33'!L31+'[3]خالد عيون37'!L31+'[3]عبد الله مكة37'!L31</f>
        <v>119</v>
      </c>
      <c r="M31" s="2484" t="s">
        <v>847</v>
      </c>
      <c r="N31" s="2483" t="s">
        <v>155</v>
      </c>
      <c r="O31" s="2475"/>
      <c r="P31" s="2473"/>
      <c r="Q31" s="2473"/>
      <c r="R31" s="2473"/>
      <c r="S31" s="2473"/>
      <c r="T31" s="2473"/>
      <c r="U31" s="2473"/>
      <c r="V31" s="2473"/>
      <c r="W31" s="2473"/>
      <c r="X31" s="2473"/>
      <c r="Y31" s="2473"/>
      <c r="Z31" s="2473"/>
      <c r="AA31" s="2473"/>
    </row>
    <row r="32" spans="1:27" ht="34.5" customHeight="1">
      <c r="A32" s="2482">
        <f>B32+C32</f>
        <v>25</v>
      </c>
      <c r="B32" s="2481">
        <f>'[3]ملاك وتشغيل37'!B32+'[3]فهد الرياض37 بتصرف'!B32+'[3]فهد الدمام37 عدا التمريض33'!B32+'[3]خالد عيون37'!B32+'[3]عبد الله مكة37'!B32</f>
        <v>2</v>
      </c>
      <c r="C32" s="2481">
        <f>'[3]ملاك وتشغيل37'!C32+'[3]فهد الرياض37 بتصرف'!C32+'[3]فهد الدمام37 عدا التمريض33'!C32+'[3]خالد عيون37'!C32+'[3]عبد الله مكة37'!C32</f>
        <v>23</v>
      </c>
      <c r="D32" s="2482">
        <f>E32+F32</f>
        <v>110</v>
      </c>
      <c r="E32" s="2481">
        <f>'[3]ملاك وتشغيل37'!E32+'[3]فهد الرياض37 بتصرف'!E32+'[3]فهد الدمام37 عدا التمريض33'!E32+'[3]خالد عيون37'!E32+'[3]عبد الله مكة37'!E32</f>
        <v>7</v>
      </c>
      <c r="F32" s="2481">
        <f>'[3]ملاك وتشغيل37'!F32+'[3]فهد الرياض37 بتصرف'!F32+'[3]فهد الدمام37 عدا التمريض33'!F32+'[3]خالد عيون37'!F32+'[3]عبد الله مكة37'!F32</f>
        <v>103</v>
      </c>
      <c r="G32" s="2482">
        <f>H32+I32</f>
        <v>28</v>
      </c>
      <c r="H32" s="2481">
        <f>'[3]ملاك وتشغيل37'!H32+'[3]فهد الرياض37 بتصرف'!H32+'[3]فهد الدمام37 عدا التمريض33'!H32+'[3]خالد عيون37'!H32+'[3]عبد الله مكة37'!H32</f>
        <v>20</v>
      </c>
      <c r="I32" s="2481">
        <f>'[3]ملاك وتشغيل37'!I32+'[3]فهد الرياض37 بتصرف'!I32+'[3]فهد الدمام37 عدا التمريض33'!I32+'[3]خالد عيون37'!I32+'[3]عبد الله مكة37'!I32</f>
        <v>8</v>
      </c>
      <c r="J32" s="2482">
        <f>K32+L32</f>
        <v>27</v>
      </c>
      <c r="K32" s="2481">
        <f>'[3]ملاك وتشغيل37'!K32+'[3]فهد الرياض37 بتصرف'!K32+'[3]فهد الدمام37 عدا التمريض33'!K32+'[3]خالد عيون37'!K32+'[3]عبد الله مكة37'!K32</f>
        <v>9</v>
      </c>
      <c r="L32" s="2481">
        <f>'[3]ملاك وتشغيل37'!L32+'[3]فهد الرياض37 بتصرف'!L32+'[3]فهد الدمام37 عدا التمريض33'!L32+'[3]خالد عيون37'!L32+'[3]عبد الله مكة37'!L32</f>
        <v>18</v>
      </c>
      <c r="M32" s="2480" t="s">
        <v>848</v>
      </c>
      <c r="N32" s="2479"/>
      <c r="O32" s="2475"/>
      <c r="P32" s="2473"/>
      <c r="Q32" s="2473"/>
      <c r="R32" s="2473"/>
      <c r="S32" s="2473"/>
      <c r="T32" s="2473"/>
      <c r="U32" s="2473"/>
      <c r="V32" s="2473"/>
      <c r="W32" s="2473"/>
      <c r="X32" s="2473"/>
      <c r="Y32" s="2473"/>
      <c r="Z32" s="2473"/>
      <c r="AA32" s="2473"/>
    </row>
    <row r="33" spans="1:27" ht="34.5" customHeight="1">
      <c r="A33" s="2478">
        <f>A32+A31</f>
        <v>91</v>
      </c>
      <c r="B33" s="2478">
        <f>B32+B31</f>
        <v>4</v>
      </c>
      <c r="C33" s="2478">
        <f>C32+C31</f>
        <v>87</v>
      </c>
      <c r="D33" s="2478">
        <f>D32+D31</f>
        <v>197</v>
      </c>
      <c r="E33" s="2478">
        <f>E32+E31</f>
        <v>15</v>
      </c>
      <c r="F33" s="2478">
        <f>F32+F31</f>
        <v>182</v>
      </c>
      <c r="G33" s="2478">
        <f>G32+G31</f>
        <v>163</v>
      </c>
      <c r="H33" s="2478">
        <f>H32+H31</f>
        <v>25</v>
      </c>
      <c r="I33" s="2478">
        <f>I32+I31</f>
        <v>138</v>
      </c>
      <c r="J33" s="2478">
        <f>J32+J31</f>
        <v>149</v>
      </c>
      <c r="K33" s="2478">
        <f>K32+K31</f>
        <v>12</v>
      </c>
      <c r="L33" s="2478">
        <f>L32+L31</f>
        <v>137</v>
      </c>
      <c r="M33" s="2485" t="s">
        <v>1005</v>
      </c>
      <c r="N33" s="2476" t="s">
        <v>565</v>
      </c>
      <c r="O33" s="2475"/>
      <c r="P33" s="2473"/>
      <c r="Q33" s="2473"/>
      <c r="R33" s="2473"/>
      <c r="S33" s="2473"/>
      <c r="T33" s="2473"/>
      <c r="U33" s="2473"/>
      <c r="V33" s="2473"/>
      <c r="W33" s="2473"/>
      <c r="X33" s="2473"/>
      <c r="Y33" s="2473"/>
      <c r="Z33" s="2473"/>
      <c r="AA33" s="2473"/>
    </row>
    <row r="34" spans="1:27" ht="34.5" customHeight="1">
      <c r="A34" s="2481">
        <f>B34+C34</f>
        <v>1109</v>
      </c>
      <c r="B34" s="2481">
        <f>'[3]ملاك وتشغيل37'!B34+'[3]فهد الرياض37 بتصرف'!B34+'[3]فهد الدمام37 عدا التمريض33'!B34+'[3]خالد عيون37'!B34+'[3]عبد الله مكة37'!B34</f>
        <v>31</v>
      </c>
      <c r="C34" s="2481">
        <f>'[3]ملاك وتشغيل37'!C34+'[3]فهد الرياض37 بتصرف'!C34+'[3]فهد الدمام37 عدا التمريض33'!C34+'[3]خالد عيون37'!C34+'[3]عبد الله مكة37'!C34</f>
        <v>1078</v>
      </c>
      <c r="D34" s="2481">
        <f>E34+F34</f>
        <v>2035</v>
      </c>
      <c r="E34" s="2481">
        <f>'[3]ملاك وتشغيل37'!E34+'[3]فهد الرياض37 بتصرف'!E34+'[3]فهد الدمام37 عدا التمريض33'!E34+'[3]خالد عيون37'!E34+'[3]عبد الله مكة37'!E34</f>
        <v>159</v>
      </c>
      <c r="F34" s="2481">
        <f>'[3]ملاك وتشغيل37'!F34+'[3]فهد الرياض37 بتصرف'!F34+'[3]فهد الدمام37 عدا التمريض33'!F34+'[3]خالد عيون37'!F34+'[3]عبد الله مكة37'!F34</f>
        <v>1876</v>
      </c>
      <c r="G34" s="2481">
        <f>H34+I34</f>
        <v>2829</v>
      </c>
      <c r="H34" s="2481">
        <f>'[3]ملاك وتشغيل37'!H34+'[3]فهد الرياض37 بتصرف'!H34+'[3]فهد الدمام37 عدا التمريض33'!H34+'[3]خالد عيون37'!H34+'[3]عبد الله مكة37'!H34</f>
        <v>50</v>
      </c>
      <c r="I34" s="2481">
        <f>'[3]ملاك وتشغيل37'!I34+'[3]فهد الرياض37 بتصرف'!I34+'[3]فهد الدمام37 عدا التمريض33'!I34+'[3]خالد عيون37'!I34+'[3]عبد الله مكة37'!I34</f>
        <v>2779</v>
      </c>
      <c r="J34" s="2481">
        <f>K34+L34</f>
        <v>2589</v>
      </c>
      <c r="K34" s="2481">
        <f>'[3]ملاك وتشغيل37'!K34+'[3]فهد الرياض37 بتصرف'!K34+'[3]فهد الدمام37 عدا التمريض33'!K34+'[3]خالد عيون37'!K34+'[3]عبد الله مكة37'!K34</f>
        <v>55</v>
      </c>
      <c r="L34" s="2481">
        <f>'[3]ملاك وتشغيل37'!L34+'[3]فهد الرياض37 بتصرف'!L34+'[3]فهد الدمام37 عدا التمريض33'!L34+'[3]خالد عيون37'!L34+'[3]عبد الله مكة37'!L34</f>
        <v>2534</v>
      </c>
      <c r="M34" s="2484" t="s">
        <v>847</v>
      </c>
      <c r="N34" s="2483" t="s">
        <v>851</v>
      </c>
      <c r="O34" s="2475"/>
      <c r="P34" s="2473"/>
      <c r="Q34" s="2473"/>
      <c r="R34" s="2473"/>
      <c r="S34" s="2473"/>
      <c r="T34" s="2473"/>
      <c r="U34" s="2473"/>
      <c r="V34" s="2473"/>
      <c r="W34" s="2473"/>
      <c r="X34" s="2473"/>
      <c r="Y34" s="2473"/>
      <c r="Z34" s="2473"/>
      <c r="AA34" s="2473"/>
    </row>
    <row r="35" spans="1:27" ht="34.5" customHeight="1">
      <c r="A35" s="2482">
        <f>B35+C35</f>
        <v>362</v>
      </c>
      <c r="B35" s="2481">
        <f>'[3]ملاك وتشغيل37'!B35+'[3]فهد الرياض37 بتصرف'!B35+'[3]فهد الدمام37 عدا التمريض33'!B35+'[3]خالد عيون37'!B35+'[3]عبد الله مكة37'!B35</f>
        <v>45</v>
      </c>
      <c r="C35" s="2481">
        <f>'[3]ملاك وتشغيل37'!C35+'[3]فهد الرياض37 بتصرف'!C35+'[3]فهد الدمام37 عدا التمريض33'!C35+'[3]خالد عيون37'!C35+'[3]عبد الله مكة37'!C35</f>
        <v>317</v>
      </c>
      <c r="D35" s="2482">
        <f>E35+F35</f>
        <v>1685</v>
      </c>
      <c r="E35" s="2481">
        <f>'[3]ملاك وتشغيل37'!E35+'[3]فهد الرياض37 بتصرف'!E35+'[3]فهد الدمام37 عدا التمريض33'!E35+'[3]خالد عيون37'!E35+'[3]عبد الله مكة37'!E35</f>
        <v>171</v>
      </c>
      <c r="F35" s="2481">
        <f>'[3]ملاك وتشغيل37'!F35+'[3]فهد الرياض37 بتصرف'!F35+'[3]فهد الدمام37 عدا التمريض33'!F35+'[3]خالد عيون37'!F35+'[3]عبد الله مكة37'!F35</f>
        <v>1514</v>
      </c>
      <c r="G35" s="2482">
        <f>H35+I35</f>
        <v>421</v>
      </c>
      <c r="H35" s="2481">
        <f>'[3]ملاك وتشغيل37'!H35+'[3]فهد الرياض37 بتصرف'!H35+'[3]فهد الدمام37 عدا التمريض33'!H35+'[3]خالد عيون37'!H35+'[3]عبد الله مكة37'!H35</f>
        <v>189</v>
      </c>
      <c r="I35" s="2481">
        <f>'[3]ملاك وتشغيل37'!I35+'[3]فهد الرياض37 بتصرف'!I35+'[3]فهد الدمام37 عدا التمريض33'!I35+'[3]خالد عيون37'!I35+'[3]عبد الله مكة37'!I35</f>
        <v>232</v>
      </c>
      <c r="J35" s="2482">
        <f>K35+L35</f>
        <v>629</v>
      </c>
      <c r="K35" s="2481">
        <f>'[3]ملاك وتشغيل37'!K35+'[3]فهد الرياض37 بتصرف'!K35+'[3]فهد الدمام37 عدا التمريض33'!K35+'[3]خالد عيون37'!K35+'[3]عبد الله مكة37'!K35</f>
        <v>77</v>
      </c>
      <c r="L35" s="2481">
        <f>'[3]ملاك وتشغيل37'!L35+'[3]فهد الرياض37 بتصرف'!L35+'[3]فهد الدمام37 عدا التمريض33'!L35+'[3]خالد عيون37'!L35+'[3]عبد الله مكة37'!L35</f>
        <v>552</v>
      </c>
      <c r="M35" s="2480" t="s">
        <v>848</v>
      </c>
      <c r="N35" s="2479" t="s">
        <v>567</v>
      </c>
      <c r="O35" s="2475"/>
      <c r="P35" s="2473"/>
      <c r="Q35" s="2473"/>
      <c r="R35" s="2473"/>
      <c r="S35" s="2473"/>
      <c r="T35" s="2473"/>
      <c r="U35" s="2473"/>
      <c r="V35" s="2473"/>
      <c r="W35" s="2473"/>
      <c r="X35" s="2473"/>
      <c r="Y35" s="2473"/>
      <c r="Z35" s="2473"/>
      <c r="AA35" s="2473"/>
    </row>
    <row r="36" spans="1:27" ht="34.5" customHeight="1">
      <c r="A36" s="2478">
        <f>A35+A34</f>
        <v>1471</v>
      </c>
      <c r="B36" s="2478">
        <f>B35+B34</f>
        <v>76</v>
      </c>
      <c r="C36" s="2478">
        <f>C35+C34</f>
        <v>1395</v>
      </c>
      <c r="D36" s="2478">
        <f>D35+D34</f>
        <v>3720</v>
      </c>
      <c r="E36" s="2478">
        <f>E35+E34</f>
        <v>330</v>
      </c>
      <c r="F36" s="2478">
        <f>F35+F34</f>
        <v>3390</v>
      </c>
      <c r="G36" s="2478">
        <f>G35+G34</f>
        <v>3250</v>
      </c>
      <c r="H36" s="2478">
        <f>H35+H34</f>
        <v>239</v>
      </c>
      <c r="I36" s="2478">
        <f>I35+I34</f>
        <v>3011</v>
      </c>
      <c r="J36" s="2478">
        <f>J35+J34</f>
        <v>3218</v>
      </c>
      <c r="K36" s="2478">
        <f>K35+K34</f>
        <v>132</v>
      </c>
      <c r="L36" s="2478">
        <f>L35+L34</f>
        <v>3086</v>
      </c>
      <c r="M36" s="2477" t="s">
        <v>1005</v>
      </c>
      <c r="N36" s="2476" t="s">
        <v>568</v>
      </c>
      <c r="O36" s="2475"/>
      <c r="P36" s="2473"/>
      <c r="Q36" s="2473"/>
      <c r="R36" s="2473"/>
      <c r="S36" s="2473"/>
      <c r="T36" s="2473"/>
      <c r="U36" s="2473"/>
      <c r="V36" s="2473"/>
      <c r="W36" s="2473"/>
      <c r="X36" s="2473"/>
      <c r="Y36" s="2473"/>
      <c r="Z36" s="2473"/>
      <c r="AA36" s="2473"/>
    </row>
    <row r="37" spans="1:27" ht="15.75">
      <c r="A37" s="2497" t="s">
        <v>1752</v>
      </c>
      <c r="B37" s="2474"/>
      <c r="C37" s="2474"/>
      <c r="D37" s="2474"/>
      <c r="E37" s="2474"/>
      <c r="F37" s="2474"/>
      <c r="G37" s="2474"/>
      <c r="H37" s="2474"/>
      <c r="I37" s="2474"/>
      <c r="J37" s="2474"/>
      <c r="K37" s="2474"/>
      <c r="L37" s="2474"/>
      <c r="M37" s="2474"/>
      <c r="N37" s="2497" t="s">
        <v>1751</v>
      </c>
      <c r="O37" s="2497"/>
      <c r="P37" s="2473"/>
      <c r="Q37" s="2473"/>
      <c r="R37" s="2473"/>
      <c r="S37" s="2473"/>
      <c r="T37" s="2473"/>
      <c r="U37" s="2473"/>
      <c r="V37" s="2473"/>
      <c r="W37" s="2473"/>
      <c r="X37" s="2473"/>
      <c r="Y37" s="2473"/>
      <c r="Z37" s="2473"/>
      <c r="AA37" s="2473"/>
    </row>
    <row r="38" spans="1:27" ht="19.5" customHeight="1">
      <c r="A38" s="2496" t="s">
        <v>113</v>
      </c>
      <c r="B38" s="2495"/>
      <c r="C38" s="2494" t="s">
        <v>112</v>
      </c>
      <c r="D38" s="2496" t="s">
        <v>111</v>
      </c>
      <c r="E38" s="2495"/>
      <c r="F38" s="2494" t="s">
        <v>210</v>
      </c>
      <c r="G38" s="2496" t="s">
        <v>109</v>
      </c>
      <c r="H38" s="2495"/>
      <c r="I38" s="2494" t="s">
        <v>108</v>
      </c>
      <c r="J38" s="2496" t="s">
        <v>107</v>
      </c>
      <c r="K38" s="2495"/>
      <c r="L38" s="2494" t="s">
        <v>106</v>
      </c>
      <c r="M38" s="2495"/>
      <c r="N38" s="2494" t="s">
        <v>556</v>
      </c>
      <c r="O38" s="2475"/>
      <c r="P38" s="2473"/>
      <c r="Q38" s="2473"/>
      <c r="R38" s="2473"/>
      <c r="S38" s="2473"/>
      <c r="T38" s="2473"/>
      <c r="U38" s="2473"/>
      <c r="V38" s="2473"/>
      <c r="W38" s="2473"/>
      <c r="X38" s="2473"/>
      <c r="Y38" s="2473"/>
      <c r="Z38" s="2473"/>
      <c r="AA38" s="2473"/>
    </row>
    <row r="39" spans="1:27" ht="19.5" customHeight="1">
      <c r="A39" s="2492" t="s">
        <v>130</v>
      </c>
      <c r="B39" s="2492" t="s">
        <v>843</v>
      </c>
      <c r="C39" s="2493" t="s">
        <v>842</v>
      </c>
      <c r="D39" s="2491" t="s">
        <v>130</v>
      </c>
      <c r="E39" s="2492" t="s">
        <v>843</v>
      </c>
      <c r="F39" s="2493" t="s">
        <v>842</v>
      </c>
      <c r="G39" s="2491" t="s">
        <v>130</v>
      </c>
      <c r="H39" s="2492" t="s">
        <v>843</v>
      </c>
      <c r="I39" s="2493" t="s">
        <v>842</v>
      </c>
      <c r="J39" s="2491" t="s">
        <v>130</v>
      </c>
      <c r="K39" s="2492" t="s">
        <v>843</v>
      </c>
      <c r="L39" s="2491" t="s">
        <v>842</v>
      </c>
      <c r="M39" s="2487"/>
      <c r="N39" s="2490" t="s">
        <v>558</v>
      </c>
      <c r="O39" s="2475"/>
      <c r="P39" s="2473"/>
      <c r="Q39" s="2473"/>
      <c r="R39" s="2473"/>
      <c r="S39" s="2473"/>
      <c r="T39" s="2473"/>
      <c r="U39" s="2473"/>
      <c r="V39" s="2473"/>
      <c r="W39" s="2473"/>
      <c r="X39" s="2473"/>
      <c r="Y39" s="2473"/>
      <c r="Z39" s="2473"/>
      <c r="AA39" s="2473"/>
    </row>
    <row r="40" spans="1:27" ht="19.5" customHeight="1">
      <c r="A40" s="2478" t="s">
        <v>131</v>
      </c>
      <c r="B40" s="2478" t="s">
        <v>845</v>
      </c>
      <c r="C40" s="2489" t="s">
        <v>844</v>
      </c>
      <c r="D40" s="2488" t="s">
        <v>131</v>
      </c>
      <c r="E40" s="2478" t="s">
        <v>845</v>
      </c>
      <c r="F40" s="2489" t="s">
        <v>844</v>
      </c>
      <c r="G40" s="2488" t="s">
        <v>131</v>
      </c>
      <c r="H40" s="2478" t="s">
        <v>845</v>
      </c>
      <c r="I40" s="2489" t="s">
        <v>844</v>
      </c>
      <c r="J40" s="2488" t="s">
        <v>131</v>
      </c>
      <c r="K40" s="2478" t="s">
        <v>845</v>
      </c>
      <c r="L40" s="2488" t="s">
        <v>844</v>
      </c>
      <c r="M40" s="2487"/>
      <c r="N40" s="2486"/>
      <c r="O40" s="2475"/>
      <c r="P40" s="2473"/>
      <c r="Q40" s="2473"/>
      <c r="R40" s="2473"/>
      <c r="S40" s="2473"/>
      <c r="T40" s="2473"/>
      <c r="U40" s="2473"/>
      <c r="V40" s="2473"/>
      <c r="W40" s="2473"/>
      <c r="X40" s="2473"/>
      <c r="Y40" s="2473"/>
      <c r="Z40" s="2473"/>
      <c r="AA40" s="2473"/>
    </row>
    <row r="41" spans="1:27" ht="34.5" customHeight="1">
      <c r="A41" s="2481">
        <f>B41+C41</f>
        <v>831</v>
      </c>
      <c r="B41" s="2481">
        <f>'[3]ملاك وتشغيل37'!B41+'[3]فهد الرياض37 بتصرف'!B41+'[3]فهد الدمام37 عدا التمريض33'!B41+'[3]خالد عيون37'!B41+'[3]عبد الله مكة37'!B41</f>
        <v>747</v>
      </c>
      <c r="C41" s="2481">
        <f>'[3]ملاك وتشغيل37'!C41+'[3]فهد الرياض37 بتصرف'!C41+'[3]فهد الدمام37 عدا التمريض33'!C41+'[3]خالد عيون37'!C41+'[3]عبد الله مكة37'!C41</f>
        <v>84</v>
      </c>
      <c r="D41" s="2481">
        <f>E41+F41</f>
        <v>331</v>
      </c>
      <c r="E41" s="2481">
        <f>'[3]ملاك وتشغيل37'!E41+'[3]فهد الرياض37 بتصرف'!E41+'[3]فهد الدمام37 عدا التمريض33'!E41+'[3]خالد عيون37'!E41+'[3]عبد الله مكة37'!E41</f>
        <v>286</v>
      </c>
      <c r="F41" s="2481">
        <f>'[3]ملاك وتشغيل37'!F41+'[3]فهد الرياض37 بتصرف'!F41+'[3]فهد الدمام37 عدا التمريض33'!F41+'[3]خالد عيون37'!F41+'[3]عبد الله مكة37'!F41</f>
        <v>45</v>
      </c>
      <c r="G41" s="2481">
        <f>H41+I41</f>
        <v>1168</v>
      </c>
      <c r="H41" s="2481">
        <f>'[3]ملاك وتشغيل37'!H41+'[3]فهد الرياض37 بتصرف'!H41+'[3]فهد الدمام37 عدا التمريض33'!H41+'[3]خالد عيون37'!H41+'[3]عبد الله مكة37'!H41</f>
        <v>805</v>
      </c>
      <c r="I41" s="2481">
        <f>'[3]ملاك وتشغيل37'!I41+'[3]فهد الرياض37 بتصرف'!I41+'[3]فهد الدمام37 عدا التمريض33'!I41+'[3]خالد عيون37'!I41+'[3]عبد الله مكة37'!I41</f>
        <v>363</v>
      </c>
      <c r="J41" s="2481">
        <f>K41+L41</f>
        <v>438</v>
      </c>
      <c r="K41" s="2481">
        <f>'[3]ملاك وتشغيل37'!K41+'[3]فهد الرياض37 بتصرف'!K41+'[3]فهد الدمام37 عدا التمريض33'!K41+'[3]خالد عيون37'!K41+'[3]عبد الله مكة37'!K41</f>
        <v>394</v>
      </c>
      <c r="L41" s="2481">
        <f>'[3]ملاك وتشغيل37'!L41+'[3]فهد الرياض37 بتصرف'!L41+'[3]فهد الدمام37 عدا التمريض33'!L41+'[3]خالد عيون37'!L41+'[3]عبد الله مكة37'!L41</f>
        <v>44</v>
      </c>
      <c r="M41" s="2484" t="s">
        <v>847</v>
      </c>
      <c r="N41" s="2483" t="s">
        <v>846</v>
      </c>
      <c r="O41" s="2475"/>
      <c r="P41" s="2473"/>
      <c r="Q41" s="2473"/>
      <c r="R41" s="2473"/>
      <c r="S41" s="2473"/>
      <c r="T41" s="2473"/>
      <c r="U41" s="2473"/>
      <c r="V41" s="2473"/>
      <c r="W41" s="2473"/>
      <c r="X41" s="2473"/>
      <c r="Y41" s="2473"/>
      <c r="Z41" s="2473"/>
      <c r="AA41" s="2473"/>
    </row>
    <row r="42" spans="1:27" ht="34.5" customHeight="1">
      <c r="A42" s="2482">
        <f>B42+C42</f>
        <v>334</v>
      </c>
      <c r="B42" s="2481">
        <f>'[3]ملاك وتشغيل37'!B42+'[3]فهد الرياض37 بتصرف'!B42+'[3]فهد الدمام37 عدا التمريض33'!B42+'[3]خالد عيون37'!B42+'[3]عبد الله مكة37'!B42</f>
        <v>300</v>
      </c>
      <c r="C42" s="2481">
        <f>'[3]ملاك وتشغيل37'!C42+'[3]فهد الرياض37 بتصرف'!C42+'[3]فهد الدمام37 عدا التمريض33'!C42+'[3]خالد عيون37'!C42+'[3]عبد الله مكة37'!C42</f>
        <v>34</v>
      </c>
      <c r="D42" s="2482">
        <f>E42+F42</f>
        <v>81</v>
      </c>
      <c r="E42" s="2481">
        <f>'[3]ملاك وتشغيل37'!E42+'[3]فهد الرياض37 بتصرف'!E42+'[3]فهد الدمام37 عدا التمريض33'!E42+'[3]خالد عيون37'!E42+'[3]عبد الله مكة37'!E42</f>
        <v>79</v>
      </c>
      <c r="F42" s="2481">
        <f>'[3]ملاك وتشغيل37'!F42+'[3]فهد الرياض37 بتصرف'!F42+'[3]فهد الدمام37 عدا التمريض33'!F42+'[3]خالد عيون37'!F42+'[3]عبد الله مكة37'!F42</f>
        <v>2</v>
      </c>
      <c r="G42" s="2482">
        <f>H42+I42</f>
        <v>354</v>
      </c>
      <c r="H42" s="2481">
        <f>'[3]ملاك وتشغيل37'!H42+'[3]فهد الرياض37 بتصرف'!H42+'[3]فهد الدمام37 عدا التمريض33'!H42+'[3]خالد عيون37'!H42+'[3]عبد الله مكة37'!H42</f>
        <v>295</v>
      </c>
      <c r="I42" s="2481">
        <f>'[3]ملاك وتشغيل37'!I42+'[3]فهد الرياض37 بتصرف'!I42+'[3]فهد الدمام37 عدا التمريض33'!I42+'[3]خالد عيون37'!I42+'[3]عبد الله مكة37'!I42</f>
        <v>59</v>
      </c>
      <c r="J42" s="2482">
        <f>K42+L42</f>
        <v>145</v>
      </c>
      <c r="K42" s="2481">
        <f>'[3]ملاك وتشغيل37'!K42+'[3]فهد الرياض37 بتصرف'!K42+'[3]فهد الدمام37 عدا التمريض33'!K42+'[3]خالد عيون37'!K42+'[3]عبد الله مكة37'!K42</f>
        <v>139</v>
      </c>
      <c r="L42" s="2481">
        <f>'[3]ملاك وتشغيل37'!L42+'[3]فهد الرياض37 بتصرف'!L42+'[3]فهد الدمام37 عدا التمريض33'!L42+'[3]خالد عيون37'!L42+'[3]عبد الله مكة37'!L42</f>
        <v>6</v>
      </c>
      <c r="M42" s="2480" t="s">
        <v>848</v>
      </c>
      <c r="N42" s="2479" t="s">
        <v>217</v>
      </c>
      <c r="O42" s="2475"/>
      <c r="P42" s="2473"/>
      <c r="Q42" s="2473"/>
      <c r="R42" s="2473"/>
      <c r="S42" s="2473"/>
      <c r="T42" s="2473"/>
      <c r="U42" s="2473"/>
      <c r="V42" s="2473"/>
      <c r="W42" s="2473"/>
      <c r="X42" s="2473"/>
      <c r="Y42" s="2473"/>
      <c r="Z42" s="2473"/>
      <c r="AA42" s="2473"/>
    </row>
    <row r="43" spans="1:27" ht="34.5" customHeight="1">
      <c r="A43" s="2478">
        <f>A42+A41</f>
        <v>1165</v>
      </c>
      <c r="B43" s="2478">
        <f>B42+B41</f>
        <v>1047</v>
      </c>
      <c r="C43" s="2478">
        <f>C42+C41</f>
        <v>118</v>
      </c>
      <c r="D43" s="2478">
        <f>D42+D41</f>
        <v>412</v>
      </c>
      <c r="E43" s="2478">
        <f>E42+E41</f>
        <v>365</v>
      </c>
      <c r="F43" s="2478">
        <f>F42+F41</f>
        <v>47</v>
      </c>
      <c r="G43" s="2478">
        <f>G42+G41</f>
        <v>1522</v>
      </c>
      <c r="H43" s="2478">
        <f>H42+H41</f>
        <v>1100</v>
      </c>
      <c r="I43" s="2478">
        <f>I42+I41</f>
        <v>422</v>
      </c>
      <c r="J43" s="2478">
        <f>J42+J41</f>
        <v>583</v>
      </c>
      <c r="K43" s="2478">
        <f>K42+K41</f>
        <v>533</v>
      </c>
      <c r="L43" s="2478">
        <f>L42+L41</f>
        <v>50</v>
      </c>
      <c r="M43" s="2485" t="s">
        <v>1005</v>
      </c>
      <c r="N43" s="2476" t="s">
        <v>731</v>
      </c>
      <c r="O43" s="2475"/>
      <c r="P43" s="2473"/>
      <c r="Q43" s="2473"/>
      <c r="R43" s="2473"/>
      <c r="S43" s="2473"/>
      <c r="T43" s="2473"/>
      <c r="U43" s="2473"/>
      <c r="V43" s="2473"/>
      <c r="W43" s="2473"/>
      <c r="X43" s="2473"/>
      <c r="Y43" s="2473"/>
      <c r="Z43" s="2473"/>
      <c r="AA43" s="2473"/>
    </row>
    <row r="44" spans="1:27" ht="34.5" customHeight="1">
      <c r="A44" s="2481">
        <f>B44+C44</f>
        <v>747</v>
      </c>
      <c r="B44" s="2481">
        <f>'[3]ملاك وتشغيل37'!B44+'[3]فهد الرياض37 بتصرف'!B44+'[3]فهد الدمام37 عدا التمريض33'!B44+'[3]خالد عيون37'!B44+'[3]عبد الله مكة37'!B44</f>
        <v>13</v>
      </c>
      <c r="C44" s="2481">
        <f>'[3]ملاك وتشغيل37'!C44+'[3]فهد الرياض37 بتصرف'!C44+'[3]فهد الدمام37 عدا التمريض33'!C44+'[3]خالد عيون37'!C44+'[3]عبد الله مكة37'!C44</f>
        <v>734</v>
      </c>
      <c r="D44" s="2481">
        <f>E44+F44</f>
        <v>185</v>
      </c>
      <c r="E44" s="2481">
        <f>'[3]ملاك وتشغيل37'!E44+'[3]فهد الرياض37 بتصرف'!E44+'[3]فهد الدمام37 عدا التمريض33'!E44+'[3]خالد عيون37'!E44+'[3]عبد الله مكة37'!E44</f>
        <v>7</v>
      </c>
      <c r="F44" s="2481">
        <f>'[3]ملاك وتشغيل37'!F44+'[3]فهد الرياض37 بتصرف'!F44+'[3]فهد الدمام37 عدا التمريض33'!F44+'[3]خالد عيون37'!F44+'[3]عبد الله مكة37'!F44</f>
        <v>178</v>
      </c>
      <c r="G44" s="2481">
        <f>H44+I44</f>
        <v>757</v>
      </c>
      <c r="H44" s="2481">
        <f>'[3]ملاك وتشغيل37'!H44+'[3]فهد الرياض37 بتصرف'!H44+'[3]فهد الدمام37 عدا التمريض33'!H44+'[3]خالد عيون37'!H44+'[3]عبد الله مكة37'!H44</f>
        <v>9</v>
      </c>
      <c r="I44" s="2481">
        <f>'[3]ملاك وتشغيل37'!I44+'[3]فهد الرياض37 بتصرف'!I44+'[3]فهد الدمام37 عدا التمريض33'!I44+'[3]خالد عيون37'!I44+'[3]عبد الله مكة37'!I44</f>
        <v>748</v>
      </c>
      <c r="J44" s="2481">
        <f>K44+L44</f>
        <v>626</v>
      </c>
      <c r="K44" s="2481">
        <f>'[3]ملاك وتشغيل37'!K44+'[3]فهد الرياض37 بتصرف'!K44+'[3]فهد الدمام37 عدا التمريض33'!K44+'[3]خالد عيون37'!K44+'[3]عبد الله مكة37'!K44</f>
        <v>22</v>
      </c>
      <c r="L44" s="2481">
        <f>'[3]ملاك وتشغيل37'!L44+'[3]فهد الرياض37 بتصرف'!L44+'[3]فهد الدمام37 عدا التمريض33'!L44+'[3]خالد عيون37'!L44+'[3]عبد الله مكة37'!L44</f>
        <v>604</v>
      </c>
      <c r="M44" s="2484" t="s">
        <v>847</v>
      </c>
      <c r="N44" s="2483" t="s">
        <v>1006</v>
      </c>
      <c r="O44" s="2475"/>
      <c r="P44" s="2473"/>
      <c r="Q44" s="2473"/>
      <c r="R44" s="2473"/>
      <c r="S44" s="2473"/>
      <c r="T44" s="2473"/>
      <c r="U44" s="2473"/>
      <c r="V44" s="2473"/>
      <c r="W44" s="2473"/>
      <c r="X44" s="2473"/>
      <c r="Y44" s="2473"/>
      <c r="Z44" s="2473"/>
      <c r="AA44" s="2473"/>
    </row>
    <row r="45" spans="1:27" ht="34.5" customHeight="1">
      <c r="A45" s="2482">
        <f>B45+C45</f>
        <v>2377</v>
      </c>
      <c r="B45" s="2481">
        <f>'[3]ملاك وتشغيل37'!B45+'[3]فهد الرياض37 بتصرف'!B45+'[3]فهد الدمام37 عدا التمريض33'!B45+'[3]خالد عيون37'!B45+'[3]عبد الله مكة37'!B45</f>
        <v>1393</v>
      </c>
      <c r="C45" s="2481">
        <f>'[3]ملاك وتشغيل37'!C45+'[3]فهد الرياض37 بتصرف'!C45+'[3]فهد الدمام37 عدا التمريض33'!C45+'[3]خالد عيون37'!C45+'[3]عبد الله مكة37'!C45</f>
        <v>984</v>
      </c>
      <c r="D45" s="2482">
        <f>E45+F45</f>
        <v>800</v>
      </c>
      <c r="E45" s="2481">
        <f>'[3]ملاك وتشغيل37'!E45+'[3]فهد الرياض37 بتصرف'!E45+'[3]فهد الدمام37 عدا التمريض33'!E45+'[3]خالد عيون37'!E45+'[3]عبد الله مكة37'!E45</f>
        <v>562</v>
      </c>
      <c r="F45" s="2481">
        <f>'[3]ملاك وتشغيل37'!F45+'[3]فهد الرياض37 بتصرف'!F45+'[3]فهد الدمام37 عدا التمريض33'!F45+'[3]خالد عيون37'!F45+'[3]عبد الله مكة37'!F45</f>
        <v>238</v>
      </c>
      <c r="G45" s="2482">
        <f>H45+I45</f>
        <v>3041</v>
      </c>
      <c r="H45" s="2481">
        <f>'[3]ملاك وتشغيل37'!H45+'[3]فهد الرياض37 بتصرف'!H45+'[3]فهد الدمام37 عدا التمريض33'!H45+'[3]خالد عيون37'!H45+'[3]عبد الله مكة37'!H45</f>
        <v>1913</v>
      </c>
      <c r="I45" s="2481">
        <f>'[3]ملاك وتشغيل37'!I45+'[3]فهد الرياض37 بتصرف'!I45+'[3]فهد الدمام37 عدا التمريض33'!I45+'[3]خالد عيون37'!I45+'[3]عبد الله مكة37'!I45</f>
        <v>1128</v>
      </c>
      <c r="J45" s="2482">
        <f>K45+L45</f>
        <v>1408</v>
      </c>
      <c r="K45" s="2481">
        <f>'[3]ملاك وتشغيل37'!K45+'[3]فهد الرياض37 بتصرف'!K45+'[3]فهد الدمام37 عدا التمريض33'!K45+'[3]خالد عيون37'!K45+'[3]عبد الله مكة37'!K45</f>
        <v>893</v>
      </c>
      <c r="L45" s="2481">
        <f>'[3]ملاك وتشغيل37'!L45+'[3]فهد الرياض37 بتصرف'!L45+'[3]فهد الدمام37 عدا التمريض33'!L45+'[3]خالد عيون37'!L45+'[3]عبد الله مكة37'!L45</f>
        <v>515</v>
      </c>
      <c r="M45" s="2480" t="s">
        <v>848</v>
      </c>
      <c r="N45" s="2479" t="s">
        <v>1007</v>
      </c>
      <c r="O45" s="2475"/>
      <c r="P45" s="2473"/>
      <c r="Q45" s="2473"/>
      <c r="R45" s="2473"/>
      <c r="S45" s="2473"/>
      <c r="T45" s="2473"/>
      <c r="U45" s="2473"/>
      <c r="V45" s="2473"/>
      <c r="W45" s="2473"/>
      <c r="X45" s="2473"/>
      <c r="Y45" s="2473"/>
      <c r="Z45" s="2473"/>
      <c r="AA45" s="2473"/>
    </row>
    <row r="46" spans="1:27" ht="34.5" customHeight="1">
      <c r="A46" s="2478">
        <f>A45+A44</f>
        <v>3124</v>
      </c>
      <c r="B46" s="2478">
        <f>B45+B44</f>
        <v>1406</v>
      </c>
      <c r="C46" s="2478">
        <f>C45+C44</f>
        <v>1718</v>
      </c>
      <c r="D46" s="2478">
        <f>D45+D44</f>
        <v>985</v>
      </c>
      <c r="E46" s="2478">
        <f>E45+E44</f>
        <v>569</v>
      </c>
      <c r="F46" s="2478">
        <f>F45+F44</f>
        <v>416</v>
      </c>
      <c r="G46" s="2478">
        <f>G45+G44</f>
        <v>3798</v>
      </c>
      <c r="H46" s="2478">
        <f>H45+H44</f>
        <v>1922</v>
      </c>
      <c r="I46" s="2478">
        <f>I45+I44</f>
        <v>1876</v>
      </c>
      <c r="J46" s="2478">
        <f>J45+J44</f>
        <v>2034</v>
      </c>
      <c r="K46" s="2478">
        <f>K45+K44</f>
        <v>915</v>
      </c>
      <c r="L46" s="2478">
        <f>L45+L44</f>
        <v>1119</v>
      </c>
      <c r="M46" s="2485" t="s">
        <v>1005</v>
      </c>
      <c r="N46" s="2476" t="s">
        <v>169</v>
      </c>
      <c r="O46" s="2475"/>
      <c r="P46" s="2473"/>
      <c r="Q46" s="2473"/>
      <c r="R46" s="2473"/>
      <c r="S46" s="2473"/>
      <c r="T46" s="2473"/>
      <c r="U46" s="2473"/>
      <c r="V46" s="2473"/>
      <c r="W46" s="2473"/>
      <c r="X46" s="2473"/>
      <c r="Y46" s="2473"/>
      <c r="Z46" s="2473"/>
      <c r="AA46" s="2473"/>
    </row>
    <row r="47" spans="1:27" ht="34.5" customHeight="1">
      <c r="A47" s="2481">
        <f>B47+C47</f>
        <v>71</v>
      </c>
      <c r="B47" s="2481">
        <f>'[3]ملاك وتشغيل37'!B47+'[3]فهد الرياض37 بتصرف'!B47+'[3]فهد الدمام37 عدا التمريض33'!B47+'[3]خالد عيون37'!B47+'[3]عبد الله مكة37'!B47</f>
        <v>4</v>
      </c>
      <c r="C47" s="2481">
        <f>'[3]ملاك وتشغيل37'!C47+'[3]فهد الرياض37 بتصرف'!C47+'[3]فهد الدمام37 عدا التمريض33'!C47+'[3]خالد عيون37'!C47+'[3]عبد الله مكة37'!C47</f>
        <v>67</v>
      </c>
      <c r="D47" s="2481">
        <f>E47+F47</f>
        <v>31</v>
      </c>
      <c r="E47" s="2481">
        <f>'[3]ملاك وتشغيل37'!E47+'[3]فهد الرياض37 بتصرف'!E47+'[3]فهد الدمام37 عدا التمريض33'!E47+'[3]خالد عيون37'!E47+'[3]عبد الله مكة37'!E47</f>
        <v>1</v>
      </c>
      <c r="F47" s="2481">
        <f>'[3]ملاك وتشغيل37'!F47+'[3]فهد الرياض37 بتصرف'!F47+'[3]فهد الدمام37 عدا التمريض33'!F47+'[3]خالد عيون37'!F47+'[3]عبد الله مكة37'!F47</f>
        <v>30</v>
      </c>
      <c r="G47" s="2481">
        <f>H47+I47</f>
        <v>148</v>
      </c>
      <c r="H47" s="2481">
        <f>'[3]ملاك وتشغيل37'!H47+'[3]فهد الرياض37 بتصرف'!H47+'[3]فهد الدمام37 عدا التمريض33'!H47+'[3]خالد عيون37'!H47+'[3]عبد الله مكة37'!H47</f>
        <v>0</v>
      </c>
      <c r="I47" s="2481">
        <f>'[3]ملاك وتشغيل37'!I47+'[3]فهد الرياض37 بتصرف'!I47+'[3]فهد الدمام37 عدا التمريض33'!I47+'[3]خالد عيون37'!I47+'[3]عبد الله مكة37'!I47</f>
        <v>148</v>
      </c>
      <c r="J47" s="2481">
        <f>K47+L47</f>
        <v>34</v>
      </c>
      <c r="K47" s="2481">
        <f>'[3]ملاك وتشغيل37'!K47+'[3]فهد الرياض37 بتصرف'!K47+'[3]فهد الدمام37 عدا التمريض33'!K47+'[3]خالد عيون37'!K47+'[3]عبد الله مكة37'!K47</f>
        <v>0</v>
      </c>
      <c r="L47" s="2481">
        <f>'[3]ملاك وتشغيل37'!L47+'[3]فهد الرياض37 بتصرف'!L47+'[3]فهد الدمام37 عدا التمريض33'!L47+'[3]خالد عيون37'!L47+'[3]عبد الله مكة37'!L47</f>
        <v>34</v>
      </c>
      <c r="M47" s="2484" t="s">
        <v>847</v>
      </c>
      <c r="N47" s="2483" t="s">
        <v>155</v>
      </c>
      <c r="O47" s="2475"/>
      <c r="P47" s="2473"/>
      <c r="Q47" s="2473"/>
      <c r="R47" s="2473"/>
      <c r="S47" s="2473"/>
      <c r="T47" s="2473"/>
      <c r="U47" s="2473"/>
      <c r="V47" s="2473"/>
      <c r="W47" s="2473"/>
      <c r="X47" s="2473"/>
      <c r="Y47" s="2473"/>
      <c r="Z47" s="2473"/>
      <c r="AA47" s="2473"/>
    </row>
    <row r="48" spans="1:27" ht="34.5" customHeight="1">
      <c r="A48" s="2482">
        <f>B48+C48</f>
        <v>28</v>
      </c>
      <c r="B48" s="2481">
        <f>'[3]ملاك وتشغيل37'!B48+'[3]فهد الرياض37 بتصرف'!B48+'[3]فهد الدمام37 عدا التمريض33'!B48+'[3]خالد عيون37'!B48+'[3]عبد الله مكة37'!B48</f>
        <v>5</v>
      </c>
      <c r="C48" s="2481">
        <f>'[3]ملاك وتشغيل37'!C48+'[3]فهد الرياض37 بتصرف'!C48+'[3]فهد الدمام37 عدا التمريض33'!C48+'[3]خالد عيون37'!C48+'[3]عبد الله مكة37'!C48</f>
        <v>23</v>
      </c>
      <c r="D48" s="2482">
        <f>E48+F48</f>
        <v>9</v>
      </c>
      <c r="E48" s="2481">
        <f>'[3]ملاك وتشغيل37'!E48+'[3]فهد الرياض37 بتصرف'!E48+'[3]فهد الدمام37 عدا التمريض33'!E48+'[3]خالد عيون37'!E48+'[3]عبد الله مكة37'!E48</f>
        <v>5</v>
      </c>
      <c r="F48" s="2481">
        <f>'[3]ملاك وتشغيل37'!F48+'[3]فهد الرياض37 بتصرف'!F48+'[3]فهد الدمام37 عدا التمريض33'!F48+'[3]خالد عيون37'!F48+'[3]عبد الله مكة37'!F48</f>
        <v>4</v>
      </c>
      <c r="G48" s="2482">
        <f>H48+I48</f>
        <v>42</v>
      </c>
      <c r="H48" s="2481">
        <f>'[3]ملاك وتشغيل37'!H48+'[3]فهد الرياض37 بتصرف'!H48+'[3]فهد الدمام37 عدا التمريض33'!H48+'[3]خالد عيون37'!H48+'[3]عبد الله مكة37'!H48</f>
        <v>7</v>
      </c>
      <c r="I48" s="2481">
        <f>'[3]ملاك وتشغيل37'!I48+'[3]فهد الرياض37 بتصرف'!I48+'[3]فهد الدمام37 عدا التمريض33'!I48+'[3]خالد عيون37'!I48+'[3]عبد الله مكة37'!I48</f>
        <v>35</v>
      </c>
      <c r="J48" s="2482">
        <f>K48+L48</f>
        <v>12</v>
      </c>
      <c r="K48" s="2481">
        <f>'[3]ملاك وتشغيل37'!K48+'[3]فهد الرياض37 بتصرف'!K48+'[3]فهد الدمام37 عدا التمريض33'!K48+'[3]خالد عيون37'!K48+'[3]عبد الله مكة37'!K48</f>
        <v>1</v>
      </c>
      <c r="L48" s="2481">
        <f>'[3]ملاك وتشغيل37'!L48+'[3]فهد الرياض37 بتصرف'!L48+'[3]فهد الدمام37 عدا التمريض33'!L48+'[3]خالد عيون37'!L48+'[3]عبد الله مكة37'!L48</f>
        <v>11</v>
      </c>
      <c r="M48" s="2480" t="s">
        <v>848</v>
      </c>
      <c r="N48" s="2479"/>
      <c r="O48" s="2475"/>
      <c r="P48" s="2473"/>
      <c r="Q48" s="2473"/>
      <c r="R48" s="2473"/>
      <c r="S48" s="2473"/>
      <c r="T48" s="2473"/>
      <c r="U48" s="2473"/>
      <c r="V48" s="2473"/>
      <c r="W48" s="2473"/>
      <c r="X48" s="2473"/>
      <c r="Y48" s="2473"/>
      <c r="Z48" s="2473"/>
      <c r="AA48" s="2473"/>
    </row>
    <row r="49" spans="1:27" ht="34.5" customHeight="1">
      <c r="A49" s="2478">
        <f>A48+A47</f>
        <v>99</v>
      </c>
      <c r="B49" s="2478">
        <f>B48+B47</f>
        <v>9</v>
      </c>
      <c r="C49" s="2478">
        <f>C48+C47</f>
        <v>90</v>
      </c>
      <c r="D49" s="2478">
        <f>D48+D47</f>
        <v>40</v>
      </c>
      <c r="E49" s="2478">
        <f>E48+E47</f>
        <v>6</v>
      </c>
      <c r="F49" s="2478">
        <f>F48+F47</f>
        <v>34</v>
      </c>
      <c r="G49" s="2478">
        <f>G48+G47</f>
        <v>190</v>
      </c>
      <c r="H49" s="2478">
        <f>H48+H47</f>
        <v>7</v>
      </c>
      <c r="I49" s="2478">
        <f>I48+I47</f>
        <v>183</v>
      </c>
      <c r="J49" s="2478">
        <f>J48+J47</f>
        <v>46</v>
      </c>
      <c r="K49" s="2478">
        <f>K48+K47</f>
        <v>1</v>
      </c>
      <c r="L49" s="2478">
        <f>L48+L47</f>
        <v>45</v>
      </c>
      <c r="M49" s="2485" t="s">
        <v>1005</v>
      </c>
      <c r="N49" s="2476" t="s">
        <v>565</v>
      </c>
      <c r="O49" s="2475"/>
      <c r="P49" s="2473"/>
      <c r="Q49" s="2473"/>
      <c r="R49" s="2473"/>
      <c r="S49" s="2473"/>
      <c r="T49" s="2473"/>
      <c r="U49" s="2473"/>
      <c r="V49" s="2473"/>
      <c r="W49" s="2473"/>
      <c r="X49" s="2473"/>
      <c r="Y49" s="2473"/>
      <c r="Z49" s="2473"/>
      <c r="AA49" s="2473"/>
    </row>
    <row r="50" spans="1:27" ht="34.5" customHeight="1">
      <c r="A50" s="2481">
        <f>B50+C50</f>
        <v>1031</v>
      </c>
      <c r="B50" s="2481">
        <f>'[3]ملاك وتشغيل37'!B50+'[3]فهد الرياض37 بتصرف'!B50+'[3]فهد الدمام37 عدا التمريض33'!B50+'[3]خالد عيون37'!B50+'[3]عبد الله مكة37'!B50</f>
        <v>22</v>
      </c>
      <c r="C50" s="2481">
        <f>'[3]ملاك وتشغيل37'!C50+'[3]فهد الرياض37 بتصرف'!C50+'[3]فهد الدمام37 عدا التمريض33'!C50+'[3]خالد عيون37'!C50+'[3]عبد الله مكة37'!C50</f>
        <v>1009</v>
      </c>
      <c r="D50" s="2481">
        <f>E50+F50</f>
        <v>428</v>
      </c>
      <c r="E50" s="2481">
        <f>'[3]ملاك وتشغيل37'!E50+'[3]فهد الرياض37 بتصرف'!E50+'[3]فهد الدمام37 عدا التمريض33'!E50+'[3]خالد عيون37'!E50+'[3]عبد الله مكة37'!E50</f>
        <v>7</v>
      </c>
      <c r="F50" s="2481">
        <f>'[3]ملاك وتشغيل37'!F50+'[3]فهد الرياض37 بتصرف'!F50+'[3]فهد الدمام37 عدا التمريض33'!F50+'[3]خالد عيون37'!F50+'[3]عبد الله مكة37'!F50</f>
        <v>421</v>
      </c>
      <c r="G50" s="2481">
        <f>H50+I50</f>
        <v>1913</v>
      </c>
      <c r="H50" s="2481">
        <f>'[3]ملاك وتشغيل37'!H50+'[3]فهد الرياض37 بتصرف'!H50+'[3]فهد الدمام37 عدا التمريض33'!H50+'[3]خالد عيون37'!H50+'[3]عبد الله مكة37'!H50</f>
        <v>18</v>
      </c>
      <c r="I50" s="2481">
        <f>'[3]ملاك وتشغيل37'!I50+'[3]فهد الرياض37 بتصرف'!I50+'[3]فهد الدمام37 عدا التمريض33'!I50+'[3]خالد عيون37'!I50+'[3]عبد الله مكة37'!I50</f>
        <v>1895</v>
      </c>
      <c r="J50" s="2481">
        <f>K50+L50</f>
        <v>797</v>
      </c>
      <c r="K50" s="2481">
        <f>'[3]ملاك وتشغيل37'!K50+'[3]فهد الرياض37 بتصرف'!K50+'[3]فهد الدمام37 عدا التمريض33'!K50+'[3]خالد عيون37'!K50+'[3]عبد الله مكة37'!K50</f>
        <v>7</v>
      </c>
      <c r="L50" s="2481">
        <f>'[3]ملاك وتشغيل37'!L50+'[3]فهد الرياض37 بتصرف'!L50+'[3]فهد الدمام37 عدا التمريض33'!L50+'[3]خالد عيون37'!L50+'[3]عبد الله مكة37'!L50</f>
        <v>790</v>
      </c>
      <c r="M50" s="2484" t="s">
        <v>847</v>
      </c>
      <c r="N50" s="2483" t="s">
        <v>851</v>
      </c>
      <c r="O50" s="2475"/>
      <c r="P50" s="2473"/>
      <c r="Q50" s="2473"/>
      <c r="R50" s="2473"/>
      <c r="S50" s="2473"/>
      <c r="T50" s="2473"/>
      <c r="U50" s="2473"/>
      <c r="V50" s="2473"/>
      <c r="W50" s="2473"/>
      <c r="X50" s="2473"/>
      <c r="Y50" s="2473"/>
      <c r="Z50" s="2473"/>
      <c r="AA50" s="2473"/>
    </row>
    <row r="51" spans="1:27" ht="34.5" customHeight="1">
      <c r="A51" s="2482">
        <f>B51+C51</f>
        <v>406</v>
      </c>
      <c r="B51" s="2481">
        <f>'[3]ملاك وتشغيل37'!B51+'[3]فهد الرياض37 بتصرف'!B51+'[3]فهد الدمام37 عدا التمريض33'!B51+'[3]خالد عيون37'!B51+'[3]عبد الله مكة37'!B51</f>
        <v>45</v>
      </c>
      <c r="C51" s="2481">
        <f>'[3]ملاك وتشغيل37'!C51+'[3]فهد الرياض37 بتصرف'!C51+'[3]فهد الدمام37 عدا التمريض33'!C51+'[3]خالد عيون37'!C51+'[3]عبد الله مكة37'!C51</f>
        <v>361</v>
      </c>
      <c r="D51" s="2482">
        <f>E51+F51</f>
        <v>108</v>
      </c>
      <c r="E51" s="2481">
        <f>'[3]ملاك وتشغيل37'!E51+'[3]فهد الرياض37 بتصرف'!E51+'[3]فهد الدمام37 عدا التمريض33'!E51+'[3]خالد عيون37'!E51+'[3]عبد الله مكة37'!E51</f>
        <v>43</v>
      </c>
      <c r="F51" s="2481">
        <f>'[3]ملاك وتشغيل37'!F51+'[3]فهد الرياض37 بتصرف'!F51+'[3]فهد الدمام37 عدا التمريض33'!F51+'[3]خالد عيون37'!F51+'[3]عبد الله مكة37'!F51</f>
        <v>65</v>
      </c>
      <c r="G51" s="2482">
        <f>H51+I51</f>
        <v>478</v>
      </c>
      <c r="H51" s="2481">
        <f>'[3]ملاك وتشغيل37'!H51+'[3]فهد الرياض37 بتصرف'!H51+'[3]فهد الدمام37 عدا التمريض33'!H51+'[3]خالد عيون37'!H51+'[3]عبد الله مكة37'!H51</f>
        <v>97</v>
      </c>
      <c r="I51" s="2481">
        <f>'[3]ملاك وتشغيل37'!I51+'[3]فهد الرياض37 بتصرف'!I51+'[3]فهد الدمام37 عدا التمريض33'!I51+'[3]خالد عيون37'!I51+'[3]عبد الله مكة37'!I51</f>
        <v>381</v>
      </c>
      <c r="J51" s="2482">
        <f>K51+L51</f>
        <v>179</v>
      </c>
      <c r="K51" s="2481">
        <f>'[3]ملاك وتشغيل37'!K51+'[3]فهد الرياض37 بتصرف'!K51+'[3]فهد الدمام37 عدا التمريض33'!K51+'[3]خالد عيون37'!K51+'[3]عبد الله مكة37'!K51</f>
        <v>18</v>
      </c>
      <c r="L51" s="2481">
        <f>'[3]ملاك وتشغيل37'!L51+'[3]فهد الرياض37 بتصرف'!L51+'[3]فهد الدمام37 عدا التمريض33'!L51+'[3]خالد عيون37'!L51+'[3]عبد الله مكة37'!L51</f>
        <v>161</v>
      </c>
      <c r="M51" s="2480" t="s">
        <v>848</v>
      </c>
      <c r="N51" s="2479" t="s">
        <v>567</v>
      </c>
      <c r="O51" s="2475"/>
      <c r="P51" s="2473"/>
      <c r="Q51" s="2473"/>
      <c r="R51" s="2473"/>
      <c r="S51" s="2473"/>
      <c r="T51" s="2473"/>
      <c r="U51" s="2473"/>
      <c r="V51" s="2473"/>
      <c r="W51" s="2473"/>
      <c r="X51" s="2473"/>
      <c r="Y51" s="2473"/>
      <c r="Z51" s="2473"/>
      <c r="AA51" s="2473"/>
    </row>
    <row r="52" spans="1:27" ht="34.5" customHeight="1">
      <c r="A52" s="2478">
        <f>A51+A50</f>
        <v>1437</v>
      </c>
      <c r="B52" s="2478">
        <f>B51+B50</f>
        <v>67</v>
      </c>
      <c r="C52" s="2478">
        <f>C51+C50</f>
        <v>1370</v>
      </c>
      <c r="D52" s="2478">
        <f>D51+D50</f>
        <v>536</v>
      </c>
      <c r="E52" s="2478">
        <f>E51+E50</f>
        <v>50</v>
      </c>
      <c r="F52" s="2478">
        <f>F51+F50</f>
        <v>486</v>
      </c>
      <c r="G52" s="2478">
        <f>G51+G50</f>
        <v>2391</v>
      </c>
      <c r="H52" s="2478">
        <f>H51+H50</f>
        <v>115</v>
      </c>
      <c r="I52" s="2478">
        <f>I51+I50</f>
        <v>2276</v>
      </c>
      <c r="J52" s="2478">
        <f>J51+J50</f>
        <v>976</v>
      </c>
      <c r="K52" s="2478">
        <f>K51+K50</f>
        <v>25</v>
      </c>
      <c r="L52" s="2478">
        <f>L51+L50</f>
        <v>951</v>
      </c>
      <c r="M52" s="2477" t="s">
        <v>1005</v>
      </c>
      <c r="N52" s="2476" t="s">
        <v>568</v>
      </c>
      <c r="O52" s="2475"/>
      <c r="P52" s="2473"/>
      <c r="Q52" s="2473"/>
      <c r="R52" s="2473"/>
      <c r="S52" s="2473"/>
      <c r="T52" s="2473"/>
      <c r="U52" s="2473"/>
      <c r="V52" s="2473"/>
      <c r="W52" s="2473"/>
      <c r="X52" s="2473"/>
      <c r="Y52" s="2473"/>
      <c r="Z52" s="2473"/>
      <c r="AA52" s="2473"/>
    </row>
    <row r="53" spans="1:27" ht="15.75">
      <c r="A53" s="2497" t="s">
        <v>1752</v>
      </c>
      <c r="B53" s="2474"/>
      <c r="C53" s="2474"/>
      <c r="D53" s="2474"/>
      <c r="E53" s="2474"/>
      <c r="F53" s="2474"/>
      <c r="G53" s="2474"/>
      <c r="H53" s="2474"/>
      <c r="I53" s="2474"/>
      <c r="J53" s="2474"/>
      <c r="K53" s="2474"/>
      <c r="L53" s="2474"/>
      <c r="M53" s="2474"/>
      <c r="N53" s="2497" t="s">
        <v>1751</v>
      </c>
      <c r="O53" s="2497"/>
      <c r="P53" s="2473"/>
      <c r="Q53" s="2473"/>
      <c r="R53" s="2473"/>
      <c r="S53" s="2473"/>
      <c r="T53" s="2473"/>
      <c r="U53" s="2473"/>
      <c r="V53" s="2473"/>
      <c r="W53" s="2473"/>
      <c r="X53" s="2473"/>
      <c r="Y53" s="2473"/>
      <c r="Z53" s="2473"/>
      <c r="AA53" s="2473"/>
    </row>
    <row r="54" spans="1:27" ht="19.5" customHeight="1">
      <c r="A54" s="2496" t="s">
        <v>121</v>
      </c>
      <c r="B54" s="2495"/>
      <c r="C54" s="2494" t="s">
        <v>120</v>
      </c>
      <c r="D54" s="2496" t="s">
        <v>119</v>
      </c>
      <c r="E54" s="2495"/>
      <c r="F54" s="2494" t="s">
        <v>118</v>
      </c>
      <c r="G54" s="2496" t="s">
        <v>117</v>
      </c>
      <c r="H54" s="2502" t="s">
        <v>212</v>
      </c>
      <c r="I54" s="2501"/>
      <c r="J54" s="2496" t="s">
        <v>211</v>
      </c>
      <c r="K54" s="2495"/>
      <c r="L54" s="2494" t="s">
        <v>114</v>
      </c>
      <c r="M54" s="2495"/>
      <c r="N54" s="2494" t="s">
        <v>556</v>
      </c>
      <c r="O54" s="2475"/>
      <c r="P54" s="2473"/>
      <c r="Q54" s="2473"/>
      <c r="R54" s="2473"/>
      <c r="S54" s="2473"/>
      <c r="T54" s="2473"/>
      <c r="U54" s="2473"/>
      <c r="V54" s="2473"/>
      <c r="W54" s="2473"/>
      <c r="X54" s="2473"/>
      <c r="Y54" s="2473"/>
      <c r="Z54" s="2473"/>
      <c r="AA54" s="2473"/>
    </row>
    <row r="55" spans="1:27" ht="19.5" customHeight="1">
      <c r="A55" s="2492" t="s">
        <v>130</v>
      </c>
      <c r="B55" s="2492" t="s">
        <v>843</v>
      </c>
      <c r="C55" s="2493" t="s">
        <v>842</v>
      </c>
      <c r="D55" s="2491" t="s">
        <v>130</v>
      </c>
      <c r="E55" s="2492" t="s">
        <v>843</v>
      </c>
      <c r="F55" s="2493" t="s">
        <v>842</v>
      </c>
      <c r="G55" s="2491" t="s">
        <v>130</v>
      </c>
      <c r="H55" s="2492" t="s">
        <v>843</v>
      </c>
      <c r="I55" s="2493" t="s">
        <v>842</v>
      </c>
      <c r="J55" s="2491" t="s">
        <v>130</v>
      </c>
      <c r="K55" s="2492" t="s">
        <v>843</v>
      </c>
      <c r="L55" s="2491" t="s">
        <v>842</v>
      </c>
      <c r="M55" s="2487"/>
      <c r="N55" s="2490" t="s">
        <v>558</v>
      </c>
      <c r="O55" s="2475"/>
      <c r="P55" s="2473"/>
      <c r="Q55" s="2473"/>
      <c r="R55" s="2473"/>
      <c r="S55" s="2473"/>
      <c r="T55" s="2473"/>
      <c r="U55" s="2473"/>
      <c r="V55" s="2473"/>
      <c r="W55" s="2473"/>
      <c r="X55" s="2473"/>
      <c r="Y55" s="2473"/>
      <c r="Z55" s="2473"/>
      <c r="AA55" s="2473"/>
    </row>
    <row r="56" spans="1:27" ht="19.5" customHeight="1">
      <c r="A56" s="2478" t="s">
        <v>131</v>
      </c>
      <c r="B56" s="2478" t="s">
        <v>845</v>
      </c>
      <c r="C56" s="2489" t="s">
        <v>844</v>
      </c>
      <c r="D56" s="2488" t="s">
        <v>131</v>
      </c>
      <c r="E56" s="2478" t="s">
        <v>845</v>
      </c>
      <c r="F56" s="2489" t="s">
        <v>844</v>
      </c>
      <c r="G56" s="2488" t="s">
        <v>131</v>
      </c>
      <c r="H56" s="2478" t="s">
        <v>845</v>
      </c>
      <c r="I56" s="2489" t="s">
        <v>844</v>
      </c>
      <c r="J56" s="2488" t="s">
        <v>131</v>
      </c>
      <c r="K56" s="2478" t="s">
        <v>845</v>
      </c>
      <c r="L56" s="2488" t="s">
        <v>844</v>
      </c>
      <c r="M56" s="2487"/>
      <c r="N56" s="2486"/>
      <c r="O56" s="2475"/>
      <c r="P56" s="2473"/>
      <c r="Q56" s="2473"/>
      <c r="R56" s="2473"/>
      <c r="S56" s="2473"/>
      <c r="T56" s="2473"/>
      <c r="U56" s="2473"/>
      <c r="V56" s="2473"/>
      <c r="W56" s="2473"/>
      <c r="X56" s="2473"/>
      <c r="Y56" s="2473"/>
      <c r="Z56" s="2473"/>
      <c r="AA56" s="2473"/>
    </row>
    <row r="57" spans="1:27" ht="34.5" customHeight="1">
      <c r="A57" s="2481">
        <f>B57+C57</f>
        <v>680</v>
      </c>
      <c r="B57" s="2481">
        <f>'[3]ملاك وتشغيل37'!B57+'[3]فهد الرياض37 بتصرف'!B57+'[3]فهد الدمام37 عدا التمريض33'!B57+'[3]خالد عيون37'!B57+'[3]عبد الله مكة37'!B57</f>
        <v>608</v>
      </c>
      <c r="C57" s="2481">
        <f>'[3]ملاك وتشغيل37'!C57+'[3]فهد الرياض37 بتصرف'!C57+'[3]فهد الدمام37 عدا التمريض33'!C57+'[3]خالد عيون37'!C57+'[3]عبد الله مكة37'!C57</f>
        <v>72</v>
      </c>
      <c r="D57" s="2481">
        <f>E57+F57</f>
        <v>1240</v>
      </c>
      <c r="E57" s="2481">
        <f>'[3]ملاك وتشغيل37'!E57+'[3]فهد الرياض37 بتصرف'!E57+'[3]فهد الدمام37 عدا التمريض33'!E57+'[3]خالد عيون37'!E57+'[3]عبد الله مكة37'!E57</f>
        <v>899</v>
      </c>
      <c r="F57" s="2481">
        <f>'[3]ملاك وتشغيل37'!F57+'[3]فهد الرياض37 بتصرف'!F57+'[3]فهد الدمام37 عدا التمريض33'!F57+'[3]خالد عيون37'!F57+'[3]عبد الله مكة37'!F57</f>
        <v>341</v>
      </c>
      <c r="G57" s="2481">
        <f>H57+I57</f>
        <v>595</v>
      </c>
      <c r="H57" s="2481">
        <f>'[3]ملاك وتشغيل37'!H57+'[3]فهد الرياض37 بتصرف'!H57+'[3]فهد الدمام37 عدا التمريض33'!H57+'[3]خالد عيون37'!H57+'[3]عبد الله مكة37'!H57</f>
        <v>566</v>
      </c>
      <c r="I57" s="2481">
        <f>'[3]ملاك وتشغيل37'!I57+'[3]فهد الرياض37 بتصرف'!I57+'[3]فهد الدمام37 عدا التمريض33'!I57+'[3]خالد عيون37'!I57+'[3]عبد الله مكة37'!I57</f>
        <v>29</v>
      </c>
      <c r="J57" s="2481">
        <f>K57+L57</f>
        <v>537</v>
      </c>
      <c r="K57" s="2481">
        <f>'[3]ملاك وتشغيل37'!K57+'[3]فهد الرياض37 بتصرف'!K57+'[3]فهد الدمام37 عدا التمريض33'!K57+'[3]خالد عيون37'!K57+'[3]عبد الله مكة37'!K57</f>
        <v>491</v>
      </c>
      <c r="L57" s="2481">
        <f>'[3]ملاك وتشغيل37'!L57+'[3]فهد الرياض37 بتصرف'!L57+'[3]فهد الدمام37 عدا التمريض33'!L57+'[3]خالد عيون37'!L57+'[3]عبد الله مكة37'!L57</f>
        <v>46</v>
      </c>
      <c r="M57" s="2484" t="s">
        <v>847</v>
      </c>
      <c r="N57" s="2483" t="s">
        <v>846</v>
      </c>
      <c r="O57" s="2475"/>
      <c r="P57" s="2473"/>
      <c r="Q57" s="2473"/>
      <c r="R57" s="2473"/>
      <c r="S57" s="2473"/>
      <c r="T57" s="2473"/>
      <c r="U57" s="2473"/>
      <c r="V57" s="2473"/>
      <c r="W57" s="2473"/>
      <c r="X57" s="2473"/>
      <c r="Y57" s="2473"/>
      <c r="Z57" s="2473"/>
      <c r="AA57" s="2473"/>
    </row>
    <row r="58" spans="1:27" ht="34.5" customHeight="1">
      <c r="A58" s="2482">
        <f>B58+C58</f>
        <v>206</v>
      </c>
      <c r="B58" s="2481">
        <f>'[3]ملاك وتشغيل37'!B58+'[3]فهد الرياض37 بتصرف'!B58+'[3]فهد الدمام37 عدا التمريض33'!B58+'[3]خالد عيون37'!B58+'[3]عبد الله مكة37'!B58</f>
        <v>203</v>
      </c>
      <c r="C58" s="2481">
        <f>'[3]ملاك وتشغيل37'!C58+'[3]فهد الرياض37 بتصرف'!C58+'[3]فهد الدمام37 عدا التمريض33'!C58+'[3]خالد عيون37'!C58+'[3]عبد الله مكة37'!C58</f>
        <v>3</v>
      </c>
      <c r="D58" s="2482">
        <f>E58+F58</f>
        <v>351</v>
      </c>
      <c r="E58" s="2481">
        <f>'[3]ملاك وتشغيل37'!E58+'[3]فهد الرياض37 بتصرف'!E58+'[3]فهد الدمام37 عدا التمريض33'!E58+'[3]خالد عيون37'!E58+'[3]عبد الله مكة37'!E58</f>
        <v>303</v>
      </c>
      <c r="F58" s="2481">
        <f>'[3]ملاك وتشغيل37'!F58+'[3]فهد الرياض37 بتصرف'!F58+'[3]فهد الدمام37 عدا التمريض33'!F58+'[3]خالد عيون37'!F58+'[3]عبد الله مكة37'!F58</f>
        <v>48</v>
      </c>
      <c r="G58" s="2482">
        <f>H58+I58</f>
        <v>169</v>
      </c>
      <c r="H58" s="2481">
        <f>'[3]ملاك وتشغيل37'!H58+'[3]فهد الرياض37 بتصرف'!H58+'[3]فهد الدمام37 عدا التمريض33'!H58+'[3]خالد عيون37'!H58+'[3]عبد الله مكة37'!H58</f>
        <v>163</v>
      </c>
      <c r="I58" s="2481">
        <f>'[3]ملاك وتشغيل37'!I58+'[3]فهد الرياض37 بتصرف'!I58+'[3]فهد الدمام37 عدا التمريض33'!I58+'[3]خالد عيون37'!I58+'[3]عبد الله مكة37'!I58</f>
        <v>6</v>
      </c>
      <c r="J58" s="2482">
        <f>K58+L58</f>
        <v>188</v>
      </c>
      <c r="K58" s="2481">
        <f>'[3]ملاك وتشغيل37'!K58+'[3]فهد الرياض37 بتصرف'!K58+'[3]فهد الدمام37 عدا التمريض33'!K58+'[3]خالد عيون37'!K58+'[3]عبد الله مكة37'!K58</f>
        <v>170</v>
      </c>
      <c r="L58" s="2481">
        <f>'[3]ملاك وتشغيل37'!L58+'[3]فهد الرياض37 بتصرف'!L58+'[3]فهد الدمام37 عدا التمريض33'!L58+'[3]خالد عيون37'!L58+'[3]عبد الله مكة37'!L58</f>
        <v>18</v>
      </c>
      <c r="M58" s="2480" t="s">
        <v>848</v>
      </c>
      <c r="N58" s="2479" t="s">
        <v>217</v>
      </c>
      <c r="O58" s="2475"/>
      <c r="P58" s="2473"/>
      <c r="Q58" s="2473"/>
      <c r="R58" s="2473"/>
      <c r="S58" s="2473"/>
      <c r="T58" s="2473"/>
      <c r="U58" s="2473"/>
      <c r="V58" s="2473"/>
      <c r="W58" s="2473"/>
      <c r="X58" s="2473"/>
      <c r="Y58" s="2473"/>
      <c r="Z58" s="2473"/>
      <c r="AA58" s="2473"/>
    </row>
    <row r="59" spans="1:27" ht="34.5" customHeight="1">
      <c r="A59" s="2478">
        <f>A58+A57</f>
        <v>886</v>
      </c>
      <c r="B59" s="2478">
        <f>B58+B57</f>
        <v>811</v>
      </c>
      <c r="C59" s="2478">
        <f>C58+C57</f>
        <v>75</v>
      </c>
      <c r="D59" s="2478">
        <f>D58+D57</f>
        <v>1591</v>
      </c>
      <c r="E59" s="2478">
        <f>E58+E57</f>
        <v>1202</v>
      </c>
      <c r="F59" s="2478">
        <f>F58+F57</f>
        <v>389</v>
      </c>
      <c r="G59" s="2478">
        <f>G58+G57</f>
        <v>764</v>
      </c>
      <c r="H59" s="2478">
        <f>H58+H57</f>
        <v>729</v>
      </c>
      <c r="I59" s="2478">
        <f>I58+I57</f>
        <v>35</v>
      </c>
      <c r="J59" s="2478">
        <f>J58+J57</f>
        <v>725</v>
      </c>
      <c r="K59" s="2478">
        <f>K58+K57</f>
        <v>661</v>
      </c>
      <c r="L59" s="2478">
        <f>L58+L57</f>
        <v>64</v>
      </c>
      <c r="M59" s="2485" t="s">
        <v>1005</v>
      </c>
      <c r="N59" s="2476" t="s">
        <v>731</v>
      </c>
      <c r="O59" s="2475"/>
      <c r="P59" s="2473"/>
      <c r="Q59" s="2473"/>
      <c r="R59" s="2473"/>
      <c r="S59" s="2473"/>
      <c r="T59" s="2473"/>
      <c r="U59" s="2473"/>
      <c r="V59" s="2473"/>
      <c r="W59" s="2473"/>
      <c r="X59" s="2473"/>
      <c r="Y59" s="2473"/>
      <c r="Z59" s="2473"/>
      <c r="AA59" s="2473"/>
    </row>
    <row r="60" spans="1:27" ht="34.5" customHeight="1">
      <c r="A60" s="2481">
        <f>B60+C60</f>
        <v>644</v>
      </c>
      <c r="B60" s="2481">
        <f>'[3]ملاك وتشغيل37'!B60+'[3]فهد الرياض37 بتصرف'!B60+'[3]فهد الدمام37 عدا التمريض33'!B60+'[3]خالد عيون37'!B60+'[3]عبد الله مكة37'!B60</f>
        <v>20</v>
      </c>
      <c r="C60" s="2481">
        <f>'[3]ملاك وتشغيل37'!C60+'[3]فهد الرياض37 بتصرف'!C60+'[3]فهد الدمام37 عدا التمريض33'!C60+'[3]خالد عيون37'!C60+'[3]عبد الله مكة37'!C60</f>
        <v>624</v>
      </c>
      <c r="D60" s="2481">
        <f>E60+F60</f>
        <v>773</v>
      </c>
      <c r="E60" s="2481">
        <f>'[3]ملاك وتشغيل37'!E60+'[3]فهد الرياض37 بتصرف'!E60+'[3]فهد الدمام37 عدا التمريض33'!E60+'[3]خالد عيون37'!E60+'[3]عبد الله مكة37'!E60</f>
        <v>12</v>
      </c>
      <c r="F60" s="2481">
        <f>'[3]ملاك وتشغيل37'!F60+'[3]فهد الرياض37 بتصرف'!F60+'[3]فهد الدمام37 عدا التمريض33'!F60+'[3]خالد عيون37'!F60+'[3]عبد الله مكة37'!F60</f>
        <v>761</v>
      </c>
      <c r="G60" s="2481">
        <f>H60+I60</f>
        <v>419</v>
      </c>
      <c r="H60" s="2481">
        <f>'[3]ملاك وتشغيل37'!H60+'[3]فهد الرياض37 بتصرف'!H60+'[3]فهد الدمام37 عدا التمريض33'!H60+'[3]خالد عيون37'!H60+'[3]عبد الله مكة37'!H60</f>
        <v>8</v>
      </c>
      <c r="I60" s="2481">
        <f>'[3]ملاك وتشغيل37'!I60+'[3]فهد الرياض37 بتصرف'!I60+'[3]فهد الدمام37 عدا التمريض33'!I60+'[3]خالد عيون37'!I60+'[3]عبد الله مكة37'!I60</f>
        <v>411</v>
      </c>
      <c r="J60" s="2481">
        <f>K60+L60</f>
        <v>458</v>
      </c>
      <c r="K60" s="2481">
        <f>'[3]ملاك وتشغيل37'!K60+'[3]فهد الرياض37 بتصرف'!K60+'[3]فهد الدمام37 عدا التمريض33'!K60+'[3]خالد عيون37'!K60+'[3]عبد الله مكة37'!K60</f>
        <v>7</v>
      </c>
      <c r="L60" s="2481">
        <f>'[3]ملاك وتشغيل37'!L60+'[3]فهد الرياض37 بتصرف'!L60+'[3]فهد الدمام37 عدا التمريض33'!L60+'[3]خالد عيون37'!L60+'[3]عبد الله مكة37'!L60</f>
        <v>451</v>
      </c>
      <c r="M60" s="2484" t="s">
        <v>847</v>
      </c>
      <c r="N60" s="2483" t="s">
        <v>1006</v>
      </c>
      <c r="O60" s="2475"/>
      <c r="P60" s="2473"/>
      <c r="Q60" s="2473"/>
      <c r="R60" s="2473"/>
      <c r="S60" s="2473"/>
      <c r="T60" s="2473"/>
      <c r="U60" s="2473"/>
      <c r="V60" s="2473"/>
      <c r="W60" s="2473"/>
      <c r="X60" s="2473"/>
      <c r="Y60" s="2473"/>
      <c r="Z60" s="2473"/>
      <c r="AA60" s="2473"/>
    </row>
    <row r="61" spans="1:27" ht="34.5" customHeight="1">
      <c r="A61" s="2482">
        <f>B61+C61</f>
        <v>1863</v>
      </c>
      <c r="B61" s="2481">
        <f>'[3]ملاك وتشغيل37'!B61+'[3]فهد الرياض37 بتصرف'!B61+'[3]فهد الدمام37 عدا التمريض33'!B61+'[3]خالد عيون37'!B61+'[3]عبد الله مكة37'!B61</f>
        <v>1630</v>
      </c>
      <c r="C61" s="2481">
        <f>'[3]ملاك وتشغيل37'!C61+'[3]فهد الرياض37 بتصرف'!C61+'[3]فهد الدمام37 عدا التمريض33'!C61+'[3]خالد عيون37'!C61+'[3]عبد الله مكة37'!C61</f>
        <v>233</v>
      </c>
      <c r="D61" s="2482">
        <f>E61+F61</f>
        <v>2951</v>
      </c>
      <c r="E61" s="2481">
        <f>'[3]ملاك وتشغيل37'!E61+'[3]فهد الرياض37 بتصرف'!E61+'[3]فهد الدمام37 عدا التمريض33'!E61+'[3]خالد عيون37'!E61+'[3]عبد الله مكة37'!E61</f>
        <v>1309</v>
      </c>
      <c r="F61" s="2481">
        <f>'[3]ملاك وتشغيل37'!F61+'[3]فهد الرياض37 بتصرف'!F61+'[3]فهد الدمام37 عدا التمريض33'!F61+'[3]خالد عيون37'!F61+'[3]عبد الله مكة37'!F61</f>
        <v>1642</v>
      </c>
      <c r="G61" s="2482">
        <f>H61+I61</f>
        <v>1799</v>
      </c>
      <c r="H61" s="2481">
        <f>'[3]ملاك وتشغيل37'!H61+'[3]فهد الرياض37 بتصرف'!H61+'[3]فهد الدمام37 عدا التمريض33'!H61+'[3]خالد عيون37'!H61+'[3]عبد الله مكة37'!H61</f>
        <v>638</v>
      </c>
      <c r="I61" s="2481">
        <f>'[3]ملاك وتشغيل37'!I61+'[3]فهد الرياض37 بتصرف'!I61+'[3]فهد الدمام37 عدا التمريض33'!I61+'[3]خالد عيون37'!I61+'[3]عبد الله مكة37'!I61</f>
        <v>1161</v>
      </c>
      <c r="J61" s="2482">
        <f>K61+L61</f>
        <v>1767</v>
      </c>
      <c r="K61" s="2481">
        <f>'[3]ملاك وتشغيل37'!K61+'[3]فهد الرياض37 بتصرف'!K61+'[3]فهد الدمام37 عدا التمريض33'!K61+'[3]خالد عيون37'!K61+'[3]عبد الله مكة37'!K61</f>
        <v>976</v>
      </c>
      <c r="L61" s="2481">
        <f>'[3]ملاك وتشغيل37'!L61+'[3]فهد الرياض37 بتصرف'!L61+'[3]فهد الدمام37 عدا التمريض33'!L61+'[3]خالد عيون37'!L61+'[3]عبد الله مكة37'!L61</f>
        <v>791</v>
      </c>
      <c r="M61" s="2480" t="s">
        <v>848</v>
      </c>
      <c r="N61" s="2479" t="s">
        <v>1007</v>
      </c>
      <c r="O61" s="2475"/>
      <c r="P61" s="2473"/>
      <c r="Q61" s="2473"/>
      <c r="R61" s="2473"/>
      <c r="S61" s="2473"/>
      <c r="T61" s="2473"/>
      <c r="U61" s="2473"/>
      <c r="V61" s="2473"/>
      <c r="W61" s="2473"/>
      <c r="X61" s="2473"/>
      <c r="Y61" s="2473"/>
      <c r="Z61" s="2473"/>
      <c r="AA61" s="2473"/>
    </row>
    <row r="62" spans="1:27" ht="34.5" customHeight="1">
      <c r="A62" s="2478">
        <f>A61+A60</f>
        <v>2507</v>
      </c>
      <c r="B62" s="2478">
        <f>B61+B60</f>
        <v>1650</v>
      </c>
      <c r="C62" s="2478">
        <f>C61+C60</f>
        <v>857</v>
      </c>
      <c r="D62" s="2478">
        <f>D61+D60</f>
        <v>3724</v>
      </c>
      <c r="E62" s="2478">
        <f>E61+E60</f>
        <v>1321</v>
      </c>
      <c r="F62" s="2478">
        <f>F61+F60</f>
        <v>2403</v>
      </c>
      <c r="G62" s="2478">
        <f>G61+G60</f>
        <v>2218</v>
      </c>
      <c r="H62" s="2478">
        <f>H61+H60</f>
        <v>646</v>
      </c>
      <c r="I62" s="2478">
        <f>I61+I60</f>
        <v>1572</v>
      </c>
      <c r="J62" s="2478">
        <f>J61+J60</f>
        <v>2225</v>
      </c>
      <c r="K62" s="2478">
        <f>K61+K60</f>
        <v>983</v>
      </c>
      <c r="L62" s="2478">
        <f>L61+L60</f>
        <v>1242</v>
      </c>
      <c r="M62" s="2485" t="s">
        <v>1005</v>
      </c>
      <c r="N62" s="2476" t="s">
        <v>169</v>
      </c>
      <c r="O62" s="2475"/>
      <c r="P62" s="2473"/>
      <c r="Q62" s="2473"/>
      <c r="R62" s="2473"/>
      <c r="S62" s="2473"/>
      <c r="T62" s="2473"/>
      <c r="U62" s="2473"/>
      <c r="V62" s="2473"/>
      <c r="W62" s="2473"/>
      <c r="X62" s="2473"/>
      <c r="Y62" s="2473"/>
      <c r="Z62" s="2473"/>
      <c r="AA62" s="2473"/>
    </row>
    <row r="63" spans="1:27" ht="34.5" customHeight="1">
      <c r="A63" s="2481">
        <f>B63+C63</f>
        <v>98</v>
      </c>
      <c r="B63" s="2481">
        <f>'[3]ملاك وتشغيل37'!B63+'[3]فهد الرياض37 بتصرف'!B63+'[3]فهد الدمام37 عدا التمريض33'!B63+'[3]خالد عيون37'!B63+'[3]عبد الله مكة37'!B63</f>
        <v>5</v>
      </c>
      <c r="C63" s="2481">
        <f>'[3]ملاك وتشغيل37'!C63+'[3]فهد الرياض37 بتصرف'!C63+'[3]فهد الدمام37 عدا التمريض33'!C63+'[3]خالد عيون37'!C63+'[3]عبد الله مكة37'!C63</f>
        <v>93</v>
      </c>
      <c r="D63" s="2481">
        <f>E63+F63</f>
        <v>130</v>
      </c>
      <c r="E63" s="2481">
        <f>'[3]ملاك وتشغيل37'!E63+'[3]فهد الرياض37 بتصرف'!E63+'[3]فهد الدمام37 عدا التمريض33'!E63+'[3]خالد عيون37'!E63+'[3]عبد الله مكة37'!E63</f>
        <v>0</v>
      </c>
      <c r="F63" s="2481">
        <f>'[3]ملاك وتشغيل37'!F63+'[3]فهد الرياض37 بتصرف'!F63+'[3]فهد الدمام37 عدا التمريض33'!F63+'[3]خالد عيون37'!F63+'[3]عبد الله مكة37'!F63</f>
        <v>130</v>
      </c>
      <c r="G63" s="2481">
        <f>H63+I63</f>
        <v>41</v>
      </c>
      <c r="H63" s="2481">
        <f>'[3]ملاك وتشغيل37'!H63+'[3]فهد الرياض37 بتصرف'!H63+'[3]فهد الدمام37 عدا التمريض33'!H63+'[3]خالد عيون37'!H63+'[3]عبد الله مكة37'!H63</f>
        <v>1</v>
      </c>
      <c r="I63" s="2481">
        <f>'[3]ملاك وتشغيل37'!I63+'[3]فهد الرياض37 بتصرف'!I63+'[3]فهد الدمام37 عدا التمريض33'!I63+'[3]خالد عيون37'!I63+'[3]عبد الله مكة37'!I63</f>
        <v>40</v>
      </c>
      <c r="J63" s="2481">
        <f>K63+L63</f>
        <v>54</v>
      </c>
      <c r="K63" s="2481">
        <f>'[3]ملاك وتشغيل37'!K63+'[3]فهد الرياض37 بتصرف'!K63+'[3]فهد الدمام37 عدا التمريض33'!K63+'[3]خالد عيون37'!K63+'[3]عبد الله مكة37'!K63</f>
        <v>1</v>
      </c>
      <c r="L63" s="2481">
        <f>'[3]ملاك وتشغيل37'!L63+'[3]فهد الرياض37 بتصرف'!L63+'[3]فهد الدمام37 عدا التمريض33'!L63+'[3]خالد عيون37'!L63+'[3]عبد الله مكة37'!L63</f>
        <v>53</v>
      </c>
      <c r="M63" s="2484" t="s">
        <v>847</v>
      </c>
      <c r="N63" s="2483" t="s">
        <v>155</v>
      </c>
      <c r="O63" s="2475"/>
      <c r="P63" s="2473"/>
      <c r="Q63" s="2473"/>
      <c r="R63" s="2473"/>
      <c r="S63" s="2473"/>
      <c r="T63" s="2473"/>
      <c r="U63" s="2473"/>
      <c r="V63" s="2473"/>
      <c r="W63" s="2473"/>
      <c r="X63" s="2473"/>
      <c r="Y63" s="2473"/>
      <c r="Z63" s="2473"/>
      <c r="AA63" s="2473"/>
    </row>
    <row r="64" spans="1:27" ht="34.5" customHeight="1">
      <c r="A64" s="2482">
        <f>B64+C64</f>
        <v>13</v>
      </c>
      <c r="B64" s="2481">
        <f>'[3]ملاك وتشغيل37'!B64+'[3]فهد الرياض37 بتصرف'!B64+'[3]فهد الدمام37 عدا التمريض33'!B64+'[3]خالد عيون37'!B64+'[3]عبد الله مكة37'!B64</f>
        <v>3</v>
      </c>
      <c r="C64" s="2481">
        <f>'[3]ملاك وتشغيل37'!C64+'[3]فهد الرياض37 بتصرف'!C64+'[3]فهد الدمام37 عدا التمريض33'!C64+'[3]خالد عيون37'!C64+'[3]عبد الله مكة37'!C64</f>
        <v>10</v>
      </c>
      <c r="D64" s="2482">
        <f>E64+F64</f>
        <v>21</v>
      </c>
      <c r="E64" s="2481">
        <f>'[3]ملاك وتشغيل37'!E64+'[3]فهد الرياض37 بتصرف'!E64+'[3]فهد الدمام37 عدا التمريض33'!E64+'[3]خالد عيون37'!E64+'[3]عبد الله مكة37'!E64</f>
        <v>3</v>
      </c>
      <c r="F64" s="2481">
        <f>'[3]ملاك وتشغيل37'!F64+'[3]فهد الرياض37 بتصرف'!F64+'[3]فهد الدمام37 عدا التمريض33'!F64+'[3]خالد عيون37'!F64+'[3]عبد الله مكة37'!F64</f>
        <v>18</v>
      </c>
      <c r="G64" s="2482">
        <f>H64+I64</f>
        <v>20</v>
      </c>
      <c r="H64" s="2481">
        <f>'[3]ملاك وتشغيل37'!H64+'[3]فهد الرياض37 بتصرف'!H64+'[3]فهد الدمام37 عدا التمريض33'!H64+'[3]خالد عيون37'!H64+'[3]عبد الله مكة37'!H64</f>
        <v>4</v>
      </c>
      <c r="I64" s="2481">
        <f>'[3]ملاك وتشغيل37'!I64+'[3]فهد الرياض37 بتصرف'!I64+'[3]فهد الدمام37 عدا التمريض33'!I64+'[3]خالد عيون37'!I64+'[3]عبد الله مكة37'!I64</f>
        <v>16</v>
      </c>
      <c r="J64" s="2482">
        <f>K64+L64</f>
        <v>11</v>
      </c>
      <c r="K64" s="2481">
        <f>'[3]ملاك وتشغيل37'!K64+'[3]فهد الرياض37 بتصرف'!K64+'[3]فهد الدمام37 عدا التمريض33'!K64+'[3]خالد عيون37'!K64+'[3]عبد الله مكة37'!K64</f>
        <v>1</v>
      </c>
      <c r="L64" s="2481">
        <f>'[3]ملاك وتشغيل37'!L64+'[3]فهد الرياض37 بتصرف'!L64+'[3]فهد الدمام37 عدا التمريض33'!L64+'[3]خالد عيون37'!L64+'[3]عبد الله مكة37'!L64</f>
        <v>10</v>
      </c>
      <c r="M64" s="2480" t="s">
        <v>848</v>
      </c>
      <c r="N64" s="2479"/>
      <c r="O64" s="2475"/>
      <c r="P64" s="2473"/>
      <c r="Q64" s="2473"/>
      <c r="R64" s="2473"/>
      <c r="S64" s="2473"/>
      <c r="T64" s="2473"/>
      <c r="U64" s="2473"/>
      <c r="V64" s="2473"/>
      <c r="W64" s="2473"/>
      <c r="X64" s="2473"/>
      <c r="Y64" s="2473"/>
      <c r="Z64" s="2473"/>
      <c r="AA64" s="2473"/>
    </row>
    <row r="65" spans="1:78" ht="34.5" customHeight="1">
      <c r="A65" s="2478">
        <f>A64+A63</f>
        <v>111</v>
      </c>
      <c r="B65" s="2478">
        <f>B64+B63</f>
        <v>8</v>
      </c>
      <c r="C65" s="2478">
        <f>C64+C63</f>
        <v>103</v>
      </c>
      <c r="D65" s="2478">
        <f>D64+D63</f>
        <v>151</v>
      </c>
      <c r="E65" s="2478">
        <f>E64+E63</f>
        <v>3</v>
      </c>
      <c r="F65" s="2478">
        <f>F64+F63</f>
        <v>148</v>
      </c>
      <c r="G65" s="2478">
        <f>G64+G63</f>
        <v>61</v>
      </c>
      <c r="H65" s="2478">
        <f>H64+H63</f>
        <v>5</v>
      </c>
      <c r="I65" s="2478">
        <f>I64+I63</f>
        <v>56</v>
      </c>
      <c r="J65" s="2478">
        <f>J64+J63</f>
        <v>65</v>
      </c>
      <c r="K65" s="2478">
        <f>K64+K63</f>
        <v>2</v>
      </c>
      <c r="L65" s="2478">
        <f>L64+L63</f>
        <v>63</v>
      </c>
      <c r="M65" s="2485" t="s">
        <v>1005</v>
      </c>
      <c r="N65" s="2479" t="s">
        <v>565</v>
      </c>
      <c r="O65" s="2475"/>
      <c r="P65" s="2473"/>
      <c r="Q65" s="2473"/>
      <c r="R65" s="2473"/>
      <c r="S65" s="2473"/>
      <c r="T65" s="2473"/>
      <c r="U65" s="2473"/>
      <c r="V65" s="2473"/>
      <c r="W65" s="2473"/>
      <c r="X65" s="2473"/>
      <c r="Y65" s="2473"/>
      <c r="Z65" s="2473"/>
      <c r="AA65" s="2473"/>
    </row>
    <row r="66" spans="1:78" s="2498" customFormat="1" ht="34.5" customHeight="1">
      <c r="A66" s="2481">
        <f>B66+C66</f>
        <v>1504</v>
      </c>
      <c r="B66" s="2481">
        <f>'[3]ملاك وتشغيل37'!B66+'[3]فهد الرياض37 بتصرف'!B66+'[3]فهد الدمام37 عدا التمريض33'!B66+'[3]خالد عيون37'!B66+'[3]عبد الله مكة37'!B66</f>
        <v>14</v>
      </c>
      <c r="C66" s="2481">
        <f>'[3]ملاك وتشغيل37'!C66+'[3]فهد الرياض37 بتصرف'!C66+'[3]فهد الدمام37 عدا التمريض33'!C66+'[3]خالد عيون37'!C66+'[3]عبد الله مكة37'!C66</f>
        <v>1490</v>
      </c>
      <c r="D66" s="2481">
        <f>E66+F66</f>
        <v>2406</v>
      </c>
      <c r="E66" s="2481">
        <f>'[3]ملاك وتشغيل37'!E66+'[3]فهد الرياض37 بتصرف'!E66+'[3]فهد الدمام37 عدا التمريض33'!E66+'[3]خالد عيون37'!E66+'[3]عبد الله مكة37'!E66</f>
        <v>25</v>
      </c>
      <c r="F66" s="2481">
        <f>'[3]ملاك وتشغيل37'!F66+'[3]فهد الرياض37 بتصرف'!F66+'[3]فهد الدمام37 عدا التمريض33'!F66+'[3]خالد عيون37'!F66+'[3]عبد الله مكة37'!F66</f>
        <v>2381</v>
      </c>
      <c r="G66" s="2481">
        <f>H66+I66</f>
        <v>517</v>
      </c>
      <c r="H66" s="2481">
        <f>'[3]ملاك وتشغيل37'!H66+'[3]فهد الرياض37 بتصرف'!H66+'[3]فهد الدمام37 عدا التمريض33'!H66+'[3]خالد عيون37'!H66+'[3]عبد الله مكة37'!H66</f>
        <v>24</v>
      </c>
      <c r="I66" s="2481">
        <f>'[3]ملاك وتشغيل37'!I66+'[3]فهد الرياض37 بتصرف'!I66+'[3]فهد الدمام37 عدا التمريض33'!I66+'[3]خالد عيون37'!I66+'[3]عبد الله مكة37'!I66</f>
        <v>493</v>
      </c>
      <c r="J66" s="2481">
        <f>K66+L66</f>
        <v>1033</v>
      </c>
      <c r="K66" s="2481">
        <f>'[3]ملاك وتشغيل37'!K66+'[3]فهد الرياض37 بتصرف'!K66+'[3]فهد الدمام37 عدا التمريض33'!K66+'[3]خالد عيون37'!K66+'[3]عبد الله مكة37'!K66</f>
        <v>13</v>
      </c>
      <c r="L66" s="2481">
        <f>'[3]ملاك وتشغيل37'!L66+'[3]فهد الرياض37 بتصرف'!L66+'[3]فهد الدمام37 عدا التمريض33'!L66+'[3]خالد عيون37'!L66+'[3]عبد الله مكة37'!L66</f>
        <v>1020</v>
      </c>
      <c r="M66" s="2483" t="s">
        <v>847</v>
      </c>
      <c r="N66" s="2479" t="s">
        <v>851</v>
      </c>
      <c r="O66" s="2475"/>
      <c r="P66" s="2500"/>
      <c r="Q66" s="2500"/>
      <c r="R66" s="2500"/>
      <c r="S66" s="2500"/>
      <c r="T66" s="2500"/>
      <c r="U66" s="2500"/>
      <c r="V66" s="2500"/>
      <c r="W66" s="2500"/>
      <c r="X66" s="2500"/>
      <c r="Y66" s="2500"/>
      <c r="Z66" s="2500"/>
      <c r="AA66" s="2500"/>
      <c r="AB66" s="2499"/>
      <c r="AC66" s="2499"/>
      <c r="AD66" s="2499"/>
      <c r="AE66" s="2499"/>
      <c r="AF66" s="2499"/>
      <c r="AG66" s="2499"/>
      <c r="AH66" s="2499"/>
      <c r="AI66" s="2499"/>
      <c r="AJ66" s="2499"/>
      <c r="AK66" s="2499"/>
      <c r="AL66" s="2499"/>
      <c r="AM66" s="2499"/>
      <c r="AN66" s="2499"/>
      <c r="AO66" s="2499"/>
      <c r="AP66" s="2499"/>
      <c r="AQ66" s="2499"/>
      <c r="AR66" s="2499"/>
      <c r="AS66" s="2499"/>
      <c r="AT66" s="2499"/>
      <c r="AU66" s="2499"/>
      <c r="AV66" s="2499"/>
      <c r="AW66" s="2499"/>
      <c r="AX66" s="2499"/>
      <c r="AY66" s="2499"/>
      <c r="AZ66" s="2499"/>
      <c r="BA66" s="2499"/>
      <c r="BB66" s="2499"/>
      <c r="BC66" s="2499"/>
      <c r="BD66" s="2499"/>
      <c r="BE66" s="2499"/>
      <c r="BF66" s="2499"/>
      <c r="BG66" s="2499"/>
      <c r="BH66" s="2499"/>
      <c r="BI66" s="2499"/>
      <c r="BJ66" s="2499"/>
      <c r="BK66" s="2499"/>
      <c r="BL66" s="2499"/>
      <c r="BM66" s="2499"/>
      <c r="BN66" s="2499"/>
      <c r="BO66" s="2499"/>
      <c r="BP66" s="2499"/>
      <c r="BQ66" s="2499"/>
      <c r="BR66" s="2499"/>
      <c r="BS66" s="2499"/>
      <c r="BT66" s="2499"/>
      <c r="BU66" s="2499"/>
      <c r="BV66" s="2499"/>
      <c r="BW66" s="2499"/>
      <c r="BX66" s="2499"/>
      <c r="BY66" s="2499"/>
      <c r="BZ66" s="2499"/>
    </row>
    <row r="67" spans="1:78" ht="34.5" customHeight="1">
      <c r="A67" s="2482">
        <f>B67+C67</f>
        <v>231</v>
      </c>
      <c r="B67" s="2481">
        <f>'[3]ملاك وتشغيل37'!B67+'[3]فهد الرياض37 بتصرف'!B67+'[3]فهد الدمام37 عدا التمريض33'!B67+'[3]خالد عيون37'!B67+'[3]عبد الله مكة37'!B67</f>
        <v>95</v>
      </c>
      <c r="C67" s="2481">
        <f>'[3]ملاك وتشغيل37'!C67+'[3]فهد الرياض37 بتصرف'!C67+'[3]فهد الدمام37 عدا التمريض33'!C67+'[3]خالد عيون37'!C67+'[3]عبد الله مكة37'!C67</f>
        <v>136</v>
      </c>
      <c r="D67" s="2482">
        <f>E67+F67</f>
        <v>396</v>
      </c>
      <c r="E67" s="2481">
        <f>'[3]ملاك وتشغيل37'!E67+'[3]فهد الرياض37 بتصرف'!E67+'[3]فهد الدمام37 عدا التمريض33'!E67+'[3]خالد عيون37'!E67+'[3]عبد الله مكة37'!E67</f>
        <v>93</v>
      </c>
      <c r="F67" s="2481">
        <f>'[3]ملاك وتشغيل37'!F67+'[3]فهد الرياض37 بتصرف'!F67+'[3]فهد الدمام37 عدا التمريض33'!F67+'[3]خالد عيون37'!F67+'[3]عبد الله مكة37'!F67</f>
        <v>303</v>
      </c>
      <c r="G67" s="2482">
        <f>H67+I67</f>
        <v>286</v>
      </c>
      <c r="H67" s="2481">
        <f>'[3]ملاك وتشغيل37'!H67+'[3]فهد الرياض37 بتصرف'!H67+'[3]فهد الدمام37 عدا التمريض33'!H67+'[3]خالد عيون37'!H67+'[3]عبد الله مكة37'!H67</f>
        <v>102</v>
      </c>
      <c r="I67" s="2481">
        <f>'[3]ملاك وتشغيل37'!I67+'[3]فهد الرياض37 بتصرف'!I67+'[3]فهد الدمام37 عدا التمريض33'!I67+'[3]خالد عيون37'!I67+'[3]عبد الله مكة37'!I67</f>
        <v>184</v>
      </c>
      <c r="J67" s="2482">
        <f>K67+L67</f>
        <v>292</v>
      </c>
      <c r="K67" s="2481">
        <f>'[3]ملاك وتشغيل37'!K67+'[3]فهد الرياض37 بتصرف'!K67+'[3]فهد الدمام37 عدا التمريض33'!K67+'[3]خالد عيون37'!K67+'[3]عبد الله مكة37'!K67</f>
        <v>102</v>
      </c>
      <c r="L67" s="2481">
        <f>'[3]ملاك وتشغيل37'!L67+'[3]فهد الرياض37 بتصرف'!L67+'[3]فهد الدمام37 عدا التمريض33'!L67+'[3]خالد عيون37'!L67+'[3]عبد الله مكة37'!L67</f>
        <v>190</v>
      </c>
      <c r="M67" s="2476" t="s">
        <v>848</v>
      </c>
      <c r="N67" s="2479" t="s">
        <v>567</v>
      </c>
      <c r="O67" s="2475"/>
      <c r="P67" s="2473"/>
      <c r="Q67" s="2473"/>
      <c r="R67" s="2473"/>
      <c r="S67" s="2473"/>
      <c r="T67" s="2473"/>
      <c r="U67" s="2473"/>
      <c r="V67" s="2473"/>
      <c r="W67" s="2473"/>
      <c r="X67" s="2473"/>
      <c r="Y67" s="2473"/>
      <c r="Z67" s="2473"/>
      <c r="AA67" s="2473"/>
    </row>
    <row r="68" spans="1:78" ht="34.5" customHeight="1">
      <c r="A68" s="2478">
        <f>A67+A66</f>
        <v>1735</v>
      </c>
      <c r="B68" s="2478">
        <f>B67+B66</f>
        <v>109</v>
      </c>
      <c r="C68" s="2478">
        <f>C67+C66</f>
        <v>1626</v>
      </c>
      <c r="D68" s="2478">
        <f>D67+D66</f>
        <v>2802</v>
      </c>
      <c r="E68" s="2478">
        <f>E67+E66</f>
        <v>118</v>
      </c>
      <c r="F68" s="2478">
        <f>F67+F66</f>
        <v>2684</v>
      </c>
      <c r="G68" s="2478">
        <f>G67+G66</f>
        <v>803</v>
      </c>
      <c r="H68" s="2478">
        <f>H67+H66</f>
        <v>126</v>
      </c>
      <c r="I68" s="2478">
        <f>I67+I66</f>
        <v>677</v>
      </c>
      <c r="J68" s="2478">
        <f>J67+J66</f>
        <v>1325</v>
      </c>
      <c r="K68" s="2478">
        <f>K67+K66</f>
        <v>115</v>
      </c>
      <c r="L68" s="2478">
        <f>L67+L66</f>
        <v>1210</v>
      </c>
      <c r="M68" s="2477" t="s">
        <v>1005</v>
      </c>
      <c r="N68" s="2476" t="s">
        <v>568</v>
      </c>
      <c r="O68" s="2475"/>
      <c r="P68" s="2473"/>
      <c r="Q68" s="2473"/>
      <c r="R68" s="2473"/>
      <c r="S68" s="2473"/>
      <c r="T68" s="2473"/>
      <c r="U68" s="2473"/>
      <c r="V68" s="2473"/>
      <c r="W68" s="2473"/>
      <c r="X68" s="2473"/>
      <c r="Y68" s="2473"/>
      <c r="Z68" s="2473"/>
      <c r="AA68" s="2473"/>
    </row>
    <row r="69" spans="1:78" ht="15.75">
      <c r="A69" s="2497" t="s">
        <v>1752</v>
      </c>
      <c r="B69" s="2474"/>
      <c r="C69" s="2474"/>
      <c r="D69" s="2474"/>
      <c r="E69" s="2474"/>
      <c r="F69" s="2474"/>
      <c r="G69" s="2474"/>
      <c r="H69" s="2474"/>
      <c r="I69" s="2474"/>
      <c r="J69" s="2474"/>
      <c r="K69" s="2474"/>
      <c r="L69" s="2474"/>
      <c r="M69" s="2474"/>
      <c r="N69" s="2497" t="s">
        <v>1751</v>
      </c>
      <c r="O69" s="2497"/>
      <c r="P69" s="2473"/>
      <c r="Q69" s="2473"/>
      <c r="R69" s="2473"/>
      <c r="S69" s="2473"/>
      <c r="T69" s="2473"/>
      <c r="U69" s="2473"/>
      <c r="V69" s="2473"/>
      <c r="W69" s="2473"/>
      <c r="X69" s="2473"/>
      <c r="Y69" s="2473"/>
      <c r="Z69" s="2473"/>
      <c r="AA69" s="2473"/>
    </row>
    <row r="70" spans="1:78" ht="19.5" customHeight="1">
      <c r="A70" s="2496" t="s">
        <v>129</v>
      </c>
      <c r="B70" s="2495"/>
      <c r="C70" s="2494" t="s">
        <v>128</v>
      </c>
      <c r="D70" s="2496" t="s">
        <v>127</v>
      </c>
      <c r="E70" s="2495"/>
      <c r="F70" s="2494" t="s">
        <v>126</v>
      </c>
      <c r="G70" s="2496" t="s">
        <v>215</v>
      </c>
      <c r="H70" s="2495"/>
      <c r="I70" s="2494" t="s">
        <v>124</v>
      </c>
      <c r="J70" s="2496" t="s">
        <v>1750</v>
      </c>
      <c r="K70" s="2495"/>
      <c r="L70" s="2494" t="s">
        <v>213</v>
      </c>
      <c r="M70" s="2495"/>
      <c r="N70" s="2494" t="s">
        <v>556</v>
      </c>
      <c r="O70" s="2475"/>
      <c r="P70" s="2473"/>
      <c r="Q70" s="2473"/>
      <c r="R70" s="2473"/>
      <c r="S70" s="2473"/>
      <c r="T70" s="2473"/>
      <c r="U70" s="2473"/>
      <c r="V70" s="2473"/>
      <c r="W70" s="2473"/>
      <c r="X70" s="2473"/>
      <c r="Y70" s="2473"/>
      <c r="Z70" s="2473"/>
      <c r="AA70" s="2473"/>
    </row>
    <row r="71" spans="1:78" ht="19.5" customHeight="1">
      <c r="A71" s="2492" t="s">
        <v>130</v>
      </c>
      <c r="B71" s="2492" t="s">
        <v>843</v>
      </c>
      <c r="C71" s="2493" t="s">
        <v>842</v>
      </c>
      <c r="D71" s="2491" t="s">
        <v>130</v>
      </c>
      <c r="E71" s="2492" t="s">
        <v>843</v>
      </c>
      <c r="F71" s="2493" t="s">
        <v>842</v>
      </c>
      <c r="G71" s="2491" t="s">
        <v>130</v>
      </c>
      <c r="H71" s="2492" t="s">
        <v>843</v>
      </c>
      <c r="I71" s="2493" t="s">
        <v>842</v>
      </c>
      <c r="J71" s="2491" t="s">
        <v>130</v>
      </c>
      <c r="K71" s="2492" t="s">
        <v>843</v>
      </c>
      <c r="L71" s="2491" t="s">
        <v>842</v>
      </c>
      <c r="M71" s="2487"/>
      <c r="N71" s="2490" t="s">
        <v>558</v>
      </c>
      <c r="O71" s="2475"/>
      <c r="P71" s="2473"/>
      <c r="Q71" s="2473"/>
      <c r="R71" s="2473"/>
      <c r="S71" s="2473"/>
      <c r="T71" s="2473"/>
      <c r="U71" s="2473"/>
      <c r="V71" s="2473"/>
      <c r="W71" s="2473"/>
      <c r="X71" s="2473"/>
      <c r="Y71" s="2473"/>
      <c r="Z71" s="2473"/>
      <c r="AA71" s="2473"/>
    </row>
    <row r="72" spans="1:78" ht="19.5" customHeight="1">
      <c r="A72" s="2478" t="s">
        <v>131</v>
      </c>
      <c r="B72" s="2478" t="s">
        <v>845</v>
      </c>
      <c r="C72" s="2489" t="s">
        <v>844</v>
      </c>
      <c r="D72" s="2488" t="s">
        <v>131</v>
      </c>
      <c r="E72" s="2478" t="s">
        <v>845</v>
      </c>
      <c r="F72" s="2489" t="s">
        <v>844</v>
      </c>
      <c r="G72" s="2488" t="s">
        <v>131</v>
      </c>
      <c r="H72" s="2478" t="s">
        <v>845</v>
      </c>
      <c r="I72" s="2489" t="s">
        <v>844</v>
      </c>
      <c r="J72" s="2488" t="s">
        <v>131</v>
      </c>
      <c r="K72" s="2478" t="s">
        <v>845</v>
      </c>
      <c r="L72" s="2488" t="s">
        <v>844</v>
      </c>
      <c r="M72" s="2487"/>
      <c r="N72" s="2486"/>
      <c r="O72" s="2475"/>
      <c r="P72" s="2473"/>
      <c r="Q72" s="2473"/>
      <c r="R72" s="2473"/>
      <c r="S72" s="2473"/>
      <c r="T72" s="2473"/>
      <c r="U72" s="2473"/>
      <c r="V72" s="2473"/>
      <c r="W72" s="2473"/>
      <c r="X72" s="2473"/>
      <c r="Y72" s="2473"/>
      <c r="Z72" s="2473"/>
      <c r="AA72" s="2473"/>
    </row>
    <row r="73" spans="1:78" ht="34.5" customHeight="1">
      <c r="A73" s="2481">
        <f>B73+C73</f>
        <v>296</v>
      </c>
      <c r="B73" s="2481">
        <f>'[3]ملاك وتشغيل37'!B73+'[3]فهد الرياض37 بتصرف'!B73+'[3]فهد الدمام37 عدا التمريض33'!B73+'[3]خالد عيون37'!B73+'[3]عبد الله مكة37'!B73</f>
        <v>251</v>
      </c>
      <c r="C73" s="2481">
        <f>'[3]ملاك وتشغيل37'!C73+'[3]فهد الرياض37 بتصرف'!C73+'[3]فهد الدمام37 عدا التمريض33'!C73+'[3]خالد عيون37'!C73+'[3]عبد الله مكة37'!C73</f>
        <v>45</v>
      </c>
      <c r="D73" s="2481">
        <f>E73+F73</f>
        <v>220</v>
      </c>
      <c r="E73" s="2481">
        <f>'[3]ملاك وتشغيل37'!E73+'[3]فهد الرياض37 بتصرف'!E73+'[3]فهد الدمام37 عدا التمريض33'!E73+'[3]خالد عيون37'!E73+'[3]عبد الله مكة37'!E73</f>
        <v>187</v>
      </c>
      <c r="F73" s="2481">
        <f>'[3]ملاك وتشغيل37'!F73+'[3]فهد الرياض37 بتصرف'!F73+'[3]فهد الدمام37 عدا التمريض33'!F73+'[3]خالد عيون37'!F73+'[3]عبد الله مكة37'!F73</f>
        <v>33</v>
      </c>
      <c r="G73" s="2481">
        <f>H73+I73</f>
        <v>513</v>
      </c>
      <c r="H73" s="2481">
        <f>'[3]ملاك وتشغيل37'!H73+'[3]فهد الرياض37 بتصرف'!H73+'[3]فهد الدمام37 عدا التمريض33'!H73+'[3]خالد عيون37'!H73+'[3]عبد الله مكة37'!H73</f>
        <v>475</v>
      </c>
      <c r="I73" s="2481">
        <f>'[3]ملاك وتشغيل37'!I73+'[3]فهد الرياض37 بتصرف'!I73+'[3]فهد الدمام37 عدا التمريض33'!I73+'[3]خالد عيون37'!I73+'[3]عبد الله مكة37'!I73</f>
        <v>38</v>
      </c>
      <c r="J73" s="2481">
        <f>K73+L73</f>
        <v>615</v>
      </c>
      <c r="K73" s="2481">
        <f>'[3]ملاك وتشغيل37'!K73+'[3]فهد الرياض37 بتصرف'!K73+'[3]فهد الدمام37 عدا التمريض33'!K73+'[3]خالد عيون37'!K73+'[3]عبد الله مكة37'!K73</f>
        <v>533</v>
      </c>
      <c r="L73" s="2481">
        <f>'[3]ملاك وتشغيل37'!L73+'[3]فهد الرياض37 بتصرف'!L73+'[3]فهد الدمام37 عدا التمريض33'!L73+'[3]خالد عيون37'!L73+'[3]عبد الله مكة37'!L73</f>
        <v>82</v>
      </c>
      <c r="M73" s="2484" t="s">
        <v>847</v>
      </c>
      <c r="N73" s="2483" t="s">
        <v>846</v>
      </c>
      <c r="O73" s="2475"/>
      <c r="P73" s="2473"/>
      <c r="Q73" s="2473"/>
      <c r="R73" s="2473"/>
      <c r="S73" s="2473"/>
      <c r="T73" s="2473"/>
      <c r="U73" s="2473"/>
      <c r="V73" s="2473"/>
      <c r="W73" s="2473"/>
      <c r="X73" s="2473"/>
      <c r="Y73" s="2473"/>
      <c r="Z73" s="2473"/>
      <c r="AA73" s="2473"/>
    </row>
    <row r="74" spans="1:78" ht="34.5" customHeight="1">
      <c r="A74" s="2482">
        <f>B74+C74</f>
        <v>119</v>
      </c>
      <c r="B74" s="2481">
        <f>'[3]ملاك وتشغيل37'!B74+'[3]فهد الرياض37 بتصرف'!B74+'[3]فهد الدمام37 عدا التمريض33'!B74+'[3]خالد عيون37'!B74+'[3]عبد الله مكة37'!B74</f>
        <v>115</v>
      </c>
      <c r="C74" s="2481">
        <f>'[3]ملاك وتشغيل37'!C74+'[3]فهد الرياض37 بتصرف'!C74+'[3]فهد الدمام37 عدا التمريض33'!C74+'[3]خالد عيون37'!C74+'[3]عبد الله مكة37'!C74</f>
        <v>4</v>
      </c>
      <c r="D74" s="2482">
        <f>E74+F74</f>
        <v>52</v>
      </c>
      <c r="E74" s="2481">
        <f>'[3]ملاك وتشغيل37'!E74+'[3]فهد الرياض37 بتصرف'!E74+'[3]فهد الدمام37 عدا التمريض33'!E74+'[3]خالد عيون37'!E74+'[3]عبد الله مكة37'!E74</f>
        <v>51</v>
      </c>
      <c r="F74" s="2481">
        <f>'[3]ملاك وتشغيل37'!F74+'[3]فهد الرياض37 بتصرف'!F74+'[3]فهد الدمام37 عدا التمريض33'!F74+'[3]خالد عيون37'!F74+'[3]عبد الله مكة37'!F74</f>
        <v>1</v>
      </c>
      <c r="G74" s="2482">
        <f>H74+I74</f>
        <v>173</v>
      </c>
      <c r="H74" s="2481">
        <f>'[3]ملاك وتشغيل37'!H74+'[3]فهد الرياض37 بتصرف'!H74+'[3]فهد الدمام37 عدا التمريض33'!H74+'[3]خالد عيون37'!H74+'[3]عبد الله مكة37'!H74</f>
        <v>166</v>
      </c>
      <c r="I74" s="2481">
        <f>'[3]ملاك وتشغيل37'!I74+'[3]فهد الرياض37 بتصرف'!I74+'[3]فهد الدمام37 عدا التمريض33'!I74+'[3]خالد عيون37'!I74+'[3]عبد الله مكة37'!I74</f>
        <v>7</v>
      </c>
      <c r="J74" s="2482">
        <f>K74+L74</f>
        <v>169</v>
      </c>
      <c r="K74" s="2481">
        <f>'[3]ملاك وتشغيل37'!K74+'[3]فهد الرياض37 بتصرف'!K74+'[3]فهد الدمام37 عدا التمريض33'!K74+'[3]خالد عيون37'!K74+'[3]عبد الله مكة37'!K74</f>
        <v>163</v>
      </c>
      <c r="L74" s="2481">
        <f>'[3]ملاك وتشغيل37'!L74+'[3]فهد الرياض37 بتصرف'!L74+'[3]فهد الدمام37 عدا التمريض33'!L74+'[3]خالد عيون37'!L74+'[3]عبد الله مكة37'!L74</f>
        <v>6</v>
      </c>
      <c r="M74" s="2480" t="s">
        <v>848</v>
      </c>
      <c r="N74" s="2479" t="s">
        <v>217</v>
      </c>
      <c r="O74" s="2475"/>
      <c r="P74" s="2473"/>
      <c r="Q74" s="2473"/>
      <c r="R74" s="2473"/>
      <c r="S74" s="2473"/>
      <c r="T74" s="2473"/>
      <c r="U74" s="2473"/>
      <c r="V74" s="2473"/>
      <c r="W74" s="2473"/>
      <c r="X74" s="2473"/>
      <c r="Y74" s="2473"/>
      <c r="Z74" s="2473"/>
      <c r="AA74" s="2473"/>
    </row>
    <row r="75" spans="1:78" ht="34.5" customHeight="1">
      <c r="A75" s="2478">
        <f>A74+A73</f>
        <v>415</v>
      </c>
      <c r="B75" s="2478">
        <f>B74+B73</f>
        <v>366</v>
      </c>
      <c r="C75" s="2478">
        <f>C74+C73</f>
        <v>49</v>
      </c>
      <c r="D75" s="2478">
        <f>D74+D73</f>
        <v>272</v>
      </c>
      <c r="E75" s="2478">
        <f>E74+E73</f>
        <v>238</v>
      </c>
      <c r="F75" s="2478">
        <f>F74+F73</f>
        <v>34</v>
      </c>
      <c r="G75" s="2478">
        <f>G74+G73</f>
        <v>686</v>
      </c>
      <c r="H75" s="2478">
        <f>H74+H73</f>
        <v>641</v>
      </c>
      <c r="I75" s="2478">
        <f>I74+I73</f>
        <v>45</v>
      </c>
      <c r="J75" s="2478">
        <f>J74+J73</f>
        <v>784</v>
      </c>
      <c r="K75" s="2478">
        <f>K74+K73</f>
        <v>696</v>
      </c>
      <c r="L75" s="2478">
        <f>L74+L73</f>
        <v>88</v>
      </c>
      <c r="M75" s="2485" t="s">
        <v>1005</v>
      </c>
      <c r="N75" s="2476" t="s">
        <v>731</v>
      </c>
      <c r="O75" s="2475"/>
      <c r="P75" s="2473"/>
      <c r="Q75" s="2473"/>
      <c r="R75" s="2473"/>
      <c r="S75" s="2473"/>
      <c r="T75" s="2473"/>
      <c r="U75" s="2473"/>
      <c r="V75" s="2473"/>
      <c r="W75" s="2473"/>
      <c r="X75" s="2473"/>
      <c r="Y75" s="2473"/>
      <c r="Z75" s="2473"/>
      <c r="AA75" s="2473"/>
    </row>
    <row r="76" spans="1:78" ht="34.5" customHeight="1">
      <c r="A76" s="2481">
        <f>B76+C76</f>
        <v>141</v>
      </c>
      <c r="B76" s="2481">
        <f>'[3]ملاك وتشغيل37'!B76+'[3]فهد الرياض37 بتصرف'!B76+'[3]فهد الدمام37 عدا التمريض33'!B76+'[3]خالد عيون37'!B76+'[3]عبد الله مكة37'!B76</f>
        <v>0</v>
      </c>
      <c r="C76" s="2481">
        <f>'[3]ملاك وتشغيل37'!C76+'[3]فهد الرياض37 بتصرف'!C76+'[3]فهد الدمام37 عدا التمريض33'!C76+'[3]خالد عيون37'!C76+'[3]عبد الله مكة37'!C76</f>
        <v>141</v>
      </c>
      <c r="D76" s="2481">
        <f>E76+F76</f>
        <v>426</v>
      </c>
      <c r="E76" s="2481">
        <f>'[3]ملاك وتشغيل37'!E76+'[3]فهد الرياض37 بتصرف'!E76+'[3]فهد الدمام37 عدا التمريض33'!E76+'[3]خالد عيون37'!E76+'[3]عبد الله مكة37'!E76</f>
        <v>7</v>
      </c>
      <c r="F76" s="2481">
        <f>'[3]ملاك وتشغيل37'!F76+'[3]فهد الرياض37 بتصرف'!F76+'[3]فهد الدمام37 عدا التمريض33'!F76+'[3]خالد عيون37'!F76+'[3]عبد الله مكة37'!F76</f>
        <v>419</v>
      </c>
      <c r="G76" s="2481">
        <f>H76+I76</f>
        <v>601</v>
      </c>
      <c r="H76" s="2481">
        <f>'[3]ملاك وتشغيل37'!H76+'[3]فهد الرياض37 بتصرف'!H76+'[3]فهد الدمام37 عدا التمريض33'!H76+'[3]خالد عيون37'!H76+'[3]عبد الله مكة37'!H76</f>
        <v>9</v>
      </c>
      <c r="I76" s="2481">
        <f>'[3]ملاك وتشغيل37'!I76+'[3]فهد الرياض37 بتصرف'!I76+'[3]فهد الدمام37 عدا التمريض33'!I76+'[3]خالد عيون37'!I76+'[3]عبد الله مكة37'!I76</f>
        <v>592</v>
      </c>
      <c r="J76" s="2481">
        <f>K76+L76</f>
        <v>341</v>
      </c>
      <c r="K76" s="2481">
        <f>'[3]ملاك وتشغيل37'!K76+'[3]فهد الرياض37 بتصرف'!K76+'[3]فهد الدمام37 عدا التمريض33'!K76+'[3]خالد عيون37'!K76+'[3]عبد الله مكة37'!K76</f>
        <v>20</v>
      </c>
      <c r="L76" s="2481">
        <f>'[3]ملاك وتشغيل37'!L76+'[3]فهد الرياض37 بتصرف'!L76+'[3]فهد الدمام37 عدا التمريض33'!L76+'[3]خالد عيون37'!L76+'[3]عبد الله مكة37'!L76</f>
        <v>321</v>
      </c>
      <c r="M76" s="2484" t="s">
        <v>847</v>
      </c>
      <c r="N76" s="2483" t="s">
        <v>1006</v>
      </c>
      <c r="O76" s="2475"/>
      <c r="P76" s="2473"/>
      <c r="Q76" s="2473"/>
      <c r="R76" s="2473"/>
      <c r="S76" s="2473"/>
      <c r="T76" s="2473"/>
      <c r="U76" s="2473"/>
      <c r="V76" s="2473"/>
      <c r="W76" s="2473"/>
      <c r="X76" s="2473"/>
      <c r="Y76" s="2473"/>
      <c r="Z76" s="2473"/>
      <c r="AA76" s="2473"/>
    </row>
    <row r="77" spans="1:78" ht="34.5" customHeight="1">
      <c r="A77" s="2482">
        <f>B77+C77</f>
        <v>619</v>
      </c>
      <c r="B77" s="2481">
        <f>'[3]ملاك وتشغيل37'!B77+'[3]فهد الرياض37 بتصرف'!B77+'[3]فهد الدمام37 عدا التمريض33'!B77+'[3]خالد عيون37'!B77+'[3]عبد الله مكة37'!B77</f>
        <v>484</v>
      </c>
      <c r="C77" s="2481">
        <f>'[3]ملاك وتشغيل37'!C77+'[3]فهد الرياض37 بتصرف'!C77+'[3]فهد الدمام37 عدا التمريض33'!C77+'[3]خالد عيون37'!C77+'[3]عبد الله مكة37'!C77</f>
        <v>135</v>
      </c>
      <c r="D77" s="2482">
        <f>E77+F77</f>
        <v>521</v>
      </c>
      <c r="E77" s="2481">
        <f>'[3]ملاك وتشغيل37'!E77+'[3]فهد الرياض37 بتصرف'!E77+'[3]فهد الدمام37 عدا التمريض33'!E77+'[3]خالد عيون37'!E77+'[3]عبد الله مكة37'!E77</f>
        <v>203</v>
      </c>
      <c r="F77" s="2481">
        <f>'[3]ملاك وتشغيل37'!F77+'[3]فهد الرياض37 بتصرف'!F77+'[3]فهد الدمام37 عدا التمريض33'!F77+'[3]خالد عيون37'!F77+'[3]عبد الله مكة37'!F77</f>
        <v>318</v>
      </c>
      <c r="G77" s="2482">
        <f>H77+I77</f>
        <v>1944</v>
      </c>
      <c r="H77" s="2481">
        <f>'[3]ملاك وتشغيل37'!H77+'[3]فهد الرياض37 بتصرف'!H77+'[3]فهد الدمام37 عدا التمريض33'!H77+'[3]خالد عيون37'!H77+'[3]عبد الله مكة37'!H77</f>
        <v>959</v>
      </c>
      <c r="I77" s="2481">
        <f>'[3]ملاك وتشغيل37'!I77+'[3]فهد الرياض37 بتصرف'!I77+'[3]فهد الدمام37 عدا التمريض33'!I77+'[3]خالد عيون37'!I77+'[3]عبد الله مكة37'!I77</f>
        <v>985</v>
      </c>
      <c r="J77" s="2482">
        <f>K77+L77</f>
        <v>1396</v>
      </c>
      <c r="K77" s="2481">
        <f>'[3]ملاك وتشغيل37'!K77+'[3]فهد الرياض37 بتصرف'!K77+'[3]فهد الدمام37 عدا التمريض33'!K77+'[3]خالد عيون37'!K77+'[3]عبد الله مكة37'!K77</f>
        <v>1284</v>
      </c>
      <c r="L77" s="2481">
        <f>'[3]ملاك وتشغيل37'!L77+'[3]فهد الرياض37 بتصرف'!L77+'[3]فهد الدمام37 عدا التمريض33'!L77+'[3]خالد عيون37'!L77+'[3]عبد الله مكة37'!L77</f>
        <v>112</v>
      </c>
      <c r="M77" s="2480" t="s">
        <v>848</v>
      </c>
      <c r="N77" s="2479" t="s">
        <v>1007</v>
      </c>
      <c r="O77" s="2475"/>
      <c r="P77" s="2473"/>
      <c r="Q77" s="2473"/>
      <c r="R77" s="2473"/>
      <c r="S77" s="2473"/>
      <c r="T77" s="2473"/>
      <c r="U77" s="2473"/>
      <c r="V77" s="2473"/>
      <c r="W77" s="2473"/>
      <c r="X77" s="2473"/>
      <c r="Y77" s="2473"/>
      <c r="Z77" s="2473"/>
      <c r="AA77" s="2473"/>
    </row>
    <row r="78" spans="1:78" ht="34.5" customHeight="1">
      <c r="A78" s="2478">
        <f>A77+A76</f>
        <v>760</v>
      </c>
      <c r="B78" s="2478">
        <f>B77+B76</f>
        <v>484</v>
      </c>
      <c r="C78" s="2478">
        <f>C77+C76</f>
        <v>276</v>
      </c>
      <c r="D78" s="2478">
        <f>D77+D76</f>
        <v>947</v>
      </c>
      <c r="E78" s="2478">
        <f>E77+E76</f>
        <v>210</v>
      </c>
      <c r="F78" s="2478">
        <f>F77+F76</f>
        <v>737</v>
      </c>
      <c r="G78" s="2478">
        <f>G77+G76</f>
        <v>2545</v>
      </c>
      <c r="H78" s="2478">
        <f>H77+H76</f>
        <v>968</v>
      </c>
      <c r="I78" s="2478">
        <f>I77+I76</f>
        <v>1577</v>
      </c>
      <c r="J78" s="2478">
        <f>J77+J76</f>
        <v>1737</v>
      </c>
      <c r="K78" s="2478">
        <f>K77+K76</f>
        <v>1304</v>
      </c>
      <c r="L78" s="2478">
        <f>L77+L76</f>
        <v>433</v>
      </c>
      <c r="M78" s="2485" t="s">
        <v>1005</v>
      </c>
      <c r="N78" s="2476" t="s">
        <v>169</v>
      </c>
      <c r="O78" s="2475"/>
      <c r="P78" s="2473"/>
      <c r="Q78" s="2473"/>
      <c r="R78" s="2473"/>
      <c r="S78" s="2473"/>
      <c r="T78" s="2473"/>
      <c r="U78" s="2473"/>
      <c r="V78" s="2473"/>
      <c r="W78" s="2473"/>
      <c r="X78" s="2473"/>
      <c r="Y78" s="2473"/>
      <c r="Z78" s="2473"/>
      <c r="AA78" s="2473"/>
    </row>
    <row r="79" spans="1:78" ht="34.5" customHeight="1">
      <c r="A79" s="2481">
        <f>B79+C79</f>
        <v>21</v>
      </c>
      <c r="B79" s="2481">
        <f>'[3]ملاك وتشغيل37'!B79+'[3]فهد الرياض37 بتصرف'!B79+'[3]فهد الدمام37 عدا التمريض33'!B79+'[3]خالد عيون37'!B79+'[3]عبد الله مكة37'!B79</f>
        <v>1</v>
      </c>
      <c r="C79" s="2481">
        <f>'[3]ملاك وتشغيل37'!C79+'[3]فهد الرياض37 بتصرف'!C79+'[3]فهد الدمام37 عدا التمريض33'!C79+'[3]خالد عيون37'!C79+'[3]عبد الله مكة37'!C79</f>
        <v>20</v>
      </c>
      <c r="D79" s="2481">
        <f>E79+F79</f>
        <v>24</v>
      </c>
      <c r="E79" s="2481">
        <f>'[3]ملاك وتشغيل37'!E79+'[3]فهد الرياض37 بتصرف'!E79+'[3]فهد الدمام37 عدا التمريض33'!E79+'[3]خالد عيون37'!E79+'[3]عبد الله مكة37'!E79</f>
        <v>1</v>
      </c>
      <c r="F79" s="2481">
        <f>'[3]ملاك وتشغيل37'!F79+'[3]فهد الرياض37 بتصرف'!F79+'[3]فهد الدمام37 عدا التمريض33'!F79+'[3]خالد عيون37'!F79+'[3]عبد الله مكة37'!F79</f>
        <v>23</v>
      </c>
      <c r="G79" s="2481">
        <f>H79+I79</f>
        <v>32</v>
      </c>
      <c r="H79" s="2481">
        <f>'[3]ملاك وتشغيل37'!H79+'[3]فهد الرياض37 بتصرف'!H79+'[3]فهد الدمام37 عدا التمريض33'!H79+'[3]خالد عيون37'!H79+'[3]عبد الله مكة37'!H79</f>
        <v>2</v>
      </c>
      <c r="I79" s="2481">
        <f>'[3]ملاك وتشغيل37'!I79+'[3]فهد الرياض37 بتصرف'!I79+'[3]فهد الدمام37 عدا التمريض33'!I79+'[3]خالد عيون37'!I79+'[3]عبد الله مكة37'!I79</f>
        <v>30</v>
      </c>
      <c r="J79" s="2481">
        <f>K79+L79</f>
        <v>41</v>
      </c>
      <c r="K79" s="2481">
        <f>'[3]ملاك وتشغيل37'!K79+'[3]فهد الرياض37 بتصرف'!K79+'[3]فهد الدمام37 عدا التمريض33'!K79+'[3]خالد عيون37'!K79+'[3]عبد الله مكة37'!K79</f>
        <v>3</v>
      </c>
      <c r="L79" s="2481">
        <f>'[3]ملاك وتشغيل37'!L79+'[3]فهد الرياض37 بتصرف'!L79+'[3]فهد الدمام37 عدا التمريض33'!L79+'[3]خالد عيون37'!L79+'[3]عبد الله مكة37'!L79</f>
        <v>38</v>
      </c>
      <c r="M79" s="2484" t="s">
        <v>847</v>
      </c>
      <c r="N79" s="2483" t="s">
        <v>155</v>
      </c>
      <c r="O79" s="2475"/>
      <c r="P79" s="2473"/>
      <c r="Q79" s="2473"/>
      <c r="R79" s="2473"/>
      <c r="S79" s="2473"/>
      <c r="T79" s="2473"/>
      <c r="U79" s="2473"/>
      <c r="V79" s="2473"/>
      <c r="W79" s="2473"/>
      <c r="X79" s="2473"/>
      <c r="Y79" s="2473"/>
      <c r="Z79" s="2473"/>
      <c r="AA79" s="2473"/>
    </row>
    <row r="80" spans="1:78" ht="34.5" customHeight="1">
      <c r="A80" s="2482">
        <f>B80+C80</f>
        <v>7</v>
      </c>
      <c r="B80" s="2481">
        <f>'[3]ملاك وتشغيل37'!B80+'[3]فهد الرياض37 بتصرف'!B80+'[3]فهد الدمام37 عدا التمريض33'!B80+'[3]خالد عيون37'!B80+'[3]عبد الله مكة37'!B80</f>
        <v>5</v>
      </c>
      <c r="C80" s="2481">
        <f>'[3]ملاك وتشغيل37'!C80+'[3]فهد الرياض37 بتصرف'!C80+'[3]فهد الدمام37 عدا التمريض33'!C80+'[3]خالد عيون37'!C80+'[3]عبد الله مكة37'!C80</f>
        <v>2</v>
      </c>
      <c r="D80" s="2482">
        <f>E80+F80</f>
        <v>5</v>
      </c>
      <c r="E80" s="2481">
        <f>'[3]ملاك وتشغيل37'!E80+'[3]فهد الرياض37 بتصرف'!E80+'[3]فهد الدمام37 عدا التمريض33'!E80+'[3]خالد عيون37'!E80+'[3]عبد الله مكة37'!E80</f>
        <v>0</v>
      </c>
      <c r="F80" s="2481">
        <f>'[3]ملاك وتشغيل37'!F80+'[3]فهد الرياض37 بتصرف'!F80+'[3]فهد الدمام37 عدا التمريض33'!F80+'[3]خالد عيون37'!F80+'[3]عبد الله مكة37'!F80</f>
        <v>5</v>
      </c>
      <c r="G80" s="2482">
        <f>H80+I80</f>
        <v>22</v>
      </c>
      <c r="H80" s="2481">
        <f>'[3]ملاك وتشغيل37'!H80+'[3]فهد الرياض37 بتصرف'!H80+'[3]فهد الدمام37 عدا التمريض33'!H80+'[3]خالد عيون37'!H80+'[3]عبد الله مكة37'!H80</f>
        <v>9</v>
      </c>
      <c r="I80" s="2481">
        <f>'[3]ملاك وتشغيل37'!I80+'[3]فهد الرياض37 بتصرف'!I80+'[3]فهد الدمام37 عدا التمريض33'!I80+'[3]خالد عيون37'!I80+'[3]عبد الله مكة37'!I80</f>
        <v>13</v>
      </c>
      <c r="J80" s="2482">
        <f>K80+L80</f>
        <v>22</v>
      </c>
      <c r="K80" s="2481">
        <f>'[3]ملاك وتشغيل37'!K80+'[3]فهد الرياض37 بتصرف'!K80+'[3]فهد الدمام37 عدا التمريض33'!K80+'[3]خالد عيون37'!K80+'[3]عبد الله مكة37'!K80</f>
        <v>14</v>
      </c>
      <c r="L80" s="2481">
        <f>'[3]ملاك وتشغيل37'!L80+'[3]فهد الرياض37 بتصرف'!L80+'[3]فهد الدمام37 عدا التمريض33'!L80+'[3]خالد عيون37'!L80+'[3]عبد الله مكة37'!L80</f>
        <v>8</v>
      </c>
      <c r="M80" s="2480" t="s">
        <v>848</v>
      </c>
      <c r="N80" s="2479"/>
      <c r="O80" s="2475"/>
      <c r="P80" s="2473"/>
      <c r="Q80" s="2473"/>
      <c r="R80" s="2473"/>
      <c r="S80" s="2473"/>
      <c r="T80" s="2473"/>
      <c r="U80" s="2473"/>
      <c r="V80" s="2473"/>
      <c r="W80" s="2473"/>
      <c r="X80" s="2473"/>
      <c r="Y80" s="2473"/>
      <c r="Z80" s="2473"/>
      <c r="AA80" s="2473"/>
    </row>
    <row r="81" spans="1:27" ht="34.5" customHeight="1">
      <c r="A81" s="2478">
        <f>A80+A79</f>
        <v>28</v>
      </c>
      <c r="B81" s="2478">
        <f>B80+B79</f>
        <v>6</v>
      </c>
      <c r="C81" s="2478">
        <f>C80+C79</f>
        <v>22</v>
      </c>
      <c r="D81" s="2478">
        <f>D80+D79</f>
        <v>29</v>
      </c>
      <c r="E81" s="2478">
        <f>E80+E79</f>
        <v>1</v>
      </c>
      <c r="F81" s="2478">
        <f>F80+F79</f>
        <v>28</v>
      </c>
      <c r="G81" s="2478">
        <f>G80+G79</f>
        <v>54</v>
      </c>
      <c r="H81" s="2478">
        <f>H80+H79</f>
        <v>11</v>
      </c>
      <c r="I81" s="2478">
        <f>I80+I79</f>
        <v>43</v>
      </c>
      <c r="J81" s="2478">
        <f>J80+J79</f>
        <v>63</v>
      </c>
      <c r="K81" s="2478">
        <f>K80+K79</f>
        <v>17</v>
      </c>
      <c r="L81" s="2478">
        <f>L80+L79</f>
        <v>46</v>
      </c>
      <c r="M81" s="2485" t="s">
        <v>1005</v>
      </c>
      <c r="N81" s="2476" t="s">
        <v>565</v>
      </c>
      <c r="O81" s="2475"/>
      <c r="P81" s="2473"/>
      <c r="Q81" s="2473"/>
      <c r="R81" s="2473"/>
      <c r="S81" s="2473"/>
      <c r="T81" s="2473"/>
      <c r="U81" s="2473"/>
      <c r="V81" s="2473"/>
      <c r="W81" s="2473"/>
      <c r="X81" s="2473"/>
      <c r="Y81" s="2473"/>
      <c r="Z81" s="2473"/>
      <c r="AA81" s="2473"/>
    </row>
    <row r="82" spans="1:27" ht="34.5" customHeight="1">
      <c r="A82" s="2481">
        <f>B82+C82</f>
        <v>430</v>
      </c>
      <c r="B82" s="2481">
        <f>'[3]ملاك وتشغيل37'!B82+'[3]فهد الرياض37 بتصرف'!B82+'[3]فهد الدمام37 عدا التمريض33'!B82+'[3]خالد عيون37'!B82+'[3]عبد الله مكة37'!B82</f>
        <v>3</v>
      </c>
      <c r="C82" s="2481">
        <f>'[3]ملاك وتشغيل37'!C82+'[3]فهد الرياض37 بتصرف'!C82+'[3]فهد الدمام37 عدا التمريض33'!C82+'[3]خالد عيون37'!C82+'[3]عبد الله مكة37'!C82</f>
        <v>427</v>
      </c>
      <c r="D82" s="2481">
        <f>E82+F82</f>
        <v>335</v>
      </c>
      <c r="E82" s="2481">
        <f>'[3]ملاك وتشغيل37'!E82+'[3]فهد الرياض37 بتصرف'!E82+'[3]فهد الدمام37 عدا التمريض33'!E82+'[3]خالد عيون37'!E82+'[3]عبد الله مكة37'!E82</f>
        <v>9</v>
      </c>
      <c r="F82" s="2481">
        <f>'[3]ملاك وتشغيل37'!F82+'[3]فهد الرياض37 بتصرف'!F82+'[3]فهد الدمام37 عدا التمريض33'!F82+'[3]خالد عيون37'!F82+'[3]عبد الله مكة37'!F82</f>
        <v>326</v>
      </c>
      <c r="G82" s="2481">
        <f>H82+I82</f>
        <v>633</v>
      </c>
      <c r="H82" s="2481">
        <f>'[3]ملاك وتشغيل37'!H82+'[3]فهد الرياض37 بتصرف'!H82+'[3]فهد الدمام37 عدا التمريض33'!H82+'[3]خالد عيون37'!H82+'[3]عبد الله مكة37'!H82</f>
        <v>11</v>
      </c>
      <c r="I82" s="2481">
        <f>'[3]ملاك وتشغيل37'!I82+'[3]فهد الرياض37 بتصرف'!I82+'[3]فهد الدمام37 عدا التمريض33'!I82+'[3]خالد عيون37'!I82+'[3]عبد الله مكة37'!I82</f>
        <v>622</v>
      </c>
      <c r="J82" s="2481">
        <f>K82+L82</f>
        <v>796</v>
      </c>
      <c r="K82" s="2481">
        <f>'[3]ملاك وتشغيل37'!K82+'[3]فهد الرياض37 بتصرف'!K82+'[3]فهد الدمام37 عدا التمريض33'!K82+'[3]خالد عيون37'!K82+'[3]عبد الله مكة37'!K82</f>
        <v>22</v>
      </c>
      <c r="L82" s="2481">
        <f>'[3]ملاك وتشغيل37'!L82+'[3]فهد الرياض37 بتصرف'!L82+'[3]فهد الدمام37 عدا التمريض33'!L82+'[3]خالد عيون37'!L82+'[3]عبد الله مكة37'!L82</f>
        <v>774</v>
      </c>
      <c r="M82" s="2484" t="s">
        <v>847</v>
      </c>
      <c r="N82" s="2483" t="s">
        <v>851</v>
      </c>
      <c r="O82" s="2475"/>
      <c r="P82" s="2473"/>
      <c r="Q82" s="2473"/>
      <c r="R82" s="2473"/>
      <c r="S82" s="2473"/>
      <c r="T82" s="2473"/>
      <c r="U82" s="2473"/>
      <c r="V82" s="2473"/>
      <c r="W82" s="2473"/>
      <c r="X82" s="2473"/>
      <c r="Y82" s="2473"/>
      <c r="Z82" s="2473"/>
      <c r="AA82" s="2473"/>
    </row>
    <row r="83" spans="1:27" ht="34.5" customHeight="1">
      <c r="A83" s="2482">
        <f>B83+C83</f>
        <v>97</v>
      </c>
      <c r="B83" s="2481">
        <f>'[3]ملاك وتشغيل37'!B83+'[3]فهد الرياض37 بتصرف'!B83+'[3]فهد الدمام37 عدا التمريض33'!B83+'[3]خالد عيون37'!B83+'[3]عبد الله مكة37'!B83</f>
        <v>26</v>
      </c>
      <c r="C83" s="2481">
        <f>'[3]ملاك وتشغيل37'!C83+'[3]فهد الرياض37 بتصرف'!C83+'[3]فهد الدمام37 عدا التمريض33'!C83+'[3]خالد عيون37'!C83+'[3]عبد الله مكة37'!C83</f>
        <v>71</v>
      </c>
      <c r="D83" s="2482">
        <f>E83+F83</f>
        <v>63</v>
      </c>
      <c r="E83" s="2481">
        <f>'[3]ملاك وتشغيل37'!E83+'[3]فهد الرياض37 بتصرف'!E83+'[3]فهد الدمام37 عدا التمريض33'!E83+'[3]خالد عيون37'!E83+'[3]عبد الله مكة37'!E83</f>
        <v>13</v>
      </c>
      <c r="F83" s="2481">
        <f>'[3]ملاك وتشغيل37'!F83+'[3]فهد الرياض37 بتصرف'!F83+'[3]فهد الدمام37 عدا التمريض33'!F83+'[3]خالد عيون37'!F83+'[3]عبد الله مكة37'!F83</f>
        <v>50</v>
      </c>
      <c r="G83" s="2482">
        <f>H83+I83</f>
        <v>241</v>
      </c>
      <c r="H83" s="2481">
        <f>'[3]ملاك وتشغيل37'!H83+'[3]فهد الرياض37 بتصرف'!H83+'[3]فهد الدمام37 عدا التمريض33'!H83+'[3]خالد عيون37'!H83+'[3]عبد الله مكة37'!H83</f>
        <v>63</v>
      </c>
      <c r="I83" s="2481">
        <f>'[3]ملاك وتشغيل37'!I83+'[3]فهد الرياض37 بتصرف'!I83+'[3]فهد الدمام37 عدا التمريض33'!I83+'[3]خالد عيون37'!I83+'[3]عبد الله مكة37'!I83</f>
        <v>178</v>
      </c>
      <c r="J83" s="2482">
        <f>K83+L83</f>
        <v>194</v>
      </c>
      <c r="K83" s="2481">
        <f>'[3]ملاك وتشغيل37'!K83+'[3]فهد الرياض37 بتصرف'!K83+'[3]فهد الدمام37 عدا التمريض33'!K83+'[3]خالد عيون37'!K83+'[3]عبد الله مكة37'!K83</f>
        <v>86</v>
      </c>
      <c r="L83" s="2481">
        <f>'[3]ملاك وتشغيل37'!L83+'[3]فهد الرياض37 بتصرف'!L83+'[3]فهد الدمام37 عدا التمريض33'!L83+'[3]خالد عيون37'!L83+'[3]عبد الله مكة37'!L83</f>
        <v>108</v>
      </c>
      <c r="M83" s="2480" t="s">
        <v>848</v>
      </c>
      <c r="N83" s="2479" t="s">
        <v>567</v>
      </c>
      <c r="O83" s="2475"/>
      <c r="P83" s="2473"/>
      <c r="Q83" s="2473"/>
      <c r="R83" s="2473"/>
      <c r="S83" s="2473"/>
      <c r="T83" s="2473"/>
      <c r="U83" s="2473"/>
      <c r="V83" s="2473"/>
      <c r="W83" s="2473"/>
      <c r="X83" s="2473"/>
      <c r="Y83" s="2473"/>
      <c r="Z83" s="2473"/>
      <c r="AA83" s="2473"/>
    </row>
    <row r="84" spans="1:27" ht="34.5" customHeight="1">
      <c r="A84" s="2478">
        <f>A83+A82</f>
        <v>527</v>
      </c>
      <c r="B84" s="2478">
        <f>B83+B82</f>
        <v>29</v>
      </c>
      <c r="C84" s="2478">
        <f>C83+C82</f>
        <v>498</v>
      </c>
      <c r="D84" s="2478">
        <f>D83+D82</f>
        <v>398</v>
      </c>
      <c r="E84" s="2478">
        <f>E83+E82</f>
        <v>22</v>
      </c>
      <c r="F84" s="2478">
        <f>F83+F82</f>
        <v>376</v>
      </c>
      <c r="G84" s="2478">
        <f>G83+G82</f>
        <v>874</v>
      </c>
      <c r="H84" s="2478">
        <f>H83+H82</f>
        <v>74</v>
      </c>
      <c r="I84" s="2478">
        <f>I83+I82</f>
        <v>800</v>
      </c>
      <c r="J84" s="2478">
        <f>J83+J82</f>
        <v>990</v>
      </c>
      <c r="K84" s="2478">
        <f>K83+K82</f>
        <v>108</v>
      </c>
      <c r="L84" s="2478">
        <f>L83+L82</f>
        <v>882</v>
      </c>
      <c r="M84" s="2477" t="s">
        <v>1005</v>
      </c>
      <c r="N84" s="2476" t="s">
        <v>568</v>
      </c>
      <c r="O84" s="2475"/>
      <c r="P84" s="2473"/>
      <c r="Q84" s="2473"/>
      <c r="R84" s="2473"/>
      <c r="S84" s="2473"/>
      <c r="T84" s="2473"/>
      <c r="U84" s="2473"/>
      <c r="V84" s="2473"/>
      <c r="W84" s="2473"/>
      <c r="X84" s="2473"/>
      <c r="Y84" s="2473"/>
      <c r="Z84" s="2473"/>
      <c r="AA84" s="2473"/>
    </row>
    <row r="85" spans="1:27">
      <c r="A85" s="2474"/>
      <c r="B85" s="2474"/>
      <c r="C85" s="2474"/>
      <c r="D85" s="2474"/>
      <c r="E85" s="2474"/>
      <c r="F85" s="2474"/>
      <c r="G85" s="2474"/>
      <c r="H85" s="2474"/>
      <c r="I85" s="2474"/>
      <c r="J85" s="2474"/>
      <c r="K85" s="2474"/>
      <c r="L85" s="2474"/>
      <c r="M85" s="2474"/>
      <c r="N85" s="2474"/>
      <c r="O85" s="2474"/>
      <c r="P85" s="2473"/>
      <c r="Q85" s="2473"/>
      <c r="R85" s="2473"/>
      <c r="S85" s="2473"/>
      <c r="T85" s="2473"/>
      <c r="U85" s="2473"/>
      <c r="V85" s="2473"/>
      <c r="W85" s="2473"/>
      <c r="X85" s="2473"/>
      <c r="Y85" s="2473"/>
      <c r="Z85" s="2473"/>
      <c r="AA85" s="2473"/>
    </row>
    <row r="86" spans="1:27" ht="15.75" customHeight="1">
      <c r="A86" s="2474"/>
      <c r="B86" s="2474"/>
      <c r="C86" s="2474"/>
      <c r="D86" s="2474"/>
      <c r="E86" s="2474"/>
      <c r="F86" s="2474"/>
      <c r="G86" s="2474"/>
      <c r="H86" s="2474"/>
      <c r="I86" s="2474"/>
      <c r="J86" s="2474"/>
      <c r="K86" s="2474"/>
      <c r="L86" s="2474"/>
      <c r="M86" s="2474"/>
      <c r="N86" s="2474"/>
      <c r="O86" s="2474"/>
      <c r="P86" s="2473"/>
      <c r="Q86" s="2473"/>
      <c r="R86" s="2473"/>
      <c r="S86" s="2473"/>
      <c r="T86" s="2473"/>
      <c r="U86" s="2473"/>
      <c r="V86" s="2473"/>
      <c r="W86" s="2473"/>
      <c r="X86" s="2473"/>
      <c r="Y86" s="2473"/>
      <c r="Z86" s="2473"/>
      <c r="AA86" s="2473"/>
    </row>
    <row r="87" spans="1:27" ht="19.5" customHeight="1">
      <c r="A87" s="2474"/>
      <c r="B87" s="2474"/>
      <c r="C87" s="2474"/>
      <c r="D87" s="2474"/>
      <c r="E87" s="2474"/>
      <c r="F87" s="2474"/>
      <c r="G87" s="2474"/>
      <c r="H87" s="2474"/>
      <c r="I87" s="2474"/>
      <c r="J87" s="2474"/>
      <c r="K87" s="2474"/>
      <c r="L87" s="2474"/>
      <c r="M87" s="2474"/>
      <c r="N87" s="2474"/>
      <c r="O87" s="2474"/>
      <c r="P87" s="2473"/>
      <c r="Q87" s="2473"/>
      <c r="R87" s="2473"/>
      <c r="S87" s="2473"/>
      <c r="T87" s="2473"/>
      <c r="U87" s="2473"/>
      <c r="V87" s="2473"/>
      <c r="W87" s="2473"/>
      <c r="X87" s="2473"/>
      <c r="Y87" s="2473"/>
      <c r="Z87" s="2473"/>
      <c r="AA87" s="2473"/>
    </row>
    <row r="88" spans="1:27" ht="19.5" customHeight="1">
      <c r="A88" s="2474"/>
      <c r="B88" s="2474"/>
      <c r="C88" s="2474"/>
      <c r="D88" s="2474"/>
      <c r="E88" s="2474"/>
      <c r="F88" s="2474"/>
      <c r="G88" s="2474"/>
      <c r="H88" s="2474"/>
      <c r="I88" s="2474"/>
      <c r="J88" s="2474"/>
      <c r="K88" s="2474"/>
      <c r="L88" s="2474"/>
      <c r="M88" s="2474"/>
      <c r="N88" s="2474"/>
      <c r="O88" s="2474"/>
      <c r="P88" s="2473"/>
      <c r="Q88" s="2473"/>
      <c r="R88" s="2473"/>
      <c r="S88" s="2473"/>
      <c r="T88" s="2473"/>
      <c r="U88" s="2473"/>
      <c r="V88" s="2473"/>
      <c r="W88" s="2473"/>
      <c r="X88" s="2473"/>
      <c r="Y88" s="2473"/>
      <c r="Z88" s="2473"/>
      <c r="AA88" s="2473"/>
    </row>
    <row r="89" spans="1:27" ht="19.5" customHeight="1">
      <c r="A89" s="2474"/>
      <c r="B89" s="2474"/>
      <c r="C89" s="2474"/>
      <c r="D89" s="2474"/>
      <c r="E89" s="2474"/>
      <c r="F89" s="2474"/>
      <c r="G89" s="2474"/>
      <c r="H89" s="2474"/>
      <c r="I89" s="2474"/>
      <c r="J89" s="2474"/>
      <c r="K89" s="2474"/>
      <c r="L89" s="2474"/>
      <c r="M89" s="2474"/>
      <c r="N89" s="2474"/>
      <c r="O89" s="2474"/>
      <c r="P89" s="2473"/>
      <c r="Q89" s="2473"/>
      <c r="R89" s="2473"/>
      <c r="S89" s="2473"/>
      <c r="T89" s="2473"/>
      <c r="U89" s="2473"/>
      <c r="V89" s="2473"/>
      <c r="W89" s="2473"/>
      <c r="X89" s="2473"/>
      <c r="Y89" s="2473"/>
      <c r="Z89" s="2473"/>
      <c r="AA89" s="2473"/>
    </row>
    <row r="90" spans="1:27" ht="34.5" customHeight="1">
      <c r="A90" s="2474"/>
      <c r="B90" s="2474"/>
      <c r="C90" s="2474"/>
      <c r="D90" s="2474"/>
      <c r="E90" s="2474"/>
      <c r="F90" s="2474"/>
      <c r="G90" s="2474"/>
      <c r="H90" s="2474"/>
      <c r="I90" s="2474"/>
      <c r="J90" s="2474"/>
      <c r="K90" s="2474"/>
      <c r="L90" s="2474"/>
      <c r="M90" s="2474"/>
      <c r="N90" s="2474"/>
      <c r="O90" s="2474"/>
      <c r="P90" s="2473"/>
      <c r="Q90" s="2473"/>
      <c r="R90" s="2473"/>
      <c r="S90" s="2473"/>
      <c r="T90" s="2473"/>
      <c r="U90" s="2473"/>
      <c r="V90" s="2473"/>
      <c r="W90" s="2473"/>
      <c r="X90" s="2473"/>
      <c r="Y90" s="2473"/>
      <c r="Z90" s="2473"/>
      <c r="AA90" s="2473"/>
    </row>
    <row r="91" spans="1:27" ht="34.5" customHeight="1">
      <c r="A91" s="2474"/>
      <c r="B91" s="2474"/>
      <c r="C91" s="2474"/>
      <c r="D91" s="2474"/>
      <c r="E91" s="2474"/>
      <c r="F91" s="2474"/>
      <c r="G91" s="2474"/>
      <c r="H91" s="2474"/>
      <c r="I91" s="2474"/>
      <c r="J91" s="2474"/>
      <c r="K91" s="2474"/>
      <c r="L91" s="2474"/>
      <c r="M91" s="2474"/>
      <c r="N91" s="2474"/>
      <c r="O91" s="2474"/>
      <c r="P91" s="2473"/>
      <c r="Q91" s="2473"/>
      <c r="R91" s="2473"/>
      <c r="S91" s="2473"/>
      <c r="T91" s="2473"/>
      <c r="U91" s="2473"/>
      <c r="V91" s="2473"/>
      <c r="W91" s="2473"/>
      <c r="X91" s="2473"/>
      <c r="Y91" s="2473"/>
      <c r="Z91" s="2473"/>
      <c r="AA91" s="2473"/>
    </row>
    <row r="92" spans="1:27" ht="34.5" customHeight="1">
      <c r="A92" s="2474"/>
      <c r="B92" s="2474"/>
      <c r="C92" s="2474"/>
      <c r="D92" s="2474"/>
      <c r="E92" s="2474"/>
      <c r="F92" s="2474"/>
      <c r="G92" s="2474"/>
      <c r="H92" s="2474"/>
      <c r="I92" s="2474"/>
      <c r="J92" s="2474"/>
      <c r="K92" s="2474"/>
      <c r="L92" s="2474"/>
      <c r="M92" s="2474"/>
      <c r="N92" s="2474"/>
      <c r="O92" s="2474"/>
      <c r="P92" s="2473"/>
      <c r="Q92" s="2473"/>
      <c r="R92" s="2473"/>
      <c r="S92" s="2473"/>
      <c r="T92" s="2473"/>
      <c r="U92" s="2473"/>
      <c r="V92" s="2473"/>
      <c r="W92" s="2473"/>
      <c r="X92" s="2473"/>
      <c r="Y92" s="2473"/>
      <c r="Z92" s="2473"/>
      <c r="AA92" s="2473"/>
    </row>
    <row r="93" spans="1:27" ht="34.5" customHeight="1">
      <c r="A93" s="2474"/>
      <c r="B93" s="2474"/>
      <c r="C93" s="2474"/>
      <c r="D93" s="2474"/>
      <c r="E93" s="2474"/>
      <c r="F93" s="2474"/>
      <c r="G93" s="2474"/>
      <c r="H93" s="2474"/>
      <c r="I93" s="2474"/>
      <c r="J93" s="2474"/>
      <c r="K93" s="2474"/>
      <c r="L93" s="2474"/>
      <c r="M93" s="2474"/>
      <c r="N93" s="2474"/>
      <c r="O93" s="2474"/>
      <c r="P93" s="2473"/>
      <c r="Q93" s="2473"/>
      <c r="R93" s="2473"/>
      <c r="S93" s="2473"/>
      <c r="T93" s="2473"/>
      <c r="U93" s="2473"/>
      <c r="V93" s="2473"/>
      <c r="W93" s="2473"/>
      <c r="X93" s="2473"/>
      <c r="Y93" s="2473"/>
      <c r="Z93" s="2473"/>
      <c r="AA93" s="2473"/>
    </row>
    <row r="94" spans="1:27" ht="34.5" customHeight="1">
      <c r="P94" s="2236"/>
      <c r="Q94" s="2236"/>
      <c r="R94" s="2236"/>
      <c r="S94" s="2236"/>
      <c r="T94" s="2236"/>
    </row>
    <row r="95" spans="1:27" ht="34.5" customHeight="1">
      <c r="P95" s="2236"/>
      <c r="Q95" s="2236"/>
      <c r="R95" s="2236"/>
      <c r="S95" s="2236"/>
      <c r="T95" s="2236"/>
    </row>
    <row r="96" spans="1:27" ht="34.5" customHeight="1">
      <c r="P96" s="2236"/>
      <c r="Q96" s="2236"/>
      <c r="R96" s="2236"/>
      <c r="S96" s="2236"/>
      <c r="T96" s="2236"/>
    </row>
    <row r="97" spans="16:20" ht="34.5" customHeight="1">
      <c r="P97" s="2236"/>
      <c r="Q97" s="2236"/>
      <c r="R97" s="2236"/>
      <c r="S97" s="2236"/>
      <c r="T97" s="2236"/>
    </row>
    <row r="98" spans="16:20" ht="34.5" customHeight="1">
      <c r="P98" s="2236"/>
      <c r="Q98" s="2236"/>
      <c r="R98" s="2236"/>
      <c r="S98" s="2236"/>
      <c r="T98" s="2236"/>
    </row>
    <row r="99" spans="16:20" ht="34.5" customHeight="1">
      <c r="P99" s="2236"/>
      <c r="Q99" s="2236"/>
      <c r="R99" s="2236"/>
      <c r="S99" s="2236"/>
      <c r="T99" s="2236"/>
    </row>
    <row r="100" spans="16:20" ht="34.5" customHeight="1">
      <c r="P100" s="2236"/>
      <c r="Q100" s="2236"/>
      <c r="R100" s="2236"/>
      <c r="S100" s="2236"/>
      <c r="T100" s="2236"/>
    </row>
    <row r="101" spans="16:20" ht="34.5" customHeight="1">
      <c r="P101" s="2236"/>
      <c r="Q101" s="2236"/>
      <c r="R101" s="2236"/>
      <c r="S101" s="2236"/>
      <c r="T101" s="2236"/>
    </row>
    <row r="102" spans="16:20" ht="34.5" customHeight="1">
      <c r="P102" s="2236"/>
      <c r="Q102" s="2236"/>
      <c r="R102" s="2236"/>
      <c r="S102" s="2236"/>
      <c r="T102" s="2236"/>
    </row>
    <row r="103" spans="16:20" ht="34.5" customHeight="1">
      <c r="P103" s="2236"/>
      <c r="Q103" s="2236"/>
      <c r="R103" s="2236"/>
      <c r="S103" s="2236"/>
      <c r="T103" s="2236"/>
    </row>
    <row r="104" spans="16:20" ht="34.5" customHeight="1">
      <c r="P104" s="2236"/>
      <c r="Q104" s="2236"/>
      <c r="R104" s="2236"/>
      <c r="S104" s="2236"/>
      <c r="T104" s="2236"/>
    </row>
    <row r="105" spans="16:20" ht="34.5" customHeight="1"/>
    <row r="106" spans="16:20" ht="34.5" customHeight="1"/>
    <row r="107" spans="16:20" ht="34.5" customHeight="1"/>
    <row r="108" spans="16:20" ht="34.5" customHeight="1"/>
    <row r="109" spans="16:20" ht="34.5" customHeight="1"/>
    <row r="110" spans="16:20" ht="34.5" customHeight="1"/>
  </sheetData>
  <mergeCells count="5">
    <mergeCell ref="A1:N1"/>
    <mergeCell ref="A2:N2"/>
    <mergeCell ref="H4:I4"/>
    <mergeCell ref="H54:I54"/>
    <mergeCell ref="E3:K3"/>
  </mergeCells>
  <printOptions horizontalCentered="1" verticalCentered="1"/>
  <pageMargins left="0.47244094488188981" right="0.47244094488188981" top="0.98425196850393704" bottom="0.98425196850393704" header="0.51181102362204722" footer="0.51181102362204722"/>
  <pageSetup paperSize="9" scale="66" orientation="portrait" r:id="rId1"/>
  <headerFooter alignWithMargins="0"/>
  <rowBreaks count="2" manualBreakCount="2">
    <brk id="36" max="19" man="1"/>
    <brk id="68" max="19" man="1"/>
  </rowBreaks>
  <colBreaks count="1" manualBreakCount="1">
    <brk id="14" max="8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EB487-686A-44BF-A674-5141861F9136}">
  <dimension ref="A1:AD127"/>
  <sheetViews>
    <sheetView showGridLines="0" workbookViewId="0">
      <selection activeCell="O27" sqref="O27"/>
    </sheetView>
  </sheetViews>
  <sheetFormatPr defaultRowHeight="15"/>
  <sheetData>
    <row r="1" spans="1:30" ht="18">
      <c r="A1" s="801" t="s">
        <v>734</v>
      </c>
      <c r="B1" s="801"/>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row>
    <row r="2" spans="1:30" ht="18">
      <c r="A2" s="802" t="s">
        <v>735</v>
      </c>
      <c r="B2" s="802"/>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row>
    <row r="3" spans="1:30" ht="25.5">
      <c r="A3" s="803" t="s">
        <v>736</v>
      </c>
      <c r="B3" s="420"/>
      <c r="C3" s="421"/>
      <c r="D3" s="421"/>
      <c r="E3" s="422"/>
      <c r="F3" s="804"/>
      <c r="G3" s="421"/>
      <c r="H3" s="421"/>
      <c r="I3" s="422"/>
      <c r="J3" s="804"/>
      <c r="K3" s="421"/>
      <c r="L3" s="421"/>
      <c r="M3" s="422"/>
      <c r="N3" s="804"/>
      <c r="O3" s="421"/>
      <c r="P3" s="421"/>
      <c r="Q3" s="422"/>
      <c r="R3" s="804"/>
      <c r="S3" s="421"/>
      <c r="T3" s="421"/>
      <c r="U3" s="422"/>
      <c r="V3" s="804"/>
      <c r="W3" s="421"/>
      <c r="X3" s="421"/>
      <c r="Y3" s="422"/>
      <c r="Z3" s="804"/>
      <c r="AA3" s="422"/>
      <c r="AB3" s="422"/>
      <c r="AC3" s="422"/>
      <c r="AD3" s="804" t="s">
        <v>737</v>
      </c>
    </row>
    <row r="4" spans="1:30">
      <c r="A4" s="805" t="s">
        <v>738</v>
      </c>
      <c r="B4" s="806"/>
      <c r="C4" s="807" t="s">
        <v>90</v>
      </c>
      <c r="D4" s="808"/>
      <c r="E4" s="809" t="s">
        <v>91</v>
      </c>
      <c r="F4" s="810"/>
      <c r="G4" s="807" t="s">
        <v>206</v>
      </c>
      <c r="H4" s="808"/>
      <c r="I4" s="809" t="s">
        <v>93</v>
      </c>
      <c r="J4" s="810"/>
      <c r="K4" s="807" t="s">
        <v>94</v>
      </c>
      <c r="L4" s="808"/>
      <c r="M4" s="809" t="s">
        <v>95</v>
      </c>
      <c r="N4" s="810"/>
      <c r="O4" s="807" t="s">
        <v>96</v>
      </c>
      <c r="P4" s="808"/>
      <c r="Q4" s="809" t="s">
        <v>207</v>
      </c>
      <c r="R4" s="810"/>
      <c r="S4" s="807" t="s">
        <v>208</v>
      </c>
      <c r="T4" s="808"/>
      <c r="U4" s="809" t="s">
        <v>99</v>
      </c>
      <c r="V4" s="810"/>
      <c r="W4" s="807" t="s">
        <v>100</v>
      </c>
      <c r="X4" s="808"/>
      <c r="Y4" s="809" t="s">
        <v>101</v>
      </c>
      <c r="Z4" s="810"/>
      <c r="AA4" s="807" t="s">
        <v>209</v>
      </c>
      <c r="AB4" s="808"/>
      <c r="AC4" s="809" t="s">
        <v>103</v>
      </c>
      <c r="AD4" s="810"/>
    </row>
    <row r="5" spans="1:30" ht="40.5">
      <c r="A5" s="811"/>
      <c r="B5" s="812"/>
      <c r="C5" s="813" t="s">
        <v>438</v>
      </c>
      <c r="D5" s="813" t="s">
        <v>439</v>
      </c>
      <c r="E5" s="813" t="s">
        <v>440</v>
      </c>
      <c r="F5" s="813" t="s">
        <v>130</v>
      </c>
      <c r="G5" s="813" t="s">
        <v>438</v>
      </c>
      <c r="H5" s="813" t="s">
        <v>439</v>
      </c>
      <c r="I5" s="813" t="s">
        <v>440</v>
      </c>
      <c r="J5" s="813" t="s">
        <v>130</v>
      </c>
      <c r="K5" s="813" t="s">
        <v>438</v>
      </c>
      <c r="L5" s="813" t="s">
        <v>439</v>
      </c>
      <c r="M5" s="813" t="s">
        <v>440</v>
      </c>
      <c r="N5" s="813" t="s">
        <v>130</v>
      </c>
      <c r="O5" s="813" t="s">
        <v>438</v>
      </c>
      <c r="P5" s="813" t="s">
        <v>439</v>
      </c>
      <c r="Q5" s="813" t="s">
        <v>440</v>
      </c>
      <c r="R5" s="813" t="s">
        <v>130</v>
      </c>
      <c r="S5" s="813" t="s">
        <v>438</v>
      </c>
      <c r="T5" s="813" t="s">
        <v>439</v>
      </c>
      <c r="U5" s="813" t="s">
        <v>440</v>
      </c>
      <c r="V5" s="813" t="s">
        <v>130</v>
      </c>
      <c r="W5" s="813" t="s">
        <v>438</v>
      </c>
      <c r="X5" s="813" t="s">
        <v>439</v>
      </c>
      <c r="Y5" s="813" t="s">
        <v>440</v>
      </c>
      <c r="Z5" s="813" t="s">
        <v>130</v>
      </c>
      <c r="AA5" s="813" t="s">
        <v>438</v>
      </c>
      <c r="AB5" s="813" t="s">
        <v>439</v>
      </c>
      <c r="AC5" s="813" t="s">
        <v>440</v>
      </c>
      <c r="AD5" s="813" t="s">
        <v>130</v>
      </c>
    </row>
    <row r="6" spans="1:30" ht="57.75">
      <c r="A6" s="814"/>
      <c r="B6" s="815"/>
      <c r="C6" s="813" t="s">
        <v>441</v>
      </c>
      <c r="D6" s="813" t="s">
        <v>442</v>
      </c>
      <c r="E6" s="813" t="s">
        <v>443</v>
      </c>
      <c r="F6" s="813" t="s">
        <v>131</v>
      </c>
      <c r="G6" s="813" t="s">
        <v>441</v>
      </c>
      <c r="H6" s="813" t="s">
        <v>442</v>
      </c>
      <c r="I6" s="813" t="s">
        <v>443</v>
      </c>
      <c r="J6" s="813" t="s">
        <v>131</v>
      </c>
      <c r="K6" s="813" t="s">
        <v>441</v>
      </c>
      <c r="L6" s="813" t="s">
        <v>442</v>
      </c>
      <c r="M6" s="813" t="s">
        <v>443</v>
      </c>
      <c r="N6" s="813" t="s">
        <v>131</v>
      </c>
      <c r="O6" s="813" t="s">
        <v>441</v>
      </c>
      <c r="P6" s="813" t="s">
        <v>442</v>
      </c>
      <c r="Q6" s="813" t="s">
        <v>443</v>
      </c>
      <c r="R6" s="813" t="s">
        <v>131</v>
      </c>
      <c r="S6" s="813" t="s">
        <v>441</v>
      </c>
      <c r="T6" s="813" t="s">
        <v>442</v>
      </c>
      <c r="U6" s="813" t="s">
        <v>443</v>
      </c>
      <c r="V6" s="813" t="s">
        <v>131</v>
      </c>
      <c r="W6" s="813" t="s">
        <v>441</v>
      </c>
      <c r="X6" s="813" t="s">
        <v>442</v>
      </c>
      <c r="Y6" s="813" t="s">
        <v>443</v>
      </c>
      <c r="Z6" s="813" t="s">
        <v>131</v>
      </c>
      <c r="AA6" s="813" t="s">
        <v>441</v>
      </c>
      <c r="AB6" s="813" t="s">
        <v>442</v>
      </c>
      <c r="AC6" s="813" t="s">
        <v>443</v>
      </c>
      <c r="AD6" s="813" t="s">
        <v>131</v>
      </c>
    </row>
    <row r="7" spans="1:30">
      <c r="A7" s="816" t="s">
        <v>444</v>
      </c>
      <c r="B7" s="817" t="s">
        <v>445</v>
      </c>
      <c r="C7" s="818">
        <f>'[2]ملاك وتشغيل37'!C7+'[2]فهد الرياض37'!C7+'[2]خالد عيون37'!C7+'[2]فهد الدمام37'!C7+'[2]عبد الله مكة 37'!C7</f>
        <v>210</v>
      </c>
      <c r="D7" s="818">
        <f>'[2]ملاك وتشغيل37'!D7+'[2]فهد الرياض37'!D7+'[2]خالد عيون37'!D7+'[2]فهد الدمام37'!D7+'[2]عبد الله مكة 37'!D7</f>
        <v>5</v>
      </c>
      <c r="E7" s="818">
        <f>'[2]ملاك وتشغيل37'!E7+'[2]فهد الرياض37'!E7+'[2]خالد عيون37'!E7+'[2]فهد الدمام37'!E7+'[2]عبد الله مكة 37'!E7</f>
        <v>1</v>
      </c>
      <c r="F7" s="819">
        <f>SUM(C7:E7)</f>
        <v>216</v>
      </c>
      <c r="G7" s="818">
        <f>'[2]ملاك وتشغيل37'!G7+'[2]فهد الرياض37'!G7+'[2]خالد عيون37'!G7+'[2]فهد الدمام37'!G7+'[2]عبد الله مكة 37'!G7</f>
        <v>118</v>
      </c>
      <c r="H7" s="818">
        <f>'[2]ملاك وتشغيل37'!H7+'[2]فهد الرياض37'!H7+'[2]خالد عيون37'!H7+'[2]فهد الدمام37'!H7+'[2]عبد الله مكة 37'!H7</f>
        <v>0</v>
      </c>
      <c r="I7" s="818">
        <f>'[2]ملاك وتشغيل37'!I7+'[2]فهد الرياض37'!I7+'[2]خالد عيون37'!I7+'[2]فهد الدمام37'!I7+'[2]عبد الله مكة 37'!I7</f>
        <v>0</v>
      </c>
      <c r="J7" s="819">
        <f>SUM(G7:I7)</f>
        <v>118</v>
      </c>
      <c r="K7" s="818">
        <f>'[2]ملاك وتشغيل37'!K7+'[2]فهد الرياض37'!K7+'[2]خالد عيون37'!K7+'[2]فهد الدمام37'!K7+'[2]عبد الله مكة 37'!K7</f>
        <v>567</v>
      </c>
      <c r="L7" s="818">
        <f>'[2]ملاك وتشغيل37'!L7+'[2]فهد الرياض37'!L7+'[2]خالد عيون37'!L7+'[2]فهد الدمام37'!L7+'[2]عبد الله مكة 37'!L7</f>
        <v>0</v>
      </c>
      <c r="M7" s="818">
        <f>'[2]ملاك وتشغيل37'!M7+'[2]فهد الرياض37'!M7+'[2]خالد عيون37'!M7+'[2]فهد الدمام37'!M7+'[2]عبد الله مكة 37'!M7</f>
        <v>0</v>
      </c>
      <c r="N7" s="819">
        <f>SUM(K7:M7)</f>
        <v>567</v>
      </c>
      <c r="O7" s="818">
        <f>'[2]ملاك وتشغيل37'!O7+'[2]فهد الرياض37'!O7+'[2]خالد عيون37'!O7+'[2]فهد الدمام37'!O7+'[2]عبد الله مكة 37'!O7</f>
        <v>17</v>
      </c>
      <c r="P7" s="818">
        <f>'[2]ملاك وتشغيل37'!P7+'[2]فهد الرياض37'!P7+'[2]خالد عيون37'!P7+'[2]فهد الدمام37'!P7+'[2]عبد الله مكة 37'!P7</f>
        <v>0</v>
      </c>
      <c r="Q7" s="818">
        <f>'[2]ملاك وتشغيل37'!Q7+'[2]فهد الرياض37'!Q7+'[2]خالد عيون37'!Q7+'[2]فهد الدمام37'!Q7+'[2]عبد الله مكة 37'!Q7</f>
        <v>0</v>
      </c>
      <c r="R7" s="819">
        <f>SUM(O7:Q7)</f>
        <v>17</v>
      </c>
      <c r="S7" s="818">
        <f>'[2]ملاك وتشغيل37'!S7+'[2]فهد الرياض37'!S7+'[2]خالد عيون37'!S7+'[2]فهد الدمام37'!S7+'[2]عبد الله مكة 37'!S7</f>
        <v>277</v>
      </c>
      <c r="T7" s="818">
        <f>'[2]ملاك وتشغيل37'!T7+'[2]فهد الرياض37'!T7+'[2]خالد عيون37'!T7+'[2]فهد الدمام37'!T7+'[2]عبد الله مكة 37'!T7</f>
        <v>0</v>
      </c>
      <c r="U7" s="818">
        <f>'[2]ملاك وتشغيل37'!U7+'[2]فهد الرياض37'!U7+'[2]خالد عيون37'!U7+'[2]فهد الدمام37'!U7+'[2]عبد الله مكة 37'!U7</f>
        <v>0</v>
      </c>
      <c r="V7" s="819">
        <f>SUM(S7:U7)</f>
        <v>277</v>
      </c>
      <c r="W7" s="818">
        <f>'[2]ملاك وتشغيل37'!W7+'[2]فهد الرياض37'!W7+'[2]خالد عيون37'!W7+'[2]فهد الدمام37'!W7+'[2]عبد الله مكة 37'!W7</f>
        <v>116</v>
      </c>
      <c r="X7" s="818">
        <f>'[2]ملاك وتشغيل37'!X7+'[2]فهد الرياض37'!X7+'[2]خالد عيون37'!X7+'[2]فهد الدمام37'!X7+'[2]عبد الله مكة 37'!X7</f>
        <v>0</v>
      </c>
      <c r="Y7" s="818">
        <f>'[2]ملاك وتشغيل37'!Y7+'[2]فهد الرياض37'!Y7+'[2]خالد عيون37'!Y7+'[2]فهد الدمام37'!Y7+'[2]عبد الله مكة 37'!Y7</f>
        <v>0</v>
      </c>
      <c r="Z7" s="819">
        <f>SUM(W7:Y7)</f>
        <v>116</v>
      </c>
      <c r="AA7" s="818">
        <f>'[2]ملاك وتشغيل37'!AA7+'[2]فهد الرياض37'!AA7+'[2]خالد عيون37'!AA7+'[2]فهد الدمام37'!AA7+'[2]عبد الله مكة 37'!AA7</f>
        <v>323</v>
      </c>
      <c r="AB7" s="818">
        <f>'[2]ملاك وتشغيل37'!AB7+'[2]فهد الرياض37'!AB7+'[2]خالد عيون37'!AB7+'[2]فهد الدمام37'!AB7+'[2]عبد الله مكة 37'!AB7</f>
        <v>4</v>
      </c>
      <c r="AC7" s="818">
        <f>'[2]ملاك وتشغيل37'!AC7+'[2]فهد الرياض37'!AC7+'[2]خالد عيون37'!AC7+'[2]فهد الدمام37'!AC7+'[2]عبد الله مكة 37'!AC7</f>
        <v>2</v>
      </c>
      <c r="AD7" s="819">
        <f>SUM(AA7:AC7)</f>
        <v>329</v>
      </c>
    </row>
    <row r="8" spans="1:30">
      <c r="A8" s="820" t="s">
        <v>446</v>
      </c>
      <c r="B8" s="821" t="s">
        <v>447</v>
      </c>
      <c r="C8" s="818">
        <f>'[2]ملاك وتشغيل37'!C8+'[2]فهد الرياض37'!C8+'[2]خالد عيون37'!C8+'[2]فهد الدمام37'!C8+'[2]عبد الله مكة 37'!C8</f>
        <v>341</v>
      </c>
      <c r="D8" s="818">
        <f>'[2]ملاك وتشغيل37'!D8+'[2]فهد الرياض37'!D8+'[2]خالد عيون37'!D8+'[2]فهد الدمام37'!D8+'[2]عبد الله مكة 37'!D8</f>
        <v>100</v>
      </c>
      <c r="E8" s="818">
        <f>'[2]ملاك وتشغيل37'!E8+'[2]فهد الرياض37'!E8+'[2]خالد عيون37'!E8+'[2]فهد الدمام37'!E8+'[2]عبد الله مكة 37'!E8</f>
        <v>58</v>
      </c>
      <c r="F8" s="819">
        <f t="shared" ref="F8:F42" si="0">SUM(C8:E8)</f>
        <v>499</v>
      </c>
      <c r="G8" s="818">
        <f>'[2]ملاك وتشغيل37'!G8+'[2]فهد الرياض37'!G8+'[2]خالد عيون37'!G8+'[2]فهد الدمام37'!G8+'[2]عبد الله مكة 37'!G8</f>
        <v>47</v>
      </c>
      <c r="H8" s="818">
        <f>'[2]ملاك وتشغيل37'!H8+'[2]فهد الرياض37'!H8+'[2]خالد عيون37'!H8+'[2]فهد الدمام37'!H8+'[2]عبد الله مكة 37'!H8</f>
        <v>37</v>
      </c>
      <c r="I8" s="818">
        <f>'[2]ملاك وتشغيل37'!I8+'[2]فهد الرياض37'!I8+'[2]خالد عيون37'!I8+'[2]فهد الدمام37'!I8+'[2]عبد الله مكة 37'!I8</f>
        <v>22</v>
      </c>
      <c r="J8" s="819">
        <f t="shared" ref="J8:J42" si="1">SUM(G8:I8)</f>
        <v>106</v>
      </c>
      <c r="K8" s="818">
        <f>'[2]ملاك وتشغيل37'!K8+'[2]فهد الرياض37'!K8+'[2]خالد عيون37'!K8+'[2]فهد الدمام37'!K8+'[2]عبد الله مكة 37'!K8</f>
        <v>125</v>
      </c>
      <c r="L8" s="818">
        <f>'[2]ملاك وتشغيل37'!L8+'[2]فهد الرياض37'!L8+'[2]خالد عيون37'!L8+'[2]فهد الدمام37'!L8+'[2]عبد الله مكة 37'!L8</f>
        <v>47</v>
      </c>
      <c r="M8" s="818">
        <f>'[2]ملاك وتشغيل37'!M8+'[2]فهد الرياض37'!M8+'[2]خالد عيون37'!M8+'[2]فهد الدمام37'!M8+'[2]عبد الله مكة 37'!M8</f>
        <v>48</v>
      </c>
      <c r="N8" s="819">
        <f t="shared" ref="N8:N42" si="2">SUM(K8:M8)</f>
        <v>220</v>
      </c>
      <c r="O8" s="818">
        <f>'[2]ملاك وتشغيل37'!O8+'[2]فهد الرياض37'!O8+'[2]خالد عيون37'!O8+'[2]فهد الدمام37'!O8+'[2]عبد الله مكة 37'!O8</f>
        <v>13</v>
      </c>
      <c r="P8" s="818">
        <f>'[2]ملاك وتشغيل37'!P8+'[2]فهد الرياض37'!P8+'[2]خالد عيون37'!P8+'[2]فهد الدمام37'!P8+'[2]عبد الله مكة 37'!P8</f>
        <v>12</v>
      </c>
      <c r="Q8" s="818">
        <f>'[2]ملاك وتشغيل37'!Q8+'[2]فهد الرياض37'!Q8+'[2]خالد عيون37'!Q8+'[2]فهد الدمام37'!Q8+'[2]عبد الله مكة 37'!Q8</f>
        <v>1</v>
      </c>
      <c r="R8" s="819">
        <f t="shared" ref="R8:R42" si="3">SUM(O8:Q8)</f>
        <v>26</v>
      </c>
      <c r="S8" s="818">
        <f>'[2]ملاك وتشغيل37'!S8+'[2]فهد الرياض37'!S8+'[2]خالد عيون37'!S8+'[2]فهد الدمام37'!S8+'[2]عبد الله مكة 37'!S8</f>
        <v>64</v>
      </c>
      <c r="T8" s="818">
        <f>'[2]ملاك وتشغيل37'!T8+'[2]فهد الرياض37'!T8+'[2]خالد عيون37'!T8+'[2]فهد الدمام37'!T8+'[2]عبد الله مكة 37'!T8</f>
        <v>46</v>
      </c>
      <c r="U8" s="818">
        <f>'[2]ملاك وتشغيل37'!U8+'[2]فهد الرياض37'!U8+'[2]خالد عيون37'!U8+'[2]فهد الدمام37'!U8+'[2]عبد الله مكة 37'!U8</f>
        <v>23</v>
      </c>
      <c r="V8" s="819">
        <f t="shared" ref="V8:V42" si="4">SUM(S8:U8)</f>
        <v>133</v>
      </c>
      <c r="W8" s="818">
        <f>'[2]ملاك وتشغيل37'!W8+'[2]فهد الرياض37'!W8+'[2]خالد عيون37'!W8+'[2]فهد الدمام37'!W8+'[2]عبد الله مكة 37'!W8</f>
        <v>42</v>
      </c>
      <c r="X8" s="818">
        <f>'[2]ملاك وتشغيل37'!X8+'[2]فهد الرياض37'!X8+'[2]خالد عيون37'!X8+'[2]فهد الدمام37'!X8+'[2]عبد الله مكة 37'!X8</f>
        <v>29</v>
      </c>
      <c r="Y8" s="818">
        <f>'[2]ملاك وتشغيل37'!Y8+'[2]فهد الرياض37'!Y8+'[2]خالد عيون37'!Y8+'[2]فهد الدمام37'!Y8+'[2]عبد الله مكة 37'!Y8</f>
        <v>7</v>
      </c>
      <c r="Z8" s="819">
        <f t="shared" ref="Z8:Z42" si="5">SUM(W8:Y8)</f>
        <v>78</v>
      </c>
      <c r="AA8" s="818">
        <f>'[2]ملاك وتشغيل37'!AA8+'[2]فهد الرياض37'!AA8+'[2]خالد عيون37'!AA8+'[2]فهد الدمام37'!AA8+'[2]عبد الله مكة 37'!AA8</f>
        <v>123</v>
      </c>
      <c r="AB8" s="818">
        <f>'[2]ملاك وتشغيل37'!AB8+'[2]فهد الرياض37'!AB8+'[2]خالد عيون37'!AB8+'[2]فهد الدمام37'!AB8+'[2]عبد الله مكة 37'!AB8</f>
        <v>39</v>
      </c>
      <c r="AC8" s="818">
        <f>'[2]ملاك وتشغيل37'!AC8+'[2]فهد الرياض37'!AC8+'[2]خالد عيون37'!AC8+'[2]فهد الدمام37'!AC8+'[2]عبد الله مكة 37'!AC8</f>
        <v>25</v>
      </c>
      <c r="AD8" s="819">
        <f t="shared" ref="AD8:AD42" si="6">SUM(AA8:AC8)</f>
        <v>187</v>
      </c>
    </row>
    <row r="9" spans="1:30">
      <c r="A9" s="820" t="s">
        <v>448</v>
      </c>
      <c r="B9" s="821" t="s">
        <v>449</v>
      </c>
      <c r="C9" s="818">
        <f>'[2]ملاك وتشغيل37'!C9+'[2]فهد الرياض37'!C9+'[2]خالد عيون37'!C9+'[2]فهد الدمام37'!C9+'[2]عبد الله مكة 37'!C9</f>
        <v>245</v>
      </c>
      <c r="D9" s="818">
        <f>'[2]ملاك وتشغيل37'!D9+'[2]فهد الرياض37'!D9+'[2]خالد عيون37'!D9+'[2]فهد الدمام37'!D9+'[2]عبد الله مكة 37'!D9</f>
        <v>136</v>
      </c>
      <c r="E9" s="818">
        <f>'[2]ملاك وتشغيل37'!E9+'[2]فهد الرياض37'!E9+'[2]خالد عيون37'!E9+'[2]فهد الدمام37'!E9+'[2]عبد الله مكة 37'!E9</f>
        <v>67</v>
      </c>
      <c r="F9" s="819">
        <f t="shared" si="0"/>
        <v>448</v>
      </c>
      <c r="G9" s="818">
        <f>'[2]ملاك وتشغيل37'!G9+'[2]فهد الرياض37'!G9+'[2]خالد عيون37'!G9+'[2]فهد الدمام37'!G9+'[2]عبد الله مكة 37'!G9</f>
        <v>189</v>
      </c>
      <c r="H9" s="818">
        <f>'[2]ملاك وتشغيل37'!H9+'[2]فهد الرياض37'!H9+'[2]خالد عيون37'!H9+'[2]فهد الدمام37'!H9+'[2]عبد الله مكة 37'!H9</f>
        <v>93</v>
      </c>
      <c r="I9" s="818">
        <f>'[2]ملاك وتشغيل37'!I9+'[2]فهد الرياض37'!I9+'[2]خالد عيون37'!I9+'[2]فهد الدمام37'!I9+'[2]عبد الله مكة 37'!I9</f>
        <v>31</v>
      </c>
      <c r="J9" s="819">
        <f t="shared" si="1"/>
        <v>313</v>
      </c>
      <c r="K9" s="818">
        <f>'[2]ملاك وتشغيل37'!K9+'[2]فهد الرياض37'!K9+'[2]خالد عيون37'!K9+'[2]فهد الدمام37'!K9+'[2]عبد الله مكة 37'!K9</f>
        <v>42</v>
      </c>
      <c r="L9" s="818">
        <f>'[2]ملاك وتشغيل37'!L9+'[2]فهد الرياض37'!L9+'[2]خالد عيون37'!L9+'[2]فهد الدمام37'!L9+'[2]عبد الله مكة 37'!L9</f>
        <v>66</v>
      </c>
      <c r="M9" s="818">
        <f>'[2]ملاك وتشغيل37'!M9+'[2]فهد الرياض37'!M9+'[2]خالد عيون37'!M9+'[2]فهد الدمام37'!M9+'[2]عبد الله مكة 37'!M9</f>
        <v>29</v>
      </c>
      <c r="N9" s="819">
        <f t="shared" si="2"/>
        <v>137</v>
      </c>
      <c r="O9" s="818">
        <f>'[2]ملاك وتشغيل37'!O9+'[2]فهد الرياض37'!O9+'[2]خالد عيون37'!O9+'[2]فهد الدمام37'!O9+'[2]عبد الله مكة 37'!O9</f>
        <v>151</v>
      </c>
      <c r="P9" s="818">
        <f>'[2]ملاك وتشغيل37'!P9+'[2]فهد الرياض37'!P9+'[2]خالد عيون37'!P9+'[2]فهد الدمام37'!P9+'[2]عبد الله مكة 37'!P9</f>
        <v>41</v>
      </c>
      <c r="Q9" s="818">
        <f>'[2]ملاك وتشغيل37'!Q9+'[2]فهد الرياض37'!Q9+'[2]خالد عيون37'!Q9+'[2]فهد الدمام37'!Q9+'[2]عبد الله مكة 37'!Q9</f>
        <v>14</v>
      </c>
      <c r="R9" s="819">
        <f t="shared" si="3"/>
        <v>206</v>
      </c>
      <c r="S9" s="818">
        <f>'[2]ملاك وتشغيل37'!S9+'[2]فهد الرياض37'!S9+'[2]خالد عيون37'!S9+'[2]فهد الدمام37'!S9+'[2]عبد الله مكة 37'!S9</f>
        <v>154</v>
      </c>
      <c r="T9" s="818">
        <f>'[2]ملاك وتشغيل37'!T9+'[2]فهد الرياض37'!T9+'[2]خالد عيون37'!T9+'[2]فهد الدمام37'!T9+'[2]عبد الله مكة 37'!T9</f>
        <v>81</v>
      </c>
      <c r="U9" s="818">
        <f>'[2]ملاك وتشغيل37'!U9+'[2]فهد الرياض37'!U9+'[2]خالد عيون37'!U9+'[2]فهد الدمام37'!U9+'[2]عبد الله مكة 37'!U9</f>
        <v>25</v>
      </c>
      <c r="V9" s="819">
        <f t="shared" si="4"/>
        <v>260</v>
      </c>
      <c r="W9" s="818">
        <f>'[2]ملاك وتشغيل37'!W9+'[2]فهد الرياض37'!W9+'[2]خالد عيون37'!W9+'[2]فهد الدمام37'!W9+'[2]عبد الله مكة 37'!W9</f>
        <v>103</v>
      </c>
      <c r="X9" s="818">
        <f>'[2]ملاك وتشغيل37'!X9+'[2]فهد الرياض37'!X9+'[2]خالد عيون37'!X9+'[2]فهد الدمام37'!X9+'[2]عبد الله مكة 37'!X9</f>
        <v>53</v>
      </c>
      <c r="Y9" s="818">
        <f>'[2]ملاك وتشغيل37'!Y9+'[2]فهد الرياض37'!Y9+'[2]خالد عيون37'!Y9+'[2]فهد الدمام37'!Y9+'[2]عبد الله مكة 37'!Y9</f>
        <v>16</v>
      </c>
      <c r="Z9" s="819">
        <f t="shared" si="5"/>
        <v>172</v>
      </c>
      <c r="AA9" s="818">
        <f>'[2]ملاك وتشغيل37'!AA9+'[2]فهد الرياض37'!AA9+'[2]خالد عيون37'!AA9+'[2]فهد الدمام37'!AA9+'[2]عبد الله مكة 37'!AA9</f>
        <v>98</v>
      </c>
      <c r="AB9" s="818">
        <f>'[2]ملاك وتشغيل37'!AB9+'[2]فهد الرياض37'!AB9+'[2]خالد عيون37'!AB9+'[2]فهد الدمام37'!AB9+'[2]عبد الله مكة 37'!AB9</f>
        <v>55</v>
      </c>
      <c r="AC9" s="818">
        <f>'[2]ملاك وتشغيل37'!AC9+'[2]فهد الرياض37'!AC9+'[2]خالد عيون37'!AC9+'[2]فهد الدمام37'!AC9+'[2]عبد الله مكة 37'!AC9</f>
        <v>60</v>
      </c>
      <c r="AD9" s="819">
        <f t="shared" si="6"/>
        <v>213</v>
      </c>
    </row>
    <row r="10" spans="1:30">
      <c r="A10" s="820" t="s">
        <v>450</v>
      </c>
      <c r="B10" s="821" t="s">
        <v>451</v>
      </c>
      <c r="C10" s="818">
        <f>'[2]ملاك وتشغيل37'!C10+'[2]فهد الرياض37'!C10+'[2]خالد عيون37'!C10+'[2]فهد الدمام37'!C10+'[2]عبد الله مكة 37'!C10</f>
        <v>529</v>
      </c>
      <c r="D10" s="818">
        <f>'[2]ملاك وتشغيل37'!D10+'[2]فهد الرياض37'!D10+'[2]خالد عيون37'!D10+'[2]فهد الدمام37'!D10+'[2]عبد الله مكة 37'!D10</f>
        <v>177</v>
      </c>
      <c r="E10" s="818">
        <f>'[2]ملاك وتشغيل37'!E10+'[2]فهد الرياض37'!E10+'[2]خالد عيون37'!E10+'[2]فهد الدمام37'!E10+'[2]عبد الله مكة 37'!E10</f>
        <v>62</v>
      </c>
      <c r="F10" s="819">
        <f t="shared" si="0"/>
        <v>768</v>
      </c>
      <c r="G10" s="818">
        <f>'[2]ملاك وتشغيل37'!G10+'[2]فهد الرياض37'!G10+'[2]خالد عيون37'!G10+'[2]فهد الدمام37'!G10+'[2]عبد الله مكة 37'!G10</f>
        <v>88</v>
      </c>
      <c r="H10" s="818">
        <f>'[2]ملاك وتشغيل37'!H10+'[2]فهد الرياض37'!H10+'[2]خالد عيون37'!H10+'[2]فهد الدمام37'!H10+'[2]عبد الله مكة 37'!H10</f>
        <v>99</v>
      </c>
      <c r="I10" s="818">
        <f>'[2]ملاك وتشغيل37'!I10+'[2]فهد الرياض37'!I10+'[2]خالد عيون37'!I10+'[2]فهد الدمام37'!I10+'[2]عبد الله مكة 37'!I10</f>
        <v>32</v>
      </c>
      <c r="J10" s="819">
        <f t="shared" si="1"/>
        <v>219</v>
      </c>
      <c r="K10" s="818">
        <f>'[2]ملاك وتشغيل37'!K10+'[2]فهد الرياض37'!K10+'[2]خالد عيون37'!K10+'[2]فهد الدمام37'!K10+'[2]عبد الله مكة 37'!K10</f>
        <v>35</v>
      </c>
      <c r="L10" s="818">
        <f>'[2]ملاك وتشغيل37'!L10+'[2]فهد الرياض37'!L10+'[2]خالد عيون37'!L10+'[2]فهد الدمام37'!L10+'[2]عبد الله مكة 37'!L10</f>
        <v>57</v>
      </c>
      <c r="M10" s="818">
        <f>'[2]ملاك وتشغيل37'!M10+'[2]فهد الرياض37'!M10+'[2]خالد عيون37'!M10+'[2]فهد الدمام37'!M10+'[2]عبد الله مكة 37'!M10</f>
        <v>28</v>
      </c>
      <c r="N10" s="819">
        <f t="shared" si="2"/>
        <v>120</v>
      </c>
      <c r="O10" s="818">
        <f>'[2]ملاك وتشغيل37'!O10+'[2]فهد الرياض37'!O10+'[2]خالد عيون37'!O10+'[2]فهد الدمام37'!O10+'[2]عبد الله مكة 37'!O10</f>
        <v>118</v>
      </c>
      <c r="P10" s="818">
        <f>'[2]ملاك وتشغيل37'!P10+'[2]فهد الرياض37'!P10+'[2]خالد عيون37'!P10+'[2]فهد الدمام37'!P10+'[2]عبد الله مكة 37'!P10</f>
        <v>41</v>
      </c>
      <c r="Q10" s="818">
        <f>'[2]ملاك وتشغيل37'!Q10+'[2]فهد الرياض37'!Q10+'[2]خالد عيون37'!Q10+'[2]فهد الدمام37'!Q10+'[2]عبد الله مكة 37'!Q10</f>
        <v>23</v>
      </c>
      <c r="R10" s="819">
        <f t="shared" si="3"/>
        <v>182</v>
      </c>
      <c r="S10" s="818">
        <f>'[2]ملاك وتشغيل37'!S10+'[2]فهد الرياض37'!S10+'[2]خالد عيون37'!S10+'[2]فهد الدمام37'!S10+'[2]عبد الله مكة 37'!S10</f>
        <v>47</v>
      </c>
      <c r="T10" s="818">
        <f>'[2]ملاك وتشغيل37'!T10+'[2]فهد الرياض37'!T10+'[2]خالد عيون37'!T10+'[2]فهد الدمام37'!T10+'[2]عبد الله مكة 37'!T10</f>
        <v>72</v>
      </c>
      <c r="U10" s="818">
        <f>'[2]ملاك وتشغيل37'!U10+'[2]فهد الرياض37'!U10+'[2]خالد عيون37'!U10+'[2]فهد الدمام37'!U10+'[2]عبد الله مكة 37'!U10</f>
        <v>24</v>
      </c>
      <c r="V10" s="819">
        <f t="shared" si="4"/>
        <v>143</v>
      </c>
      <c r="W10" s="818">
        <f>'[2]ملاك وتشغيل37'!W10+'[2]فهد الرياض37'!W10+'[2]خالد عيون37'!W10+'[2]فهد الدمام37'!W10+'[2]عبد الله مكة 37'!W10</f>
        <v>89</v>
      </c>
      <c r="X10" s="818">
        <f>'[2]ملاك وتشغيل37'!X10+'[2]فهد الرياض37'!X10+'[2]خالد عيون37'!X10+'[2]فهد الدمام37'!X10+'[2]عبد الله مكة 37'!X10</f>
        <v>59</v>
      </c>
      <c r="Y10" s="818">
        <f>'[2]ملاك وتشغيل37'!Y10+'[2]فهد الرياض37'!Y10+'[2]خالد عيون37'!Y10+'[2]فهد الدمام37'!Y10+'[2]عبد الله مكة 37'!Y10</f>
        <v>18</v>
      </c>
      <c r="Z10" s="819">
        <f t="shared" si="5"/>
        <v>166</v>
      </c>
      <c r="AA10" s="818">
        <f>'[2]ملاك وتشغيل37'!AA10+'[2]فهد الرياض37'!AA10+'[2]خالد عيون37'!AA10+'[2]فهد الدمام37'!AA10+'[2]عبد الله مكة 37'!AA10</f>
        <v>86</v>
      </c>
      <c r="AB10" s="818">
        <f>'[2]ملاك وتشغيل37'!AB10+'[2]فهد الرياض37'!AB10+'[2]خالد عيون37'!AB10+'[2]فهد الدمام37'!AB10+'[2]عبد الله مكة 37'!AB10</f>
        <v>54</v>
      </c>
      <c r="AC10" s="818">
        <f>'[2]ملاك وتشغيل37'!AC10+'[2]فهد الرياض37'!AC10+'[2]خالد عيون37'!AC10+'[2]فهد الدمام37'!AC10+'[2]عبد الله مكة 37'!AC10</f>
        <v>40</v>
      </c>
      <c r="AD10" s="819">
        <f t="shared" si="6"/>
        <v>180</v>
      </c>
    </row>
    <row r="11" spans="1:30">
      <c r="A11" s="820" t="s">
        <v>452</v>
      </c>
      <c r="B11" s="821" t="s">
        <v>453</v>
      </c>
      <c r="C11" s="818">
        <f>'[2]ملاك وتشغيل37'!C11+'[2]فهد الرياض37'!C11+'[2]خالد عيون37'!C11+'[2]فهد الدمام37'!C11+'[2]عبد الله مكة 37'!C11</f>
        <v>85</v>
      </c>
      <c r="D11" s="818">
        <f>'[2]ملاك وتشغيل37'!D11+'[2]فهد الرياض37'!D11+'[2]خالد عيون37'!D11+'[2]فهد الدمام37'!D11+'[2]عبد الله مكة 37'!D11</f>
        <v>69</v>
      </c>
      <c r="E11" s="818">
        <f>'[2]ملاك وتشغيل37'!E11+'[2]فهد الرياض37'!E11+'[2]خالد عيون37'!E11+'[2]فهد الدمام37'!E11+'[2]عبد الله مكة 37'!E11</f>
        <v>45</v>
      </c>
      <c r="F11" s="819">
        <f t="shared" si="0"/>
        <v>199</v>
      </c>
      <c r="G11" s="818">
        <f>'[2]ملاك وتشغيل37'!G11+'[2]فهد الرياض37'!G11+'[2]خالد عيون37'!G11+'[2]فهد الدمام37'!G11+'[2]عبد الله مكة 37'!G11</f>
        <v>15</v>
      </c>
      <c r="H11" s="818">
        <f>'[2]ملاك وتشغيل37'!H11+'[2]فهد الرياض37'!H11+'[2]خالد عيون37'!H11+'[2]فهد الدمام37'!H11+'[2]عبد الله مكة 37'!H11</f>
        <v>32</v>
      </c>
      <c r="I11" s="818">
        <f>'[2]ملاك وتشغيل37'!I11+'[2]فهد الرياض37'!I11+'[2]خالد عيون37'!I11+'[2]فهد الدمام37'!I11+'[2]عبد الله مكة 37'!I11</f>
        <v>16</v>
      </c>
      <c r="J11" s="819">
        <f t="shared" si="1"/>
        <v>63</v>
      </c>
      <c r="K11" s="818">
        <f>'[2]ملاك وتشغيل37'!K11+'[2]فهد الرياض37'!K11+'[2]خالد عيون37'!K11+'[2]فهد الدمام37'!K11+'[2]عبد الله مكة 37'!K11</f>
        <v>15</v>
      </c>
      <c r="L11" s="818">
        <f>'[2]ملاك وتشغيل37'!L11+'[2]فهد الرياض37'!L11+'[2]خالد عيون37'!L11+'[2]فهد الدمام37'!L11+'[2]عبد الله مكة 37'!L11</f>
        <v>30</v>
      </c>
      <c r="M11" s="818">
        <f>'[2]ملاك وتشغيل37'!M11+'[2]فهد الرياض37'!M11+'[2]خالد عيون37'!M11+'[2]فهد الدمام37'!M11+'[2]عبد الله مكة 37'!M11</f>
        <v>20</v>
      </c>
      <c r="N11" s="819">
        <f t="shared" si="2"/>
        <v>65</v>
      </c>
      <c r="O11" s="818">
        <f>'[2]ملاك وتشغيل37'!O11+'[2]فهد الرياض37'!O11+'[2]خالد عيون37'!O11+'[2]فهد الدمام37'!O11+'[2]عبد الله مكة 37'!O11</f>
        <v>27</v>
      </c>
      <c r="P11" s="818">
        <f>'[2]ملاك وتشغيل37'!P11+'[2]فهد الرياض37'!P11+'[2]خالد عيون37'!P11+'[2]فهد الدمام37'!P11+'[2]عبد الله مكة 37'!P11</f>
        <v>34</v>
      </c>
      <c r="Q11" s="818">
        <f>'[2]ملاك وتشغيل37'!Q11+'[2]فهد الرياض37'!Q11+'[2]خالد عيون37'!Q11+'[2]فهد الدمام37'!Q11+'[2]عبد الله مكة 37'!Q11</f>
        <v>5</v>
      </c>
      <c r="R11" s="819">
        <f t="shared" si="3"/>
        <v>66</v>
      </c>
      <c r="S11" s="818">
        <f>'[2]ملاك وتشغيل37'!S11+'[2]فهد الرياض37'!S11+'[2]خالد عيون37'!S11+'[2]فهد الدمام37'!S11+'[2]عبد الله مكة 37'!S11</f>
        <v>17</v>
      </c>
      <c r="T11" s="818">
        <f>'[2]ملاك وتشغيل37'!T11+'[2]فهد الرياض37'!T11+'[2]خالد عيون37'!T11+'[2]فهد الدمام37'!T11+'[2]عبد الله مكة 37'!T11</f>
        <v>33</v>
      </c>
      <c r="U11" s="818">
        <f>'[2]ملاك وتشغيل37'!U11+'[2]فهد الرياض37'!U11+'[2]خالد عيون37'!U11+'[2]فهد الدمام37'!U11+'[2]عبد الله مكة 37'!U11</f>
        <v>12</v>
      </c>
      <c r="V11" s="819">
        <f t="shared" si="4"/>
        <v>62</v>
      </c>
      <c r="W11" s="818">
        <f>'[2]ملاك وتشغيل37'!W11+'[2]فهد الرياض37'!W11+'[2]خالد عيون37'!W11+'[2]فهد الدمام37'!W11+'[2]عبد الله مكة 37'!W11</f>
        <v>27</v>
      </c>
      <c r="X11" s="818">
        <f>'[2]ملاك وتشغيل37'!X11+'[2]فهد الرياض37'!X11+'[2]خالد عيون37'!X11+'[2]فهد الدمام37'!X11+'[2]عبد الله مكة 37'!X11</f>
        <v>35</v>
      </c>
      <c r="Y11" s="818">
        <f>'[2]ملاك وتشغيل37'!Y11+'[2]فهد الرياض37'!Y11+'[2]خالد عيون37'!Y11+'[2]فهد الدمام37'!Y11+'[2]عبد الله مكة 37'!Y11</f>
        <v>8</v>
      </c>
      <c r="Z11" s="819">
        <f t="shared" si="5"/>
        <v>70</v>
      </c>
      <c r="AA11" s="818">
        <f>'[2]ملاك وتشغيل37'!AA11+'[2]فهد الرياض37'!AA11+'[2]خالد عيون37'!AA11+'[2]فهد الدمام37'!AA11+'[2]عبد الله مكة 37'!AA11</f>
        <v>21</v>
      </c>
      <c r="AB11" s="818">
        <f>'[2]ملاك وتشغيل37'!AB11+'[2]فهد الرياض37'!AB11+'[2]خالد عيون37'!AB11+'[2]فهد الدمام37'!AB11+'[2]عبد الله مكة 37'!AB11</f>
        <v>36</v>
      </c>
      <c r="AC11" s="818">
        <f>'[2]ملاك وتشغيل37'!AC11+'[2]فهد الرياض37'!AC11+'[2]خالد عيون37'!AC11+'[2]فهد الدمام37'!AC11+'[2]عبد الله مكة 37'!AC11</f>
        <v>12</v>
      </c>
      <c r="AD11" s="819">
        <f t="shared" si="6"/>
        <v>69</v>
      </c>
    </row>
    <row r="12" spans="1:30">
      <c r="A12" s="820" t="s">
        <v>454</v>
      </c>
      <c r="B12" s="821" t="s">
        <v>455</v>
      </c>
      <c r="C12" s="818">
        <f>'[2]ملاك وتشغيل37'!C12+'[2]فهد الرياض37'!C12+'[2]خالد عيون37'!C12+'[2]فهد الدمام37'!C12+'[2]عبد الله مكة 37'!C12</f>
        <v>24</v>
      </c>
      <c r="D12" s="818">
        <f>'[2]ملاك وتشغيل37'!D12+'[2]فهد الرياض37'!D12+'[2]خالد عيون37'!D12+'[2]فهد الدمام37'!D12+'[2]عبد الله مكة 37'!D12</f>
        <v>46</v>
      </c>
      <c r="E12" s="818">
        <f>'[2]ملاك وتشغيل37'!E12+'[2]فهد الرياض37'!E12+'[2]خالد عيون37'!E12+'[2]فهد الدمام37'!E12+'[2]عبد الله مكة 37'!E12</f>
        <v>24</v>
      </c>
      <c r="F12" s="819">
        <f t="shared" si="0"/>
        <v>94</v>
      </c>
      <c r="G12" s="818">
        <f>'[2]ملاك وتشغيل37'!G12+'[2]فهد الرياض37'!G12+'[2]خالد عيون37'!G12+'[2]فهد الدمام37'!G12+'[2]عبد الله مكة 37'!G12</f>
        <v>3</v>
      </c>
      <c r="H12" s="818">
        <f>'[2]ملاك وتشغيل37'!H12+'[2]فهد الرياض37'!H12+'[2]خالد عيون37'!H12+'[2]فهد الدمام37'!H12+'[2]عبد الله مكة 37'!H12</f>
        <v>12</v>
      </c>
      <c r="I12" s="818">
        <f>'[2]ملاك وتشغيل37'!I12+'[2]فهد الرياض37'!I12+'[2]خالد عيون37'!I12+'[2]فهد الدمام37'!I12+'[2]عبد الله مكة 37'!I12</f>
        <v>5</v>
      </c>
      <c r="J12" s="819">
        <f t="shared" si="1"/>
        <v>20</v>
      </c>
      <c r="K12" s="818">
        <f>'[2]ملاك وتشغيل37'!K12+'[2]فهد الرياض37'!K12+'[2]خالد عيون37'!K12+'[2]فهد الدمام37'!K12+'[2]عبد الله مكة 37'!K12</f>
        <v>3</v>
      </c>
      <c r="L12" s="818">
        <f>'[2]ملاك وتشغيل37'!L12+'[2]فهد الرياض37'!L12+'[2]خالد عيون37'!L12+'[2]فهد الدمام37'!L12+'[2]عبد الله مكة 37'!L12</f>
        <v>13</v>
      </c>
      <c r="M12" s="818">
        <f>'[2]ملاك وتشغيل37'!M12+'[2]فهد الرياض37'!M12+'[2]خالد عيون37'!M12+'[2]فهد الدمام37'!M12+'[2]عبد الله مكة 37'!M12</f>
        <v>10</v>
      </c>
      <c r="N12" s="819">
        <f t="shared" si="2"/>
        <v>26</v>
      </c>
      <c r="O12" s="818">
        <f>'[2]ملاك وتشغيل37'!O12+'[2]فهد الرياض37'!O12+'[2]خالد عيون37'!O12+'[2]فهد الدمام37'!O12+'[2]عبد الله مكة 37'!O12</f>
        <v>12</v>
      </c>
      <c r="P12" s="818">
        <f>'[2]ملاك وتشغيل37'!P12+'[2]فهد الرياض37'!P12+'[2]خالد عيون37'!P12+'[2]فهد الدمام37'!P12+'[2]عبد الله مكة 37'!P12</f>
        <v>12</v>
      </c>
      <c r="Q12" s="818">
        <f>'[2]ملاك وتشغيل37'!Q12+'[2]فهد الرياض37'!Q12+'[2]خالد عيون37'!Q12+'[2]فهد الدمام37'!Q12+'[2]عبد الله مكة 37'!Q12</f>
        <v>6</v>
      </c>
      <c r="R12" s="819">
        <f t="shared" si="3"/>
        <v>30</v>
      </c>
      <c r="S12" s="818">
        <f>'[2]ملاك وتشغيل37'!S12+'[2]فهد الرياض37'!S12+'[2]خالد عيون37'!S12+'[2]فهد الدمام37'!S12+'[2]عبد الله مكة 37'!S12</f>
        <v>5</v>
      </c>
      <c r="T12" s="818">
        <f>'[2]ملاك وتشغيل37'!T12+'[2]فهد الرياض37'!T12+'[2]خالد عيون37'!T12+'[2]فهد الدمام37'!T12+'[2]عبد الله مكة 37'!T12</f>
        <v>15</v>
      </c>
      <c r="U12" s="818">
        <f>'[2]ملاك وتشغيل37'!U12+'[2]فهد الرياض37'!U12+'[2]خالد عيون37'!U12+'[2]فهد الدمام37'!U12+'[2]عبد الله مكة 37'!U12</f>
        <v>11</v>
      </c>
      <c r="V12" s="819">
        <f t="shared" si="4"/>
        <v>31</v>
      </c>
      <c r="W12" s="818">
        <f>'[2]ملاك وتشغيل37'!W12+'[2]فهد الرياض37'!W12+'[2]خالد عيون37'!W12+'[2]فهد الدمام37'!W12+'[2]عبد الله مكة 37'!W12</f>
        <v>1</v>
      </c>
      <c r="X12" s="818">
        <f>'[2]ملاك وتشغيل37'!X12+'[2]فهد الرياض37'!X12+'[2]خالد عيون37'!X12+'[2]فهد الدمام37'!X12+'[2]عبد الله مكة 37'!X12</f>
        <v>16</v>
      </c>
      <c r="Y12" s="818">
        <f>'[2]ملاك وتشغيل37'!Y12+'[2]فهد الرياض37'!Y12+'[2]خالد عيون37'!Y12+'[2]فهد الدمام37'!Y12+'[2]عبد الله مكة 37'!Y12</f>
        <v>3</v>
      </c>
      <c r="Z12" s="819">
        <f t="shared" si="5"/>
        <v>20</v>
      </c>
      <c r="AA12" s="818">
        <f>'[2]ملاك وتشغيل37'!AA12+'[2]فهد الرياض37'!AA12+'[2]خالد عيون37'!AA12+'[2]فهد الدمام37'!AA12+'[2]عبد الله مكة 37'!AA12</f>
        <v>10</v>
      </c>
      <c r="AB12" s="818">
        <f>'[2]ملاك وتشغيل37'!AB12+'[2]فهد الرياض37'!AB12+'[2]خالد عيون37'!AB12+'[2]فهد الدمام37'!AB12+'[2]عبد الله مكة 37'!AB12</f>
        <v>15</v>
      </c>
      <c r="AC12" s="818">
        <f>'[2]ملاك وتشغيل37'!AC12+'[2]فهد الرياض37'!AC12+'[2]خالد عيون37'!AC12+'[2]فهد الدمام37'!AC12+'[2]عبد الله مكة 37'!AC12</f>
        <v>11</v>
      </c>
      <c r="AD12" s="819">
        <f t="shared" si="6"/>
        <v>36</v>
      </c>
    </row>
    <row r="13" spans="1:30">
      <c r="A13" s="820" t="s">
        <v>456</v>
      </c>
      <c r="B13" s="822" t="s">
        <v>457</v>
      </c>
      <c r="C13" s="818">
        <f>'[2]ملاك وتشغيل37'!C13+'[2]فهد الرياض37'!C13+'[2]خالد عيون37'!C13+'[2]فهد الدمام37'!C13+'[2]عبد الله مكة 37'!C13</f>
        <v>2</v>
      </c>
      <c r="D13" s="818">
        <f>'[2]ملاك وتشغيل37'!D13+'[2]فهد الرياض37'!D13+'[2]خالد عيون37'!D13+'[2]فهد الدمام37'!D13+'[2]عبد الله مكة 37'!D13</f>
        <v>2</v>
      </c>
      <c r="E13" s="818">
        <f>'[2]ملاك وتشغيل37'!E13+'[2]فهد الرياض37'!E13+'[2]خالد عيون37'!E13+'[2]فهد الدمام37'!E13+'[2]عبد الله مكة 37'!E13</f>
        <v>28</v>
      </c>
      <c r="F13" s="819">
        <f t="shared" si="0"/>
        <v>32</v>
      </c>
      <c r="G13" s="818">
        <f>'[2]ملاك وتشغيل37'!G13+'[2]فهد الرياض37'!G13+'[2]خالد عيون37'!G13+'[2]فهد الدمام37'!G13+'[2]عبد الله مكة 37'!G13</f>
        <v>1</v>
      </c>
      <c r="H13" s="818">
        <f>'[2]ملاك وتشغيل37'!H13+'[2]فهد الرياض37'!H13+'[2]خالد عيون37'!H13+'[2]فهد الدمام37'!H13+'[2]عبد الله مكة 37'!H13</f>
        <v>17</v>
      </c>
      <c r="I13" s="818">
        <f>'[2]ملاك وتشغيل37'!I13+'[2]فهد الرياض37'!I13+'[2]خالد عيون37'!I13+'[2]فهد الدمام37'!I13+'[2]عبد الله مكة 37'!I13</f>
        <v>11</v>
      </c>
      <c r="J13" s="819">
        <f t="shared" si="1"/>
        <v>29</v>
      </c>
      <c r="K13" s="818">
        <f>'[2]ملاك وتشغيل37'!K13+'[2]فهد الرياض37'!K13+'[2]خالد عيون37'!K13+'[2]فهد الدمام37'!K13+'[2]عبد الله مكة 37'!K13</f>
        <v>0</v>
      </c>
      <c r="L13" s="818">
        <f>'[2]ملاك وتشغيل37'!L13+'[2]فهد الرياض37'!L13+'[2]خالد عيون37'!L13+'[2]فهد الدمام37'!L13+'[2]عبد الله مكة 37'!L13</f>
        <v>2</v>
      </c>
      <c r="M13" s="818">
        <f>'[2]ملاك وتشغيل37'!M13+'[2]فهد الرياض37'!M13+'[2]خالد عيون37'!M13+'[2]فهد الدمام37'!M13+'[2]عبد الله مكة 37'!M13</f>
        <v>4</v>
      </c>
      <c r="N13" s="819">
        <f t="shared" si="2"/>
        <v>6</v>
      </c>
      <c r="O13" s="818">
        <f>'[2]ملاك وتشغيل37'!O13+'[2]فهد الرياض37'!O13+'[2]خالد عيون37'!O13+'[2]فهد الدمام37'!O13+'[2]عبد الله مكة 37'!O13</f>
        <v>0</v>
      </c>
      <c r="P13" s="818">
        <f>'[2]ملاك وتشغيل37'!P13+'[2]فهد الرياض37'!P13+'[2]خالد عيون37'!P13+'[2]فهد الدمام37'!P13+'[2]عبد الله مكة 37'!P13</f>
        <v>8</v>
      </c>
      <c r="Q13" s="818">
        <f>'[2]ملاك وتشغيل37'!Q13+'[2]فهد الرياض37'!Q13+'[2]خالد عيون37'!Q13+'[2]فهد الدمام37'!Q13+'[2]عبد الله مكة 37'!Q13</f>
        <v>0</v>
      </c>
      <c r="R13" s="819">
        <f t="shared" si="3"/>
        <v>8</v>
      </c>
      <c r="S13" s="818">
        <f>'[2]ملاك وتشغيل37'!S13+'[2]فهد الرياض37'!S13+'[2]خالد عيون37'!S13+'[2]فهد الدمام37'!S13+'[2]عبد الله مكة 37'!S13</f>
        <v>0</v>
      </c>
      <c r="T13" s="818">
        <f>'[2]ملاك وتشغيل37'!T13+'[2]فهد الرياض37'!T13+'[2]خالد عيون37'!T13+'[2]فهد الدمام37'!T13+'[2]عبد الله مكة 37'!T13</f>
        <v>10</v>
      </c>
      <c r="U13" s="818">
        <f>'[2]ملاك وتشغيل37'!U13+'[2]فهد الرياض37'!U13+'[2]خالد عيون37'!U13+'[2]فهد الدمام37'!U13+'[2]عبد الله مكة 37'!U13</f>
        <v>10</v>
      </c>
      <c r="V13" s="819">
        <f t="shared" si="4"/>
        <v>20</v>
      </c>
      <c r="W13" s="818">
        <f>'[2]ملاك وتشغيل37'!W13+'[2]فهد الرياض37'!W13+'[2]خالد عيون37'!W13+'[2]فهد الدمام37'!W13+'[2]عبد الله مكة 37'!W13</f>
        <v>1</v>
      </c>
      <c r="X13" s="818">
        <f>'[2]ملاك وتشغيل37'!X13+'[2]فهد الرياض37'!X13+'[2]خالد عيون37'!X13+'[2]فهد الدمام37'!X13+'[2]عبد الله مكة 37'!X13</f>
        <v>4</v>
      </c>
      <c r="Y13" s="818">
        <f>'[2]ملاك وتشغيل37'!Y13+'[2]فهد الرياض37'!Y13+'[2]خالد عيون37'!Y13+'[2]فهد الدمام37'!Y13+'[2]عبد الله مكة 37'!Y13</f>
        <v>10</v>
      </c>
      <c r="Z13" s="819">
        <f t="shared" si="5"/>
        <v>15</v>
      </c>
      <c r="AA13" s="818">
        <f>'[2]ملاك وتشغيل37'!AA13+'[2]فهد الرياض37'!AA13+'[2]خالد عيون37'!AA13+'[2]فهد الدمام37'!AA13+'[2]عبد الله مكة 37'!AA13</f>
        <v>2</v>
      </c>
      <c r="AB13" s="818">
        <f>'[2]ملاك وتشغيل37'!AB13+'[2]فهد الرياض37'!AB13+'[2]خالد عيون37'!AB13+'[2]فهد الدمام37'!AB13+'[2]عبد الله مكة 37'!AB13</f>
        <v>9</v>
      </c>
      <c r="AC13" s="818">
        <f>'[2]ملاك وتشغيل37'!AC13+'[2]فهد الرياض37'!AC13+'[2]خالد عيون37'!AC13+'[2]فهد الدمام37'!AC13+'[2]عبد الله مكة 37'!AC13</f>
        <v>9</v>
      </c>
      <c r="AD13" s="819">
        <f t="shared" si="6"/>
        <v>20</v>
      </c>
    </row>
    <row r="14" spans="1:30">
      <c r="A14" s="820" t="s">
        <v>458</v>
      </c>
      <c r="B14" s="821" t="s">
        <v>459</v>
      </c>
      <c r="C14" s="818">
        <f>'[2]ملاك وتشغيل37'!C14+'[2]فهد الرياض37'!C14+'[2]خالد عيون37'!C14+'[2]فهد الدمام37'!C14+'[2]عبد الله مكة 37'!C14</f>
        <v>30</v>
      </c>
      <c r="D14" s="818">
        <f>'[2]ملاك وتشغيل37'!D14+'[2]فهد الرياض37'!D14+'[2]خالد عيون37'!D14+'[2]فهد الدمام37'!D14+'[2]عبد الله مكة 37'!D14</f>
        <v>11</v>
      </c>
      <c r="E14" s="818">
        <f>'[2]ملاك وتشغيل37'!E14+'[2]فهد الرياض37'!E14+'[2]خالد عيون37'!E14+'[2]فهد الدمام37'!E14+'[2]عبد الله مكة 37'!E14</f>
        <v>50</v>
      </c>
      <c r="F14" s="819">
        <f t="shared" si="0"/>
        <v>91</v>
      </c>
      <c r="G14" s="818">
        <f>'[2]ملاك وتشغيل37'!G14+'[2]فهد الرياض37'!G14+'[2]خالد عيون37'!G14+'[2]فهد الدمام37'!G14+'[2]عبد الله مكة 37'!G14</f>
        <v>9</v>
      </c>
      <c r="H14" s="818">
        <f>'[2]ملاك وتشغيل37'!H14+'[2]فهد الرياض37'!H14+'[2]خالد عيون37'!H14+'[2]فهد الدمام37'!H14+'[2]عبد الله مكة 37'!H14</f>
        <v>18</v>
      </c>
      <c r="I14" s="818">
        <f>'[2]ملاك وتشغيل37'!I14+'[2]فهد الرياض37'!I14+'[2]خالد عيون37'!I14+'[2]فهد الدمام37'!I14+'[2]عبد الله مكة 37'!I14</f>
        <v>8</v>
      </c>
      <c r="J14" s="819">
        <f t="shared" si="1"/>
        <v>35</v>
      </c>
      <c r="K14" s="818">
        <f>'[2]ملاك وتشغيل37'!K14+'[2]فهد الرياض37'!K14+'[2]خالد عيون37'!K14+'[2]فهد الدمام37'!K14+'[2]عبد الله مكة 37'!K14</f>
        <v>2</v>
      </c>
      <c r="L14" s="818">
        <f>'[2]ملاك وتشغيل37'!L14+'[2]فهد الرياض37'!L14+'[2]خالد عيون37'!L14+'[2]فهد الدمام37'!L14+'[2]عبد الله مكة 37'!L14</f>
        <v>14</v>
      </c>
      <c r="M14" s="818">
        <f>'[2]ملاك وتشغيل37'!M14+'[2]فهد الرياض37'!M14+'[2]خالد عيون37'!M14+'[2]فهد الدمام37'!M14+'[2]عبد الله مكة 37'!M14</f>
        <v>6</v>
      </c>
      <c r="N14" s="819">
        <f t="shared" si="2"/>
        <v>22</v>
      </c>
      <c r="O14" s="818">
        <f>'[2]ملاك وتشغيل37'!O14+'[2]فهد الرياض37'!O14+'[2]خالد عيون37'!O14+'[2]فهد الدمام37'!O14+'[2]عبد الله مكة 37'!O14</f>
        <v>5</v>
      </c>
      <c r="P14" s="818">
        <f>'[2]ملاك وتشغيل37'!P14+'[2]فهد الرياض37'!P14+'[2]خالد عيون37'!P14+'[2]فهد الدمام37'!P14+'[2]عبد الله مكة 37'!P14</f>
        <v>8</v>
      </c>
      <c r="Q14" s="818">
        <f>'[2]ملاك وتشغيل37'!Q14+'[2]فهد الرياض37'!Q14+'[2]خالد عيون37'!Q14+'[2]فهد الدمام37'!Q14+'[2]عبد الله مكة 37'!Q14</f>
        <v>1</v>
      </c>
      <c r="R14" s="819">
        <f t="shared" si="3"/>
        <v>14</v>
      </c>
      <c r="S14" s="818">
        <f>'[2]ملاك وتشغيل37'!S14+'[2]فهد الرياض37'!S14+'[2]خالد عيون37'!S14+'[2]فهد الدمام37'!S14+'[2]عبد الله مكة 37'!S14</f>
        <v>4</v>
      </c>
      <c r="T14" s="818">
        <f>'[2]ملاك وتشغيل37'!T14+'[2]فهد الرياض37'!T14+'[2]خالد عيون37'!T14+'[2]فهد الدمام37'!T14+'[2]عبد الله مكة 37'!T14</f>
        <v>8</v>
      </c>
      <c r="U14" s="818">
        <f>'[2]ملاك وتشغيل37'!U14+'[2]فهد الرياض37'!U14+'[2]خالد عيون37'!U14+'[2]فهد الدمام37'!U14+'[2]عبد الله مكة 37'!U14</f>
        <v>4</v>
      </c>
      <c r="V14" s="819">
        <f t="shared" si="4"/>
        <v>16</v>
      </c>
      <c r="W14" s="818">
        <f>'[2]ملاك وتشغيل37'!W14+'[2]فهد الرياض37'!W14+'[2]خالد عيون37'!W14+'[2]فهد الدمام37'!W14+'[2]عبد الله مكة 37'!W14</f>
        <v>4</v>
      </c>
      <c r="X14" s="818">
        <f>'[2]ملاك وتشغيل37'!X14+'[2]فهد الرياض37'!X14+'[2]خالد عيون37'!X14+'[2]فهد الدمام37'!X14+'[2]عبد الله مكة 37'!X14</f>
        <v>5</v>
      </c>
      <c r="Y14" s="818">
        <f>'[2]ملاك وتشغيل37'!Y14+'[2]فهد الرياض37'!Y14+'[2]خالد عيون37'!Y14+'[2]فهد الدمام37'!Y14+'[2]عبد الله مكة 37'!Y14</f>
        <v>3</v>
      </c>
      <c r="Z14" s="819">
        <f t="shared" si="5"/>
        <v>12</v>
      </c>
      <c r="AA14" s="818">
        <f>'[2]ملاك وتشغيل37'!AA14+'[2]فهد الرياض37'!AA14+'[2]خالد عيون37'!AA14+'[2]فهد الدمام37'!AA14+'[2]عبد الله مكة 37'!AA14</f>
        <v>12</v>
      </c>
      <c r="AB14" s="818">
        <f>'[2]ملاك وتشغيل37'!AB14+'[2]فهد الرياض37'!AB14+'[2]خالد عيون37'!AB14+'[2]فهد الدمام37'!AB14+'[2]عبد الله مكة 37'!AB14</f>
        <v>5</v>
      </c>
      <c r="AC14" s="818">
        <f>'[2]ملاك وتشغيل37'!AC14+'[2]فهد الرياض37'!AC14+'[2]خالد عيون37'!AC14+'[2]فهد الدمام37'!AC14+'[2]عبد الله مكة 37'!AC14</f>
        <v>6</v>
      </c>
      <c r="AD14" s="819">
        <f t="shared" si="6"/>
        <v>23</v>
      </c>
    </row>
    <row r="15" spans="1:30">
      <c r="A15" s="820" t="s">
        <v>460</v>
      </c>
      <c r="B15" s="821" t="s">
        <v>461</v>
      </c>
      <c r="C15" s="818">
        <f>'[2]ملاك وتشغيل37'!C15+'[2]فهد الرياض37'!C15+'[2]خالد عيون37'!C15+'[2]فهد الدمام37'!C15+'[2]عبد الله مكة 37'!C15</f>
        <v>16</v>
      </c>
      <c r="D15" s="818">
        <f>'[2]ملاك وتشغيل37'!D15+'[2]فهد الرياض37'!D15+'[2]خالد عيون37'!D15+'[2]فهد الدمام37'!D15+'[2]عبد الله مكة 37'!D15</f>
        <v>7</v>
      </c>
      <c r="E15" s="818">
        <f>'[2]ملاك وتشغيل37'!E15+'[2]فهد الرياض37'!E15+'[2]خالد عيون37'!E15+'[2]فهد الدمام37'!E15+'[2]عبد الله مكة 37'!E15</f>
        <v>18</v>
      </c>
      <c r="F15" s="819">
        <f t="shared" si="0"/>
        <v>41</v>
      </c>
      <c r="G15" s="818">
        <f>'[2]ملاك وتشغيل37'!G15+'[2]فهد الرياض37'!G15+'[2]خالد عيون37'!G15+'[2]فهد الدمام37'!G15+'[2]عبد الله مكة 37'!G15</f>
        <v>10</v>
      </c>
      <c r="H15" s="818">
        <f>'[2]ملاك وتشغيل37'!H15+'[2]فهد الرياض37'!H15+'[2]خالد عيون37'!H15+'[2]فهد الدمام37'!H15+'[2]عبد الله مكة 37'!H15</f>
        <v>10</v>
      </c>
      <c r="I15" s="818">
        <f>'[2]ملاك وتشغيل37'!I15+'[2]فهد الرياض37'!I15+'[2]خالد عيون37'!I15+'[2]فهد الدمام37'!I15+'[2]عبد الله مكة 37'!I15</f>
        <v>4</v>
      </c>
      <c r="J15" s="819">
        <f t="shared" si="1"/>
        <v>24</v>
      </c>
      <c r="K15" s="818">
        <f>'[2]ملاك وتشغيل37'!K15+'[2]فهد الرياض37'!K15+'[2]خالد عيون37'!K15+'[2]فهد الدمام37'!K15+'[2]عبد الله مكة 37'!K15</f>
        <v>1</v>
      </c>
      <c r="L15" s="818">
        <f>'[2]ملاك وتشغيل37'!L15+'[2]فهد الرياض37'!L15+'[2]خالد عيون37'!L15+'[2]فهد الدمام37'!L15+'[2]عبد الله مكة 37'!L15</f>
        <v>5</v>
      </c>
      <c r="M15" s="818">
        <f>'[2]ملاك وتشغيل37'!M15+'[2]فهد الرياض37'!M15+'[2]خالد عيون37'!M15+'[2]فهد الدمام37'!M15+'[2]عبد الله مكة 37'!M15</f>
        <v>4</v>
      </c>
      <c r="N15" s="819">
        <f t="shared" si="2"/>
        <v>10</v>
      </c>
      <c r="O15" s="818">
        <f>'[2]ملاك وتشغيل37'!O15+'[2]فهد الرياض37'!O15+'[2]خالد عيون37'!O15+'[2]فهد الدمام37'!O15+'[2]عبد الله مكة 37'!O15</f>
        <v>6</v>
      </c>
      <c r="P15" s="818">
        <f>'[2]ملاك وتشغيل37'!P15+'[2]فهد الرياض37'!P15+'[2]خالد عيون37'!P15+'[2]فهد الدمام37'!P15+'[2]عبد الله مكة 37'!P15</f>
        <v>3</v>
      </c>
      <c r="Q15" s="818">
        <f>'[2]ملاك وتشغيل37'!Q15+'[2]فهد الرياض37'!Q15+'[2]خالد عيون37'!Q15+'[2]فهد الدمام37'!Q15+'[2]عبد الله مكة 37'!Q15</f>
        <v>2</v>
      </c>
      <c r="R15" s="819">
        <f t="shared" si="3"/>
        <v>11</v>
      </c>
      <c r="S15" s="818">
        <f>'[2]ملاك وتشغيل37'!S15+'[2]فهد الرياض37'!S15+'[2]خالد عيون37'!S15+'[2]فهد الدمام37'!S15+'[2]عبد الله مكة 37'!S15</f>
        <v>1</v>
      </c>
      <c r="T15" s="818">
        <f>'[2]ملاك وتشغيل37'!T15+'[2]فهد الرياض37'!T15+'[2]خالد عيون37'!T15+'[2]فهد الدمام37'!T15+'[2]عبد الله مكة 37'!T15</f>
        <v>7</v>
      </c>
      <c r="U15" s="818">
        <f>'[2]ملاك وتشغيل37'!U15+'[2]فهد الرياض37'!U15+'[2]خالد عيون37'!U15+'[2]فهد الدمام37'!U15+'[2]عبد الله مكة 37'!U15</f>
        <v>5</v>
      </c>
      <c r="V15" s="819">
        <f t="shared" si="4"/>
        <v>13</v>
      </c>
      <c r="W15" s="818">
        <f>'[2]ملاك وتشغيل37'!W15+'[2]فهد الرياض37'!W15+'[2]خالد عيون37'!W15+'[2]فهد الدمام37'!W15+'[2]عبد الله مكة 37'!W15</f>
        <v>1</v>
      </c>
      <c r="X15" s="818">
        <f>'[2]ملاك وتشغيل37'!X15+'[2]فهد الرياض37'!X15+'[2]خالد عيون37'!X15+'[2]فهد الدمام37'!X15+'[2]عبد الله مكة 37'!X15</f>
        <v>8</v>
      </c>
      <c r="Y15" s="818">
        <f>'[2]ملاك وتشغيل37'!Y15+'[2]فهد الرياض37'!Y15+'[2]خالد عيون37'!Y15+'[2]فهد الدمام37'!Y15+'[2]عبد الله مكة 37'!Y15</f>
        <v>3</v>
      </c>
      <c r="Z15" s="819">
        <f t="shared" si="5"/>
        <v>12</v>
      </c>
      <c r="AA15" s="818">
        <f>'[2]ملاك وتشغيل37'!AA15+'[2]فهد الرياض37'!AA15+'[2]خالد عيون37'!AA15+'[2]فهد الدمام37'!AA15+'[2]عبد الله مكة 37'!AA15</f>
        <v>5</v>
      </c>
      <c r="AB15" s="818">
        <f>'[2]ملاك وتشغيل37'!AB15+'[2]فهد الرياض37'!AB15+'[2]خالد عيون37'!AB15+'[2]فهد الدمام37'!AB15+'[2]عبد الله مكة 37'!AB15</f>
        <v>5</v>
      </c>
      <c r="AC15" s="818">
        <f>'[2]ملاك وتشغيل37'!AC15+'[2]فهد الرياض37'!AC15+'[2]خالد عيون37'!AC15+'[2]فهد الدمام37'!AC15+'[2]عبد الله مكة 37'!AC15</f>
        <v>3</v>
      </c>
      <c r="AD15" s="819">
        <f t="shared" si="6"/>
        <v>13</v>
      </c>
    </row>
    <row r="16" spans="1:30">
      <c r="A16" s="820" t="s">
        <v>462</v>
      </c>
      <c r="B16" s="821" t="s">
        <v>463</v>
      </c>
      <c r="C16" s="818">
        <f>'[2]ملاك وتشغيل37'!C16+'[2]فهد الرياض37'!C16+'[2]خالد عيون37'!C16+'[2]فهد الدمام37'!C16+'[2]عبد الله مكة 37'!C16</f>
        <v>40</v>
      </c>
      <c r="D16" s="818">
        <f>'[2]ملاك وتشغيل37'!D16+'[2]فهد الرياض37'!D16+'[2]خالد عيون37'!D16+'[2]فهد الدمام37'!D16+'[2]عبد الله مكة 37'!D16</f>
        <v>47</v>
      </c>
      <c r="E16" s="818">
        <f>'[2]ملاك وتشغيل37'!E16+'[2]فهد الرياض37'!E16+'[2]خالد عيون37'!E16+'[2]فهد الدمام37'!E16+'[2]عبد الله مكة 37'!E16</f>
        <v>27</v>
      </c>
      <c r="F16" s="819">
        <f t="shared" si="0"/>
        <v>114</v>
      </c>
      <c r="G16" s="818">
        <f>'[2]ملاك وتشغيل37'!G16+'[2]فهد الرياض37'!G16+'[2]خالد عيون37'!G16+'[2]فهد الدمام37'!G16+'[2]عبد الله مكة 37'!G16</f>
        <v>6</v>
      </c>
      <c r="H16" s="818">
        <f>'[2]ملاك وتشغيل37'!H16+'[2]فهد الرياض37'!H16+'[2]خالد عيون37'!H16+'[2]فهد الدمام37'!H16+'[2]عبد الله مكة 37'!H16</f>
        <v>23</v>
      </c>
      <c r="I16" s="818">
        <f>'[2]ملاك وتشغيل37'!I16+'[2]فهد الرياض37'!I16+'[2]خالد عيون37'!I16+'[2]فهد الدمام37'!I16+'[2]عبد الله مكة 37'!I16</f>
        <v>9</v>
      </c>
      <c r="J16" s="819">
        <f t="shared" si="1"/>
        <v>38</v>
      </c>
      <c r="K16" s="818">
        <f>'[2]ملاك وتشغيل37'!K16+'[2]فهد الرياض37'!K16+'[2]خالد عيون37'!K16+'[2]فهد الدمام37'!K16+'[2]عبد الله مكة 37'!K16</f>
        <v>7</v>
      </c>
      <c r="L16" s="818">
        <f>'[2]ملاك وتشغيل37'!L16+'[2]فهد الرياض37'!L16+'[2]خالد عيون37'!L16+'[2]فهد الدمام37'!L16+'[2]عبد الله مكة 37'!L16</f>
        <v>23</v>
      </c>
      <c r="M16" s="818">
        <f>'[2]ملاك وتشغيل37'!M16+'[2]فهد الرياض37'!M16+'[2]خالد عيون37'!M16+'[2]فهد الدمام37'!M16+'[2]عبد الله مكة 37'!M16</f>
        <v>18</v>
      </c>
      <c r="N16" s="819">
        <f t="shared" si="2"/>
        <v>48</v>
      </c>
      <c r="O16" s="818">
        <f>'[2]ملاك وتشغيل37'!O16+'[2]فهد الرياض37'!O16+'[2]خالد عيون37'!O16+'[2]فهد الدمام37'!O16+'[2]عبد الله مكة 37'!O16</f>
        <v>8</v>
      </c>
      <c r="P16" s="818">
        <f>'[2]ملاك وتشغيل37'!P16+'[2]فهد الرياض37'!P16+'[2]خالد عيون37'!P16+'[2]فهد الدمام37'!P16+'[2]عبد الله مكة 37'!P16</f>
        <v>15</v>
      </c>
      <c r="Q16" s="818">
        <f>'[2]ملاك وتشغيل37'!Q16+'[2]فهد الرياض37'!Q16+'[2]خالد عيون37'!Q16+'[2]فهد الدمام37'!Q16+'[2]عبد الله مكة 37'!Q16</f>
        <v>3</v>
      </c>
      <c r="R16" s="819">
        <f t="shared" si="3"/>
        <v>26</v>
      </c>
      <c r="S16" s="818">
        <f>'[2]ملاك وتشغيل37'!S16+'[2]فهد الرياض37'!S16+'[2]خالد عيون37'!S16+'[2]فهد الدمام37'!S16+'[2]عبد الله مكة 37'!S16</f>
        <v>6</v>
      </c>
      <c r="T16" s="818">
        <f>'[2]ملاك وتشغيل37'!T16+'[2]فهد الرياض37'!T16+'[2]خالد عيون37'!T16+'[2]فهد الدمام37'!T16+'[2]عبد الله مكة 37'!T16</f>
        <v>26</v>
      </c>
      <c r="U16" s="818">
        <f>'[2]ملاك وتشغيل37'!U16+'[2]فهد الرياض37'!U16+'[2]خالد عيون37'!U16+'[2]فهد الدمام37'!U16+'[2]عبد الله مكة 37'!U16</f>
        <v>7</v>
      </c>
      <c r="V16" s="819">
        <f t="shared" si="4"/>
        <v>39</v>
      </c>
      <c r="W16" s="818">
        <f>'[2]ملاك وتشغيل37'!W16+'[2]فهد الرياض37'!W16+'[2]خالد عيون37'!W16+'[2]فهد الدمام37'!W16+'[2]عبد الله مكة 37'!W16</f>
        <v>7</v>
      </c>
      <c r="X16" s="818">
        <f>'[2]ملاك وتشغيل37'!X16+'[2]فهد الرياض37'!X16+'[2]خالد عيون37'!X16+'[2]فهد الدمام37'!X16+'[2]عبد الله مكة 37'!X16</f>
        <v>20</v>
      </c>
      <c r="Y16" s="818">
        <f>'[2]ملاك وتشغيل37'!Y16+'[2]فهد الرياض37'!Y16+'[2]خالد عيون37'!Y16+'[2]فهد الدمام37'!Y16+'[2]عبد الله مكة 37'!Y16</f>
        <v>1</v>
      </c>
      <c r="Z16" s="819">
        <f t="shared" si="5"/>
        <v>28</v>
      </c>
      <c r="AA16" s="818">
        <f>'[2]ملاك وتشغيل37'!AA16+'[2]فهد الرياض37'!AA16+'[2]خالد عيون37'!AA16+'[2]فهد الدمام37'!AA16+'[2]عبد الله مكة 37'!AA16</f>
        <v>22</v>
      </c>
      <c r="AB16" s="818">
        <f>'[2]ملاك وتشغيل37'!AB16+'[2]فهد الرياض37'!AB16+'[2]خالد عيون37'!AB16+'[2]فهد الدمام37'!AB16+'[2]عبد الله مكة 37'!AB16</f>
        <v>22</v>
      </c>
      <c r="AC16" s="818">
        <f>'[2]ملاك وتشغيل37'!AC16+'[2]فهد الرياض37'!AC16+'[2]خالد عيون37'!AC16+'[2]فهد الدمام37'!AC16+'[2]عبد الله مكة 37'!AC16</f>
        <v>13</v>
      </c>
      <c r="AD16" s="819">
        <f t="shared" si="6"/>
        <v>57</v>
      </c>
    </row>
    <row r="17" spans="1:30">
      <c r="A17" s="820" t="s">
        <v>464</v>
      </c>
      <c r="B17" s="821" t="s">
        <v>465</v>
      </c>
      <c r="C17" s="818">
        <f>'[2]ملاك وتشغيل37'!C17+'[2]فهد الرياض37'!C17+'[2]خالد عيون37'!C17+'[2]فهد الدمام37'!C17+'[2]عبد الله مكة 37'!C17</f>
        <v>26</v>
      </c>
      <c r="D17" s="818">
        <f>'[2]ملاك وتشغيل37'!D17+'[2]فهد الرياض37'!D17+'[2]خالد عيون37'!D17+'[2]فهد الدمام37'!D17+'[2]عبد الله مكة 37'!D17</f>
        <v>44</v>
      </c>
      <c r="E17" s="818">
        <f>'[2]ملاك وتشغيل37'!E17+'[2]فهد الرياض37'!E17+'[2]خالد عيون37'!E17+'[2]فهد الدمام37'!E17+'[2]عبد الله مكة 37'!E17</f>
        <v>75</v>
      </c>
      <c r="F17" s="819">
        <f t="shared" si="0"/>
        <v>145</v>
      </c>
      <c r="G17" s="818">
        <f>'[2]ملاك وتشغيل37'!G17+'[2]فهد الرياض37'!G17+'[2]خالد عيون37'!G17+'[2]فهد الدمام37'!G17+'[2]عبد الله مكة 37'!G17</f>
        <v>8</v>
      </c>
      <c r="H17" s="818">
        <f>'[2]ملاك وتشغيل37'!H17+'[2]فهد الرياض37'!H17+'[2]خالد عيون37'!H17+'[2]فهد الدمام37'!H17+'[2]عبد الله مكة 37'!H17</f>
        <v>31</v>
      </c>
      <c r="I17" s="818">
        <f>'[2]ملاك وتشغيل37'!I17+'[2]فهد الرياض37'!I17+'[2]خالد عيون37'!I17+'[2]فهد الدمام37'!I17+'[2]عبد الله مكة 37'!I17</f>
        <v>12</v>
      </c>
      <c r="J17" s="819">
        <f t="shared" si="1"/>
        <v>51</v>
      </c>
      <c r="K17" s="818">
        <f>'[2]ملاك وتشغيل37'!K17+'[2]فهد الرياض37'!K17+'[2]خالد عيون37'!K17+'[2]فهد الدمام37'!K17+'[2]عبد الله مكة 37'!K17</f>
        <v>13</v>
      </c>
      <c r="L17" s="818">
        <f>'[2]ملاك وتشغيل37'!L17+'[2]فهد الرياض37'!L17+'[2]خالد عيون37'!L17+'[2]فهد الدمام37'!L17+'[2]عبد الله مكة 37'!L17</f>
        <v>24</v>
      </c>
      <c r="M17" s="818">
        <f>'[2]ملاك وتشغيل37'!M17+'[2]فهد الرياض37'!M17+'[2]خالد عيون37'!M17+'[2]فهد الدمام37'!M17+'[2]عبد الله مكة 37'!M17</f>
        <v>18</v>
      </c>
      <c r="N17" s="819">
        <f t="shared" si="2"/>
        <v>55</v>
      </c>
      <c r="O17" s="818">
        <f>'[2]ملاك وتشغيل37'!O17+'[2]فهد الرياض37'!O17+'[2]خالد عيون37'!O17+'[2]فهد الدمام37'!O17+'[2]عبد الله مكة 37'!O17</f>
        <v>15</v>
      </c>
      <c r="P17" s="818">
        <f>'[2]ملاك وتشغيل37'!P17+'[2]فهد الرياض37'!P17+'[2]خالد عيون37'!P17+'[2]فهد الدمام37'!P17+'[2]عبد الله مكة 37'!P17</f>
        <v>13</v>
      </c>
      <c r="Q17" s="818">
        <f>'[2]ملاك وتشغيل37'!Q17+'[2]فهد الرياض37'!Q17+'[2]خالد عيون37'!Q17+'[2]فهد الدمام37'!Q17+'[2]عبد الله مكة 37'!Q17</f>
        <v>5</v>
      </c>
      <c r="R17" s="819">
        <f t="shared" si="3"/>
        <v>33</v>
      </c>
      <c r="S17" s="818">
        <f>'[2]ملاك وتشغيل37'!S17+'[2]فهد الرياض37'!S17+'[2]خالد عيون37'!S17+'[2]فهد الدمام37'!S17+'[2]عبد الله مكة 37'!S17</f>
        <v>9</v>
      </c>
      <c r="T17" s="818">
        <f>'[2]ملاك وتشغيل37'!T17+'[2]فهد الرياض37'!T17+'[2]خالد عيون37'!T17+'[2]فهد الدمام37'!T17+'[2]عبد الله مكة 37'!T17</f>
        <v>16</v>
      </c>
      <c r="U17" s="818">
        <f>'[2]ملاك وتشغيل37'!U17+'[2]فهد الرياض37'!U17+'[2]خالد عيون37'!U17+'[2]فهد الدمام37'!U17+'[2]عبد الله مكة 37'!U17</f>
        <v>12</v>
      </c>
      <c r="V17" s="819">
        <f t="shared" si="4"/>
        <v>37</v>
      </c>
      <c r="W17" s="818">
        <f>'[2]ملاك وتشغيل37'!W17+'[2]فهد الرياض37'!W17+'[2]خالد عيون37'!W17+'[2]فهد الدمام37'!W17+'[2]عبد الله مكة 37'!W17</f>
        <v>11</v>
      </c>
      <c r="X17" s="818">
        <f>'[2]ملاك وتشغيل37'!X17+'[2]فهد الرياض37'!X17+'[2]خالد عيون37'!X17+'[2]فهد الدمام37'!X17+'[2]عبد الله مكة 37'!X17</f>
        <v>23</v>
      </c>
      <c r="Y17" s="818">
        <f>'[2]ملاك وتشغيل37'!Y17+'[2]فهد الرياض37'!Y17+'[2]خالد عيون37'!Y17+'[2]فهد الدمام37'!Y17+'[2]عبد الله مكة 37'!Y17</f>
        <v>7</v>
      </c>
      <c r="Z17" s="819">
        <f t="shared" si="5"/>
        <v>41</v>
      </c>
      <c r="AA17" s="818">
        <f>'[2]ملاك وتشغيل37'!AA17+'[2]فهد الرياض37'!AA17+'[2]خالد عيون37'!AA17+'[2]فهد الدمام37'!AA17+'[2]عبد الله مكة 37'!AA17</f>
        <v>29</v>
      </c>
      <c r="AB17" s="818">
        <f>'[2]ملاك وتشغيل37'!AB17+'[2]فهد الرياض37'!AB17+'[2]خالد عيون37'!AB17+'[2]فهد الدمام37'!AB17+'[2]عبد الله مكة 37'!AB17</f>
        <v>24</v>
      </c>
      <c r="AC17" s="818">
        <f>'[2]ملاك وتشغيل37'!AC17+'[2]فهد الرياض37'!AC17+'[2]خالد عيون37'!AC17+'[2]فهد الدمام37'!AC17+'[2]عبد الله مكة 37'!AC17</f>
        <v>28</v>
      </c>
      <c r="AD17" s="819">
        <f t="shared" si="6"/>
        <v>81</v>
      </c>
    </row>
    <row r="18" spans="1:30">
      <c r="A18" s="820" t="s">
        <v>466</v>
      </c>
      <c r="B18" s="821" t="s">
        <v>467</v>
      </c>
      <c r="C18" s="818">
        <f>'[2]ملاك وتشغيل37'!C18+'[2]فهد الرياض37'!C18+'[2]خالد عيون37'!C18+'[2]فهد الدمام37'!C18+'[2]عبد الله مكة 37'!C18</f>
        <v>178</v>
      </c>
      <c r="D18" s="818">
        <f>'[2]ملاك وتشغيل37'!D18+'[2]فهد الرياض37'!D18+'[2]خالد عيون37'!D18+'[2]فهد الدمام37'!D18+'[2]عبد الله مكة 37'!D18</f>
        <v>134</v>
      </c>
      <c r="E18" s="818">
        <f>'[2]ملاك وتشغيل37'!E18+'[2]فهد الرياض37'!E18+'[2]خالد عيون37'!E18+'[2]فهد الدمام37'!E18+'[2]عبد الله مكة 37'!E18</f>
        <v>61</v>
      </c>
      <c r="F18" s="819">
        <f t="shared" si="0"/>
        <v>373</v>
      </c>
      <c r="G18" s="818">
        <f>'[2]ملاك وتشغيل37'!G18+'[2]فهد الرياض37'!G18+'[2]خالد عيون37'!G18+'[2]فهد الدمام37'!G18+'[2]عبد الله مكة 37'!G18</f>
        <v>50</v>
      </c>
      <c r="H18" s="818">
        <f>'[2]ملاك وتشغيل37'!H18+'[2]فهد الرياض37'!H18+'[2]خالد عيون37'!H18+'[2]فهد الدمام37'!H18+'[2]عبد الله مكة 37'!H18</f>
        <v>40</v>
      </c>
      <c r="I18" s="818">
        <f>'[2]ملاك وتشغيل37'!I18+'[2]فهد الرياض37'!I18+'[2]خالد عيون37'!I18+'[2]فهد الدمام37'!I18+'[2]عبد الله مكة 37'!I18</f>
        <v>22</v>
      </c>
      <c r="J18" s="819">
        <f t="shared" si="1"/>
        <v>112</v>
      </c>
      <c r="K18" s="818">
        <f>'[2]ملاك وتشغيل37'!K18+'[2]فهد الرياض37'!K18+'[2]خالد عيون37'!K18+'[2]فهد الدمام37'!K18+'[2]عبد الله مكة 37'!K18</f>
        <v>25</v>
      </c>
      <c r="L18" s="818">
        <f>'[2]ملاك وتشغيل37'!L18+'[2]فهد الرياض37'!L18+'[2]خالد عيون37'!L18+'[2]فهد الدمام37'!L18+'[2]عبد الله مكة 37'!L18</f>
        <v>61</v>
      </c>
      <c r="M18" s="818">
        <f>'[2]ملاك وتشغيل37'!M18+'[2]فهد الرياض37'!M18+'[2]خالد عيون37'!M18+'[2]فهد الدمام37'!M18+'[2]عبد الله مكة 37'!M18</f>
        <v>42</v>
      </c>
      <c r="N18" s="819">
        <f t="shared" si="2"/>
        <v>128</v>
      </c>
      <c r="O18" s="818">
        <f>'[2]ملاك وتشغيل37'!O18+'[2]فهد الرياض37'!O18+'[2]خالد عيون37'!O18+'[2]فهد الدمام37'!O18+'[2]عبد الله مكة 37'!O18</f>
        <v>46</v>
      </c>
      <c r="P18" s="818">
        <f>'[2]ملاك وتشغيل37'!P18+'[2]فهد الرياض37'!P18+'[2]خالد عيون37'!P18+'[2]فهد الدمام37'!P18+'[2]عبد الله مكة 37'!P18</f>
        <v>48</v>
      </c>
      <c r="Q18" s="818">
        <f>'[2]ملاك وتشغيل37'!Q18+'[2]فهد الرياض37'!Q18+'[2]خالد عيون37'!Q18+'[2]فهد الدمام37'!Q18+'[2]عبد الله مكة 37'!Q18</f>
        <v>8</v>
      </c>
      <c r="R18" s="819">
        <f t="shared" si="3"/>
        <v>102</v>
      </c>
      <c r="S18" s="818">
        <f>'[2]ملاك وتشغيل37'!S18+'[2]فهد الرياض37'!S18+'[2]خالد عيون37'!S18+'[2]فهد الدمام37'!S18+'[2]عبد الله مكة 37'!S18</f>
        <v>51</v>
      </c>
      <c r="T18" s="818">
        <f>'[2]ملاك وتشغيل37'!T18+'[2]فهد الرياض37'!T18+'[2]خالد عيون37'!T18+'[2]فهد الدمام37'!T18+'[2]عبد الله مكة 37'!T18</f>
        <v>73</v>
      </c>
      <c r="U18" s="818">
        <f>'[2]ملاك وتشغيل37'!U18+'[2]فهد الرياض37'!U18+'[2]خالد عيون37'!U18+'[2]فهد الدمام37'!U18+'[2]عبد الله مكة 37'!U18</f>
        <v>27</v>
      </c>
      <c r="V18" s="819">
        <f t="shared" si="4"/>
        <v>151</v>
      </c>
      <c r="W18" s="818">
        <f>'[2]ملاك وتشغيل37'!W18+'[2]فهد الرياض37'!W18+'[2]خالد عيون37'!W18+'[2]فهد الدمام37'!W18+'[2]عبد الله مكة 37'!W18</f>
        <v>48</v>
      </c>
      <c r="X18" s="818">
        <f>'[2]ملاك وتشغيل37'!X18+'[2]فهد الرياض37'!X18+'[2]خالد عيون37'!X18+'[2]فهد الدمام37'!X18+'[2]عبد الله مكة 37'!X18</f>
        <v>66</v>
      </c>
      <c r="Y18" s="818">
        <f>'[2]ملاك وتشغيل37'!Y18+'[2]فهد الرياض37'!Y18+'[2]خالد عيون37'!Y18+'[2]فهد الدمام37'!Y18+'[2]عبد الله مكة 37'!Y18</f>
        <v>16</v>
      </c>
      <c r="Z18" s="819">
        <f t="shared" si="5"/>
        <v>130</v>
      </c>
      <c r="AA18" s="818">
        <f>'[2]ملاك وتشغيل37'!AA18+'[2]فهد الرياض37'!AA18+'[2]خالد عيون37'!AA18+'[2]فهد الدمام37'!AA18+'[2]عبد الله مكة 37'!AA18</f>
        <v>92</v>
      </c>
      <c r="AB18" s="818">
        <f>'[2]ملاك وتشغيل37'!AB18+'[2]فهد الرياض37'!AB18+'[2]خالد عيون37'!AB18+'[2]فهد الدمام37'!AB18+'[2]عبد الله مكة 37'!AB18</f>
        <v>75</v>
      </c>
      <c r="AC18" s="818">
        <f>'[2]ملاك وتشغيل37'!AC18+'[2]فهد الرياض37'!AC18+'[2]خالد عيون37'!AC18+'[2]فهد الدمام37'!AC18+'[2]عبد الله مكة 37'!AC18</f>
        <v>29</v>
      </c>
      <c r="AD18" s="819">
        <f t="shared" si="6"/>
        <v>196</v>
      </c>
    </row>
    <row r="19" spans="1:30">
      <c r="A19" s="820" t="s">
        <v>468</v>
      </c>
      <c r="B19" s="821" t="s">
        <v>469</v>
      </c>
      <c r="C19" s="818">
        <f>'[2]ملاك وتشغيل37'!C19+'[2]فهد الرياض37'!C19+'[2]خالد عيون37'!C19+'[2]فهد الدمام37'!C19+'[2]عبد الله مكة 37'!C19</f>
        <v>9</v>
      </c>
      <c r="D19" s="818">
        <f>'[2]ملاك وتشغيل37'!D19+'[2]فهد الرياض37'!D19+'[2]خالد عيون37'!D19+'[2]فهد الدمام37'!D19+'[2]عبد الله مكة 37'!D19</f>
        <v>27</v>
      </c>
      <c r="E19" s="818">
        <f>'[2]ملاك وتشغيل37'!E19+'[2]فهد الرياض37'!E19+'[2]خالد عيون37'!E19+'[2]فهد الدمام37'!E19+'[2]عبد الله مكة 37'!E19</f>
        <v>61</v>
      </c>
      <c r="F19" s="819">
        <f t="shared" si="0"/>
        <v>97</v>
      </c>
      <c r="G19" s="818">
        <f>'[2]ملاك وتشغيل37'!G19+'[2]فهد الرياض37'!G19+'[2]خالد عيون37'!G19+'[2]فهد الدمام37'!G19+'[2]عبد الله مكة 37'!G19</f>
        <v>9</v>
      </c>
      <c r="H19" s="818">
        <f>'[2]ملاك وتشغيل37'!H19+'[2]فهد الرياض37'!H19+'[2]خالد عيون37'!H19+'[2]فهد الدمام37'!H19+'[2]عبد الله مكة 37'!H19</f>
        <v>42</v>
      </c>
      <c r="I19" s="818">
        <f>'[2]ملاك وتشغيل37'!I19+'[2]فهد الرياض37'!I19+'[2]خالد عيون37'!I19+'[2]فهد الدمام37'!I19+'[2]عبد الله مكة 37'!I19</f>
        <v>15</v>
      </c>
      <c r="J19" s="819">
        <f t="shared" si="1"/>
        <v>66</v>
      </c>
      <c r="K19" s="818">
        <f>'[2]ملاك وتشغيل37'!K19+'[2]فهد الرياض37'!K19+'[2]خالد عيون37'!K19+'[2]فهد الدمام37'!K19+'[2]عبد الله مكة 37'!K19</f>
        <v>6</v>
      </c>
      <c r="L19" s="818">
        <f>'[2]ملاك وتشغيل37'!L19+'[2]فهد الرياض37'!L19+'[2]خالد عيون37'!L19+'[2]فهد الدمام37'!L19+'[2]عبد الله مكة 37'!L19</f>
        <v>23</v>
      </c>
      <c r="M19" s="818">
        <f>'[2]ملاك وتشغيل37'!M19+'[2]فهد الرياض37'!M19+'[2]خالد عيون37'!M19+'[2]فهد الدمام37'!M19+'[2]عبد الله مكة 37'!M19</f>
        <v>12</v>
      </c>
      <c r="N19" s="819">
        <f t="shared" si="2"/>
        <v>41</v>
      </c>
      <c r="O19" s="818">
        <f>'[2]ملاك وتشغيل37'!O19+'[2]فهد الرياض37'!O19+'[2]خالد عيون37'!O19+'[2]فهد الدمام37'!O19+'[2]عبد الله مكة 37'!O19</f>
        <v>5</v>
      </c>
      <c r="P19" s="818">
        <f>'[2]ملاك وتشغيل37'!P19+'[2]فهد الرياض37'!P19+'[2]خالد عيون37'!P19+'[2]فهد الدمام37'!P19+'[2]عبد الله مكة 37'!P19</f>
        <v>15</v>
      </c>
      <c r="Q19" s="818">
        <f>'[2]ملاك وتشغيل37'!Q19+'[2]فهد الرياض37'!Q19+'[2]خالد عيون37'!Q19+'[2]فهد الدمام37'!Q19+'[2]عبد الله مكة 37'!Q19</f>
        <v>7</v>
      </c>
      <c r="R19" s="819">
        <f t="shared" si="3"/>
        <v>27</v>
      </c>
      <c r="S19" s="818">
        <f>'[2]ملاك وتشغيل37'!S19+'[2]فهد الرياض37'!S19+'[2]خالد عيون37'!S19+'[2]فهد الدمام37'!S19+'[2]عبد الله مكة 37'!S19</f>
        <v>45</v>
      </c>
      <c r="T19" s="818">
        <f>'[2]ملاك وتشغيل37'!T19+'[2]فهد الرياض37'!T19+'[2]خالد عيون37'!T19+'[2]فهد الدمام37'!T19+'[2]عبد الله مكة 37'!T19</f>
        <v>24</v>
      </c>
      <c r="U19" s="818">
        <f>'[2]ملاك وتشغيل37'!U19+'[2]فهد الرياض37'!U19+'[2]خالد عيون37'!U19+'[2]فهد الدمام37'!U19+'[2]عبد الله مكة 37'!U19</f>
        <v>15</v>
      </c>
      <c r="V19" s="819">
        <f t="shared" si="4"/>
        <v>84</v>
      </c>
      <c r="W19" s="818">
        <f>'[2]ملاك وتشغيل37'!W19+'[2]فهد الرياض37'!W19+'[2]خالد عيون37'!W19+'[2]فهد الدمام37'!W19+'[2]عبد الله مكة 37'!W19</f>
        <v>24</v>
      </c>
      <c r="X19" s="818">
        <f>'[2]ملاك وتشغيل37'!X19+'[2]فهد الرياض37'!X19+'[2]خالد عيون37'!X19+'[2]فهد الدمام37'!X19+'[2]عبد الله مكة 37'!X19</f>
        <v>23</v>
      </c>
      <c r="Y19" s="818">
        <f>'[2]ملاك وتشغيل37'!Y19+'[2]فهد الرياض37'!Y19+'[2]خالد عيون37'!Y19+'[2]فهد الدمام37'!Y19+'[2]عبد الله مكة 37'!Y19</f>
        <v>7</v>
      </c>
      <c r="Z19" s="819">
        <f t="shared" si="5"/>
        <v>54</v>
      </c>
      <c r="AA19" s="818">
        <f>'[2]ملاك وتشغيل37'!AA19+'[2]فهد الرياض37'!AA19+'[2]خالد عيون37'!AA19+'[2]فهد الدمام37'!AA19+'[2]عبد الله مكة 37'!AA19</f>
        <v>6</v>
      </c>
      <c r="AB19" s="818">
        <f>'[2]ملاك وتشغيل37'!AB19+'[2]فهد الرياض37'!AB19+'[2]خالد عيون37'!AB19+'[2]فهد الدمام37'!AB19+'[2]عبد الله مكة 37'!AB19</f>
        <v>16</v>
      </c>
      <c r="AC19" s="818">
        <f>'[2]ملاك وتشغيل37'!AC19+'[2]فهد الرياض37'!AC19+'[2]خالد عيون37'!AC19+'[2]فهد الدمام37'!AC19+'[2]عبد الله مكة 37'!AC19</f>
        <v>11</v>
      </c>
      <c r="AD19" s="819">
        <f t="shared" si="6"/>
        <v>33</v>
      </c>
    </row>
    <row r="20" spans="1:30">
      <c r="A20" s="820" t="s">
        <v>470</v>
      </c>
      <c r="B20" s="821" t="s">
        <v>471</v>
      </c>
      <c r="C20" s="818">
        <f>'[2]ملاك وتشغيل37'!C20+'[2]فهد الرياض37'!C20+'[2]خالد عيون37'!C20+'[2]فهد الدمام37'!C20+'[2]عبد الله مكة 37'!C20</f>
        <v>9</v>
      </c>
      <c r="D20" s="818">
        <f>'[2]ملاك وتشغيل37'!D20+'[2]فهد الرياض37'!D20+'[2]خالد عيون37'!D20+'[2]فهد الدمام37'!D20+'[2]عبد الله مكة 37'!D20</f>
        <v>33</v>
      </c>
      <c r="E20" s="818">
        <f>'[2]ملاك وتشغيل37'!E20+'[2]فهد الرياض37'!E20+'[2]خالد عيون37'!E20+'[2]فهد الدمام37'!E20+'[2]عبد الله مكة 37'!E20</f>
        <v>17</v>
      </c>
      <c r="F20" s="819">
        <f t="shared" si="0"/>
        <v>59</v>
      </c>
      <c r="G20" s="818">
        <f>'[2]ملاك وتشغيل37'!G20+'[2]فهد الرياض37'!G20+'[2]خالد عيون37'!G20+'[2]فهد الدمام37'!G20+'[2]عبد الله مكة 37'!G20</f>
        <v>5</v>
      </c>
      <c r="H20" s="818">
        <f>'[2]ملاك وتشغيل37'!H20+'[2]فهد الرياض37'!H20+'[2]خالد عيون37'!H20+'[2]فهد الدمام37'!H20+'[2]عبد الله مكة 37'!H20</f>
        <v>11</v>
      </c>
      <c r="I20" s="818">
        <f>'[2]ملاك وتشغيل37'!I20+'[2]فهد الرياض37'!I20+'[2]خالد عيون37'!I20+'[2]فهد الدمام37'!I20+'[2]عبد الله مكة 37'!I20</f>
        <v>3</v>
      </c>
      <c r="J20" s="819">
        <f t="shared" si="1"/>
        <v>19</v>
      </c>
      <c r="K20" s="818">
        <f>'[2]ملاك وتشغيل37'!K20+'[2]فهد الرياض37'!K20+'[2]خالد عيون37'!K20+'[2]فهد الدمام37'!K20+'[2]عبد الله مكة 37'!K20</f>
        <v>0</v>
      </c>
      <c r="L20" s="818">
        <f>'[2]ملاك وتشغيل37'!L20+'[2]فهد الرياض37'!L20+'[2]خالد عيون37'!L20+'[2]فهد الدمام37'!L20+'[2]عبد الله مكة 37'!L20</f>
        <v>5</v>
      </c>
      <c r="M20" s="818">
        <f>'[2]ملاك وتشغيل37'!M20+'[2]فهد الرياض37'!M20+'[2]خالد عيون37'!M20+'[2]فهد الدمام37'!M20+'[2]عبد الله مكة 37'!M20</f>
        <v>6</v>
      </c>
      <c r="N20" s="819">
        <f t="shared" si="2"/>
        <v>11</v>
      </c>
      <c r="O20" s="818">
        <f>'[2]ملاك وتشغيل37'!O20+'[2]فهد الرياض37'!O20+'[2]خالد عيون37'!O20+'[2]فهد الدمام37'!O20+'[2]عبد الله مكة 37'!O20</f>
        <v>11</v>
      </c>
      <c r="P20" s="818">
        <f>'[2]ملاك وتشغيل37'!P20+'[2]فهد الرياض37'!P20+'[2]خالد عيون37'!P20+'[2]فهد الدمام37'!P20+'[2]عبد الله مكة 37'!P20</f>
        <v>18</v>
      </c>
      <c r="Q20" s="818">
        <f>'[2]ملاك وتشغيل37'!Q20+'[2]فهد الرياض37'!Q20+'[2]خالد عيون37'!Q20+'[2]فهد الدمام37'!Q20+'[2]عبد الله مكة 37'!Q20</f>
        <v>4</v>
      </c>
      <c r="R20" s="819">
        <f t="shared" si="3"/>
        <v>33</v>
      </c>
      <c r="S20" s="818">
        <f>'[2]ملاك وتشغيل37'!S20+'[2]فهد الرياض37'!S20+'[2]خالد عيون37'!S20+'[2]فهد الدمام37'!S20+'[2]عبد الله مكة 37'!S20</f>
        <v>0</v>
      </c>
      <c r="T20" s="818">
        <f>'[2]ملاك وتشغيل37'!T20+'[2]فهد الرياض37'!T20+'[2]خالد عيون37'!T20+'[2]فهد الدمام37'!T20+'[2]عبد الله مكة 37'!T20</f>
        <v>11</v>
      </c>
      <c r="U20" s="818">
        <f>'[2]ملاك وتشغيل37'!U20+'[2]فهد الرياض37'!U20+'[2]خالد عيون37'!U20+'[2]فهد الدمام37'!U20+'[2]عبد الله مكة 37'!U20</f>
        <v>3</v>
      </c>
      <c r="V20" s="819">
        <f t="shared" si="4"/>
        <v>14</v>
      </c>
      <c r="W20" s="818">
        <f>'[2]ملاك وتشغيل37'!W20+'[2]فهد الرياض37'!W20+'[2]خالد عيون37'!W20+'[2]فهد الدمام37'!W20+'[2]عبد الله مكة 37'!W20</f>
        <v>1</v>
      </c>
      <c r="X20" s="818">
        <f>'[2]ملاك وتشغيل37'!X20+'[2]فهد الرياض37'!X20+'[2]خالد عيون37'!X20+'[2]فهد الدمام37'!X20+'[2]عبد الله مكة 37'!X20</f>
        <v>11</v>
      </c>
      <c r="Y20" s="818">
        <f>'[2]ملاك وتشغيل37'!Y20+'[2]فهد الرياض37'!Y20+'[2]خالد عيون37'!Y20+'[2]فهد الدمام37'!Y20+'[2]عبد الله مكة 37'!Y20</f>
        <v>1</v>
      </c>
      <c r="Z20" s="819">
        <f t="shared" si="5"/>
        <v>13</v>
      </c>
      <c r="AA20" s="818">
        <f>'[2]ملاك وتشغيل37'!AA20+'[2]فهد الرياض37'!AA20+'[2]خالد عيون37'!AA20+'[2]فهد الدمام37'!AA20+'[2]عبد الله مكة 37'!AA20</f>
        <v>2</v>
      </c>
      <c r="AB20" s="818">
        <f>'[2]ملاك وتشغيل37'!AB20+'[2]فهد الرياض37'!AB20+'[2]خالد عيون37'!AB20+'[2]فهد الدمام37'!AB20+'[2]عبد الله مكة 37'!AB20</f>
        <v>8</v>
      </c>
      <c r="AC20" s="818">
        <f>'[2]ملاك وتشغيل37'!AC20+'[2]فهد الرياض37'!AC20+'[2]خالد عيون37'!AC20+'[2]فهد الدمام37'!AC20+'[2]عبد الله مكة 37'!AC20</f>
        <v>1</v>
      </c>
      <c r="AD20" s="819">
        <f t="shared" si="6"/>
        <v>11</v>
      </c>
    </row>
    <row r="21" spans="1:30">
      <c r="A21" s="820" t="s">
        <v>472</v>
      </c>
      <c r="B21" s="821" t="s">
        <v>473</v>
      </c>
      <c r="C21" s="818">
        <f>'[2]ملاك وتشغيل37'!C21+'[2]فهد الرياض37'!C21+'[2]خالد عيون37'!C21+'[2]فهد الدمام37'!C21+'[2]عبد الله مكة 37'!C21</f>
        <v>14</v>
      </c>
      <c r="D21" s="818">
        <f>'[2]ملاك وتشغيل37'!D21+'[2]فهد الرياض37'!D21+'[2]خالد عيون37'!D21+'[2]فهد الدمام37'!D21+'[2]عبد الله مكة 37'!D21</f>
        <v>36</v>
      </c>
      <c r="E21" s="818">
        <f>'[2]ملاك وتشغيل37'!E21+'[2]فهد الرياض37'!E21+'[2]خالد عيون37'!E21+'[2]فهد الدمام37'!E21+'[2]عبد الله مكة 37'!E21</f>
        <v>16</v>
      </c>
      <c r="F21" s="819">
        <f t="shared" si="0"/>
        <v>66</v>
      </c>
      <c r="G21" s="818">
        <f>'[2]ملاك وتشغيل37'!G21+'[2]فهد الرياض37'!G21+'[2]خالد عيون37'!G21+'[2]فهد الدمام37'!G21+'[2]عبد الله مكة 37'!G21</f>
        <v>2</v>
      </c>
      <c r="H21" s="818">
        <f>'[2]ملاك وتشغيل37'!H21+'[2]فهد الرياض37'!H21+'[2]خالد عيون37'!H21+'[2]فهد الدمام37'!H21+'[2]عبد الله مكة 37'!H21</f>
        <v>11</v>
      </c>
      <c r="I21" s="818">
        <f>'[2]ملاك وتشغيل37'!I21+'[2]فهد الرياض37'!I21+'[2]خالد عيون37'!I21+'[2]فهد الدمام37'!I21+'[2]عبد الله مكة 37'!I21</f>
        <v>9</v>
      </c>
      <c r="J21" s="819">
        <f t="shared" si="1"/>
        <v>22</v>
      </c>
      <c r="K21" s="818">
        <f>'[2]ملاك وتشغيل37'!K21+'[2]فهد الرياض37'!K21+'[2]خالد عيون37'!K21+'[2]فهد الدمام37'!K21+'[2]عبد الله مكة 37'!K21</f>
        <v>1</v>
      </c>
      <c r="L21" s="818">
        <f>'[2]ملاك وتشغيل37'!L21+'[2]فهد الرياض37'!L21+'[2]خالد عيون37'!L21+'[2]فهد الدمام37'!L21+'[2]عبد الله مكة 37'!L21</f>
        <v>19</v>
      </c>
      <c r="M21" s="818">
        <f>'[2]ملاك وتشغيل37'!M21+'[2]فهد الرياض37'!M21+'[2]خالد عيون37'!M21+'[2]فهد الدمام37'!M21+'[2]عبد الله مكة 37'!M21</f>
        <v>17</v>
      </c>
      <c r="N21" s="819">
        <f t="shared" si="2"/>
        <v>37</v>
      </c>
      <c r="O21" s="818">
        <f>'[2]ملاك وتشغيل37'!O21+'[2]فهد الرياض37'!O21+'[2]خالد عيون37'!O21+'[2]فهد الدمام37'!O21+'[2]عبد الله مكة 37'!O21</f>
        <v>3</v>
      </c>
      <c r="P21" s="818">
        <f>'[2]ملاك وتشغيل37'!P21+'[2]فهد الرياض37'!P21+'[2]خالد عيون37'!P21+'[2]فهد الدمام37'!P21+'[2]عبد الله مكة 37'!P21</f>
        <v>15</v>
      </c>
      <c r="Q21" s="818">
        <f>'[2]ملاك وتشغيل37'!Q21+'[2]فهد الرياض37'!Q21+'[2]خالد عيون37'!Q21+'[2]فهد الدمام37'!Q21+'[2]عبد الله مكة 37'!Q21</f>
        <v>1</v>
      </c>
      <c r="R21" s="819">
        <f t="shared" si="3"/>
        <v>19</v>
      </c>
      <c r="S21" s="818">
        <f>'[2]ملاك وتشغيل37'!S21+'[2]فهد الرياض37'!S21+'[2]خالد عيون37'!S21+'[2]فهد الدمام37'!S21+'[2]عبد الله مكة 37'!S21</f>
        <v>1</v>
      </c>
      <c r="T21" s="818">
        <f>'[2]ملاك وتشغيل37'!T21+'[2]فهد الرياض37'!T21+'[2]خالد عيون37'!T21+'[2]فهد الدمام37'!T21+'[2]عبد الله مكة 37'!T21</f>
        <v>13</v>
      </c>
      <c r="U21" s="818">
        <f>'[2]ملاك وتشغيل37'!U21+'[2]فهد الرياض37'!U21+'[2]خالد عيون37'!U21+'[2]فهد الدمام37'!U21+'[2]عبد الله مكة 37'!U21</f>
        <v>7</v>
      </c>
      <c r="V21" s="819">
        <f t="shared" si="4"/>
        <v>21</v>
      </c>
      <c r="W21" s="818">
        <f>'[2]ملاك وتشغيل37'!W21+'[2]فهد الرياض37'!W21+'[2]خالد عيون37'!W21+'[2]فهد الدمام37'!W21+'[2]عبد الله مكة 37'!W21</f>
        <v>4</v>
      </c>
      <c r="X21" s="818">
        <f>'[2]ملاك وتشغيل37'!X21+'[2]فهد الرياض37'!X21+'[2]خالد عيون37'!X21+'[2]فهد الدمام37'!X21+'[2]عبد الله مكة 37'!X21</f>
        <v>12</v>
      </c>
      <c r="Y21" s="818">
        <f>'[2]ملاك وتشغيل37'!Y21+'[2]فهد الرياض37'!Y21+'[2]خالد عيون37'!Y21+'[2]فهد الدمام37'!Y21+'[2]عبد الله مكة 37'!Y21</f>
        <v>3</v>
      </c>
      <c r="Z21" s="819">
        <f t="shared" si="5"/>
        <v>19</v>
      </c>
      <c r="AA21" s="818">
        <f>'[2]ملاك وتشغيل37'!AA21+'[2]فهد الرياض37'!AA21+'[2]خالد عيون37'!AA21+'[2]فهد الدمام37'!AA21+'[2]عبد الله مكة 37'!AA21</f>
        <v>5</v>
      </c>
      <c r="AB21" s="818">
        <f>'[2]ملاك وتشغيل37'!AB21+'[2]فهد الرياض37'!AB21+'[2]خالد عيون37'!AB21+'[2]فهد الدمام37'!AB21+'[2]عبد الله مكة 37'!AB21</f>
        <v>14</v>
      </c>
      <c r="AC21" s="818">
        <f>'[2]ملاك وتشغيل37'!AC21+'[2]فهد الرياض37'!AC21+'[2]خالد عيون37'!AC21+'[2]فهد الدمام37'!AC21+'[2]عبد الله مكة 37'!AC21</f>
        <v>10</v>
      </c>
      <c r="AD21" s="819">
        <f t="shared" si="6"/>
        <v>29</v>
      </c>
    </row>
    <row r="22" spans="1:30">
      <c r="A22" s="820" t="s">
        <v>474</v>
      </c>
      <c r="B22" s="821" t="s">
        <v>475</v>
      </c>
      <c r="C22" s="818">
        <f>'[2]ملاك وتشغيل37'!C22+'[2]فهد الرياض37'!C22+'[2]خالد عيون37'!C22+'[2]فهد الدمام37'!C22+'[2]عبد الله مكة 37'!C22</f>
        <v>36</v>
      </c>
      <c r="D22" s="818">
        <f>'[2]ملاك وتشغيل37'!D22+'[2]فهد الرياض37'!D22+'[2]خالد عيون37'!D22+'[2]فهد الدمام37'!D22+'[2]عبد الله مكة 37'!D22</f>
        <v>5</v>
      </c>
      <c r="E22" s="818">
        <f>'[2]ملاك وتشغيل37'!E22+'[2]فهد الرياض37'!E22+'[2]خالد عيون37'!E22+'[2]فهد الدمام37'!E22+'[2]عبد الله مكة 37'!E22</f>
        <v>8</v>
      </c>
      <c r="F22" s="819">
        <f t="shared" si="0"/>
        <v>49</v>
      </c>
      <c r="G22" s="818">
        <f>'[2]ملاك وتشغيل37'!G22+'[2]فهد الرياض37'!G22+'[2]خالد عيون37'!G22+'[2]فهد الدمام37'!G22+'[2]عبد الله مكة 37'!G22</f>
        <v>2</v>
      </c>
      <c r="H22" s="818">
        <f>'[2]ملاك وتشغيل37'!H22+'[2]فهد الرياض37'!H22+'[2]خالد عيون37'!H22+'[2]فهد الدمام37'!H22+'[2]عبد الله مكة 37'!H22</f>
        <v>16</v>
      </c>
      <c r="I22" s="818">
        <f>'[2]ملاك وتشغيل37'!I22+'[2]فهد الرياض37'!I22+'[2]خالد عيون37'!I22+'[2]فهد الدمام37'!I22+'[2]عبد الله مكة 37'!I22</f>
        <v>10</v>
      </c>
      <c r="J22" s="819">
        <f t="shared" si="1"/>
        <v>28</v>
      </c>
      <c r="K22" s="818">
        <f>'[2]ملاك وتشغيل37'!K22+'[2]فهد الرياض37'!K22+'[2]خالد عيون37'!K22+'[2]فهد الدمام37'!K22+'[2]عبد الله مكة 37'!K22</f>
        <v>2</v>
      </c>
      <c r="L22" s="818">
        <f>'[2]ملاك وتشغيل37'!L22+'[2]فهد الرياض37'!L22+'[2]خالد عيون37'!L22+'[2]فهد الدمام37'!L22+'[2]عبد الله مكة 37'!L22</f>
        <v>5</v>
      </c>
      <c r="M22" s="818">
        <f>'[2]ملاك وتشغيل37'!M22+'[2]فهد الرياض37'!M22+'[2]خالد عيون37'!M22+'[2]فهد الدمام37'!M22+'[2]عبد الله مكة 37'!M22</f>
        <v>10</v>
      </c>
      <c r="N22" s="819">
        <f t="shared" si="2"/>
        <v>17</v>
      </c>
      <c r="O22" s="818">
        <f>'[2]ملاك وتشغيل37'!O22+'[2]فهد الرياض37'!O22+'[2]خالد عيون37'!O22+'[2]فهد الدمام37'!O22+'[2]عبد الله مكة 37'!O22</f>
        <v>1</v>
      </c>
      <c r="P22" s="818">
        <f>'[2]ملاك وتشغيل37'!P22+'[2]فهد الرياض37'!P22+'[2]خالد عيون37'!P22+'[2]فهد الدمام37'!P22+'[2]عبد الله مكة 37'!P22</f>
        <v>3</v>
      </c>
      <c r="Q22" s="818">
        <f>'[2]ملاك وتشغيل37'!Q22+'[2]فهد الرياض37'!Q22+'[2]خالد عيون37'!Q22+'[2]فهد الدمام37'!Q22+'[2]عبد الله مكة 37'!Q22</f>
        <v>2</v>
      </c>
      <c r="R22" s="819">
        <f t="shared" si="3"/>
        <v>6</v>
      </c>
      <c r="S22" s="818">
        <f>'[2]ملاك وتشغيل37'!S22+'[2]فهد الرياض37'!S22+'[2]خالد عيون37'!S22+'[2]فهد الدمام37'!S22+'[2]عبد الله مكة 37'!S22</f>
        <v>3</v>
      </c>
      <c r="T22" s="818">
        <f>'[2]ملاك وتشغيل37'!T22+'[2]فهد الرياض37'!T22+'[2]خالد عيون37'!T22+'[2]فهد الدمام37'!T22+'[2]عبد الله مكة 37'!T22</f>
        <v>4</v>
      </c>
      <c r="U22" s="818">
        <f>'[2]ملاك وتشغيل37'!U22+'[2]فهد الرياض37'!U22+'[2]خالد عيون37'!U22+'[2]فهد الدمام37'!U22+'[2]عبد الله مكة 37'!U22</f>
        <v>5</v>
      </c>
      <c r="V22" s="819">
        <f t="shared" si="4"/>
        <v>12</v>
      </c>
      <c r="W22" s="818">
        <f>'[2]ملاك وتشغيل37'!W22+'[2]فهد الرياض37'!W22+'[2]خالد عيون37'!W22+'[2]فهد الدمام37'!W22+'[2]عبد الله مكة 37'!W22</f>
        <v>0</v>
      </c>
      <c r="X22" s="818">
        <f>'[2]ملاك وتشغيل37'!X22+'[2]فهد الرياض37'!X22+'[2]خالد عيون37'!X22+'[2]فهد الدمام37'!X22+'[2]عبد الله مكة 37'!X22</f>
        <v>2</v>
      </c>
      <c r="Y22" s="818">
        <f>'[2]ملاك وتشغيل37'!Y22+'[2]فهد الرياض37'!Y22+'[2]خالد عيون37'!Y22+'[2]فهد الدمام37'!Y22+'[2]عبد الله مكة 37'!Y22</f>
        <v>1</v>
      </c>
      <c r="Z22" s="819">
        <f t="shared" si="5"/>
        <v>3</v>
      </c>
      <c r="AA22" s="818">
        <f>'[2]ملاك وتشغيل37'!AA22+'[2]فهد الرياض37'!AA22+'[2]خالد عيون37'!AA22+'[2]فهد الدمام37'!AA22+'[2]عبد الله مكة 37'!AA22</f>
        <v>9</v>
      </c>
      <c r="AB22" s="818">
        <f>'[2]ملاك وتشغيل37'!AB22+'[2]فهد الرياض37'!AB22+'[2]خالد عيون37'!AB22+'[2]فهد الدمام37'!AB22+'[2]عبد الله مكة 37'!AB22</f>
        <v>8</v>
      </c>
      <c r="AC22" s="818">
        <f>'[2]ملاك وتشغيل37'!AC22+'[2]فهد الرياض37'!AC22+'[2]خالد عيون37'!AC22+'[2]فهد الدمام37'!AC22+'[2]عبد الله مكة 37'!AC22</f>
        <v>11</v>
      </c>
      <c r="AD22" s="819">
        <f t="shared" si="6"/>
        <v>28</v>
      </c>
    </row>
    <row r="23" spans="1:30">
      <c r="A23" s="820" t="s">
        <v>476</v>
      </c>
      <c r="B23" s="821" t="s">
        <v>477</v>
      </c>
      <c r="C23" s="818">
        <f>'[2]ملاك وتشغيل37'!C23+'[2]فهد الرياض37'!C23+'[2]خالد عيون37'!C23+'[2]فهد الدمام37'!C23+'[2]عبد الله مكة 37'!C23</f>
        <v>0</v>
      </c>
      <c r="D23" s="818">
        <f>'[2]ملاك وتشغيل37'!D23+'[2]فهد الرياض37'!D23+'[2]خالد عيون37'!D23+'[2]فهد الدمام37'!D23+'[2]عبد الله مكة 37'!D23</f>
        <v>4</v>
      </c>
      <c r="E23" s="818">
        <f>'[2]ملاك وتشغيل37'!E23+'[2]فهد الرياض37'!E23+'[2]خالد عيون37'!E23+'[2]فهد الدمام37'!E23+'[2]عبد الله مكة 37'!E23</f>
        <v>5</v>
      </c>
      <c r="F23" s="819">
        <f t="shared" si="0"/>
        <v>9</v>
      </c>
      <c r="G23" s="818">
        <f>'[2]ملاك وتشغيل37'!G23+'[2]فهد الرياض37'!G23+'[2]خالد عيون37'!G23+'[2]فهد الدمام37'!G23+'[2]عبد الله مكة 37'!G23</f>
        <v>1</v>
      </c>
      <c r="H23" s="818">
        <f>'[2]ملاك وتشغيل37'!H23+'[2]فهد الرياض37'!H23+'[2]خالد عيون37'!H23+'[2]فهد الدمام37'!H23+'[2]عبد الله مكة 37'!H23</f>
        <v>7</v>
      </c>
      <c r="I23" s="818">
        <f>'[2]ملاك وتشغيل37'!I23+'[2]فهد الرياض37'!I23+'[2]خالد عيون37'!I23+'[2]فهد الدمام37'!I23+'[2]عبد الله مكة 37'!I23</f>
        <v>0</v>
      </c>
      <c r="J23" s="819">
        <f t="shared" si="1"/>
        <v>8</v>
      </c>
      <c r="K23" s="818">
        <f>'[2]ملاك وتشغيل37'!K23+'[2]فهد الرياض37'!K23+'[2]خالد عيون37'!K23+'[2]فهد الدمام37'!K23+'[2]عبد الله مكة 37'!K23</f>
        <v>0</v>
      </c>
      <c r="L23" s="818">
        <f>'[2]ملاك وتشغيل37'!L23+'[2]فهد الرياض37'!L23+'[2]خالد عيون37'!L23+'[2]فهد الدمام37'!L23+'[2]عبد الله مكة 37'!L23</f>
        <v>2</v>
      </c>
      <c r="M23" s="818">
        <f>'[2]ملاك وتشغيل37'!M23+'[2]فهد الرياض37'!M23+'[2]خالد عيون37'!M23+'[2]فهد الدمام37'!M23+'[2]عبد الله مكة 37'!M23</f>
        <v>0</v>
      </c>
      <c r="N23" s="819">
        <f t="shared" si="2"/>
        <v>2</v>
      </c>
      <c r="O23" s="818">
        <f>'[2]ملاك وتشغيل37'!O23+'[2]فهد الرياض37'!O23+'[2]خالد عيون37'!O23+'[2]فهد الدمام37'!O23+'[2]عبد الله مكة 37'!O23</f>
        <v>0</v>
      </c>
      <c r="P23" s="818">
        <f>'[2]ملاك وتشغيل37'!P23+'[2]فهد الرياض37'!P23+'[2]خالد عيون37'!P23+'[2]فهد الدمام37'!P23+'[2]عبد الله مكة 37'!P23</f>
        <v>0</v>
      </c>
      <c r="Q23" s="818">
        <f>'[2]ملاك وتشغيل37'!Q23+'[2]فهد الرياض37'!Q23+'[2]خالد عيون37'!Q23+'[2]فهد الدمام37'!Q23+'[2]عبد الله مكة 37'!Q23</f>
        <v>0</v>
      </c>
      <c r="R23" s="819">
        <f t="shared" si="3"/>
        <v>0</v>
      </c>
      <c r="S23" s="818">
        <f>'[2]ملاك وتشغيل37'!S23+'[2]فهد الرياض37'!S23+'[2]خالد عيون37'!S23+'[2]فهد الدمام37'!S23+'[2]عبد الله مكة 37'!S23</f>
        <v>0</v>
      </c>
      <c r="T23" s="818">
        <f>'[2]ملاك وتشغيل37'!T23+'[2]فهد الرياض37'!T23+'[2]خالد عيون37'!T23+'[2]فهد الدمام37'!T23+'[2]عبد الله مكة 37'!T23</f>
        <v>0</v>
      </c>
      <c r="U23" s="818">
        <f>'[2]ملاك وتشغيل37'!U23+'[2]فهد الرياض37'!U23+'[2]خالد عيون37'!U23+'[2]فهد الدمام37'!U23+'[2]عبد الله مكة 37'!U23</f>
        <v>0</v>
      </c>
      <c r="V23" s="819">
        <f t="shared" si="4"/>
        <v>0</v>
      </c>
      <c r="W23" s="818">
        <f>'[2]ملاك وتشغيل37'!W23+'[2]فهد الرياض37'!W23+'[2]خالد عيون37'!W23+'[2]فهد الدمام37'!W23+'[2]عبد الله مكة 37'!W23</f>
        <v>1</v>
      </c>
      <c r="X23" s="818">
        <f>'[2]ملاك وتشغيل37'!X23+'[2]فهد الرياض37'!X23+'[2]خالد عيون37'!X23+'[2]فهد الدمام37'!X23+'[2]عبد الله مكة 37'!X23</f>
        <v>3</v>
      </c>
      <c r="Y23" s="818">
        <f>'[2]ملاك وتشغيل37'!Y23+'[2]فهد الرياض37'!Y23+'[2]خالد عيون37'!Y23+'[2]فهد الدمام37'!Y23+'[2]عبد الله مكة 37'!Y23</f>
        <v>0</v>
      </c>
      <c r="Z23" s="819">
        <f t="shared" si="5"/>
        <v>4</v>
      </c>
      <c r="AA23" s="818">
        <f>'[2]ملاك وتشغيل37'!AA23+'[2]فهد الرياض37'!AA23+'[2]خالد عيون37'!AA23+'[2]فهد الدمام37'!AA23+'[2]عبد الله مكة 37'!AA23</f>
        <v>1</v>
      </c>
      <c r="AB23" s="818">
        <f>'[2]ملاك وتشغيل37'!AB23+'[2]فهد الرياض37'!AB23+'[2]خالد عيون37'!AB23+'[2]فهد الدمام37'!AB23+'[2]عبد الله مكة 37'!AB23</f>
        <v>3</v>
      </c>
      <c r="AC23" s="818">
        <f>'[2]ملاك وتشغيل37'!AC23+'[2]فهد الرياض37'!AC23+'[2]خالد عيون37'!AC23+'[2]فهد الدمام37'!AC23+'[2]عبد الله مكة 37'!AC23</f>
        <v>1</v>
      </c>
      <c r="AD23" s="819">
        <f t="shared" si="6"/>
        <v>5</v>
      </c>
    </row>
    <row r="24" spans="1:30">
      <c r="A24" s="820" t="s">
        <v>478</v>
      </c>
      <c r="B24" s="821" t="s">
        <v>479</v>
      </c>
      <c r="C24" s="818">
        <f>'[2]ملاك وتشغيل37'!C24+'[2]فهد الرياض37'!C24+'[2]خالد عيون37'!C24+'[2]فهد الدمام37'!C24+'[2]عبد الله مكة 37'!C24</f>
        <v>0</v>
      </c>
      <c r="D24" s="818">
        <f>'[2]ملاك وتشغيل37'!D24+'[2]فهد الرياض37'!D24+'[2]خالد عيون37'!D24+'[2]فهد الدمام37'!D24+'[2]عبد الله مكة 37'!D24</f>
        <v>4</v>
      </c>
      <c r="E24" s="818">
        <f>'[2]ملاك وتشغيل37'!E24+'[2]فهد الرياض37'!E24+'[2]خالد عيون37'!E24+'[2]فهد الدمام37'!E24+'[2]عبد الله مكة 37'!E24</f>
        <v>20</v>
      </c>
      <c r="F24" s="819">
        <f t="shared" si="0"/>
        <v>24</v>
      </c>
      <c r="G24" s="818">
        <f>'[2]ملاك وتشغيل37'!G24+'[2]فهد الرياض37'!G24+'[2]خالد عيون37'!G24+'[2]فهد الدمام37'!G24+'[2]عبد الله مكة 37'!G24</f>
        <v>0</v>
      </c>
      <c r="H24" s="818">
        <f>'[2]ملاك وتشغيل37'!H24+'[2]فهد الرياض37'!H24+'[2]خالد عيون37'!H24+'[2]فهد الدمام37'!H24+'[2]عبد الله مكة 37'!H24</f>
        <v>1</v>
      </c>
      <c r="I24" s="818">
        <f>'[2]ملاك وتشغيل37'!I24+'[2]فهد الرياض37'!I24+'[2]خالد عيون37'!I24+'[2]فهد الدمام37'!I24+'[2]عبد الله مكة 37'!I24</f>
        <v>3</v>
      </c>
      <c r="J24" s="819">
        <f t="shared" si="1"/>
        <v>4</v>
      </c>
      <c r="K24" s="818">
        <f>'[2]ملاك وتشغيل37'!K24+'[2]فهد الرياض37'!K24+'[2]خالد عيون37'!K24+'[2]فهد الدمام37'!K24+'[2]عبد الله مكة 37'!K24</f>
        <v>0</v>
      </c>
      <c r="L24" s="818">
        <f>'[2]ملاك وتشغيل37'!L24+'[2]فهد الرياض37'!L24+'[2]خالد عيون37'!L24+'[2]فهد الدمام37'!L24+'[2]عبد الله مكة 37'!L24</f>
        <v>2</v>
      </c>
      <c r="M24" s="818">
        <f>'[2]ملاك وتشغيل37'!M24+'[2]فهد الرياض37'!M24+'[2]خالد عيون37'!M24+'[2]فهد الدمام37'!M24+'[2]عبد الله مكة 37'!M24</f>
        <v>1</v>
      </c>
      <c r="N24" s="819">
        <f t="shared" si="2"/>
        <v>3</v>
      </c>
      <c r="O24" s="818">
        <f>'[2]ملاك وتشغيل37'!O24+'[2]فهد الرياض37'!O24+'[2]خالد عيون37'!O24+'[2]فهد الدمام37'!O24+'[2]عبد الله مكة 37'!O24</f>
        <v>0</v>
      </c>
      <c r="P24" s="818">
        <f>'[2]ملاك وتشغيل37'!P24+'[2]فهد الرياض37'!P24+'[2]خالد عيون37'!P24+'[2]فهد الدمام37'!P24+'[2]عبد الله مكة 37'!P24</f>
        <v>1</v>
      </c>
      <c r="Q24" s="818">
        <f>'[2]ملاك وتشغيل37'!Q24+'[2]فهد الرياض37'!Q24+'[2]خالد عيون37'!Q24+'[2]فهد الدمام37'!Q24+'[2]عبد الله مكة 37'!Q24</f>
        <v>0</v>
      </c>
      <c r="R24" s="819">
        <f t="shared" si="3"/>
        <v>1</v>
      </c>
      <c r="S24" s="818">
        <f>'[2]ملاك وتشغيل37'!S24+'[2]فهد الرياض37'!S24+'[2]خالد عيون37'!S24+'[2]فهد الدمام37'!S24+'[2]عبد الله مكة 37'!S24</f>
        <v>0</v>
      </c>
      <c r="T24" s="818">
        <f>'[2]ملاك وتشغيل37'!T24+'[2]فهد الرياض37'!T24+'[2]خالد عيون37'!T24+'[2]فهد الدمام37'!T24+'[2]عبد الله مكة 37'!T24</f>
        <v>4</v>
      </c>
      <c r="U24" s="818">
        <f>'[2]ملاك وتشغيل37'!U24+'[2]فهد الرياض37'!U24+'[2]خالد عيون37'!U24+'[2]فهد الدمام37'!U24+'[2]عبد الله مكة 37'!U24</f>
        <v>3</v>
      </c>
      <c r="V24" s="819">
        <f t="shared" si="4"/>
        <v>7</v>
      </c>
      <c r="W24" s="818">
        <f>'[2]ملاك وتشغيل37'!W24+'[2]فهد الرياض37'!W24+'[2]خالد عيون37'!W24+'[2]فهد الدمام37'!W24+'[2]عبد الله مكة 37'!W24</f>
        <v>0</v>
      </c>
      <c r="X24" s="818">
        <f>'[2]ملاك وتشغيل37'!X24+'[2]فهد الرياض37'!X24+'[2]خالد عيون37'!X24+'[2]فهد الدمام37'!X24+'[2]عبد الله مكة 37'!X24</f>
        <v>1</v>
      </c>
      <c r="Y24" s="818">
        <f>'[2]ملاك وتشغيل37'!Y24+'[2]فهد الرياض37'!Y24+'[2]خالد عيون37'!Y24+'[2]فهد الدمام37'!Y24+'[2]عبد الله مكة 37'!Y24</f>
        <v>0</v>
      </c>
      <c r="Z24" s="819">
        <f t="shared" si="5"/>
        <v>1</v>
      </c>
      <c r="AA24" s="818">
        <f>'[2]ملاك وتشغيل37'!AA24+'[2]فهد الرياض37'!AA24+'[2]خالد عيون37'!AA24+'[2]فهد الدمام37'!AA24+'[2]عبد الله مكة 37'!AA24</f>
        <v>0</v>
      </c>
      <c r="AB24" s="818">
        <f>'[2]ملاك وتشغيل37'!AB24+'[2]فهد الرياض37'!AB24+'[2]خالد عيون37'!AB24+'[2]فهد الدمام37'!AB24+'[2]عبد الله مكة 37'!AB24</f>
        <v>3</v>
      </c>
      <c r="AC24" s="818">
        <f>'[2]ملاك وتشغيل37'!AC24+'[2]فهد الرياض37'!AC24+'[2]خالد عيون37'!AC24+'[2]فهد الدمام37'!AC24+'[2]عبد الله مكة 37'!AC24</f>
        <v>1</v>
      </c>
      <c r="AD24" s="819">
        <f t="shared" si="6"/>
        <v>4</v>
      </c>
    </row>
    <row r="25" spans="1:30">
      <c r="A25" s="820" t="s">
        <v>480</v>
      </c>
      <c r="B25" s="821" t="s">
        <v>481</v>
      </c>
      <c r="C25" s="818">
        <f>'[2]ملاك وتشغيل37'!C25+'[2]فهد الرياض37'!C25+'[2]خالد عيون37'!C25+'[2]فهد الدمام37'!C25+'[2]عبد الله مكة 37'!C25</f>
        <v>44</v>
      </c>
      <c r="D25" s="818">
        <f>'[2]ملاك وتشغيل37'!D25+'[2]فهد الرياض37'!D25+'[2]خالد عيون37'!D25+'[2]فهد الدمام37'!D25+'[2]عبد الله مكة 37'!D25</f>
        <v>65</v>
      </c>
      <c r="E25" s="818">
        <f>'[2]ملاك وتشغيل37'!E25+'[2]فهد الرياض37'!E25+'[2]خالد عيون37'!E25+'[2]فهد الدمام37'!E25+'[2]عبد الله مكة 37'!E25</f>
        <v>59</v>
      </c>
      <c r="F25" s="819">
        <f t="shared" si="0"/>
        <v>168</v>
      </c>
      <c r="G25" s="818">
        <f>'[2]ملاك وتشغيل37'!G25+'[2]فهد الرياض37'!G25+'[2]خالد عيون37'!G25+'[2]فهد الدمام37'!G25+'[2]عبد الله مكة 37'!G25</f>
        <v>5</v>
      </c>
      <c r="H25" s="818">
        <f>'[2]ملاك وتشغيل37'!H25+'[2]فهد الرياض37'!H25+'[2]خالد عيون37'!H25+'[2]فهد الدمام37'!H25+'[2]عبد الله مكة 37'!H25</f>
        <v>47</v>
      </c>
      <c r="I25" s="818">
        <f>'[2]ملاك وتشغيل37'!I25+'[2]فهد الرياض37'!I25+'[2]خالد عيون37'!I25+'[2]فهد الدمام37'!I25+'[2]عبد الله مكة 37'!I25</f>
        <v>15</v>
      </c>
      <c r="J25" s="819">
        <f t="shared" si="1"/>
        <v>67</v>
      </c>
      <c r="K25" s="818">
        <f>'[2]ملاك وتشغيل37'!K25+'[2]فهد الرياض37'!K25+'[2]خالد عيون37'!K25+'[2]فهد الدمام37'!K25+'[2]عبد الله مكة 37'!K25</f>
        <v>12</v>
      </c>
      <c r="L25" s="818">
        <f>'[2]ملاك وتشغيل37'!L25+'[2]فهد الرياض37'!L25+'[2]خالد عيون37'!L25+'[2]فهد الدمام37'!L25+'[2]عبد الله مكة 37'!L25</f>
        <v>51</v>
      </c>
      <c r="M25" s="818">
        <f>'[2]ملاك وتشغيل37'!M25+'[2]فهد الرياض37'!M25+'[2]خالد عيون37'!M25+'[2]فهد الدمام37'!M25+'[2]عبد الله مكة 37'!M25</f>
        <v>25</v>
      </c>
      <c r="N25" s="819">
        <f t="shared" si="2"/>
        <v>88</v>
      </c>
      <c r="O25" s="818">
        <f>'[2]ملاك وتشغيل37'!O25+'[2]فهد الرياض37'!O25+'[2]خالد عيون37'!O25+'[2]فهد الدمام37'!O25+'[2]عبد الله مكة 37'!O25</f>
        <v>11</v>
      </c>
      <c r="P25" s="818">
        <f>'[2]ملاك وتشغيل37'!P25+'[2]فهد الرياض37'!P25+'[2]خالد عيون37'!P25+'[2]فهد الدمام37'!P25+'[2]عبد الله مكة 37'!P25</f>
        <v>29</v>
      </c>
      <c r="Q25" s="818">
        <f>'[2]ملاك وتشغيل37'!Q25+'[2]فهد الرياض37'!Q25+'[2]خالد عيون37'!Q25+'[2]فهد الدمام37'!Q25+'[2]عبد الله مكة 37'!Q25</f>
        <v>4</v>
      </c>
      <c r="R25" s="819">
        <f t="shared" si="3"/>
        <v>44</v>
      </c>
      <c r="S25" s="818">
        <f>'[2]ملاك وتشغيل37'!S25+'[2]فهد الرياض37'!S25+'[2]خالد عيون37'!S25+'[2]فهد الدمام37'!S25+'[2]عبد الله مكة 37'!S25</f>
        <v>3</v>
      </c>
      <c r="T25" s="818">
        <f>'[2]ملاك وتشغيل37'!T25+'[2]فهد الرياض37'!T25+'[2]خالد عيون37'!T25+'[2]فهد الدمام37'!T25+'[2]عبد الله مكة 37'!T25</f>
        <v>40</v>
      </c>
      <c r="U25" s="818">
        <f>'[2]ملاك وتشغيل37'!U25+'[2]فهد الرياض37'!U25+'[2]خالد عيون37'!U25+'[2]فهد الدمام37'!U25+'[2]عبد الله مكة 37'!U25</f>
        <v>22</v>
      </c>
      <c r="V25" s="819">
        <f t="shared" si="4"/>
        <v>65</v>
      </c>
      <c r="W25" s="818">
        <f>'[2]ملاك وتشغيل37'!W25+'[2]فهد الرياض37'!W25+'[2]خالد عيون37'!W25+'[2]فهد الدمام37'!W25+'[2]عبد الله مكة 37'!W25</f>
        <v>18</v>
      </c>
      <c r="X25" s="818">
        <f>'[2]ملاك وتشغيل37'!X25+'[2]فهد الرياض37'!X25+'[2]خالد عيون37'!X25+'[2]فهد الدمام37'!X25+'[2]عبد الله مكة 37'!X25</f>
        <v>40</v>
      </c>
      <c r="Y25" s="818">
        <f>'[2]ملاك وتشغيل37'!Y25+'[2]فهد الرياض37'!Y25+'[2]خالد عيون37'!Y25+'[2]فهد الدمام37'!Y25+'[2]عبد الله مكة 37'!Y25</f>
        <v>7</v>
      </c>
      <c r="Z25" s="819">
        <f t="shared" si="5"/>
        <v>65</v>
      </c>
      <c r="AA25" s="818">
        <f>'[2]ملاك وتشغيل37'!AA25+'[2]فهد الرياض37'!AA25+'[2]خالد عيون37'!AA25+'[2]فهد الدمام37'!AA25+'[2]عبد الله مكة 37'!AA25</f>
        <v>17</v>
      </c>
      <c r="AB25" s="818">
        <f>'[2]ملاك وتشغيل37'!AB25+'[2]فهد الرياض37'!AB25+'[2]خالد عيون37'!AB25+'[2]فهد الدمام37'!AB25+'[2]عبد الله مكة 37'!AB25</f>
        <v>40</v>
      </c>
      <c r="AC25" s="818">
        <f>'[2]ملاك وتشغيل37'!AC25+'[2]فهد الرياض37'!AC25+'[2]خالد عيون37'!AC25+'[2]فهد الدمام37'!AC25+'[2]عبد الله مكة 37'!AC25</f>
        <v>22</v>
      </c>
      <c r="AD25" s="819">
        <f t="shared" si="6"/>
        <v>79</v>
      </c>
    </row>
    <row r="26" spans="1:30">
      <c r="A26" s="820" t="s">
        <v>482</v>
      </c>
      <c r="B26" s="821" t="s">
        <v>483</v>
      </c>
      <c r="C26" s="818">
        <f>'[2]ملاك وتشغيل37'!C26+'[2]فهد الرياض37'!C26+'[2]خالد عيون37'!C26+'[2]فهد الدمام37'!C26+'[2]عبد الله مكة 37'!C26</f>
        <v>5</v>
      </c>
      <c r="D26" s="818">
        <f>'[2]ملاك وتشغيل37'!D26+'[2]فهد الرياض37'!D26+'[2]خالد عيون37'!D26+'[2]فهد الدمام37'!D26+'[2]عبد الله مكة 37'!D26</f>
        <v>72</v>
      </c>
      <c r="E26" s="818">
        <f>'[2]ملاك وتشغيل37'!E26+'[2]فهد الرياض37'!E26+'[2]خالد عيون37'!E26+'[2]فهد الدمام37'!E26+'[2]عبد الله مكة 37'!E26</f>
        <v>55</v>
      </c>
      <c r="F26" s="819">
        <f t="shared" si="0"/>
        <v>132</v>
      </c>
      <c r="G26" s="818">
        <f>'[2]ملاك وتشغيل37'!G26+'[2]فهد الرياض37'!G26+'[2]خالد عيون37'!G26+'[2]فهد الدمام37'!G26+'[2]عبد الله مكة 37'!G26</f>
        <v>1</v>
      </c>
      <c r="H26" s="818">
        <f>'[2]ملاك وتشغيل37'!H26+'[2]فهد الرياض37'!H26+'[2]خالد عيون37'!H26+'[2]فهد الدمام37'!H26+'[2]عبد الله مكة 37'!H26</f>
        <v>53</v>
      </c>
      <c r="I26" s="818">
        <f>'[2]ملاك وتشغيل37'!I26+'[2]فهد الرياض37'!I26+'[2]خالد عيون37'!I26+'[2]فهد الدمام37'!I26+'[2]عبد الله مكة 37'!I26</f>
        <v>25</v>
      </c>
      <c r="J26" s="819">
        <f t="shared" si="1"/>
        <v>79</v>
      </c>
      <c r="K26" s="818">
        <f>'[2]ملاك وتشغيل37'!K26+'[2]فهد الرياض37'!K26+'[2]خالد عيون37'!K26+'[2]فهد الدمام37'!K26+'[2]عبد الله مكة 37'!K26</f>
        <v>7</v>
      </c>
      <c r="L26" s="818">
        <f>'[2]ملاك وتشغيل37'!L26+'[2]فهد الرياض37'!L26+'[2]خالد عيون37'!L26+'[2]فهد الدمام37'!L26+'[2]عبد الله مكة 37'!L26</f>
        <v>29</v>
      </c>
      <c r="M26" s="818">
        <f>'[2]ملاك وتشغيل37'!M26+'[2]فهد الرياض37'!M26+'[2]خالد عيون37'!M26+'[2]فهد الدمام37'!M26+'[2]عبد الله مكة 37'!M26</f>
        <v>16</v>
      </c>
      <c r="N26" s="819">
        <f t="shared" si="2"/>
        <v>52</v>
      </c>
      <c r="O26" s="818">
        <f>'[2]ملاك وتشغيل37'!O26+'[2]فهد الرياض37'!O26+'[2]خالد عيون37'!O26+'[2]فهد الدمام37'!O26+'[2]عبد الله مكة 37'!O26</f>
        <v>0</v>
      </c>
      <c r="P26" s="818">
        <f>'[2]ملاك وتشغيل37'!P26+'[2]فهد الرياض37'!P26+'[2]خالد عيون37'!P26+'[2]فهد الدمام37'!P26+'[2]عبد الله مكة 37'!P26</f>
        <v>37</v>
      </c>
      <c r="Q26" s="818">
        <f>'[2]ملاك وتشغيل37'!Q26+'[2]فهد الرياض37'!Q26+'[2]خالد عيون37'!Q26+'[2]فهد الدمام37'!Q26+'[2]عبد الله مكة 37'!Q26</f>
        <v>11</v>
      </c>
      <c r="R26" s="819">
        <f t="shared" si="3"/>
        <v>48</v>
      </c>
      <c r="S26" s="818">
        <f>'[2]ملاك وتشغيل37'!S26+'[2]فهد الرياض37'!S26+'[2]خالد عيون37'!S26+'[2]فهد الدمام37'!S26+'[2]عبد الله مكة 37'!S26</f>
        <v>1</v>
      </c>
      <c r="T26" s="818">
        <f>'[2]ملاك وتشغيل37'!T26+'[2]فهد الرياض37'!T26+'[2]خالد عيون37'!T26+'[2]فهد الدمام37'!T26+'[2]عبد الله مكة 37'!T26</f>
        <v>41</v>
      </c>
      <c r="U26" s="818">
        <f>'[2]ملاك وتشغيل37'!U26+'[2]فهد الرياض37'!U26+'[2]خالد عيون37'!U26+'[2]فهد الدمام37'!U26+'[2]عبد الله مكة 37'!U26</f>
        <v>16</v>
      </c>
      <c r="V26" s="819">
        <f t="shared" si="4"/>
        <v>58</v>
      </c>
      <c r="W26" s="818">
        <f>'[2]ملاك وتشغيل37'!W26+'[2]فهد الرياض37'!W26+'[2]خالد عيون37'!W26+'[2]فهد الدمام37'!W26+'[2]عبد الله مكة 37'!W26</f>
        <v>2</v>
      </c>
      <c r="X26" s="818">
        <f>'[2]ملاك وتشغيل37'!X26+'[2]فهد الرياض37'!X26+'[2]خالد عيون37'!X26+'[2]فهد الدمام37'!X26+'[2]عبد الله مكة 37'!X26</f>
        <v>48</v>
      </c>
      <c r="Y26" s="818">
        <f>'[2]ملاك وتشغيل37'!Y26+'[2]فهد الرياض37'!Y26+'[2]خالد عيون37'!Y26+'[2]فهد الدمام37'!Y26+'[2]عبد الله مكة 37'!Y26</f>
        <v>13</v>
      </c>
      <c r="Z26" s="819">
        <f t="shared" si="5"/>
        <v>63</v>
      </c>
      <c r="AA26" s="818">
        <f>'[2]ملاك وتشغيل37'!AA26+'[2]فهد الرياض37'!AA26+'[2]خالد عيون37'!AA26+'[2]فهد الدمام37'!AA26+'[2]عبد الله مكة 37'!AA26</f>
        <v>6</v>
      </c>
      <c r="AB26" s="818">
        <f>'[2]ملاك وتشغيل37'!AB26+'[2]فهد الرياض37'!AB26+'[2]خالد عيون37'!AB26+'[2]فهد الدمام37'!AB26+'[2]عبد الله مكة 37'!AB26</f>
        <v>47</v>
      </c>
      <c r="AC26" s="818">
        <f>'[2]ملاك وتشغيل37'!AC26+'[2]فهد الرياض37'!AC26+'[2]خالد عيون37'!AC26+'[2]فهد الدمام37'!AC26+'[2]عبد الله مكة 37'!AC26</f>
        <v>23</v>
      </c>
      <c r="AD26" s="819">
        <f t="shared" si="6"/>
        <v>76</v>
      </c>
    </row>
    <row r="27" spans="1:30">
      <c r="A27" s="820" t="s">
        <v>484</v>
      </c>
      <c r="B27" s="821" t="s">
        <v>485</v>
      </c>
      <c r="C27" s="818">
        <f>'[2]ملاك وتشغيل37'!C27+'[2]فهد الرياض37'!C27+'[2]خالد عيون37'!C27+'[2]فهد الدمام37'!C27+'[2]عبد الله مكة 37'!C27</f>
        <v>41</v>
      </c>
      <c r="D27" s="818">
        <f>'[2]ملاك وتشغيل37'!D27+'[2]فهد الرياض37'!D27+'[2]خالد عيون37'!D27+'[2]فهد الدمام37'!D27+'[2]عبد الله مكة 37'!D27</f>
        <v>117</v>
      </c>
      <c r="E27" s="818">
        <f>'[2]ملاك وتشغيل37'!E27+'[2]فهد الرياض37'!E27+'[2]خالد عيون37'!E27+'[2]فهد الدمام37'!E27+'[2]عبد الله مكة 37'!E27</f>
        <v>96</v>
      </c>
      <c r="F27" s="819">
        <f t="shared" si="0"/>
        <v>254</v>
      </c>
      <c r="G27" s="818">
        <f>'[2]ملاك وتشغيل37'!G27+'[2]فهد الرياض37'!G27+'[2]خالد عيون37'!G27+'[2]فهد الدمام37'!G27+'[2]عبد الله مكة 37'!G27</f>
        <v>2</v>
      </c>
      <c r="H27" s="818">
        <f>'[2]ملاك وتشغيل37'!H27+'[2]فهد الرياض37'!H27+'[2]خالد عيون37'!H27+'[2]فهد الدمام37'!H27+'[2]عبد الله مكة 37'!H27</f>
        <v>61</v>
      </c>
      <c r="I27" s="818">
        <f>'[2]ملاك وتشغيل37'!I27+'[2]فهد الرياض37'!I27+'[2]خالد عيون37'!I27+'[2]فهد الدمام37'!I27+'[2]عبد الله مكة 37'!I27</f>
        <v>18</v>
      </c>
      <c r="J27" s="819">
        <f t="shared" si="1"/>
        <v>81</v>
      </c>
      <c r="K27" s="818">
        <f>'[2]ملاك وتشغيل37'!K27+'[2]فهد الرياض37'!K27+'[2]خالد عيون37'!K27+'[2]فهد الدمام37'!K27+'[2]عبد الله مكة 37'!K27</f>
        <v>10</v>
      </c>
      <c r="L27" s="818">
        <f>'[2]ملاك وتشغيل37'!L27+'[2]فهد الرياض37'!L27+'[2]خالد عيون37'!L27+'[2]فهد الدمام37'!L27+'[2]عبد الله مكة 37'!L27</f>
        <v>62</v>
      </c>
      <c r="M27" s="818">
        <f>'[2]ملاك وتشغيل37'!M27+'[2]فهد الرياض37'!M27+'[2]خالد عيون37'!M27+'[2]فهد الدمام37'!M27+'[2]عبد الله مكة 37'!M27</f>
        <v>15</v>
      </c>
      <c r="N27" s="819">
        <f t="shared" si="2"/>
        <v>87</v>
      </c>
      <c r="O27" s="818">
        <f>'[2]ملاك وتشغيل37'!O27+'[2]فهد الرياض37'!O27+'[2]خالد عيون37'!O27+'[2]فهد الدمام37'!O27+'[2]عبد الله مكة 37'!O27</f>
        <v>10</v>
      </c>
      <c r="P27" s="818">
        <f>'[2]ملاك وتشغيل37'!P27+'[2]فهد الرياض37'!P27+'[2]خالد عيون37'!P27+'[2]فهد الدمام37'!P27+'[2]عبد الله مكة 37'!P27</f>
        <v>39</v>
      </c>
      <c r="Q27" s="818">
        <f>'[2]ملاك وتشغيل37'!Q27+'[2]فهد الرياض37'!Q27+'[2]خالد عيون37'!Q27+'[2]فهد الدمام37'!Q27+'[2]عبد الله مكة 37'!Q27</f>
        <v>7</v>
      </c>
      <c r="R27" s="819">
        <f t="shared" si="3"/>
        <v>56</v>
      </c>
      <c r="S27" s="818">
        <f>'[2]ملاك وتشغيل37'!S27+'[2]فهد الرياض37'!S27+'[2]خالد عيون37'!S27+'[2]فهد الدمام37'!S27+'[2]عبد الله مكة 37'!S27</f>
        <v>12</v>
      </c>
      <c r="T27" s="818">
        <f>'[2]ملاك وتشغيل37'!T27+'[2]فهد الرياض37'!T27+'[2]خالد عيون37'!T27+'[2]فهد الدمام37'!T27+'[2]عبد الله مكة 37'!T27</f>
        <v>45</v>
      </c>
      <c r="U27" s="818">
        <f>'[2]ملاك وتشغيل37'!U27+'[2]فهد الرياض37'!U27+'[2]خالد عيون37'!U27+'[2]فهد الدمام37'!U27+'[2]عبد الله مكة 37'!U27</f>
        <v>19</v>
      </c>
      <c r="V27" s="819">
        <f t="shared" si="4"/>
        <v>76</v>
      </c>
      <c r="W27" s="818">
        <f>'[2]ملاك وتشغيل37'!W27+'[2]فهد الرياض37'!W27+'[2]خالد عيون37'!W27+'[2]فهد الدمام37'!W27+'[2]عبد الله مكة 37'!W27</f>
        <v>32</v>
      </c>
      <c r="X27" s="818">
        <f>'[2]ملاك وتشغيل37'!X27+'[2]فهد الرياض37'!X27+'[2]خالد عيون37'!X27+'[2]فهد الدمام37'!X27+'[2]عبد الله مكة 37'!X27</f>
        <v>49</v>
      </c>
      <c r="Y27" s="818">
        <f>'[2]ملاك وتشغيل37'!Y27+'[2]فهد الرياض37'!Y27+'[2]خالد عيون37'!Y27+'[2]فهد الدمام37'!Y27+'[2]عبد الله مكة 37'!Y27</f>
        <v>8</v>
      </c>
      <c r="Z27" s="819">
        <f t="shared" si="5"/>
        <v>89</v>
      </c>
      <c r="AA27" s="818">
        <f>'[2]ملاك وتشغيل37'!AA27+'[2]فهد الرياض37'!AA27+'[2]خالد عيون37'!AA27+'[2]فهد الدمام37'!AA27+'[2]عبد الله مكة 37'!AA27</f>
        <v>41</v>
      </c>
      <c r="AB27" s="818">
        <f>'[2]ملاك وتشغيل37'!AB27+'[2]فهد الرياض37'!AB27+'[2]خالد عيون37'!AB27+'[2]فهد الدمام37'!AB27+'[2]عبد الله مكة 37'!AB27</f>
        <v>73</v>
      </c>
      <c r="AC27" s="818">
        <f>'[2]ملاك وتشغيل37'!AC27+'[2]فهد الرياض37'!AC27+'[2]خالد عيون37'!AC27+'[2]فهد الدمام37'!AC27+'[2]عبد الله مكة 37'!AC27</f>
        <v>33</v>
      </c>
      <c r="AD27" s="819">
        <f t="shared" si="6"/>
        <v>147</v>
      </c>
    </row>
    <row r="28" spans="1:30">
      <c r="A28" s="820" t="s">
        <v>486</v>
      </c>
      <c r="B28" s="821" t="s">
        <v>487</v>
      </c>
      <c r="C28" s="818">
        <f>'[2]ملاك وتشغيل37'!C28+'[2]فهد الرياض37'!C28+'[2]خالد عيون37'!C28+'[2]فهد الدمام37'!C28+'[2]عبد الله مكة 37'!C28</f>
        <v>25</v>
      </c>
      <c r="D28" s="818">
        <f>'[2]ملاك وتشغيل37'!D28+'[2]فهد الرياض37'!D28+'[2]خالد عيون37'!D28+'[2]فهد الدمام37'!D28+'[2]عبد الله مكة 37'!D28</f>
        <v>2</v>
      </c>
      <c r="E28" s="818">
        <f>'[2]ملاك وتشغيل37'!E28+'[2]فهد الرياض37'!E28+'[2]خالد عيون37'!E28+'[2]فهد الدمام37'!E28+'[2]عبد الله مكة 37'!E28</f>
        <v>10</v>
      </c>
      <c r="F28" s="819">
        <f t="shared" si="0"/>
        <v>37</v>
      </c>
      <c r="G28" s="818">
        <f>'[2]ملاك وتشغيل37'!G28+'[2]فهد الرياض37'!G28+'[2]خالد عيون37'!G28+'[2]فهد الدمام37'!G28+'[2]عبد الله مكة 37'!G28</f>
        <v>3</v>
      </c>
      <c r="H28" s="818">
        <f>'[2]ملاك وتشغيل37'!H28+'[2]فهد الرياض37'!H28+'[2]خالد عيون37'!H28+'[2]فهد الدمام37'!H28+'[2]عبد الله مكة 37'!H28</f>
        <v>10</v>
      </c>
      <c r="I28" s="818">
        <f>'[2]ملاك وتشغيل37'!I28+'[2]فهد الرياض37'!I28+'[2]خالد عيون37'!I28+'[2]فهد الدمام37'!I28+'[2]عبد الله مكة 37'!I28</f>
        <v>2</v>
      </c>
      <c r="J28" s="819">
        <f t="shared" si="1"/>
        <v>15</v>
      </c>
      <c r="K28" s="818">
        <f>'[2]ملاك وتشغيل37'!K28+'[2]فهد الرياض37'!K28+'[2]خالد عيون37'!K28+'[2]فهد الدمام37'!K28+'[2]عبد الله مكة 37'!K28</f>
        <v>8</v>
      </c>
      <c r="L28" s="818">
        <f>'[2]ملاك وتشغيل37'!L28+'[2]فهد الرياض37'!L28+'[2]خالد عيون37'!L28+'[2]فهد الدمام37'!L28+'[2]عبد الله مكة 37'!L28</f>
        <v>8</v>
      </c>
      <c r="M28" s="818">
        <f>'[2]ملاك وتشغيل37'!M28+'[2]فهد الرياض37'!M28+'[2]خالد عيون37'!M28+'[2]فهد الدمام37'!M28+'[2]عبد الله مكة 37'!M28</f>
        <v>6</v>
      </c>
      <c r="N28" s="819">
        <f t="shared" si="2"/>
        <v>22</v>
      </c>
      <c r="O28" s="818">
        <f>'[2]ملاك وتشغيل37'!O28+'[2]فهد الرياض37'!O28+'[2]خالد عيون37'!O28+'[2]فهد الدمام37'!O28+'[2]عبد الله مكة 37'!O28</f>
        <v>2</v>
      </c>
      <c r="P28" s="818">
        <f>'[2]ملاك وتشغيل37'!P28+'[2]فهد الرياض37'!P28+'[2]خالد عيون37'!P28+'[2]فهد الدمام37'!P28+'[2]عبد الله مكة 37'!P28</f>
        <v>9</v>
      </c>
      <c r="Q28" s="818">
        <f>'[2]ملاك وتشغيل37'!Q28+'[2]فهد الرياض37'!Q28+'[2]خالد عيون37'!Q28+'[2]فهد الدمام37'!Q28+'[2]عبد الله مكة 37'!Q28</f>
        <v>1</v>
      </c>
      <c r="R28" s="819">
        <f t="shared" si="3"/>
        <v>12</v>
      </c>
      <c r="S28" s="818">
        <f>'[2]ملاك وتشغيل37'!S28+'[2]فهد الرياض37'!S28+'[2]خالد عيون37'!S28+'[2]فهد الدمام37'!S28+'[2]عبد الله مكة 37'!S28</f>
        <v>5</v>
      </c>
      <c r="T28" s="818">
        <f>'[2]ملاك وتشغيل37'!T28+'[2]فهد الرياض37'!T28+'[2]خالد عيون37'!T28+'[2]فهد الدمام37'!T28+'[2]عبد الله مكة 37'!T28</f>
        <v>8</v>
      </c>
      <c r="U28" s="818">
        <f>'[2]ملاك وتشغيل37'!U28+'[2]فهد الرياض37'!U28+'[2]خالد عيون37'!U28+'[2]فهد الدمام37'!U28+'[2]عبد الله مكة 37'!U28</f>
        <v>3</v>
      </c>
      <c r="V28" s="819">
        <f t="shared" si="4"/>
        <v>16</v>
      </c>
      <c r="W28" s="818">
        <f>'[2]ملاك وتشغيل37'!W28+'[2]فهد الرياض37'!W28+'[2]خالد عيون37'!W28+'[2]فهد الدمام37'!W28+'[2]عبد الله مكة 37'!W28</f>
        <v>3</v>
      </c>
      <c r="X28" s="818">
        <f>'[2]ملاك وتشغيل37'!X28+'[2]فهد الرياض37'!X28+'[2]خالد عيون37'!X28+'[2]فهد الدمام37'!X28+'[2]عبد الله مكة 37'!X28</f>
        <v>8</v>
      </c>
      <c r="Y28" s="818">
        <f>'[2]ملاك وتشغيل37'!Y28+'[2]فهد الرياض37'!Y28+'[2]خالد عيون37'!Y28+'[2]فهد الدمام37'!Y28+'[2]عبد الله مكة 37'!Y28</f>
        <v>2</v>
      </c>
      <c r="Z28" s="819">
        <f t="shared" si="5"/>
        <v>13</v>
      </c>
      <c r="AA28" s="818">
        <f>'[2]ملاك وتشغيل37'!AA28+'[2]فهد الرياض37'!AA28+'[2]خالد عيون37'!AA28+'[2]فهد الدمام37'!AA28+'[2]عبد الله مكة 37'!AA28</f>
        <v>7</v>
      </c>
      <c r="AB28" s="818">
        <f>'[2]ملاك وتشغيل37'!AB28+'[2]فهد الرياض37'!AB28+'[2]خالد عيون37'!AB28+'[2]فهد الدمام37'!AB28+'[2]عبد الله مكة 37'!AB28</f>
        <v>11</v>
      </c>
      <c r="AC28" s="818">
        <f>'[2]ملاك وتشغيل37'!AC28+'[2]فهد الرياض37'!AC28+'[2]خالد عيون37'!AC28+'[2]فهد الدمام37'!AC28+'[2]عبد الله مكة 37'!AC28</f>
        <v>2</v>
      </c>
      <c r="AD28" s="819">
        <f t="shared" si="6"/>
        <v>20</v>
      </c>
    </row>
    <row r="29" spans="1:30">
      <c r="A29" s="820" t="s">
        <v>488</v>
      </c>
      <c r="B29" s="821" t="s">
        <v>489</v>
      </c>
      <c r="C29" s="818">
        <f>'[2]ملاك وتشغيل37'!C29+'[2]فهد الرياض37'!C29+'[2]خالد عيون37'!C29+'[2]فهد الدمام37'!C29+'[2]عبد الله مكة 37'!C29</f>
        <v>303</v>
      </c>
      <c r="D29" s="818">
        <f>'[2]ملاك وتشغيل37'!D29+'[2]فهد الرياض37'!D29+'[2]خالد عيون37'!D29+'[2]فهد الدمام37'!D29+'[2]عبد الله مكة 37'!D29</f>
        <v>177</v>
      </c>
      <c r="E29" s="818">
        <f>'[2]ملاك وتشغيل37'!E29+'[2]فهد الرياض37'!E29+'[2]خالد عيون37'!E29+'[2]فهد الدمام37'!E29+'[2]عبد الله مكة 37'!E29</f>
        <v>131</v>
      </c>
      <c r="F29" s="819">
        <f t="shared" si="0"/>
        <v>611</v>
      </c>
      <c r="G29" s="818">
        <f>'[2]ملاك وتشغيل37'!G29+'[2]فهد الرياض37'!G29+'[2]خالد عيون37'!G29+'[2]فهد الدمام37'!G29+'[2]عبد الله مكة 37'!G29</f>
        <v>90</v>
      </c>
      <c r="H29" s="818">
        <f>'[2]ملاك وتشغيل37'!H29+'[2]فهد الرياض37'!H29+'[2]خالد عيون37'!H29+'[2]فهد الدمام37'!H29+'[2]عبد الله مكة 37'!H29</f>
        <v>82</v>
      </c>
      <c r="I29" s="818">
        <f>'[2]ملاك وتشغيل37'!I29+'[2]فهد الرياض37'!I29+'[2]خالد عيون37'!I29+'[2]فهد الدمام37'!I29+'[2]عبد الله مكة 37'!I29</f>
        <v>55</v>
      </c>
      <c r="J29" s="819">
        <f t="shared" si="1"/>
        <v>227</v>
      </c>
      <c r="K29" s="818">
        <f>'[2]ملاك وتشغيل37'!K29+'[2]فهد الرياض37'!K29+'[2]خالد عيون37'!K29+'[2]فهد الدمام37'!K29+'[2]عبد الله مكة 37'!K29</f>
        <v>52</v>
      </c>
      <c r="L29" s="818">
        <f>'[2]ملاك وتشغيل37'!L29+'[2]فهد الرياض37'!L29+'[2]خالد عيون37'!L29+'[2]فهد الدمام37'!L29+'[2]عبد الله مكة 37'!L29</f>
        <v>95</v>
      </c>
      <c r="M29" s="818">
        <f>'[2]ملاك وتشغيل37'!M29+'[2]فهد الرياض37'!M29+'[2]خالد عيون37'!M29+'[2]فهد الدمام37'!M29+'[2]عبد الله مكة 37'!M29</f>
        <v>71</v>
      </c>
      <c r="N29" s="819">
        <f t="shared" si="2"/>
        <v>218</v>
      </c>
      <c r="O29" s="818">
        <f>'[2]ملاك وتشغيل37'!O29+'[2]فهد الرياض37'!O29+'[2]خالد عيون37'!O29+'[2]فهد الدمام37'!O29+'[2]عبد الله مكة 37'!O29</f>
        <v>58</v>
      </c>
      <c r="P29" s="818">
        <f>'[2]ملاك وتشغيل37'!P29+'[2]فهد الرياض37'!P29+'[2]خالد عيون37'!P29+'[2]فهد الدمام37'!P29+'[2]عبد الله مكة 37'!P29</f>
        <v>56</v>
      </c>
      <c r="Q29" s="818">
        <f>'[2]ملاك وتشغيل37'!Q29+'[2]فهد الرياض37'!Q29+'[2]خالد عيون37'!Q29+'[2]فهد الدمام37'!Q29+'[2]عبد الله مكة 37'!Q29</f>
        <v>26</v>
      </c>
      <c r="R29" s="819">
        <f t="shared" si="3"/>
        <v>140</v>
      </c>
      <c r="S29" s="818">
        <f>'[2]ملاك وتشغيل37'!S29+'[2]فهد الرياض37'!S29+'[2]خالد عيون37'!S29+'[2]فهد الدمام37'!S29+'[2]عبد الله مكة 37'!S29</f>
        <v>119</v>
      </c>
      <c r="T29" s="818">
        <f>'[2]ملاك وتشغيل37'!T29+'[2]فهد الرياض37'!T29+'[2]خالد عيون37'!T29+'[2]فهد الدمام37'!T29+'[2]عبد الله مكة 37'!T29</f>
        <v>91</v>
      </c>
      <c r="U29" s="818">
        <f>'[2]ملاك وتشغيل37'!U29+'[2]فهد الرياض37'!U29+'[2]خالد عيون37'!U29+'[2]فهد الدمام37'!U29+'[2]عبد الله مكة 37'!U29</f>
        <v>63</v>
      </c>
      <c r="V29" s="819">
        <f t="shared" si="4"/>
        <v>273</v>
      </c>
      <c r="W29" s="818">
        <f>'[2]ملاك وتشغيل37'!W29+'[2]فهد الرياض37'!W29+'[2]خالد عيون37'!W29+'[2]فهد الدمام37'!W29+'[2]عبد الله مكة 37'!W29</f>
        <v>80</v>
      </c>
      <c r="X29" s="818">
        <f>'[2]ملاك وتشغيل37'!X29+'[2]فهد الرياض37'!X29+'[2]خالد عيون37'!X29+'[2]فهد الدمام37'!X29+'[2]عبد الله مكة 37'!X29</f>
        <v>76</v>
      </c>
      <c r="Y29" s="818">
        <f>'[2]ملاك وتشغيل37'!Y29+'[2]فهد الرياض37'!Y29+'[2]خالد عيون37'!Y29+'[2]فهد الدمام37'!Y29+'[2]عبد الله مكة 37'!Y29</f>
        <v>17</v>
      </c>
      <c r="Z29" s="819">
        <f t="shared" si="5"/>
        <v>173</v>
      </c>
      <c r="AA29" s="818">
        <f>'[2]ملاك وتشغيل37'!AA29+'[2]فهد الرياض37'!AA29+'[2]خالد عيون37'!AA29+'[2]فهد الدمام37'!AA29+'[2]عبد الله مكة 37'!AA29</f>
        <v>149</v>
      </c>
      <c r="AB29" s="818">
        <f>'[2]ملاك وتشغيل37'!AB29+'[2]فهد الرياض37'!AB29+'[2]خالد عيون37'!AB29+'[2]فهد الدمام37'!AB29+'[2]عبد الله مكة 37'!AB29</f>
        <v>98</v>
      </c>
      <c r="AC29" s="818">
        <f>'[2]ملاك وتشغيل37'!AC29+'[2]فهد الرياض37'!AC29+'[2]خالد عيون37'!AC29+'[2]فهد الدمام37'!AC29+'[2]عبد الله مكة 37'!AC29</f>
        <v>95</v>
      </c>
      <c r="AD29" s="819">
        <f t="shared" si="6"/>
        <v>342</v>
      </c>
    </row>
    <row r="30" spans="1:30">
      <c r="A30" s="820" t="s">
        <v>490</v>
      </c>
      <c r="B30" s="821" t="s">
        <v>491</v>
      </c>
      <c r="C30" s="818">
        <f>'[2]ملاك وتشغيل37'!C30+'[2]فهد الرياض37'!C30+'[2]خالد عيون37'!C30+'[2]فهد الدمام37'!C30+'[2]عبد الله مكة 37'!C30</f>
        <v>69</v>
      </c>
      <c r="D30" s="818">
        <f>'[2]ملاك وتشغيل37'!D30+'[2]فهد الرياض37'!D30+'[2]خالد عيون37'!D30+'[2]فهد الدمام37'!D30+'[2]عبد الله مكة 37'!D30</f>
        <v>40</v>
      </c>
      <c r="E30" s="818">
        <f>'[2]ملاك وتشغيل37'!E30+'[2]فهد الرياض37'!E30+'[2]خالد عيون37'!E30+'[2]فهد الدمام37'!E30+'[2]عبد الله مكة 37'!E30</f>
        <v>19</v>
      </c>
      <c r="F30" s="819">
        <f t="shared" si="0"/>
        <v>128</v>
      </c>
      <c r="G30" s="818">
        <f>'[2]ملاك وتشغيل37'!G30+'[2]فهد الرياض37'!G30+'[2]خالد عيون37'!G30+'[2]فهد الدمام37'!G30+'[2]عبد الله مكة 37'!G30</f>
        <v>0</v>
      </c>
      <c r="H30" s="818">
        <f>'[2]ملاك وتشغيل37'!H30+'[2]فهد الرياض37'!H30+'[2]خالد عيون37'!H30+'[2]فهد الدمام37'!H30+'[2]عبد الله مكة 37'!H30</f>
        <v>11</v>
      </c>
      <c r="I30" s="818">
        <f>'[2]ملاك وتشغيل37'!I30+'[2]فهد الرياض37'!I30+'[2]خالد عيون37'!I30+'[2]فهد الدمام37'!I30+'[2]عبد الله مكة 37'!I30</f>
        <v>5</v>
      </c>
      <c r="J30" s="819">
        <f t="shared" si="1"/>
        <v>16</v>
      </c>
      <c r="K30" s="818">
        <f>'[2]ملاك وتشغيل37'!K30+'[2]فهد الرياض37'!K30+'[2]خالد عيون37'!K30+'[2]فهد الدمام37'!K30+'[2]عبد الله مكة 37'!K30</f>
        <v>27</v>
      </c>
      <c r="L30" s="818">
        <f>'[2]ملاك وتشغيل37'!L30+'[2]فهد الرياض37'!L30+'[2]خالد عيون37'!L30+'[2]فهد الدمام37'!L30+'[2]عبد الله مكة 37'!L30</f>
        <v>27</v>
      </c>
      <c r="M30" s="818">
        <f>'[2]ملاك وتشغيل37'!M30+'[2]فهد الرياض37'!M30+'[2]خالد عيون37'!M30+'[2]فهد الدمام37'!M30+'[2]عبد الله مكة 37'!M30</f>
        <v>19</v>
      </c>
      <c r="N30" s="819">
        <f t="shared" si="2"/>
        <v>73</v>
      </c>
      <c r="O30" s="818">
        <f>'[2]ملاك وتشغيل37'!O30+'[2]فهد الرياض37'!O30+'[2]خالد عيون37'!O30+'[2]فهد الدمام37'!O30+'[2]عبد الله مكة 37'!O30</f>
        <v>33</v>
      </c>
      <c r="P30" s="818">
        <f>'[2]ملاك وتشغيل37'!P30+'[2]فهد الرياض37'!P30+'[2]خالد عيون37'!P30+'[2]فهد الدمام37'!P30+'[2]عبد الله مكة 37'!P30</f>
        <v>39</v>
      </c>
      <c r="Q30" s="818">
        <f>'[2]ملاك وتشغيل37'!Q30+'[2]فهد الرياض37'!Q30+'[2]خالد عيون37'!Q30+'[2]فهد الدمام37'!Q30+'[2]عبد الله مكة 37'!Q30</f>
        <v>9</v>
      </c>
      <c r="R30" s="819">
        <f t="shared" si="3"/>
        <v>81</v>
      </c>
      <c r="S30" s="818">
        <f>'[2]ملاك وتشغيل37'!S30+'[2]فهد الرياض37'!S30+'[2]خالد عيون37'!S30+'[2]فهد الدمام37'!S30+'[2]عبد الله مكة 37'!S30</f>
        <v>6</v>
      </c>
      <c r="T30" s="818">
        <f>'[2]ملاك وتشغيل37'!T30+'[2]فهد الرياض37'!T30+'[2]خالد عيون37'!T30+'[2]فهد الدمام37'!T30+'[2]عبد الله مكة 37'!T30</f>
        <v>23</v>
      </c>
      <c r="U30" s="818">
        <f>'[2]ملاك وتشغيل37'!U30+'[2]فهد الرياض37'!U30+'[2]خالد عيون37'!U30+'[2]فهد الدمام37'!U30+'[2]عبد الله مكة 37'!U30</f>
        <v>10</v>
      </c>
      <c r="V30" s="819">
        <f t="shared" si="4"/>
        <v>39</v>
      </c>
      <c r="W30" s="818">
        <f>'[2]ملاك وتشغيل37'!W30+'[2]فهد الرياض37'!W30+'[2]خالد عيون37'!W30+'[2]فهد الدمام37'!W30+'[2]عبد الله مكة 37'!W30</f>
        <v>24</v>
      </c>
      <c r="X30" s="818">
        <f>'[2]ملاك وتشغيل37'!X30+'[2]فهد الرياض37'!X30+'[2]خالد عيون37'!X30+'[2]فهد الدمام37'!X30+'[2]عبد الله مكة 37'!X30</f>
        <v>24</v>
      </c>
      <c r="Y30" s="818">
        <f>'[2]ملاك وتشغيل37'!Y30+'[2]فهد الرياض37'!Y30+'[2]خالد عيون37'!Y30+'[2]فهد الدمام37'!Y30+'[2]عبد الله مكة 37'!Y30</f>
        <v>5</v>
      </c>
      <c r="Z30" s="819">
        <f t="shared" si="5"/>
        <v>53</v>
      </c>
      <c r="AA30" s="818">
        <f>'[2]ملاك وتشغيل37'!AA30+'[2]فهد الرياض37'!AA30+'[2]خالد عيون37'!AA30+'[2]فهد الدمام37'!AA30+'[2]عبد الله مكة 37'!AA30</f>
        <v>32</v>
      </c>
      <c r="AB30" s="818">
        <f>'[2]ملاك وتشغيل37'!AB30+'[2]فهد الرياض37'!AB30+'[2]خالد عيون37'!AB30+'[2]فهد الدمام37'!AB30+'[2]عبد الله مكة 37'!AB30</f>
        <v>19</v>
      </c>
      <c r="AC30" s="818">
        <f>'[2]ملاك وتشغيل37'!AC30+'[2]فهد الرياض37'!AC30+'[2]خالد عيون37'!AC30+'[2]فهد الدمام37'!AC30+'[2]عبد الله مكة 37'!AC30</f>
        <v>15</v>
      </c>
      <c r="AD30" s="819">
        <f t="shared" si="6"/>
        <v>66</v>
      </c>
    </row>
    <row r="31" spans="1:30">
      <c r="A31" s="820" t="s">
        <v>492</v>
      </c>
      <c r="B31" s="821" t="s">
        <v>493</v>
      </c>
      <c r="C31" s="818">
        <f>'[2]ملاك وتشغيل37'!C31+'[2]فهد الرياض37'!C31+'[2]خالد عيون37'!C31+'[2]فهد الدمام37'!C31+'[2]عبد الله مكة 37'!C31</f>
        <v>5</v>
      </c>
      <c r="D31" s="818">
        <f>'[2]ملاك وتشغيل37'!D31+'[2]فهد الرياض37'!D31+'[2]خالد عيون37'!D31+'[2]فهد الدمام37'!D31+'[2]عبد الله مكة 37'!D31</f>
        <v>9</v>
      </c>
      <c r="E31" s="818">
        <f>'[2]ملاك وتشغيل37'!E31+'[2]فهد الرياض37'!E31+'[2]خالد عيون37'!E31+'[2]فهد الدمام37'!E31+'[2]عبد الله مكة 37'!E31</f>
        <v>1</v>
      </c>
      <c r="F31" s="819">
        <f t="shared" si="0"/>
        <v>15</v>
      </c>
      <c r="G31" s="818">
        <f>'[2]ملاك وتشغيل37'!G31+'[2]فهد الرياض37'!G31+'[2]خالد عيون37'!G31+'[2]فهد الدمام37'!G31+'[2]عبد الله مكة 37'!G31</f>
        <v>2</v>
      </c>
      <c r="H31" s="818">
        <f>'[2]ملاك وتشغيل37'!H31+'[2]فهد الرياض37'!H31+'[2]خالد عيون37'!H31+'[2]فهد الدمام37'!H31+'[2]عبد الله مكة 37'!H31</f>
        <v>5</v>
      </c>
      <c r="I31" s="818">
        <f>'[2]ملاك وتشغيل37'!I31+'[2]فهد الرياض37'!I31+'[2]خالد عيون37'!I31+'[2]فهد الدمام37'!I31+'[2]عبد الله مكة 37'!I31</f>
        <v>1</v>
      </c>
      <c r="J31" s="819">
        <f t="shared" si="1"/>
        <v>8</v>
      </c>
      <c r="K31" s="818">
        <f>'[2]ملاك وتشغيل37'!K31+'[2]فهد الرياض37'!K31+'[2]خالد عيون37'!K31+'[2]فهد الدمام37'!K31+'[2]عبد الله مكة 37'!K31</f>
        <v>15</v>
      </c>
      <c r="L31" s="818">
        <f>'[2]ملاك وتشغيل37'!L31+'[2]فهد الرياض37'!L31+'[2]خالد عيون37'!L31+'[2]فهد الدمام37'!L31+'[2]عبد الله مكة 37'!L31</f>
        <v>9</v>
      </c>
      <c r="M31" s="818">
        <f>'[2]ملاك وتشغيل37'!M31+'[2]فهد الرياض37'!M31+'[2]خالد عيون37'!M31+'[2]فهد الدمام37'!M31+'[2]عبد الله مكة 37'!M31</f>
        <v>1</v>
      </c>
      <c r="N31" s="819">
        <f t="shared" si="2"/>
        <v>25</v>
      </c>
      <c r="O31" s="818">
        <f>'[2]ملاك وتشغيل37'!O31+'[2]فهد الرياض37'!O31+'[2]خالد عيون37'!O31+'[2]فهد الدمام37'!O31+'[2]عبد الله مكة 37'!O31</f>
        <v>0</v>
      </c>
      <c r="P31" s="818">
        <f>'[2]ملاك وتشغيل37'!P31+'[2]فهد الرياض37'!P31+'[2]خالد عيون37'!P31+'[2]فهد الدمام37'!P31+'[2]عبد الله مكة 37'!P31</f>
        <v>3</v>
      </c>
      <c r="Q31" s="818">
        <f>'[2]ملاك وتشغيل37'!Q31+'[2]فهد الرياض37'!Q31+'[2]خالد عيون37'!Q31+'[2]فهد الدمام37'!Q31+'[2]عبد الله مكة 37'!Q31</f>
        <v>0</v>
      </c>
      <c r="R31" s="819">
        <f t="shared" si="3"/>
        <v>3</v>
      </c>
      <c r="S31" s="818">
        <f>'[2]ملاك وتشغيل37'!S31+'[2]فهد الرياض37'!S31+'[2]خالد عيون37'!S31+'[2]فهد الدمام37'!S31+'[2]عبد الله مكة 37'!S31</f>
        <v>13</v>
      </c>
      <c r="T31" s="818">
        <f>'[2]ملاك وتشغيل37'!T31+'[2]فهد الرياض37'!T31+'[2]خالد عيون37'!T31+'[2]فهد الدمام37'!T31+'[2]عبد الله مكة 37'!T31</f>
        <v>8</v>
      </c>
      <c r="U31" s="818">
        <f>'[2]ملاك وتشغيل37'!U31+'[2]فهد الرياض37'!U31+'[2]خالد عيون37'!U31+'[2]فهد الدمام37'!U31+'[2]عبد الله مكة 37'!U31</f>
        <v>1</v>
      </c>
      <c r="V31" s="819">
        <f t="shared" si="4"/>
        <v>22</v>
      </c>
      <c r="W31" s="818">
        <f>'[2]ملاك وتشغيل37'!W31+'[2]فهد الرياض37'!W31+'[2]خالد عيون37'!W31+'[2]فهد الدمام37'!W31+'[2]عبد الله مكة 37'!W31</f>
        <v>0</v>
      </c>
      <c r="X31" s="818">
        <f>'[2]ملاك وتشغيل37'!X31+'[2]فهد الرياض37'!X31+'[2]خالد عيون37'!X31+'[2]فهد الدمام37'!X31+'[2]عبد الله مكة 37'!X31</f>
        <v>3</v>
      </c>
      <c r="Y31" s="818">
        <f>'[2]ملاك وتشغيل37'!Y31+'[2]فهد الرياض37'!Y31+'[2]خالد عيون37'!Y31+'[2]فهد الدمام37'!Y31+'[2]عبد الله مكة 37'!Y31</f>
        <v>0</v>
      </c>
      <c r="Z31" s="819">
        <f t="shared" si="5"/>
        <v>3</v>
      </c>
      <c r="AA31" s="818">
        <f>'[2]ملاك وتشغيل37'!AA31+'[2]فهد الرياض37'!AA31+'[2]خالد عيون37'!AA31+'[2]فهد الدمام37'!AA31+'[2]عبد الله مكة 37'!AA31</f>
        <v>5</v>
      </c>
      <c r="AB31" s="818">
        <f>'[2]ملاك وتشغيل37'!AB31+'[2]فهد الرياض37'!AB31+'[2]خالد عيون37'!AB31+'[2]فهد الدمام37'!AB31+'[2]عبد الله مكة 37'!AB31</f>
        <v>8</v>
      </c>
      <c r="AC31" s="818">
        <f>'[2]ملاك وتشغيل37'!AC31+'[2]فهد الرياض37'!AC31+'[2]خالد عيون37'!AC31+'[2]فهد الدمام37'!AC31+'[2]عبد الله مكة 37'!AC31</f>
        <v>2</v>
      </c>
      <c r="AD31" s="819">
        <f t="shared" si="6"/>
        <v>15</v>
      </c>
    </row>
    <row r="32" spans="1:30">
      <c r="A32" s="820" t="s">
        <v>494</v>
      </c>
      <c r="B32" s="821" t="s">
        <v>495</v>
      </c>
      <c r="C32" s="818">
        <f>'[2]ملاك وتشغيل37'!C32+'[2]فهد الرياض37'!C32+'[2]خالد عيون37'!C32+'[2]فهد الدمام37'!C32+'[2]عبد الله مكة 37'!C32</f>
        <v>243</v>
      </c>
      <c r="D32" s="818">
        <f>'[2]ملاك وتشغيل37'!D32+'[2]فهد الرياض37'!D32+'[2]خالد عيون37'!D32+'[2]فهد الدمام37'!D32+'[2]عبد الله مكة 37'!D32</f>
        <v>55</v>
      </c>
      <c r="E32" s="818">
        <f>'[2]ملاك وتشغيل37'!E32+'[2]فهد الرياض37'!E32+'[2]خالد عيون37'!E32+'[2]فهد الدمام37'!E32+'[2]عبد الله مكة 37'!E32</f>
        <v>28</v>
      </c>
      <c r="F32" s="819">
        <f t="shared" si="0"/>
        <v>326</v>
      </c>
      <c r="G32" s="818">
        <f>'[2]ملاك وتشغيل37'!G32+'[2]فهد الرياض37'!G32+'[2]خالد عيون37'!G32+'[2]فهد الدمام37'!G32+'[2]عبد الله مكة 37'!G32</f>
        <v>42</v>
      </c>
      <c r="H32" s="818">
        <f>'[2]ملاك وتشغيل37'!H32+'[2]فهد الرياض37'!H32+'[2]خالد عيون37'!H32+'[2]فهد الدمام37'!H32+'[2]عبد الله مكة 37'!H32</f>
        <v>3</v>
      </c>
      <c r="I32" s="818">
        <f>'[2]ملاك وتشغيل37'!I32+'[2]فهد الرياض37'!I32+'[2]خالد عيون37'!I32+'[2]فهد الدمام37'!I32+'[2]عبد الله مكة 37'!I32</f>
        <v>8</v>
      </c>
      <c r="J32" s="819">
        <f t="shared" si="1"/>
        <v>53</v>
      </c>
      <c r="K32" s="818">
        <f>'[2]ملاك وتشغيل37'!K32+'[2]فهد الرياض37'!K32+'[2]خالد عيون37'!K32+'[2]فهد الدمام37'!K32+'[2]عبد الله مكة 37'!K32</f>
        <v>48</v>
      </c>
      <c r="L32" s="818">
        <f>'[2]ملاك وتشغيل37'!L32+'[2]فهد الرياض37'!L32+'[2]خالد عيون37'!L32+'[2]فهد الدمام37'!L32+'[2]عبد الله مكة 37'!L32</f>
        <v>10</v>
      </c>
      <c r="M32" s="818">
        <f>'[2]ملاك وتشغيل37'!M32+'[2]فهد الرياض37'!M32+'[2]خالد عيون37'!M32+'[2]فهد الدمام37'!M32+'[2]عبد الله مكة 37'!M32</f>
        <v>3</v>
      </c>
      <c r="N32" s="819">
        <f t="shared" si="2"/>
        <v>61</v>
      </c>
      <c r="O32" s="818">
        <f>'[2]ملاك وتشغيل37'!O32+'[2]فهد الرياض37'!O32+'[2]خالد عيون37'!O32+'[2]فهد الدمام37'!O32+'[2]عبد الله مكة 37'!O32</f>
        <v>13</v>
      </c>
      <c r="P32" s="818">
        <f>'[2]ملاك وتشغيل37'!P32+'[2]فهد الرياض37'!P32+'[2]خالد عيون37'!P32+'[2]فهد الدمام37'!P32+'[2]عبد الله مكة 37'!P32</f>
        <v>3</v>
      </c>
      <c r="Q32" s="818">
        <f>'[2]ملاك وتشغيل37'!Q32+'[2]فهد الرياض37'!Q32+'[2]خالد عيون37'!Q32+'[2]فهد الدمام37'!Q32+'[2]عبد الله مكة 37'!Q32</f>
        <v>2</v>
      </c>
      <c r="R32" s="819">
        <f t="shared" si="3"/>
        <v>18</v>
      </c>
      <c r="S32" s="818">
        <f>'[2]ملاك وتشغيل37'!S32+'[2]فهد الرياض37'!S32+'[2]خالد عيون37'!S32+'[2]فهد الدمام37'!S32+'[2]عبد الله مكة 37'!S32</f>
        <v>69</v>
      </c>
      <c r="T32" s="818">
        <f>'[2]ملاك وتشغيل37'!T32+'[2]فهد الرياض37'!T32+'[2]خالد عيون37'!T32+'[2]فهد الدمام37'!T32+'[2]عبد الله مكة 37'!T32</f>
        <v>19</v>
      </c>
      <c r="U32" s="818">
        <f>'[2]ملاك وتشغيل37'!U32+'[2]فهد الرياض37'!U32+'[2]خالد عيون37'!U32+'[2]فهد الدمام37'!U32+'[2]عبد الله مكة 37'!U32</f>
        <v>6</v>
      </c>
      <c r="V32" s="819">
        <f t="shared" si="4"/>
        <v>94</v>
      </c>
      <c r="W32" s="818">
        <f>'[2]ملاك وتشغيل37'!W32+'[2]فهد الرياض37'!W32+'[2]خالد عيون37'!W32+'[2]فهد الدمام37'!W32+'[2]عبد الله مكة 37'!W32</f>
        <v>21</v>
      </c>
      <c r="X32" s="818">
        <f>'[2]ملاك وتشغيل37'!X32+'[2]فهد الرياض37'!X32+'[2]خالد عيون37'!X32+'[2]فهد الدمام37'!X32+'[2]عبد الله مكة 37'!X32</f>
        <v>4</v>
      </c>
      <c r="Y32" s="818">
        <f>'[2]ملاك وتشغيل37'!Y32+'[2]فهد الرياض37'!Y32+'[2]خالد عيون37'!Y32+'[2]فهد الدمام37'!Y32+'[2]عبد الله مكة 37'!Y32</f>
        <v>2</v>
      </c>
      <c r="Z32" s="819">
        <f t="shared" si="5"/>
        <v>27</v>
      </c>
      <c r="AA32" s="818">
        <f>'[2]ملاك وتشغيل37'!AA32+'[2]فهد الرياض37'!AA32+'[2]خالد عيون37'!AA32+'[2]فهد الدمام37'!AA32+'[2]عبد الله مكة 37'!AA32</f>
        <v>94</v>
      </c>
      <c r="AB32" s="818">
        <f>'[2]ملاك وتشغيل37'!AB32+'[2]فهد الرياض37'!AB32+'[2]خالد عيون37'!AB32+'[2]فهد الدمام37'!AB32+'[2]عبد الله مكة 37'!AB32</f>
        <v>15</v>
      </c>
      <c r="AC32" s="818">
        <f>'[2]ملاك وتشغيل37'!AC32+'[2]فهد الرياض37'!AC32+'[2]خالد عيون37'!AC32+'[2]فهد الدمام37'!AC32+'[2]عبد الله مكة 37'!AC32</f>
        <v>2</v>
      </c>
      <c r="AD32" s="819">
        <f t="shared" si="6"/>
        <v>111</v>
      </c>
    </row>
    <row r="33" spans="1:30">
      <c r="A33" s="820" t="s">
        <v>496</v>
      </c>
      <c r="B33" s="821" t="s">
        <v>497</v>
      </c>
      <c r="C33" s="818">
        <f>'[2]ملاك وتشغيل37'!C33+'[2]فهد الرياض37'!C33+'[2]خالد عيون37'!C33+'[2]فهد الدمام37'!C33+'[2]عبد الله مكة 37'!C33</f>
        <v>286</v>
      </c>
      <c r="D33" s="818">
        <f>'[2]ملاك وتشغيل37'!D33+'[2]فهد الرياض37'!D33+'[2]خالد عيون37'!D33+'[2]فهد الدمام37'!D33+'[2]عبد الله مكة 37'!D33</f>
        <v>35</v>
      </c>
      <c r="E33" s="818">
        <f>'[2]ملاك وتشغيل37'!E33+'[2]فهد الرياض37'!E33+'[2]خالد عيون37'!E33+'[2]فهد الدمام37'!E33+'[2]عبد الله مكة 37'!E33</f>
        <v>57</v>
      </c>
      <c r="F33" s="819">
        <f t="shared" si="0"/>
        <v>378</v>
      </c>
      <c r="G33" s="818">
        <f>'[2]ملاك وتشغيل37'!G33+'[2]فهد الرياض37'!G33+'[2]خالد عيون37'!G33+'[2]فهد الدمام37'!G33+'[2]عبد الله مكة 37'!G33</f>
        <v>132</v>
      </c>
      <c r="H33" s="818">
        <f>'[2]ملاك وتشغيل37'!H33+'[2]فهد الرياض37'!H33+'[2]خالد عيون37'!H33+'[2]فهد الدمام37'!H33+'[2]عبد الله مكة 37'!H33</f>
        <v>41</v>
      </c>
      <c r="I33" s="818">
        <f>'[2]ملاك وتشغيل37'!I33+'[2]فهد الرياض37'!I33+'[2]خالد عيون37'!I33+'[2]فهد الدمام37'!I33+'[2]عبد الله مكة 37'!I33</f>
        <v>5</v>
      </c>
      <c r="J33" s="819">
        <f t="shared" si="1"/>
        <v>178</v>
      </c>
      <c r="K33" s="818">
        <f>'[2]ملاك وتشغيل37'!K33+'[2]فهد الرياض37'!K33+'[2]خالد عيون37'!K33+'[2]فهد الدمام37'!K33+'[2]عبد الله مكة 37'!K33</f>
        <v>158</v>
      </c>
      <c r="L33" s="818">
        <f>'[2]ملاك وتشغيل37'!L33+'[2]فهد الرياض37'!L33+'[2]خالد عيون37'!L33+'[2]فهد الدمام37'!L33+'[2]عبد الله مكة 37'!L33</f>
        <v>28</v>
      </c>
      <c r="M33" s="818">
        <f>'[2]ملاك وتشغيل37'!M33+'[2]فهد الرياض37'!M33+'[2]خالد عيون37'!M33+'[2]فهد الدمام37'!M33+'[2]عبد الله مكة 37'!M33</f>
        <v>6</v>
      </c>
      <c r="N33" s="819">
        <f t="shared" si="2"/>
        <v>192</v>
      </c>
      <c r="O33" s="818">
        <f>'[2]ملاك وتشغيل37'!O33+'[2]فهد الرياض37'!O33+'[2]خالد عيون37'!O33+'[2]فهد الدمام37'!O33+'[2]عبد الله مكة 37'!O33</f>
        <v>67</v>
      </c>
      <c r="P33" s="818">
        <f>'[2]ملاك وتشغيل37'!P33+'[2]فهد الرياض37'!P33+'[2]خالد عيون37'!P33+'[2]فهد الدمام37'!P33+'[2]عبد الله مكة 37'!P33</f>
        <v>7</v>
      </c>
      <c r="Q33" s="818">
        <f>'[2]ملاك وتشغيل37'!Q33+'[2]فهد الرياض37'!Q33+'[2]خالد عيون37'!Q33+'[2]فهد الدمام37'!Q33+'[2]عبد الله مكة 37'!Q33</f>
        <v>1</v>
      </c>
      <c r="R33" s="819">
        <f t="shared" si="3"/>
        <v>75</v>
      </c>
      <c r="S33" s="818">
        <f>'[2]ملاك وتشغيل37'!S33+'[2]فهد الرياض37'!S33+'[2]خالد عيون37'!S33+'[2]فهد الدمام37'!S33+'[2]عبد الله مكة 37'!S33</f>
        <v>210</v>
      </c>
      <c r="T33" s="818">
        <f>'[2]ملاك وتشغيل37'!T33+'[2]فهد الرياض37'!T33+'[2]خالد عيون37'!T33+'[2]فهد الدمام37'!T33+'[2]عبد الله مكة 37'!T33</f>
        <v>13</v>
      </c>
      <c r="U33" s="818">
        <f>'[2]ملاك وتشغيل37'!U33+'[2]فهد الرياض37'!U33+'[2]خالد عيون37'!U33+'[2]فهد الدمام37'!U33+'[2]عبد الله مكة 37'!U33</f>
        <v>5</v>
      </c>
      <c r="V33" s="819">
        <f t="shared" si="4"/>
        <v>228</v>
      </c>
      <c r="W33" s="818">
        <f>'[2]ملاك وتشغيل37'!W33+'[2]فهد الرياض37'!W33+'[2]خالد عيون37'!W33+'[2]فهد الدمام37'!W33+'[2]عبد الله مكة 37'!W33</f>
        <v>111</v>
      </c>
      <c r="X33" s="818">
        <f>'[2]ملاك وتشغيل37'!X33+'[2]فهد الرياض37'!X33+'[2]خالد عيون37'!X33+'[2]فهد الدمام37'!X33+'[2]عبد الله مكة 37'!X33</f>
        <v>8</v>
      </c>
      <c r="Y33" s="818">
        <f>'[2]ملاك وتشغيل37'!Y33+'[2]فهد الرياض37'!Y33+'[2]خالد عيون37'!Y33+'[2]فهد الدمام37'!Y33+'[2]عبد الله مكة 37'!Y33</f>
        <v>1</v>
      </c>
      <c r="Z33" s="819">
        <f t="shared" si="5"/>
        <v>120</v>
      </c>
      <c r="AA33" s="818">
        <f>'[2]ملاك وتشغيل37'!AA33+'[2]فهد الرياض37'!AA33+'[2]خالد عيون37'!AA33+'[2]فهد الدمام37'!AA33+'[2]عبد الله مكة 37'!AA33</f>
        <v>124</v>
      </c>
      <c r="AB33" s="818">
        <f>'[2]ملاك وتشغيل37'!AB33+'[2]فهد الرياض37'!AB33+'[2]خالد عيون37'!AB33+'[2]فهد الدمام37'!AB33+'[2]عبد الله مكة 37'!AB33</f>
        <v>36</v>
      </c>
      <c r="AC33" s="818">
        <f>'[2]ملاك وتشغيل37'!AC33+'[2]فهد الرياض37'!AC33+'[2]خالد عيون37'!AC33+'[2]فهد الدمام37'!AC33+'[2]عبد الله مكة 37'!AC33</f>
        <v>8</v>
      </c>
      <c r="AD33" s="819">
        <f t="shared" si="6"/>
        <v>168</v>
      </c>
    </row>
    <row r="34" spans="1:30">
      <c r="A34" s="820" t="s">
        <v>498</v>
      </c>
      <c r="B34" s="821" t="s">
        <v>499</v>
      </c>
      <c r="C34" s="818">
        <f>'[2]ملاك وتشغيل37'!C34+'[2]فهد الرياض37'!C34+'[2]خالد عيون37'!C34+'[2]فهد الدمام37'!C34+'[2]عبد الله مكة 37'!C34</f>
        <v>117</v>
      </c>
      <c r="D34" s="818">
        <f>'[2]ملاك وتشغيل37'!D34+'[2]فهد الرياض37'!D34+'[2]خالد عيون37'!D34+'[2]فهد الدمام37'!D34+'[2]عبد الله مكة 37'!D34</f>
        <v>54</v>
      </c>
      <c r="E34" s="818">
        <f>'[2]ملاك وتشغيل37'!E34+'[2]فهد الرياض37'!E34+'[2]خالد عيون37'!E34+'[2]فهد الدمام37'!E34+'[2]عبد الله مكة 37'!E34</f>
        <v>48</v>
      </c>
      <c r="F34" s="819">
        <f t="shared" si="0"/>
        <v>219</v>
      </c>
      <c r="G34" s="818">
        <f>'[2]ملاك وتشغيل37'!G34+'[2]فهد الرياض37'!G34+'[2]خالد عيون37'!G34+'[2]فهد الدمام37'!G34+'[2]عبد الله مكة 37'!G34</f>
        <v>121</v>
      </c>
      <c r="H34" s="818">
        <f>'[2]ملاك وتشغيل37'!H34+'[2]فهد الرياض37'!H34+'[2]خالد عيون37'!H34+'[2]فهد الدمام37'!H34+'[2]عبد الله مكة 37'!H34</f>
        <v>53</v>
      </c>
      <c r="I34" s="818">
        <f>'[2]ملاك وتشغيل37'!I34+'[2]فهد الرياض37'!I34+'[2]خالد عيون37'!I34+'[2]فهد الدمام37'!I34+'[2]عبد الله مكة 37'!I34</f>
        <v>11</v>
      </c>
      <c r="J34" s="819">
        <f t="shared" si="1"/>
        <v>185</v>
      </c>
      <c r="K34" s="818">
        <f>'[2]ملاك وتشغيل37'!K34+'[2]فهد الرياض37'!K34+'[2]خالد عيون37'!K34+'[2]فهد الدمام37'!K34+'[2]عبد الله مكة 37'!K34</f>
        <v>88</v>
      </c>
      <c r="L34" s="818">
        <f>'[2]ملاك وتشغيل37'!L34+'[2]فهد الرياض37'!L34+'[2]خالد عيون37'!L34+'[2]فهد الدمام37'!L34+'[2]عبد الله مكة 37'!L34</f>
        <v>31</v>
      </c>
      <c r="M34" s="818">
        <f>'[2]ملاك وتشغيل37'!M34+'[2]فهد الرياض37'!M34+'[2]خالد عيون37'!M34+'[2]فهد الدمام37'!M34+'[2]عبد الله مكة 37'!M34</f>
        <v>11</v>
      </c>
      <c r="N34" s="819">
        <f t="shared" si="2"/>
        <v>130</v>
      </c>
      <c r="O34" s="818">
        <f>'[2]ملاك وتشغيل37'!O34+'[2]فهد الرياض37'!O34+'[2]خالد عيون37'!O34+'[2]فهد الدمام37'!O34+'[2]عبد الله مكة 37'!O34</f>
        <v>28</v>
      </c>
      <c r="P34" s="818">
        <f>'[2]ملاك وتشغيل37'!P34+'[2]فهد الرياض37'!P34+'[2]خالد عيون37'!P34+'[2]فهد الدمام37'!P34+'[2]عبد الله مكة 37'!P34</f>
        <v>1</v>
      </c>
      <c r="Q34" s="818">
        <f>'[2]ملاك وتشغيل37'!Q34+'[2]فهد الرياض37'!Q34+'[2]خالد عيون37'!Q34+'[2]فهد الدمام37'!Q34+'[2]عبد الله مكة 37'!Q34</f>
        <v>4</v>
      </c>
      <c r="R34" s="819">
        <f t="shared" si="3"/>
        <v>33</v>
      </c>
      <c r="S34" s="818">
        <f>'[2]ملاك وتشغيل37'!S34+'[2]فهد الرياض37'!S34+'[2]خالد عيون37'!S34+'[2]فهد الدمام37'!S34+'[2]عبد الله مكة 37'!S34</f>
        <v>72</v>
      </c>
      <c r="T34" s="818">
        <f>'[2]ملاك وتشغيل37'!T34+'[2]فهد الرياض37'!T34+'[2]خالد عيون37'!T34+'[2]فهد الدمام37'!T34+'[2]عبد الله مكة 37'!T34</f>
        <v>20</v>
      </c>
      <c r="U34" s="818">
        <f>'[2]ملاك وتشغيل37'!U34+'[2]فهد الرياض37'!U34+'[2]خالد عيون37'!U34+'[2]فهد الدمام37'!U34+'[2]عبد الله مكة 37'!U34</f>
        <v>12</v>
      </c>
      <c r="V34" s="819">
        <f t="shared" si="4"/>
        <v>104</v>
      </c>
      <c r="W34" s="818">
        <f>'[2]ملاك وتشغيل37'!W34+'[2]فهد الرياض37'!W34+'[2]خالد عيون37'!W34+'[2]فهد الدمام37'!W34+'[2]عبد الله مكة 37'!W34</f>
        <v>40</v>
      </c>
      <c r="X34" s="818">
        <f>'[2]ملاك وتشغيل37'!X34+'[2]فهد الرياض37'!X34+'[2]خالد عيون37'!X34+'[2]فهد الدمام37'!X34+'[2]عبد الله مكة 37'!X34</f>
        <v>11</v>
      </c>
      <c r="Y34" s="818">
        <f>'[2]ملاك وتشغيل37'!Y34+'[2]فهد الرياض37'!Y34+'[2]خالد عيون37'!Y34+'[2]فهد الدمام37'!Y34+'[2]عبد الله مكة 37'!Y34</f>
        <v>1</v>
      </c>
      <c r="Z34" s="819">
        <f t="shared" si="5"/>
        <v>52</v>
      </c>
      <c r="AA34" s="818">
        <f>'[2]ملاك وتشغيل37'!AA34+'[2]فهد الرياض37'!AA34+'[2]خالد عيون37'!AA34+'[2]فهد الدمام37'!AA34+'[2]عبد الله مكة 37'!AA34</f>
        <v>59</v>
      </c>
      <c r="AB34" s="818">
        <f>'[2]ملاك وتشغيل37'!AB34+'[2]فهد الرياض37'!AB34+'[2]خالد عيون37'!AB34+'[2]فهد الدمام37'!AB34+'[2]عبد الله مكة 37'!AB34</f>
        <v>15</v>
      </c>
      <c r="AC34" s="818">
        <f>'[2]ملاك وتشغيل37'!AC34+'[2]فهد الرياض37'!AC34+'[2]خالد عيون37'!AC34+'[2]فهد الدمام37'!AC34+'[2]عبد الله مكة 37'!AC34</f>
        <v>9</v>
      </c>
      <c r="AD34" s="819">
        <f t="shared" si="6"/>
        <v>83</v>
      </c>
    </row>
    <row r="35" spans="1:30">
      <c r="A35" s="820" t="s">
        <v>500</v>
      </c>
      <c r="B35" s="821" t="s">
        <v>501</v>
      </c>
      <c r="C35" s="818">
        <f>'[2]ملاك وتشغيل37'!C35+'[2]فهد الرياض37'!C35+'[2]خالد عيون37'!C35+'[2]فهد الدمام37'!C35+'[2]عبد الله مكة 37'!C35</f>
        <v>57</v>
      </c>
      <c r="D35" s="818">
        <f>'[2]ملاك وتشغيل37'!D35+'[2]فهد الرياض37'!D35+'[2]خالد عيون37'!D35+'[2]فهد الدمام37'!D35+'[2]عبد الله مكة 37'!D35</f>
        <v>25</v>
      </c>
      <c r="E35" s="818">
        <f>'[2]ملاك وتشغيل37'!E35+'[2]فهد الرياض37'!E35+'[2]خالد عيون37'!E35+'[2]فهد الدمام37'!E35+'[2]عبد الله مكة 37'!E35</f>
        <v>21</v>
      </c>
      <c r="F35" s="819">
        <f t="shared" si="0"/>
        <v>103</v>
      </c>
      <c r="G35" s="818">
        <f>'[2]ملاك وتشغيل37'!G35+'[2]فهد الرياض37'!G35+'[2]خالد عيون37'!G35+'[2]فهد الدمام37'!G35+'[2]عبد الله مكة 37'!G35</f>
        <v>16</v>
      </c>
      <c r="H35" s="818">
        <f>'[2]ملاك وتشغيل37'!H35+'[2]فهد الرياض37'!H35+'[2]خالد عيون37'!H35+'[2]فهد الدمام37'!H35+'[2]عبد الله مكة 37'!H35</f>
        <v>23</v>
      </c>
      <c r="I35" s="818">
        <f>'[2]ملاك وتشغيل37'!I35+'[2]فهد الرياض37'!I35+'[2]خالد عيون37'!I35+'[2]فهد الدمام37'!I35+'[2]عبد الله مكة 37'!I35</f>
        <v>5</v>
      </c>
      <c r="J35" s="819">
        <f t="shared" si="1"/>
        <v>44</v>
      </c>
      <c r="K35" s="818">
        <f>'[2]ملاك وتشغيل37'!K35+'[2]فهد الرياض37'!K35+'[2]خالد عيون37'!K35+'[2]فهد الدمام37'!K35+'[2]عبد الله مكة 37'!K35</f>
        <v>17</v>
      </c>
      <c r="L35" s="818">
        <f>'[2]ملاك وتشغيل37'!L35+'[2]فهد الرياض37'!L35+'[2]خالد عيون37'!L35+'[2]فهد الدمام37'!L35+'[2]عبد الله مكة 37'!L35</f>
        <v>18</v>
      </c>
      <c r="M35" s="818">
        <f>'[2]ملاك وتشغيل37'!M35+'[2]فهد الرياض37'!M35+'[2]خالد عيون37'!M35+'[2]فهد الدمام37'!M35+'[2]عبد الله مكة 37'!M35</f>
        <v>10</v>
      </c>
      <c r="N35" s="819">
        <f t="shared" si="2"/>
        <v>45</v>
      </c>
      <c r="O35" s="818">
        <f>'[2]ملاك وتشغيل37'!O35+'[2]فهد الرياض37'!O35+'[2]خالد عيون37'!O35+'[2]فهد الدمام37'!O35+'[2]عبد الله مكة 37'!O35</f>
        <v>13</v>
      </c>
      <c r="P35" s="818">
        <f>'[2]ملاك وتشغيل37'!P35+'[2]فهد الرياض37'!P35+'[2]خالد عيون37'!P35+'[2]فهد الدمام37'!P35+'[2]عبد الله مكة 37'!P35</f>
        <v>10</v>
      </c>
      <c r="Q35" s="818">
        <f>'[2]ملاك وتشغيل37'!Q35+'[2]فهد الرياض37'!Q35+'[2]خالد عيون37'!Q35+'[2]فهد الدمام37'!Q35+'[2]عبد الله مكة 37'!Q35</f>
        <v>3</v>
      </c>
      <c r="R35" s="819">
        <f t="shared" si="3"/>
        <v>26</v>
      </c>
      <c r="S35" s="818">
        <f>'[2]ملاك وتشغيل37'!S35+'[2]فهد الرياض37'!S35+'[2]خالد عيون37'!S35+'[2]فهد الدمام37'!S35+'[2]عبد الله مكة 37'!S35</f>
        <v>9</v>
      </c>
      <c r="T35" s="818">
        <f>'[2]ملاك وتشغيل37'!T35+'[2]فهد الرياض37'!T35+'[2]خالد عيون37'!T35+'[2]فهد الدمام37'!T35+'[2]عبد الله مكة 37'!T35</f>
        <v>23</v>
      </c>
      <c r="U35" s="818">
        <f>'[2]ملاك وتشغيل37'!U35+'[2]فهد الرياض37'!U35+'[2]خالد عيون37'!U35+'[2]فهد الدمام37'!U35+'[2]عبد الله مكة 37'!U35</f>
        <v>11</v>
      </c>
      <c r="V35" s="819">
        <f t="shared" si="4"/>
        <v>43</v>
      </c>
      <c r="W35" s="818">
        <f>'[2]ملاك وتشغيل37'!W35+'[2]فهد الرياض37'!W35+'[2]خالد عيون37'!W35+'[2]فهد الدمام37'!W35+'[2]عبد الله مكة 37'!W35</f>
        <v>18</v>
      </c>
      <c r="X35" s="818">
        <f>'[2]ملاك وتشغيل37'!X35+'[2]فهد الرياض37'!X35+'[2]خالد عيون37'!X35+'[2]فهد الدمام37'!X35+'[2]عبد الله مكة 37'!X35</f>
        <v>14</v>
      </c>
      <c r="Y35" s="818">
        <f>'[2]ملاك وتشغيل37'!Y35+'[2]فهد الرياض37'!Y35+'[2]خالد عيون37'!Y35+'[2]فهد الدمام37'!Y35+'[2]عبد الله مكة 37'!Y35</f>
        <v>7</v>
      </c>
      <c r="Z35" s="819">
        <f t="shared" si="5"/>
        <v>39</v>
      </c>
      <c r="AA35" s="818">
        <f>'[2]ملاك وتشغيل37'!AA35+'[2]فهد الرياض37'!AA35+'[2]خالد عيون37'!AA35+'[2]فهد الدمام37'!AA35+'[2]عبد الله مكة 37'!AA35</f>
        <v>36</v>
      </c>
      <c r="AB35" s="818">
        <f>'[2]ملاك وتشغيل37'!AB35+'[2]فهد الرياض37'!AB35+'[2]خالد عيون37'!AB35+'[2]فهد الدمام37'!AB35+'[2]عبد الله مكة 37'!AB35</f>
        <v>27</v>
      </c>
      <c r="AC35" s="818">
        <f>'[2]ملاك وتشغيل37'!AC35+'[2]فهد الرياض37'!AC35+'[2]خالد عيون37'!AC35+'[2]فهد الدمام37'!AC35+'[2]عبد الله مكة 37'!AC35</f>
        <v>11</v>
      </c>
      <c r="AD35" s="819">
        <f t="shared" si="6"/>
        <v>74</v>
      </c>
    </row>
    <row r="36" spans="1:30">
      <c r="A36" s="820" t="s">
        <v>502</v>
      </c>
      <c r="B36" s="821" t="s">
        <v>503</v>
      </c>
      <c r="C36" s="818">
        <f>'[2]ملاك وتشغيل37'!C36+'[2]فهد الرياض37'!C36+'[2]خالد عيون37'!C36+'[2]فهد الدمام37'!C36+'[2]عبد الله مكة 37'!C36</f>
        <v>10</v>
      </c>
      <c r="D36" s="818">
        <f>'[2]ملاك وتشغيل37'!D36+'[2]فهد الرياض37'!D36+'[2]خالد عيون37'!D36+'[2]فهد الدمام37'!D36+'[2]عبد الله مكة 37'!D36</f>
        <v>20</v>
      </c>
      <c r="E36" s="818">
        <f>'[2]ملاك وتشغيل37'!E36+'[2]فهد الرياض37'!E36+'[2]خالد عيون37'!E36+'[2]فهد الدمام37'!E36+'[2]عبد الله مكة 37'!E36</f>
        <v>25</v>
      </c>
      <c r="F36" s="819">
        <f t="shared" si="0"/>
        <v>55</v>
      </c>
      <c r="G36" s="818">
        <f>'[2]ملاك وتشغيل37'!G36+'[2]فهد الرياض37'!G36+'[2]خالد عيون37'!G36+'[2]فهد الدمام37'!G36+'[2]عبد الله مكة 37'!G36</f>
        <v>9</v>
      </c>
      <c r="H36" s="818">
        <f>'[2]ملاك وتشغيل37'!H36+'[2]فهد الرياض37'!H36+'[2]خالد عيون37'!H36+'[2]فهد الدمام37'!H36+'[2]عبد الله مكة 37'!H36</f>
        <v>6</v>
      </c>
      <c r="I36" s="818">
        <f>'[2]ملاك وتشغيل37'!I36+'[2]فهد الرياض37'!I36+'[2]خالد عيون37'!I36+'[2]فهد الدمام37'!I36+'[2]عبد الله مكة 37'!I36</f>
        <v>4</v>
      </c>
      <c r="J36" s="819">
        <f t="shared" si="1"/>
        <v>19</v>
      </c>
      <c r="K36" s="818">
        <f>'[2]ملاك وتشغيل37'!K36+'[2]فهد الرياض37'!K36+'[2]خالد عيون37'!K36+'[2]فهد الدمام37'!K36+'[2]عبد الله مكة 37'!K36</f>
        <v>0</v>
      </c>
      <c r="L36" s="818">
        <f>'[2]ملاك وتشغيل37'!L36+'[2]فهد الرياض37'!L36+'[2]خالد عيون37'!L36+'[2]فهد الدمام37'!L36+'[2]عبد الله مكة 37'!L36</f>
        <v>4</v>
      </c>
      <c r="M36" s="818">
        <f>'[2]ملاك وتشغيل37'!M36+'[2]فهد الرياض37'!M36+'[2]خالد عيون37'!M36+'[2]فهد الدمام37'!M36+'[2]عبد الله مكة 37'!M36</f>
        <v>4</v>
      </c>
      <c r="N36" s="819">
        <f t="shared" si="2"/>
        <v>8</v>
      </c>
      <c r="O36" s="818">
        <f>'[2]ملاك وتشغيل37'!O36+'[2]فهد الرياض37'!O36+'[2]خالد عيون37'!O36+'[2]فهد الدمام37'!O36+'[2]عبد الله مكة 37'!O36</f>
        <v>6</v>
      </c>
      <c r="P36" s="818">
        <f>'[2]ملاك وتشغيل37'!P36+'[2]فهد الرياض37'!P36+'[2]خالد عيون37'!P36+'[2]فهد الدمام37'!P36+'[2]عبد الله مكة 37'!P36</f>
        <v>4</v>
      </c>
      <c r="Q36" s="818">
        <f>'[2]ملاك وتشغيل37'!Q36+'[2]فهد الرياض37'!Q36+'[2]خالد عيون37'!Q36+'[2]فهد الدمام37'!Q36+'[2]عبد الله مكة 37'!Q36</f>
        <v>3</v>
      </c>
      <c r="R36" s="819">
        <f t="shared" si="3"/>
        <v>13</v>
      </c>
      <c r="S36" s="818">
        <f>'[2]ملاك وتشغيل37'!S36+'[2]فهد الرياض37'!S36+'[2]خالد عيون37'!S36+'[2]فهد الدمام37'!S36+'[2]عبد الله مكة 37'!S36</f>
        <v>9</v>
      </c>
      <c r="T36" s="818">
        <f>'[2]ملاك وتشغيل37'!T36+'[2]فهد الرياض37'!T36+'[2]خالد عيون37'!T36+'[2]فهد الدمام37'!T36+'[2]عبد الله مكة 37'!T36</f>
        <v>10</v>
      </c>
      <c r="U36" s="818">
        <f>'[2]ملاك وتشغيل37'!U36+'[2]فهد الرياض37'!U36+'[2]خالد عيون37'!U36+'[2]فهد الدمام37'!U36+'[2]عبد الله مكة 37'!U36</f>
        <v>3</v>
      </c>
      <c r="V36" s="819">
        <f t="shared" si="4"/>
        <v>22</v>
      </c>
      <c r="W36" s="818">
        <f>'[2]ملاك وتشغيل37'!W36+'[2]فهد الرياض37'!W36+'[2]خالد عيون37'!W36+'[2]فهد الدمام37'!W36+'[2]عبد الله مكة 37'!W36</f>
        <v>1</v>
      </c>
      <c r="X36" s="818">
        <f>'[2]ملاك وتشغيل37'!X36+'[2]فهد الرياض37'!X36+'[2]خالد عيون37'!X36+'[2]فهد الدمام37'!X36+'[2]عبد الله مكة 37'!X36</f>
        <v>5</v>
      </c>
      <c r="Y36" s="818">
        <f>'[2]ملاك وتشغيل37'!Y36+'[2]فهد الرياض37'!Y36+'[2]خالد عيون37'!Y36+'[2]فهد الدمام37'!Y36+'[2]عبد الله مكة 37'!Y36</f>
        <v>2</v>
      </c>
      <c r="Z36" s="819">
        <f t="shared" si="5"/>
        <v>8</v>
      </c>
      <c r="AA36" s="818">
        <f>'[2]ملاك وتشغيل37'!AA36+'[2]فهد الرياض37'!AA36+'[2]خالد عيون37'!AA36+'[2]فهد الدمام37'!AA36+'[2]عبد الله مكة 37'!AA36</f>
        <v>8</v>
      </c>
      <c r="AB36" s="818">
        <f>'[2]ملاك وتشغيل37'!AB36+'[2]فهد الرياض37'!AB36+'[2]خالد عيون37'!AB36+'[2]فهد الدمام37'!AB36+'[2]عبد الله مكة 37'!AB36</f>
        <v>9</v>
      </c>
      <c r="AC36" s="818">
        <f>'[2]ملاك وتشغيل37'!AC36+'[2]فهد الرياض37'!AC36+'[2]خالد عيون37'!AC36+'[2]فهد الدمام37'!AC36+'[2]عبد الله مكة 37'!AC36</f>
        <v>5</v>
      </c>
      <c r="AD36" s="819">
        <f t="shared" si="6"/>
        <v>22</v>
      </c>
    </row>
    <row r="37" spans="1:30">
      <c r="A37" s="820" t="s">
        <v>504</v>
      </c>
      <c r="B37" s="821" t="s">
        <v>505</v>
      </c>
      <c r="C37" s="818">
        <f>'[2]ملاك وتشغيل37'!C37+'[2]فهد الرياض37'!C37+'[2]خالد عيون37'!C37+'[2]فهد الدمام37'!C37+'[2]عبد الله مكة 37'!C37</f>
        <v>4</v>
      </c>
      <c r="D37" s="818">
        <f>'[2]ملاك وتشغيل37'!D37+'[2]فهد الرياض37'!D37+'[2]خالد عيون37'!D37+'[2]فهد الدمام37'!D37+'[2]عبد الله مكة 37'!D37</f>
        <v>2</v>
      </c>
      <c r="E37" s="818">
        <f>'[2]ملاك وتشغيل37'!E37+'[2]فهد الرياض37'!E37+'[2]خالد عيون37'!E37+'[2]فهد الدمام37'!E37+'[2]عبد الله مكة 37'!E37</f>
        <v>7</v>
      </c>
      <c r="F37" s="819">
        <f t="shared" si="0"/>
        <v>13</v>
      </c>
      <c r="G37" s="818">
        <f>'[2]ملاك وتشغيل37'!G37+'[2]فهد الرياض37'!G37+'[2]خالد عيون37'!G37+'[2]فهد الدمام37'!G37+'[2]عبد الله مكة 37'!G37</f>
        <v>2</v>
      </c>
      <c r="H37" s="818">
        <f>'[2]ملاك وتشغيل37'!H37+'[2]فهد الرياض37'!H37+'[2]خالد عيون37'!H37+'[2]فهد الدمام37'!H37+'[2]عبد الله مكة 37'!H37</f>
        <v>4</v>
      </c>
      <c r="I37" s="818">
        <f>'[2]ملاك وتشغيل37'!I37+'[2]فهد الرياض37'!I37+'[2]خالد عيون37'!I37+'[2]فهد الدمام37'!I37+'[2]عبد الله مكة 37'!I37</f>
        <v>4</v>
      </c>
      <c r="J37" s="819">
        <f t="shared" si="1"/>
        <v>10</v>
      </c>
      <c r="K37" s="818">
        <f>'[2]ملاك وتشغيل37'!K37+'[2]فهد الرياض37'!K37+'[2]خالد عيون37'!K37+'[2]فهد الدمام37'!K37+'[2]عبد الله مكة 37'!K37</f>
        <v>0</v>
      </c>
      <c r="L37" s="818">
        <f>'[2]ملاك وتشغيل37'!L37+'[2]فهد الرياض37'!L37+'[2]خالد عيون37'!L37+'[2]فهد الدمام37'!L37+'[2]عبد الله مكة 37'!L37</f>
        <v>0</v>
      </c>
      <c r="M37" s="818">
        <f>'[2]ملاك وتشغيل37'!M37+'[2]فهد الرياض37'!M37+'[2]خالد عيون37'!M37+'[2]فهد الدمام37'!M37+'[2]عبد الله مكة 37'!M37</f>
        <v>9</v>
      </c>
      <c r="N37" s="819">
        <f t="shared" si="2"/>
        <v>9</v>
      </c>
      <c r="O37" s="818">
        <f>'[2]ملاك وتشغيل37'!O37+'[2]فهد الرياض37'!O37+'[2]خالد عيون37'!O37+'[2]فهد الدمام37'!O37+'[2]عبد الله مكة 37'!O37</f>
        <v>0</v>
      </c>
      <c r="P37" s="818">
        <f>'[2]ملاك وتشغيل37'!P37+'[2]فهد الرياض37'!P37+'[2]خالد عيون37'!P37+'[2]فهد الدمام37'!P37+'[2]عبد الله مكة 37'!P37</f>
        <v>0</v>
      </c>
      <c r="Q37" s="818">
        <f>'[2]ملاك وتشغيل37'!Q37+'[2]فهد الرياض37'!Q37+'[2]خالد عيون37'!Q37+'[2]فهد الدمام37'!Q37+'[2]عبد الله مكة 37'!Q37</f>
        <v>2</v>
      </c>
      <c r="R37" s="819">
        <f t="shared" si="3"/>
        <v>2</v>
      </c>
      <c r="S37" s="818">
        <f>'[2]ملاك وتشغيل37'!S37+'[2]فهد الرياض37'!S37+'[2]خالد عيون37'!S37+'[2]فهد الدمام37'!S37+'[2]عبد الله مكة 37'!S37</f>
        <v>1</v>
      </c>
      <c r="T37" s="818">
        <f>'[2]ملاك وتشغيل37'!T37+'[2]فهد الرياض37'!T37+'[2]خالد عيون37'!T37+'[2]فهد الدمام37'!T37+'[2]عبد الله مكة 37'!T37</f>
        <v>0</v>
      </c>
      <c r="U37" s="818">
        <f>'[2]ملاك وتشغيل37'!U37+'[2]فهد الرياض37'!U37+'[2]خالد عيون37'!U37+'[2]فهد الدمام37'!U37+'[2]عبد الله مكة 37'!U37</f>
        <v>3</v>
      </c>
      <c r="V37" s="819">
        <f t="shared" si="4"/>
        <v>4</v>
      </c>
      <c r="W37" s="818">
        <f>'[2]ملاك وتشغيل37'!W37+'[2]فهد الرياض37'!W37+'[2]خالد عيون37'!W37+'[2]فهد الدمام37'!W37+'[2]عبد الله مكة 37'!W37</f>
        <v>0</v>
      </c>
      <c r="X37" s="818">
        <f>'[2]ملاك وتشغيل37'!X37+'[2]فهد الرياض37'!X37+'[2]خالد عيون37'!X37+'[2]فهد الدمام37'!X37+'[2]عبد الله مكة 37'!X37</f>
        <v>0</v>
      </c>
      <c r="Y37" s="818">
        <f>'[2]ملاك وتشغيل37'!Y37+'[2]فهد الرياض37'!Y37+'[2]خالد عيون37'!Y37+'[2]فهد الدمام37'!Y37+'[2]عبد الله مكة 37'!Y37</f>
        <v>5</v>
      </c>
      <c r="Z37" s="819">
        <f t="shared" si="5"/>
        <v>5</v>
      </c>
      <c r="AA37" s="818">
        <f>'[2]ملاك وتشغيل37'!AA37+'[2]فهد الرياض37'!AA37+'[2]خالد عيون37'!AA37+'[2]فهد الدمام37'!AA37+'[2]عبد الله مكة 37'!AA37</f>
        <v>6</v>
      </c>
      <c r="AB37" s="818">
        <f>'[2]ملاك وتشغيل37'!AB37+'[2]فهد الرياض37'!AB37+'[2]خالد عيون37'!AB37+'[2]فهد الدمام37'!AB37+'[2]عبد الله مكة 37'!AB37</f>
        <v>2</v>
      </c>
      <c r="AC37" s="818">
        <f>'[2]ملاك وتشغيل37'!AC37+'[2]فهد الرياض37'!AC37+'[2]خالد عيون37'!AC37+'[2]فهد الدمام37'!AC37+'[2]عبد الله مكة 37'!AC37</f>
        <v>5</v>
      </c>
      <c r="AD37" s="819">
        <f t="shared" si="6"/>
        <v>13</v>
      </c>
    </row>
    <row r="38" spans="1:30">
      <c r="A38" s="820" t="s">
        <v>506</v>
      </c>
      <c r="B38" s="821" t="s">
        <v>507</v>
      </c>
      <c r="C38" s="818">
        <f>'[2]ملاك وتشغيل37'!C38+'[2]فهد الرياض37'!C38+'[2]خالد عيون37'!C38+'[2]فهد الدمام37'!C38+'[2]عبد الله مكة 37'!C38</f>
        <v>3</v>
      </c>
      <c r="D38" s="818">
        <f>'[2]ملاك وتشغيل37'!D38+'[2]فهد الرياض37'!D38+'[2]خالد عيون37'!D38+'[2]فهد الدمام37'!D38+'[2]عبد الله مكة 37'!D38</f>
        <v>10</v>
      </c>
      <c r="E38" s="818">
        <f>'[2]ملاك وتشغيل37'!E38+'[2]فهد الرياض37'!E38+'[2]خالد عيون37'!E38+'[2]فهد الدمام37'!E38+'[2]عبد الله مكة 37'!E38</f>
        <v>6</v>
      </c>
      <c r="F38" s="819">
        <f t="shared" si="0"/>
        <v>19</v>
      </c>
      <c r="G38" s="818">
        <f>'[2]ملاك وتشغيل37'!G38+'[2]فهد الرياض37'!G38+'[2]خالد عيون37'!G38+'[2]فهد الدمام37'!G38+'[2]عبد الله مكة 37'!G38</f>
        <v>4</v>
      </c>
      <c r="H38" s="818">
        <f>'[2]ملاك وتشغيل37'!H38+'[2]فهد الرياض37'!H38+'[2]خالد عيون37'!H38+'[2]فهد الدمام37'!H38+'[2]عبد الله مكة 37'!H38</f>
        <v>10</v>
      </c>
      <c r="I38" s="818">
        <f>'[2]ملاك وتشغيل37'!I38+'[2]فهد الرياض37'!I38+'[2]خالد عيون37'!I38+'[2]فهد الدمام37'!I38+'[2]عبد الله مكة 37'!I38</f>
        <v>8</v>
      </c>
      <c r="J38" s="819">
        <f t="shared" si="1"/>
        <v>22</v>
      </c>
      <c r="K38" s="818">
        <f>'[2]ملاك وتشغيل37'!K38+'[2]فهد الرياض37'!K38+'[2]خالد عيون37'!K38+'[2]فهد الدمام37'!K38+'[2]عبد الله مكة 37'!K38</f>
        <v>2</v>
      </c>
      <c r="L38" s="818">
        <f>'[2]ملاك وتشغيل37'!L38+'[2]فهد الرياض37'!L38+'[2]خالد عيون37'!L38+'[2]فهد الدمام37'!L38+'[2]عبد الله مكة 37'!L38</f>
        <v>8</v>
      </c>
      <c r="M38" s="818">
        <f>'[2]ملاك وتشغيل37'!M38+'[2]فهد الرياض37'!M38+'[2]خالد عيون37'!M38+'[2]فهد الدمام37'!M38+'[2]عبد الله مكة 37'!M38</f>
        <v>8</v>
      </c>
      <c r="N38" s="819">
        <f t="shared" si="2"/>
        <v>18</v>
      </c>
      <c r="O38" s="818">
        <f>'[2]ملاك وتشغيل37'!O38+'[2]فهد الرياض37'!O38+'[2]خالد عيون37'!O38+'[2]فهد الدمام37'!O38+'[2]عبد الله مكة 37'!O38</f>
        <v>0</v>
      </c>
      <c r="P38" s="818">
        <f>'[2]ملاك وتشغيل37'!P38+'[2]فهد الرياض37'!P38+'[2]خالد عيون37'!P38+'[2]فهد الدمام37'!P38+'[2]عبد الله مكة 37'!P38</f>
        <v>5</v>
      </c>
      <c r="Q38" s="818">
        <f>'[2]ملاك وتشغيل37'!Q38+'[2]فهد الرياض37'!Q38+'[2]خالد عيون37'!Q38+'[2]فهد الدمام37'!Q38+'[2]عبد الله مكة 37'!Q38</f>
        <v>4</v>
      </c>
      <c r="R38" s="819">
        <f t="shared" si="3"/>
        <v>9</v>
      </c>
      <c r="S38" s="818">
        <f>'[2]ملاك وتشغيل37'!S38+'[2]فهد الرياض37'!S38+'[2]خالد عيون37'!S38+'[2]فهد الدمام37'!S38+'[2]عبد الله مكة 37'!S38</f>
        <v>2</v>
      </c>
      <c r="T38" s="818">
        <f>'[2]ملاك وتشغيل37'!T38+'[2]فهد الرياض37'!T38+'[2]خالد عيون37'!T38+'[2]فهد الدمام37'!T38+'[2]عبد الله مكة 37'!T38</f>
        <v>4</v>
      </c>
      <c r="U38" s="818">
        <f>'[2]ملاك وتشغيل37'!U38+'[2]فهد الرياض37'!U38+'[2]خالد عيون37'!U38+'[2]فهد الدمام37'!U38+'[2]عبد الله مكة 37'!U38</f>
        <v>2</v>
      </c>
      <c r="V38" s="819">
        <f t="shared" si="4"/>
        <v>8</v>
      </c>
      <c r="W38" s="818">
        <f>'[2]ملاك وتشغيل37'!W38+'[2]فهد الرياض37'!W38+'[2]خالد عيون37'!W38+'[2]فهد الدمام37'!W38+'[2]عبد الله مكة 37'!W38</f>
        <v>2</v>
      </c>
      <c r="X38" s="818">
        <f>'[2]ملاك وتشغيل37'!X38+'[2]فهد الرياض37'!X38+'[2]خالد عيون37'!X38+'[2]فهد الدمام37'!X38+'[2]عبد الله مكة 37'!X38</f>
        <v>1</v>
      </c>
      <c r="Y38" s="818">
        <f>'[2]ملاك وتشغيل37'!Y38+'[2]فهد الرياض37'!Y38+'[2]خالد عيون37'!Y38+'[2]فهد الدمام37'!Y38+'[2]عبد الله مكة 37'!Y38</f>
        <v>2</v>
      </c>
      <c r="Z38" s="819">
        <f t="shared" si="5"/>
        <v>5</v>
      </c>
      <c r="AA38" s="818">
        <f>'[2]ملاك وتشغيل37'!AA38+'[2]فهد الرياض37'!AA38+'[2]خالد عيون37'!AA38+'[2]فهد الدمام37'!AA38+'[2]عبد الله مكة 37'!AA38</f>
        <v>1</v>
      </c>
      <c r="AB38" s="818">
        <f>'[2]ملاك وتشغيل37'!AB38+'[2]فهد الرياض37'!AB38+'[2]خالد عيون37'!AB38+'[2]فهد الدمام37'!AB38+'[2]عبد الله مكة 37'!AB38</f>
        <v>1</v>
      </c>
      <c r="AC38" s="818">
        <f>'[2]ملاك وتشغيل37'!AC38+'[2]فهد الرياض37'!AC38+'[2]خالد عيون37'!AC38+'[2]فهد الدمام37'!AC38+'[2]عبد الله مكة 37'!AC38</f>
        <v>6</v>
      </c>
      <c r="AD38" s="819">
        <f t="shared" si="6"/>
        <v>8</v>
      </c>
    </row>
    <row r="39" spans="1:30">
      <c r="A39" s="820" t="s">
        <v>508</v>
      </c>
      <c r="B39" s="821" t="s">
        <v>509</v>
      </c>
      <c r="C39" s="818">
        <f>'[2]ملاك وتشغيل37'!C39+'[2]فهد الرياض37'!C39+'[2]خالد عيون37'!C39+'[2]فهد الدمام37'!C39+'[2]عبد الله مكة 37'!C39</f>
        <v>4</v>
      </c>
      <c r="D39" s="818">
        <f>'[2]ملاك وتشغيل37'!D39+'[2]فهد الرياض37'!D39+'[2]خالد عيون37'!D39+'[2]فهد الدمام37'!D39+'[2]عبد الله مكة 37'!D39</f>
        <v>11</v>
      </c>
      <c r="E39" s="818">
        <f>'[2]ملاك وتشغيل37'!E39+'[2]فهد الرياض37'!E39+'[2]خالد عيون37'!E39+'[2]فهد الدمام37'!E39+'[2]عبد الله مكة 37'!E39</f>
        <v>12</v>
      </c>
      <c r="F39" s="819">
        <f t="shared" si="0"/>
        <v>27</v>
      </c>
      <c r="G39" s="818">
        <f>'[2]ملاك وتشغيل37'!G39+'[2]فهد الرياض37'!G39+'[2]خالد عيون37'!G39+'[2]فهد الدمام37'!G39+'[2]عبد الله مكة 37'!G39</f>
        <v>10</v>
      </c>
      <c r="H39" s="818">
        <f>'[2]ملاك وتشغيل37'!H39+'[2]فهد الرياض37'!H39+'[2]خالد عيون37'!H39+'[2]فهد الدمام37'!H39+'[2]عبد الله مكة 37'!H39</f>
        <v>5</v>
      </c>
      <c r="I39" s="818">
        <f>'[2]ملاك وتشغيل37'!I39+'[2]فهد الرياض37'!I39+'[2]خالد عيون37'!I39+'[2]فهد الدمام37'!I39+'[2]عبد الله مكة 37'!I39</f>
        <v>5</v>
      </c>
      <c r="J39" s="819">
        <f t="shared" si="1"/>
        <v>20</v>
      </c>
      <c r="K39" s="818">
        <f>'[2]ملاك وتشغيل37'!K39+'[2]فهد الرياض37'!K39+'[2]خالد عيون37'!K39+'[2]فهد الدمام37'!K39+'[2]عبد الله مكة 37'!K39</f>
        <v>3</v>
      </c>
      <c r="L39" s="818">
        <f>'[2]ملاك وتشغيل37'!L39+'[2]فهد الرياض37'!L39+'[2]خالد عيون37'!L39+'[2]فهد الدمام37'!L39+'[2]عبد الله مكة 37'!L39</f>
        <v>2</v>
      </c>
      <c r="M39" s="818">
        <f>'[2]ملاك وتشغيل37'!M39+'[2]فهد الرياض37'!M39+'[2]خالد عيون37'!M39+'[2]فهد الدمام37'!M39+'[2]عبد الله مكة 37'!M39</f>
        <v>11</v>
      </c>
      <c r="N39" s="819">
        <f t="shared" si="2"/>
        <v>16</v>
      </c>
      <c r="O39" s="818">
        <f>'[2]ملاك وتشغيل37'!O39+'[2]فهد الرياض37'!O39+'[2]خالد عيون37'!O39+'[2]فهد الدمام37'!O39+'[2]عبد الله مكة 37'!O39</f>
        <v>4</v>
      </c>
      <c r="P39" s="818">
        <f>'[2]ملاك وتشغيل37'!P39+'[2]فهد الرياض37'!P39+'[2]خالد عيون37'!P39+'[2]فهد الدمام37'!P39+'[2]عبد الله مكة 37'!P39</f>
        <v>5</v>
      </c>
      <c r="Q39" s="818">
        <f>'[2]ملاك وتشغيل37'!Q39+'[2]فهد الرياض37'!Q39+'[2]خالد عيون37'!Q39+'[2]فهد الدمام37'!Q39+'[2]عبد الله مكة 37'!Q39</f>
        <v>4</v>
      </c>
      <c r="R39" s="819">
        <f t="shared" si="3"/>
        <v>13</v>
      </c>
      <c r="S39" s="818">
        <f>'[2]ملاك وتشغيل37'!S39+'[2]فهد الرياض37'!S39+'[2]خالد عيون37'!S39+'[2]فهد الدمام37'!S39+'[2]عبد الله مكة 37'!S39</f>
        <v>6</v>
      </c>
      <c r="T39" s="818">
        <f>'[2]ملاك وتشغيل37'!T39+'[2]فهد الرياض37'!T39+'[2]خالد عيون37'!T39+'[2]فهد الدمام37'!T39+'[2]عبد الله مكة 37'!T39</f>
        <v>2</v>
      </c>
      <c r="U39" s="818">
        <f>'[2]ملاك وتشغيل37'!U39+'[2]فهد الرياض37'!U39+'[2]خالد عيون37'!U39+'[2]فهد الدمام37'!U39+'[2]عبد الله مكة 37'!U39</f>
        <v>6</v>
      </c>
      <c r="V39" s="819">
        <f t="shared" si="4"/>
        <v>14</v>
      </c>
      <c r="W39" s="818">
        <f>'[2]ملاك وتشغيل37'!W39+'[2]فهد الرياض37'!W39+'[2]خالد عيون37'!W39+'[2]فهد الدمام37'!W39+'[2]عبد الله مكة 37'!W39</f>
        <v>3</v>
      </c>
      <c r="X39" s="818">
        <f>'[2]ملاك وتشغيل37'!X39+'[2]فهد الرياض37'!X39+'[2]خالد عيون37'!X39+'[2]فهد الدمام37'!X39+'[2]عبد الله مكة 37'!X39</f>
        <v>3</v>
      </c>
      <c r="Y39" s="818">
        <f>'[2]ملاك وتشغيل37'!Y39+'[2]فهد الرياض37'!Y39+'[2]خالد عيون37'!Y39+'[2]فهد الدمام37'!Y39+'[2]عبد الله مكة 37'!Y39</f>
        <v>1</v>
      </c>
      <c r="Z39" s="819">
        <f t="shared" si="5"/>
        <v>7</v>
      </c>
      <c r="AA39" s="818">
        <f>'[2]ملاك وتشغيل37'!AA39+'[2]فهد الرياض37'!AA39+'[2]خالد عيون37'!AA39+'[2]فهد الدمام37'!AA39+'[2]عبد الله مكة 37'!AA39</f>
        <v>0</v>
      </c>
      <c r="AB39" s="818">
        <f>'[2]ملاك وتشغيل37'!AB39+'[2]فهد الرياض37'!AB39+'[2]خالد عيون37'!AB39+'[2]فهد الدمام37'!AB39+'[2]عبد الله مكة 37'!AB39</f>
        <v>5</v>
      </c>
      <c r="AC39" s="818">
        <f>'[2]ملاك وتشغيل37'!AC39+'[2]فهد الرياض37'!AC39+'[2]خالد عيون37'!AC39+'[2]فهد الدمام37'!AC39+'[2]عبد الله مكة 37'!AC39</f>
        <v>7</v>
      </c>
      <c r="AD39" s="819">
        <f t="shared" si="6"/>
        <v>12</v>
      </c>
    </row>
    <row r="40" spans="1:30">
      <c r="A40" s="820" t="s">
        <v>510</v>
      </c>
      <c r="B40" s="821" t="s">
        <v>511</v>
      </c>
      <c r="C40" s="818">
        <f>'[2]ملاك وتشغيل37'!C40+'[2]فهد الرياض37'!C40+'[2]خالد عيون37'!C40+'[2]فهد الدمام37'!C40+'[2]عبد الله مكة 37'!C40</f>
        <v>0</v>
      </c>
      <c r="D40" s="818">
        <f>'[2]ملاك وتشغيل37'!D40+'[2]فهد الرياض37'!D40+'[2]خالد عيون37'!D40+'[2]فهد الدمام37'!D40+'[2]عبد الله مكة 37'!D40</f>
        <v>5</v>
      </c>
      <c r="E40" s="818">
        <f>'[2]ملاك وتشغيل37'!E40+'[2]فهد الرياض37'!E40+'[2]خالد عيون37'!E40+'[2]فهد الدمام37'!E40+'[2]عبد الله مكة 37'!E40</f>
        <v>44</v>
      </c>
      <c r="F40" s="819">
        <f t="shared" si="0"/>
        <v>49</v>
      </c>
      <c r="G40" s="818">
        <f>'[2]ملاك وتشغيل37'!G40+'[2]فهد الرياض37'!G40+'[2]خالد عيون37'!G40+'[2]فهد الدمام37'!G40+'[2]عبد الله مكة 37'!G40</f>
        <v>5</v>
      </c>
      <c r="H40" s="818">
        <f>'[2]ملاك وتشغيل37'!H40+'[2]فهد الرياض37'!H40+'[2]خالد عيون37'!H40+'[2]فهد الدمام37'!H40+'[2]عبد الله مكة 37'!H40</f>
        <v>29</v>
      </c>
      <c r="I40" s="818">
        <f>'[2]ملاك وتشغيل37'!I40+'[2]فهد الرياض37'!I40+'[2]خالد عيون37'!I40+'[2]فهد الدمام37'!I40+'[2]عبد الله مكة 37'!I40</f>
        <v>16</v>
      </c>
      <c r="J40" s="819">
        <f t="shared" si="1"/>
        <v>50</v>
      </c>
      <c r="K40" s="818">
        <f>'[2]ملاك وتشغيل37'!K40+'[2]فهد الرياض37'!K40+'[2]خالد عيون37'!K40+'[2]فهد الدمام37'!K40+'[2]عبد الله مكة 37'!K40</f>
        <v>0</v>
      </c>
      <c r="L40" s="818">
        <f>'[2]ملاك وتشغيل37'!L40+'[2]فهد الرياض37'!L40+'[2]خالد عيون37'!L40+'[2]فهد الدمام37'!L40+'[2]عبد الله مكة 37'!L40</f>
        <v>0</v>
      </c>
      <c r="M40" s="818">
        <f>'[2]ملاك وتشغيل37'!M40+'[2]فهد الرياض37'!M40+'[2]خالد عيون37'!M40+'[2]فهد الدمام37'!M40+'[2]عبد الله مكة 37'!M40</f>
        <v>0</v>
      </c>
      <c r="N40" s="819">
        <f t="shared" si="2"/>
        <v>0</v>
      </c>
      <c r="O40" s="818">
        <f>'[2]ملاك وتشغيل37'!O40+'[2]فهد الرياض37'!O40+'[2]خالد عيون37'!O40+'[2]فهد الدمام37'!O40+'[2]عبد الله مكة 37'!O40</f>
        <v>0</v>
      </c>
      <c r="P40" s="818">
        <f>'[2]ملاك وتشغيل37'!P40+'[2]فهد الرياض37'!P40+'[2]خالد عيون37'!P40+'[2]فهد الدمام37'!P40+'[2]عبد الله مكة 37'!P40</f>
        <v>2</v>
      </c>
      <c r="Q40" s="818">
        <f>'[2]ملاك وتشغيل37'!Q40+'[2]فهد الرياض37'!Q40+'[2]خالد عيون37'!Q40+'[2]فهد الدمام37'!Q40+'[2]عبد الله مكة 37'!Q40</f>
        <v>1</v>
      </c>
      <c r="R40" s="819">
        <f t="shared" si="3"/>
        <v>3</v>
      </c>
      <c r="S40" s="818">
        <f>'[2]ملاك وتشغيل37'!S40+'[2]فهد الرياض37'!S40+'[2]خالد عيون37'!S40+'[2]فهد الدمام37'!S40+'[2]عبد الله مكة 37'!S40</f>
        <v>0</v>
      </c>
      <c r="T40" s="818">
        <f>'[2]ملاك وتشغيل37'!T40+'[2]فهد الرياض37'!T40+'[2]خالد عيون37'!T40+'[2]فهد الدمام37'!T40+'[2]عبد الله مكة 37'!T40</f>
        <v>2</v>
      </c>
      <c r="U40" s="818">
        <f>'[2]ملاك وتشغيل37'!U40+'[2]فهد الرياض37'!U40+'[2]خالد عيون37'!U40+'[2]فهد الدمام37'!U40+'[2]عبد الله مكة 37'!U40</f>
        <v>3</v>
      </c>
      <c r="V40" s="819">
        <f t="shared" si="4"/>
        <v>5</v>
      </c>
      <c r="W40" s="818">
        <f>'[2]ملاك وتشغيل37'!W40+'[2]فهد الرياض37'!W40+'[2]خالد عيون37'!W40+'[2]فهد الدمام37'!W40+'[2]عبد الله مكة 37'!W40</f>
        <v>15</v>
      </c>
      <c r="X40" s="818">
        <f>'[2]ملاك وتشغيل37'!X40+'[2]فهد الرياض37'!X40+'[2]خالد عيون37'!X40+'[2]فهد الدمام37'!X40+'[2]عبد الله مكة 37'!X40</f>
        <v>9</v>
      </c>
      <c r="Y40" s="818">
        <f>'[2]ملاك وتشغيل37'!Y40+'[2]فهد الرياض37'!Y40+'[2]خالد عيون37'!Y40+'[2]فهد الدمام37'!Y40+'[2]عبد الله مكة 37'!Y40</f>
        <v>8</v>
      </c>
      <c r="Z40" s="819">
        <f t="shared" si="5"/>
        <v>32</v>
      </c>
      <c r="AA40" s="818">
        <f>'[2]ملاك وتشغيل37'!AA40+'[2]فهد الرياض37'!AA40+'[2]خالد عيون37'!AA40+'[2]فهد الدمام37'!AA40+'[2]عبد الله مكة 37'!AA40</f>
        <v>3</v>
      </c>
      <c r="AB40" s="818">
        <f>'[2]ملاك وتشغيل37'!AB40+'[2]فهد الرياض37'!AB40+'[2]خالد عيون37'!AB40+'[2]فهد الدمام37'!AB40+'[2]عبد الله مكة 37'!AB40</f>
        <v>18</v>
      </c>
      <c r="AC40" s="818">
        <f>'[2]ملاك وتشغيل37'!AC40+'[2]فهد الرياض37'!AC40+'[2]خالد عيون37'!AC40+'[2]فهد الدمام37'!AC40+'[2]عبد الله مكة 37'!AC40</f>
        <v>13</v>
      </c>
      <c r="AD40" s="819">
        <f t="shared" si="6"/>
        <v>34</v>
      </c>
    </row>
    <row r="41" spans="1:30">
      <c r="A41" s="820" t="s">
        <v>512</v>
      </c>
      <c r="B41" s="821" t="s">
        <v>513</v>
      </c>
      <c r="C41" s="818">
        <f>'[2]ملاك وتشغيل37'!C41+'[2]فهد الرياض37'!C41+'[2]خالد عيون37'!C41+'[2]فهد الدمام37'!C41+'[2]عبد الله مكة 37'!C41</f>
        <v>2</v>
      </c>
      <c r="D41" s="818">
        <f>'[2]ملاك وتشغيل37'!D41+'[2]فهد الرياض37'!D41+'[2]خالد عيون37'!D41+'[2]فهد الدمام37'!D41+'[2]عبد الله مكة 37'!D41</f>
        <v>6</v>
      </c>
      <c r="E41" s="818">
        <f>'[2]ملاك وتشغيل37'!E41+'[2]فهد الرياض37'!E41+'[2]خالد عيون37'!E41+'[2]فهد الدمام37'!E41+'[2]عبد الله مكة 37'!E41</f>
        <v>5</v>
      </c>
      <c r="F41" s="819">
        <f t="shared" si="0"/>
        <v>13</v>
      </c>
      <c r="G41" s="818">
        <f>'[2]ملاك وتشغيل37'!G41+'[2]فهد الرياض37'!G41+'[2]خالد عيون37'!G41+'[2]فهد الدمام37'!G41+'[2]عبد الله مكة 37'!G41</f>
        <v>3</v>
      </c>
      <c r="H41" s="818">
        <f>'[2]ملاك وتشغيل37'!H41+'[2]فهد الرياض37'!H41+'[2]خالد عيون37'!H41+'[2]فهد الدمام37'!H41+'[2]عبد الله مكة 37'!H41</f>
        <v>5</v>
      </c>
      <c r="I41" s="818">
        <f>'[2]ملاك وتشغيل37'!I41+'[2]فهد الرياض37'!I41+'[2]خالد عيون37'!I41+'[2]فهد الدمام37'!I41+'[2]عبد الله مكة 37'!I41</f>
        <v>4</v>
      </c>
      <c r="J41" s="819">
        <f t="shared" si="1"/>
        <v>12</v>
      </c>
      <c r="K41" s="818">
        <f>'[2]ملاك وتشغيل37'!K41+'[2]فهد الرياض37'!K41+'[2]خالد عيون37'!K41+'[2]فهد الدمام37'!K41+'[2]عبد الله مكة 37'!K41</f>
        <v>1</v>
      </c>
      <c r="L41" s="818">
        <f>'[2]ملاك وتشغيل37'!L41+'[2]فهد الرياض37'!L41+'[2]خالد عيون37'!L41+'[2]فهد الدمام37'!L41+'[2]عبد الله مكة 37'!L41</f>
        <v>3</v>
      </c>
      <c r="M41" s="818">
        <f>'[2]ملاك وتشغيل37'!M41+'[2]فهد الرياض37'!M41+'[2]خالد عيون37'!M41+'[2]فهد الدمام37'!M41+'[2]عبد الله مكة 37'!M41</f>
        <v>4</v>
      </c>
      <c r="N41" s="819">
        <f t="shared" si="2"/>
        <v>8</v>
      </c>
      <c r="O41" s="818">
        <f>'[2]ملاك وتشغيل37'!O41+'[2]فهد الرياض37'!O41+'[2]خالد عيون37'!O41+'[2]فهد الدمام37'!O41+'[2]عبد الله مكة 37'!O41</f>
        <v>3</v>
      </c>
      <c r="P41" s="818">
        <f>'[2]ملاك وتشغيل37'!P41+'[2]فهد الرياض37'!P41+'[2]خالد عيون37'!P41+'[2]فهد الدمام37'!P41+'[2]عبد الله مكة 37'!P41</f>
        <v>7</v>
      </c>
      <c r="Q41" s="818">
        <f>'[2]ملاك وتشغيل37'!Q41+'[2]فهد الرياض37'!Q41+'[2]خالد عيون37'!Q41+'[2]فهد الدمام37'!Q41+'[2]عبد الله مكة 37'!Q41</f>
        <v>0</v>
      </c>
      <c r="R41" s="819">
        <f t="shared" si="3"/>
        <v>10</v>
      </c>
      <c r="S41" s="818">
        <f>'[2]ملاك وتشغيل37'!S41+'[2]فهد الرياض37'!S41+'[2]خالد عيون37'!S41+'[2]فهد الدمام37'!S41+'[2]عبد الله مكة 37'!S41</f>
        <v>4</v>
      </c>
      <c r="T41" s="818">
        <f>'[2]ملاك وتشغيل37'!T41+'[2]فهد الرياض37'!T41+'[2]خالد عيون37'!T41+'[2]فهد الدمام37'!T41+'[2]عبد الله مكة 37'!T41</f>
        <v>5</v>
      </c>
      <c r="U41" s="818">
        <f>'[2]ملاك وتشغيل37'!U41+'[2]فهد الرياض37'!U41+'[2]خالد عيون37'!U41+'[2]فهد الدمام37'!U41+'[2]عبد الله مكة 37'!U41</f>
        <v>3</v>
      </c>
      <c r="V41" s="819">
        <f t="shared" si="4"/>
        <v>12</v>
      </c>
      <c r="W41" s="818">
        <f>'[2]ملاك وتشغيل37'!W41+'[2]فهد الرياض37'!W41+'[2]خالد عيون37'!W41+'[2]فهد الدمام37'!W41+'[2]عبد الله مكة 37'!W41</f>
        <v>0</v>
      </c>
      <c r="X41" s="818">
        <f>'[2]ملاك وتشغيل37'!X41+'[2]فهد الرياض37'!X41+'[2]خالد عيون37'!X41+'[2]فهد الدمام37'!X41+'[2]عبد الله مكة 37'!X41</f>
        <v>2</v>
      </c>
      <c r="Y41" s="818">
        <f>'[2]ملاك وتشغيل37'!Y41+'[2]فهد الرياض37'!Y41+'[2]خالد عيون37'!Y41+'[2]فهد الدمام37'!Y41+'[2]عبد الله مكة 37'!Y41</f>
        <v>3</v>
      </c>
      <c r="Z41" s="819">
        <f t="shared" si="5"/>
        <v>5</v>
      </c>
      <c r="AA41" s="818">
        <f>'[2]ملاك وتشغيل37'!AA41+'[2]فهد الرياض37'!AA41+'[2]خالد عيون37'!AA41+'[2]فهد الدمام37'!AA41+'[2]عبد الله مكة 37'!AA41</f>
        <v>1</v>
      </c>
      <c r="AB41" s="818">
        <f>'[2]ملاك وتشغيل37'!AB41+'[2]فهد الرياض37'!AB41+'[2]خالد عيون37'!AB41+'[2]فهد الدمام37'!AB41+'[2]عبد الله مكة 37'!AB41</f>
        <v>5</v>
      </c>
      <c r="AC41" s="818">
        <f>'[2]ملاك وتشغيل37'!AC41+'[2]فهد الرياض37'!AC41+'[2]خالد عيون37'!AC41+'[2]فهد الدمام37'!AC41+'[2]عبد الله مكة 37'!AC41</f>
        <v>1</v>
      </c>
      <c r="AD41" s="819">
        <f t="shared" si="6"/>
        <v>7</v>
      </c>
    </row>
    <row r="42" spans="1:30">
      <c r="A42" s="823" t="s">
        <v>514</v>
      </c>
      <c r="B42" s="824" t="s">
        <v>515</v>
      </c>
      <c r="C42" s="818">
        <f>'[2]ملاك وتشغيل37'!C42+'[2]فهد الرياض37'!C42+'[2]خالد عيون37'!C42+'[2]فهد الدمام37'!C42+'[2]عبد الله مكة 37'!C42</f>
        <v>11</v>
      </c>
      <c r="D42" s="818">
        <f>'[2]ملاك وتشغيل37'!D42+'[2]فهد الرياض37'!D42+'[2]خالد عيون37'!D42+'[2]فهد الدمام37'!D42+'[2]عبد الله مكة 37'!D42</f>
        <v>167</v>
      </c>
      <c r="E42" s="818">
        <f>'[2]ملاك وتشغيل37'!E42+'[2]فهد الرياض37'!E42+'[2]خالد عيون37'!E42+'[2]فهد الدمام37'!E42+'[2]عبد الله مكة 37'!E42</f>
        <v>297</v>
      </c>
      <c r="F42" s="819">
        <f t="shared" si="0"/>
        <v>475</v>
      </c>
      <c r="G42" s="818">
        <f>'[2]ملاك وتشغيل37'!G42+'[2]فهد الرياض37'!G42+'[2]خالد عيون37'!G42+'[2]فهد الدمام37'!G42+'[2]عبد الله مكة 37'!G42</f>
        <v>142</v>
      </c>
      <c r="H42" s="818">
        <f>'[2]ملاك وتشغيل37'!H42+'[2]فهد الرياض37'!H42+'[2]خالد عيون37'!H42+'[2]فهد الدمام37'!H42+'[2]عبد الله مكة 37'!H42</f>
        <v>42</v>
      </c>
      <c r="I42" s="818">
        <f>'[2]ملاك وتشغيل37'!I42+'[2]فهد الرياض37'!I42+'[2]خالد عيون37'!I42+'[2]فهد الدمام37'!I42+'[2]عبد الله مكة 37'!I42</f>
        <v>14</v>
      </c>
      <c r="J42" s="819">
        <f t="shared" si="1"/>
        <v>198</v>
      </c>
      <c r="K42" s="818">
        <f>'[2]ملاك وتشغيل37'!K42+'[2]فهد الرياض37'!K42+'[2]خالد عيون37'!K42+'[2]فهد الدمام37'!K42+'[2]عبد الله مكة 37'!K42</f>
        <v>0</v>
      </c>
      <c r="L42" s="818">
        <f>'[2]ملاك وتشغيل37'!L42+'[2]فهد الرياض37'!L42+'[2]خالد عيون37'!L42+'[2]فهد الدمام37'!L42+'[2]عبد الله مكة 37'!L42</f>
        <v>3</v>
      </c>
      <c r="M42" s="818">
        <f>'[2]ملاك وتشغيل37'!M42+'[2]فهد الرياض37'!M42+'[2]خالد عيون37'!M42+'[2]فهد الدمام37'!M42+'[2]عبد الله مكة 37'!M42</f>
        <v>5</v>
      </c>
      <c r="N42" s="819">
        <f t="shared" si="2"/>
        <v>8</v>
      </c>
      <c r="O42" s="818">
        <f>'[2]ملاك وتشغيل37'!O42+'[2]فهد الرياض37'!O42+'[2]خالد عيون37'!O42+'[2]فهد الدمام37'!O42+'[2]عبد الله مكة 37'!O42</f>
        <v>1</v>
      </c>
      <c r="P42" s="818">
        <f>'[2]ملاك وتشغيل37'!P42+'[2]فهد الرياض37'!P42+'[2]خالد عيون37'!P42+'[2]فهد الدمام37'!P42+'[2]عبد الله مكة 37'!P42</f>
        <v>6</v>
      </c>
      <c r="Q42" s="818">
        <f>'[2]ملاك وتشغيل37'!Q42+'[2]فهد الرياض37'!Q42+'[2]خالد عيون37'!Q42+'[2]فهد الدمام37'!Q42+'[2]عبد الله مكة 37'!Q42</f>
        <v>1</v>
      </c>
      <c r="R42" s="819">
        <f t="shared" si="3"/>
        <v>8</v>
      </c>
      <c r="S42" s="818">
        <f>'[2]ملاك وتشغيل37'!S42+'[2]فهد الرياض37'!S42+'[2]خالد عيون37'!S42+'[2]فهد الدمام37'!S42+'[2]عبد الله مكة 37'!S42</f>
        <v>0</v>
      </c>
      <c r="T42" s="818">
        <f>'[2]ملاك وتشغيل37'!T42+'[2]فهد الرياض37'!T42+'[2]خالد عيون37'!T42+'[2]فهد الدمام37'!T42+'[2]عبد الله مكة 37'!T42</f>
        <v>0</v>
      </c>
      <c r="U42" s="818">
        <f>'[2]ملاك وتشغيل37'!U42+'[2]فهد الرياض37'!U42+'[2]خالد عيون37'!U42+'[2]فهد الدمام37'!U42+'[2]عبد الله مكة 37'!U42</f>
        <v>0</v>
      </c>
      <c r="V42" s="819">
        <f t="shared" si="4"/>
        <v>0</v>
      </c>
      <c r="W42" s="818">
        <f>'[2]ملاك وتشغيل37'!W42+'[2]فهد الرياض37'!W42+'[2]خالد عيون37'!W42+'[2]فهد الدمام37'!W42+'[2]عبد الله مكة 37'!W42</f>
        <v>0</v>
      </c>
      <c r="X42" s="818">
        <f>'[2]ملاك وتشغيل37'!X42+'[2]فهد الرياض37'!X42+'[2]خالد عيون37'!X42+'[2]فهد الدمام37'!X42+'[2]عبد الله مكة 37'!X42</f>
        <v>8</v>
      </c>
      <c r="Y42" s="818">
        <f>'[2]ملاك وتشغيل37'!Y42+'[2]فهد الرياض37'!Y42+'[2]خالد عيون37'!Y42+'[2]فهد الدمام37'!Y42+'[2]عبد الله مكة 37'!Y42</f>
        <v>3</v>
      </c>
      <c r="Z42" s="819">
        <f t="shared" si="5"/>
        <v>11</v>
      </c>
      <c r="AA42" s="818">
        <f>'[2]ملاك وتشغيل37'!AA42+'[2]فهد الرياض37'!AA42+'[2]خالد عيون37'!AA42+'[2]فهد الدمام37'!AA42+'[2]عبد الله مكة 37'!AA42</f>
        <v>128</v>
      </c>
      <c r="AB42" s="818">
        <f>'[2]ملاك وتشغيل37'!AB42+'[2]فهد الرياض37'!AB42+'[2]خالد عيون37'!AB42+'[2]فهد الدمام37'!AB42+'[2]عبد الله مكة 37'!AB42</f>
        <v>69</v>
      </c>
      <c r="AC42" s="818">
        <f>'[2]ملاك وتشغيل37'!AC42+'[2]فهد الرياض37'!AC42+'[2]خالد عيون37'!AC42+'[2]فهد الدمام37'!AC42+'[2]عبد الله مكة 37'!AC42</f>
        <v>63</v>
      </c>
      <c r="AD42" s="819">
        <f t="shared" si="6"/>
        <v>260</v>
      </c>
    </row>
    <row r="43" spans="1:30">
      <c r="A43" s="825" t="s">
        <v>130</v>
      </c>
      <c r="B43" s="826" t="s">
        <v>131</v>
      </c>
      <c r="C43" s="827">
        <f>SUM(C7:C42)</f>
        <v>3023</v>
      </c>
      <c r="D43" s="827">
        <f t="shared" ref="D43:Z43" si="7">SUM(D7:D42)</f>
        <v>1759</v>
      </c>
      <c r="E43" s="827">
        <f t="shared" si="7"/>
        <v>1564</v>
      </c>
      <c r="F43" s="827">
        <f t="shared" si="7"/>
        <v>6346</v>
      </c>
      <c r="G43" s="827">
        <f t="shared" si="7"/>
        <v>1152</v>
      </c>
      <c r="H43" s="827">
        <f t="shared" si="7"/>
        <v>990</v>
      </c>
      <c r="I43" s="827">
        <f t="shared" si="7"/>
        <v>417</v>
      </c>
      <c r="J43" s="827">
        <f t="shared" si="7"/>
        <v>2559</v>
      </c>
      <c r="K43" s="827">
        <f t="shared" si="7"/>
        <v>1292</v>
      </c>
      <c r="L43" s="827">
        <f t="shared" si="7"/>
        <v>786</v>
      </c>
      <c r="M43" s="827">
        <f t="shared" si="7"/>
        <v>497</v>
      </c>
      <c r="N43" s="827">
        <f t="shared" si="7"/>
        <v>2575</v>
      </c>
      <c r="O43" s="827">
        <f t="shared" si="7"/>
        <v>687</v>
      </c>
      <c r="P43" s="827">
        <f t="shared" si="7"/>
        <v>549</v>
      </c>
      <c r="Q43" s="827">
        <f t="shared" si="7"/>
        <v>165</v>
      </c>
      <c r="R43" s="827">
        <f t="shared" si="7"/>
        <v>1401</v>
      </c>
      <c r="S43" s="827">
        <f t="shared" si="7"/>
        <v>1225</v>
      </c>
      <c r="T43" s="827">
        <f t="shared" si="7"/>
        <v>797</v>
      </c>
      <c r="U43" s="827">
        <f t="shared" si="7"/>
        <v>381</v>
      </c>
      <c r="V43" s="827">
        <f t="shared" si="7"/>
        <v>2403</v>
      </c>
      <c r="W43" s="827">
        <f t="shared" si="7"/>
        <v>850</v>
      </c>
      <c r="X43" s="827">
        <f t="shared" si="7"/>
        <v>683</v>
      </c>
      <c r="Y43" s="827">
        <f t="shared" si="7"/>
        <v>191</v>
      </c>
      <c r="Z43" s="827">
        <f t="shared" si="7"/>
        <v>1724</v>
      </c>
      <c r="AA43" s="827">
        <f>SUM(AA7:AA42)</f>
        <v>1563</v>
      </c>
      <c r="AB43" s="827">
        <f>SUM(AB7:AB42)</f>
        <v>893</v>
      </c>
      <c r="AC43" s="827">
        <f>SUM(AC7:AC42)</f>
        <v>595</v>
      </c>
      <c r="AD43" s="827">
        <f>SUM(AD7:AD42)</f>
        <v>3051</v>
      </c>
    </row>
    <row r="44" spans="1:30">
      <c r="A44" s="828"/>
      <c r="B44" s="828"/>
      <c r="C44" s="828"/>
      <c r="D44" s="828"/>
      <c r="E44" s="828"/>
      <c r="F44" s="828"/>
      <c r="G44" s="828"/>
      <c r="H44" s="828"/>
      <c r="I44" s="828"/>
      <c r="J44" s="828"/>
      <c r="K44" s="828"/>
      <c r="L44" s="828"/>
      <c r="M44" s="828"/>
      <c r="N44" s="828"/>
      <c r="O44" s="828"/>
      <c r="P44" s="828"/>
      <c r="Q44" s="828"/>
      <c r="R44" s="828"/>
      <c r="S44" s="828"/>
      <c r="T44" s="828"/>
      <c r="U44" s="828"/>
      <c r="V44" s="828"/>
      <c r="W44" s="828"/>
      <c r="X44" s="828"/>
      <c r="Y44" s="828"/>
      <c r="Z44" s="828"/>
      <c r="AA44" s="828"/>
      <c r="AB44" s="828"/>
      <c r="AC44" s="828"/>
      <c r="AD44" s="828"/>
    </row>
    <row r="45" spans="1:30" ht="25.5">
      <c r="A45" s="829" t="s">
        <v>736</v>
      </c>
      <c r="B45" s="830"/>
      <c r="C45" s="831"/>
      <c r="D45" s="831"/>
      <c r="E45" s="828"/>
      <c r="F45" s="832"/>
      <c r="G45" s="831"/>
      <c r="H45" s="831"/>
      <c r="I45" s="828"/>
      <c r="J45" s="832"/>
      <c r="K45" s="831"/>
      <c r="L45" s="831"/>
      <c r="M45" s="828"/>
      <c r="N45" s="832"/>
      <c r="O45" s="831"/>
      <c r="P45" s="831"/>
      <c r="Q45" s="828"/>
      <c r="R45" s="832"/>
      <c r="S45" s="831"/>
      <c r="T45" s="831"/>
      <c r="U45" s="828"/>
      <c r="V45" s="832"/>
      <c r="W45" s="831"/>
      <c r="X45" s="831"/>
      <c r="Y45" s="828"/>
      <c r="Z45" s="832"/>
      <c r="AA45" s="828"/>
      <c r="AB45" s="828"/>
      <c r="AC45" s="828"/>
      <c r="AD45" s="832" t="s">
        <v>737</v>
      </c>
    </row>
    <row r="46" spans="1:30">
      <c r="A46" s="805" t="s">
        <v>738</v>
      </c>
      <c r="B46" s="806"/>
      <c r="C46" s="807" t="s">
        <v>104</v>
      </c>
      <c r="D46" s="808"/>
      <c r="E46" s="809" t="s">
        <v>105</v>
      </c>
      <c r="F46" s="810"/>
      <c r="G46" s="807" t="s">
        <v>106</v>
      </c>
      <c r="H46" s="808"/>
      <c r="I46" s="833" t="s">
        <v>107</v>
      </c>
      <c r="J46" s="834"/>
      <c r="K46" s="807" t="s">
        <v>108</v>
      </c>
      <c r="L46" s="808"/>
      <c r="M46" s="809" t="s">
        <v>109</v>
      </c>
      <c r="N46" s="810"/>
      <c r="O46" s="807" t="s">
        <v>210</v>
      </c>
      <c r="P46" s="808"/>
      <c r="Q46" s="809" t="s">
        <v>111</v>
      </c>
      <c r="R46" s="810"/>
      <c r="S46" s="807" t="s">
        <v>112</v>
      </c>
      <c r="T46" s="808"/>
      <c r="U46" s="809" t="s">
        <v>113</v>
      </c>
      <c r="V46" s="810"/>
      <c r="W46" s="807" t="s">
        <v>114</v>
      </c>
      <c r="X46" s="808"/>
      <c r="Y46" s="809" t="s">
        <v>211</v>
      </c>
      <c r="Z46" s="810"/>
      <c r="AA46" s="835" t="s">
        <v>212</v>
      </c>
      <c r="AB46" s="836"/>
      <c r="AC46" s="809" t="s">
        <v>117</v>
      </c>
      <c r="AD46" s="810"/>
    </row>
    <row r="47" spans="1:30" ht="40.5">
      <c r="A47" s="811"/>
      <c r="B47" s="812"/>
      <c r="C47" s="813" t="s">
        <v>438</v>
      </c>
      <c r="D47" s="813" t="s">
        <v>439</v>
      </c>
      <c r="E47" s="813" t="s">
        <v>440</v>
      </c>
      <c r="F47" s="813" t="s">
        <v>130</v>
      </c>
      <c r="G47" s="813" t="s">
        <v>438</v>
      </c>
      <c r="H47" s="813" t="s">
        <v>439</v>
      </c>
      <c r="I47" s="813" t="s">
        <v>440</v>
      </c>
      <c r="J47" s="813" t="s">
        <v>130</v>
      </c>
      <c r="K47" s="813" t="s">
        <v>438</v>
      </c>
      <c r="L47" s="813" t="s">
        <v>439</v>
      </c>
      <c r="M47" s="813" t="s">
        <v>440</v>
      </c>
      <c r="N47" s="813" t="s">
        <v>130</v>
      </c>
      <c r="O47" s="813" t="s">
        <v>438</v>
      </c>
      <c r="P47" s="813" t="s">
        <v>439</v>
      </c>
      <c r="Q47" s="813" t="s">
        <v>440</v>
      </c>
      <c r="R47" s="813" t="s">
        <v>130</v>
      </c>
      <c r="S47" s="813" t="s">
        <v>438</v>
      </c>
      <c r="T47" s="813" t="s">
        <v>439</v>
      </c>
      <c r="U47" s="813" t="s">
        <v>440</v>
      </c>
      <c r="V47" s="813" t="s">
        <v>130</v>
      </c>
      <c r="W47" s="813" t="s">
        <v>438</v>
      </c>
      <c r="X47" s="813" t="s">
        <v>439</v>
      </c>
      <c r="Y47" s="813" t="s">
        <v>440</v>
      </c>
      <c r="Z47" s="813" t="s">
        <v>130</v>
      </c>
      <c r="AA47" s="813" t="s">
        <v>438</v>
      </c>
      <c r="AB47" s="813" t="s">
        <v>439</v>
      </c>
      <c r="AC47" s="813" t="s">
        <v>440</v>
      </c>
      <c r="AD47" s="813" t="s">
        <v>130</v>
      </c>
    </row>
    <row r="48" spans="1:30" ht="57.75">
      <c r="A48" s="814"/>
      <c r="B48" s="815"/>
      <c r="C48" s="813" t="s">
        <v>441</v>
      </c>
      <c r="D48" s="813" t="s">
        <v>442</v>
      </c>
      <c r="E48" s="813" t="s">
        <v>443</v>
      </c>
      <c r="F48" s="813" t="s">
        <v>131</v>
      </c>
      <c r="G48" s="813" t="s">
        <v>441</v>
      </c>
      <c r="H48" s="813" t="s">
        <v>442</v>
      </c>
      <c r="I48" s="813" t="s">
        <v>443</v>
      </c>
      <c r="J48" s="813" t="s">
        <v>131</v>
      </c>
      <c r="K48" s="813" t="s">
        <v>441</v>
      </c>
      <c r="L48" s="813" t="s">
        <v>442</v>
      </c>
      <c r="M48" s="813" t="s">
        <v>443</v>
      </c>
      <c r="N48" s="813" t="s">
        <v>131</v>
      </c>
      <c r="O48" s="813" t="s">
        <v>441</v>
      </c>
      <c r="P48" s="813" t="s">
        <v>442</v>
      </c>
      <c r="Q48" s="813" t="s">
        <v>443</v>
      </c>
      <c r="R48" s="813" t="s">
        <v>131</v>
      </c>
      <c r="S48" s="813" t="s">
        <v>441</v>
      </c>
      <c r="T48" s="813" t="s">
        <v>442</v>
      </c>
      <c r="U48" s="813" t="s">
        <v>443</v>
      </c>
      <c r="V48" s="813" t="s">
        <v>131</v>
      </c>
      <c r="W48" s="813" t="s">
        <v>441</v>
      </c>
      <c r="X48" s="813" t="s">
        <v>442</v>
      </c>
      <c r="Y48" s="813" t="s">
        <v>443</v>
      </c>
      <c r="Z48" s="813" t="s">
        <v>131</v>
      </c>
      <c r="AA48" s="813" t="s">
        <v>441</v>
      </c>
      <c r="AB48" s="813" t="s">
        <v>442</v>
      </c>
      <c r="AC48" s="813" t="s">
        <v>443</v>
      </c>
      <c r="AD48" s="813" t="s">
        <v>131</v>
      </c>
    </row>
    <row r="49" spans="1:30">
      <c r="A49" s="820" t="s">
        <v>444</v>
      </c>
      <c r="B49" s="821" t="s">
        <v>445</v>
      </c>
      <c r="C49" s="818">
        <f>'[2]ملاك وتشغيل37'!C49+'[2]فهد الرياض37'!C49+'[2]خالد عيون37'!C49+'[2]فهد الدمام37'!C49+'[2]عبد الله مكة 37'!C49</f>
        <v>141</v>
      </c>
      <c r="D49" s="818">
        <f>'[2]ملاك وتشغيل37'!D49+'[2]فهد الرياض37'!D49+'[2]خالد عيون37'!D49+'[2]فهد الدمام37'!D49+'[2]عبد الله مكة 37'!D49</f>
        <v>0</v>
      </c>
      <c r="E49" s="818">
        <f>'[2]ملاك وتشغيل37'!E49+'[2]فهد الرياض37'!E49+'[2]خالد عيون37'!E49+'[2]فهد الدمام37'!E49+'[2]عبد الله مكة 37'!E49</f>
        <v>0</v>
      </c>
      <c r="F49" s="819">
        <f>SUM(C49:E49)</f>
        <v>141</v>
      </c>
      <c r="G49" s="818">
        <f>'[2]ملاك وتشغيل37'!G49+'[2]فهد الرياض37'!G49+'[2]خالد عيون37'!G49+'[2]فهد الدمام37'!G49+'[2]عبد الله مكة 37'!G49</f>
        <v>44</v>
      </c>
      <c r="H49" s="818">
        <f>'[2]ملاك وتشغيل37'!H49+'[2]فهد الرياض37'!H49+'[2]خالد عيون37'!H49+'[2]فهد الدمام37'!H49+'[2]عبد الله مكة 37'!H49</f>
        <v>0</v>
      </c>
      <c r="I49" s="818">
        <f>'[2]ملاك وتشغيل37'!I49+'[2]فهد الرياض37'!I49+'[2]خالد عيون37'!I49+'[2]فهد الدمام37'!I49+'[2]عبد الله مكة 37'!I49</f>
        <v>0</v>
      </c>
      <c r="J49" s="819">
        <f>SUM(G49:I49)</f>
        <v>44</v>
      </c>
      <c r="K49" s="818">
        <f>'[2]ملاك وتشغيل37'!K49+'[2]فهد الرياض37'!K49+'[2]خالد عيون37'!K49+'[2]فهد الدمام37'!K49+'[2]عبد الله مكة 37'!K49</f>
        <v>322</v>
      </c>
      <c r="L49" s="818">
        <f>'[2]ملاك وتشغيل37'!L49+'[2]فهد الرياض37'!L49+'[2]خالد عيون37'!L49+'[2]فهد الدمام37'!L49+'[2]عبد الله مكة 37'!L49</f>
        <v>0</v>
      </c>
      <c r="M49" s="818">
        <f>'[2]ملاك وتشغيل37'!M49+'[2]فهد الرياض37'!M49+'[2]خالد عيون37'!M49+'[2]فهد الدمام37'!M49+'[2]عبد الله مكة 37'!M49</f>
        <v>0</v>
      </c>
      <c r="N49" s="819">
        <f>SUM(K49:M49)</f>
        <v>322</v>
      </c>
      <c r="O49" s="818">
        <f>'[2]ملاك وتشغيل37'!O49+'[2]فهد الرياض37'!O49+'[2]خالد عيون37'!O49+'[2]فهد الدمام37'!O49+'[2]عبد الله مكة 37'!O49</f>
        <v>72</v>
      </c>
      <c r="P49" s="818">
        <f>'[2]ملاك وتشغيل37'!P49+'[2]فهد الرياض37'!P49+'[2]خالد عيون37'!P49+'[2]فهد الدمام37'!P49+'[2]عبد الله مكة 37'!P49</f>
        <v>0</v>
      </c>
      <c r="Q49" s="818">
        <f>'[2]ملاك وتشغيل37'!Q49+'[2]فهد الرياض37'!Q49+'[2]خالد عيون37'!Q49+'[2]فهد الدمام37'!Q49+'[2]عبد الله مكة 37'!Q49</f>
        <v>0</v>
      </c>
      <c r="R49" s="819">
        <f>SUM(O49:Q49)</f>
        <v>72</v>
      </c>
      <c r="S49" s="818">
        <f>'[2]ملاك وتشغيل37'!S49+'[2]فهد الرياض37'!S49+'[2]خالد عيون37'!S49+'[2]فهد الدمام37'!S49+'[2]عبد الله مكة 37'!S49</f>
        <v>184</v>
      </c>
      <c r="T49" s="818">
        <f>'[2]ملاك وتشغيل37'!T49+'[2]فهد الرياض37'!T49+'[2]خالد عيون37'!T49+'[2]فهد الدمام37'!T49+'[2]عبد الله مكة 37'!T49</f>
        <v>0</v>
      </c>
      <c r="U49" s="818">
        <f>'[2]ملاك وتشغيل37'!U49+'[2]فهد الرياض37'!U49+'[2]خالد عيون37'!U49+'[2]فهد الدمام37'!U49+'[2]عبد الله مكة 37'!U49</f>
        <v>0</v>
      </c>
      <c r="V49" s="819">
        <f>SUM(S49:U49)</f>
        <v>184</v>
      </c>
      <c r="W49" s="818">
        <f>'[2]ملاك وتشغيل37'!W49+'[2]فهد الرياض37'!W49+'[2]خالد عيون37'!W49+'[2]فهد الدمام37'!W49+'[2]عبد الله مكة 37'!W49</f>
        <v>124</v>
      </c>
      <c r="X49" s="818">
        <f>'[2]ملاك وتشغيل37'!X49+'[2]فهد الرياض37'!X49+'[2]خالد عيون37'!X49+'[2]فهد الدمام37'!X49+'[2]عبد الله مكة 37'!X49</f>
        <v>0</v>
      </c>
      <c r="Y49" s="818">
        <f>'[2]ملاك وتشغيل37'!Y49+'[2]فهد الرياض37'!Y49+'[2]خالد عيون37'!Y49+'[2]فهد الدمام37'!Y49+'[2]عبد الله مكة 37'!Y49</f>
        <v>0</v>
      </c>
      <c r="Z49" s="819">
        <f>SUM(W49:Y49)</f>
        <v>124</v>
      </c>
      <c r="AA49" s="818">
        <f>'[2]ملاك وتشغيل37'!AA49+'[2]فهد الرياض37'!AA49+'[2]خالد عيون37'!AA49+'[2]فهد الدمام37'!AA49+'[2]عبد الله مكة 37'!AA49</f>
        <v>134</v>
      </c>
      <c r="AB49" s="818">
        <f>'[2]ملاك وتشغيل37'!AB49+'[2]فهد الرياض37'!AB49+'[2]خالد عيون37'!AB49+'[2]فهد الدمام37'!AB49+'[2]عبد الله مكة 37'!AB49</f>
        <v>0</v>
      </c>
      <c r="AC49" s="818">
        <f>'[2]ملاك وتشغيل37'!AC49+'[2]فهد الرياض37'!AC49+'[2]خالد عيون37'!AC49+'[2]فهد الدمام37'!AC49+'[2]عبد الله مكة 37'!AC49</f>
        <v>0</v>
      </c>
      <c r="AD49" s="819">
        <f>SUM(AA49:AC49)</f>
        <v>134</v>
      </c>
    </row>
    <row r="50" spans="1:30">
      <c r="A50" s="820" t="s">
        <v>446</v>
      </c>
      <c r="B50" s="821" t="s">
        <v>447</v>
      </c>
      <c r="C50" s="818">
        <f>'[2]ملاك وتشغيل37'!C50+'[2]فهد الرياض37'!C50+'[2]خالد عيون37'!C50+'[2]فهد الدمام37'!C50+'[2]عبد الله مكة 37'!C50</f>
        <v>17</v>
      </c>
      <c r="D50" s="818">
        <f>'[2]ملاك وتشغيل37'!D50+'[2]فهد الرياض37'!D50+'[2]خالد عيون37'!D50+'[2]فهد الدمام37'!D50+'[2]عبد الله مكة 37'!D50</f>
        <v>16</v>
      </c>
      <c r="E50" s="818">
        <f>'[2]ملاك وتشغيل37'!E50+'[2]فهد الرياض37'!E50+'[2]خالد عيون37'!E50+'[2]فهد الدمام37'!E50+'[2]عبد الله مكة 37'!E50</f>
        <v>7</v>
      </c>
      <c r="F50" s="819">
        <f t="shared" ref="F50:F84" si="8">SUM(C50:E50)</f>
        <v>40</v>
      </c>
      <c r="G50" s="818">
        <f>'[2]ملاك وتشغيل37'!G50+'[2]فهد الرياض37'!G50+'[2]خالد عيون37'!G50+'[2]فهد الدمام37'!G50+'[2]عبد الله مكة 37'!G50</f>
        <v>17</v>
      </c>
      <c r="H50" s="818">
        <f>'[2]ملاك وتشغيل37'!H50+'[2]فهد الرياض37'!H50+'[2]خالد عيون37'!H50+'[2]فهد الدمام37'!H50+'[2]عبد الله مكة 37'!H50</f>
        <v>12</v>
      </c>
      <c r="I50" s="818">
        <f>'[2]ملاك وتشغيل37'!I50+'[2]فهد الرياض37'!I50+'[2]خالد عيون37'!I50+'[2]فهد الدمام37'!I50+'[2]عبد الله مكة 37'!I50</f>
        <v>1</v>
      </c>
      <c r="J50" s="819">
        <f t="shared" ref="J50:J84" si="9">SUM(G50:I50)</f>
        <v>30</v>
      </c>
      <c r="K50" s="818">
        <f>'[2]ملاك وتشغيل37'!K50+'[2]فهد الرياض37'!K50+'[2]خالد عيون37'!K50+'[2]فهد الدمام37'!K50+'[2]عبد الله مكة 37'!K50</f>
        <v>49</v>
      </c>
      <c r="L50" s="818">
        <f>'[2]ملاك وتشغيل37'!L50+'[2]فهد الرياض37'!L50+'[2]خالد عيون37'!L50+'[2]فهد الدمام37'!L50+'[2]عبد الله مكة 37'!L50</f>
        <v>42</v>
      </c>
      <c r="M50" s="818">
        <f>'[2]ملاك وتشغيل37'!M50+'[2]فهد الرياض37'!M50+'[2]خالد عيون37'!M50+'[2]فهد الدمام37'!M50+'[2]عبد الله مكة 37'!M50</f>
        <v>7</v>
      </c>
      <c r="N50" s="819">
        <f t="shared" ref="N50:N84" si="10">SUM(K50:M50)</f>
        <v>98</v>
      </c>
      <c r="O50" s="818">
        <f>'[2]ملاك وتشغيل37'!O50+'[2]فهد الرياض37'!O50+'[2]خالد عيون37'!O50+'[2]فهد الدمام37'!O50+'[2]عبد الله مكة 37'!O50</f>
        <v>35</v>
      </c>
      <c r="P50" s="818">
        <f>'[2]ملاك وتشغيل37'!P50+'[2]فهد الرياض37'!P50+'[2]خالد عيون37'!P50+'[2]فهد الدمام37'!P50+'[2]عبد الله مكة 37'!P50</f>
        <v>7</v>
      </c>
      <c r="Q50" s="818">
        <f>'[2]ملاك وتشغيل37'!Q50+'[2]فهد الرياض37'!Q50+'[2]خالد عيون37'!Q50+'[2]فهد الدمام37'!Q50+'[2]عبد الله مكة 37'!Q50</f>
        <v>4</v>
      </c>
      <c r="R50" s="819">
        <f t="shared" ref="R50:R84" si="11">SUM(O50:Q50)</f>
        <v>46</v>
      </c>
      <c r="S50" s="818">
        <f>'[2]ملاك وتشغيل37'!S50+'[2]فهد الرياض37'!S50+'[2]خالد عيون37'!S50+'[2]فهد الدمام37'!S50+'[2]عبد الله مكة 37'!S50</f>
        <v>66</v>
      </c>
      <c r="T50" s="818">
        <f>'[2]ملاك وتشغيل37'!T50+'[2]فهد الرياض37'!T50+'[2]خالد عيون37'!T50+'[2]فهد الدمام37'!T50+'[2]عبد الله مكة 37'!T50</f>
        <v>6</v>
      </c>
      <c r="U50" s="818">
        <f>'[2]ملاك وتشغيل37'!U50+'[2]فهد الرياض37'!U50+'[2]خالد عيون37'!U50+'[2]فهد الدمام37'!U50+'[2]عبد الله مكة 37'!U50</f>
        <v>2</v>
      </c>
      <c r="V50" s="819">
        <f t="shared" ref="V50:V84" si="12">SUM(S50:U50)</f>
        <v>74</v>
      </c>
      <c r="W50" s="818">
        <f>'[2]ملاك وتشغيل37'!W50+'[2]فهد الرياض37'!W50+'[2]خالد عيون37'!W50+'[2]فهد الدمام37'!W50+'[2]عبد الله مكة 37'!W50</f>
        <v>25</v>
      </c>
      <c r="X50" s="818">
        <f>'[2]ملاك وتشغيل37'!X50+'[2]فهد الرياض37'!X50+'[2]خالد عيون37'!X50+'[2]فهد الدمام37'!X50+'[2]عبد الله مكة 37'!X50</f>
        <v>17</v>
      </c>
      <c r="Y50" s="818">
        <f>'[2]ملاك وتشغيل37'!Y50+'[2]فهد الرياض37'!Y50+'[2]خالد عيون37'!Y50+'[2]فهد الدمام37'!Y50+'[2]عبد الله مكة 37'!Y50</f>
        <v>3</v>
      </c>
      <c r="Z50" s="819">
        <f t="shared" ref="Z50:Z84" si="13">SUM(W50:Y50)</f>
        <v>45</v>
      </c>
      <c r="AA50" s="818">
        <f>'[2]ملاك وتشغيل37'!AA50+'[2]فهد الرياض37'!AA50+'[2]خالد عيون37'!AA50+'[2]فهد الدمام37'!AA50+'[2]عبد الله مكة 37'!AA50</f>
        <v>18</v>
      </c>
      <c r="AB50" s="818">
        <f>'[2]ملاك وتشغيل37'!AB50+'[2]فهد الرياض37'!AB50+'[2]خالد عيون37'!AB50+'[2]فهد الدمام37'!AB50+'[2]عبد الله مكة 37'!AB50</f>
        <v>22</v>
      </c>
      <c r="AC50" s="818">
        <f>'[2]ملاك وتشغيل37'!AC50+'[2]فهد الرياض37'!AC50+'[2]خالد عيون37'!AC50+'[2]فهد الدمام37'!AC50+'[2]عبد الله مكة 37'!AC50</f>
        <v>1</v>
      </c>
      <c r="AD50" s="819">
        <f t="shared" ref="AD50:AD84" si="14">SUM(AA50:AC50)</f>
        <v>41</v>
      </c>
    </row>
    <row r="51" spans="1:30">
      <c r="A51" s="820" t="s">
        <v>448</v>
      </c>
      <c r="B51" s="821" t="s">
        <v>449</v>
      </c>
      <c r="C51" s="818">
        <f>'[2]ملاك وتشغيل37'!C51+'[2]فهد الرياض37'!C51+'[2]خالد عيون37'!C51+'[2]فهد الدمام37'!C51+'[2]عبد الله مكة 37'!C51</f>
        <v>59</v>
      </c>
      <c r="D51" s="818">
        <f>'[2]ملاك وتشغيل37'!D51+'[2]فهد الرياض37'!D51+'[2]خالد عيون37'!D51+'[2]فهد الدمام37'!D51+'[2]عبد الله مكة 37'!D51</f>
        <v>24</v>
      </c>
      <c r="E51" s="818">
        <f>'[2]ملاك وتشغيل37'!E51+'[2]فهد الرياض37'!E51+'[2]خالد عيون37'!E51+'[2]فهد الدمام37'!E51+'[2]عبد الله مكة 37'!E51</f>
        <v>8</v>
      </c>
      <c r="F51" s="819">
        <f t="shared" si="8"/>
        <v>91</v>
      </c>
      <c r="G51" s="818">
        <f>'[2]ملاك وتشغيل37'!G51+'[2]فهد الرياض37'!G51+'[2]خالد عيون37'!G51+'[2]فهد الدمام37'!G51+'[2]عبد الله مكة 37'!G51</f>
        <v>27</v>
      </c>
      <c r="H51" s="818">
        <f>'[2]ملاك وتشغيل37'!H51+'[2]فهد الرياض37'!H51+'[2]خالد عيون37'!H51+'[2]فهد الدمام37'!H51+'[2]عبد الله مكة 37'!H51</f>
        <v>11</v>
      </c>
      <c r="I51" s="818">
        <f>'[2]ملاك وتشغيل37'!I51+'[2]فهد الرياض37'!I51+'[2]خالد عيون37'!I51+'[2]فهد الدمام37'!I51+'[2]عبد الله مكة 37'!I51</f>
        <v>3</v>
      </c>
      <c r="J51" s="819">
        <f t="shared" si="9"/>
        <v>41</v>
      </c>
      <c r="K51" s="818">
        <f>'[2]ملاك وتشغيل37'!K51+'[2]فهد الرياض37'!K51+'[2]خالد عيون37'!K51+'[2]فهد الدمام37'!K51+'[2]عبد الله مكة 37'!K51</f>
        <v>16</v>
      </c>
      <c r="L51" s="818">
        <f>'[2]ملاك وتشغيل37'!L51+'[2]فهد الرياض37'!L51+'[2]خالد عيون37'!L51+'[2]فهد الدمام37'!L51+'[2]عبد الله مكة 37'!L51</f>
        <v>48</v>
      </c>
      <c r="M51" s="818">
        <f>'[2]ملاك وتشغيل37'!M51+'[2]فهد الرياض37'!M51+'[2]خالد عيون37'!M51+'[2]فهد الدمام37'!M51+'[2]عبد الله مكة 37'!M51</f>
        <v>16</v>
      </c>
      <c r="N51" s="819">
        <f t="shared" si="10"/>
        <v>80</v>
      </c>
      <c r="O51" s="818">
        <f>'[2]ملاك وتشغيل37'!O51+'[2]فهد الرياض37'!O51+'[2]خالد عيون37'!O51+'[2]فهد الدمام37'!O51+'[2]عبد الله مكة 37'!O51</f>
        <v>17</v>
      </c>
      <c r="P51" s="818">
        <f>'[2]ملاك وتشغيل37'!P51+'[2]فهد الرياض37'!P51+'[2]خالد عيون37'!P51+'[2]فهد الدمام37'!P51+'[2]عبد الله مكة 37'!P51</f>
        <v>12</v>
      </c>
      <c r="Q51" s="818">
        <f>'[2]ملاك وتشغيل37'!Q51+'[2]فهد الرياض37'!Q51+'[2]خالد عيون37'!Q51+'[2]فهد الدمام37'!Q51+'[2]عبد الله مكة 37'!Q51</f>
        <v>7</v>
      </c>
      <c r="R51" s="819">
        <f t="shared" si="11"/>
        <v>36</v>
      </c>
      <c r="S51" s="818">
        <f>'[2]ملاك وتشغيل37'!S51+'[2]فهد الرياض37'!S51+'[2]خالد عيون37'!S51+'[2]فهد الدمام37'!S51+'[2]عبد الله مكة 37'!S51</f>
        <v>57</v>
      </c>
      <c r="T51" s="818">
        <f>'[2]ملاك وتشغيل37'!T51+'[2]فهد الرياض37'!T51+'[2]خالد عيون37'!T51+'[2]فهد الدمام37'!T51+'[2]عبد الله مكة 37'!T51</f>
        <v>24</v>
      </c>
      <c r="U51" s="818">
        <f>'[2]ملاك وتشغيل37'!U51+'[2]فهد الرياض37'!U51+'[2]خالد عيون37'!U51+'[2]فهد الدمام37'!U51+'[2]عبد الله مكة 37'!U51</f>
        <v>1</v>
      </c>
      <c r="V51" s="819">
        <f t="shared" si="12"/>
        <v>82</v>
      </c>
      <c r="W51" s="818">
        <f>'[2]ملاك وتشغيل37'!W51+'[2]فهد الرياض37'!W51+'[2]خالد عيون37'!W51+'[2]فهد الدمام37'!W51+'[2]عبد الله مكة 37'!W51</f>
        <v>30</v>
      </c>
      <c r="X51" s="818">
        <f>'[2]ملاك وتشغيل37'!X51+'[2]فهد الرياض37'!X51+'[2]خالد عيون37'!X51+'[2]فهد الدمام37'!X51+'[2]عبد الله مكة 37'!X51</f>
        <v>26</v>
      </c>
      <c r="Y51" s="818">
        <f>'[2]ملاك وتشغيل37'!Y51+'[2]فهد الرياض37'!Y51+'[2]خالد عيون37'!Y51+'[2]فهد الدمام37'!Y51+'[2]عبد الله مكة 37'!Y51</f>
        <v>7</v>
      </c>
      <c r="Z51" s="819">
        <f t="shared" si="13"/>
        <v>63</v>
      </c>
      <c r="AA51" s="818">
        <f>'[2]ملاك وتشغيل37'!AA51+'[2]فهد الرياض37'!AA51+'[2]خالد عيون37'!AA51+'[2]فهد الدمام37'!AA51+'[2]عبد الله مكة 37'!AA51</f>
        <v>21</v>
      </c>
      <c r="AB51" s="818">
        <f>'[2]ملاك وتشغيل37'!AB51+'[2]فهد الرياض37'!AB51+'[2]خالد عيون37'!AB51+'[2]فهد الدمام37'!AB51+'[2]عبد الله مكة 37'!AB51</f>
        <v>27</v>
      </c>
      <c r="AC51" s="818">
        <f>'[2]ملاك وتشغيل37'!AC51+'[2]فهد الرياض37'!AC51+'[2]خالد عيون37'!AC51+'[2]فهد الدمام37'!AC51+'[2]عبد الله مكة 37'!AC51</f>
        <v>6</v>
      </c>
      <c r="AD51" s="819">
        <f t="shared" si="14"/>
        <v>54</v>
      </c>
    </row>
    <row r="52" spans="1:30">
      <c r="A52" s="820" t="s">
        <v>450</v>
      </c>
      <c r="B52" s="821" t="s">
        <v>451</v>
      </c>
      <c r="C52" s="818">
        <f>'[2]ملاك وتشغيل37'!C52+'[2]فهد الرياض37'!C52+'[2]خالد عيون37'!C52+'[2]فهد الدمام37'!C52+'[2]عبد الله مكة 37'!C52</f>
        <v>46</v>
      </c>
      <c r="D52" s="818">
        <f>'[2]ملاك وتشغيل37'!D52+'[2]فهد الرياض37'!D52+'[2]خالد عيون37'!D52+'[2]فهد الدمام37'!D52+'[2]عبد الله مكة 37'!D52</f>
        <v>29</v>
      </c>
      <c r="E52" s="818">
        <f>'[2]ملاك وتشغيل37'!E52+'[2]فهد الرياض37'!E52+'[2]خالد عيون37'!E52+'[2]فهد الدمام37'!E52+'[2]عبد الله مكة 37'!E52</f>
        <v>15</v>
      </c>
      <c r="F52" s="819">
        <f t="shared" si="8"/>
        <v>90</v>
      </c>
      <c r="G52" s="818">
        <f>'[2]ملاك وتشغيل37'!G52+'[2]فهد الرياض37'!G52+'[2]خالد عيون37'!G52+'[2]فهد الدمام37'!G52+'[2]عبد الله مكة 37'!G52</f>
        <v>30</v>
      </c>
      <c r="H52" s="818">
        <f>'[2]ملاك وتشغيل37'!H52+'[2]فهد الرياض37'!H52+'[2]خالد عيون37'!H52+'[2]فهد الدمام37'!H52+'[2]عبد الله مكة 37'!H52</f>
        <v>14</v>
      </c>
      <c r="I52" s="818">
        <f>'[2]ملاك وتشغيل37'!I52+'[2]فهد الرياض37'!I52+'[2]خالد عيون37'!I52+'[2]فهد الدمام37'!I52+'[2]عبد الله مكة 37'!I52</f>
        <v>5</v>
      </c>
      <c r="J52" s="819">
        <f t="shared" si="9"/>
        <v>49</v>
      </c>
      <c r="K52" s="818">
        <f>'[2]ملاك وتشغيل37'!K52+'[2]فهد الرياض37'!K52+'[2]خالد عيون37'!K52+'[2]فهد الدمام37'!K52+'[2]عبد الله مكة 37'!K52</f>
        <v>32</v>
      </c>
      <c r="L52" s="818">
        <f>'[2]ملاك وتشغيل37'!L52+'[2]فهد الرياض37'!L52+'[2]خالد عيون37'!L52+'[2]فهد الدمام37'!L52+'[2]عبد الله مكة 37'!L52</f>
        <v>46</v>
      </c>
      <c r="M52" s="818">
        <f>'[2]ملاك وتشغيل37'!M52+'[2]فهد الرياض37'!M52+'[2]خالد عيون37'!M52+'[2]فهد الدمام37'!M52+'[2]عبد الله مكة 37'!M52</f>
        <v>21</v>
      </c>
      <c r="N52" s="819">
        <f t="shared" si="10"/>
        <v>99</v>
      </c>
      <c r="O52" s="818">
        <f>'[2]ملاك وتشغيل37'!O52+'[2]فهد الرياض37'!O52+'[2]خالد عيون37'!O52+'[2]فهد الدمام37'!O52+'[2]عبد الله مكة 37'!O52</f>
        <v>11</v>
      </c>
      <c r="P52" s="818">
        <f>'[2]ملاك وتشغيل37'!P52+'[2]فهد الرياض37'!P52+'[2]خالد عيون37'!P52+'[2]فهد الدمام37'!P52+'[2]عبد الله مكة 37'!P52</f>
        <v>18</v>
      </c>
      <c r="Q52" s="818">
        <f>'[2]ملاك وتشغيل37'!Q52+'[2]فهد الرياض37'!Q52+'[2]خالد عيون37'!Q52+'[2]فهد الدمام37'!Q52+'[2]عبد الله مكة 37'!Q52</f>
        <v>9</v>
      </c>
      <c r="R52" s="819">
        <f t="shared" si="11"/>
        <v>38</v>
      </c>
      <c r="S52" s="818">
        <f>'[2]ملاك وتشغيل37'!S52+'[2]فهد الرياض37'!S52+'[2]خالد عيون37'!S52+'[2]فهد الدمام37'!S52+'[2]عبد الله مكة 37'!S52</f>
        <v>43</v>
      </c>
      <c r="T52" s="818">
        <f>'[2]ملاك وتشغيل37'!T52+'[2]فهد الرياض37'!T52+'[2]خالد عيون37'!T52+'[2]فهد الدمام37'!T52+'[2]عبد الله مكة 37'!T52</f>
        <v>46</v>
      </c>
      <c r="U52" s="818">
        <f>'[2]ملاك وتشغيل37'!U52+'[2]فهد الرياض37'!U52+'[2]خالد عيون37'!U52+'[2]فهد الدمام37'!U52+'[2]عبد الله مكة 37'!U52</f>
        <v>13</v>
      </c>
      <c r="V52" s="819">
        <f t="shared" si="12"/>
        <v>102</v>
      </c>
      <c r="W52" s="818">
        <f>'[2]ملاك وتشغيل37'!W52+'[2]فهد الرياض37'!W52+'[2]خالد عيون37'!W52+'[2]فهد الدمام37'!W52+'[2]عبد الله مكة 37'!W52</f>
        <v>23</v>
      </c>
      <c r="X52" s="818">
        <f>'[2]ملاك وتشغيل37'!X52+'[2]فهد الرياض37'!X52+'[2]خالد عيون37'!X52+'[2]فهد الدمام37'!X52+'[2]عبد الله مكة 37'!X52</f>
        <v>24</v>
      </c>
      <c r="Y52" s="818">
        <f>'[2]ملاك وتشغيل37'!Y52+'[2]فهد الرياض37'!Y52+'[2]خالد عيون37'!Y52+'[2]فهد الدمام37'!Y52+'[2]عبد الله مكة 37'!Y52</f>
        <v>8</v>
      </c>
      <c r="Z52" s="819">
        <f t="shared" si="13"/>
        <v>55</v>
      </c>
      <c r="AA52" s="818">
        <f>'[2]ملاك وتشغيل37'!AA52+'[2]فهد الرياض37'!AA52+'[2]خالد عيون37'!AA52+'[2]فهد الدمام37'!AA52+'[2]عبد الله مكة 37'!AA52</f>
        <v>22</v>
      </c>
      <c r="AB52" s="818">
        <f>'[2]ملاك وتشغيل37'!AB52+'[2]فهد الرياض37'!AB52+'[2]خالد عيون37'!AB52+'[2]فهد الدمام37'!AB52+'[2]عبد الله مكة 37'!AB52</f>
        <v>22</v>
      </c>
      <c r="AC52" s="818">
        <f>'[2]ملاك وتشغيل37'!AC52+'[2]فهد الرياض37'!AC52+'[2]خالد عيون37'!AC52+'[2]فهد الدمام37'!AC52+'[2]عبد الله مكة 37'!AC52</f>
        <v>10</v>
      </c>
      <c r="AD52" s="819">
        <f t="shared" si="14"/>
        <v>54</v>
      </c>
    </row>
    <row r="53" spans="1:30">
      <c r="A53" s="820" t="s">
        <v>452</v>
      </c>
      <c r="B53" s="821" t="s">
        <v>453</v>
      </c>
      <c r="C53" s="818">
        <f>'[2]ملاك وتشغيل37'!C53+'[2]فهد الرياض37'!C53+'[2]خالد عيون37'!C53+'[2]فهد الدمام37'!C53+'[2]عبد الله مكة 37'!C53</f>
        <v>17</v>
      </c>
      <c r="D53" s="818">
        <f>'[2]ملاك وتشغيل37'!D53+'[2]فهد الرياض37'!D53+'[2]خالد عيون37'!D53+'[2]فهد الدمام37'!D53+'[2]عبد الله مكة 37'!D53</f>
        <v>14</v>
      </c>
      <c r="E53" s="818">
        <f>'[2]ملاك وتشغيل37'!E53+'[2]فهد الرياض37'!E53+'[2]خالد عيون37'!E53+'[2]فهد الدمام37'!E53+'[2]عبد الله مكة 37'!E53</f>
        <v>9</v>
      </c>
      <c r="F53" s="819">
        <f t="shared" si="8"/>
        <v>40</v>
      </c>
      <c r="G53" s="818">
        <f>'[2]ملاك وتشغيل37'!G53+'[2]فهد الرياض37'!G53+'[2]خالد عيون37'!G53+'[2]فهد الدمام37'!G53+'[2]عبد الله مكة 37'!G53</f>
        <v>17</v>
      </c>
      <c r="H53" s="818">
        <f>'[2]ملاك وتشغيل37'!H53+'[2]فهد الرياض37'!H53+'[2]خالد عيون37'!H53+'[2]فهد الدمام37'!H53+'[2]عبد الله مكة 37'!H53</f>
        <v>12</v>
      </c>
      <c r="I53" s="818">
        <f>'[2]ملاك وتشغيل37'!I53+'[2]فهد الرياض37'!I53+'[2]خالد عيون37'!I53+'[2]فهد الدمام37'!I53+'[2]عبد الله مكة 37'!I53</f>
        <v>7</v>
      </c>
      <c r="J53" s="819">
        <f t="shared" si="9"/>
        <v>36</v>
      </c>
      <c r="K53" s="818">
        <f>'[2]ملاك وتشغيل37'!K53+'[2]فهد الرياض37'!K53+'[2]خالد عيون37'!K53+'[2]فهد الدمام37'!K53+'[2]عبد الله مكة 37'!K53</f>
        <v>12</v>
      </c>
      <c r="L53" s="818">
        <f>'[2]ملاك وتشغيل37'!L53+'[2]فهد الرياض37'!L53+'[2]خالد عيون37'!L53+'[2]فهد الدمام37'!L53+'[2]عبد الله مكة 37'!L53</f>
        <v>35</v>
      </c>
      <c r="M53" s="818">
        <f>'[2]ملاك وتشغيل37'!M53+'[2]فهد الرياض37'!M53+'[2]خالد عيون37'!M53+'[2]فهد الدمام37'!M53+'[2]عبد الله مكة 37'!M53</f>
        <v>10</v>
      </c>
      <c r="N53" s="819">
        <f t="shared" si="10"/>
        <v>57</v>
      </c>
      <c r="O53" s="818">
        <f>'[2]ملاك وتشغيل37'!O53+'[2]فهد الرياض37'!O53+'[2]خالد عيون37'!O53+'[2]فهد الدمام37'!O53+'[2]عبد الله مكة 37'!O53</f>
        <v>6</v>
      </c>
      <c r="P53" s="818">
        <f>'[2]ملاك وتشغيل37'!P53+'[2]فهد الرياض37'!P53+'[2]خالد عيون37'!P53+'[2]فهد الدمام37'!P53+'[2]عبد الله مكة 37'!P53</f>
        <v>9</v>
      </c>
      <c r="Q53" s="818">
        <f>'[2]ملاك وتشغيل37'!Q53+'[2]فهد الرياض37'!Q53+'[2]خالد عيون37'!Q53+'[2]فهد الدمام37'!Q53+'[2]عبد الله مكة 37'!Q53</f>
        <v>1</v>
      </c>
      <c r="R53" s="819">
        <f t="shared" si="11"/>
        <v>16</v>
      </c>
      <c r="S53" s="818">
        <f>'[2]ملاك وتشغيل37'!S53+'[2]فهد الرياض37'!S53+'[2]خالد عيون37'!S53+'[2]فهد الدمام37'!S53+'[2]عبد الله مكة 37'!S53</f>
        <v>14</v>
      </c>
      <c r="T53" s="818">
        <f>'[2]ملاك وتشغيل37'!T53+'[2]فهد الرياض37'!T53+'[2]خالد عيون37'!T53+'[2]فهد الدمام37'!T53+'[2]عبد الله مكة 37'!T53</f>
        <v>21</v>
      </c>
      <c r="U53" s="818">
        <f>'[2]ملاك وتشغيل37'!U53+'[2]فهد الرياض37'!U53+'[2]خالد عيون37'!U53+'[2]فهد الدمام37'!U53+'[2]عبد الله مكة 37'!U53</f>
        <v>3</v>
      </c>
      <c r="V53" s="819">
        <f t="shared" si="12"/>
        <v>38</v>
      </c>
      <c r="W53" s="818">
        <f>'[2]ملاك وتشغيل37'!W53+'[2]فهد الرياض37'!W53+'[2]خالد عيون37'!W53+'[2]فهد الدمام37'!W53+'[2]عبد الله مكة 37'!W53</f>
        <v>9</v>
      </c>
      <c r="X53" s="818">
        <f>'[2]ملاك وتشغيل37'!X53+'[2]فهد الرياض37'!X53+'[2]خالد عيون37'!X53+'[2]فهد الدمام37'!X53+'[2]عبد الله مكة 37'!X53</f>
        <v>14</v>
      </c>
      <c r="Y53" s="818">
        <f>'[2]ملاك وتشغيل37'!Y53+'[2]فهد الرياض37'!Y53+'[2]خالد عيون37'!Y53+'[2]فهد الدمام37'!Y53+'[2]عبد الله مكة 37'!Y53</f>
        <v>1</v>
      </c>
      <c r="Z53" s="819">
        <f t="shared" si="13"/>
        <v>24</v>
      </c>
      <c r="AA53" s="818">
        <f>'[2]ملاك وتشغيل37'!AA53+'[2]فهد الرياض37'!AA53+'[2]خالد عيون37'!AA53+'[2]فهد الدمام37'!AA53+'[2]عبد الله مكة 37'!AA53</f>
        <v>10</v>
      </c>
      <c r="AB53" s="818">
        <f>'[2]ملاك وتشغيل37'!AB53+'[2]فهد الرياض37'!AB53+'[2]خالد عيون37'!AB53+'[2]فهد الدمام37'!AB53+'[2]عبد الله مكة 37'!AB53</f>
        <v>12</v>
      </c>
      <c r="AC53" s="818">
        <f>'[2]ملاك وتشغيل37'!AC53+'[2]فهد الرياض37'!AC53+'[2]خالد عيون37'!AC53+'[2]فهد الدمام37'!AC53+'[2]عبد الله مكة 37'!AC53</f>
        <v>3</v>
      </c>
      <c r="AD53" s="819">
        <f t="shared" si="14"/>
        <v>25</v>
      </c>
    </row>
    <row r="54" spans="1:30">
      <c r="A54" s="820" t="s">
        <v>454</v>
      </c>
      <c r="B54" s="821" t="s">
        <v>455</v>
      </c>
      <c r="C54" s="818">
        <f>'[2]ملاك وتشغيل37'!C54+'[2]فهد الرياض37'!C54+'[2]خالد عيون37'!C54+'[2]فهد الدمام37'!C54+'[2]عبد الله مكة 37'!C54</f>
        <v>2</v>
      </c>
      <c r="D54" s="818">
        <f>'[2]ملاك وتشغيل37'!D54+'[2]فهد الرياض37'!D54+'[2]خالد عيون37'!D54+'[2]فهد الدمام37'!D54+'[2]عبد الله مكة 37'!D54</f>
        <v>8</v>
      </c>
      <c r="E54" s="818">
        <f>'[2]ملاك وتشغيل37'!E54+'[2]فهد الرياض37'!E54+'[2]خالد عيون37'!E54+'[2]فهد الدمام37'!E54+'[2]عبد الله مكة 37'!E54</f>
        <v>5</v>
      </c>
      <c r="F54" s="819">
        <f t="shared" si="8"/>
        <v>15</v>
      </c>
      <c r="G54" s="818">
        <f>'[2]ملاك وتشغيل37'!G54+'[2]فهد الرياض37'!G54+'[2]خالد عيون37'!G54+'[2]فهد الدمام37'!G54+'[2]عبد الله مكة 37'!G54</f>
        <v>0</v>
      </c>
      <c r="H54" s="818">
        <f>'[2]ملاك وتشغيل37'!H54+'[2]فهد الرياض37'!H54+'[2]خالد عيون37'!H54+'[2]فهد الدمام37'!H54+'[2]عبد الله مكة 37'!H54</f>
        <v>10</v>
      </c>
      <c r="I54" s="818">
        <f>'[2]ملاك وتشغيل37'!I54+'[2]فهد الرياض37'!I54+'[2]خالد عيون37'!I54+'[2]فهد الدمام37'!I54+'[2]عبد الله مكة 37'!I54</f>
        <v>2</v>
      </c>
      <c r="J54" s="819">
        <f t="shared" si="9"/>
        <v>12</v>
      </c>
      <c r="K54" s="818">
        <f>'[2]ملاك وتشغيل37'!K54+'[2]فهد الرياض37'!K54+'[2]خالد عيون37'!K54+'[2]فهد الدمام37'!K54+'[2]عبد الله مكة 37'!K54</f>
        <v>0</v>
      </c>
      <c r="L54" s="818">
        <f>'[2]ملاك وتشغيل37'!L54+'[2]فهد الرياض37'!L54+'[2]خالد عيون37'!L54+'[2]فهد الدمام37'!L54+'[2]عبد الله مكة 37'!L54</f>
        <v>21</v>
      </c>
      <c r="M54" s="818">
        <f>'[2]ملاك وتشغيل37'!M54+'[2]فهد الرياض37'!M54+'[2]خالد عيون37'!M54+'[2]فهد الدمام37'!M54+'[2]عبد الله مكة 37'!M54</f>
        <v>10</v>
      </c>
      <c r="N54" s="819">
        <f t="shared" si="10"/>
        <v>31</v>
      </c>
      <c r="O54" s="818">
        <f>'[2]ملاك وتشغيل37'!O54+'[2]فهد الرياض37'!O54+'[2]خالد عيون37'!O54+'[2]فهد الدمام37'!O54+'[2]عبد الله مكة 37'!O54</f>
        <v>0</v>
      </c>
      <c r="P54" s="818">
        <f>'[2]ملاك وتشغيل37'!P54+'[2]فهد الرياض37'!P54+'[2]خالد عيون37'!P54+'[2]فهد الدمام37'!P54+'[2]عبد الله مكة 37'!P54</f>
        <v>2</v>
      </c>
      <c r="Q54" s="818">
        <f>'[2]ملاك وتشغيل37'!Q54+'[2]فهد الرياض37'!Q54+'[2]خالد عيون37'!Q54+'[2]فهد الدمام37'!Q54+'[2]عبد الله مكة 37'!Q54</f>
        <v>1</v>
      </c>
      <c r="R54" s="819">
        <f t="shared" si="11"/>
        <v>3</v>
      </c>
      <c r="S54" s="818">
        <f>'[2]ملاك وتشغيل37'!S54+'[2]فهد الرياض37'!S54+'[2]خالد عيون37'!S54+'[2]فهد الدمام37'!S54+'[2]عبد الله مكة 37'!S54</f>
        <v>0</v>
      </c>
      <c r="T54" s="818">
        <f>'[2]ملاك وتشغيل37'!T54+'[2]فهد الرياض37'!T54+'[2]خالد عيون37'!T54+'[2]فهد الدمام37'!T54+'[2]عبد الله مكة 37'!T54</f>
        <v>8</v>
      </c>
      <c r="U54" s="818">
        <f>'[2]ملاك وتشغيل37'!U54+'[2]فهد الرياض37'!U54+'[2]خالد عيون37'!U54+'[2]فهد الدمام37'!U54+'[2]عبد الله مكة 37'!U54</f>
        <v>5</v>
      </c>
      <c r="V54" s="819">
        <f t="shared" si="12"/>
        <v>13</v>
      </c>
      <c r="W54" s="818">
        <f>'[2]ملاك وتشغيل37'!W54+'[2]فهد الرياض37'!W54+'[2]خالد عيون37'!W54+'[2]فهد الدمام37'!W54+'[2]عبد الله مكة 37'!W54</f>
        <v>0</v>
      </c>
      <c r="X54" s="818">
        <f>'[2]ملاك وتشغيل37'!X54+'[2]فهد الرياض37'!X54+'[2]خالد عيون37'!X54+'[2]فهد الدمام37'!X54+'[2]عبد الله مكة 37'!X54</f>
        <v>5</v>
      </c>
      <c r="Y54" s="818">
        <f>'[2]ملاك وتشغيل37'!Y54+'[2]فهد الرياض37'!Y54+'[2]خالد عيون37'!Y54+'[2]فهد الدمام37'!Y54+'[2]عبد الله مكة 37'!Y54</f>
        <v>0</v>
      </c>
      <c r="Z54" s="819">
        <f t="shared" si="13"/>
        <v>5</v>
      </c>
      <c r="AA54" s="818">
        <f>'[2]ملاك وتشغيل37'!AA54+'[2]فهد الرياض37'!AA54+'[2]خالد عيون37'!AA54+'[2]فهد الدمام37'!AA54+'[2]عبد الله مكة 37'!AA54</f>
        <v>2</v>
      </c>
      <c r="AB54" s="818">
        <f>'[2]ملاك وتشغيل37'!AB54+'[2]فهد الرياض37'!AB54+'[2]خالد عيون37'!AB54+'[2]فهد الدمام37'!AB54+'[2]عبد الله مكة 37'!AB54</f>
        <v>8</v>
      </c>
      <c r="AC54" s="818">
        <f>'[2]ملاك وتشغيل37'!AC54+'[2]فهد الرياض37'!AC54+'[2]خالد عيون37'!AC54+'[2]فهد الدمام37'!AC54+'[2]عبد الله مكة 37'!AC54</f>
        <v>3</v>
      </c>
      <c r="AD54" s="819">
        <f t="shared" si="14"/>
        <v>13</v>
      </c>
    </row>
    <row r="55" spans="1:30">
      <c r="A55" s="820" t="s">
        <v>456</v>
      </c>
      <c r="B55" s="821" t="s">
        <v>457</v>
      </c>
      <c r="C55" s="818">
        <f>'[2]ملاك وتشغيل37'!C55+'[2]فهد الرياض37'!C55+'[2]خالد عيون37'!C55+'[2]فهد الدمام37'!C55+'[2]عبد الله مكة 37'!C55</f>
        <v>1</v>
      </c>
      <c r="D55" s="818">
        <f>'[2]ملاك وتشغيل37'!D55+'[2]فهد الرياض37'!D55+'[2]خالد عيون37'!D55+'[2]فهد الدمام37'!D55+'[2]عبد الله مكة 37'!D55</f>
        <v>2</v>
      </c>
      <c r="E55" s="818">
        <f>'[2]ملاك وتشغيل37'!E55+'[2]فهد الرياض37'!E55+'[2]خالد عيون37'!E55+'[2]فهد الدمام37'!E55+'[2]عبد الله مكة 37'!E55</f>
        <v>9</v>
      </c>
      <c r="F55" s="819">
        <f t="shared" si="8"/>
        <v>12</v>
      </c>
      <c r="G55" s="818">
        <f>'[2]ملاك وتشغيل37'!G55+'[2]فهد الرياض37'!G55+'[2]خالد عيون37'!G55+'[2]فهد الدمام37'!G55+'[2]عبد الله مكة 37'!G55</f>
        <v>0</v>
      </c>
      <c r="H55" s="818">
        <f>'[2]ملاك وتشغيل37'!H55+'[2]فهد الرياض37'!H55+'[2]خالد عيون37'!H55+'[2]فهد الدمام37'!H55+'[2]عبد الله مكة 37'!H55</f>
        <v>1</v>
      </c>
      <c r="I55" s="818">
        <f>'[2]ملاك وتشغيل37'!I55+'[2]فهد الرياض37'!I55+'[2]خالد عيون37'!I55+'[2]فهد الدمام37'!I55+'[2]عبد الله مكة 37'!I55</f>
        <v>0</v>
      </c>
      <c r="J55" s="819">
        <f t="shared" si="9"/>
        <v>1</v>
      </c>
      <c r="K55" s="818">
        <f>'[2]ملاك وتشغيل37'!K55+'[2]فهد الرياض37'!K55+'[2]خالد عيون37'!K55+'[2]فهد الدمام37'!K55+'[2]عبد الله مكة 37'!K55</f>
        <v>0</v>
      </c>
      <c r="L55" s="818">
        <f>'[2]ملاك وتشغيل37'!L55+'[2]فهد الرياض37'!L55+'[2]خالد عيون37'!L55+'[2]فهد الدمام37'!L55+'[2]عبد الله مكة 37'!L55</f>
        <v>0</v>
      </c>
      <c r="M55" s="818">
        <f>'[2]ملاك وتشغيل37'!M55+'[2]فهد الرياض37'!M55+'[2]خالد عيون37'!M55+'[2]فهد الدمام37'!M55+'[2]عبد الله مكة 37'!M55</f>
        <v>2</v>
      </c>
      <c r="N55" s="819">
        <f t="shared" si="10"/>
        <v>2</v>
      </c>
      <c r="O55" s="818">
        <f>'[2]ملاك وتشغيل37'!O55+'[2]فهد الرياض37'!O55+'[2]خالد عيون37'!O55+'[2]فهد الدمام37'!O55+'[2]عبد الله مكة 37'!O55</f>
        <v>0</v>
      </c>
      <c r="P55" s="818">
        <f>'[2]ملاك وتشغيل37'!P55+'[2]فهد الرياض37'!P55+'[2]خالد عيون37'!P55+'[2]فهد الدمام37'!P55+'[2]عبد الله مكة 37'!P55</f>
        <v>0</v>
      </c>
      <c r="Q55" s="818">
        <f>'[2]ملاك وتشغيل37'!Q55+'[2]فهد الرياض37'!Q55+'[2]خالد عيون37'!Q55+'[2]فهد الدمام37'!Q55+'[2]عبد الله مكة 37'!Q55</f>
        <v>1</v>
      </c>
      <c r="R55" s="819">
        <f t="shared" si="11"/>
        <v>1</v>
      </c>
      <c r="S55" s="818">
        <f>'[2]ملاك وتشغيل37'!S55+'[2]فهد الرياض37'!S55+'[2]خالد عيون37'!S55+'[2]فهد الدمام37'!S55+'[2]عبد الله مكة 37'!S55</f>
        <v>0</v>
      </c>
      <c r="T55" s="818">
        <f>'[2]ملاك وتشغيل37'!T55+'[2]فهد الرياض37'!T55+'[2]خالد عيون37'!T55+'[2]فهد الدمام37'!T55+'[2]عبد الله مكة 37'!T55</f>
        <v>0</v>
      </c>
      <c r="U55" s="818">
        <f>'[2]ملاك وتشغيل37'!U55+'[2]فهد الرياض37'!U55+'[2]خالد عيون37'!U55+'[2]فهد الدمام37'!U55+'[2]عبد الله مكة 37'!U55</f>
        <v>0</v>
      </c>
      <c r="V55" s="819">
        <f t="shared" si="12"/>
        <v>0</v>
      </c>
      <c r="W55" s="818">
        <f>'[2]ملاك وتشغيل37'!W55+'[2]فهد الرياض37'!W55+'[2]خالد عيون37'!W55+'[2]فهد الدمام37'!W55+'[2]عبد الله مكة 37'!W55</f>
        <v>0</v>
      </c>
      <c r="X55" s="818">
        <f>'[2]ملاك وتشغيل37'!X55+'[2]فهد الرياض37'!X55+'[2]خالد عيون37'!X55+'[2]فهد الدمام37'!X55+'[2]عبد الله مكة 37'!X55</f>
        <v>1</v>
      </c>
      <c r="Y55" s="818">
        <f>'[2]ملاك وتشغيل37'!Y55+'[2]فهد الرياض37'!Y55+'[2]خالد عيون37'!Y55+'[2]فهد الدمام37'!Y55+'[2]عبد الله مكة 37'!Y55</f>
        <v>7</v>
      </c>
      <c r="Z55" s="819">
        <f t="shared" si="13"/>
        <v>8</v>
      </c>
      <c r="AA55" s="818">
        <f>'[2]ملاك وتشغيل37'!AA55+'[2]فهد الرياض37'!AA55+'[2]خالد عيون37'!AA55+'[2]فهد الدمام37'!AA55+'[2]عبد الله مكة 37'!AA55</f>
        <v>0</v>
      </c>
      <c r="AB55" s="818">
        <f>'[2]ملاك وتشغيل37'!AB55+'[2]فهد الرياض37'!AB55+'[2]خالد عيون37'!AB55+'[2]فهد الدمام37'!AB55+'[2]عبد الله مكة 37'!AB55</f>
        <v>2</v>
      </c>
      <c r="AC55" s="818">
        <f>'[2]ملاك وتشغيل37'!AC55+'[2]فهد الرياض37'!AC55+'[2]خالد عيون37'!AC55+'[2]فهد الدمام37'!AC55+'[2]عبد الله مكة 37'!AC55</f>
        <v>8</v>
      </c>
      <c r="AD55" s="819">
        <f t="shared" si="14"/>
        <v>10</v>
      </c>
    </row>
    <row r="56" spans="1:30">
      <c r="A56" s="820" t="s">
        <v>458</v>
      </c>
      <c r="B56" s="821" t="s">
        <v>459</v>
      </c>
      <c r="C56" s="818">
        <f>'[2]ملاك وتشغيل37'!C56+'[2]فهد الرياض37'!C56+'[2]خالد عيون37'!C56+'[2]فهد الدمام37'!C56+'[2]عبد الله مكة 37'!C56</f>
        <v>7</v>
      </c>
      <c r="D56" s="818">
        <f>'[2]ملاك وتشغيل37'!D56+'[2]فهد الرياض37'!D56+'[2]خالد عيون37'!D56+'[2]فهد الدمام37'!D56+'[2]عبد الله مكة 37'!D56</f>
        <v>2</v>
      </c>
      <c r="E56" s="818">
        <f>'[2]ملاك وتشغيل37'!E56+'[2]فهد الرياض37'!E56+'[2]خالد عيون37'!E56+'[2]فهد الدمام37'!E56+'[2]عبد الله مكة 37'!E56</f>
        <v>3</v>
      </c>
      <c r="F56" s="819">
        <f t="shared" si="8"/>
        <v>12</v>
      </c>
      <c r="G56" s="818">
        <f>'[2]ملاك وتشغيل37'!G56+'[2]فهد الرياض37'!G56+'[2]خالد عيون37'!G56+'[2]فهد الدمام37'!G56+'[2]عبد الله مكة 37'!G56</f>
        <v>0</v>
      </c>
      <c r="H56" s="818">
        <f>'[2]ملاك وتشغيل37'!H56+'[2]فهد الرياض37'!H56+'[2]خالد عيون37'!H56+'[2]فهد الدمام37'!H56+'[2]عبد الله مكة 37'!H56</f>
        <v>1</v>
      </c>
      <c r="I56" s="818">
        <f>'[2]ملاك وتشغيل37'!I56+'[2]فهد الرياض37'!I56+'[2]خالد عيون37'!I56+'[2]فهد الدمام37'!I56+'[2]عبد الله مكة 37'!I56</f>
        <v>5</v>
      </c>
      <c r="J56" s="819">
        <f t="shared" si="9"/>
        <v>6</v>
      </c>
      <c r="K56" s="818">
        <f>'[2]ملاك وتشغيل37'!K56+'[2]فهد الرياض37'!K56+'[2]خالد عيون37'!K56+'[2]فهد الدمام37'!K56+'[2]عبد الله مكة 37'!K56</f>
        <v>4</v>
      </c>
      <c r="L56" s="818">
        <f>'[2]ملاك وتشغيل37'!L56+'[2]فهد الرياض37'!L56+'[2]خالد عيون37'!L56+'[2]فهد الدمام37'!L56+'[2]عبد الله مكة 37'!L56</f>
        <v>7</v>
      </c>
      <c r="M56" s="818">
        <f>'[2]ملاك وتشغيل37'!M56+'[2]فهد الرياض37'!M56+'[2]خالد عيون37'!M56+'[2]فهد الدمام37'!M56+'[2]عبد الله مكة 37'!M56</f>
        <v>2</v>
      </c>
      <c r="N56" s="819">
        <f t="shared" si="10"/>
        <v>13</v>
      </c>
      <c r="O56" s="818">
        <f>'[2]ملاك وتشغيل37'!O56+'[2]فهد الرياض37'!O56+'[2]خالد عيون37'!O56+'[2]فهد الدمام37'!O56+'[2]عبد الله مكة 37'!O56</f>
        <v>1</v>
      </c>
      <c r="P56" s="818">
        <f>'[2]ملاك وتشغيل37'!P56+'[2]فهد الرياض37'!P56+'[2]خالد عيون37'!P56+'[2]فهد الدمام37'!P56+'[2]عبد الله مكة 37'!P56</f>
        <v>3</v>
      </c>
      <c r="Q56" s="818">
        <f>'[2]ملاك وتشغيل37'!Q56+'[2]فهد الرياض37'!Q56+'[2]خالد عيون37'!Q56+'[2]فهد الدمام37'!Q56+'[2]عبد الله مكة 37'!Q56</f>
        <v>0</v>
      </c>
      <c r="R56" s="819">
        <f t="shared" si="11"/>
        <v>4</v>
      </c>
      <c r="S56" s="818">
        <f>'[2]ملاك وتشغيل37'!S56+'[2]فهد الرياض37'!S56+'[2]خالد عيون37'!S56+'[2]فهد الدمام37'!S56+'[2]عبد الله مكة 37'!S56</f>
        <v>0</v>
      </c>
      <c r="T56" s="818">
        <f>'[2]ملاك وتشغيل37'!T56+'[2]فهد الرياض37'!T56+'[2]خالد عيون37'!T56+'[2]فهد الدمام37'!T56+'[2]عبد الله مكة 37'!T56</f>
        <v>7</v>
      </c>
      <c r="U56" s="818">
        <f>'[2]ملاك وتشغيل37'!U56+'[2]فهد الرياض37'!U56+'[2]خالد عيون37'!U56+'[2]فهد الدمام37'!U56+'[2]عبد الله مكة 37'!U56</f>
        <v>5</v>
      </c>
      <c r="V56" s="819">
        <f t="shared" si="12"/>
        <v>12</v>
      </c>
      <c r="W56" s="818">
        <f>'[2]ملاك وتشغيل37'!W56+'[2]فهد الرياض37'!W56+'[2]خالد عيون37'!W56+'[2]فهد الدمام37'!W56+'[2]عبد الله مكة 37'!W56</f>
        <v>0</v>
      </c>
      <c r="X56" s="818">
        <f>'[2]ملاك وتشغيل37'!X56+'[2]فهد الرياض37'!X56+'[2]خالد عيون37'!X56+'[2]فهد الدمام37'!X56+'[2]عبد الله مكة 37'!X56</f>
        <v>0</v>
      </c>
      <c r="Y56" s="818">
        <f>'[2]ملاك وتشغيل37'!Y56+'[2]فهد الرياض37'!Y56+'[2]خالد عيون37'!Y56+'[2]فهد الدمام37'!Y56+'[2]عبد الله مكة 37'!Y56</f>
        <v>2</v>
      </c>
      <c r="Z56" s="819">
        <f t="shared" si="13"/>
        <v>2</v>
      </c>
      <c r="AA56" s="818">
        <f>'[2]ملاك وتشغيل37'!AA56+'[2]فهد الرياض37'!AA56+'[2]خالد عيون37'!AA56+'[2]فهد الدمام37'!AA56+'[2]عبد الله مكة 37'!AA56</f>
        <v>2</v>
      </c>
      <c r="AB56" s="818">
        <f>'[2]ملاك وتشغيل37'!AB56+'[2]فهد الرياض37'!AB56+'[2]خالد عيون37'!AB56+'[2]فهد الدمام37'!AB56+'[2]عبد الله مكة 37'!AB56</f>
        <v>4</v>
      </c>
      <c r="AC56" s="818">
        <f>'[2]ملاك وتشغيل37'!AC56+'[2]فهد الرياض37'!AC56+'[2]خالد عيون37'!AC56+'[2]فهد الدمام37'!AC56+'[2]عبد الله مكة 37'!AC56</f>
        <v>2</v>
      </c>
      <c r="AD56" s="819">
        <f t="shared" si="14"/>
        <v>8</v>
      </c>
    </row>
    <row r="57" spans="1:30">
      <c r="A57" s="820" t="s">
        <v>460</v>
      </c>
      <c r="B57" s="821" t="s">
        <v>461</v>
      </c>
      <c r="C57" s="818">
        <f>'[2]ملاك وتشغيل37'!C57+'[2]فهد الرياض37'!C57+'[2]خالد عيون37'!C57+'[2]فهد الدمام37'!C57+'[2]عبد الله مكة 37'!C57</f>
        <v>2</v>
      </c>
      <c r="D57" s="818">
        <f>'[2]ملاك وتشغيل37'!D57+'[2]فهد الرياض37'!D57+'[2]خالد عيون37'!D57+'[2]فهد الدمام37'!D57+'[2]عبد الله مكة 37'!D57</f>
        <v>2</v>
      </c>
      <c r="E57" s="818">
        <f>'[2]ملاك وتشغيل37'!E57+'[2]فهد الرياض37'!E57+'[2]خالد عيون37'!E57+'[2]فهد الدمام37'!E57+'[2]عبد الله مكة 37'!E57</f>
        <v>1</v>
      </c>
      <c r="F57" s="819">
        <f t="shared" si="8"/>
        <v>5</v>
      </c>
      <c r="G57" s="818">
        <f>'[2]ملاك وتشغيل37'!G57+'[2]فهد الرياض37'!G57+'[2]خالد عيون37'!G57+'[2]فهد الدمام37'!G57+'[2]عبد الله مكة 37'!G57</f>
        <v>0</v>
      </c>
      <c r="H57" s="818">
        <f>'[2]ملاك وتشغيل37'!H57+'[2]فهد الرياض37'!H57+'[2]خالد عيون37'!H57+'[2]فهد الدمام37'!H57+'[2]عبد الله مكة 37'!H57</f>
        <v>4</v>
      </c>
      <c r="I57" s="818">
        <f>'[2]ملاك وتشغيل37'!I57+'[2]فهد الرياض37'!I57+'[2]خالد عيون37'!I57+'[2]فهد الدمام37'!I57+'[2]عبد الله مكة 37'!I57</f>
        <v>1</v>
      </c>
      <c r="J57" s="819">
        <f t="shared" si="9"/>
        <v>5</v>
      </c>
      <c r="K57" s="818">
        <f>'[2]ملاك وتشغيل37'!K57+'[2]فهد الرياض37'!K57+'[2]خالد عيون37'!K57+'[2]فهد الدمام37'!K57+'[2]عبد الله مكة 37'!K57</f>
        <v>0</v>
      </c>
      <c r="L57" s="818">
        <f>'[2]ملاك وتشغيل37'!L57+'[2]فهد الرياض37'!L57+'[2]خالد عيون37'!L57+'[2]فهد الدمام37'!L57+'[2]عبد الله مكة 37'!L57</f>
        <v>5</v>
      </c>
      <c r="M57" s="818">
        <f>'[2]ملاك وتشغيل37'!M57+'[2]فهد الرياض37'!M57+'[2]خالد عيون37'!M57+'[2]فهد الدمام37'!M57+'[2]عبد الله مكة 37'!M57</f>
        <v>2</v>
      </c>
      <c r="N57" s="819">
        <f t="shared" si="10"/>
        <v>7</v>
      </c>
      <c r="O57" s="818">
        <f>'[2]ملاك وتشغيل37'!O57+'[2]فهد الرياض37'!O57+'[2]خالد عيون37'!O57+'[2]فهد الدمام37'!O57+'[2]عبد الله مكة 37'!O57</f>
        <v>0</v>
      </c>
      <c r="P57" s="818">
        <f>'[2]ملاك وتشغيل37'!P57+'[2]فهد الرياض37'!P57+'[2]خالد عيون37'!P57+'[2]فهد الدمام37'!P57+'[2]عبد الله مكة 37'!P57</f>
        <v>0</v>
      </c>
      <c r="Q57" s="818">
        <f>'[2]ملاك وتشغيل37'!Q57+'[2]فهد الرياض37'!Q57+'[2]خالد عيون37'!Q57+'[2]فهد الدمام37'!Q57+'[2]عبد الله مكة 37'!Q57</f>
        <v>0</v>
      </c>
      <c r="R57" s="819">
        <f t="shared" si="11"/>
        <v>0</v>
      </c>
      <c r="S57" s="818">
        <f>'[2]ملاك وتشغيل37'!S57+'[2]فهد الرياض37'!S57+'[2]خالد عيون37'!S57+'[2]فهد الدمام37'!S57+'[2]عبد الله مكة 37'!S57</f>
        <v>0</v>
      </c>
      <c r="T57" s="818">
        <f>'[2]ملاك وتشغيل37'!T57+'[2]فهد الرياض37'!T57+'[2]خالد عيون37'!T57+'[2]فهد الدمام37'!T57+'[2]عبد الله مكة 37'!T57</f>
        <v>0</v>
      </c>
      <c r="U57" s="818">
        <f>'[2]ملاك وتشغيل37'!U57+'[2]فهد الرياض37'!U57+'[2]خالد عيون37'!U57+'[2]فهد الدمام37'!U57+'[2]عبد الله مكة 37'!U57</f>
        <v>2</v>
      </c>
      <c r="V57" s="819">
        <f t="shared" si="12"/>
        <v>2</v>
      </c>
      <c r="W57" s="818">
        <f>'[2]ملاك وتشغيل37'!W57+'[2]فهد الرياض37'!W57+'[2]خالد عيون37'!W57+'[2]فهد الدمام37'!W57+'[2]عبد الله مكة 37'!W57</f>
        <v>0</v>
      </c>
      <c r="X57" s="818">
        <f>'[2]ملاك وتشغيل37'!X57+'[2]فهد الرياض37'!X57+'[2]خالد عيون37'!X57+'[2]فهد الدمام37'!X57+'[2]عبد الله مكة 37'!X57</f>
        <v>1</v>
      </c>
      <c r="Y57" s="818">
        <f>'[2]ملاك وتشغيل37'!Y57+'[2]فهد الرياض37'!Y57+'[2]خالد عيون37'!Y57+'[2]فهد الدمام37'!Y57+'[2]عبد الله مكة 37'!Y57</f>
        <v>1</v>
      </c>
      <c r="Z57" s="819">
        <f t="shared" si="13"/>
        <v>2</v>
      </c>
      <c r="AA57" s="818">
        <f>'[2]ملاك وتشغيل37'!AA57+'[2]فهد الرياض37'!AA57+'[2]خالد عيون37'!AA57+'[2]فهد الدمام37'!AA57+'[2]عبد الله مكة 37'!AA57</f>
        <v>1</v>
      </c>
      <c r="AB57" s="818">
        <f>'[2]ملاك وتشغيل37'!AB57+'[2]فهد الرياض37'!AB57+'[2]خالد عيون37'!AB57+'[2]فهد الدمام37'!AB57+'[2]عبد الله مكة 37'!AB57</f>
        <v>1</v>
      </c>
      <c r="AC57" s="818">
        <f>'[2]ملاك وتشغيل37'!AC57+'[2]فهد الرياض37'!AC57+'[2]خالد عيون37'!AC57+'[2]فهد الدمام37'!AC57+'[2]عبد الله مكة 37'!AC57</f>
        <v>1</v>
      </c>
      <c r="AD57" s="819">
        <f t="shared" si="14"/>
        <v>3</v>
      </c>
    </row>
    <row r="58" spans="1:30">
      <c r="A58" s="820" t="s">
        <v>462</v>
      </c>
      <c r="B58" s="821" t="s">
        <v>463</v>
      </c>
      <c r="C58" s="818">
        <f>'[2]ملاك وتشغيل37'!C58+'[2]فهد الرياض37'!C58+'[2]خالد عيون37'!C58+'[2]فهد الدمام37'!C58+'[2]عبد الله مكة 37'!C58</f>
        <v>10</v>
      </c>
      <c r="D58" s="818">
        <f>'[2]ملاك وتشغيل37'!D58+'[2]فهد الرياض37'!D58+'[2]خالد عيون37'!D58+'[2]فهد الدمام37'!D58+'[2]عبد الله مكة 37'!D58</f>
        <v>9</v>
      </c>
      <c r="E58" s="818">
        <f>'[2]ملاك وتشغيل37'!E58+'[2]فهد الرياض37'!E58+'[2]خالد عيون37'!E58+'[2]فهد الدمام37'!E58+'[2]عبد الله مكة 37'!E58</f>
        <v>5</v>
      </c>
      <c r="F58" s="819">
        <f t="shared" si="8"/>
        <v>24</v>
      </c>
      <c r="G58" s="818">
        <f>'[2]ملاك وتشغيل37'!G58+'[2]فهد الرياض37'!G58+'[2]خالد عيون37'!G58+'[2]فهد الدمام37'!G58+'[2]عبد الله مكة 37'!G58</f>
        <v>1</v>
      </c>
      <c r="H58" s="818">
        <f>'[2]ملاك وتشغيل37'!H58+'[2]فهد الرياض37'!H58+'[2]خالد عيون37'!H58+'[2]فهد الدمام37'!H58+'[2]عبد الله مكة 37'!H58</f>
        <v>9</v>
      </c>
      <c r="I58" s="818">
        <f>'[2]ملاك وتشغيل37'!I58+'[2]فهد الرياض37'!I58+'[2]خالد عيون37'!I58+'[2]فهد الدمام37'!I58+'[2]عبد الله مكة 37'!I58</f>
        <v>0</v>
      </c>
      <c r="J58" s="819">
        <f t="shared" si="9"/>
        <v>10</v>
      </c>
      <c r="K58" s="818">
        <f>'[2]ملاك وتشغيل37'!K58+'[2]فهد الرياض37'!K58+'[2]خالد عيون37'!K58+'[2]فهد الدمام37'!K58+'[2]عبد الله مكة 37'!K58</f>
        <v>6</v>
      </c>
      <c r="L58" s="818">
        <f>'[2]ملاك وتشغيل37'!L58+'[2]فهد الرياض37'!L58+'[2]خالد عيون37'!L58+'[2]فهد الدمام37'!L58+'[2]عبد الله مكة 37'!L58</f>
        <v>20</v>
      </c>
      <c r="M58" s="818">
        <f>'[2]ملاك وتشغيل37'!M58+'[2]فهد الرياض37'!M58+'[2]خالد عيون37'!M58+'[2]فهد الدمام37'!M58+'[2]عبد الله مكة 37'!M58</f>
        <v>10</v>
      </c>
      <c r="N58" s="819">
        <f t="shared" si="10"/>
        <v>36</v>
      </c>
      <c r="O58" s="818">
        <f>'[2]ملاك وتشغيل37'!O58+'[2]فهد الرياض37'!O58+'[2]خالد عيون37'!O58+'[2]فهد الدمام37'!O58+'[2]عبد الله مكة 37'!O58</f>
        <v>1</v>
      </c>
      <c r="P58" s="818">
        <f>'[2]ملاك وتشغيل37'!P58+'[2]فهد الرياض37'!P58+'[2]خالد عيون37'!P58+'[2]فهد الدمام37'!P58+'[2]عبد الله مكة 37'!P58</f>
        <v>5</v>
      </c>
      <c r="Q58" s="818">
        <f>'[2]ملاك وتشغيل37'!Q58+'[2]فهد الرياض37'!Q58+'[2]خالد عيون37'!Q58+'[2]فهد الدمام37'!Q58+'[2]عبد الله مكة 37'!Q58</f>
        <v>0</v>
      </c>
      <c r="R58" s="819">
        <f t="shared" si="11"/>
        <v>6</v>
      </c>
      <c r="S58" s="818">
        <f>'[2]ملاك وتشغيل37'!S58+'[2]فهد الرياض37'!S58+'[2]خالد عيون37'!S58+'[2]فهد الدمام37'!S58+'[2]عبد الله مكة 37'!S58</f>
        <v>1</v>
      </c>
      <c r="T58" s="818">
        <f>'[2]ملاك وتشغيل37'!T58+'[2]فهد الرياض37'!T58+'[2]خالد عيون37'!T58+'[2]فهد الدمام37'!T58+'[2]عبد الله مكة 37'!T58</f>
        <v>14</v>
      </c>
      <c r="U58" s="818">
        <f>'[2]ملاك وتشغيل37'!U58+'[2]فهد الرياض37'!U58+'[2]خالد عيون37'!U58+'[2]فهد الدمام37'!U58+'[2]عبد الله مكة 37'!U58</f>
        <v>1</v>
      </c>
      <c r="V58" s="819">
        <f t="shared" si="12"/>
        <v>16</v>
      </c>
      <c r="W58" s="818">
        <f>'[2]ملاك وتشغيل37'!W58+'[2]فهد الرياض37'!W58+'[2]خالد عيون37'!W58+'[2]فهد الدمام37'!W58+'[2]عبد الله مكة 37'!W58</f>
        <v>4</v>
      </c>
      <c r="X58" s="818">
        <f>'[2]ملاك وتشغيل37'!X58+'[2]فهد الرياض37'!X58+'[2]خالد عيون37'!X58+'[2]فهد الدمام37'!X58+'[2]عبد الله مكة 37'!X58</f>
        <v>9</v>
      </c>
      <c r="Y58" s="818">
        <f>'[2]ملاك وتشغيل37'!Y58+'[2]فهد الرياض37'!Y58+'[2]خالد عيون37'!Y58+'[2]فهد الدمام37'!Y58+'[2]عبد الله مكة 37'!Y58</f>
        <v>2</v>
      </c>
      <c r="Z58" s="819">
        <f t="shared" si="13"/>
        <v>15</v>
      </c>
      <c r="AA58" s="818">
        <f>'[2]ملاك وتشغيل37'!AA58+'[2]فهد الرياض37'!AA58+'[2]خالد عيون37'!AA58+'[2]فهد الدمام37'!AA58+'[2]عبد الله مكة 37'!AA58</f>
        <v>1</v>
      </c>
      <c r="AB58" s="818">
        <f>'[2]ملاك وتشغيل37'!AB58+'[2]فهد الرياض37'!AB58+'[2]خالد عيون37'!AB58+'[2]فهد الدمام37'!AB58+'[2]عبد الله مكة 37'!AB58</f>
        <v>8</v>
      </c>
      <c r="AC58" s="818">
        <f>'[2]ملاك وتشغيل37'!AC58+'[2]فهد الرياض37'!AC58+'[2]خالد عيون37'!AC58+'[2]فهد الدمام37'!AC58+'[2]عبد الله مكة 37'!AC58</f>
        <v>3</v>
      </c>
      <c r="AD58" s="819">
        <f t="shared" si="14"/>
        <v>12</v>
      </c>
    </row>
    <row r="59" spans="1:30">
      <c r="A59" s="820" t="s">
        <v>464</v>
      </c>
      <c r="B59" s="821" t="s">
        <v>465</v>
      </c>
      <c r="C59" s="818">
        <f>'[2]ملاك وتشغيل37'!C59+'[2]فهد الرياض37'!C59+'[2]خالد عيون37'!C59+'[2]فهد الدمام37'!C59+'[2]عبد الله مكة 37'!C59</f>
        <v>10</v>
      </c>
      <c r="D59" s="818">
        <f>'[2]ملاك وتشغيل37'!D59+'[2]فهد الرياض37'!D59+'[2]خالد عيون37'!D59+'[2]فهد الدمام37'!D59+'[2]عبد الله مكة 37'!D59</f>
        <v>13</v>
      </c>
      <c r="E59" s="818">
        <f>'[2]ملاك وتشغيل37'!E59+'[2]فهد الرياض37'!E59+'[2]خالد عيون37'!E59+'[2]فهد الدمام37'!E59+'[2]عبد الله مكة 37'!E59</f>
        <v>2</v>
      </c>
      <c r="F59" s="819">
        <f t="shared" si="8"/>
        <v>25</v>
      </c>
      <c r="G59" s="818">
        <f>'[2]ملاك وتشغيل37'!G59+'[2]فهد الرياض37'!G59+'[2]خالد عيون37'!G59+'[2]فهد الدمام37'!G59+'[2]عبد الله مكة 37'!G59</f>
        <v>0</v>
      </c>
      <c r="H59" s="818">
        <f>'[2]ملاك وتشغيل37'!H59+'[2]فهد الرياض37'!H59+'[2]خالد عيون37'!H59+'[2]فهد الدمام37'!H59+'[2]عبد الله مكة 37'!H59</f>
        <v>5</v>
      </c>
      <c r="I59" s="818">
        <f>'[2]ملاك وتشغيل37'!I59+'[2]فهد الرياض37'!I59+'[2]خالد عيون37'!I59+'[2]فهد الدمام37'!I59+'[2]عبد الله مكة 37'!I59</f>
        <v>0</v>
      </c>
      <c r="J59" s="819">
        <f t="shared" si="9"/>
        <v>5</v>
      </c>
      <c r="K59" s="818">
        <f>'[2]ملاك وتشغيل37'!K59+'[2]فهد الرياض37'!K59+'[2]خالد عيون37'!K59+'[2]فهد الدمام37'!K59+'[2]عبد الله مكة 37'!K59</f>
        <v>7</v>
      </c>
      <c r="L59" s="818">
        <f>'[2]ملاك وتشغيل37'!L59+'[2]فهد الرياض37'!L59+'[2]خالد عيون37'!L59+'[2]فهد الدمام37'!L59+'[2]عبد الله مكة 37'!L59</f>
        <v>20</v>
      </c>
      <c r="M59" s="818">
        <f>'[2]ملاك وتشغيل37'!M59+'[2]فهد الرياض37'!M59+'[2]خالد عيون37'!M59+'[2]فهد الدمام37'!M59+'[2]عبد الله مكة 37'!M59</f>
        <v>5</v>
      </c>
      <c r="N59" s="819">
        <f t="shared" si="10"/>
        <v>32</v>
      </c>
      <c r="O59" s="818">
        <f>'[2]ملاك وتشغيل37'!O59+'[2]فهد الرياض37'!O59+'[2]خالد عيون37'!O59+'[2]فهد الدمام37'!O59+'[2]عبد الله مكة 37'!O59</f>
        <v>3</v>
      </c>
      <c r="P59" s="818">
        <f>'[2]ملاك وتشغيل37'!P59+'[2]فهد الرياض37'!P59+'[2]خالد عيون37'!P59+'[2]فهد الدمام37'!P59+'[2]عبد الله مكة 37'!P59</f>
        <v>5</v>
      </c>
      <c r="Q59" s="818">
        <f>'[2]ملاك وتشغيل37'!Q59+'[2]فهد الرياض37'!Q59+'[2]خالد عيون37'!Q59+'[2]فهد الدمام37'!Q59+'[2]عبد الله مكة 37'!Q59</f>
        <v>2</v>
      </c>
      <c r="R59" s="819">
        <f t="shared" si="11"/>
        <v>10</v>
      </c>
      <c r="S59" s="818">
        <f>'[2]ملاك وتشغيل37'!S59+'[2]فهد الرياض37'!S59+'[2]خالد عيون37'!S59+'[2]فهد الدمام37'!S59+'[2]عبد الله مكة 37'!S59</f>
        <v>8</v>
      </c>
      <c r="T59" s="818">
        <f>'[2]ملاك وتشغيل37'!T59+'[2]فهد الرياض37'!T59+'[2]خالد عيون37'!T59+'[2]فهد الدمام37'!T59+'[2]عبد الله مكة 37'!T59</f>
        <v>8</v>
      </c>
      <c r="U59" s="818">
        <f>'[2]ملاك وتشغيل37'!U59+'[2]فهد الرياض37'!U59+'[2]خالد عيون37'!U59+'[2]فهد الدمام37'!U59+'[2]عبد الله مكة 37'!U59</f>
        <v>0</v>
      </c>
      <c r="V59" s="819">
        <f t="shared" si="12"/>
        <v>16</v>
      </c>
      <c r="W59" s="818">
        <f>'[2]ملاك وتشغيل37'!W59+'[2]فهد الرياض37'!W59+'[2]خالد عيون37'!W59+'[2]فهد الدمام37'!W59+'[2]عبد الله مكة 37'!W59</f>
        <v>4</v>
      </c>
      <c r="X59" s="818">
        <f>'[2]ملاك وتشغيل37'!X59+'[2]فهد الرياض37'!X59+'[2]خالد عيون37'!X59+'[2]فهد الدمام37'!X59+'[2]عبد الله مكة 37'!X59</f>
        <v>5</v>
      </c>
      <c r="Y59" s="818">
        <f>'[2]ملاك وتشغيل37'!Y59+'[2]فهد الرياض37'!Y59+'[2]خالد عيون37'!Y59+'[2]فهد الدمام37'!Y59+'[2]عبد الله مكة 37'!Y59</f>
        <v>2</v>
      </c>
      <c r="Z59" s="819">
        <f t="shared" si="13"/>
        <v>11</v>
      </c>
      <c r="AA59" s="818">
        <f>'[2]ملاك وتشغيل37'!AA59+'[2]فهد الرياض37'!AA59+'[2]خالد عيون37'!AA59+'[2]فهد الدمام37'!AA59+'[2]عبد الله مكة 37'!AA59</f>
        <v>2</v>
      </c>
      <c r="AB59" s="818">
        <f>'[2]ملاك وتشغيل37'!AB59+'[2]فهد الرياض37'!AB59+'[2]خالد عيون37'!AB59+'[2]فهد الدمام37'!AB59+'[2]عبد الله مكة 37'!AB59</f>
        <v>3</v>
      </c>
      <c r="AC59" s="818">
        <f>'[2]ملاك وتشغيل37'!AC59+'[2]فهد الرياض37'!AC59+'[2]خالد عيون37'!AC59+'[2]فهد الدمام37'!AC59+'[2]عبد الله مكة 37'!AC59</f>
        <v>3</v>
      </c>
      <c r="AD59" s="819">
        <f t="shared" si="14"/>
        <v>8</v>
      </c>
    </row>
    <row r="60" spans="1:30">
      <c r="A60" s="820" t="s">
        <v>466</v>
      </c>
      <c r="B60" s="821" t="s">
        <v>467</v>
      </c>
      <c r="C60" s="818">
        <f>'[2]ملاك وتشغيل37'!C60+'[2]فهد الرياض37'!C60+'[2]خالد عيون37'!C60+'[2]فهد الدمام37'!C60+'[2]عبد الله مكة 37'!C60</f>
        <v>61</v>
      </c>
      <c r="D60" s="818">
        <f>'[2]ملاك وتشغيل37'!D60+'[2]فهد الرياض37'!D60+'[2]خالد عيون37'!D60+'[2]فهد الدمام37'!D60+'[2]عبد الله مكة 37'!D60</f>
        <v>29</v>
      </c>
      <c r="E60" s="818">
        <f>'[2]ملاك وتشغيل37'!E60+'[2]فهد الرياض37'!E60+'[2]خالد عيون37'!E60+'[2]فهد الدمام37'!E60+'[2]عبد الله مكة 37'!E60</f>
        <v>13</v>
      </c>
      <c r="F60" s="819">
        <f t="shared" si="8"/>
        <v>103</v>
      </c>
      <c r="G60" s="818">
        <f>'[2]ملاك وتشغيل37'!G60+'[2]فهد الرياض37'!G60+'[2]خالد عيون37'!G60+'[2]فهد الدمام37'!G60+'[2]عبد الله مكة 37'!G60</f>
        <v>32</v>
      </c>
      <c r="H60" s="818">
        <f>'[2]ملاك وتشغيل37'!H60+'[2]فهد الرياض37'!H60+'[2]خالد عيون37'!H60+'[2]فهد الدمام37'!H60+'[2]عبد الله مكة 37'!H60</f>
        <v>25</v>
      </c>
      <c r="I60" s="818">
        <f>'[2]ملاك وتشغيل37'!I60+'[2]فهد الرياض37'!I60+'[2]خالد عيون37'!I60+'[2]فهد الدمام37'!I60+'[2]عبد الله مكة 37'!I60</f>
        <v>2</v>
      </c>
      <c r="J60" s="819">
        <f t="shared" si="9"/>
        <v>59</v>
      </c>
      <c r="K60" s="818">
        <f>'[2]ملاك وتشغيل37'!K60+'[2]فهد الرياض37'!K60+'[2]خالد عيون37'!K60+'[2]فهد الدمام37'!K60+'[2]عبد الله مكة 37'!K60</f>
        <v>49</v>
      </c>
      <c r="L60" s="818">
        <f>'[2]ملاك وتشغيل37'!L60+'[2]فهد الرياض37'!L60+'[2]خالد عيون37'!L60+'[2]فهد الدمام37'!L60+'[2]عبد الله مكة 37'!L60</f>
        <v>48</v>
      </c>
      <c r="M60" s="818">
        <f>'[2]ملاك وتشغيل37'!M60+'[2]فهد الرياض37'!M60+'[2]خالد عيون37'!M60+'[2]فهد الدمام37'!M60+'[2]عبد الله مكة 37'!M60</f>
        <v>6</v>
      </c>
      <c r="N60" s="819">
        <f t="shared" si="10"/>
        <v>103</v>
      </c>
      <c r="O60" s="818">
        <f>'[2]ملاك وتشغيل37'!O60+'[2]فهد الرياض37'!O60+'[2]خالد عيون37'!O60+'[2]فهد الدمام37'!O60+'[2]عبد الله مكة 37'!O60</f>
        <v>12</v>
      </c>
      <c r="P60" s="818">
        <f>'[2]ملاك وتشغيل37'!P60+'[2]فهد الرياض37'!P60+'[2]خالد عيون37'!P60+'[2]فهد الدمام37'!P60+'[2]عبد الله مكة 37'!P60</f>
        <v>10</v>
      </c>
      <c r="Q60" s="818">
        <f>'[2]ملاك وتشغيل37'!Q60+'[2]فهد الرياض37'!Q60+'[2]خالد عيون37'!Q60+'[2]فهد الدمام37'!Q60+'[2]عبد الله مكة 37'!Q60</f>
        <v>0</v>
      </c>
      <c r="R60" s="819">
        <f t="shared" si="11"/>
        <v>22</v>
      </c>
      <c r="S60" s="818">
        <f>'[2]ملاك وتشغيل37'!S60+'[2]فهد الرياض37'!S60+'[2]خالد عيون37'!S60+'[2]فهد الدمام37'!S60+'[2]عبد الله مكة 37'!S60</f>
        <v>47</v>
      </c>
      <c r="T60" s="818">
        <f>'[2]ملاك وتشغيل37'!T60+'[2]فهد الرياض37'!T60+'[2]خالد عيون37'!T60+'[2]فهد الدمام37'!T60+'[2]عبد الله مكة 37'!T60</f>
        <v>35</v>
      </c>
      <c r="U60" s="818">
        <f>'[2]ملاك وتشغيل37'!U60+'[2]فهد الرياض37'!U60+'[2]خالد عيون37'!U60+'[2]فهد الدمام37'!U60+'[2]عبد الله مكة 37'!U60</f>
        <v>12</v>
      </c>
      <c r="V60" s="819">
        <f t="shared" si="12"/>
        <v>94</v>
      </c>
      <c r="W60" s="818">
        <f>'[2]ملاك وتشغيل37'!W60+'[2]فهد الرياض37'!W60+'[2]خالد عيون37'!W60+'[2]فهد الدمام37'!W60+'[2]عبد الله مكة 37'!W60</f>
        <v>22</v>
      </c>
      <c r="X60" s="818">
        <f>'[2]ملاك وتشغيل37'!X60+'[2]فهد الرياض37'!X60+'[2]خالد عيون37'!X60+'[2]فهد الدمام37'!X60+'[2]عبد الله مكة 37'!X60</f>
        <v>31</v>
      </c>
      <c r="Y60" s="818">
        <f>'[2]ملاك وتشغيل37'!Y60+'[2]فهد الرياض37'!Y60+'[2]خالد عيون37'!Y60+'[2]فهد الدمام37'!Y60+'[2]عبد الله مكة 37'!Y60</f>
        <v>2</v>
      </c>
      <c r="Z60" s="819">
        <f t="shared" si="13"/>
        <v>55</v>
      </c>
      <c r="AA60" s="818">
        <f>'[2]ملاك وتشغيل37'!AA60+'[2]فهد الرياض37'!AA60+'[2]خالد عيون37'!AA60+'[2]فهد الدمام37'!AA60+'[2]عبد الله مكة 37'!AA60</f>
        <v>18</v>
      </c>
      <c r="AB60" s="818">
        <f>'[2]ملاك وتشغيل37'!AB60+'[2]فهد الرياض37'!AB60+'[2]خالد عيون37'!AB60+'[2]فهد الدمام37'!AB60+'[2]عبد الله مكة 37'!AB60</f>
        <v>30</v>
      </c>
      <c r="AC60" s="818">
        <f>'[2]ملاك وتشغيل37'!AC60+'[2]فهد الرياض37'!AC60+'[2]خالد عيون37'!AC60+'[2]فهد الدمام37'!AC60+'[2]عبد الله مكة 37'!AC60</f>
        <v>5</v>
      </c>
      <c r="AD60" s="819">
        <f t="shared" si="14"/>
        <v>53</v>
      </c>
    </row>
    <row r="61" spans="1:30">
      <c r="A61" s="820" t="s">
        <v>468</v>
      </c>
      <c r="B61" s="821" t="s">
        <v>469</v>
      </c>
      <c r="C61" s="818">
        <f>'[2]ملاك وتشغيل37'!C61+'[2]فهد الرياض37'!C61+'[2]خالد عيون37'!C61+'[2]فهد الدمام37'!C61+'[2]عبد الله مكة 37'!C61</f>
        <v>22</v>
      </c>
      <c r="D61" s="818">
        <f>'[2]ملاك وتشغيل37'!D61+'[2]فهد الرياض37'!D61+'[2]خالد عيون37'!D61+'[2]فهد الدمام37'!D61+'[2]عبد الله مكة 37'!D61</f>
        <v>14</v>
      </c>
      <c r="E61" s="818">
        <f>'[2]ملاك وتشغيل37'!E61+'[2]فهد الرياض37'!E61+'[2]خالد عيون37'!E61+'[2]فهد الدمام37'!E61+'[2]عبد الله مكة 37'!E61</f>
        <v>4</v>
      </c>
      <c r="F61" s="819">
        <f t="shared" si="8"/>
        <v>40</v>
      </c>
      <c r="G61" s="818">
        <f>'[2]ملاك وتشغيل37'!G61+'[2]فهد الرياض37'!G61+'[2]خالد عيون37'!G61+'[2]فهد الدمام37'!G61+'[2]عبد الله مكة 37'!G61</f>
        <v>1</v>
      </c>
      <c r="H61" s="818">
        <f>'[2]ملاك وتشغيل37'!H61+'[2]فهد الرياض37'!H61+'[2]خالد عيون37'!H61+'[2]فهد الدمام37'!H61+'[2]عبد الله مكة 37'!H61</f>
        <v>4</v>
      </c>
      <c r="I61" s="818">
        <f>'[2]ملاك وتشغيل37'!I61+'[2]فهد الرياض37'!I61+'[2]خالد عيون37'!I61+'[2]فهد الدمام37'!I61+'[2]عبد الله مكة 37'!I61</f>
        <v>0</v>
      </c>
      <c r="J61" s="819">
        <f t="shared" si="9"/>
        <v>5</v>
      </c>
      <c r="K61" s="818">
        <f>'[2]ملاك وتشغيل37'!K61+'[2]فهد الرياض37'!K61+'[2]خالد عيون37'!K61+'[2]فهد الدمام37'!K61+'[2]عبد الله مكة 37'!K61</f>
        <v>3</v>
      </c>
      <c r="L61" s="818">
        <f>'[2]ملاك وتشغيل37'!L61+'[2]فهد الرياض37'!L61+'[2]خالد عيون37'!L61+'[2]فهد الدمام37'!L61+'[2]عبد الله مكة 37'!L61</f>
        <v>8</v>
      </c>
      <c r="M61" s="818">
        <f>'[2]ملاك وتشغيل37'!M61+'[2]فهد الرياض37'!M61+'[2]خالد عيون37'!M61+'[2]فهد الدمام37'!M61+'[2]عبد الله مكة 37'!M61</f>
        <v>6</v>
      </c>
      <c r="N61" s="819">
        <f t="shared" si="10"/>
        <v>17</v>
      </c>
      <c r="O61" s="818">
        <f>'[2]ملاك وتشغيل37'!O61+'[2]فهد الرياض37'!O61+'[2]خالد عيون37'!O61+'[2]فهد الدمام37'!O61+'[2]عبد الله مكة 37'!O61</f>
        <v>0</v>
      </c>
      <c r="P61" s="818">
        <f>'[2]ملاك وتشغيل37'!P61+'[2]فهد الرياض37'!P61+'[2]خالد عيون37'!P61+'[2]فهد الدمام37'!P61+'[2]عبد الله مكة 37'!P61</f>
        <v>1</v>
      </c>
      <c r="Q61" s="818">
        <f>'[2]ملاك وتشغيل37'!Q61+'[2]فهد الرياض37'!Q61+'[2]خالد عيون37'!Q61+'[2]فهد الدمام37'!Q61+'[2]عبد الله مكة 37'!Q61</f>
        <v>2</v>
      </c>
      <c r="R61" s="819">
        <f t="shared" si="11"/>
        <v>3</v>
      </c>
      <c r="S61" s="818">
        <f>'[2]ملاك وتشغيل37'!S61+'[2]فهد الرياض37'!S61+'[2]خالد عيون37'!S61+'[2]فهد الدمام37'!S61+'[2]عبد الله مكة 37'!S61</f>
        <v>2</v>
      </c>
      <c r="T61" s="818">
        <f>'[2]ملاك وتشغيل37'!T61+'[2]فهد الرياض37'!T61+'[2]خالد عيون37'!T61+'[2]فهد الدمام37'!T61+'[2]عبد الله مكة 37'!T61</f>
        <v>4</v>
      </c>
      <c r="U61" s="818">
        <f>'[2]ملاك وتشغيل37'!U61+'[2]فهد الرياض37'!U61+'[2]خالد عيون37'!U61+'[2]فهد الدمام37'!U61+'[2]عبد الله مكة 37'!U61</f>
        <v>2</v>
      </c>
      <c r="V61" s="819">
        <f t="shared" si="12"/>
        <v>8</v>
      </c>
      <c r="W61" s="818">
        <f>'[2]ملاك وتشغيل37'!W61+'[2]فهد الرياض37'!W61+'[2]خالد عيون37'!W61+'[2]فهد الدمام37'!W61+'[2]عبد الله مكة 37'!W61</f>
        <v>12</v>
      </c>
      <c r="X61" s="818">
        <f>'[2]ملاك وتشغيل37'!X61+'[2]فهد الرياض37'!X61+'[2]خالد عيون37'!X61+'[2]فهد الدمام37'!X61+'[2]عبد الله مكة 37'!X61</f>
        <v>3</v>
      </c>
      <c r="Y61" s="818">
        <f>'[2]ملاك وتشغيل37'!Y61+'[2]فهد الرياض37'!Y61+'[2]خالد عيون37'!Y61+'[2]فهد الدمام37'!Y61+'[2]عبد الله مكة 37'!Y61</f>
        <v>2</v>
      </c>
      <c r="Z61" s="819">
        <f t="shared" si="13"/>
        <v>17</v>
      </c>
      <c r="AA61" s="818">
        <f>'[2]ملاك وتشغيل37'!AA61+'[2]فهد الرياض37'!AA61+'[2]خالد عيون37'!AA61+'[2]فهد الدمام37'!AA61+'[2]عبد الله مكة 37'!AA61</f>
        <v>17</v>
      </c>
      <c r="AB61" s="818">
        <f>'[2]ملاك وتشغيل37'!AB61+'[2]فهد الرياض37'!AB61+'[2]خالد عيون37'!AB61+'[2]فهد الدمام37'!AB61+'[2]عبد الله مكة 37'!AB61</f>
        <v>10</v>
      </c>
      <c r="AC61" s="818">
        <f>'[2]ملاك وتشغيل37'!AC61+'[2]فهد الرياض37'!AC61+'[2]خالد عيون37'!AC61+'[2]فهد الدمام37'!AC61+'[2]عبد الله مكة 37'!AC61</f>
        <v>7</v>
      </c>
      <c r="AD61" s="819">
        <f t="shared" si="14"/>
        <v>34</v>
      </c>
    </row>
    <row r="62" spans="1:30">
      <c r="A62" s="820" t="s">
        <v>470</v>
      </c>
      <c r="B62" s="821" t="s">
        <v>471</v>
      </c>
      <c r="C62" s="818">
        <f>'[2]ملاك وتشغيل37'!C62+'[2]فهد الرياض37'!C62+'[2]خالد عيون37'!C62+'[2]فهد الدمام37'!C62+'[2]عبد الله مكة 37'!C62</f>
        <v>0</v>
      </c>
      <c r="D62" s="818">
        <f>'[2]ملاك وتشغيل37'!D62+'[2]فهد الرياض37'!D62+'[2]خالد عيون37'!D62+'[2]فهد الدمام37'!D62+'[2]عبد الله مكة 37'!D62</f>
        <v>3</v>
      </c>
      <c r="E62" s="818">
        <f>'[2]ملاك وتشغيل37'!E62+'[2]فهد الرياض37'!E62+'[2]خالد عيون37'!E62+'[2]فهد الدمام37'!E62+'[2]عبد الله مكة 37'!E62</f>
        <v>2</v>
      </c>
      <c r="F62" s="819">
        <f t="shared" si="8"/>
        <v>5</v>
      </c>
      <c r="G62" s="818">
        <f>'[2]ملاك وتشغيل37'!G62+'[2]فهد الرياض37'!G62+'[2]خالد عيون37'!G62+'[2]فهد الدمام37'!G62+'[2]عبد الله مكة 37'!G62</f>
        <v>0</v>
      </c>
      <c r="H62" s="818">
        <f>'[2]ملاك وتشغيل37'!H62+'[2]فهد الرياض37'!H62+'[2]خالد عيون37'!H62+'[2]فهد الدمام37'!H62+'[2]عبد الله مكة 37'!H62</f>
        <v>3</v>
      </c>
      <c r="I62" s="818">
        <f>'[2]ملاك وتشغيل37'!I62+'[2]فهد الرياض37'!I62+'[2]خالد عيون37'!I62+'[2]فهد الدمام37'!I62+'[2]عبد الله مكة 37'!I62</f>
        <v>0</v>
      </c>
      <c r="J62" s="819">
        <f t="shared" si="9"/>
        <v>3</v>
      </c>
      <c r="K62" s="818">
        <f>'[2]ملاك وتشغيل37'!K62+'[2]فهد الرياض37'!K62+'[2]خالد عيون37'!K62+'[2]فهد الدمام37'!K62+'[2]عبد الله مكة 37'!K62</f>
        <v>0</v>
      </c>
      <c r="L62" s="818">
        <f>'[2]ملاك وتشغيل37'!L62+'[2]فهد الرياض37'!L62+'[2]خالد عيون37'!L62+'[2]فهد الدمام37'!L62+'[2]عبد الله مكة 37'!L62</f>
        <v>8</v>
      </c>
      <c r="M62" s="818">
        <f>'[2]ملاك وتشغيل37'!M62+'[2]فهد الرياض37'!M62+'[2]خالد عيون37'!M62+'[2]فهد الدمام37'!M62+'[2]عبد الله مكة 37'!M62</f>
        <v>2</v>
      </c>
      <c r="N62" s="819">
        <f t="shared" si="10"/>
        <v>10</v>
      </c>
      <c r="O62" s="818">
        <f>'[2]ملاك وتشغيل37'!O62+'[2]فهد الرياض37'!O62+'[2]خالد عيون37'!O62+'[2]فهد الدمام37'!O62+'[2]عبد الله مكة 37'!O62</f>
        <v>0</v>
      </c>
      <c r="P62" s="818">
        <f>'[2]ملاك وتشغيل37'!P62+'[2]فهد الرياض37'!P62+'[2]خالد عيون37'!P62+'[2]فهد الدمام37'!P62+'[2]عبد الله مكة 37'!P62</f>
        <v>3</v>
      </c>
      <c r="Q62" s="818">
        <f>'[2]ملاك وتشغيل37'!Q62+'[2]فهد الرياض37'!Q62+'[2]خالد عيون37'!Q62+'[2]فهد الدمام37'!Q62+'[2]عبد الله مكة 37'!Q62</f>
        <v>1</v>
      </c>
      <c r="R62" s="819">
        <f t="shared" si="11"/>
        <v>4</v>
      </c>
      <c r="S62" s="818">
        <f>'[2]ملاك وتشغيل37'!S62+'[2]فهد الرياض37'!S62+'[2]خالد عيون37'!S62+'[2]فهد الدمام37'!S62+'[2]عبد الله مكة 37'!S62</f>
        <v>3</v>
      </c>
      <c r="T62" s="818">
        <f>'[2]ملاك وتشغيل37'!T62+'[2]فهد الرياض37'!T62+'[2]خالد عيون37'!T62+'[2]فهد الدمام37'!T62+'[2]عبد الله مكة 37'!T62</f>
        <v>6</v>
      </c>
      <c r="U62" s="818">
        <f>'[2]ملاك وتشغيل37'!U62+'[2]فهد الرياض37'!U62+'[2]خالد عيون37'!U62+'[2]فهد الدمام37'!U62+'[2]عبد الله مكة 37'!U62</f>
        <v>0</v>
      </c>
      <c r="V62" s="819">
        <f t="shared" si="12"/>
        <v>9</v>
      </c>
      <c r="W62" s="818">
        <f>'[2]ملاك وتشغيل37'!W62+'[2]فهد الرياض37'!W62+'[2]خالد عيون37'!W62+'[2]فهد الدمام37'!W62+'[2]عبد الله مكة 37'!W62</f>
        <v>1</v>
      </c>
      <c r="X62" s="818">
        <f>'[2]ملاك وتشغيل37'!X62+'[2]فهد الرياض37'!X62+'[2]خالد عيون37'!X62+'[2]فهد الدمام37'!X62+'[2]عبد الله مكة 37'!X62</f>
        <v>2</v>
      </c>
      <c r="Y62" s="818">
        <f>'[2]ملاك وتشغيل37'!Y62+'[2]فهد الرياض37'!Y62+'[2]خالد عيون37'!Y62+'[2]فهد الدمام37'!Y62+'[2]عبد الله مكة 37'!Y62</f>
        <v>0</v>
      </c>
      <c r="Z62" s="819">
        <f t="shared" si="13"/>
        <v>3</v>
      </c>
      <c r="AA62" s="818">
        <f>'[2]ملاك وتشغيل37'!AA62+'[2]فهد الرياض37'!AA62+'[2]خالد عيون37'!AA62+'[2]فهد الدمام37'!AA62+'[2]عبد الله مكة 37'!AA62</f>
        <v>1</v>
      </c>
      <c r="AB62" s="818">
        <f>'[2]ملاك وتشغيل37'!AB62+'[2]فهد الرياض37'!AB62+'[2]خالد عيون37'!AB62+'[2]فهد الدمام37'!AB62+'[2]عبد الله مكة 37'!AB62</f>
        <v>7</v>
      </c>
      <c r="AC62" s="818">
        <f>'[2]ملاك وتشغيل37'!AC62+'[2]فهد الرياض37'!AC62+'[2]خالد عيون37'!AC62+'[2]فهد الدمام37'!AC62+'[2]عبد الله مكة 37'!AC62</f>
        <v>1</v>
      </c>
      <c r="AD62" s="819">
        <f t="shared" si="14"/>
        <v>9</v>
      </c>
    </row>
    <row r="63" spans="1:30">
      <c r="A63" s="820" t="s">
        <v>472</v>
      </c>
      <c r="B63" s="821" t="s">
        <v>473</v>
      </c>
      <c r="C63" s="818">
        <f>'[2]ملاك وتشغيل37'!C63+'[2]فهد الرياض37'!C63+'[2]خالد عيون37'!C63+'[2]فهد الدمام37'!C63+'[2]عبد الله مكة 37'!C63</f>
        <v>0</v>
      </c>
      <c r="D63" s="818">
        <f>'[2]ملاك وتشغيل37'!D63+'[2]فهد الرياض37'!D63+'[2]خالد عيون37'!D63+'[2]فهد الدمام37'!D63+'[2]عبد الله مكة 37'!D63</f>
        <v>8</v>
      </c>
      <c r="E63" s="818">
        <f>'[2]ملاك وتشغيل37'!E63+'[2]فهد الرياض37'!E63+'[2]خالد عيون37'!E63+'[2]فهد الدمام37'!E63+'[2]عبد الله مكة 37'!E63</f>
        <v>1</v>
      </c>
      <c r="F63" s="819">
        <f t="shared" si="8"/>
        <v>9</v>
      </c>
      <c r="G63" s="818">
        <f>'[2]ملاك وتشغيل37'!G63+'[2]فهد الرياض37'!G63+'[2]خالد عيون37'!G63+'[2]فهد الدمام37'!G63+'[2]عبد الله مكة 37'!G63</f>
        <v>2</v>
      </c>
      <c r="H63" s="818">
        <f>'[2]ملاك وتشغيل37'!H63+'[2]فهد الرياض37'!H63+'[2]خالد عيون37'!H63+'[2]فهد الدمام37'!H63+'[2]عبد الله مكة 37'!H63</f>
        <v>4</v>
      </c>
      <c r="I63" s="818">
        <f>'[2]ملاك وتشغيل37'!I63+'[2]فهد الرياض37'!I63+'[2]خالد عيون37'!I63+'[2]فهد الدمام37'!I63+'[2]عبد الله مكة 37'!I63</f>
        <v>1</v>
      </c>
      <c r="J63" s="819">
        <f t="shared" si="9"/>
        <v>7</v>
      </c>
      <c r="K63" s="818">
        <f>'[2]ملاك وتشغيل37'!K63+'[2]فهد الرياض37'!K63+'[2]خالد عيون37'!K63+'[2]فهد الدمام37'!K63+'[2]عبد الله مكة 37'!K63</f>
        <v>1</v>
      </c>
      <c r="L63" s="818">
        <f>'[2]ملاك وتشغيل37'!L63+'[2]فهد الرياض37'!L63+'[2]خالد عيون37'!L63+'[2]فهد الدمام37'!L63+'[2]عبد الله مكة 37'!L63</f>
        <v>13</v>
      </c>
      <c r="M63" s="818">
        <f>'[2]ملاك وتشغيل37'!M63+'[2]فهد الرياض37'!M63+'[2]خالد عيون37'!M63+'[2]فهد الدمام37'!M63+'[2]عبد الله مكة 37'!M63</f>
        <v>7</v>
      </c>
      <c r="N63" s="819">
        <f t="shared" si="10"/>
        <v>21</v>
      </c>
      <c r="O63" s="818">
        <f>'[2]ملاك وتشغيل37'!O63+'[2]فهد الرياض37'!O63+'[2]خالد عيون37'!O63+'[2]فهد الدمام37'!O63+'[2]عبد الله مكة 37'!O63</f>
        <v>0</v>
      </c>
      <c r="P63" s="818">
        <f>'[2]ملاك وتشغيل37'!P63+'[2]فهد الرياض37'!P63+'[2]خالد عيون37'!P63+'[2]فهد الدمام37'!P63+'[2]عبد الله مكة 37'!P63</f>
        <v>4</v>
      </c>
      <c r="Q63" s="818">
        <f>'[2]ملاك وتشغيل37'!Q63+'[2]فهد الرياض37'!Q63+'[2]خالد عيون37'!Q63+'[2]فهد الدمام37'!Q63+'[2]عبد الله مكة 37'!Q63</f>
        <v>0</v>
      </c>
      <c r="R63" s="819">
        <f t="shared" si="11"/>
        <v>4</v>
      </c>
      <c r="S63" s="818">
        <f>'[2]ملاك وتشغيل37'!S63+'[2]فهد الرياض37'!S63+'[2]خالد عيون37'!S63+'[2]فهد الدمام37'!S63+'[2]عبد الله مكة 37'!S63</f>
        <v>4</v>
      </c>
      <c r="T63" s="818">
        <f>'[2]ملاك وتشغيل37'!T63+'[2]فهد الرياض37'!T63+'[2]خالد عيون37'!T63+'[2]فهد الدمام37'!T63+'[2]عبد الله مكة 37'!T63</f>
        <v>11</v>
      </c>
      <c r="U63" s="818">
        <f>'[2]ملاك وتشغيل37'!U63+'[2]فهد الرياض37'!U63+'[2]خالد عيون37'!U63+'[2]فهد الدمام37'!U63+'[2]عبد الله مكة 37'!U63</f>
        <v>1</v>
      </c>
      <c r="V63" s="819">
        <f t="shared" si="12"/>
        <v>16</v>
      </c>
      <c r="W63" s="818">
        <f>'[2]ملاك وتشغيل37'!W63+'[2]فهد الرياض37'!W63+'[2]خالد عيون37'!W63+'[2]فهد الدمام37'!W63+'[2]عبد الله مكة 37'!W63</f>
        <v>0</v>
      </c>
      <c r="X63" s="818">
        <f>'[2]ملاك وتشغيل37'!X63+'[2]فهد الرياض37'!X63+'[2]خالد عيون37'!X63+'[2]فهد الدمام37'!X63+'[2]عبد الله مكة 37'!X63</f>
        <v>8</v>
      </c>
      <c r="Y63" s="818">
        <f>'[2]ملاك وتشغيل37'!Y63+'[2]فهد الرياض37'!Y63+'[2]خالد عيون37'!Y63+'[2]فهد الدمام37'!Y63+'[2]عبد الله مكة 37'!Y63</f>
        <v>1</v>
      </c>
      <c r="Z63" s="819">
        <f t="shared" si="13"/>
        <v>9</v>
      </c>
      <c r="AA63" s="818">
        <f>'[2]ملاك وتشغيل37'!AA63+'[2]فهد الرياض37'!AA63+'[2]خالد عيون37'!AA63+'[2]فهد الدمام37'!AA63+'[2]عبد الله مكة 37'!AA63</f>
        <v>3</v>
      </c>
      <c r="AB63" s="818">
        <f>'[2]ملاك وتشغيل37'!AB63+'[2]فهد الرياض37'!AB63+'[2]خالد عيون37'!AB63+'[2]فهد الدمام37'!AB63+'[2]عبد الله مكة 37'!AB63</f>
        <v>3</v>
      </c>
      <c r="AC63" s="818">
        <f>'[2]ملاك وتشغيل37'!AC63+'[2]فهد الرياض37'!AC63+'[2]خالد عيون37'!AC63+'[2]فهد الدمام37'!AC63+'[2]عبد الله مكة 37'!AC63</f>
        <v>2</v>
      </c>
      <c r="AD63" s="819">
        <f t="shared" si="14"/>
        <v>8</v>
      </c>
    </row>
    <row r="64" spans="1:30">
      <c r="A64" s="820" t="s">
        <v>474</v>
      </c>
      <c r="B64" s="821" t="s">
        <v>475</v>
      </c>
      <c r="C64" s="818">
        <f>'[2]ملاك وتشغيل37'!C64+'[2]فهد الرياض37'!C64+'[2]خالد عيون37'!C64+'[2]فهد الدمام37'!C64+'[2]عبد الله مكة 37'!C64</f>
        <v>0</v>
      </c>
      <c r="D64" s="818">
        <f>'[2]ملاك وتشغيل37'!D64+'[2]فهد الرياض37'!D64+'[2]خالد عيون37'!D64+'[2]فهد الدمام37'!D64+'[2]عبد الله مكة 37'!D64</f>
        <v>2</v>
      </c>
      <c r="E64" s="818">
        <f>'[2]ملاك وتشغيل37'!E64+'[2]فهد الرياض37'!E64+'[2]خالد عيون37'!E64+'[2]فهد الدمام37'!E64+'[2]عبد الله مكة 37'!E64</f>
        <v>3</v>
      </c>
      <c r="F64" s="819">
        <f t="shared" si="8"/>
        <v>5</v>
      </c>
      <c r="G64" s="818">
        <f>'[2]ملاك وتشغيل37'!G64+'[2]فهد الرياض37'!G64+'[2]خالد عيون37'!G64+'[2]فهد الدمام37'!G64+'[2]عبد الله مكة 37'!G64</f>
        <v>0</v>
      </c>
      <c r="H64" s="818">
        <f>'[2]ملاك وتشغيل37'!H64+'[2]فهد الرياض37'!H64+'[2]خالد عيون37'!H64+'[2]فهد الدمام37'!H64+'[2]عبد الله مكة 37'!H64</f>
        <v>0</v>
      </c>
      <c r="I64" s="818">
        <f>'[2]ملاك وتشغيل37'!I64+'[2]فهد الرياض37'!I64+'[2]خالد عيون37'!I64+'[2]فهد الدمام37'!I64+'[2]عبد الله مكة 37'!I64</f>
        <v>1</v>
      </c>
      <c r="J64" s="819">
        <f t="shared" si="9"/>
        <v>1</v>
      </c>
      <c r="K64" s="818">
        <f>'[2]ملاك وتشغيل37'!K64+'[2]فهد الرياض37'!K64+'[2]خالد عيون37'!K64+'[2]فهد الدمام37'!K64+'[2]عبد الله مكة 37'!K64</f>
        <v>0</v>
      </c>
      <c r="L64" s="818">
        <f>'[2]ملاك وتشغيل37'!L64+'[2]فهد الرياض37'!L64+'[2]خالد عيون37'!L64+'[2]فهد الدمام37'!L64+'[2]عبد الله مكة 37'!L64</f>
        <v>1</v>
      </c>
      <c r="M64" s="818">
        <f>'[2]ملاك وتشغيل37'!M64+'[2]فهد الرياض37'!M64+'[2]خالد عيون37'!M64+'[2]فهد الدمام37'!M64+'[2]عبد الله مكة 37'!M64</f>
        <v>1</v>
      </c>
      <c r="N64" s="819">
        <f t="shared" si="10"/>
        <v>2</v>
      </c>
      <c r="O64" s="818">
        <f>'[2]ملاك وتشغيل37'!O64+'[2]فهد الرياض37'!O64+'[2]خالد عيون37'!O64+'[2]فهد الدمام37'!O64+'[2]عبد الله مكة 37'!O64</f>
        <v>0</v>
      </c>
      <c r="P64" s="818">
        <f>'[2]ملاك وتشغيل37'!P64+'[2]فهد الرياض37'!P64+'[2]خالد عيون37'!P64+'[2]فهد الدمام37'!P64+'[2]عبد الله مكة 37'!P64</f>
        <v>2</v>
      </c>
      <c r="Q64" s="818">
        <f>'[2]ملاك وتشغيل37'!Q64+'[2]فهد الرياض37'!Q64+'[2]خالد عيون37'!Q64+'[2]فهد الدمام37'!Q64+'[2]عبد الله مكة 37'!Q64</f>
        <v>1</v>
      </c>
      <c r="R64" s="819">
        <f t="shared" si="11"/>
        <v>3</v>
      </c>
      <c r="S64" s="818">
        <f>'[2]ملاك وتشغيل37'!S64+'[2]فهد الرياض37'!S64+'[2]خالد عيون37'!S64+'[2]فهد الدمام37'!S64+'[2]عبد الله مكة 37'!S64</f>
        <v>0</v>
      </c>
      <c r="T64" s="818">
        <f>'[2]ملاك وتشغيل37'!T64+'[2]فهد الرياض37'!T64+'[2]خالد عيون37'!T64+'[2]فهد الدمام37'!T64+'[2]عبد الله مكة 37'!T64</f>
        <v>1</v>
      </c>
      <c r="U64" s="818">
        <f>'[2]ملاك وتشغيل37'!U64+'[2]فهد الرياض37'!U64+'[2]خالد عيون37'!U64+'[2]فهد الدمام37'!U64+'[2]عبد الله مكة 37'!U64</f>
        <v>0</v>
      </c>
      <c r="V64" s="819">
        <f t="shared" si="12"/>
        <v>1</v>
      </c>
      <c r="W64" s="818">
        <f>'[2]ملاك وتشغيل37'!W64+'[2]فهد الرياض37'!W64+'[2]خالد عيون37'!W64+'[2]فهد الدمام37'!W64+'[2]عبد الله مكة 37'!W64</f>
        <v>0</v>
      </c>
      <c r="X64" s="818">
        <f>'[2]ملاك وتشغيل37'!X64+'[2]فهد الرياض37'!X64+'[2]خالد عيون37'!X64+'[2]فهد الدمام37'!X64+'[2]عبد الله مكة 37'!X64</f>
        <v>0</v>
      </c>
      <c r="Y64" s="818">
        <f>'[2]ملاك وتشغيل37'!Y64+'[2]فهد الرياض37'!Y64+'[2]خالد عيون37'!Y64+'[2]فهد الدمام37'!Y64+'[2]عبد الله مكة 37'!Y64</f>
        <v>0</v>
      </c>
      <c r="Z64" s="819">
        <f t="shared" si="13"/>
        <v>0</v>
      </c>
      <c r="AA64" s="818">
        <f>'[2]ملاك وتشغيل37'!AA64+'[2]فهد الرياض37'!AA64+'[2]خالد عيون37'!AA64+'[2]فهد الدمام37'!AA64+'[2]عبد الله مكة 37'!AA64</f>
        <v>1</v>
      </c>
      <c r="AB64" s="818">
        <f>'[2]ملاك وتشغيل37'!AB64+'[2]فهد الرياض37'!AB64+'[2]خالد عيون37'!AB64+'[2]فهد الدمام37'!AB64+'[2]عبد الله مكة 37'!AB64</f>
        <v>0</v>
      </c>
      <c r="AC64" s="818">
        <f>'[2]ملاك وتشغيل37'!AC64+'[2]فهد الرياض37'!AC64+'[2]خالد عيون37'!AC64+'[2]فهد الدمام37'!AC64+'[2]عبد الله مكة 37'!AC64</f>
        <v>0</v>
      </c>
      <c r="AD64" s="819">
        <f t="shared" si="14"/>
        <v>1</v>
      </c>
    </row>
    <row r="65" spans="1:30">
      <c r="A65" s="820" t="s">
        <v>476</v>
      </c>
      <c r="B65" s="821" t="s">
        <v>477</v>
      </c>
      <c r="C65" s="818">
        <f>'[2]ملاك وتشغيل37'!C65+'[2]فهد الرياض37'!C65+'[2]خالد عيون37'!C65+'[2]فهد الدمام37'!C65+'[2]عبد الله مكة 37'!C65</f>
        <v>1</v>
      </c>
      <c r="D65" s="818">
        <f>'[2]ملاك وتشغيل37'!D65+'[2]فهد الرياض37'!D65+'[2]خالد عيون37'!D65+'[2]فهد الدمام37'!D65+'[2]عبد الله مكة 37'!D65</f>
        <v>3</v>
      </c>
      <c r="E65" s="818">
        <f>'[2]ملاك وتشغيل37'!E65+'[2]فهد الرياض37'!E65+'[2]خالد عيون37'!E65+'[2]فهد الدمام37'!E65+'[2]عبد الله مكة 37'!E65</f>
        <v>0</v>
      </c>
      <c r="F65" s="819">
        <f t="shared" si="8"/>
        <v>4</v>
      </c>
      <c r="G65" s="818">
        <f>'[2]ملاك وتشغيل37'!G65+'[2]فهد الرياض37'!G65+'[2]خالد عيون37'!G65+'[2]فهد الدمام37'!G65+'[2]عبد الله مكة 37'!G65</f>
        <v>0</v>
      </c>
      <c r="H65" s="818">
        <f>'[2]ملاك وتشغيل37'!H65+'[2]فهد الرياض37'!H65+'[2]خالد عيون37'!H65+'[2]فهد الدمام37'!H65+'[2]عبد الله مكة 37'!H65</f>
        <v>3</v>
      </c>
      <c r="I65" s="818">
        <f>'[2]ملاك وتشغيل37'!I65+'[2]فهد الرياض37'!I65+'[2]خالد عيون37'!I65+'[2]فهد الدمام37'!I65+'[2]عبد الله مكة 37'!I65</f>
        <v>0</v>
      </c>
      <c r="J65" s="819">
        <f t="shared" si="9"/>
        <v>3</v>
      </c>
      <c r="K65" s="818">
        <f>'[2]ملاك وتشغيل37'!K65+'[2]فهد الرياض37'!K65+'[2]خالد عيون37'!K65+'[2]فهد الدمام37'!K65+'[2]عبد الله مكة 37'!K65</f>
        <v>0</v>
      </c>
      <c r="L65" s="818">
        <f>'[2]ملاك وتشغيل37'!L65+'[2]فهد الرياض37'!L65+'[2]خالد عيون37'!L65+'[2]فهد الدمام37'!L65+'[2]عبد الله مكة 37'!L65</f>
        <v>1</v>
      </c>
      <c r="M65" s="818">
        <f>'[2]ملاك وتشغيل37'!M65+'[2]فهد الرياض37'!M65+'[2]خالد عيون37'!M65+'[2]فهد الدمام37'!M65+'[2]عبد الله مكة 37'!M65</f>
        <v>0</v>
      </c>
      <c r="N65" s="819">
        <f t="shared" si="10"/>
        <v>1</v>
      </c>
      <c r="O65" s="818">
        <f>'[2]ملاك وتشغيل37'!O65+'[2]فهد الرياض37'!O65+'[2]خالد عيون37'!O65+'[2]فهد الدمام37'!O65+'[2]عبد الله مكة 37'!O65</f>
        <v>0</v>
      </c>
      <c r="P65" s="818">
        <f>'[2]ملاك وتشغيل37'!P65+'[2]فهد الرياض37'!P65+'[2]خالد عيون37'!P65+'[2]فهد الدمام37'!P65+'[2]عبد الله مكة 37'!P65</f>
        <v>0</v>
      </c>
      <c r="Q65" s="818">
        <f>'[2]ملاك وتشغيل37'!Q65+'[2]فهد الرياض37'!Q65+'[2]خالد عيون37'!Q65+'[2]فهد الدمام37'!Q65+'[2]عبد الله مكة 37'!Q65</f>
        <v>0</v>
      </c>
      <c r="R65" s="819">
        <f t="shared" si="11"/>
        <v>0</v>
      </c>
      <c r="S65" s="818">
        <f>'[2]ملاك وتشغيل37'!S65+'[2]فهد الرياض37'!S65+'[2]خالد عيون37'!S65+'[2]فهد الدمام37'!S65+'[2]عبد الله مكة 37'!S65</f>
        <v>1</v>
      </c>
      <c r="T65" s="818">
        <f>'[2]ملاك وتشغيل37'!T65+'[2]فهد الرياض37'!T65+'[2]خالد عيون37'!T65+'[2]فهد الدمام37'!T65+'[2]عبد الله مكة 37'!T65</f>
        <v>3</v>
      </c>
      <c r="U65" s="818">
        <f>'[2]ملاك وتشغيل37'!U65+'[2]فهد الرياض37'!U65+'[2]خالد عيون37'!U65+'[2]فهد الدمام37'!U65+'[2]عبد الله مكة 37'!U65</f>
        <v>0</v>
      </c>
      <c r="V65" s="819">
        <f t="shared" si="12"/>
        <v>4</v>
      </c>
      <c r="W65" s="818">
        <f>'[2]ملاك وتشغيل37'!W65+'[2]فهد الرياض37'!W65+'[2]خالد عيون37'!W65+'[2]فهد الدمام37'!W65+'[2]عبد الله مكة 37'!W65</f>
        <v>0</v>
      </c>
      <c r="X65" s="818">
        <f>'[2]ملاك وتشغيل37'!X65+'[2]فهد الرياض37'!X65+'[2]خالد عيون37'!X65+'[2]فهد الدمام37'!X65+'[2]عبد الله مكة 37'!X65</f>
        <v>0</v>
      </c>
      <c r="Y65" s="818">
        <f>'[2]ملاك وتشغيل37'!Y65+'[2]فهد الرياض37'!Y65+'[2]خالد عيون37'!Y65+'[2]فهد الدمام37'!Y65+'[2]عبد الله مكة 37'!Y65</f>
        <v>0</v>
      </c>
      <c r="Z65" s="819">
        <f t="shared" si="13"/>
        <v>0</v>
      </c>
      <c r="AA65" s="818">
        <f>'[2]ملاك وتشغيل37'!AA65+'[2]فهد الرياض37'!AA65+'[2]خالد عيون37'!AA65+'[2]فهد الدمام37'!AA65+'[2]عبد الله مكة 37'!AA65</f>
        <v>0</v>
      </c>
      <c r="AB65" s="818">
        <f>'[2]ملاك وتشغيل37'!AB65+'[2]فهد الرياض37'!AB65+'[2]خالد عيون37'!AB65+'[2]فهد الدمام37'!AB65+'[2]عبد الله مكة 37'!AB65</f>
        <v>2</v>
      </c>
      <c r="AC65" s="818">
        <f>'[2]ملاك وتشغيل37'!AC65+'[2]فهد الرياض37'!AC65+'[2]خالد عيون37'!AC65+'[2]فهد الدمام37'!AC65+'[2]عبد الله مكة 37'!AC65</f>
        <v>0</v>
      </c>
      <c r="AD65" s="819">
        <f t="shared" si="14"/>
        <v>2</v>
      </c>
    </row>
    <row r="66" spans="1:30">
      <c r="A66" s="820" t="s">
        <v>478</v>
      </c>
      <c r="B66" s="821" t="s">
        <v>479</v>
      </c>
      <c r="C66" s="818">
        <f>'[2]ملاك وتشغيل37'!C66+'[2]فهد الرياض37'!C66+'[2]خالد عيون37'!C66+'[2]فهد الدمام37'!C66+'[2]عبد الله مكة 37'!C66</f>
        <v>0</v>
      </c>
      <c r="D66" s="818">
        <f>'[2]ملاك وتشغيل37'!D66+'[2]فهد الرياض37'!D66+'[2]خالد عيون37'!D66+'[2]فهد الدمام37'!D66+'[2]عبد الله مكة 37'!D66</f>
        <v>1</v>
      </c>
      <c r="E66" s="818">
        <f>'[2]ملاك وتشغيل37'!E66+'[2]فهد الرياض37'!E66+'[2]خالد عيون37'!E66+'[2]فهد الدمام37'!E66+'[2]عبد الله مكة 37'!E66</f>
        <v>0</v>
      </c>
      <c r="F66" s="819">
        <f t="shared" si="8"/>
        <v>1</v>
      </c>
      <c r="G66" s="818">
        <f>'[2]ملاك وتشغيل37'!G66+'[2]فهد الرياض37'!G66+'[2]خالد عيون37'!G66+'[2]فهد الدمام37'!G66+'[2]عبد الله مكة 37'!G66</f>
        <v>0</v>
      </c>
      <c r="H66" s="818">
        <f>'[2]ملاك وتشغيل37'!H66+'[2]فهد الرياض37'!H66+'[2]خالد عيون37'!H66+'[2]فهد الدمام37'!H66+'[2]عبد الله مكة 37'!H66</f>
        <v>0</v>
      </c>
      <c r="I66" s="818">
        <f>'[2]ملاك وتشغيل37'!I66+'[2]فهد الرياض37'!I66+'[2]خالد عيون37'!I66+'[2]فهد الدمام37'!I66+'[2]عبد الله مكة 37'!I66</f>
        <v>0</v>
      </c>
      <c r="J66" s="819">
        <f t="shared" si="9"/>
        <v>0</v>
      </c>
      <c r="K66" s="818">
        <f>'[2]ملاك وتشغيل37'!K66+'[2]فهد الرياض37'!K66+'[2]خالد عيون37'!K66+'[2]فهد الدمام37'!K66+'[2]عبد الله مكة 37'!K66</f>
        <v>0</v>
      </c>
      <c r="L66" s="818">
        <f>'[2]ملاك وتشغيل37'!L66+'[2]فهد الرياض37'!L66+'[2]خالد عيون37'!L66+'[2]فهد الدمام37'!L66+'[2]عبد الله مكة 37'!L66</f>
        <v>5</v>
      </c>
      <c r="M66" s="818">
        <f>'[2]ملاك وتشغيل37'!M66+'[2]فهد الرياض37'!M66+'[2]خالد عيون37'!M66+'[2]فهد الدمام37'!M66+'[2]عبد الله مكة 37'!M66</f>
        <v>1</v>
      </c>
      <c r="N66" s="819">
        <f t="shared" si="10"/>
        <v>6</v>
      </c>
      <c r="O66" s="818">
        <f>'[2]ملاك وتشغيل37'!O66+'[2]فهد الرياض37'!O66+'[2]خالد عيون37'!O66+'[2]فهد الدمام37'!O66+'[2]عبد الله مكة 37'!O66</f>
        <v>0</v>
      </c>
      <c r="P66" s="818">
        <f>'[2]ملاك وتشغيل37'!P66+'[2]فهد الرياض37'!P66+'[2]خالد عيون37'!P66+'[2]فهد الدمام37'!P66+'[2]عبد الله مكة 37'!P66</f>
        <v>1</v>
      </c>
      <c r="Q66" s="818">
        <f>'[2]ملاك وتشغيل37'!Q66+'[2]فهد الرياض37'!Q66+'[2]خالد عيون37'!Q66+'[2]فهد الدمام37'!Q66+'[2]عبد الله مكة 37'!Q66</f>
        <v>0</v>
      </c>
      <c r="R66" s="819">
        <f t="shared" si="11"/>
        <v>1</v>
      </c>
      <c r="S66" s="818">
        <f>'[2]ملاك وتشغيل37'!S66+'[2]فهد الرياض37'!S66+'[2]خالد عيون37'!S66+'[2]فهد الدمام37'!S66+'[2]عبد الله مكة 37'!S66</f>
        <v>0</v>
      </c>
      <c r="T66" s="818">
        <f>'[2]ملاك وتشغيل37'!T66+'[2]فهد الرياض37'!T66+'[2]خالد عيون37'!T66+'[2]فهد الدمام37'!T66+'[2]عبد الله مكة 37'!T66</f>
        <v>0</v>
      </c>
      <c r="U66" s="818">
        <f>'[2]ملاك وتشغيل37'!U66+'[2]فهد الرياض37'!U66+'[2]خالد عيون37'!U66+'[2]فهد الدمام37'!U66+'[2]عبد الله مكة 37'!U66</f>
        <v>0</v>
      </c>
      <c r="V66" s="819">
        <f t="shared" si="12"/>
        <v>0</v>
      </c>
      <c r="W66" s="818">
        <f>'[2]ملاك وتشغيل37'!W66+'[2]فهد الرياض37'!W66+'[2]خالد عيون37'!W66+'[2]فهد الدمام37'!W66+'[2]عبد الله مكة 37'!W66</f>
        <v>0</v>
      </c>
      <c r="X66" s="818">
        <f>'[2]ملاك وتشغيل37'!X66+'[2]فهد الرياض37'!X66+'[2]خالد عيون37'!X66+'[2]فهد الدمام37'!X66+'[2]عبد الله مكة 37'!X66</f>
        <v>0</v>
      </c>
      <c r="Y66" s="818">
        <f>'[2]ملاك وتشغيل37'!Y66+'[2]فهد الرياض37'!Y66+'[2]خالد عيون37'!Y66+'[2]فهد الدمام37'!Y66+'[2]عبد الله مكة 37'!Y66</f>
        <v>1</v>
      </c>
      <c r="Z66" s="819">
        <f t="shared" si="13"/>
        <v>1</v>
      </c>
      <c r="AA66" s="818">
        <f>'[2]ملاك وتشغيل37'!AA66+'[2]فهد الرياض37'!AA66+'[2]خالد عيون37'!AA66+'[2]فهد الدمام37'!AA66+'[2]عبد الله مكة 37'!AA66</f>
        <v>0</v>
      </c>
      <c r="AB66" s="818">
        <f>'[2]ملاك وتشغيل37'!AB66+'[2]فهد الرياض37'!AB66+'[2]خالد عيون37'!AB66+'[2]فهد الدمام37'!AB66+'[2]عبد الله مكة 37'!AB66</f>
        <v>0</v>
      </c>
      <c r="AC66" s="818">
        <f>'[2]ملاك وتشغيل37'!AC66+'[2]فهد الرياض37'!AC66+'[2]خالد عيون37'!AC66+'[2]فهد الدمام37'!AC66+'[2]عبد الله مكة 37'!AC66</f>
        <v>0</v>
      </c>
      <c r="AD66" s="819">
        <f t="shared" si="14"/>
        <v>0</v>
      </c>
    </row>
    <row r="67" spans="1:30">
      <c r="A67" s="820" t="s">
        <v>480</v>
      </c>
      <c r="B67" s="821" t="s">
        <v>481</v>
      </c>
      <c r="C67" s="818">
        <f>'[2]ملاك وتشغيل37'!C67+'[2]فهد الرياض37'!C67+'[2]خالد عيون37'!C67+'[2]فهد الدمام37'!C67+'[2]عبد الله مكة 37'!C67</f>
        <v>8</v>
      </c>
      <c r="D67" s="818">
        <f>'[2]ملاك وتشغيل37'!D67+'[2]فهد الرياض37'!D67+'[2]خالد عيون37'!D67+'[2]فهد الدمام37'!D67+'[2]عبد الله مكة 37'!D67</f>
        <v>22</v>
      </c>
      <c r="E67" s="818">
        <f>'[2]ملاك وتشغيل37'!E67+'[2]فهد الرياض37'!E67+'[2]خالد عيون37'!E67+'[2]فهد الدمام37'!E67+'[2]عبد الله مكة 37'!E67</f>
        <v>7</v>
      </c>
      <c r="F67" s="819">
        <f t="shared" si="8"/>
        <v>37</v>
      </c>
      <c r="G67" s="818">
        <f>'[2]ملاك وتشغيل37'!G67+'[2]فهد الرياض37'!G67+'[2]خالد عيون37'!G67+'[2]فهد الدمام37'!G67+'[2]عبد الله مكة 37'!G67</f>
        <v>2</v>
      </c>
      <c r="H67" s="818">
        <f>'[2]ملاك وتشغيل37'!H67+'[2]فهد الرياض37'!H67+'[2]خالد عيون37'!H67+'[2]فهد الدمام37'!H67+'[2]عبد الله مكة 37'!H67</f>
        <v>8</v>
      </c>
      <c r="I67" s="818">
        <f>'[2]ملاك وتشغيل37'!I67+'[2]فهد الرياض37'!I67+'[2]خالد عيون37'!I67+'[2]فهد الدمام37'!I67+'[2]عبد الله مكة 37'!I67</f>
        <v>2</v>
      </c>
      <c r="J67" s="819">
        <f t="shared" si="9"/>
        <v>12</v>
      </c>
      <c r="K67" s="818">
        <f>'[2]ملاك وتشغيل37'!K67+'[2]فهد الرياض37'!K67+'[2]خالد عيون37'!K67+'[2]فهد الدمام37'!K67+'[2]عبد الله مكة 37'!K67</f>
        <v>1</v>
      </c>
      <c r="L67" s="818">
        <f>'[2]ملاك وتشغيل37'!L67+'[2]فهد الرياض37'!L67+'[2]خالد عيون37'!L67+'[2]فهد الدمام37'!L67+'[2]عبد الله مكة 37'!L67</f>
        <v>27</v>
      </c>
      <c r="M67" s="818">
        <f>'[2]ملاك وتشغيل37'!M67+'[2]فهد الرياض37'!M67+'[2]خالد عيون37'!M67+'[2]فهد الدمام37'!M67+'[2]عبد الله مكة 37'!M67</f>
        <v>4</v>
      </c>
      <c r="N67" s="819">
        <f t="shared" si="10"/>
        <v>32</v>
      </c>
      <c r="O67" s="818">
        <f>'[2]ملاك وتشغيل37'!O67+'[2]فهد الرياض37'!O67+'[2]خالد عيون37'!O67+'[2]فهد الدمام37'!O67+'[2]عبد الله مكة 37'!O67</f>
        <v>1</v>
      </c>
      <c r="P67" s="818">
        <f>'[2]ملاك وتشغيل37'!P67+'[2]فهد الرياض37'!P67+'[2]خالد عيون37'!P67+'[2]فهد الدمام37'!P67+'[2]عبد الله مكة 37'!P67</f>
        <v>5</v>
      </c>
      <c r="Q67" s="818">
        <f>'[2]ملاك وتشغيل37'!Q67+'[2]فهد الرياض37'!Q67+'[2]خالد عيون37'!Q67+'[2]فهد الدمام37'!Q67+'[2]عبد الله مكة 37'!Q67</f>
        <v>2</v>
      </c>
      <c r="R67" s="819">
        <f t="shared" si="11"/>
        <v>8</v>
      </c>
      <c r="S67" s="818">
        <f>'[2]ملاك وتشغيل37'!S67+'[2]فهد الرياض37'!S67+'[2]خالد عيون37'!S67+'[2]فهد الدمام37'!S67+'[2]عبد الله مكة 37'!S67</f>
        <v>7</v>
      </c>
      <c r="T67" s="818">
        <f>'[2]ملاك وتشغيل37'!T67+'[2]فهد الرياض37'!T67+'[2]خالد عيون37'!T67+'[2]فهد الدمام37'!T67+'[2]عبد الله مكة 37'!T67</f>
        <v>14</v>
      </c>
      <c r="U67" s="818">
        <f>'[2]ملاك وتشغيل37'!U67+'[2]فهد الرياض37'!U67+'[2]خالد عيون37'!U67+'[2]فهد الدمام37'!U67+'[2]عبد الله مكة 37'!U67</f>
        <v>3</v>
      </c>
      <c r="V67" s="819">
        <f t="shared" si="12"/>
        <v>24</v>
      </c>
      <c r="W67" s="818">
        <f>'[2]ملاك وتشغيل37'!W67+'[2]فهد الرياض37'!W67+'[2]خالد عيون37'!W67+'[2]فهد الدمام37'!W67+'[2]عبد الله مكة 37'!W67</f>
        <v>4</v>
      </c>
      <c r="X67" s="818">
        <f>'[2]ملاك وتشغيل37'!X67+'[2]فهد الرياض37'!X67+'[2]خالد عيون37'!X67+'[2]فهد الدمام37'!X67+'[2]عبد الله مكة 37'!X67</f>
        <v>10</v>
      </c>
      <c r="Y67" s="818">
        <f>'[2]ملاك وتشغيل37'!Y67+'[2]فهد الرياض37'!Y67+'[2]خالد عيون37'!Y67+'[2]فهد الدمام37'!Y67+'[2]عبد الله مكة 37'!Y67</f>
        <v>0</v>
      </c>
      <c r="Z67" s="819">
        <f t="shared" si="13"/>
        <v>14</v>
      </c>
      <c r="AA67" s="818">
        <f>'[2]ملاك وتشغيل37'!AA67+'[2]فهد الرياض37'!AA67+'[2]خالد عيون37'!AA67+'[2]فهد الدمام37'!AA67+'[2]عبد الله مكة 37'!AA67</f>
        <v>5</v>
      </c>
      <c r="AB67" s="818">
        <f>'[2]ملاك وتشغيل37'!AB67+'[2]فهد الرياض37'!AB67+'[2]خالد عيون37'!AB67+'[2]فهد الدمام37'!AB67+'[2]عبد الله مكة 37'!AB67</f>
        <v>8</v>
      </c>
      <c r="AC67" s="818">
        <f>'[2]ملاك وتشغيل37'!AC67+'[2]فهد الرياض37'!AC67+'[2]خالد عيون37'!AC67+'[2]فهد الدمام37'!AC67+'[2]عبد الله مكة 37'!AC67</f>
        <v>3</v>
      </c>
      <c r="AD67" s="819">
        <f t="shared" si="14"/>
        <v>16</v>
      </c>
    </row>
    <row r="68" spans="1:30">
      <c r="A68" s="820" t="s">
        <v>482</v>
      </c>
      <c r="B68" s="821" t="s">
        <v>483</v>
      </c>
      <c r="C68" s="818">
        <f>'[2]ملاك وتشغيل37'!C68+'[2]فهد الرياض37'!C68+'[2]خالد عيون37'!C68+'[2]فهد الدمام37'!C68+'[2]عبد الله مكة 37'!C68</f>
        <v>0</v>
      </c>
      <c r="D68" s="818">
        <f>'[2]ملاك وتشغيل37'!D68+'[2]فهد الرياض37'!D68+'[2]خالد عيون37'!D68+'[2]فهد الدمام37'!D68+'[2]عبد الله مكة 37'!D68</f>
        <v>30</v>
      </c>
      <c r="E68" s="818">
        <f>'[2]ملاك وتشغيل37'!E68+'[2]فهد الرياض37'!E68+'[2]خالد عيون37'!E68+'[2]فهد الدمام37'!E68+'[2]عبد الله مكة 37'!E68</f>
        <v>9</v>
      </c>
      <c r="F68" s="819">
        <f t="shared" si="8"/>
        <v>39</v>
      </c>
      <c r="G68" s="818">
        <f>'[2]ملاك وتشغيل37'!G68+'[2]فهد الرياض37'!G68+'[2]خالد عيون37'!G68+'[2]فهد الدمام37'!G68+'[2]عبد الله مكة 37'!G68</f>
        <v>1</v>
      </c>
      <c r="H68" s="818">
        <f>'[2]ملاك وتشغيل37'!H68+'[2]فهد الرياض37'!H68+'[2]خالد عيون37'!H68+'[2]فهد الدمام37'!H68+'[2]عبد الله مكة 37'!H68</f>
        <v>8</v>
      </c>
      <c r="I68" s="818">
        <f>'[2]ملاك وتشغيل37'!I68+'[2]فهد الرياض37'!I68+'[2]خالد عيون37'!I68+'[2]فهد الدمام37'!I68+'[2]عبد الله مكة 37'!I68</f>
        <v>0</v>
      </c>
      <c r="J68" s="819">
        <f t="shared" si="9"/>
        <v>9</v>
      </c>
      <c r="K68" s="818">
        <f>'[2]ملاك وتشغيل37'!K68+'[2]فهد الرياض37'!K68+'[2]خالد عيون37'!K68+'[2]فهد الدمام37'!K68+'[2]عبد الله مكة 37'!K68</f>
        <v>0</v>
      </c>
      <c r="L68" s="818">
        <f>'[2]ملاك وتشغيل37'!L68+'[2]فهد الرياض37'!L68+'[2]خالد عيون37'!L68+'[2]فهد الدمام37'!L68+'[2]عبد الله مكة 37'!L68</f>
        <v>50</v>
      </c>
      <c r="M68" s="818">
        <f>'[2]ملاك وتشغيل37'!M68+'[2]فهد الرياض37'!M68+'[2]خالد عيون37'!M68+'[2]فهد الدمام37'!M68+'[2]عبد الله مكة 37'!M68</f>
        <v>4</v>
      </c>
      <c r="N68" s="819">
        <f t="shared" si="10"/>
        <v>54</v>
      </c>
      <c r="O68" s="818">
        <f>'[2]ملاك وتشغيل37'!O68+'[2]فهد الرياض37'!O68+'[2]خالد عيون37'!O68+'[2]فهد الدمام37'!O68+'[2]عبد الله مكة 37'!O68</f>
        <v>0</v>
      </c>
      <c r="P68" s="818">
        <f>'[2]ملاك وتشغيل37'!P68+'[2]فهد الرياض37'!P68+'[2]خالد عيون37'!P68+'[2]فهد الدمام37'!P68+'[2]عبد الله مكة 37'!P68</f>
        <v>6</v>
      </c>
      <c r="Q68" s="818">
        <f>'[2]ملاك وتشغيل37'!Q68+'[2]فهد الرياض37'!Q68+'[2]خالد عيون37'!Q68+'[2]فهد الدمام37'!Q68+'[2]عبد الله مكة 37'!Q68</f>
        <v>0</v>
      </c>
      <c r="R68" s="819">
        <f t="shared" si="11"/>
        <v>6</v>
      </c>
      <c r="S68" s="818">
        <f>'[2]ملاك وتشغيل37'!S68+'[2]فهد الرياض37'!S68+'[2]خالد عيون37'!S68+'[2]فهد الدمام37'!S68+'[2]عبد الله مكة 37'!S68</f>
        <v>2</v>
      </c>
      <c r="T68" s="818">
        <f>'[2]ملاك وتشغيل37'!T68+'[2]فهد الرياض37'!T68+'[2]خالد عيون37'!T68+'[2]فهد الدمام37'!T68+'[2]عبد الله مكة 37'!T68</f>
        <v>14</v>
      </c>
      <c r="U68" s="818">
        <f>'[2]ملاك وتشغيل37'!U68+'[2]فهد الرياض37'!U68+'[2]خالد عيون37'!U68+'[2]فهد الدمام37'!U68+'[2]عبد الله مكة 37'!U68</f>
        <v>4</v>
      </c>
      <c r="V68" s="819">
        <f t="shared" si="12"/>
        <v>20</v>
      </c>
      <c r="W68" s="818">
        <f>'[2]ملاك وتشغيل37'!W68+'[2]فهد الرياض37'!W68+'[2]خالد عيون37'!W68+'[2]فهد الدمام37'!W68+'[2]عبد الله مكة 37'!W68</f>
        <v>1</v>
      </c>
      <c r="X68" s="818">
        <f>'[2]ملاك وتشغيل37'!X68+'[2]فهد الرياض37'!X68+'[2]خالد عيون37'!X68+'[2]فهد الدمام37'!X68+'[2]عبد الله مكة 37'!X68</f>
        <v>13</v>
      </c>
      <c r="Y68" s="818">
        <f>'[2]ملاك وتشغيل37'!Y68+'[2]فهد الرياض37'!Y68+'[2]خالد عيون37'!Y68+'[2]فهد الدمام37'!Y68+'[2]عبد الله مكة 37'!Y68</f>
        <v>3</v>
      </c>
      <c r="Z68" s="819">
        <f t="shared" si="13"/>
        <v>17</v>
      </c>
      <c r="AA68" s="818">
        <f>'[2]ملاك وتشغيل37'!AA68+'[2]فهد الرياض37'!AA68+'[2]خالد عيون37'!AA68+'[2]فهد الدمام37'!AA68+'[2]عبد الله مكة 37'!AA68</f>
        <v>1</v>
      </c>
      <c r="AB68" s="818">
        <f>'[2]ملاك وتشغيل37'!AB68+'[2]فهد الرياض37'!AB68+'[2]خالد عيون37'!AB68+'[2]فهد الدمام37'!AB68+'[2]عبد الله مكة 37'!AB68</f>
        <v>9</v>
      </c>
      <c r="AC68" s="818">
        <f>'[2]ملاك وتشغيل37'!AC68+'[2]فهد الرياض37'!AC68+'[2]خالد عيون37'!AC68+'[2]فهد الدمام37'!AC68+'[2]عبد الله مكة 37'!AC68</f>
        <v>2</v>
      </c>
      <c r="AD68" s="819">
        <f t="shared" si="14"/>
        <v>12</v>
      </c>
    </row>
    <row r="69" spans="1:30">
      <c r="A69" s="820" t="s">
        <v>484</v>
      </c>
      <c r="B69" s="821" t="s">
        <v>485</v>
      </c>
      <c r="C69" s="818">
        <f>'[2]ملاك وتشغيل37'!C69+'[2]فهد الرياض37'!C69+'[2]خالد عيون37'!C69+'[2]فهد الدمام37'!C69+'[2]عبد الله مكة 37'!C69</f>
        <v>35</v>
      </c>
      <c r="D69" s="818">
        <f>'[2]ملاك وتشغيل37'!D69+'[2]فهد الرياض37'!D69+'[2]خالد عيون37'!D69+'[2]فهد الدمام37'!D69+'[2]عبد الله مكة 37'!D69</f>
        <v>45</v>
      </c>
      <c r="E69" s="818">
        <f>'[2]ملاك وتشغيل37'!E69+'[2]فهد الرياض37'!E69+'[2]خالد عيون37'!E69+'[2]فهد الدمام37'!E69+'[2]عبد الله مكة 37'!E69</f>
        <v>11</v>
      </c>
      <c r="F69" s="819">
        <f t="shared" si="8"/>
        <v>91</v>
      </c>
      <c r="G69" s="818">
        <f>'[2]ملاك وتشغيل37'!G69+'[2]فهد الرياض37'!G69+'[2]خالد عيون37'!G69+'[2]فهد الدمام37'!G69+'[2]عبد الله مكة 37'!G69</f>
        <v>11</v>
      </c>
      <c r="H69" s="818">
        <f>'[2]ملاك وتشغيل37'!H69+'[2]فهد الرياض37'!H69+'[2]خالد عيون37'!H69+'[2]فهد الدمام37'!H69+'[2]عبد الله مكة 37'!H69</f>
        <v>14</v>
      </c>
      <c r="I69" s="818">
        <f>'[2]ملاك وتشغيل37'!I69+'[2]فهد الرياض37'!I69+'[2]خالد عيون37'!I69+'[2]فهد الدمام37'!I69+'[2]عبد الله مكة 37'!I69</f>
        <v>7</v>
      </c>
      <c r="J69" s="819">
        <f t="shared" si="9"/>
        <v>32</v>
      </c>
      <c r="K69" s="818">
        <f>'[2]ملاك وتشغيل37'!K69+'[2]فهد الرياض37'!K69+'[2]خالد عيون37'!K69+'[2]فهد الدمام37'!K69+'[2]عبد الله مكة 37'!K69</f>
        <v>1</v>
      </c>
      <c r="L69" s="818">
        <f>'[2]ملاك وتشغيل37'!L69+'[2]فهد الرياض37'!L69+'[2]خالد عيون37'!L69+'[2]فهد الدمام37'!L69+'[2]عبد الله مكة 37'!L69</f>
        <v>33</v>
      </c>
      <c r="M69" s="818">
        <f>'[2]ملاك وتشغيل37'!M69+'[2]فهد الرياض37'!M69+'[2]خالد عيون37'!M69+'[2]فهد الدمام37'!M69+'[2]عبد الله مكة 37'!M69</f>
        <v>5</v>
      </c>
      <c r="N69" s="819">
        <f t="shared" si="10"/>
        <v>39</v>
      </c>
      <c r="O69" s="818">
        <f>'[2]ملاك وتشغيل37'!O69+'[2]فهد الرياض37'!O69+'[2]خالد عيون37'!O69+'[2]فهد الدمام37'!O69+'[2]عبد الله مكة 37'!O69</f>
        <v>1</v>
      </c>
      <c r="P69" s="818">
        <f>'[2]ملاك وتشغيل37'!P69+'[2]فهد الرياض37'!P69+'[2]خالد عيون37'!P69+'[2]فهد الدمام37'!P69+'[2]عبد الله مكة 37'!P69</f>
        <v>5</v>
      </c>
      <c r="Q69" s="818">
        <f>'[2]ملاك وتشغيل37'!Q69+'[2]فهد الرياض37'!Q69+'[2]خالد عيون37'!Q69+'[2]فهد الدمام37'!Q69+'[2]عبد الله مكة 37'!Q69</f>
        <v>2</v>
      </c>
      <c r="R69" s="819">
        <f t="shared" si="11"/>
        <v>8</v>
      </c>
      <c r="S69" s="818">
        <f>'[2]ملاك وتشغيل37'!S69+'[2]فهد الرياض37'!S69+'[2]خالد عيون37'!S69+'[2]فهد الدمام37'!S69+'[2]عبد الله مكة 37'!S69</f>
        <v>8</v>
      </c>
      <c r="T69" s="818">
        <f>'[2]ملاك وتشغيل37'!T69+'[2]فهد الرياض37'!T69+'[2]خالد عيون37'!T69+'[2]فهد الدمام37'!T69+'[2]عبد الله مكة 37'!T69</f>
        <v>24</v>
      </c>
      <c r="U69" s="818">
        <f>'[2]ملاك وتشغيل37'!U69+'[2]فهد الرياض37'!U69+'[2]خالد عيون37'!U69+'[2]فهد الدمام37'!U69+'[2]عبد الله مكة 37'!U69</f>
        <v>3</v>
      </c>
      <c r="V69" s="819">
        <f t="shared" si="12"/>
        <v>35</v>
      </c>
      <c r="W69" s="818">
        <f>'[2]ملاك وتشغيل37'!W69+'[2]فهد الرياض37'!W69+'[2]خالد عيون37'!W69+'[2]فهد الدمام37'!W69+'[2]عبد الله مكة 37'!W69</f>
        <v>10</v>
      </c>
      <c r="X69" s="818">
        <f>'[2]ملاك وتشغيل37'!X69+'[2]فهد الرياض37'!X69+'[2]خالد عيون37'!X69+'[2]فهد الدمام37'!X69+'[2]عبد الله مكة 37'!X69</f>
        <v>17</v>
      </c>
      <c r="Y69" s="818">
        <f>'[2]ملاك وتشغيل37'!Y69+'[2]فهد الرياض37'!Y69+'[2]خالد عيون37'!Y69+'[2]فهد الدمام37'!Y69+'[2]عبد الله مكة 37'!Y69</f>
        <v>2</v>
      </c>
      <c r="Z69" s="819">
        <f t="shared" si="13"/>
        <v>29</v>
      </c>
      <c r="AA69" s="818">
        <f>'[2]ملاك وتشغيل37'!AA69+'[2]فهد الرياض37'!AA69+'[2]خالد عيون37'!AA69+'[2]فهد الدمام37'!AA69+'[2]عبد الله مكة 37'!AA69</f>
        <v>5</v>
      </c>
      <c r="AB69" s="818">
        <f>'[2]ملاك وتشغيل37'!AB69+'[2]فهد الرياض37'!AB69+'[2]خالد عيون37'!AB69+'[2]فهد الدمام37'!AB69+'[2]عبد الله مكة 37'!AB69</f>
        <v>20</v>
      </c>
      <c r="AC69" s="818">
        <f>'[2]ملاك وتشغيل37'!AC69+'[2]فهد الرياض37'!AC69+'[2]خالد عيون37'!AC69+'[2]فهد الدمام37'!AC69+'[2]عبد الله مكة 37'!AC69</f>
        <v>3</v>
      </c>
      <c r="AD69" s="819">
        <f t="shared" si="14"/>
        <v>28</v>
      </c>
    </row>
    <row r="70" spans="1:30">
      <c r="A70" s="820" t="s">
        <v>486</v>
      </c>
      <c r="B70" s="821" t="s">
        <v>487</v>
      </c>
      <c r="C70" s="818">
        <f>'[2]ملاك وتشغيل37'!C70+'[2]فهد الرياض37'!C70+'[2]خالد عيون37'!C70+'[2]فهد الدمام37'!C70+'[2]عبد الله مكة 37'!C70</f>
        <v>4</v>
      </c>
      <c r="D70" s="818">
        <f>'[2]ملاك وتشغيل37'!D70+'[2]فهد الرياض37'!D70+'[2]خالد عيون37'!D70+'[2]فهد الدمام37'!D70+'[2]عبد الله مكة 37'!D70</f>
        <v>8</v>
      </c>
      <c r="E70" s="818">
        <f>'[2]ملاك وتشغيل37'!E70+'[2]فهد الرياض37'!E70+'[2]خالد عيون37'!E70+'[2]فهد الدمام37'!E70+'[2]عبد الله مكة 37'!E70</f>
        <v>4</v>
      </c>
      <c r="F70" s="819">
        <f t="shared" si="8"/>
        <v>16</v>
      </c>
      <c r="G70" s="818">
        <f>'[2]ملاك وتشغيل37'!G70+'[2]فهد الرياض37'!G70+'[2]خالد عيون37'!G70+'[2]فهد الدمام37'!G70+'[2]عبد الله مكة 37'!G70</f>
        <v>2</v>
      </c>
      <c r="H70" s="818">
        <f>'[2]ملاك وتشغيل37'!H70+'[2]فهد الرياض37'!H70+'[2]خالد عيون37'!H70+'[2]فهد الدمام37'!H70+'[2]عبد الله مكة 37'!H70</f>
        <v>1</v>
      </c>
      <c r="I70" s="818">
        <f>'[2]ملاك وتشغيل37'!I70+'[2]فهد الرياض37'!I70+'[2]خالد عيون37'!I70+'[2]فهد الدمام37'!I70+'[2]عبد الله مكة 37'!I70</f>
        <v>0</v>
      </c>
      <c r="J70" s="819">
        <f t="shared" si="9"/>
        <v>3</v>
      </c>
      <c r="K70" s="818">
        <f>'[2]ملاك وتشغيل37'!K70+'[2]فهد الرياض37'!K70+'[2]خالد عيون37'!K70+'[2]فهد الدمام37'!K70+'[2]عبد الله مكة 37'!K70</f>
        <v>4</v>
      </c>
      <c r="L70" s="818">
        <f>'[2]ملاك وتشغيل37'!L70+'[2]فهد الرياض37'!L70+'[2]خالد عيون37'!L70+'[2]فهد الدمام37'!L70+'[2]عبد الله مكة 37'!L70</f>
        <v>6</v>
      </c>
      <c r="M70" s="818">
        <f>'[2]ملاك وتشغيل37'!M70+'[2]فهد الرياض37'!M70+'[2]خالد عيون37'!M70+'[2]فهد الدمام37'!M70+'[2]عبد الله مكة 37'!M70</f>
        <v>3</v>
      </c>
      <c r="N70" s="819">
        <f t="shared" si="10"/>
        <v>13</v>
      </c>
      <c r="O70" s="818">
        <f>'[2]ملاك وتشغيل37'!O70+'[2]فهد الرياض37'!O70+'[2]خالد عيون37'!O70+'[2]فهد الدمام37'!O70+'[2]عبد الله مكة 37'!O70</f>
        <v>4</v>
      </c>
      <c r="P70" s="818">
        <f>'[2]ملاك وتشغيل37'!P70+'[2]فهد الرياض37'!P70+'[2]خالد عيون37'!P70+'[2]فهد الدمام37'!P70+'[2]عبد الله مكة 37'!P70</f>
        <v>0</v>
      </c>
      <c r="Q70" s="818">
        <f>'[2]ملاك وتشغيل37'!Q70+'[2]فهد الرياض37'!Q70+'[2]خالد عيون37'!Q70+'[2]فهد الدمام37'!Q70+'[2]عبد الله مكة 37'!Q70</f>
        <v>0</v>
      </c>
      <c r="R70" s="819">
        <f t="shared" si="11"/>
        <v>4</v>
      </c>
      <c r="S70" s="818">
        <f>'[2]ملاك وتشغيل37'!S70+'[2]فهد الرياض37'!S70+'[2]خالد عيون37'!S70+'[2]فهد الدمام37'!S70+'[2]عبد الله مكة 37'!S70</f>
        <v>1</v>
      </c>
      <c r="T70" s="818">
        <f>'[2]ملاك وتشغيل37'!T70+'[2]فهد الرياض37'!T70+'[2]خالد عيون37'!T70+'[2]فهد الدمام37'!T70+'[2]عبد الله مكة 37'!T70</f>
        <v>3</v>
      </c>
      <c r="U70" s="818">
        <f>'[2]ملاك وتشغيل37'!U70+'[2]فهد الرياض37'!U70+'[2]خالد عيون37'!U70+'[2]فهد الدمام37'!U70+'[2]عبد الله مكة 37'!U70</f>
        <v>1</v>
      </c>
      <c r="V70" s="819">
        <f t="shared" si="12"/>
        <v>5</v>
      </c>
      <c r="W70" s="818">
        <f>'[2]ملاك وتشغيل37'!W70+'[2]فهد الرياض37'!W70+'[2]خالد عيون37'!W70+'[2]فهد الدمام37'!W70+'[2]عبد الله مكة 37'!W70</f>
        <v>1</v>
      </c>
      <c r="X70" s="818">
        <f>'[2]ملاك وتشغيل37'!X70+'[2]فهد الرياض37'!X70+'[2]خالد عيون37'!X70+'[2]فهد الدمام37'!X70+'[2]عبد الله مكة 37'!X70</f>
        <v>4</v>
      </c>
      <c r="Y70" s="818">
        <f>'[2]ملاك وتشغيل37'!Y70+'[2]فهد الرياض37'!Y70+'[2]خالد عيون37'!Y70+'[2]فهد الدمام37'!Y70+'[2]عبد الله مكة 37'!Y70</f>
        <v>0</v>
      </c>
      <c r="Z70" s="819">
        <f t="shared" si="13"/>
        <v>5</v>
      </c>
      <c r="AA70" s="818">
        <f>'[2]ملاك وتشغيل37'!AA70+'[2]فهد الرياض37'!AA70+'[2]خالد عيون37'!AA70+'[2]فهد الدمام37'!AA70+'[2]عبد الله مكة 37'!AA70</f>
        <v>0</v>
      </c>
      <c r="AB70" s="818">
        <f>'[2]ملاك وتشغيل37'!AB70+'[2]فهد الرياض37'!AB70+'[2]خالد عيون37'!AB70+'[2]فهد الدمام37'!AB70+'[2]عبد الله مكة 37'!AB70</f>
        <v>2</v>
      </c>
      <c r="AC70" s="818">
        <f>'[2]ملاك وتشغيل37'!AC70+'[2]فهد الرياض37'!AC70+'[2]خالد عيون37'!AC70+'[2]فهد الدمام37'!AC70+'[2]عبد الله مكة 37'!AC70</f>
        <v>1</v>
      </c>
      <c r="AD70" s="819">
        <f t="shared" si="14"/>
        <v>3</v>
      </c>
    </row>
    <row r="71" spans="1:30">
      <c r="A71" s="820" t="s">
        <v>488</v>
      </c>
      <c r="B71" s="821" t="s">
        <v>489</v>
      </c>
      <c r="C71" s="818">
        <f>'[2]ملاك وتشغيل37'!C71+'[2]فهد الرياض37'!C71+'[2]خالد عيون37'!C71+'[2]فهد الدمام37'!C71+'[2]عبد الله مكة 37'!C71</f>
        <v>73</v>
      </c>
      <c r="D71" s="818">
        <f>'[2]ملاك وتشغيل37'!D71+'[2]فهد الرياض37'!D71+'[2]خالد عيون37'!D71+'[2]فهد الدمام37'!D71+'[2]عبد الله مكة 37'!D71</f>
        <v>50</v>
      </c>
      <c r="E71" s="818">
        <f>'[2]ملاك وتشغيل37'!E71+'[2]فهد الرياض37'!E71+'[2]خالد عيون37'!E71+'[2]فهد الدمام37'!E71+'[2]عبد الله مكة 37'!E71</f>
        <v>33</v>
      </c>
      <c r="F71" s="819">
        <f t="shared" si="8"/>
        <v>156</v>
      </c>
      <c r="G71" s="818">
        <f>'[2]ملاك وتشغيل37'!G71+'[2]فهد الرياض37'!G71+'[2]خالد عيون37'!G71+'[2]فهد الدمام37'!G71+'[2]عبد الله مكة 37'!G71</f>
        <v>51</v>
      </c>
      <c r="H71" s="818">
        <f>'[2]ملاك وتشغيل37'!H71+'[2]فهد الرياض37'!H71+'[2]خالد عيون37'!H71+'[2]فهد الدمام37'!H71+'[2]عبد الله مكة 37'!H71</f>
        <v>12</v>
      </c>
      <c r="I71" s="818">
        <f>'[2]ملاك وتشغيل37'!I71+'[2]فهد الرياض37'!I71+'[2]خالد عيون37'!I71+'[2]فهد الدمام37'!I71+'[2]عبد الله مكة 37'!I71</f>
        <v>7</v>
      </c>
      <c r="J71" s="819">
        <f t="shared" si="9"/>
        <v>70</v>
      </c>
      <c r="K71" s="818">
        <f>'[2]ملاك وتشغيل37'!K71+'[2]فهد الرياض37'!K71+'[2]خالد عيون37'!K71+'[2]فهد الدمام37'!K71+'[2]عبد الله مكة 37'!K71</f>
        <v>79</v>
      </c>
      <c r="L71" s="818">
        <f>'[2]ملاك وتشغيل37'!L71+'[2]فهد الرياض37'!L71+'[2]خالد عيون37'!L71+'[2]فهد الدمام37'!L71+'[2]عبد الله مكة 37'!L71</f>
        <v>73</v>
      </c>
      <c r="M71" s="818">
        <f>'[2]ملاك وتشغيل37'!M71+'[2]فهد الرياض37'!M71+'[2]خالد عيون37'!M71+'[2]فهد الدمام37'!M71+'[2]عبد الله مكة 37'!M71</f>
        <v>36</v>
      </c>
      <c r="N71" s="819">
        <f t="shared" si="10"/>
        <v>188</v>
      </c>
      <c r="O71" s="818">
        <f>'[2]ملاك وتشغيل37'!O71+'[2]فهد الرياض37'!O71+'[2]خالد عيون37'!O71+'[2]فهد الدمام37'!O71+'[2]عبد الله مكة 37'!O71</f>
        <v>24</v>
      </c>
      <c r="P71" s="818">
        <f>'[2]ملاك وتشغيل37'!P71+'[2]فهد الرياض37'!P71+'[2]خالد عيون37'!P71+'[2]فهد الدمام37'!P71+'[2]عبد الله مكة 37'!P71</f>
        <v>18</v>
      </c>
      <c r="Q71" s="818">
        <f>'[2]ملاك وتشغيل37'!Q71+'[2]فهد الرياض37'!Q71+'[2]خالد عيون37'!Q71+'[2]فهد الدمام37'!Q71+'[2]عبد الله مكة 37'!Q71</f>
        <v>5</v>
      </c>
      <c r="R71" s="819">
        <f t="shared" si="11"/>
        <v>47</v>
      </c>
      <c r="S71" s="818">
        <f>'[2]ملاك وتشغيل37'!S71+'[2]فهد الرياض37'!S71+'[2]خالد عيون37'!S71+'[2]فهد الدمام37'!S71+'[2]عبد الله مكة 37'!S71</f>
        <v>74</v>
      </c>
      <c r="T71" s="818">
        <f>'[2]ملاك وتشغيل37'!T71+'[2]فهد الرياض37'!T71+'[2]خالد عيون37'!T71+'[2]فهد الدمام37'!T71+'[2]عبد الله مكة 37'!T71</f>
        <v>42</v>
      </c>
      <c r="U71" s="818">
        <f>'[2]ملاك وتشغيل37'!U71+'[2]فهد الرياض37'!U71+'[2]خالد عيون37'!U71+'[2]فهد الدمام37'!U71+'[2]عبد الله مكة 37'!U71</f>
        <v>9</v>
      </c>
      <c r="V71" s="819">
        <f t="shared" si="12"/>
        <v>125</v>
      </c>
      <c r="W71" s="818">
        <f>'[2]ملاك وتشغيل37'!W71+'[2]فهد الرياض37'!W71+'[2]خالد عيون37'!W71+'[2]فهد الدمام37'!W71+'[2]عبد الله مكة 37'!W71</f>
        <v>39</v>
      </c>
      <c r="X71" s="818">
        <f>'[2]ملاك وتشغيل37'!X71+'[2]فهد الرياض37'!X71+'[2]خالد عيون37'!X71+'[2]فهد الدمام37'!X71+'[2]عبد الله مكة 37'!X71</f>
        <v>22</v>
      </c>
      <c r="Y71" s="818">
        <f>'[2]ملاك وتشغيل37'!Y71+'[2]فهد الرياض37'!Y71+'[2]خالد عيون37'!Y71+'[2]فهد الدمام37'!Y71+'[2]عبد الله مكة 37'!Y71</f>
        <v>9</v>
      </c>
      <c r="Z71" s="819">
        <f t="shared" si="13"/>
        <v>70</v>
      </c>
      <c r="AA71" s="818">
        <f>'[2]ملاك وتشغيل37'!AA71+'[2]فهد الرياض37'!AA71+'[2]خالد عيون37'!AA71+'[2]فهد الدمام37'!AA71+'[2]عبد الله مكة 37'!AA71</f>
        <v>49</v>
      </c>
      <c r="AB71" s="818">
        <f>'[2]ملاك وتشغيل37'!AB71+'[2]فهد الرياض37'!AB71+'[2]خالد عيون37'!AB71+'[2]فهد الدمام37'!AB71+'[2]عبد الله مكة 37'!AB71</f>
        <v>31</v>
      </c>
      <c r="AC71" s="818">
        <f>'[2]ملاك وتشغيل37'!AC71+'[2]فهد الرياض37'!AC71+'[2]خالد عيون37'!AC71+'[2]فهد الدمام37'!AC71+'[2]عبد الله مكة 37'!AC71</f>
        <v>15</v>
      </c>
      <c r="AD71" s="819">
        <f t="shared" si="14"/>
        <v>95</v>
      </c>
    </row>
    <row r="72" spans="1:30">
      <c r="A72" s="820" t="s">
        <v>490</v>
      </c>
      <c r="B72" s="821" t="s">
        <v>491</v>
      </c>
      <c r="C72" s="818">
        <f>'[2]ملاك وتشغيل37'!C72+'[2]فهد الرياض37'!C72+'[2]خالد عيون37'!C72+'[2]فهد الدمام37'!C72+'[2]عبد الله مكة 37'!C72</f>
        <v>7</v>
      </c>
      <c r="D72" s="818">
        <f>'[2]ملاك وتشغيل37'!D72+'[2]فهد الرياض37'!D72+'[2]خالد عيون37'!D72+'[2]فهد الدمام37'!D72+'[2]عبد الله مكة 37'!D72</f>
        <v>12</v>
      </c>
      <c r="E72" s="818">
        <f>'[2]ملاك وتشغيل37'!E72+'[2]فهد الرياض37'!E72+'[2]خالد عيون37'!E72+'[2]فهد الدمام37'!E72+'[2]عبد الله مكة 37'!E72</f>
        <v>4</v>
      </c>
      <c r="F72" s="819">
        <f t="shared" si="8"/>
        <v>23</v>
      </c>
      <c r="G72" s="818">
        <f>'[2]ملاك وتشغيل37'!G72+'[2]فهد الرياض37'!G72+'[2]خالد عيون37'!G72+'[2]فهد الدمام37'!G72+'[2]عبد الله مكة 37'!G72</f>
        <v>7</v>
      </c>
      <c r="H72" s="818">
        <f>'[2]ملاك وتشغيل37'!H72+'[2]فهد الرياض37'!H72+'[2]خالد عيون37'!H72+'[2]فهد الدمام37'!H72+'[2]عبد الله مكة 37'!H72</f>
        <v>3</v>
      </c>
      <c r="I72" s="818">
        <f>'[2]ملاك وتشغيل37'!I72+'[2]فهد الرياض37'!I72+'[2]خالد عيون37'!I72+'[2]فهد الدمام37'!I72+'[2]عبد الله مكة 37'!I72</f>
        <v>1</v>
      </c>
      <c r="J72" s="819">
        <f t="shared" si="9"/>
        <v>11</v>
      </c>
      <c r="K72" s="818">
        <f>'[2]ملاك وتشغيل37'!K72+'[2]فهد الرياض37'!K72+'[2]خالد عيون37'!K72+'[2]فهد الدمام37'!K72+'[2]عبد الله مكة 37'!K72</f>
        <v>0</v>
      </c>
      <c r="L72" s="818">
        <f>'[2]ملاك وتشغيل37'!L72+'[2]فهد الرياض37'!L72+'[2]خالد عيون37'!L72+'[2]فهد الدمام37'!L72+'[2]عبد الله مكة 37'!L72</f>
        <v>14</v>
      </c>
      <c r="M72" s="818">
        <f>'[2]ملاك وتشغيل37'!M72+'[2]فهد الرياض37'!M72+'[2]خالد عيون37'!M72+'[2]فهد الدمام37'!M72+'[2]عبد الله مكة 37'!M72</f>
        <v>7</v>
      </c>
      <c r="N72" s="819">
        <f t="shared" si="10"/>
        <v>21</v>
      </c>
      <c r="O72" s="818">
        <f>'[2]ملاك وتشغيل37'!O72+'[2]فهد الرياض37'!O72+'[2]خالد عيون37'!O72+'[2]فهد الدمام37'!O72+'[2]عبد الله مكة 37'!O72</f>
        <v>1</v>
      </c>
      <c r="P72" s="818">
        <f>'[2]ملاك وتشغيل37'!P72+'[2]فهد الرياض37'!P72+'[2]خالد عيون37'!P72+'[2]فهد الدمام37'!P72+'[2]عبد الله مكة 37'!P72</f>
        <v>5</v>
      </c>
      <c r="Q72" s="818">
        <f>'[2]ملاك وتشغيل37'!Q72+'[2]فهد الرياض37'!Q72+'[2]خالد عيون37'!Q72+'[2]فهد الدمام37'!Q72+'[2]عبد الله مكة 37'!Q72</f>
        <v>0</v>
      </c>
      <c r="R72" s="819">
        <f t="shared" si="11"/>
        <v>6</v>
      </c>
      <c r="S72" s="818">
        <f>'[2]ملاك وتشغيل37'!S72+'[2]فهد الرياض37'!S72+'[2]خالد عيون37'!S72+'[2]فهد الدمام37'!S72+'[2]عبد الله مكة 37'!S72</f>
        <v>10</v>
      </c>
      <c r="T72" s="818">
        <f>'[2]ملاك وتشغيل37'!T72+'[2]فهد الرياض37'!T72+'[2]خالد عيون37'!T72+'[2]فهد الدمام37'!T72+'[2]عبد الله مكة 37'!T72</f>
        <v>11</v>
      </c>
      <c r="U72" s="818">
        <f>'[2]ملاك وتشغيل37'!U72+'[2]فهد الرياض37'!U72+'[2]خالد عيون37'!U72+'[2]فهد الدمام37'!U72+'[2]عبد الله مكة 37'!U72</f>
        <v>1</v>
      </c>
      <c r="V72" s="819">
        <f t="shared" si="12"/>
        <v>22</v>
      </c>
      <c r="W72" s="818">
        <f>'[2]ملاك وتشغيل37'!W72+'[2]فهد الرياض37'!W72+'[2]خالد عيون37'!W72+'[2]فهد الدمام37'!W72+'[2]عبد الله مكة 37'!W72</f>
        <v>3</v>
      </c>
      <c r="X72" s="818">
        <f>'[2]ملاك وتشغيل37'!X72+'[2]فهد الرياض37'!X72+'[2]خالد عيون37'!X72+'[2]فهد الدمام37'!X72+'[2]عبد الله مكة 37'!X72</f>
        <v>6</v>
      </c>
      <c r="Y72" s="818">
        <f>'[2]ملاك وتشغيل37'!Y72+'[2]فهد الرياض37'!Y72+'[2]خالد عيون37'!Y72+'[2]فهد الدمام37'!Y72+'[2]عبد الله مكة 37'!Y72</f>
        <v>2</v>
      </c>
      <c r="Z72" s="819">
        <f t="shared" si="13"/>
        <v>11</v>
      </c>
      <c r="AA72" s="818">
        <f>'[2]ملاك وتشغيل37'!AA72+'[2]فهد الرياض37'!AA72+'[2]خالد عيون37'!AA72+'[2]فهد الدمام37'!AA72+'[2]عبد الله مكة 37'!AA72</f>
        <v>9</v>
      </c>
      <c r="AB72" s="818">
        <f>'[2]ملاك وتشغيل37'!AB72+'[2]فهد الرياض37'!AB72+'[2]خالد عيون37'!AB72+'[2]فهد الدمام37'!AB72+'[2]عبد الله مكة 37'!AB72</f>
        <v>11</v>
      </c>
      <c r="AC72" s="818">
        <f>'[2]ملاك وتشغيل37'!AC72+'[2]فهد الرياض37'!AC72+'[2]خالد عيون37'!AC72+'[2]فهد الدمام37'!AC72+'[2]عبد الله مكة 37'!AC72</f>
        <v>3</v>
      </c>
      <c r="AD72" s="819">
        <f t="shared" si="14"/>
        <v>23</v>
      </c>
    </row>
    <row r="73" spans="1:30">
      <c r="A73" s="820" t="s">
        <v>492</v>
      </c>
      <c r="B73" s="821" t="s">
        <v>493</v>
      </c>
      <c r="C73" s="818">
        <f>'[2]ملاك وتشغيل37'!C73+'[2]فهد الرياض37'!C73+'[2]خالد عيون37'!C73+'[2]فهد الدمام37'!C73+'[2]عبد الله مكة 37'!C73</f>
        <v>0</v>
      </c>
      <c r="D73" s="818">
        <f>'[2]ملاك وتشغيل37'!D73+'[2]فهد الرياض37'!D73+'[2]خالد عيون37'!D73+'[2]فهد الدمام37'!D73+'[2]عبد الله مكة 37'!D73</f>
        <v>1</v>
      </c>
      <c r="E73" s="818">
        <f>'[2]ملاك وتشغيل37'!E73+'[2]فهد الرياض37'!E73+'[2]خالد عيون37'!E73+'[2]فهد الدمام37'!E73+'[2]عبد الله مكة 37'!E73</f>
        <v>1</v>
      </c>
      <c r="F73" s="819">
        <f t="shared" si="8"/>
        <v>2</v>
      </c>
      <c r="G73" s="818">
        <f>'[2]ملاك وتشغيل37'!G73+'[2]فهد الرياض37'!G73+'[2]خالد عيون37'!G73+'[2]فهد الدمام37'!G73+'[2]عبد الله مكة 37'!G73</f>
        <v>0</v>
      </c>
      <c r="H73" s="818">
        <f>'[2]ملاك وتشغيل37'!H73+'[2]فهد الرياض37'!H73+'[2]خالد عيون37'!H73+'[2]فهد الدمام37'!H73+'[2]عبد الله مكة 37'!H73</f>
        <v>2</v>
      </c>
      <c r="I73" s="818">
        <f>'[2]ملاك وتشغيل37'!I73+'[2]فهد الرياض37'!I73+'[2]خالد عيون37'!I73+'[2]فهد الدمام37'!I73+'[2]عبد الله مكة 37'!I73</f>
        <v>0</v>
      </c>
      <c r="J73" s="819">
        <f t="shared" si="9"/>
        <v>2</v>
      </c>
      <c r="K73" s="818">
        <f>'[2]ملاك وتشغيل37'!K73+'[2]فهد الرياض37'!K73+'[2]خالد عيون37'!K73+'[2]فهد الدمام37'!K73+'[2]عبد الله مكة 37'!K73</f>
        <v>3</v>
      </c>
      <c r="L73" s="818">
        <f>'[2]ملاك وتشغيل37'!L73+'[2]فهد الرياض37'!L73+'[2]خالد عيون37'!L73+'[2]فهد الدمام37'!L73+'[2]عبد الله مكة 37'!L73</f>
        <v>6</v>
      </c>
      <c r="M73" s="818">
        <f>'[2]ملاك وتشغيل37'!M73+'[2]فهد الرياض37'!M73+'[2]خالد عيون37'!M73+'[2]فهد الدمام37'!M73+'[2]عبد الله مكة 37'!M73</f>
        <v>1</v>
      </c>
      <c r="N73" s="819">
        <f t="shared" si="10"/>
        <v>10</v>
      </c>
      <c r="O73" s="818">
        <f>'[2]ملاك وتشغيل37'!O73+'[2]فهد الرياض37'!O73+'[2]خالد عيون37'!O73+'[2]فهد الدمام37'!O73+'[2]عبد الله مكة 37'!O73</f>
        <v>0</v>
      </c>
      <c r="P73" s="818">
        <f>'[2]ملاك وتشغيل37'!P73+'[2]فهد الرياض37'!P73+'[2]خالد عيون37'!P73+'[2]فهد الدمام37'!P73+'[2]عبد الله مكة 37'!P73</f>
        <v>2</v>
      </c>
      <c r="Q73" s="818">
        <f>'[2]ملاك وتشغيل37'!Q73+'[2]فهد الرياض37'!Q73+'[2]خالد عيون37'!Q73+'[2]فهد الدمام37'!Q73+'[2]عبد الله مكة 37'!Q73</f>
        <v>0</v>
      </c>
      <c r="R73" s="819">
        <f t="shared" si="11"/>
        <v>2</v>
      </c>
      <c r="S73" s="818">
        <f>'[2]ملاك وتشغيل37'!S73+'[2]فهد الرياض37'!S73+'[2]خالد عيون37'!S73+'[2]فهد الدمام37'!S73+'[2]عبد الله مكة 37'!S73</f>
        <v>0</v>
      </c>
      <c r="T73" s="818">
        <f>'[2]ملاك وتشغيل37'!T73+'[2]فهد الرياض37'!T73+'[2]خالد عيون37'!T73+'[2]فهد الدمام37'!T73+'[2]عبد الله مكة 37'!T73</f>
        <v>3</v>
      </c>
      <c r="U73" s="818">
        <f>'[2]ملاك وتشغيل37'!U73+'[2]فهد الرياض37'!U73+'[2]خالد عيون37'!U73+'[2]فهد الدمام37'!U73+'[2]عبد الله مكة 37'!U73</f>
        <v>0</v>
      </c>
      <c r="V73" s="819">
        <f t="shared" si="12"/>
        <v>3</v>
      </c>
      <c r="W73" s="818">
        <f>'[2]ملاك وتشغيل37'!W73+'[2]فهد الرياض37'!W73+'[2]خالد عيون37'!W73+'[2]فهد الدمام37'!W73+'[2]عبد الله مكة 37'!W73</f>
        <v>1</v>
      </c>
      <c r="X73" s="818">
        <f>'[2]ملاك وتشغيل37'!X73+'[2]فهد الرياض37'!X73+'[2]خالد عيون37'!X73+'[2]فهد الدمام37'!X73+'[2]عبد الله مكة 37'!X73</f>
        <v>2</v>
      </c>
      <c r="Y73" s="818">
        <f>'[2]ملاك وتشغيل37'!Y73+'[2]فهد الرياض37'!Y73+'[2]خالد عيون37'!Y73+'[2]فهد الدمام37'!Y73+'[2]عبد الله مكة 37'!Y73</f>
        <v>1</v>
      </c>
      <c r="Z73" s="819">
        <f t="shared" si="13"/>
        <v>4</v>
      </c>
      <c r="AA73" s="818">
        <f>'[2]ملاك وتشغيل37'!AA73+'[2]فهد الرياض37'!AA73+'[2]خالد عيون37'!AA73+'[2]فهد الدمام37'!AA73+'[2]عبد الله مكة 37'!AA73</f>
        <v>0</v>
      </c>
      <c r="AB73" s="818">
        <f>'[2]ملاك وتشغيل37'!AB73+'[2]فهد الرياض37'!AB73+'[2]خالد عيون37'!AB73+'[2]فهد الدمام37'!AB73+'[2]عبد الله مكة 37'!AB73</f>
        <v>1</v>
      </c>
      <c r="AC73" s="818">
        <f>'[2]ملاك وتشغيل37'!AC73+'[2]فهد الرياض37'!AC73+'[2]خالد عيون37'!AC73+'[2]فهد الدمام37'!AC73+'[2]عبد الله مكة 37'!AC73</f>
        <v>0</v>
      </c>
      <c r="AD73" s="819">
        <f t="shared" si="14"/>
        <v>1</v>
      </c>
    </row>
    <row r="74" spans="1:30">
      <c r="A74" s="820" t="s">
        <v>494</v>
      </c>
      <c r="B74" s="821" t="s">
        <v>495</v>
      </c>
      <c r="C74" s="818">
        <f>'[2]ملاك وتشغيل37'!C74+'[2]فهد الرياض37'!C74+'[2]خالد عيون37'!C74+'[2]فهد الدمام37'!C74+'[2]عبد الله مكة 37'!C74</f>
        <v>30</v>
      </c>
      <c r="D74" s="818">
        <f>'[2]ملاك وتشغيل37'!D74+'[2]فهد الرياض37'!D74+'[2]خالد عيون37'!D74+'[2]فهد الدمام37'!D74+'[2]عبد الله مكة 37'!D74</f>
        <v>3</v>
      </c>
      <c r="E74" s="818">
        <f>'[2]ملاك وتشغيل37'!E74+'[2]فهد الرياض37'!E74+'[2]خالد عيون37'!E74+'[2]فهد الدمام37'!E74+'[2]عبد الله مكة 37'!E74</f>
        <v>2</v>
      </c>
      <c r="F74" s="819">
        <f t="shared" si="8"/>
        <v>35</v>
      </c>
      <c r="G74" s="818">
        <f>'[2]ملاك وتشغيل37'!G74+'[2]فهد الرياض37'!G74+'[2]خالد عيون37'!G74+'[2]فهد الدمام37'!G74+'[2]عبد الله مكة 37'!G74</f>
        <v>4</v>
      </c>
      <c r="H74" s="818">
        <f>'[2]ملاك وتشغيل37'!H74+'[2]فهد الرياض37'!H74+'[2]خالد عيون37'!H74+'[2]فهد الدمام37'!H74+'[2]عبد الله مكة 37'!H74</f>
        <v>3</v>
      </c>
      <c r="I74" s="818">
        <f>'[2]ملاك وتشغيل37'!I74+'[2]فهد الرياض37'!I74+'[2]خالد عيون37'!I74+'[2]فهد الدمام37'!I74+'[2]عبد الله مكة 37'!I74</f>
        <v>2</v>
      </c>
      <c r="J74" s="819">
        <f t="shared" si="9"/>
        <v>9</v>
      </c>
      <c r="K74" s="818">
        <f>'[2]ملاك وتشغيل37'!K74+'[2]فهد الرياض37'!K74+'[2]خالد عيون37'!K74+'[2]فهد الدمام37'!K74+'[2]عبد الله مكة 37'!K74</f>
        <v>17</v>
      </c>
      <c r="L74" s="818">
        <f>'[2]ملاك وتشغيل37'!L74+'[2]فهد الرياض37'!L74+'[2]خالد عيون37'!L74+'[2]فهد الدمام37'!L74+'[2]عبد الله مكة 37'!L74</f>
        <v>4</v>
      </c>
      <c r="M74" s="818">
        <f>'[2]ملاك وتشغيل37'!M74+'[2]فهد الرياض37'!M74+'[2]خالد عيون37'!M74+'[2]فهد الدمام37'!M74+'[2]عبد الله مكة 37'!M74</f>
        <v>1</v>
      </c>
      <c r="N74" s="819">
        <f t="shared" si="10"/>
        <v>22</v>
      </c>
      <c r="O74" s="818">
        <f>'[2]ملاك وتشغيل37'!O74+'[2]فهد الرياض37'!O74+'[2]خالد عيون37'!O74+'[2]فهد الدمام37'!O74+'[2]عبد الله مكة 37'!O74</f>
        <v>1</v>
      </c>
      <c r="P74" s="818">
        <f>'[2]ملاك وتشغيل37'!P74+'[2]فهد الرياض37'!P74+'[2]خالد عيون37'!P74+'[2]فهد الدمام37'!P74+'[2]عبد الله مكة 37'!P74</f>
        <v>1</v>
      </c>
      <c r="Q74" s="818">
        <f>'[2]ملاك وتشغيل37'!Q74+'[2]فهد الرياض37'!Q74+'[2]خالد عيون37'!Q74+'[2]فهد الدمام37'!Q74+'[2]عبد الله مكة 37'!Q74</f>
        <v>0</v>
      </c>
      <c r="R74" s="819">
        <f t="shared" si="11"/>
        <v>2</v>
      </c>
      <c r="S74" s="818">
        <f>'[2]ملاك وتشغيل37'!S74+'[2]فهد الرياض37'!S74+'[2]خالد عيون37'!S74+'[2]فهد الدمام37'!S74+'[2]عبد الله مكة 37'!S74</f>
        <v>77</v>
      </c>
      <c r="T74" s="818">
        <f>'[2]ملاك وتشغيل37'!T74+'[2]فهد الرياض37'!T74+'[2]خالد عيون37'!T74+'[2]فهد الدمام37'!T74+'[2]عبد الله مكة 37'!T74</f>
        <v>6</v>
      </c>
      <c r="U74" s="818">
        <f>'[2]ملاك وتشغيل37'!U74+'[2]فهد الرياض37'!U74+'[2]خالد عيون37'!U74+'[2]فهد الدمام37'!U74+'[2]عبد الله مكة 37'!U74</f>
        <v>1</v>
      </c>
      <c r="V74" s="819">
        <f t="shared" si="12"/>
        <v>84</v>
      </c>
      <c r="W74" s="818">
        <f>'[2]ملاك وتشغيل37'!W74+'[2]فهد الرياض37'!W74+'[2]خالد عيون37'!W74+'[2]فهد الدمام37'!W74+'[2]عبد الله مكة 37'!W74</f>
        <v>18</v>
      </c>
      <c r="X74" s="818">
        <f>'[2]ملاك وتشغيل37'!X74+'[2]فهد الرياض37'!X74+'[2]خالد عيون37'!X74+'[2]فهد الدمام37'!X74+'[2]عبد الله مكة 37'!X74</f>
        <v>2</v>
      </c>
      <c r="Y74" s="818">
        <f>'[2]ملاك وتشغيل37'!Y74+'[2]فهد الرياض37'!Y74+'[2]خالد عيون37'!Y74+'[2]فهد الدمام37'!Y74+'[2]عبد الله مكة 37'!Y74</f>
        <v>0</v>
      </c>
      <c r="Z74" s="819">
        <f t="shared" si="13"/>
        <v>20</v>
      </c>
      <c r="AA74" s="818">
        <f>'[2]ملاك وتشغيل37'!AA74+'[2]فهد الرياض37'!AA74+'[2]خالد عيون37'!AA74+'[2]فهد الدمام37'!AA74+'[2]عبد الله مكة 37'!AA74</f>
        <v>2</v>
      </c>
      <c r="AB74" s="818">
        <f>'[2]ملاك وتشغيل37'!AB74+'[2]فهد الرياض37'!AB74+'[2]خالد عيون37'!AB74+'[2]فهد الدمام37'!AB74+'[2]عبد الله مكة 37'!AB74</f>
        <v>0</v>
      </c>
      <c r="AC74" s="818">
        <f>'[2]ملاك وتشغيل37'!AC74+'[2]فهد الرياض37'!AC74+'[2]خالد عيون37'!AC74+'[2]فهد الدمام37'!AC74+'[2]عبد الله مكة 37'!AC74</f>
        <v>0</v>
      </c>
      <c r="AD74" s="819">
        <f t="shared" si="14"/>
        <v>2</v>
      </c>
    </row>
    <row r="75" spans="1:30">
      <c r="A75" s="820" t="s">
        <v>496</v>
      </c>
      <c r="B75" s="821" t="s">
        <v>497</v>
      </c>
      <c r="C75" s="818">
        <f>'[2]ملاك وتشغيل37'!C75+'[2]فهد الرياض37'!C75+'[2]خالد عيون37'!C75+'[2]فهد الدمام37'!C75+'[2]عبد الله مكة 37'!C75</f>
        <v>64</v>
      </c>
      <c r="D75" s="818">
        <f>'[2]ملاك وتشغيل37'!D75+'[2]فهد الرياض37'!D75+'[2]خالد عيون37'!D75+'[2]فهد الدمام37'!D75+'[2]عبد الله مكة 37'!D75</f>
        <v>3</v>
      </c>
      <c r="E75" s="818">
        <f>'[2]ملاك وتشغيل37'!E75+'[2]فهد الرياض37'!E75+'[2]خالد عيون37'!E75+'[2]فهد الدمام37'!E75+'[2]عبد الله مكة 37'!E75</f>
        <v>0</v>
      </c>
      <c r="F75" s="819">
        <f t="shared" si="8"/>
        <v>67</v>
      </c>
      <c r="G75" s="818">
        <f>'[2]ملاك وتشغيل37'!G75+'[2]فهد الرياض37'!G75+'[2]خالد عيون37'!G75+'[2]فهد الدمام37'!G75+'[2]عبد الله مكة 37'!G75</f>
        <v>42</v>
      </c>
      <c r="H75" s="818">
        <f>'[2]ملاك وتشغيل37'!H75+'[2]فهد الرياض37'!H75+'[2]خالد عيون37'!H75+'[2]فهد الدمام37'!H75+'[2]عبد الله مكة 37'!H75</f>
        <v>6</v>
      </c>
      <c r="I75" s="818">
        <f>'[2]ملاك وتشغيل37'!I75+'[2]فهد الرياض37'!I75+'[2]خالد عيون37'!I75+'[2]فهد الدمام37'!I75+'[2]عبد الله مكة 37'!I75</f>
        <v>0</v>
      </c>
      <c r="J75" s="819">
        <f t="shared" si="9"/>
        <v>48</v>
      </c>
      <c r="K75" s="818">
        <f>'[2]ملاك وتشغيل37'!K75+'[2]فهد الرياض37'!K75+'[2]خالد عيون37'!K75+'[2]فهد الدمام37'!K75+'[2]عبد الله مكة 37'!K75</f>
        <v>81</v>
      </c>
      <c r="L75" s="818">
        <f>'[2]ملاك وتشغيل37'!L75+'[2]فهد الرياض37'!L75+'[2]خالد عيون37'!L75+'[2]فهد الدمام37'!L75+'[2]عبد الله مكة 37'!L75</f>
        <v>5</v>
      </c>
      <c r="M75" s="818">
        <f>'[2]ملاك وتشغيل37'!M75+'[2]فهد الرياض37'!M75+'[2]خالد عيون37'!M75+'[2]فهد الدمام37'!M75+'[2]عبد الله مكة 37'!M75</f>
        <v>3</v>
      </c>
      <c r="N75" s="819">
        <f t="shared" si="10"/>
        <v>89</v>
      </c>
      <c r="O75" s="818">
        <f>'[2]ملاك وتشغيل37'!O75+'[2]فهد الرياض37'!O75+'[2]خالد عيون37'!O75+'[2]فهد الدمام37'!O75+'[2]عبد الله مكة 37'!O75</f>
        <v>32</v>
      </c>
      <c r="P75" s="818">
        <f>'[2]ملاك وتشغيل37'!P75+'[2]فهد الرياض37'!P75+'[2]خالد عيون37'!P75+'[2]فهد الدمام37'!P75+'[2]عبد الله مكة 37'!P75</f>
        <v>0</v>
      </c>
      <c r="Q75" s="818">
        <f>'[2]ملاك وتشغيل37'!Q75+'[2]فهد الرياض37'!Q75+'[2]خالد عيون37'!Q75+'[2]فهد الدمام37'!Q75+'[2]عبد الله مكة 37'!Q75</f>
        <v>0</v>
      </c>
      <c r="R75" s="819">
        <f t="shared" si="11"/>
        <v>32</v>
      </c>
      <c r="S75" s="818">
        <f>'[2]ملاك وتشغيل37'!S75+'[2]فهد الرياض37'!S75+'[2]خالد عيون37'!S75+'[2]فهد الدمام37'!S75+'[2]عبد الله مكة 37'!S75</f>
        <v>91</v>
      </c>
      <c r="T75" s="818">
        <f>'[2]ملاك وتشغيل37'!T75+'[2]فهد الرياض37'!T75+'[2]خالد عيون37'!T75+'[2]فهد الدمام37'!T75+'[2]عبد الله مكة 37'!T75</f>
        <v>2</v>
      </c>
      <c r="U75" s="818">
        <f>'[2]ملاك وتشغيل37'!U75+'[2]فهد الرياض37'!U75+'[2]خالد عيون37'!U75+'[2]فهد الدمام37'!U75+'[2]عبد الله مكة 37'!U75</f>
        <v>0</v>
      </c>
      <c r="V75" s="819">
        <f t="shared" si="12"/>
        <v>93</v>
      </c>
      <c r="W75" s="818">
        <f>'[2]ملاك وتشغيل37'!W75+'[2]فهد الرياض37'!W75+'[2]خالد عيون37'!W75+'[2]فهد الدمام37'!W75+'[2]عبد الله مكة 37'!W75</f>
        <v>66</v>
      </c>
      <c r="X75" s="818">
        <f>'[2]ملاك وتشغيل37'!X75+'[2]فهد الرياض37'!X75+'[2]خالد عيون37'!X75+'[2]فهد الدمام37'!X75+'[2]عبد الله مكة 37'!X75</f>
        <v>1</v>
      </c>
      <c r="Y75" s="818">
        <f>'[2]ملاك وتشغيل37'!Y75+'[2]فهد الرياض37'!Y75+'[2]خالد عيون37'!Y75+'[2]فهد الدمام37'!Y75+'[2]عبد الله مكة 37'!Y75</f>
        <v>0</v>
      </c>
      <c r="Z75" s="819">
        <f t="shared" si="13"/>
        <v>67</v>
      </c>
      <c r="AA75" s="818">
        <f>'[2]ملاك وتشغيل37'!AA75+'[2]فهد الرياض37'!AA75+'[2]خالد عيون37'!AA75+'[2]فهد الدمام37'!AA75+'[2]عبد الله مكة 37'!AA75</f>
        <v>53</v>
      </c>
      <c r="AB75" s="818">
        <f>'[2]ملاك وتشغيل37'!AB75+'[2]فهد الرياض37'!AB75+'[2]خالد عيون37'!AB75+'[2]فهد الدمام37'!AB75+'[2]عبد الله مكة 37'!AB75</f>
        <v>4</v>
      </c>
      <c r="AC75" s="818">
        <f>'[2]ملاك وتشغيل37'!AC75+'[2]فهد الرياض37'!AC75+'[2]خالد عيون37'!AC75+'[2]فهد الدمام37'!AC75+'[2]عبد الله مكة 37'!AC75</f>
        <v>1</v>
      </c>
      <c r="AD75" s="819">
        <f t="shared" si="14"/>
        <v>58</v>
      </c>
    </row>
    <row r="76" spans="1:30">
      <c r="A76" s="820" t="s">
        <v>498</v>
      </c>
      <c r="B76" s="821" t="s">
        <v>499</v>
      </c>
      <c r="C76" s="818">
        <f>'[2]ملاك وتشغيل37'!C76+'[2]فهد الرياض37'!C76+'[2]خالد عيون37'!C76+'[2]فهد الدمام37'!C76+'[2]عبد الله مكة 37'!C76</f>
        <v>50</v>
      </c>
      <c r="D76" s="818">
        <f>'[2]ملاك وتشغيل37'!D76+'[2]فهد الرياض37'!D76+'[2]خالد عيون37'!D76+'[2]فهد الدمام37'!D76+'[2]عبد الله مكة 37'!D76</f>
        <v>3</v>
      </c>
      <c r="E76" s="818">
        <f>'[2]ملاك وتشغيل37'!E76+'[2]فهد الرياض37'!E76+'[2]خالد عيون37'!E76+'[2]فهد الدمام37'!E76+'[2]عبد الله مكة 37'!E76</f>
        <v>3</v>
      </c>
      <c r="F76" s="819">
        <f t="shared" si="8"/>
        <v>56</v>
      </c>
      <c r="G76" s="818">
        <f>'[2]ملاك وتشغيل37'!G76+'[2]فهد الرياض37'!G76+'[2]خالد عيون37'!G76+'[2]فهد الدمام37'!G76+'[2]عبد الله مكة 37'!G76</f>
        <v>21</v>
      </c>
      <c r="H76" s="818">
        <f>'[2]ملاك وتشغيل37'!H76+'[2]فهد الرياض37'!H76+'[2]خالد عيون37'!H76+'[2]فهد الدمام37'!H76+'[2]عبد الله مكة 37'!H76</f>
        <v>2</v>
      </c>
      <c r="I76" s="818">
        <f>'[2]ملاك وتشغيل37'!I76+'[2]فهد الرياض37'!I76+'[2]خالد عيون37'!I76+'[2]فهد الدمام37'!I76+'[2]عبد الله مكة 37'!I76</f>
        <v>2</v>
      </c>
      <c r="J76" s="819">
        <f t="shared" si="9"/>
        <v>25</v>
      </c>
      <c r="K76" s="818">
        <f>'[2]ملاك وتشغيل37'!K76+'[2]فهد الرياض37'!K76+'[2]خالد عيون37'!K76+'[2]فهد الدمام37'!K76+'[2]عبد الله مكة 37'!K76</f>
        <v>41</v>
      </c>
      <c r="L76" s="818">
        <f>'[2]ملاك وتشغيل37'!L76+'[2]فهد الرياض37'!L76+'[2]خالد عيون37'!L76+'[2]فهد الدمام37'!L76+'[2]عبد الله مكة 37'!L76</f>
        <v>8</v>
      </c>
      <c r="M76" s="818">
        <f>'[2]ملاك وتشغيل37'!M76+'[2]فهد الرياض37'!M76+'[2]خالد عيون37'!M76+'[2]فهد الدمام37'!M76+'[2]عبد الله مكة 37'!M76</f>
        <v>5</v>
      </c>
      <c r="N76" s="819">
        <f t="shared" si="10"/>
        <v>54</v>
      </c>
      <c r="O76" s="818">
        <f>'[2]ملاك وتشغيل37'!O76+'[2]فهد الرياض37'!O76+'[2]خالد عيون37'!O76+'[2]فهد الدمام37'!O76+'[2]عبد الله مكة 37'!O76</f>
        <v>11</v>
      </c>
      <c r="P76" s="818">
        <f>'[2]ملاك وتشغيل37'!P76+'[2]فهد الرياض37'!P76+'[2]خالد عيون37'!P76+'[2]فهد الدمام37'!P76+'[2]عبد الله مكة 37'!P76</f>
        <v>2</v>
      </c>
      <c r="Q76" s="818">
        <f>'[2]ملاك وتشغيل37'!Q76+'[2]فهد الرياض37'!Q76+'[2]خالد عيون37'!Q76+'[2]فهد الدمام37'!Q76+'[2]عبد الله مكة 37'!Q76</f>
        <v>0</v>
      </c>
      <c r="R76" s="819">
        <f t="shared" si="11"/>
        <v>13</v>
      </c>
      <c r="S76" s="818">
        <f>'[2]ملاك وتشغيل37'!S76+'[2]فهد الرياض37'!S76+'[2]خالد عيون37'!S76+'[2]فهد الدمام37'!S76+'[2]عبد الله مكة 37'!S76</f>
        <v>39</v>
      </c>
      <c r="T76" s="818">
        <f>'[2]ملاك وتشغيل37'!T76+'[2]فهد الرياض37'!T76+'[2]خالد عيون37'!T76+'[2]فهد الدمام37'!T76+'[2]عبد الله مكة 37'!T76</f>
        <v>2</v>
      </c>
      <c r="U76" s="818">
        <f>'[2]ملاك وتشغيل37'!U76+'[2]فهد الرياض37'!U76+'[2]خالد عيون37'!U76+'[2]فهد الدمام37'!U76+'[2]عبد الله مكة 37'!U76</f>
        <v>2</v>
      </c>
      <c r="V76" s="819">
        <f t="shared" si="12"/>
        <v>43</v>
      </c>
      <c r="W76" s="818">
        <f>'[2]ملاك وتشغيل37'!W76+'[2]فهد الرياض37'!W76+'[2]خالد عيون37'!W76+'[2]فهد الدمام37'!W76+'[2]عبد الله مكة 37'!W76</f>
        <v>17</v>
      </c>
      <c r="X76" s="818">
        <f>'[2]ملاك وتشغيل37'!X76+'[2]فهد الرياض37'!X76+'[2]خالد عيون37'!X76+'[2]فهد الدمام37'!X76+'[2]عبد الله مكة 37'!X76</f>
        <v>2</v>
      </c>
      <c r="Y76" s="818">
        <f>'[2]ملاك وتشغيل37'!Y76+'[2]فهد الرياض37'!Y76+'[2]خالد عيون37'!Y76+'[2]فهد الدمام37'!Y76+'[2]عبد الله مكة 37'!Y76</f>
        <v>1</v>
      </c>
      <c r="Z76" s="819">
        <f t="shared" si="13"/>
        <v>20</v>
      </c>
      <c r="AA76" s="818">
        <f>'[2]ملاك وتشغيل37'!AA76+'[2]فهد الرياض37'!AA76+'[2]خالد عيون37'!AA76+'[2]فهد الدمام37'!AA76+'[2]عبد الله مكة 37'!AA76</f>
        <v>17</v>
      </c>
      <c r="AB76" s="818">
        <f>'[2]ملاك وتشغيل37'!AB76+'[2]فهد الرياض37'!AB76+'[2]خالد عيون37'!AB76+'[2]فهد الدمام37'!AB76+'[2]عبد الله مكة 37'!AB76</f>
        <v>4</v>
      </c>
      <c r="AC76" s="818">
        <f>'[2]ملاك وتشغيل37'!AC76+'[2]فهد الرياض37'!AC76+'[2]خالد عيون37'!AC76+'[2]فهد الدمام37'!AC76+'[2]عبد الله مكة 37'!AC76</f>
        <v>0</v>
      </c>
      <c r="AD76" s="819">
        <f t="shared" si="14"/>
        <v>21</v>
      </c>
    </row>
    <row r="77" spans="1:30">
      <c r="A77" s="820" t="s">
        <v>500</v>
      </c>
      <c r="B77" s="821" t="s">
        <v>501</v>
      </c>
      <c r="C77" s="818">
        <f>'[2]ملاك وتشغيل37'!C77+'[2]فهد الرياض37'!C77+'[2]خالد عيون37'!C77+'[2]فهد الدمام37'!C77+'[2]عبد الله مكة 37'!C77</f>
        <v>12</v>
      </c>
      <c r="D77" s="818">
        <f>'[2]ملاك وتشغيل37'!D77+'[2]فهد الرياض37'!D77+'[2]خالد عيون37'!D77+'[2]فهد الدمام37'!D77+'[2]عبد الله مكة 37'!D77</f>
        <v>4</v>
      </c>
      <c r="E77" s="818">
        <f>'[2]ملاك وتشغيل37'!E77+'[2]فهد الرياض37'!E77+'[2]خالد عيون37'!E77+'[2]فهد الدمام37'!E77+'[2]عبد الله مكة 37'!E77</f>
        <v>4</v>
      </c>
      <c r="F77" s="819">
        <f t="shared" si="8"/>
        <v>20</v>
      </c>
      <c r="G77" s="818">
        <f>'[2]ملاك وتشغيل37'!G77+'[2]فهد الرياض37'!G77+'[2]خالد عيون37'!G77+'[2]فهد الدمام37'!G77+'[2]عبد الله مكة 37'!G77</f>
        <v>9</v>
      </c>
      <c r="H77" s="818">
        <f>'[2]ملاك وتشغيل37'!H77+'[2]فهد الرياض37'!H77+'[2]خالد عيون37'!H77+'[2]فهد الدمام37'!H77+'[2]عبد الله مكة 37'!H77</f>
        <v>6</v>
      </c>
      <c r="I77" s="818">
        <f>'[2]ملاك وتشغيل37'!I77+'[2]فهد الرياض37'!I77+'[2]خالد عيون37'!I77+'[2]فهد الدمام37'!I77+'[2]عبد الله مكة 37'!I77</f>
        <v>1</v>
      </c>
      <c r="J77" s="819">
        <f t="shared" si="9"/>
        <v>16</v>
      </c>
      <c r="K77" s="818">
        <f>'[2]ملاك وتشغيل37'!K77+'[2]فهد الرياض37'!K77+'[2]خالد عيون37'!K77+'[2]فهد الدمام37'!K77+'[2]عبد الله مكة 37'!K77</f>
        <v>13</v>
      </c>
      <c r="L77" s="818">
        <f>'[2]ملاك وتشغيل37'!L77+'[2]فهد الرياض37'!L77+'[2]خالد عيون37'!L77+'[2]فهد الدمام37'!L77+'[2]عبد الله مكة 37'!L77</f>
        <v>11</v>
      </c>
      <c r="M77" s="818">
        <f>'[2]ملاك وتشغيل37'!M77+'[2]فهد الرياض37'!M77+'[2]خالد عيون37'!M77+'[2]فهد الدمام37'!M77+'[2]عبد الله مكة 37'!M77</f>
        <v>2</v>
      </c>
      <c r="N77" s="819">
        <f t="shared" si="10"/>
        <v>26</v>
      </c>
      <c r="O77" s="818">
        <f>'[2]ملاك وتشغيل37'!O77+'[2]فهد الرياض37'!O77+'[2]خالد عيون37'!O77+'[2]فهد الدمام37'!O77+'[2]عبد الله مكة 37'!O77</f>
        <v>2</v>
      </c>
      <c r="P77" s="818">
        <f>'[2]ملاك وتشغيل37'!P77+'[2]فهد الرياض37'!P77+'[2]خالد عيون37'!P77+'[2]فهد الدمام37'!P77+'[2]عبد الله مكة 37'!P77</f>
        <v>1</v>
      </c>
      <c r="Q77" s="818">
        <f>'[2]ملاك وتشغيل37'!Q77+'[2]فهد الرياض37'!Q77+'[2]خالد عيون37'!Q77+'[2]فهد الدمام37'!Q77+'[2]عبد الله مكة 37'!Q77</f>
        <v>0</v>
      </c>
      <c r="R77" s="819">
        <f t="shared" si="11"/>
        <v>3</v>
      </c>
      <c r="S77" s="818">
        <f>'[2]ملاك وتشغيل37'!S77+'[2]فهد الرياض37'!S77+'[2]خالد عيون37'!S77+'[2]فهد الدمام37'!S77+'[2]عبد الله مكة 37'!S77</f>
        <v>10</v>
      </c>
      <c r="T77" s="818">
        <f>'[2]ملاك وتشغيل37'!T77+'[2]فهد الرياض37'!T77+'[2]خالد عيون37'!T77+'[2]فهد الدمام37'!T77+'[2]عبد الله مكة 37'!T77</f>
        <v>2</v>
      </c>
      <c r="U77" s="818">
        <f>'[2]ملاك وتشغيل37'!U77+'[2]فهد الرياض37'!U77+'[2]خالد عيون37'!U77+'[2]فهد الدمام37'!U77+'[2]عبد الله مكة 37'!U77</f>
        <v>1</v>
      </c>
      <c r="V77" s="819">
        <f t="shared" si="12"/>
        <v>13</v>
      </c>
      <c r="W77" s="818">
        <f>'[2]ملاك وتشغيل37'!W77+'[2]فهد الرياض37'!W77+'[2]خالد عيون37'!W77+'[2]فهد الدمام37'!W77+'[2]عبد الله مكة 37'!W77</f>
        <v>8</v>
      </c>
      <c r="X77" s="818">
        <f>'[2]ملاك وتشغيل37'!X77+'[2]فهد الرياض37'!X77+'[2]خالد عيون37'!X77+'[2]فهد الدمام37'!X77+'[2]عبد الله مكة 37'!X77</f>
        <v>3</v>
      </c>
      <c r="Y77" s="818">
        <f>'[2]ملاك وتشغيل37'!Y77+'[2]فهد الرياض37'!Y77+'[2]خالد عيون37'!Y77+'[2]فهد الدمام37'!Y77+'[2]عبد الله مكة 37'!Y77</f>
        <v>2</v>
      </c>
      <c r="Z77" s="819">
        <f t="shared" si="13"/>
        <v>13</v>
      </c>
      <c r="AA77" s="818">
        <f>'[2]ملاك وتشغيل37'!AA77+'[2]فهد الرياض37'!AA77+'[2]خالد عيون37'!AA77+'[2]فهد الدمام37'!AA77+'[2]عبد الله مكة 37'!AA77</f>
        <v>6</v>
      </c>
      <c r="AB77" s="818">
        <f>'[2]ملاك وتشغيل37'!AB77+'[2]فهد الرياض37'!AB77+'[2]خالد عيون37'!AB77+'[2]فهد الدمام37'!AB77+'[2]عبد الله مكة 37'!AB77</f>
        <v>1</v>
      </c>
      <c r="AC77" s="818">
        <f>'[2]ملاك وتشغيل37'!AC77+'[2]فهد الرياض37'!AC77+'[2]خالد عيون37'!AC77+'[2]فهد الدمام37'!AC77+'[2]عبد الله مكة 37'!AC77</f>
        <v>1</v>
      </c>
      <c r="AD77" s="819">
        <f t="shared" si="14"/>
        <v>8</v>
      </c>
    </row>
    <row r="78" spans="1:30">
      <c r="A78" s="820" t="s">
        <v>502</v>
      </c>
      <c r="B78" s="821" t="s">
        <v>503</v>
      </c>
      <c r="C78" s="818">
        <f>'[2]ملاك وتشغيل37'!C78+'[2]فهد الرياض37'!C78+'[2]خالد عيون37'!C78+'[2]فهد الدمام37'!C78+'[2]عبد الله مكة 37'!C78</f>
        <v>6</v>
      </c>
      <c r="D78" s="818">
        <f>'[2]ملاك وتشغيل37'!D78+'[2]فهد الرياض37'!D78+'[2]خالد عيون37'!D78+'[2]فهد الدمام37'!D78+'[2]عبد الله مكة 37'!D78</f>
        <v>7</v>
      </c>
      <c r="E78" s="818">
        <f>'[2]ملاك وتشغيل37'!E78+'[2]فهد الرياض37'!E78+'[2]خالد عيون37'!E78+'[2]فهد الدمام37'!E78+'[2]عبد الله مكة 37'!E78</f>
        <v>5</v>
      </c>
      <c r="F78" s="819">
        <f t="shared" si="8"/>
        <v>18</v>
      </c>
      <c r="G78" s="818">
        <f>'[2]ملاك وتشغيل37'!G78+'[2]فهد الرياض37'!G78+'[2]خالد عيون37'!G78+'[2]فهد الدمام37'!G78+'[2]عبد الله مكة 37'!G78</f>
        <v>5</v>
      </c>
      <c r="H78" s="818">
        <f>'[2]ملاك وتشغيل37'!H78+'[2]فهد الرياض37'!H78+'[2]خالد عيون37'!H78+'[2]فهد الدمام37'!H78+'[2]عبد الله مكة 37'!H78</f>
        <v>2</v>
      </c>
      <c r="I78" s="818">
        <f>'[2]ملاك وتشغيل37'!I78+'[2]فهد الرياض37'!I78+'[2]خالد عيون37'!I78+'[2]فهد الدمام37'!I78+'[2]عبد الله مكة 37'!I78</f>
        <v>3</v>
      </c>
      <c r="J78" s="819">
        <f t="shared" si="9"/>
        <v>10</v>
      </c>
      <c r="K78" s="818">
        <f>'[2]ملاك وتشغيل37'!K78+'[2]فهد الرياض37'!K78+'[2]خالد عيون37'!K78+'[2]فهد الدمام37'!K78+'[2]عبد الله مكة 37'!K78</f>
        <v>1</v>
      </c>
      <c r="L78" s="818">
        <f>'[2]ملاك وتشغيل37'!L78+'[2]فهد الرياض37'!L78+'[2]خالد عيون37'!L78+'[2]فهد الدمام37'!L78+'[2]عبد الله مكة 37'!L78</f>
        <v>7</v>
      </c>
      <c r="M78" s="818">
        <f>'[2]ملاك وتشغيل37'!M78+'[2]فهد الرياض37'!M78+'[2]خالد عيون37'!M78+'[2]فهد الدمام37'!M78+'[2]عبد الله مكة 37'!M78</f>
        <v>5</v>
      </c>
      <c r="N78" s="819">
        <f t="shared" si="10"/>
        <v>13</v>
      </c>
      <c r="O78" s="818">
        <f>'[2]ملاك وتشغيل37'!O78+'[2]فهد الرياض37'!O78+'[2]خالد عيون37'!O78+'[2]فهد الدمام37'!O78+'[2]عبد الله مكة 37'!O78</f>
        <v>1</v>
      </c>
      <c r="P78" s="818">
        <f>'[2]ملاك وتشغيل37'!P78+'[2]فهد الرياض37'!P78+'[2]خالد عيون37'!P78+'[2]فهد الدمام37'!P78+'[2]عبد الله مكة 37'!P78</f>
        <v>2</v>
      </c>
      <c r="Q78" s="818">
        <f>'[2]ملاك وتشغيل37'!Q78+'[2]فهد الرياض37'!Q78+'[2]خالد عيون37'!Q78+'[2]فهد الدمام37'!Q78+'[2]عبد الله مكة 37'!Q78</f>
        <v>2</v>
      </c>
      <c r="R78" s="819">
        <f t="shared" si="11"/>
        <v>5</v>
      </c>
      <c r="S78" s="818">
        <f>'[2]ملاك وتشغيل37'!S78+'[2]فهد الرياض37'!S78+'[2]خالد عيون37'!S78+'[2]فهد الدمام37'!S78+'[2]عبد الله مكة 37'!S78</f>
        <v>2</v>
      </c>
      <c r="T78" s="818">
        <f>'[2]ملاك وتشغيل37'!T78+'[2]فهد الرياض37'!T78+'[2]خالد عيون37'!T78+'[2]فهد الدمام37'!T78+'[2]عبد الله مكة 37'!T78</f>
        <v>1</v>
      </c>
      <c r="U78" s="818">
        <f>'[2]ملاك وتشغيل37'!U78+'[2]فهد الرياض37'!U78+'[2]خالد عيون37'!U78+'[2]فهد الدمام37'!U78+'[2]عبد الله مكة 37'!U78</f>
        <v>0</v>
      </c>
      <c r="V78" s="819">
        <f t="shared" si="12"/>
        <v>3</v>
      </c>
      <c r="W78" s="818">
        <f>'[2]ملاك وتشغيل37'!W78+'[2]فهد الرياض37'!W78+'[2]خالد عيون37'!W78+'[2]فهد الدمام37'!W78+'[2]عبد الله مكة 37'!W78</f>
        <v>2</v>
      </c>
      <c r="X78" s="818">
        <f>'[2]ملاك وتشغيل37'!X78+'[2]فهد الرياض37'!X78+'[2]خالد عيون37'!X78+'[2]فهد الدمام37'!X78+'[2]عبد الله مكة 37'!X78</f>
        <v>5</v>
      </c>
      <c r="Y78" s="818">
        <f>'[2]ملاك وتشغيل37'!Y78+'[2]فهد الرياض37'!Y78+'[2]خالد عيون37'!Y78+'[2]فهد الدمام37'!Y78+'[2]عبد الله مكة 37'!Y78</f>
        <v>0</v>
      </c>
      <c r="Z78" s="819">
        <f t="shared" si="13"/>
        <v>7</v>
      </c>
      <c r="AA78" s="818">
        <f>'[2]ملاك وتشغيل37'!AA78+'[2]فهد الرياض37'!AA78+'[2]خالد عيون37'!AA78+'[2]فهد الدمام37'!AA78+'[2]عبد الله مكة 37'!AA78</f>
        <v>2</v>
      </c>
      <c r="AB78" s="818">
        <f>'[2]ملاك وتشغيل37'!AB78+'[2]فهد الرياض37'!AB78+'[2]خالد عيون37'!AB78+'[2]فهد الدمام37'!AB78+'[2]عبد الله مكة 37'!AB78</f>
        <v>4</v>
      </c>
      <c r="AC78" s="818">
        <f>'[2]ملاك وتشغيل37'!AC78+'[2]فهد الرياض37'!AC78+'[2]خالد عيون37'!AC78+'[2]فهد الدمام37'!AC78+'[2]عبد الله مكة 37'!AC78</f>
        <v>3</v>
      </c>
      <c r="AD78" s="819">
        <f t="shared" si="14"/>
        <v>9</v>
      </c>
    </row>
    <row r="79" spans="1:30">
      <c r="A79" s="820" t="s">
        <v>504</v>
      </c>
      <c r="B79" s="821" t="s">
        <v>505</v>
      </c>
      <c r="C79" s="818">
        <f>'[2]ملاك وتشغيل37'!C79+'[2]فهد الرياض37'!C79+'[2]خالد عيون37'!C79+'[2]فهد الدمام37'!C79+'[2]عبد الله مكة 37'!C79</f>
        <v>0</v>
      </c>
      <c r="D79" s="818">
        <f>'[2]ملاك وتشغيل37'!D79+'[2]فهد الرياض37'!D79+'[2]خالد عيون37'!D79+'[2]فهد الدمام37'!D79+'[2]عبد الله مكة 37'!D79</f>
        <v>0</v>
      </c>
      <c r="E79" s="818">
        <f>'[2]ملاك وتشغيل37'!E79+'[2]فهد الرياض37'!E79+'[2]خالد عيون37'!E79+'[2]فهد الدمام37'!E79+'[2]عبد الله مكة 37'!E79</f>
        <v>4</v>
      </c>
      <c r="F79" s="819">
        <f t="shared" si="8"/>
        <v>4</v>
      </c>
      <c r="G79" s="818">
        <f>'[2]ملاك وتشغيل37'!G79+'[2]فهد الرياض37'!G79+'[2]خالد عيون37'!G79+'[2]فهد الدمام37'!G79+'[2]عبد الله مكة 37'!G79</f>
        <v>0</v>
      </c>
      <c r="H79" s="818">
        <f>'[2]ملاك وتشغيل37'!H79+'[2]فهد الرياض37'!H79+'[2]خالد عيون37'!H79+'[2]فهد الدمام37'!H79+'[2]عبد الله مكة 37'!H79</f>
        <v>0</v>
      </c>
      <c r="I79" s="818">
        <f>'[2]ملاك وتشغيل37'!I79+'[2]فهد الرياض37'!I79+'[2]خالد عيون37'!I79+'[2]فهد الدمام37'!I79+'[2]عبد الله مكة 37'!I79</f>
        <v>0</v>
      </c>
      <c r="J79" s="819">
        <f t="shared" si="9"/>
        <v>0</v>
      </c>
      <c r="K79" s="818">
        <f>'[2]ملاك وتشغيل37'!K79+'[2]فهد الرياض37'!K79+'[2]خالد عيون37'!K79+'[2]فهد الدمام37'!K79+'[2]عبد الله مكة 37'!K79</f>
        <v>0</v>
      </c>
      <c r="L79" s="818">
        <f>'[2]ملاك وتشغيل37'!L79+'[2]فهد الرياض37'!L79+'[2]خالد عيون37'!L79+'[2]فهد الدمام37'!L79+'[2]عبد الله مكة 37'!L79</f>
        <v>0</v>
      </c>
      <c r="M79" s="818">
        <f>'[2]ملاك وتشغيل37'!M79+'[2]فهد الرياض37'!M79+'[2]خالد عيون37'!M79+'[2]فهد الدمام37'!M79+'[2]عبد الله مكة 37'!M79</f>
        <v>2</v>
      </c>
      <c r="N79" s="819">
        <f t="shared" si="10"/>
        <v>2</v>
      </c>
      <c r="O79" s="818">
        <f>'[2]ملاك وتشغيل37'!O79+'[2]فهد الرياض37'!O79+'[2]خالد عيون37'!O79+'[2]فهد الدمام37'!O79+'[2]عبد الله مكة 37'!O79</f>
        <v>0</v>
      </c>
      <c r="P79" s="818">
        <f>'[2]ملاك وتشغيل37'!P79+'[2]فهد الرياض37'!P79+'[2]خالد عيون37'!P79+'[2]فهد الدمام37'!P79+'[2]عبد الله مكة 37'!P79</f>
        <v>0</v>
      </c>
      <c r="Q79" s="818">
        <f>'[2]ملاك وتشغيل37'!Q79+'[2]فهد الرياض37'!Q79+'[2]خالد عيون37'!Q79+'[2]فهد الدمام37'!Q79+'[2]عبد الله مكة 37'!Q79</f>
        <v>1</v>
      </c>
      <c r="R79" s="819">
        <f t="shared" si="11"/>
        <v>1</v>
      </c>
      <c r="S79" s="818">
        <f>'[2]ملاك وتشغيل37'!S79+'[2]فهد الرياض37'!S79+'[2]خالد عيون37'!S79+'[2]فهد الدمام37'!S79+'[2]عبد الله مكة 37'!S79</f>
        <v>1</v>
      </c>
      <c r="T79" s="818">
        <f>'[2]ملاك وتشغيل37'!T79+'[2]فهد الرياض37'!T79+'[2]خالد عيون37'!T79+'[2]فهد الدمام37'!T79+'[2]عبد الله مكة 37'!T79</f>
        <v>0</v>
      </c>
      <c r="U79" s="818">
        <f>'[2]ملاك وتشغيل37'!U79+'[2]فهد الرياض37'!U79+'[2]خالد عيون37'!U79+'[2]فهد الدمام37'!U79+'[2]عبد الله مكة 37'!U79</f>
        <v>1</v>
      </c>
      <c r="V79" s="819">
        <f t="shared" si="12"/>
        <v>2</v>
      </c>
      <c r="W79" s="818">
        <f>'[2]ملاك وتشغيل37'!W79+'[2]فهد الرياض37'!W79+'[2]خالد عيون37'!W79+'[2]فهد الدمام37'!W79+'[2]عبد الله مكة 37'!W79</f>
        <v>0</v>
      </c>
      <c r="X79" s="818">
        <f>'[2]ملاك وتشغيل37'!X79+'[2]فهد الرياض37'!X79+'[2]خالد عيون37'!X79+'[2]فهد الدمام37'!X79+'[2]عبد الله مكة 37'!X79</f>
        <v>0</v>
      </c>
      <c r="Y79" s="818">
        <f>'[2]ملاك وتشغيل37'!Y79+'[2]فهد الرياض37'!Y79+'[2]خالد عيون37'!Y79+'[2]فهد الدمام37'!Y79+'[2]عبد الله مكة 37'!Y79</f>
        <v>0</v>
      </c>
      <c r="Z79" s="819">
        <f t="shared" si="13"/>
        <v>0</v>
      </c>
      <c r="AA79" s="818">
        <f>'[2]ملاك وتشغيل37'!AA79+'[2]فهد الرياض37'!AA79+'[2]خالد عيون37'!AA79+'[2]فهد الدمام37'!AA79+'[2]عبد الله مكة 37'!AA79</f>
        <v>0</v>
      </c>
      <c r="AB79" s="818">
        <f>'[2]ملاك وتشغيل37'!AB79+'[2]فهد الرياض37'!AB79+'[2]خالد عيون37'!AB79+'[2]فهد الدمام37'!AB79+'[2]عبد الله مكة 37'!AB79</f>
        <v>0</v>
      </c>
      <c r="AC79" s="818">
        <f>'[2]ملاك وتشغيل37'!AC79+'[2]فهد الرياض37'!AC79+'[2]خالد عيون37'!AC79+'[2]فهد الدمام37'!AC79+'[2]عبد الله مكة 37'!AC79</f>
        <v>1</v>
      </c>
      <c r="AD79" s="819">
        <f t="shared" si="14"/>
        <v>1</v>
      </c>
    </row>
    <row r="80" spans="1:30">
      <c r="A80" s="820" t="s">
        <v>506</v>
      </c>
      <c r="B80" s="821" t="s">
        <v>507</v>
      </c>
      <c r="C80" s="818">
        <f>'[2]ملاك وتشغيل37'!C80+'[2]فهد الرياض37'!C80+'[2]خالد عيون37'!C80+'[2]فهد الدمام37'!C80+'[2]عبد الله مكة 37'!C80</f>
        <v>0</v>
      </c>
      <c r="D80" s="818">
        <f>'[2]ملاك وتشغيل37'!D80+'[2]فهد الرياض37'!D80+'[2]خالد عيون37'!D80+'[2]فهد الدمام37'!D80+'[2]عبد الله مكة 37'!D80</f>
        <v>0</v>
      </c>
      <c r="E80" s="818">
        <f>'[2]ملاك وتشغيل37'!E80+'[2]فهد الرياض37'!E80+'[2]خالد عيون37'!E80+'[2]فهد الدمام37'!E80+'[2]عبد الله مكة 37'!E80</f>
        <v>1</v>
      </c>
      <c r="F80" s="819">
        <f t="shared" si="8"/>
        <v>1</v>
      </c>
      <c r="G80" s="818">
        <f>'[2]ملاك وتشغيل37'!G80+'[2]فهد الرياض37'!G80+'[2]خالد عيون37'!G80+'[2]فهد الدمام37'!G80+'[2]عبد الله مكة 37'!G80</f>
        <v>0</v>
      </c>
      <c r="H80" s="818">
        <f>'[2]ملاك وتشغيل37'!H80+'[2]فهد الرياض37'!H80+'[2]خالد عيون37'!H80+'[2]فهد الدمام37'!H80+'[2]عبد الله مكة 37'!H80</f>
        <v>2</v>
      </c>
      <c r="I80" s="818">
        <f>'[2]ملاك وتشغيل37'!I80+'[2]فهد الرياض37'!I80+'[2]خالد عيون37'!I80+'[2]فهد الدمام37'!I80+'[2]عبد الله مكة 37'!I80</f>
        <v>2</v>
      </c>
      <c r="J80" s="819">
        <f t="shared" si="9"/>
        <v>4</v>
      </c>
      <c r="K80" s="818">
        <f>'[2]ملاك وتشغيل37'!K80+'[2]فهد الرياض37'!K80+'[2]خالد عيون37'!K80+'[2]فهد الدمام37'!K80+'[2]عبد الله مكة 37'!K80</f>
        <v>0</v>
      </c>
      <c r="L80" s="818">
        <f>'[2]ملاك وتشغيل37'!L80+'[2]فهد الرياض37'!L80+'[2]خالد عيون37'!L80+'[2]فهد الدمام37'!L80+'[2]عبد الله مكة 37'!L80</f>
        <v>0</v>
      </c>
      <c r="M80" s="818">
        <f>'[2]ملاك وتشغيل37'!M80+'[2]فهد الرياض37'!M80+'[2]خالد عيون37'!M80+'[2]فهد الدمام37'!M80+'[2]عبد الله مكة 37'!M80</f>
        <v>1</v>
      </c>
      <c r="N80" s="819">
        <f t="shared" si="10"/>
        <v>1</v>
      </c>
      <c r="O80" s="818">
        <f>'[2]ملاك وتشغيل37'!O80+'[2]فهد الرياض37'!O80+'[2]خالد عيون37'!O80+'[2]فهد الدمام37'!O80+'[2]عبد الله مكة 37'!O80</f>
        <v>0</v>
      </c>
      <c r="P80" s="818">
        <f>'[2]ملاك وتشغيل37'!P80+'[2]فهد الرياض37'!P80+'[2]خالد عيون37'!P80+'[2]فهد الدمام37'!P80+'[2]عبد الله مكة 37'!P80</f>
        <v>0</v>
      </c>
      <c r="Q80" s="818">
        <f>'[2]ملاك وتشغيل37'!Q80+'[2]فهد الرياض37'!Q80+'[2]خالد عيون37'!Q80+'[2]فهد الدمام37'!Q80+'[2]عبد الله مكة 37'!Q80</f>
        <v>0</v>
      </c>
      <c r="R80" s="819">
        <f t="shared" si="11"/>
        <v>0</v>
      </c>
      <c r="S80" s="818">
        <f>'[2]ملاك وتشغيل37'!S80+'[2]فهد الرياض37'!S80+'[2]خالد عيون37'!S80+'[2]فهد الدمام37'!S80+'[2]عبد الله مكة 37'!S80</f>
        <v>0</v>
      </c>
      <c r="T80" s="818">
        <f>'[2]ملاك وتشغيل37'!T80+'[2]فهد الرياض37'!T80+'[2]خالد عيون37'!T80+'[2]فهد الدمام37'!T80+'[2]عبد الله مكة 37'!T80</f>
        <v>1</v>
      </c>
      <c r="U80" s="818">
        <f>'[2]ملاك وتشغيل37'!U80+'[2]فهد الرياض37'!U80+'[2]خالد عيون37'!U80+'[2]فهد الدمام37'!U80+'[2]عبد الله مكة 37'!U80</f>
        <v>1</v>
      </c>
      <c r="V80" s="819">
        <f t="shared" si="12"/>
        <v>2</v>
      </c>
      <c r="W80" s="818">
        <f>'[2]ملاك وتشغيل37'!W80+'[2]فهد الرياض37'!W80+'[2]خالد عيون37'!W80+'[2]فهد الدمام37'!W80+'[2]عبد الله مكة 37'!W80</f>
        <v>0</v>
      </c>
      <c r="X80" s="818">
        <f>'[2]ملاك وتشغيل37'!X80+'[2]فهد الرياض37'!X80+'[2]خالد عيون37'!X80+'[2]فهد الدمام37'!X80+'[2]عبد الله مكة 37'!X80</f>
        <v>0</v>
      </c>
      <c r="Y80" s="818">
        <f>'[2]ملاك وتشغيل37'!Y80+'[2]فهد الرياض37'!Y80+'[2]خالد عيون37'!Y80+'[2]فهد الدمام37'!Y80+'[2]عبد الله مكة 37'!Y80</f>
        <v>0</v>
      </c>
      <c r="Z80" s="819">
        <f t="shared" si="13"/>
        <v>0</v>
      </c>
      <c r="AA80" s="818">
        <f>'[2]ملاك وتشغيل37'!AA80+'[2]فهد الرياض37'!AA80+'[2]خالد عيون37'!AA80+'[2]فهد الدمام37'!AA80+'[2]عبد الله مكة 37'!AA80</f>
        <v>0</v>
      </c>
      <c r="AB80" s="818">
        <f>'[2]ملاك وتشغيل37'!AB80+'[2]فهد الرياض37'!AB80+'[2]خالد عيون37'!AB80+'[2]فهد الدمام37'!AB80+'[2]عبد الله مكة 37'!AB80</f>
        <v>0</v>
      </c>
      <c r="AC80" s="818">
        <f>'[2]ملاك وتشغيل37'!AC80+'[2]فهد الرياض37'!AC80+'[2]خالد عيون37'!AC80+'[2]فهد الدمام37'!AC80+'[2]عبد الله مكة 37'!AC80</f>
        <v>0</v>
      </c>
      <c r="AD80" s="819">
        <f t="shared" si="14"/>
        <v>0</v>
      </c>
    </row>
    <row r="81" spans="1:30">
      <c r="A81" s="820" t="s">
        <v>508</v>
      </c>
      <c r="B81" s="821" t="s">
        <v>509</v>
      </c>
      <c r="C81" s="818">
        <f>'[2]ملاك وتشغيل37'!C81+'[2]فهد الرياض37'!C81+'[2]خالد عيون37'!C81+'[2]فهد الدمام37'!C81+'[2]عبد الله مكة 37'!C81</f>
        <v>4</v>
      </c>
      <c r="D81" s="818">
        <f>'[2]ملاك وتشغيل37'!D81+'[2]فهد الرياض37'!D81+'[2]خالد عيون37'!D81+'[2]فهد الدمام37'!D81+'[2]عبد الله مكة 37'!D81</f>
        <v>0</v>
      </c>
      <c r="E81" s="818">
        <f>'[2]ملاك وتشغيل37'!E81+'[2]فهد الرياض37'!E81+'[2]خالد عيون37'!E81+'[2]فهد الدمام37'!E81+'[2]عبد الله مكة 37'!E81</f>
        <v>1</v>
      </c>
      <c r="F81" s="819">
        <f t="shared" si="8"/>
        <v>5</v>
      </c>
      <c r="G81" s="818">
        <f>'[2]ملاك وتشغيل37'!G81+'[2]فهد الرياض37'!G81+'[2]خالد عيون37'!G81+'[2]فهد الدمام37'!G81+'[2]عبد الله مكة 37'!G81</f>
        <v>3</v>
      </c>
      <c r="H81" s="818">
        <f>'[2]ملاك وتشغيل37'!H81+'[2]فهد الرياض37'!H81+'[2]خالد عيون37'!H81+'[2]فهد الدمام37'!H81+'[2]عبد الله مكة 37'!H81</f>
        <v>5</v>
      </c>
      <c r="I81" s="818">
        <f>'[2]ملاك وتشغيل37'!I81+'[2]فهد الرياض37'!I81+'[2]خالد عيون37'!I81+'[2]فهد الدمام37'!I81+'[2]عبد الله مكة 37'!I81</f>
        <v>1</v>
      </c>
      <c r="J81" s="819">
        <f t="shared" si="9"/>
        <v>9</v>
      </c>
      <c r="K81" s="818">
        <f>'[2]ملاك وتشغيل37'!K81+'[2]فهد الرياض37'!K81+'[2]خالد عيون37'!K81+'[2]فهد الدمام37'!K81+'[2]عبد الله مكة 37'!K81</f>
        <v>2</v>
      </c>
      <c r="L81" s="818">
        <f>'[2]ملاك وتشغيل37'!L81+'[2]فهد الرياض37'!L81+'[2]خالد عيون37'!L81+'[2]فهد الدمام37'!L81+'[2]عبد الله مكة 37'!L81</f>
        <v>2</v>
      </c>
      <c r="M81" s="818">
        <f>'[2]ملاك وتشغيل37'!M81+'[2]فهد الرياض37'!M81+'[2]خالد عيون37'!M81+'[2]فهد الدمام37'!M81+'[2]عبد الله مكة 37'!M81</f>
        <v>5</v>
      </c>
      <c r="N81" s="819">
        <f t="shared" si="10"/>
        <v>9</v>
      </c>
      <c r="O81" s="818">
        <f>'[2]ملاك وتشغيل37'!O81+'[2]فهد الرياض37'!O81+'[2]خالد عيون37'!O81+'[2]فهد الدمام37'!O81+'[2]عبد الله مكة 37'!O81</f>
        <v>3</v>
      </c>
      <c r="P81" s="818">
        <f>'[2]ملاك وتشغيل37'!P81+'[2]فهد الرياض37'!P81+'[2]خالد عيون37'!P81+'[2]فهد الدمام37'!P81+'[2]عبد الله مكة 37'!P81</f>
        <v>1</v>
      </c>
      <c r="Q81" s="818">
        <f>'[2]ملاك وتشغيل37'!Q81+'[2]فهد الرياض37'!Q81+'[2]خالد عيون37'!Q81+'[2]فهد الدمام37'!Q81+'[2]عبد الله مكة 37'!Q81</f>
        <v>0</v>
      </c>
      <c r="R81" s="819">
        <f t="shared" si="11"/>
        <v>4</v>
      </c>
      <c r="S81" s="818">
        <f>'[2]ملاك وتشغيل37'!S81+'[2]فهد الرياض37'!S81+'[2]خالد عيون37'!S81+'[2]فهد الدمام37'!S81+'[2]عبد الله مكة 37'!S81</f>
        <v>4</v>
      </c>
      <c r="T81" s="818">
        <f>'[2]ملاك وتشغيل37'!T81+'[2]فهد الرياض37'!T81+'[2]خالد عيون37'!T81+'[2]فهد الدمام37'!T81+'[2]عبد الله مكة 37'!T81</f>
        <v>0</v>
      </c>
      <c r="U81" s="818">
        <f>'[2]ملاك وتشغيل37'!U81+'[2]فهد الرياض37'!U81+'[2]خالد عيون37'!U81+'[2]فهد الدمام37'!U81+'[2]عبد الله مكة 37'!U81</f>
        <v>2</v>
      </c>
      <c r="V81" s="819">
        <f t="shared" si="12"/>
        <v>6</v>
      </c>
      <c r="W81" s="818">
        <f>'[2]ملاك وتشغيل37'!W81+'[2]فهد الرياض37'!W81+'[2]خالد عيون37'!W81+'[2]فهد الدمام37'!W81+'[2]عبد الله مكة 37'!W81</f>
        <v>1</v>
      </c>
      <c r="X81" s="818">
        <f>'[2]ملاك وتشغيل37'!X81+'[2]فهد الرياض37'!X81+'[2]خالد عيون37'!X81+'[2]فهد الدمام37'!X81+'[2]عبد الله مكة 37'!X81</f>
        <v>3</v>
      </c>
      <c r="Y81" s="818">
        <f>'[2]ملاك وتشغيل37'!Y81+'[2]فهد الرياض37'!Y81+'[2]خالد عيون37'!Y81+'[2]فهد الدمام37'!Y81+'[2]عبد الله مكة 37'!Y81</f>
        <v>0</v>
      </c>
      <c r="Z81" s="819">
        <f t="shared" si="13"/>
        <v>4</v>
      </c>
      <c r="AA81" s="818">
        <f>'[2]ملاك وتشغيل37'!AA81+'[2]فهد الرياض37'!AA81+'[2]خالد عيون37'!AA81+'[2]فهد الدمام37'!AA81+'[2]عبد الله مكة 37'!AA81</f>
        <v>6</v>
      </c>
      <c r="AB81" s="818">
        <f>'[2]ملاك وتشغيل37'!AB81+'[2]فهد الرياض37'!AB81+'[2]خالد عيون37'!AB81+'[2]فهد الدمام37'!AB81+'[2]عبد الله مكة 37'!AB81</f>
        <v>0</v>
      </c>
      <c r="AC81" s="818">
        <f>'[2]ملاك وتشغيل37'!AC81+'[2]فهد الرياض37'!AC81+'[2]خالد عيون37'!AC81+'[2]فهد الدمام37'!AC81+'[2]عبد الله مكة 37'!AC81</f>
        <v>0</v>
      </c>
      <c r="AD81" s="819">
        <f t="shared" si="14"/>
        <v>6</v>
      </c>
    </row>
    <row r="82" spans="1:30">
      <c r="A82" s="820" t="s">
        <v>510</v>
      </c>
      <c r="B82" s="821" t="s">
        <v>511</v>
      </c>
      <c r="C82" s="818">
        <f>'[2]ملاك وتشغيل37'!C82+'[2]فهد الرياض37'!C82+'[2]خالد عيون37'!C82+'[2]فهد الدمام37'!C82+'[2]عبد الله مكة 37'!C82</f>
        <v>0</v>
      </c>
      <c r="D82" s="818">
        <f>'[2]ملاك وتشغيل37'!D82+'[2]فهد الرياض37'!D82+'[2]خالد عيون37'!D82+'[2]فهد الدمام37'!D82+'[2]عبد الله مكة 37'!D82</f>
        <v>0</v>
      </c>
      <c r="E82" s="818">
        <f>'[2]ملاك وتشغيل37'!E82+'[2]فهد الرياض37'!E82+'[2]خالد عيون37'!E82+'[2]فهد الدمام37'!E82+'[2]عبد الله مكة 37'!E82</f>
        <v>0</v>
      </c>
      <c r="F82" s="819">
        <f t="shared" si="8"/>
        <v>0</v>
      </c>
      <c r="G82" s="818">
        <f>'[2]ملاك وتشغيل37'!G82+'[2]فهد الرياض37'!G82+'[2]خالد عيون37'!G82+'[2]فهد الدمام37'!G82+'[2]عبد الله مكة 37'!G82</f>
        <v>0</v>
      </c>
      <c r="H82" s="818">
        <f>'[2]ملاك وتشغيل37'!H82+'[2]فهد الرياض37'!H82+'[2]خالد عيون37'!H82+'[2]فهد الدمام37'!H82+'[2]عبد الله مكة 37'!H82</f>
        <v>0</v>
      </c>
      <c r="I82" s="818">
        <f>'[2]ملاك وتشغيل37'!I82+'[2]فهد الرياض37'!I82+'[2]خالد عيون37'!I82+'[2]فهد الدمام37'!I82+'[2]عبد الله مكة 37'!I82</f>
        <v>0</v>
      </c>
      <c r="J82" s="819">
        <f t="shared" si="9"/>
        <v>0</v>
      </c>
      <c r="K82" s="818">
        <f>'[2]ملاك وتشغيل37'!K82+'[2]فهد الرياض37'!K82+'[2]خالد عيون37'!K82+'[2]فهد الدمام37'!K82+'[2]عبد الله مكة 37'!K82</f>
        <v>0</v>
      </c>
      <c r="L82" s="818">
        <f>'[2]ملاك وتشغيل37'!L82+'[2]فهد الرياض37'!L82+'[2]خالد عيون37'!L82+'[2]فهد الدمام37'!L82+'[2]عبد الله مكة 37'!L82</f>
        <v>3</v>
      </c>
      <c r="M82" s="818">
        <f>'[2]ملاك وتشغيل37'!M82+'[2]فهد الرياض37'!M82+'[2]خالد عيون37'!M82+'[2]فهد الدمام37'!M82+'[2]عبد الله مكة 37'!M82</f>
        <v>1</v>
      </c>
      <c r="N82" s="819">
        <f t="shared" si="10"/>
        <v>4</v>
      </c>
      <c r="O82" s="818">
        <f>'[2]ملاك وتشغيل37'!O82+'[2]فهد الرياض37'!O82+'[2]خالد عيون37'!O82+'[2]فهد الدمام37'!O82+'[2]عبد الله مكة 37'!O82</f>
        <v>0</v>
      </c>
      <c r="P82" s="818">
        <f>'[2]ملاك وتشغيل37'!P82+'[2]فهد الرياض37'!P82+'[2]خالد عيون37'!P82+'[2]فهد الدمام37'!P82+'[2]عبد الله مكة 37'!P82</f>
        <v>0</v>
      </c>
      <c r="Q82" s="818">
        <f>'[2]ملاك وتشغيل37'!Q82+'[2]فهد الرياض37'!Q82+'[2]خالد عيون37'!Q82+'[2]فهد الدمام37'!Q82+'[2]عبد الله مكة 37'!Q82</f>
        <v>0</v>
      </c>
      <c r="R82" s="819">
        <f t="shared" si="11"/>
        <v>0</v>
      </c>
      <c r="S82" s="818">
        <f>'[2]ملاك وتشغيل37'!S82+'[2]فهد الرياض37'!S82+'[2]خالد عيون37'!S82+'[2]فهد الدمام37'!S82+'[2]عبد الله مكة 37'!S82</f>
        <v>0</v>
      </c>
      <c r="T82" s="818">
        <f>'[2]ملاك وتشغيل37'!T82+'[2]فهد الرياض37'!T82+'[2]خالد عيون37'!T82+'[2]فهد الدمام37'!T82+'[2]عبد الله مكة 37'!T82</f>
        <v>0</v>
      </c>
      <c r="U82" s="818">
        <f>'[2]ملاك وتشغيل37'!U82+'[2]فهد الرياض37'!U82+'[2]خالد عيون37'!U82+'[2]فهد الدمام37'!U82+'[2]عبد الله مكة 37'!U82</f>
        <v>0</v>
      </c>
      <c r="V82" s="819">
        <f t="shared" si="12"/>
        <v>0</v>
      </c>
      <c r="W82" s="818">
        <f>'[2]ملاك وتشغيل37'!W82+'[2]فهد الرياض37'!W82+'[2]خالد عيون37'!W82+'[2]فهد الدمام37'!W82+'[2]عبد الله مكة 37'!W82</f>
        <v>0</v>
      </c>
      <c r="X82" s="818">
        <f>'[2]ملاك وتشغيل37'!X82+'[2]فهد الرياض37'!X82+'[2]خالد عيون37'!X82+'[2]فهد الدمام37'!X82+'[2]عبد الله مكة 37'!X82</f>
        <v>0</v>
      </c>
      <c r="Y82" s="818">
        <f>'[2]ملاك وتشغيل37'!Y82+'[2]فهد الرياض37'!Y82+'[2]خالد عيون37'!Y82+'[2]فهد الدمام37'!Y82+'[2]عبد الله مكة 37'!Y82</f>
        <v>0</v>
      </c>
      <c r="Z82" s="819">
        <f t="shared" si="13"/>
        <v>0</v>
      </c>
      <c r="AA82" s="818">
        <f>'[2]ملاك وتشغيل37'!AA82+'[2]فهد الرياض37'!AA82+'[2]خالد عيون37'!AA82+'[2]فهد الدمام37'!AA82+'[2]عبد الله مكة 37'!AA82</f>
        <v>0</v>
      </c>
      <c r="AB82" s="818">
        <f>'[2]ملاك وتشغيل37'!AB82+'[2]فهد الرياض37'!AB82+'[2]خالد عيون37'!AB82+'[2]فهد الدمام37'!AB82+'[2]عبد الله مكة 37'!AB82</f>
        <v>0</v>
      </c>
      <c r="AC82" s="818">
        <f>'[2]ملاك وتشغيل37'!AC82+'[2]فهد الرياض37'!AC82+'[2]خالد عيون37'!AC82+'[2]فهد الدمام37'!AC82+'[2]عبد الله مكة 37'!AC82</f>
        <v>0</v>
      </c>
      <c r="AD82" s="819">
        <f t="shared" si="14"/>
        <v>0</v>
      </c>
    </row>
    <row r="83" spans="1:30">
      <c r="A83" s="820" t="s">
        <v>512</v>
      </c>
      <c r="B83" s="821" t="s">
        <v>513</v>
      </c>
      <c r="C83" s="818">
        <f>'[2]ملاك وتشغيل37'!C83+'[2]فهد الرياض37'!C83+'[2]خالد عيون37'!C83+'[2]فهد الدمام37'!C83+'[2]عبد الله مكة 37'!C83</f>
        <v>0</v>
      </c>
      <c r="D83" s="818">
        <f>'[2]ملاك وتشغيل37'!D83+'[2]فهد الرياض37'!D83+'[2]خالد عيون37'!D83+'[2]فهد الدمام37'!D83+'[2]عبد الله مكة 37'!D83</f>
        <v>1</v>
      </c>
      <c r="E83" s="818">
        <f>'[2]ملاك وتشغيل37'!E83+'[2]فهد الرياض37'!E83+'[2]خالد عيون37'!E83+'[2]فهد الدمام37'!E83+'[2]عبد الله مكة 37'!E83</f>
        <v>0</v>
      </c>
      <c r="F83" s="819">
        <f t="shared" si="8"/>
        <v>1</v>
      </c>
      <c r="G83" s="818">
        <f>'[2]ملاك وتشغيل37'!G83+'[2]فهد الرياض37'!G83+'[2]خالد عيون37'!G83+'[2]فهد الدمام37'!G83+'[2]عبد الله مكة 37'!G83</f>
        <v>0</v>
      </c>
      <c r="H83" s="818">
        <f>'[2]ملاك وتشغيل37'!H83+'[2]فهد الرياض37'!H83+'[2]خالد عيون37'!H83+'[2]فهد الدمام37'!H83+'[2]عبد الله مكة 37'!H83</f>
        <v>1</v>
      </c>
      <c r="I83" s="818">
        <f>'[2]ملاك وتشغيل37'!I83+'[2]فهد الرياض37'!I83+'[2]خالد عيون37'!I83+'[2]فهد الدمام37'!I83+'[2]عبد الله مكة 37'!I83</f>
        <v>0</v>
      </c>
      <c r="J83" s="819">
        <f t="shared" si="9"/>
        <v>1</v>
      </c>
      <c r="K83" s="818">
        <f>'[2]ملاك وتشغيل37'!K83+'[2]فهد الرياض37'!K83+'[2]خالد عيون37'!K83+'[2]فهد الدمام37'!K83+'[2]عبد الله مكة 37'!K83</f>
        <v>1</v>
      </c>
      <c r="L83" s="818">
        <f>'[2]ملاك وتشغيل37'!L83+'[2]فهد الرياض37'!L83+'[2]خالد عيون37'!L83+'[2]فهد الدمام37'!L83+'[2]عبد الله مكة 37'!L83</f>
        <v>5</v>
      </c>
      <c r="M83" s="818">
        <f>'[2]ملاك وتشغيل37'!M83+'[2]فهد الرياض37'!M83+'[2]خالد عيون37'!M83+'[2]فهد الدمام37'!M83+'[2]عبد الله مكة 37'!M83</f>
        <v>2</v>
      </c>
      <c r="N83" s="819">
        <f t="shared" si="10"/>
        <v>8</v>
      </c>
      <c r="O83" s="818">
        <f>'[2]ملاك وتشغيل37'!O83+'[2]فهد الرياض37'!O83+'[2]خالد عيون37'!O83+'[2]فهد الدمام37'!O83+'[2]عبد الله مكة 37'!O83</f>
        <v>0</v>
      </c>
      <c r="P83" s="818">
        <f>'[2]ملاك وتشغيل37'!P83+'[2]فهد الرياض37'!P83+'[2]خالد عيون37'!P83+'[2]فهد الدمام37'!P83+'[2]عبد الله مكة 37'!P83</f>
        <v>0</v>
      </c>
      <c r="Q83" s="818">
        <f>'[2]ملاك وتشغيل37'!Q83+'[2]فهد الرياض37'!Q83+'[2]خالد عيون37'!Q83+'[2]فهد الدمام37'!Q83+'[2]عبد الله مكة 37'!Q83</f>
        <v>0</v>
      </c>
      <c r="R83" s="819">
        <f t="shared" si="11"/>
        <v>0</v>
      </c>
      <c r="S83" s="818">
        <f>'[2]ملاك وتشغيل37'!S83+'[2]فهد الرياض37'!S83+'[2]خالد عيون37'!S83+'[2]فهد الدمام37'!S83+'[2]عبد الله مكة 37'!S83</f>
        <v>0</v>
      </c>
      <c r="T83" s="818">
        <f>'[2]ملاك وتشغيل37'!T83+'[2]فهد الرياض37'!T83+'[2]خالد عيون37'!T83+'[2]فهد الدمام37'!T83+'[2]عبد الله مكة 37'!T83</f>
        <v>1</v>
      </c>
      <c r="U83" s="818">
        <f>'[2]ملاك وتشغيل37'!U83+'[2]فهد الرياض37'!U83+'[2]خالد عيون37'!U83+'[2]فهد الدمام37'!U83+'[2]عبد الله مكة 37'!U83</f>
        <v>1</v>
      </c>
      <c r="V83" s="819">
        <f t="shared" si="12"/>
        <v>2</v>
      </c>
      <c r="W83" s="818">
        <f>'[2]ملاك وتشغيل37'!W83+'[2]فهد الرياض37'!W83+'[2]خالد عيون37'!W83+'[2]فهد الدمام37'!W83+'[2]عبد الله مكة 37'!W83</f>
        <v>0</v>
      </c>
      <c r="X83" s="818">
        <f>'[2]ملاك وتشغيل37'!X83+'[2]فهد الرياض37'!X83+'[2]خالد عيون37'!X83+'[2]فهد الدمام37'!X83+'[2]عبد الله مكة 37'!X83</f>
        <v>1</v>
      </c>
      <c r="Y83" s="818">
        <f>'[2]ملاك وتشغيل37'!Y83+'[2]فهد الرياض37'!Y83+'[2]خالد عيون37'!Y83+'[2]فهد الدمام37'!Y83+'[2]عبد الله مكة 37'!Y83</f>
        <v>1</v>
      </c>
      <c r="Z83" s="819">
        <f t="shared" si="13"/>
        <v>2</v>
      </c>
      <c r="AA83" s="818">
        <f>'[2]ملاك وتشغيل37'!AA83+'[2]فهد الرياض37'!AA83+'[2]خالد عيون37'!AA83+'[2]فهد الدمام37'!AA83+'[2]عبد الله مكة 37'!AA83</f>
        <v>0</v>
      </c>
      <c r="AB83" s="818">
        <f>'[2]ملاك وتشغيل37'!AB83+'[2]فهد الرياض37'!AB83+'[2]خالد عيون37'!AB83+'[2]فهد الدمام37'!AB83+'[2]عبد الله مكة 37'!AB83</f>
        <v>1</v>
      </c>
      <c r="AC83" s="818">
        <f>'[2]ملاك وتشغيل37'!AC83+'[2]فهد الرياض37'!AC83+'[2]خالد عيون37'!AC83+'[2]فهد الدمام37'!AC83+'[2]عبد الله مكة 37'!AC83</f>
        <v>0</v>
      </c>
      <c r="AD83" s="819">
        <f t="shared" si="14"/>
        <v>1</v>
      </c>
    </row>
    <row r="84" spans="1:30">
      <c r="A84" s="823" t="s">
        <v>514</v>
      </c>
      <c r="B84" s="824" t="s">
        <v>515</v>
      </c>
      <c r="C84" s="818">
        <f>'[2]ملاك وتشغيل37'!C84+'[2]فهد الرياض37'!C84+'[2]خالد عيون37'!C84+'[2]فهد الدمام37'!C84+'[2]عبد الله مكة 37'!C84</f>
        <v>0</v>
      </c>
      <c r="D84" s="818">
        <f>'[2]ملاك وتشغيل37'!D84+'[2]فهد الرياض37'!D84+'[2]خالد عيون37'!D84+'[2]فهد الدمام37'!D84+'[2]عبد الله مكة 37'!D84</f>
        <v>12</v>
      </c>
      <c r="E84" s="818">
        <f>'[2]ملاك وتشغيل37'!E84+'[2]فهد الرياض37'!E84+'[2]خالد عيون37'!E84+'[2]فهد الدمام37'!E84+'[2]عبد الله مكة 37'!E84</f>
        <v>3</v>
      </c>
      <c r="F84" s="819">
        <f t="shared" si="8"/>
        <v>15</v>
      </c>
      <c r="G84" s="818">
        <f>'[2]ملاك وتشغيل37'!G84+'[2]فهد الرياض37'!G84+'[2]خالد عيون37'!G84+'[2]فهد الدمام37'!G84+'[2]عبد الله مكة 37'!G84</f>
        <v>0</v>
      </c>
      <c r="H84" s="818">
        <f>'[2]ملاك وتشغيل37'!H84+'[2]فهد الرياض37'!H84+'[2]خالد عيون37'!H84+'[2]فهد الدمام37'!H84+'[2]عبد الله مكة 37'!H84</f>
        <v>4</v>
      </c>
      <c r="I84" s="818">
        <f>'[2]ملاك وتشغيل37'!I84+'[2]فهد الرياض37'!I84+'[2]خالد عيون37'!I84+'[2]فهد الدمام37'!I84+'[2]عبد الله مكة 37'!I84</f>
        <v>1</v>
      </c>
      <c r="J84" s="819">
        <f t="shared" si="9"/>
        <v>5</v>
      </c>
      <c r="K84" s="818">
        <f>'[2]ملاك وتشغيل37'!K84+'[2]فهد الرياض37'!K84+'[2]خالد عيون37'!K84+'[2]فهد الدمام37'!K84+'[2]عبد الله مكة 37'!K84</f>
        <v>0</v>
      </c>
      <c r="L84" s="818">
        <f>'[2]ملاك وتشغيل37'!L84+'[2]فهد الرياض37'!L84+'[2]خالد عيون37'!L84+'[2]فهد الدمام37'!L84+'[2]عبد الله مكة 37'!L84</f>
        <v>0</v>
      </c>
      <c r="M84" s="818">
        <f>'[2]ملاك وتشغيل37'!M84+'[2]فهد الرياض37'!M84+'[2]خالد عيون37'!M84+'[2]فهد الدمام37'!M84+'[2]عبد الله مكة 37'!M84</f>
        <v>0</v>
      </c>
      <c r="N84" s="819">
        <f t="shared" si="10"/>
        <v>0</v>
      </c>
      <c r="O84" s="818">
        <f>'[2]ملاك وتشغيل37'!O84+'[2]فهد الرياض37'!O84+'[2]خالد عيون37'!O84+'[2]فهد الدمام37'!O84+'[2]عبد الله مكة 37'!O84</f>
        <v>0</v>
      </c>
      <c r="P84" s="818">
        <f>'[2]ملاك وتشغيل37'!P84+'[2]فهد الرياض37'!P84+'[2]خالد عيون37'!P84+'[2]فهد الدمام37'!P84+'[2]عبد الله مكة 37'!P84</f>
        <v>2</v>
      </c>
      <c r="Q84" s="818">
        <f>'[2]ملاك وتشغيل37'!Q84+'[2]فهد الرياض37'!Q84+'[2]خالد عيون37'!Q84+'[2]فهد الدمام37'!Q84+'[2]عبد الله مكة 37'!Q84</f>
        <v>0</v>
      </c>
      <c r="R84" s="819">
        <f t="shared" si="11"/>
        <v>2</v>
      </c>
      <c r="S84" s="818">
        <f>'[2]ملاك وتشغيل37'!S84+'[2]فهد الرياض37'!S84+'[2]خالد عيون37'!S84+'[2]فهد الدمام37'!S84+'[2]عبد الله مكة 37'!S84</f>
        <v>0</v>
      </c>
      <c r="T84" s="818">
        <f>'[2]ملاك وتشغيل37'!T84+'[2]فهد الرياض37'!T84+'[2]خالد عيون37'!T84+'[2]فهد الدمام37'!T84+'[2]عبد الله مكة 37'!T84</f>
        <v>12</v>
      </c>
      <c r="U84" s="818">
        <f>'[2]ملاك وتشغيل37'!U84+'[2]فهد الرياض37'!U84+'[2]خالد عيون37'!U84+'[2]فهد الدمام37'!U84+'[2]عبد الله مكة 37'!U84</f>
        <v>0</v>
      </c>
      <c r="V84" s="819">
        <f t="shared" si="12"/>
        <v>12</v>
      </c>
      <c r="W84" s="818">
        <f>'[2]ملاك وتشغيل37'!W84+'[2]فهد الرياض37'!W84+'[2]خالد عيون37'!W84+'[2]فهد الدمام37'!W84+'[2]عبد الله مكة 37'!W84</f>
        <v>0</v>
      </c>
      <c r="X84" s="818">
        <f>'[2]ملاك وتشغيل37'!X84+'[2]فهد الرياض37'!X84+'[2]خالد عيون37'!X84+'[2]فهد الدمام37'!X84+'[2]عبد الله مكة 37'!X84</f>
        <v>2</v>
      </c>
      <c r="Y84" s="818">
        <f>'[2]ملاك وتشغيل37'!Y84+'[2]فهد الرياض37'!Y84+'[2]خالد عيون37'!Y84+'[2]فهد الدمام37'!Y84+'[2]عبد الله مكة 37'!Y84</f>
        <v>1</v>
      </c>
      <c r="Z84" s="819">
        <f t="shared" si="13"/>
        <v>3</v>
      </c>
      <c r="AA84" s="818">
        <f>'[2]ملاك وتشغيل37'!AA84+'[2]فهد الرياض37'!AA84+'[2]خالد عيون37'!AA84+'[2]فهد الدمام37'!AA84+'[2]عبد الله مكة 37'!AA84</f>
        <v>1</v>
      </c>
      <c r="AB84" s="818">
        <f>'[2]ملاك وتشغيل37'!AB84+'[2]فهد الرياض37'!AB84+'[2]خالد عيون37'!AB84+'[2]فهد الدمام37'!AB84+'[2]عبد الله مكة 37'!AB84</f>
        <v>10</v>
      </c>
      <c r="AC84" s="818">
        <f>'[2]ملاك وتشغيل37'!AC84+'[2]فهد الرياض37'!AC84+'[2]خالد عيون37'!AC84+'[2]فهد الدمام37'!AC84+'[2]عبد الله مكة 37'!AC84</f>
        <v>0</v>
      </c>
      <c r="AD84" s="819">
        <f t="shared" si="14"/>
        <v>11</v>
      </c>
    </row>
    <row r="85" spans="1:30">
      <c r="A85" s="825" t="s">
        <v>130</v>
      </c>
      <c r="B85" s="837" t="s">
        <v>131</v>
      </c>
      <c r="C85" s="827">
        <f>SUM(C49:C84)</f>
        <v>689</v>
      </c>
      <c r="D85" s="827">
        <f t="shared" ref="D85:Z85" si="15">SUM(D49:D84)</f>
        <v>380</v>
      </c>
      <c r="E85" s="827">
        <f t="shared" si="15"/>
        <v>179</v>
      </c>
      <c r="F85" s="827">
        <f t="shared" si="15"/>
        <v>1248</v>
      </c>
      <c r="G85" s="827">
        <f t="shared" si="15"/>
        <v>329</v>
      </c>
      <c r="H85" s="827">
        <f t="shared" si="15"/>
        <v>197</v>
      </c>
      <c r="I85" s="827">
        <f t="shared" si="15"/>
        <v>57</v>
      </c>
      <c r="J85" s="827">
        <f t="shared" si="15"/>
        <v>583</v>
      </c>
      <c r="K85" s="827">
        <f t="shared" si="15"/>
        <v>745</v>
      </c>
      <c r="L85" s="827">
        <f t="shared" si="15"/>
        <v>582</v>
      </c>
      <c r="M85" s="827">
        <f t="shared" si="15"/>
        <v>195</v>
      </c>
      <c r="N85" s="827">
        <f t="shared" si="15"/>
        <v>1522</v>
      </c>
      <c r="O85" s="827">
        <f t="shared" si="15"/>
        <v>239</v>
      </c>
      <c r="P85" s="827">
        <f t="shared" si="15"/>
        <v>132</v>
      </c>
      <c r="Q85" s="827">
        <f t="shared" si="15"/>
        <v>41</v>
      </c>
      <c r="R85" s="827">
        <f t="shared" si="15"/>
        <v>412</v>
      </c>
      <c r="S85" s="827">
        <f t="shared" si="15"/>
        <v>756</v>
      </c>
      <c r="T85" s="827">
        <f t="shared" si="15"/>
        <v>332</v>
      </c>
      <c r="U85" s="827">
        <f t="shared" si="15"/>
        <v>77</v>
      </c>
      <c r="V85" s="827">
        <f t="shared" si="15"/>
        <v>1165</v>
      </c>
      <c r="W85" s="827">
        <f t="shared" si="15"/>
        <v>425</v>
      </c>
      <c r="X85" s="827">
        <f t="shared" si="15"/>
        <v>239</v>
      </c>
      <c r="Y85" s="827">
        <f t="shared" si="15"/>
        <v>61</v>
      </c>
      <c r="Z85" s="827">
        <f t="shared" si="15"/>
        <v>725</v>
      </c>
      <c r="AA85" s="827">
        <f>SUM(AA49:AA84)</f>
        <v>409</v>
      </c>
      <c r="AB85" s="827">
        <f>SUM(AB49:AB84)</f>
        <v>267</v>
      </c>
      <c r="AC85" s="827">
        <f>SUM(AC49:AC84)</f>
        <v>88</v>
      </c>
      <c r="AD85" s="827">
        <f>SUM(AD49:AD84)</f>
        <v>764</v>
      </c>
    </row>
    <row r="86" spans="1:30">
      <c r="A86" s="828"/>
      <c r="B86" s="828"/>
      <c r="C86" s="828"/>
      <c r="D86" s="828"/>
      <c r="E86" s="828"/>
      <c r="F86" s="828"/>
      <c r="G86" s="828"/>
      <c r="H86" s="828"/>
      <c r="I86" s="828"/>
      <c r="J86" s="828"/>
      <c r="K86" s="828"/>
      <c r="L86" s="828"/>
      <c r="M86" s="828"/>
      <c r="N86" s="828"/>
      <c r="O86" s="828"/>
      <c r="P86" s="828"/>
      <c r="Q86" s="828"/>
      <c r="R86" s="828"/>
      <c r="S86" s="828"/>
      <c r="T86" s="828"/>
      <c r="U86" s="828"/>
      <c r="V86" s="828"/>
      <c r="W86" s="828"/>
      <c r="X86" s="828"/>
      <c r="Y86" s="828"/>
      <c r="Z86" s="828"/>
      <c r="AA86" s="828"/>
      <c r="AB86" s="828"/>
      <c r="AC86" s="828"/>
      <c r="AD86" s="828"/>
    </row>
    <row r="87" spans="1:30" ht="25.5">
      <c r="A87" s="829" t="s">
        <v>736</v>
      </c>
      <c r="B87" s="830"/>
      <c r="C87" s="831"/>
      <c r="D87" s="831"/>
      <c r="E87" s="828"/>
      <c r="F87" s="832"/>
      <c r="G87" s="831"/>
      <c r="H87" s="831"/>
      <c r="I87" s="828"/>
      <c r="J87" s="832"/>
      <c r="K87" s="831"/>
      <c r="L87" s="831"/>
      <c r="M87" s="828"/>
      <c r="N87" s="832"/>
      <c r="O87" s="831"/>
      <c r="P87" s="831"/>
      <c r="Q87" s="828"/>
      <c r="R87" s="832"/>
      <c r="S87" s="831"/>
      <c r="T87" s="831"/>
      <c r="U87" s="828"/>
      <c r="V87" s="832"/>
      <c r="W87" s="831"/>
      <c r="X87" s="831"/>
      <c r="Y87" s="828"/>
      <c r="Z87" s="832"/>
      <c r="AA87" s="828"/>
      <c r="AB87" s="828"/>
      <c r="AC87" s="828"/>
      <c r="AD87" s="832" t="s">
        <v>737</v>
      </c>
    </row>
    <row r="88" spans="1:30">
      <c r="A88" s="805" t="s">
        <v>738</v>
      </c>
      <c r="B88" s="806"/>
      <c r="C88" s="807" t="s">
        <v>118</v>
      </c>
      <c r="D88" s="808"/>
      <c r="E88" s="809" t="s">
        <v>119</v>
      </c>
      <c r="F88" s="810"/>
      <c r="G88" s="807" t="s">
        <v>120</v>
      </c>
      <c r="H88" s="808"/>
      <c r="I88" s="809" t="s">
        <v>121</v>
      </c>
      <c r="J88" s="810"/>
      <c r="K88" s="807" t="s">
        <v>213</v>
      </c>
      <c r="L88" s="808"/>
      <c r="M88" s="809" t="s">
        <v>123</v>
      </c>
      <c r="N88" s="810"/>
      <c r="O88" s="807" t="s">
        <v>124</v>
      </c>
      <c r="P88" s="808"/>
      <c r="Q88" s="809" t="s">
        <v>125</v>
      </c>
      <c r="R88" s="810"/>
      <c r="S88" s="807" t="s">
        <v>126</v>
      </c>
      <c r="T88" s="808"/>
      <c r="U88" s="809" t="s">
        <v>127</v>
      </c>
      <c r="V88" s="810"/>
      <c r="W88" s="807" t="s">
        <v>128</v>
      </c>
      <c r="X88" s="808"/>
      <c r="Y88" s="809" t="s">
        <v>129</v>
      </c>
      <c r="Z88" s="810"/>
      <c r="AA88" s="807" t="s">
        <v>739</v>
      </c>
      <c r="AB88" s="808"/>
      <c r="AC88" s="809" t="s">
        <v>131</v>
      </c>
      <c r="AD88" s="810"/>
    </row>
    <row r="89" spans="1:30" ht="40.5">
      <c r="A89" s="811"/>
      <c r="B89" s="812"/>
      <c r="C89" s="813" t="s">
        <v>438</v>
      </c>
      <c r="D89" s="813" t="s">
        <v>439</v>
      </c>
      <c r="E89" s="813" t="s">
        <v>440</v>
      </c>
      <c r="F89" s="813" t="s">
        <v>130</v>
      </c>
      <c r="G89" s="813" t="s">
        <v>438</v>
      </c>
      <c r="H89" s="813" t="s">
        <v>439</v>
      </c>
      <c r="I89" s="813" t="s">
        <v>440</v>
      </c>
      <c r="J89" s="813" t="s">
        <v>130</v>
      </c>
      <c r="K89" s="813" t="s">
        <v>438</v>
      </c>
      <c r="L89" s="813" t="s">
        <v>439</v>
      </c>
      <c r="M89" s="813" t="s">
        <v>440</v>
      </c>
      <c r="N89" s="813" t="s">
        <v>130</v>
      </c>
      <c r="O89" s="813" t="s">
        <v>438</v>
      </c>
      <c r="P89" s="813" t="s">
        <v>439</v>
      </c>
      <c r="Q89" s="813" t="s">
        <v>440</v>
      </c>
      <c r="R89" s="813" t="s">
        <v>130</v>
      </c>
      <c r="S89" s="813" t="s">
        <v>438</v>
      </c>
      <c r="T89" s="813" t="s">
        <v>439</v>
      </c>
      <c r="U89" s="813" t="s">
        <v>440</v>
      </c>
      <c r="V89" s="813" t="s">
        <v>130</v>
      </c>
      <c r="W89" s="813" t="s">
        <v>438</v>
      </c>
      <c r="X89" s="813" t="s">
        <v>439</v>
      </c>
      <c r="Y89" s="813" t="s">
        <v>440</v>
      </c>
      <c r="Z89" s="813" t="s">
        <v>130</v>
      </c>
      <c r="AA89" s="813" t="s">
        <v>438</v>
      </c>
      <c r="AB89" s="813" t="s">
        <v>439</v>
      </c>
      <c r="AC89" s="813" t="s">
        <v>440</v>
      </c>
      <c r="AD89" s="813" t="s">
        <v>130</v>
      </c>
    </row>
    <row r="90" spans="1:30" ht="57.75">
      <c r="A90" s="814"/>
      <c r="B90" s="815"/>
      <c r="C90" s="813" t="s">
        <v>441</v>
      </c>
      <c r="D90" s="813" t="s">
        <v>442</v>
      </c>
      <c r="E90" s="813" t="s">
        <v>443</v>
      </c>
      <c r="F90" s="813" t="s">
        <v>131</v>
      </c>
      <c r="G90" s="813" t="s">
        <v>441</v>
      </c>
      <c r="H90" s="813" t="s">
        <v>442</v>
      </c>
      <c r="I90" s="813" t="s">
        <v>443</v>
      </c>
      <c r="J90" s="813" t="s">
        <v>131</v>
      </c>
      <c r="K90" s="813" t="s">
        <v>441</v>
      </c>
      <c r="L90" s="813" t="s">
        <v>442</v>
      </c>
      <c r="M90" s="813" t="s">
        <v>443</v>
      </c>
      <c r="N90" s="813" t="s">
        <v>131</v>
      </c>
      <c r="O90" s="813" t="s">
        <v>441</v>
      </c>
      <c r="P90" s="813" t="s">
        <v>442</v>
      </c>
      <c r="Q90" s="813" t="s">
        <v>443</v>
      </c>
      <c r="R90" s="813" t="s">
        <v>131</v>
      </c>
      <c r="S90" s="813" t="s">
        <v>441</v>
      </c>
      <c r="T90" s="813" t="s">
        <v>442</v>
      </c>
      <c r="U90" s="813" t="s">
        <v>443</v>
      </c>
      <c r="V90" s="813" t="s">
        <v>131</v>
      </c>
      <c r="W90" s="813" t="s">
        <v>441</v>
      </c>
      <c r="X90" s="813" t="s">
        <v>442</v>
      </c>
      <c r="Y90" s="813" t="s">
        <v>443</v>
      </c>
      <c r="Z90" s="813" t="s">
        <v>131</v>
      </c>
      <c r="AA90" s="813" t="s">
        <v>441</v>
      </c>
      <c r="AB90" s="813" t="s">
        <v>442</v>
      </c>
      <c r="AC90" s="813" t="s">
        <v>443</v>
      </c>
      <c r="AD90" s="813" t="s">
        <v>131</v>
      </c>
    </row>
    <row r="91" spans="1:30">
      <c r="A91" s="820" t="s">
        <v>444</v>
      </c>
      <c r="B91" s="821" t="s">
        <v>445</v>
      </c>
      <c r="C91" s="818">
        <f>'[2]ملاك وتشغيل37'!C91+'[2]فهد الرياض37'!C91+'[2]خالد عيون37'!C91+'[2]فهد الدمام37'!C91+'[2]عبد الله مكة 37'!C91</f>
        <v>268</v>
      </c>
      <c r="D91" s="818">
        <f>'[2]ملاك وتشغيل37'!D91+'[2]فهد الرياض37'!D91+'[2]خالد عيون37'!D91+'[2]فهد الدمام37'!D91+'[2]عبد الله مكة 37'!D91</f>
        <v>0</v>
      </c>
      <c r="E91" s="818">
        <f>'[2]ملاك وتشغيل37'!E91+'[2]فهد الرياض37'!E91+'[2]خالد عيون37'!E91+'[2]فهد الدمام37'!E91+'[2]عبد الله مكة 37'!E91</f>
        <v>0</v>
      </c>
      <c r="F91" s="819">
        <f>SUM(C91:E91)</f>
        <v>268</v>
      </c>
      <c r="G91" s="818">
        <f>'[2]ملاك وتشغيل37'!G91+'[2]فهد الرياض37'!G91+'[2]خالد عيون37'!G91+'[2]فهد الدمام37'!G91+'[2]عبد الله مكة 37'!G91</f>
        <v>12</v>
      </c>
      <c r="H91" s="818">
        <f>'[2]ملاك وتشغيل37'!H91+'[2]فهد الرياض37'!H91+'[2]خالد عيون37'!H91+'[2]فهد الدمام37'!H91+'[2]عبد الله مكة 37'!H91</f>
        <v>0</v>
      </c>
      <c r="I91" s="818">
        <f>'[2]ملاك وتشغيل37'!I91+'[2]فهد الرياض37'!I91+'[2]خالد عيون37'!I91+'[2]فهد الدمام37'!I91+'[2]عبد الله مكة 37'!I91</f>
        <v>0</v>
      </c>
      <c r="J91" s="819">
        <f>SUM(G91:I91)</f>
        <v>12</v>
      </c>
      <c r="K91" s="818">
        <f>'[2]ملاك وتشغيل37'!K91+'[2]فهد الرياض37'!K91+'[2]خالد عيون37'!K91+'[2]فهد الدمام37'!K91+'[2]عبد الله مكة 37'!K91</f>
        <v>99</v>
      </c>
      <c r="L91" s="818">
        <f>'[2]ملاك وتشغيل37'!L91+'[2]فهد الرياض37'!L91+'[2]خالد عيون37'!L91+'[2]فهد الدمام37'!L91+'[2]عبد الله مكة 37'!L91</f>
        <v>0</v>
      </c>
      <c r="M91" s="818">
        <f>'[2]ملاك وتشغيل37'!M91+'[2]فهد الرياض37'!M91+'[2]خالد عيون37'!M91+'[2]فهد الدمام37'!M91+'[2]عبد الله مكة 37'!M91</f>
        <v>0</v>
      </c>
      <c r="N91" s="819">
        <f>SUM(K91:M91)</f>
        <v>99</v>
      </c>
      <c r="O91" s="818">
        <f>'[2]ملاك وتشغيل37'!O91+'[2]فهد الرياض37'!O91+'[2]خالد عيون37'!O91+'[2]فهد الدمام37'!O91+'[2]عبد الله مكة 37'!O91</f>
        <v>79</v>
      </c>
      <c r="P91" s="818">
        <f>'[2]ملاك وتشغيل37'!P91+'[2]فهد الرياض37'!P91+'[2]خالد عيون37'!P91+'[2]فهد الدمام37'!P91+'[2]عبد الله مكة 37'!P91</f>
        <v>0</v>
      </c>
      <c r="Q91" s="818">
        <f>'[2]ملاك وتشغيل37'!Q91+'[2]فهد الرياض37'!Q91+'[2]خالد عيون37'!Q91+'[2]فهد الدمام37'!Q91+'[2]عبد الله مكة 37'!Q91</f>
        <v>0</v>
      </c>
      <c r="R91" s="819">
        <f>SUM(O91:Q91)</f>
        <v>79</v>
      </c>
      <c r="S91" s="818">
        <f>'[2]ملاك وتشغيل37'!S91+'[2]فهد الرياض37'!S91+'[2]خالد عيون37'!S91+'[2]فهد الدمام37'!S91+'[2]عبد الله مكة 37'!S91</f>
        <v>36</v>
      </c>
      <c r="T91" s="818">
        <f>'[2]ملاك وتشغيل37'!T91+'[2]فهد الرياض37'!T91+'[2]خالد عيون37'!T91+'[2]فهد الدمام37'!T91+'[2]عبد الله مكة 37'!T91</f>
        <v>0</v>
      </c>
      <c r="U91" s="818">
        <f>'[2]ملاك وتشغيل37'!U91+'[2]فهد الرياض37'!U91+'[2]خالد عيون37'!U91+'[2]فهد الدمام37'!U91+'[2]عبد الله مكة 37'!U91</f>
        <v>0</v>
      </c>
      <c r="V91" s="819">
        <f>SUM(S91:U91)</f>
        <v>36</v>
      </c>
      <c r="W91" s="818">
        <f>'[2]ملاك وتشغيل37'!W91+'[2]فهد الرياض37'!W91+'[2]خالد عيون37'!W91+'[2]فهد الدمام37'!W91+'[2]عبد الله مكة 37'!W91</f>
        <v>69</v>
      </c>
      <c r="X91" s="818">
        <f>'[2]ملاك وتشغيل37'!X91+'[2]فهد الرياض37'!X91+'[2]خالد عيون37'!X91+'[2]فهد الدمام37'!X91+'[2]عبد الله مكة 37'!X91</f>
        <v>0</v>
      </c>
      <c r="Y91" s="818">
        <f>'[2]ملاك وتشغيل37'!Y91+'[2]فهد الرياض37'!Y91+'[2]خالد عيون37'!Y91+'[2]فهد الدمام37'!Y91+'[2]عبد الله مكة 37'!Y91</f>
        <v>0</v>
      </c>
      <c r="Z91" s="819">
        <f>SUM(W91:Y91)</f>
        <v>69</v>
      </c>
      <c r="AA91" s="444">
        <f>C7+G7+K7+O7+S7+W7+AA7+C49+G49+K49+O49+S49+W49+AA49+C91+G91+K91+O91+S91+W91</f>
        <v>3212</v>
      </c>
      <c r="AB91" s="444">
        <f>D7+H7+L7+P7+T7+X7+AB7+D49+H49+L49+P49+T49+X49+AB49+D91+H91+L91+P91+T91+X91</f>
        <v>9</v>
      </c>
      <c r="AC91" s="444">
        <f>E7+I7+M7+Q7+U7+Y7+AC7+E49+I49+M49+Q49+U49+Y49+AC49+E91+I91+M91+Q91+U91+Y91</f>
        <v>3</v>
      </c>
      <c r="AD91" s="819">
        <f>SUM(AA91:AC91)</f>
        <v>3224</v>
      </c>
    </row>
    <row r="92" spans="1:30">
      <c r="A92" s="820" t="s">
        <v>446</v>
      </c>
      <c r="B92" s="821" t="s">
        <v>447</v>
      </c>
      <c r="C92" s="818">
        <f>'[2]ملاك وتشغيل37'!C92+'[2]فهد الرياض37'!C92+'[2]خالد عيون37'!C92+'[2]فهد الدمام37'!C92+'[2]عبد الله مكة 37'!C92</f>
        <v>55</v>
      </c>
      <c r="D92" s="818">
        <f>'[2]ملاك وتشغيل37'!D92+'[2]فهد الرياض37'!D92+'[2]خالد عيون37'!D92+'[2]فهد الدمام37'!D92+'[2]عبد الله مكة 37'!D92</f>
        <v>17</v>
      </c>
      <c r="E92" s="818">
        <f>'[2]ملاك وتشغيل37'!E92+'[2]فهد الرياض37'!E92+'[2]خالد عيون37'!E92+'[2]فهد الدمام37'!E92+'[2]عبد الله مكة 37'!E92</f>
        <v>8</v>
      </c>
      <c r="F92" s="819">
        <f t="shared" ref="F92:F126" si="16">SUM(C92:E92)</f>
        <v>80</v>
      </c>
      <c r="G92" s="818">
        <f>'[2]ملاك وتشغيل37'!G92+'[2]فهد الرياض37'!G92+'[2]خالد عيون37'!G92+'[2]فهد الدمام37'!G92+'[2]عبد الله مكة 37'!G92</f>
        <v>52</v>
      </c>
      <c r="H92" s="818">
        <f>'[2]ملاك وتشغيل37'!H92+'[2]فهد الرياض37'!H92+'[2]خالد عيون37'!H92+'[2]فهد الدمام37'!H92+'[2]عبد الله مكة 37'!H92</f>
        <v>22</v>
      </c>
      <c r="I92" s="818">
        <f>'[2]ملاك وتشغيل37'!I92+'[2]فهد الرياض37'!I92+'[2]خالد عيون37'!I92+'[2]فهد الدمام37'!I92+'[2]عبد الله مكة 37'!I92</f>
        <v>3</v>
      </c>
      <c r="J92" s="819">
        <f t="shared" ref="J92:J126" si="17">SUM(G92:I92)</f>
        <v>77</v>
      </c>
      <c r="K92" s="818">
        <f>'[2]ملاك وتشغيل37'!K92+'[2]فهد الرياض37'!K92+'[2]خالد عيون37'!K92+'[2]فهد الدمام37'!K92+'[2]عبد الله مكة 37'!K92</f>
        <v>20</v>
      </c>
      <c r="L92" s="818">
        <f>'[2]ملاك وتشغيل37'!L92+'[2]فهد الرياض37'!L92+'[2]خالد عيون37'!L92+'[2]فهد الدمام37'!L92+'[2]عبد الله مكة 37'!L92</f>
        <v>16</v>
      </c>
      <c r="M92" s="818">
        <f>'[2]ملاك وتشغيل37'!M92+'[2]فهد الرياض37'!M92+'[2]خالد عيون37'!M92+'[2]فهد الدمام37'!M92+'[2]عبد الله مكة 37'!M92</f>
        <v>7</v>
      </c>
      <c r="N92" s="819">
        <f t="shared" ref="N92:N126" si="18">SUM(K92:M92)</f>
        <v>43</v>
      </c>
      <c r="O92" s="818">
        <f>'[2]ملاك وتشغيل37'!O92+'[2]فهد الرياض37'!O92+'[2]خالد عيون37'!O92+'[2]فهد الدمام37'!O92+'[2]عبد الله مكة 37'!O92</f>
        <v>21</v>
      </c>
      <c r="P92" s="818">
        <f>'[2]ملاك وتشغيل37'!P92+'[2]فهد الرياض37'!P92+'[2]خالد عيون37'!P92+'[2]فهد الدمام37'!P92+'[2]عبد الله مكة 37'!P92</f>
        <v>17</v>
      </c>
      <c r="Q92" s="818">
        <f>'[2]ملاك وتشغيل37'!Q92+'[2]فهد الرياض37'!Q92+'[2]خالد عيون37'!Q92+'[2]فهد الدمام37'!Q92+'[2]عبد الله مكة 37'!Q92</f>
        <v>2</v>
      </c>
      <c r="R92" s="819">
        <f t="shared" ref="R92:R126" si="19">SUM(O92:Q92)</f>
        <v>40</v>
      </c>
      <c r="S92" s="818">
        <f>'[2]ملاك وتشغيل37'!S92+'[2]فهد الرياض37'!S92+'[2]خالد عيون37'!S92+'[2]فهد الدمام37'!S92+'[2]عبد الله مكة 37'!S92</f>
        <v>22</v>
      </c>
      <c r="T92" s="818">
        <f>'[2]ملاك وتشغيل37'!T92+'[2]فهد الرياض37'!T92+'[2]خالد عيون37'!T92+'[2]فهد الدمام37'!T92+'[2]عبد الله مكة 37'!T92</f>
        <v>10</v>
      </c>
      <c r="U92" s="818">
        <f>'[2]ملاك وتشغيل37'!U92+'[2]فهد الرياض37'!U92+'[2]خالد عيون37'!U92+'[2]فهد الدمام37'!U92+'[2]عبد الله مكة 37'!U92</f>
        <v>1</v>
      </c>
      <c r="V92" s="819">
        <f t="shared" ref="V92:V126" si="20">SUM(S92:U92)</f>
        <v>33</v>
      </c>
      <c r="W92" s="818">
        <f>'[2]ملاك وتشغيل37'!W92+'[2]فهد الرياض37'!W92+'[2]خالد عيون37'!W92+'[2]فهد الدمام37'!W92+'[2]عبد الله مكة 37'!W92</f>
        <v>17</v>
      </c>
      <c r="X92" s="818">
        <f>'[2]ملاك وتشغيل37'!X92+'[2]فهد الرياض37'!X92+'[2]خالد عيون37'!X92+'[2]فهد الدمام37'!X92+'[2]عبد الله مكة 37'!X92</f>
        <v>9</v>
      </c>
      <c r="Y92" s="818">
        <f>'[2]ملاك وتشغيل37'!Y92+'[2]فهد الرياض37'!Y92+'[2]خالد عيون37'!Y92+'[2]فهد الدمام37'!Y92+'[2]عبد الله مكة 37'!Y92</f>
        <v>0</v>
      </c>
      <c r="Z92" s="819">
        <f t="shared" ref="Z92:Z126" si="21">SUM(W92:Y92)</f>
        <v>26</v>
      </c>
      <c r="AA92" s="444">
        <f t="shared" ref="AA92:AC107" si="22">C8+G8+K8+O8+S8+W8+AA8+C50+G50+K50+O50+S50+W50+AA50+C92+G92+K92+O92+S92+W92</f>
        <v>1169</v>
      </c>
      <c r="AB92" s="444">
        <f t="shared" si="22"/>
        <v>523</v>
      </c>
      <c r="AC92" s="444">
        <f t="shared" si="22"/>
        <v>230</v>
      </c>
      <c r="AD92" s="819">
        <f t="shared" ref="AD92:AD126" si="23">SUM(AA92:AC92)</f>
        <v>1922</v>
      </c>
    </row>
    <row r="93" spans="1:30">
      <c r="A93" s="820" t="s">
        <v>448</v>
      </c>
      <c r="B93" s="821" t="s">
        <v>449</v>
      </c>
      <c r="C93" s="818">
        <f>'[2]ملاك وتشغيل37'!C93+'[2]فهد الرياض37'!C93+'[2]خالد عيون37'!C93+'[2]فهد الدمام37'!C93+'[2]عبد الله مكة 37'!C93</f>
        <v>63</v>
      </c>
      <c r="D93" s="818">
        <f>'[2]ملاك وتشغيل37'!D93+'[2]فهد الرياض37'!D93+'[2]خالد عيون37'!D93+'[2]فهد الدمام37'!D93+'[2]عبد الله مكة 37'!D93</f>
        <v>49</v>
      </c>
      <c r="E93" s="818">
        <f>'[2]ملاك وتشغيل37'!E93+'[2]فهد الرياض37'!E93+'[2]خالد عيون37'!E93+'[2]فهد الدمام37'!E93+'[2]عبد الله مكة 37'!E93</f>
        <v>21</v>
      </c>
      <c r="F93" s="819">
        <f t="shared" si="16"/>
        <v>133</v>
      </c>
      <c r="G93" s="818">
        <f>'[2]ملاك وتشغيل37'!G93+'[2]فهد الرياض37'!G93+'[2]خالد عيون37'!G93+'[2]فهد الدمام37'!G93+'[2]عبد الله مكة 37'!G93</f>
        <v>45</v>
      </c>
      <c r="H93" s="818">
        <f>'[2]ملاك وتشغيل37'!H93+'[2]فهد الرياض37'!H93+'[2]خالد عيون37'!H93+'[2]فهد الدمام37'!H93+'[2]عبد الله مكة 37'!H93</f>
        <v>16</v>
      </c>
      <c r="I93" s="818">
        <f>'[2]ملاك وتشغيل37'!I93+'[2]فهد الرياض37'!I93+'[2]خالد عيون37'!I93+'[2]فهد الدمام37'!I93+'[2]عبد الله مكة 37'!I93</f>
        <v>7</v>
      </c>
      <c r="J93" s="819">
        <f t="shared" si="17"/>
        <v>68</v>
      </c>
      <c r="K93" s="818">
        <f>'[2]ملاك وتشغيل37'!K93+'[2]فهد الرياض37'!K93+'[2]خالد عيون37'!K93+'[2]فهد الدمام37'!K93+'[2]عبد الله مكة 37'!K93</f>
        <v>26</v>
      </c>
      <c r="L93" s="818">
        <f>'[2]ملاك وتشغيل37'!L93+'[2]فهد الرياض37'!L93+'[2]خالد عيون37'!L93+'[2]فهد الدمام37'!L93+'[2]عبد الله مكة 37'!L93</f>
        <v>17</v>
      </c>
      <c r="M93" s="818">
        <f>'[2]ملاك وتشغيل37'!M93+'[2]فهد الرياض37'!M93+'[2]خالد عيون37'!M93+'[2]فهد الدمام37'!M93+'[2]عبد الله مكة 37'!M93</f>
        <v>7</v>
      </c>
      <c r="N93" s="819">
        <f t="shared" si="18"/>
        <v>50</v>
      </c>
      <c r="O93" s="818">
        <f>'[2]ملاك وتشغيل37'!O93+'[2]فهد الرياض37'!O93+'[2]خالد عيون37'!O93+'[2]فهد الدمام37'!O93+'[2]عبد الله مكة 37'!O93</f>
        <v>33</v>
      </c>
      <c r="P93" s="818">
        <f>'[2]ملاك وتشغيل37'!P93+'[2]فهد الرياض37'!P93+'[2]خالد عيون37'!P93+'[2]فهد الدمام37'!P93+'[2]عبد الله مكة 37'!P93</f>
        <v>17</v>
      </c>
      <c r="Q93" s="818">
        <f>'[2]ملاك وتشغيل37'!Q93+'[2]فهد الرياض37'!Q93+'[2]خالد عيون37'!Q93+'[2]فهد الدمام37'!Q93+'[2]عبد الله مكة 37'!Q93</f>
        <v>2</v>
      </c>
      <c r="R93" s="819">
        <f t="shared" si="19"/>
        <v>52</v>
      </c>
      <c r="S93" s="818">
        <f>'[2]ملاك وتشغيل37'!S93+'[2]فهد الرياض37'!S93+'[2]خالد عيون37'!S93+'[2]فهد الدمام37'!S93+'[2]عبد الله مكة 37'!S93</f>
        <v>7</v>
      </c>
      <c r="T93" s="818">
        <f>'[2]ملاك وتشغيل37'!T93+'[2]فهد الرياض37'!T93+'[2]خالد عيون37'!T93+'[2]فهد الدمام37'!T93+'[2]عبد الله مكة 37'!T93</f>
        <v>6</v>
      </c>
      <c r="U93" s="818">
        <f>'[2]ملاك وتشغيل37'!U93+'[2]فهد الرياض37'!U93+'[2]خالد عيون37'!U93+'[2]فهد الدمام37'!U93+'[2]عبد الله مكة 37'!U93</f>
        <v>4</v>
      </c>
      <c r="V93" s="819">
        <f t="shared" si="20"/>
        <v>17</v>
      </c>
      <c r="W93" s="818">
        <f>'[2]ملاك وتشغيل37'!W93+'[2]فهد الرياض37'!W93+'[2]خالد عيون37'!W93+'[2]فهد الدمام37'!W93+'[2]عبد الله مكة 37'!W93</f>
        <v>16</v>
      </c>
      <c r="X93" s="818">
        <f>'[2]ملاك وتشغيل37'!X93+'[2]فهد الرياض37'!X93+'[2]خالد عيون37'!X93+'[2]فهد الدمام37'!X93+'[2]عبد الله مكة 37'!X93</f>
        <v>11</v>
      </c>
      <c r="Y93" s="818">
        <f>'[2]ملاك وتشغيل37'!Y93+'[2]فهد الرياض37'!Y93+'[2]خالد عيون37'!Y93+'[2]فهد الدمام37'!Y93+'[2]عبد الله مكة 37'!Y93</f>
        <v>4</v>
      </c>
      <c r="Z93" s="819">
        <f t="shared" si="21"/>
        <v>31</v>
      </c>
      <c r="AA93" s="444">
        <f t="shared" si="22"/>
        <v>1399</v>
      </c>
      <c r="AB93" s="444">
        <f t="shared" si="22"/>
        <v>813</v>
      </c>
      <c r="AC93" s="444">
        <f t="shared" si="22"/>
        <v>335</v>
      </c>
      <c r="AD93" s="819">
        <f t="shared" si="23"/>
        <v>2547</v>
      </c>
    </row>
    <row r="94" spans="1:30">
      <c r="A94" s="820" t="s">
        <v>450</v>
      </c>
      <c r="B94" s="821" t="s">
        <v>451</v>
      </c>
      <c r="C94" s="818">
        <f>'[2]ملاك وتشغيل37'!C94+'[2]فهد الرياض37'!C94+'[2]خالد عيون37'!C94+'[2]فهد الدمام37'!C94+'[2]عبد الله مكة 37'!C94</f>
        <v>75</v>
      </c>
      <c r="D94" s="818">
        <f>'[2]ملاك وتشغيل37'!D94+'[2]فهد الرياض37'!D94+'[2]خالد عيون37'!D94+'[2]فهد الدمام37'!D94+'[2]عبد الله مكة 37'!D94</f>
        <v>65</v>
      </c>
      <c r="E94" s="818">
        <f>'[2]ملاك وتشغيل37'!E94+'[2]فهد الرياض37'!E94+'[2]خالد عيون37'!E94+'[2]فهد الدمام37'!E94+'[2]عبد الله مكة 37'!E94</f>
        <v>22</v>
      </c>
      <c r="F94" s="819">
        <f t="shared" si="16"/>
        <v>162</v>
      </c>
      <c r="G94" s="818">
        <f>'[2]ملاك وتشغيل37'!G94+'[2]فهد الرياض37'!G94+'[2]خالد عيون37'!G94+'[2]فهد الدمام37'!G94+'[2]عبد الله مكة 37'!G94</f>
        <v>54</v>
      </c>
      <c r="H94" s="818">
        <f>'[2]ملاك وتشغيل37'!H94+'[2]فهد الرياض37'!H94+'[2]خالد عيون37'!H94+'[2]فهد الدمام37'!H94+'[2]عبد الله مكة 37'!H94</f>
        <v>20</v>
      </c>
      <c r="I94" s="818">
        <f>'[2]ملاك وتشغيل37'!I94+'[2]فهد الرياض37'!I94+'[2]خالد عيون37'!I94+'[2]فهد الدمام37'!I94+'[2]عبد الله مكة 37'!I94</f>
        <v>12</v>
      </c>
      <c r="J94" s="819">
        <f t="shared" si="17"/>
        <v>86</v>
      </c>
      <c r="K94" s="818">
        <f>'[2]ملاك وتشغيل37'!K94+'[2]فهد الرياض37'!K94+'[2]خالد عيون37'!K94+'[2]فهد الدمام37'!K94+'[2]عبد الله مكة 37'!K94</f>
        <v>17</v>
      </c>
      <c r="L94" s="818">
        <f>'[2]ملاك وتشغيل37'!L94+'[2]فهد الرياض37'!L94+'[2]خالد عيون37'!L94+'[2]فهد الدمام37'!L94+'[2]عبد الله مكة 37'!L94</f>
        <v>32</v>
      </c>
      <c r="M94" s="818">
        <f>'[2]ملاك وتشغيل37'!M94+'[2]فهد الرياض37'!M94+'[2]خالد عيون37'!M94+'[2]فهد الدمام37'!M94+'[2]عبد الله مكة 37'!M94</f>
        <v>9</v>
      </c>
      <c r="N94" s="819">
        <f t="shared" si="18"/>
        <v>58</v>
      </c>
      <c r="O94" s="818">
        <f>'[2]ملاك وتشغيل37'!O94+'[2]فهد الرياض37'!O94+'[2]خالد عيون37'!O94+'[2]فهد الدمام37'!O94+'[2]عبد الله مكة 37'!O94</f>
        <v>21</v>
      </c>
      <c r="P94" s="818">
        <f>'[2]ملاك وتشغيل37'!P94+'[2]فهد الرياض37'!P94+'[2]خالد عيون37'!P94+'[2]فهد الدمام37'!P94+'[2]عبد الله مكة 37'!P94</f>
        <v>19</v>
      </c>
      <c r="Q94" s="818">
        <f>'[2]ملاك وتشغيل37'!Q94+'[2]فهد الرياض37'!Q94+'[2]خالد عيون37'!Q94+'[2]فهد الدمام37'!Q94+'[2]عبد الله مكة 37'!Q94</f>
        <v>9</v>
      </c>
      <c r="R94" s="819">
        <f t="shared" si="19"/>
        <v>49</v>
      </c>
      <c r="S94" s="818">
        <f>'[2]ملاك وتشغيل37'!S94+'[2]فهد الرياض37'!S94+'[2]خالد عيون37'!S94+'[2]فهد الدمام37'!S94+'[2]عبد الله مكة 37'!S94</f>
        <v>6</v>
      </c>
      <c r="T94" s="818">
        <f>'[2]ملاك وتشغيل37'!T94+'[2]فهد الرياض37'!T94+'[2]خالد عيون37'!T94+'[2]فهد الدمام37'!T94+'[2]عبد الله مكة 37'!T94</f>
        <v>10</v>
      </c>
      <c r="U94" s="818">
        <f>'[2]ملاك وتشغيل37'!U94+'[2]فهد الرياض37'!U94+'[2]خالد عيون37'!U94+'[2]فهد الدمام37'!U94+'[2]عبد الله مكة 37'!U94</f>
        <v>4</v>
      </c>
      <c r="V94" s="819">
        <f t="shared" si="20"/>
        <v>20</v>
      </c>
      <c r="W94" s="818">
        <f>'[2]ملاك وتشغيل37'!W94+'[2]فهد الرياض37'!W94+'[2]خالد عيون37'!W94+'[2]فهد الدمام37'!W94+'[2]عبد الله مكة 37'!W94</f>
        <v>14</v>
      </c>
      <c r="X94" s="818">
        <f>'[2]ملاك وتشغيل37'!X94+'[2]فهد الرياض37'!X94+'[2]خالد عيون37'!X94+'[2]فهد الدمام37'!X94+'[2]عبد الله مكة 37'!X94</f>
        <v>16</v>
      </c>
      <c r="Y94" s="818">
        <f>'[2]ملاك وتشغيل37'!Y94+'[2]فهد الرياض37'!Y94+'[2]خالد عيون37'!Y94+'[2]فهد الدمام37'!Y94+'[2]عبد الله مكة 37'!Y94</f>
        <v>5</v>
      </c>
      <c r="Z94" s="819">
        <f t="shared" si="21"/>
        <v>35</v>
      </c>
      <c r="AA94" s="444">
        <f t="shared" si="22"/>
        <v>1386</v>
      </c>
      <c r="AB94" s="444">
        <f t="shared" si="22"/>
        <v>920</v>
      </c>
      <c r="AC94" s="444">
        <f t="shared" si="22"/>
        <v>369</v>
      </c>
      <c r="AD94" s="819">
        <f t="shared" si="23"/>
        <v>2675</v>
      </c>
    </row>
    <row r="95" spans="1:30">
      <c r="A95" s="820" t="s">
        <v>452</v>
      </c>
      <c r="B95" s="821" t="s">
        <v>453</v>
      </c>
      <c r="C95" s="818">
        <f>'[2]ملاك وتشغيل37'!C95+'[2]فهد الرياض37'!C95+'[2]خالد عيون37'!C95+'[2]فهد الدمام37'!C95+'[2]عبد الله مكة 37'!C95</f>
        <v>16</v>
      </c>
      <c r="D95" s="818">
        <f>'[2]ملاك وتشغيل37'!D95+'[2]فهد الرياض37'!D95+'[2]خالد عيون37'!D95+'[2]فهد الدمام37'!D95+'[2]عبد الله مكة 37'!D95</f>
        <v>38</v>
      </c>
      <c r="E95" s="818">
        <f>'[2]ملاك وتشغيل37'!E95+'[2]فهد الرياض37'!E95+'[2]خالد عيون37'!E95+'[2]فهد الدمام37'!E95+'[2]عبد الله مكة 37'!E95</f>
        <v>5</v>
      </c>
      <c r="F95" s="819">
        <f t="shared" si="16"/>
        <v>59</v>
      </c>
      <c r="G95" s="818">
        <f>'[2]ملاك وتشغيل37'!G95+'[2]فهد الرياض37'!G95+'[2]خالد عيون37'!G95+'[2]فهد الدمام37'!G95+'[2]عبد الله مكة 37'!G95</f>
        <v>12</v>
      </c>
      <c r="H95" s="818">
        <f>'[2]ملاك وتشغيل37'!H95+'[2]فهد الرياض37'!H95+'[2]خالد عيون37'!H95+'[2]فهد الدمام37'!H95+'[2]عبد الله مكة 37'!H95</f>
        <v>18</v>
      </c>
      <c r="I95" s="818">
        <f>'[2]ملاك وتشغيل37'!I95+'[2]فهد الرياض37'!I95+'[2]خالد عيون37'!I95+'[2]فهد الدمام37'!I95+'[2]عبد الله مكة 37'!I95</f>
        <v>4</v>
      </c>
      <c r="J95" s="819">
        <f t="shared" si="17"/>
        <v>34</v>
      </c>
      <c r="K95" s="818">
        <f>'[2]ملاك وتشغيل37'!K95+'[2]فهد الرياض37'!K95+'[2]خالد عيون37'!K95+'[2]فهد الدمام37'!K95+'[2]عبد الله مكة 37'!K95</f>
        <v>11</v>
      </c>
      <c r="L95" s="818">
        <f>'[2]ملاك وتشغيل37'!L95+'[2]فهد الرياض37'!L95+'[2]خالد عيون37'!L95+'[2]فهد الدمام37'!L95+'[2]عبد الله مكة 37'!L95</f>
        <v>9</v>
      </c>
      <c r="M95" s="818">
        <f>'[2]ملاك وتشغيل37'!M95+'[2]فهد الرياض37'!M95+'[2]خالد عيون37'!M95+'[2]فهد الدمام37'!M95+'[2]عبد الله مكة 37'!M95</f>
        <v>4</v>
      </c>
      <c r="N95" s="819">
        <f t="shared" si="18"/>
        <v>24</v>
      </c>
      <c r="O95" s="818">
        <f>'[2]ملاك وتشغيل37'!O95+'[2]فهد الرياض37'!O95+'[2]خالد عيون37'!O95+'[2]فهد الدمام37'!O95+'[2]عبد الله مكة 37'!O95</f>
        <v>11</v>
      </c>
      <c r="P95" s="818">
        <f>'[2]ملاك وتشغيل37'!P95+'[2]فهد الرياض37'!P95+'[2]خالد عيون37'!P95+'[2]فهد الدمام37'!P95+'[2]عبد الله مكة 37'!P95</f>
        <v>11</v>
      </c>
      <c r="Q95" s="818">
        <f>'[2]ملاك وتشغيل37'!Q95+'[2]فهد الرياض37'!Q95+'[2]خالد عيون37'!Q95+'[2]فهد الدمام37'!Q95+'[2]عبد الله مكة 37'!Q95</f>
        <v>1</v>
      </c>
      <c r="R95" s="819">
        <f t="shared" si="19"/>
        <v>23</v>
      </c>
      <c r="S95" s="818">
        <f>'[2]ملاك وتشغيل37'!S95+'[2]فهد الرياض37'!S95+'[2]خالد عيون37'!S95+'[2]فهد الدمام37'!S95+'[2]عبد الله مكة 37'!S95</f>
        <v>2</v>
      </c>
      <c r="T95" s="818">
        <f>'[2]ملاك وتشغيل37'!T95+'[2]فهد الرياض37'!T95+'[2]خالد عيون37'!T95+'[2]فهد الدمام37'!T95+'[2]عبد الله مكة 37'!T95</f>
        <v>3</v>
      </c>
      <c r="U95" s="818">
        <f>'[2]ملاك وتشغيل37'!U95+'[2]فهد الرياض37'!U95+'[2]خالد عيون37'!U95+'[2]فهد الدمام37'!U95+'[2]عبد الله مكة 37'!U95</f>
        <v>0</v>
      </c>
      <c r="V95" s="819">
        <f t="shared" si="20"/>
        <v>5</v>
      </c>
      <c r="W95" s="818">
        <f>'[2]ملاك وتشغيل37'!W95+'[2]فهد الرياض37'!W95+'[2]خالد عيون37'!W95+'[2]فهد الدمام37'!W95+'[2]عبد الله مكة 37'!W95</f>
        <v>5</v>
      </c>
      <c r="X95" s="818">
        <f>'[2]ملاك وتشغيل37'!X95+'[2]فهد الرياض37'!X95+'[2]خالد عيون37'!X95+'[2]فهد الدمام37'!X95+'[2]عبد الله مكة 37'!X95</f>
        <v>13</v>
      </c>
      <c r="Y95" s="818">
        <f>'[2]ملاك وتشغيل37'!Y95+'[2]فهد الرياض37'!Y95+'[2]خالد عيون37'!Y95+'[2]فهد الدمام37'!Y95+'[2]عبد الله مكة 37'!Y95</f>
        <v>0</v>
      </c>
      <c r="Z95" s="819">
        <f t="shared" si="21"/>
        <v>18</v>
      </c>
      <c r="AA95" s="444">
        <f t="shared" si="22"/>
        <v>349</v>
      </c>
      <c r="AB95" s="444">
        <f t="shared" si="22"/>
        <v>478</v>
      </c>
      <c r="AC95" s="444">
        <f t="shared" si="22"/>
        <v>166</v>
      </c>
      <c r="AD95" s="819">
        <f t="shared" si="23"/>
        <v>993</v>
      </c>
    </row>
    <row r="96" spans="1:30">
      <c r="A96" s="820" t="s">
        <v>454</v>
      </c>
      <c r="B96" s="821" t="s">
        <v>455</v>
      </c>
      <c r="C96" s="818">
        <f>'[2]ملاك وتشغيل37'!C96+'[2]فهد الرياض37'!C96+'[2]خالد عيون37'!C96+'[2]فهد الدمام37'!C96+'[2]عبد الله مكة 37'!C96</f>
        <v>4</v>
      </c>
      <c r="D96" s="818">
        <f>'[2]ملاك وتشغيل37'!D96+'[2]فهد الرياض37'!D96+'[2]خالد عيون37'!D96+'[2]فهد الدمام37'!D96+'[2]عبد الله مكة 37'!D96</f>
        <v>14</v>
      </c>
      <c r="E96" s="818">
        <f>'[2]ملاك وتشغيل37'!E96+'[2]فهد الرياض37'!E96+'[2]خالد عيون37'!E96+'[2]فهد الدمام37'!E96+'[2]عبد الله مكة 37'!E96</f>
        <v>4</v>
      </c>
      <c r="F96" s="819">
        <f t="shared" si="16"/>
        <v>22</v>
      </c>
      <c r="G96" s="818">
        <f>'[2]ملاك وتشغيل37'!G96+'[2]فهد الرياض37'!G96+'[2]خالد عيون37'!G96+'[2]فهد الدمام37'!G96+'[2]عبد الله مكة 37'!G96</f>
        <v>4</v>
      </c>
      <c r="H96" s="818">
        <f>'[2]ملاك وتشغيل37'!H96+'[2]فهد الرياض37'!H96+'[2]خالد عيون37'!H96+'[2]فهد الدمام37'!H96+'[2]عبد الله مكة 37'!H96</f>
        <v>12</v>
      </c>
      <c r="I96" s="818">
        <f>'[2]ملاك وتشغيل37'!I96+'[2]فهد الرياض37'!I96+'[2]خالد عيون37'!I96+'[2]فهد الدمام37'!I96+'[2]عبد الله مكة 37'!I96</f>
        <v>0</v>
      </c>
      <c r="J96" s="819">
        <f t="shared" si="17"/>
        <v>16</v>
      </c>
      <c r="K96" s="818">
        <f>'[2]ملاك وتشغيل37'!K96+'[2]فهد الرياض37'!K96+'[2]خالد عيون37'!K96+'[2]فهد الدمام37'!K96+'[2]عبد الله مكة 37'!K96</f>
        <v>6</v>
      </c>
      <c r="L96" s="818">
        <f>'[2]ملاك وتشغيل37'!L96+'[2]فهد الرياض37'!L96+'[2]خالد عيون37'!L96+'[2]فهد الدمام37'!L96+'[2]عبد الله مكة 37'!L96</f>
        <v>10</v>
      </c>
      <c r="M96" s="818">
        <f>'[2]ملاك وتشغيل37'!M96+'[2]فهد الرياض37'!M96+'[2]خالد عيون37'!M96+'[2]فهد الدمام37'!M96+'[2]عبد الله مكة 37'!M96</f>
        <v>3</v>
      </c>
      <c r="N96" s="819">
        <f t="shared" si="18"/>
        <v>19</v>
      </c>
      <c r="O96" s="818">
        <f>'[2]ملاك وتشغيل37'!O96+'[2]فهد الرياض37'!O96+'[2]خالد عيون37'!O96+'[2]فهد الدمام37'!O96+'[2]عبد الله مكة 37'!O96</f>
        <v>3</v>
      </c>
      <c r="P96" s="818">
        <f>'[2]ملاك وتشغيل37'!P96+'[2]فهد الرياض37'!P96+'[2]خالد عيون37'!P96+'[2]فهد الدمام37'!P96+'[2]عبد الله مكة 37'!P96</f>
        <v>6</v>
      </c>
      <c r="Q96" s="818">
        <f>'[2]ملاك وتشغيل37'!Q96+'[2]فهد الرياض37'!Q96+'[2]خالد عيون37'!Q96+'[2]فهد الدمام37'!Q96+'[2]عبد الله مكة 37'!Q96</f>
        <v>2</v>
      </c>
      <c r="R96" s="819">
        <f t="shared" si="19"/>
        <v>11</v>
      </c>
      <c r="S96" s="818">
        <f>'[2]ملاك وتشغيل37'!S96+'[2]فهد الرياض37'!S96+'[2]خالد عيون37'!S96+'[2]فهد الدمام37'!S96+'[2]عبد الله مكة 37'!S96</f>
        <v>1</v>
      </c>
      <c r="T96" s="818">
        <f>'[2]ملاك وتشغيل37'!T96+'[2]فهد الرياض37'!T96+'[2]خالد عيون37'!T96+'[2]فهد الدمام37'!T96+'[2]عبد الله مكة 37'!T96</f>
        <v>4</v>
      </c>
      <c r="U96" s="818">
        <f>'[2]ملاك وتشغيل37'!U96+'[2]فهد الرياض37'!U96+'[2]خالد عيون37'!U96+'[2]فهد الدمام37'!U96+'[2]عبد الله مكة 37'!U96</f>
        <v>1</v>
      </c>
      <c r="V96" s="819">
        <f t="shared" si="20"/>
        <v>6</v>
      </c>
      <c r="W96" s="818">
        <f>'[2]ملاك وتشغيل37'!W96+'[2]فهد الرياض37'!W96+'[2]خالد عيون37'!W96+'[2]فهد الدمام37'!W96+'[2]عبد الله مكة 37'!W96</f>
        <v>0</v>
      </c>
      <c r="X96" s="818">
        <f>'[2]ملاك وتشغيل37'!X96+'[2]فهد الرياض37'!X96+'[2]خالد عيون37'!X96+'[2]فهد الدمام37'!X96+'[2]عبد الله مكة 37'!X96</f>
        <v>3</v>
      </c>
      <c r="Y96" s="818">
        <f>'[2]ملاك وتشغيل37'!Y96+'[2]فهد الرياض37'!Y96+'[2]خالد عيون37'!Y96+'[2]فهد الدمام37'!Y96+'[2]عبد الله مكة 37'!Y96</f>
        <v>1</v>
      </c>
      <c r="Z96" s="819">
        <f t="shared" si="21"/>
        <v>4</v>
      </c>
      <c r="AA96" s="444">
        <f t="shared" si="22"/>
        <v>80</v>
      </c>
      <c r="AB96" s="444">
        <f t="shared" si="22"/>
        <v>240</v>
      </c>
      <c r="AC96" s="444">
        <f t="shared" si="22"/>
        <v>107</v>
      </c>
      <c r="AD96" s="819">
        <f t="shared" si="23"/>
        <v>427</v>
      </c>
    </row>
    <row r="97" spans="1:30">
      <c r="A97" s="820" t="s">
        <v>456</v>
      </c>
      <c r="B97" s="821" t="s">
        <v>457</v>
      </c>
      <c r="C97" s="818">
        <f>'[2]ملاك وتشغيل37'!C97+'[2]فهد الرياض37'!C97+'[2]خالد عيون37'!C97+'[2]فهد الدمام37'!C97+'[2]عبد الله مكة 37'!C97</f>
        <v>0</v>
      </c>
      <c r="D97" s="818">
        <f>'[2]ملاك وتشغيل37'!D97+'[2]فهد الرياض37'!D97+'[2]خالد عيون37'!D97+'[2]فهد الدمام37'!D97+'[2]عبد الله مكة 37'!D97</f>
        <v>2</v>
      </c>
      <c r="E97" s="818">
        <f>'[2]ملاك وتشغيل37'!E97+'[2]فهد الرياض37'!E97+'[2]خالد عيون37'!E97+'[2]فهد الدمام37'!E97+'[2]عبد الله مكة 37'!E97</f>
        <v>1</v>
      </c>
      <c r="F97" s="819">
        <f t="shared" si="16"/>
        <v>3</v>
      </c>
      <c r="G97" s="818">
        <f>'[2]ملاك وتشغيل37'!G97+'[2]فهد الرياض37'!G97+'[2]خالد عيون37'!G97+'[2]فهد الدمام37'!G97+'[2]عبد الله مكة 37'!G97</f>
        <v>0</v>
      </c>
      <c r="H97" s="818">
        <f>'[2]ملاك وتشغيل37'!H97+'[2]فهد الرياض37'!H97+'[2]خالد عيون37'!H97+'[2]فهد الدمام37'!H97+'[2]عبد الله مكة 37'!H97</f>
        <v>4</v>
      </c>
      <c r="I97" s="818">
        <f>'[2]ملاك وتشغيل37'!I97+'[2]فهد الرياض37'!I97+'[2]خالد عيون37'!I97+'[2]فهد الدمام37'!I97+'[2]عبد الله مكة 37'!I97</f>
        <v>2</v>
      </c>
      <c r="J97" s="819">
        <f t="shared" si="17"/>
        <v>6</v>
      </c>
      <c r="K97" s="818">
        <f>'[2]ملاك وتشغيل37'!K97+'[2]فهد الرياض37'!K97+'[2]خالد عيون37'!K97+'[2]فهد الدمام37'!K97+'[2]عبد الله مكة 37'!K97</f>
        <v>0</v>
      </c>
      <c r="L97" s="818">
        <f>'[2]ملاك وتشغيل37'!L97+'[2]فهد الرياض37'!L97+'[2]خالد عيون37'!L97+'[2]فهد الدمام37'!L97+'[2]عبد الله مكة 37'!L97</f>
        <v>1</v>
      </c>
      <c r="M97" s="818">
        <f>'[2]ملاك وتشغيل37'!M97+'[2]فهد الرياض37'!M97+'[2]خالد عيون37'!M97+'[2]فهد الدمام37'!M97+'[2]عبد الله مكة 37'!M97</f>
        <v>2</v>
      </c>
      <c r="N97" s="819">
        <f t="shared" si="18"/>
        <v>3</v>
      </c>
      <c r="O97" s="818">
        <f>'[2]ملاك وتشغيل37'!O97+'[2]فهد الرياض37'!O97+'[2]خالد عيون37'!O97+'[2]فهد الدمام37'!O97+'[2]عبد الله مكة 37'!O97</f>
        <v>0</v>
      </c>
      <c r="P97" s="818">
        <f>'[2]ملاك وتشغيل37'!P97+'[2]فهد الرياض37'!P97+'[2]خالد عيون37'!P97+'[2]فهد الدمام37'!P97+'[2]عبد الله مكة 37'!P97</f>
        <v>1</v>
      </c>
      <c r="Q97" s="818">
        <f>'[2]ملاك وتشغيل37'!Q97+'[2]فهد الرياض37'!Q97+'[2]خالد عيون37'!Q97+'[2]فهد الدمام37'!Q97+'[2]عبد الله مكة 37'!Q97</f>
        <v>2</v>
      </c>
      <c r="R97" s="819">
        <f t="shared" si="19"/>
        <v>3</v>
      </c>
      <c r="S97" s="818">
        <f>'[2]ملاك وتشغيل37'!S97+'[2]فهد الرياض37'!S97+'[2]خالد عيون37'!S97+'[2]فهد الدمام37'!S97+'[2]عبد الله مكة 37'!S97</f>
        <v>0</v>
      </c>
      <c r="T97" s="818">
        <f>'[2]ملاك وتشغيل37'!T97+'[2]فهد الرياض37'!T97+'[2]خالد عيون37'!T97+'[2]فهد الدمام37'!T97+'[2]عبد الله مكة 37'!T97</f>
        <v>0</v>
      </c>
      <c r="U97" s="818">
        <f>'[2]ملاك وتشغيل37'!U97+'[2]فهد الرياض37'!U97+'[2]خالد عيون37'!U97+'[2]فهد الدمام37'!U97+'[2]عبد الله مكة 37'!U97</f>
        <v>0</v>
      </c>
      <c r="V97" s="819">
        <f t="shared" si="20"/>
        <v>0</v>
      </c>
      <c r="W97" s="818">
        <f>'[2]ملاك وتشغيل37'!W97+'[2]فهد الرياض37'!W97+'[2]خالد عيون37'!W97+'[2]فهد الدمام37'!W97+'[2]عبد الله مكة 37'!W97</f>
        <v>0</v>
      </c>
      <c r="X97" s="818">
        <f>'[2]ملاك وتشغيل37'!X97+'[2]فهد الرياض37'!X97+'[2]خالد عيون37'!X97+'[2]فهد الدمام37'!X97+'[2]عبد الله مكة 37'!X97</f>
        <v>0</v>
      </c>
      <c r="Y97" s="818">
        <f>'[2]ملاك وتشغيل37'!Y97+'[2]فهد الرياض37'!Y97+'[2]خالد عيون37'!Y97+'[2]فهد الدمام37'!Y97+'[2]عبد الله مكة 37'!Y97</f>
        <v>0</v>
      </c>
      <c r="Z97" s="819">
        <f t="shared" si="21"/>
        <v>0</v>
      </c>
      <c r="AA97" s="444">
        <f t="shared" si="22"/>
        <v>7</v>
      </c>
      <c r="AB97" s="444">
        <f t="shared" si="22"/>
        <v>66</v>
      </c>
      <c r="AC97" s="444">
        <f t="shared" si="22"/>
        <v>106</v>
      </c>
      <c r="AD97" s="819">
        <f t="shared" si="23"/>
        <v>179</v>
      </c>
    </row>
    <row r="98" spans="1:30">
      <c r="A98" s="820" t="s">
        <v>458</v>
      </c>
      <c r="B98" s="821" t="s">
        <v>459</v>
      </c>
      <c r="C98" s="818">
        <f>'[2]ملاك وتشغيل37'!C98+'[2]فهد الرياض37'!C98+'[2]خالد عيون37'!C98+'[2]فهد الدمام37'!C98+'[2]عبد الله مكة 37'!C98</f>
        <v>4</v>
      </c>
      <c r="D98" s="818">
        <f>'[2]ملاك وتشغيل37'!D98+'[2]فهد الرياض37'!D98+'[2]خالد عيون37'!D98+'[2]فهد الدمام37'!D98+'[2]عبد الله مكة 37'!D98</f>
        <v>8</v>
      </c>
      <c r="E98" s="818">
        <f>'[2]ملاك وتشغيل37'!E98+'[2]فهد الرياض37'!E98+'[2]خالد عيون37'!E98+'[2]فهد الدمام37'!E98+'[2]عبد الله مكة 37'!E98</f>
        <v>2</v>
      </c>
      <c r="F98" s="819">
        <f t="shared" si="16"/>
        <v>14</v>
      </c>
      <c r="G98" s="818">
        <f>'[2]ملاك وتشغيل37'!G98+'[2]فهد الرياض37'!G98+'[2]خالد عيون37'!G98+'[2]فهد الدمام37'!G98+'[2]عبد الله مكة 37'!G98</f>
        <v>2</v>
      </c>
      <c r="H98" s="818">
        <f>'[2]ملاك وتشغيل37'!H98+'[2]فهد الرياض37'!H98+'[2]خالد عيون37'!H98+'[2]فهد الدمام37'!H98+'[2]عبد الله مكة 37'!H98</f>
        <v>3</v>
      </c>
      <c r="I98" s="818">
        <f>'[2]ملاك وتشغيل37'!I98+'[2]فهد الرياض37'!I98+'[2]خالد عيون37'!I98+'[2]فهد الدمام37'!I98+'[2]عبد الله مكة 37'!I98</f>
        <v>4</v>
      </c>
      <c r="J98" s="819">
        <f t="shared" si="17"/>
        <v>9</v>
      </c>
      <c r="K98" s="818">
        <f>'[2]ملاك وتشغيل37'!K98+'[2]فهد الرياض37'!K98+'[2]خالد عيون37'!K98+'[2]فهد الدمام37'!K98+'[2]عبد الله مكة 37'!K98</f>
        <v>4</v>
      </c>
      <c r="L98" s="818">
        <f>'[2]ملاك وتشغيل37'!L98+'[2]فهد الرياض37'!L98+'[2]خالد عيون37'!L98+'[2]فهد الدمام37'!L98+'[2]عبد الله مكة 37'!L98</f>
        <v>4</v>
      </c>
      <c r="M98" s="818">
        <f>'[2]ملاك وتشغيل37'!M98+'[2]فهد الرياض37'!M98+'[2]خالد عيون37'!M98+'[2]فهد الدمام37'!M98+'[2]عبد الله مكة 37'!M98</f>
        <v>1</v>
      </c>
      <c r="N98" s="819">
        <f t="shared" si="18"/>
        <v>9</v>
      </c>
      <c r="O98" s="818">
        <f>'[2]ملاك وتشغيل37'!O98+'[2]فهد الرياض37'!O98+'[2]خالد عيون37'!O98+'[2]فهد الدمام37'!O98+'[2]عبد الله مكة 37'!O98</f>
        <v>2</v>
      </c>
      <c r="P98" s="818">
        <f>'[2]ملاك وتشغيل37'!P98+'[2]فهد الرياض37'!P98+'[2]خالد عيون37'!P98+'[2]فهد الدمام37'!P98+'[2]عبد الله مكة 37'!P98</f>
        <v>1</v>
      </c>
      <c r="Q98" s="818">
        <f>'[2]ملاك وتشغيل37'!Q98+'[2]فهد الرياض37'!Q98+'[2]خالد عيون37'!Q98+'[2]فهد الدمام37'!Q98+'[2]عبد الله مكة 37'!Q98</f>
        <v>2</v>
      </c>
      <c r="R98" s="819">
        <f t="shared" si="19"/>
        <v>5</v>
      </c>
      <c r="S98" s="818">
        <f>'[2]ملاك وتشغيل37'!S98+'[2]فهد الرياض37'!S98+'[2]خالد عيون37'!S98+'[2]فهد الدمام37'!S98+'[2]عبد الله مكة 37'!S98</f>
        <v>0</v>
      </c>
      <c r="T98" s="818">
        <f>'[2]ملاك وتشغيل37'!T98+'[2]فهد الرياض37'!T98+'[2]خالد عيون37'!T98+'[2]فهد الدمام37'!T98+'[2]عبد الله مكة 37'!T98</f>
        <v>1</v>
      </c>
      <c r="U98" s="818">
        <f>'[2]ملاك وتشغيل37'!U98+'[2]فهد الرياض37'!U98+'[2]خالد عيون37'!U98+'[2]فهد الدمام37'!U98+'[2]عبد الله مكة 37'!U98</f>
        <v>0</v>
      </c>
      <c r="V98" s="819">
        <f t="shared" si="20"/>
        <v>1</v>
      </c>
      <c r="W98" s="818">
        <f>'[2]ملاك وتشغيل37'!W98+'[2]فهد الرياض37'!W98+'[2]خالد عيون37'!W98+'[2]فهد الدمام37'!W98+'[2]عبد الله مكة 37'!W98</f>
        <v>0</v>
      </c>
      <c r="X98" s="818">
        <f>'[2]ملاك وتشغيل37'!X98+'[2]فهد الرياض37'!X98+'[2]خالد عيون37'!X98+'[2]فهد الدمام37'!X98+'[2]عبد الله مكة 37'!X98</f>
        <v>0</v>
      </c>
      <c r="Y98" s="818">
        <f>'[2]ملاك وتشغيل37'!Y98+'[2]فهد الرياض37'!Y98+'[2]خالد عيون37'!Y98+'[2]فهد الدمام37'!Y98+'[2]عبد الله مكة 37'!Y98</f>
        <v>0</v>
      </c>
      <c r="Z98" s="819">
        <f t="shared" si="21"/>
        <v>0</v>
      </c>
      <c r="AA98" s="444">
        <f t="shared" si="22"/>
        <v>92</v>
      </c>
      <c r="AB98" s="444">
        <f t="shared" si="22"/>
        <v>110</v>
      </c>
      <c r="AC98" s="444">
        <f t="shared" si="22"/>
        <v>106</v>
      </c>
      <c r="AD98" s="819">
        <f t="shared" si="23"/>
        <v>308</v>
      </c>
    </row>
    <row r="99" spans="1:30">
      <c r="A99" s="820" t="s">
        <v>460</v>
      </c>
      <c r="B99" s="821" t="s">
        <v>461</v>
      </c>
      <c r="C99" s="818">
        <f>'[2]ملاك وتشغيل37'!C99+'[2]فهد الرياض37'!C99+'[2]خالد عيون37'!C99+'[2]فهد الدمام37'!C99+'[2]عبد الله مكة 37'!C99</f>
        <v>3</v>
      </c>
      <c r="D99" s="818">
        <f>'[2]ملاك وتشغيل37'!D99+'[2]فهد الرياض37'!D99+'[2]خالد عيون37'!D99+'[2]فهد الدمام37'!D99+'[2]عبد الله مكة 37'!D99</f>
        <v>2</v>
      </c>
      <c r="E99" s="818">
        <f>'[2]ملاك وتشغيل37'!E99+'[2]فهد الرياض37'!E99+'[2]خالد عيون37'!E99+'[2]فهد الدمام37'!E99+'[2]عبد الله مكة 37'!E99</f>
        <v>1</v>
      </c>
      <c r="F99" s="819">
        <f t="shared" si="16"/>
        <v>6</v>
      </c>
      <c r="G99" s="818">
        <f>'[2]ملاك وتشغيل37'!G99+'[2]فهد الرياض37'!G99+'[2]خالد عيون37'!G99+'[2]فهد الدمام37'!G99+'[2]عبد الله مكة 37'!G99</f>
        <v>1</v>
      </c>
      <c r="H99" s="818">
        <f>'[2]ملاك وتشغيل37'!H99+'[2]فهد الرياض37'!H99+'[2]خالد عيون37'!H99+'[2]فهد الدمام37'!H99+'[2]عبد الله مكة 37'!H99</f>
        <v>4</v>
      </c>
      <c r="I99" s="818">
        <f>'[2]ملاك وتشغيل37'!I99+'[2]فهد الرياض37'!I99+'[2]خالد عيون37'!I99+'[2]فهد الدمام37'!I99+'[2]عبد الله مكة 37'!I99</f>
        <v>1</v>
      </c>
      <c r="J99" s="819">
        <f t="shared" si="17"/>
        <v>6</v>
      </c>
      <c r="K99" s="818">
        <f>'[2]ملاك وتشغيل37'!K99+'[2]فهد الرياض37'!K99+'[2]خالد عيون37'!K99+'[2]فهد الدمام37'!K99+'[2]عبد الله مكة 37'!K99</f>
        <v>1</v>
      </c>
      <c r="L99" s="818">
        <f>'[2]ملاك وتشغيل37'!L99+'[2]فهد الرياض37'!L99+'[2]خالد عيون37'!L99+'[2]فهد الدمام37'!L99+'[2]عبد الله مكة 37'!L99</f>
        <v>2</v>
      </c>
      <c r="M99" s="818">
        <f>'[2]ملاك وتشغيل37'!M99+'[2]فهد الرياض37'!M99+'[2]خالد عيون37'!M99+'[2]فهد الدمام37'!M99+'[2]عبد الله مكة 37'!M99</f>
        <v>1</v>
      </c>
      <c r="N99" s="819">
        <f t="shared" si="18"/>
        <v>4</v>
      </c>
      <c r="O99" s="818">
        <f>'[2]ملاك وتشغيل37'!O99+'[2]فهد الرياض37'!O99+'[2]خالد عيون37'!O99+'[2]فهد الدمام37'!O99+'[2]عبد الله مكة 37'!O99</f>
        <v>1</v>
      </c>
      <c r="P99" s="818">
        <f>'[2]ملاك وتشغيل37'!P99+'[2]فهد الرياض37'!P99+'[2]خالد عيون37'!P99+'[2]فهد الدمام37'!P99+'[2]عبد الله مكة 37'!P99</f>
        <v>1</v>
      </c>
      <c r="Q99" s="818">
        <f>'[2]ملاك وتشغيل37'!Q99+'[2]فهد الرياض37'!Q99+'[2]خالد عيون37'!Q99+'[2]فهد الدمام37'!Q99+'[2]عبد الله مكة 37'!Q99</f>
        <v>1</v>
      </c>
      <c r="R99" s="819">
        <f t="shared" si="19"/>
        <v>3</v>
      </c>
      <c r="S99" s="818">
        <f>'[2]ملاك وتشغيل37'!S99+'[2]فهد الرياض37'!S99+'[2]خالد عيون37'!S99+'[2]فهد الدمام37'!S99+'[2]عبد الله مكة 37'!S99</f>
        <v>0</v>
      </c>
      <c r="T99" s="818">
        <f>'[2]ملاك وتشغيل37'!T99+'[2]فهد الرياض37'!T99+'[2]خالد عيون37'!T99+'[2]فهد الدمام37'!T99+'[2]عبد الله مكة 37'!T99</f>
        <v>0</v>
      </c>
      <c r="U99" s="818">
        <f>'[2]ملاك وتشغيل37'!U99+'[2]فهد الرياض37'!U99+'[2]خالد عيون37'!U99+'[2]فهد الدمام37'!U99+'[2]عبد الله مكة 37'!U99</f>
        <v>0</v>
      </c>
      <c r="V99" s="819">
        <f t="shared" si="20"/>
        <v>0</v>
      </c>
      <c r="W99" s="818">
        <f>'[2]ملاك وتشغيل37'!W99+'[2]فهد الرياض37'!W99+'[2]خالد عيون37'!W99+'[2]فهد الدمام37'!W99+'[2]عبد الله مكة 37'!W99</f>
        <v>0</v>
      </c>
      <c r="X99" s="818">
        <f>'[2]ملاك وتشغيل37'!X99+'[2]فهد الرياض37'!X99+'[2]خالد عيون37'!X99+'[2]فهد الدمام37'!X99+'[2]عبد الله مكة 37'!X99</f>
        <v>0</v>
      </c>
      <c r="Y99" s="818">
        <f>'[2]ملاك وتشغيل37'!Y99+'[2]فهد الرياض37'!Y99+'[2]خالد عيون37'!Y99+'[2]فهد الدمام37'!Y99+'[2]عبد الله مكة 37'!Y99</f>
        <v>0</v>
      </c>
      <c r="Z99" s="819">
        <f t="shared" si="21"/>
        <v>0</v>
      </c>
      <c r="AA99" s="444">
        <f t="shared" si="22"/>
        <v>49</v>
      </c>
      <c r="AB99" s="444">
        <f t="shared" si="22"/>
        <v>67</v>
      </c>
      <c r="AC99" s="444">
        <f t="shared" si="22"/>
        <v>51</v>
      </c>
      <c r="AD99" s="819">
        <f t="shared" si="23"/>
        <v>167</v>
      </c>
    </row>
    <row r="100" spans="1:30">
      <c r="A100" s="820" t="s">
        <v>462</v>
      </c>
      <c r="B100" s="821" t="s">
        <v>463</v>
      </c>
      <c r="C100" s="818">
        <f>'[2]ملاك وتشغيل37'!C100+'[2]فهد الرياض37'!C100+'[2]خالد عيون37'!C100+'[2]فهد الدمام37'!C100+'[2]عبد الله مكة 37'!C100</f>
        <v>2</v>
      </c>
      <c r="D100" s="818">
        <f>'[2]ملاك وتشغيل37'!D100+'[2]فهد الرياض37'!D100+'[2]خالد عيون37'!D100+'[2]فهد الدمام37'!D100+'[2]عبد الله مكة 37'!D100</f>
        <v>23</v>
      </c>
      <c r="E100" s="818">
        <f>'[2]ملاك وتشغيل37'!E100+'[2]فهد الرياض37'!E100+'[2]خالد عيون37'!E100+'[2]فهد الدمام37'!E100+'[2]عبد الله مكة 37'!E100</f>
        <v>5</v>
      </c>
      <c r="F100" s="819">
        <f t="shared" si="16"/>
        <v>30</v>
      </c>
      <c r="G100" s="818">
        <f>'[2]ملاك وتشغيل37'!G100+'[2]فهد الرياض37'!G100+'[2]خالد عيون37'!G100+'[2]فهد الدمام37'!G100+'[2]عبد الله مكة 37'!G100</f>
        <v>1</v>
      </c>
      <c r="H100" s="818">
        <f>'[2]ملاك وتشغيل37'!H100+'[2]فهد الرياض37'!H100+'[2]خالد عيون37'!H100+'[2]فهد الدمام37'!H100+'[2]عبد الله مكة 37'!H100</f>
        <v>10</v>
      </c>
      <c r="I100" s="818">
        <f>'[2]ملاك وتشغيل37'!I100+'[2]فهد الرياض37'!I100+'[2]خالد عيون37'!I100+'[2]فهد الدمام37'!I100+'[2]عبد الله مكة 37'!I100</f>
        <v>2</v>
      </c>
      <c r="J100" s="819">
        <f t="shared" si="17"/>
        <v>13</v>
      </c>
      <c r="K100" s="818">
        <f>'[2]ملاك وتشغيل37'!K100+'[2]فهد الرياض37'!K100+'[2]خالد عيون37'!K100+'[2]فهد الدمام37'!K100+'[2]عبد الله مكة 37'!K100</f>
        <v>3</v>
      </c>
      <c r="L100" s="818">
        <f>'[2]ملاك وتشغيل37'!L100+'[2]فهد الرياض37'!L100+'[2]خالد عيون37'!L100+'[2]فهد الدمام37'!L100+'[2]عبد الله مكة 37'!L100</f>
        <v>6</v>
      </c>
      <c r="M100" s="818">
        <f>'[2]ملاك وتشغيل37'!M100+'[2]فهد الرياض37'!M100+'[2]خالد عيون37'!M100+'[2]فهد الدمام37'!M100+'[2]عبد الله مكة 37'!M100</f>
        <v>2</v>
      </c>
      <c r="N100" s="819">
        <f t="shared" si="18"/>
        <v>11</v>
      </c>
      <c r="O100" s="818">
        <f>'[2]ملاك وتشغيل37'!O100+'[2]فهد الرياض37'!O100+'[2]خالد عيون37'!O100+'[2]فهد الدمام37'!O100+'[2]عبد الله مكة 37'!O100</f>
        <v>3</v>
      </c>
      <c r="P100" s="818">
        <f>'[2]ملاك وتشغيل37'!P100+'[2]فهد الرياض37'!P100+'[2]خالد عيون37'!P100+'[2]فهد الدمام37'!P100+'[2]عبد الله مكة 37'!P100</f>
        <v>9</v>
      </c>
      <c r="Q100" s="818">
        <f>'[2]ملاك وتشغيل37'!Q100+'[2]فهد الرياض37'!Q100+'[2]خالد عيون37'!Q100+'[2]فهد الدمام37'!Q100+'[2]عبد الله مكة 37'!Q100</f>
        <v>2</v>
      </c>
      <c r="R100" s="819">
        <f t="shared" si="19"/>
        <v>14</v>
      </c>
      <c r="S100" s="818">
        <f>'[2]ملاك وتشغيل37'!S100+'[2]فهد الرياض37'!S100+'[2]خالد عيون37'!S100+'[2]فهد الدمام37'!S100+'[2]عبد الله مكة 37'!S100</f>
        <v>0</v>
      </c>
      <c r="T100" s="818">
        <f>'[2]ملاك وتشغيل37'!T100+'[2]فهد الرياض37'!T100+'[2]خالد عيون37'!T100+'[2]فهد الدمام37'!T100+'[2]عبد الله مكة 37'!T100</f>
        <v>1</v>
      </c>
      <c r="U100" s="818">
        <f>'[2]ملاك وتشغيل37'!U100+'[2]فهد الرياض37'!U100+'[2]خالد عيون37'!U100+'[2]فهد الدمام37'!U100+'[2]عبد الله مكة 37'!U100</f>
        <v>1</v>
      </c>
      <c r="V100" s="819">
        <f t="shared" si="20"/>
        <v>2</v>
      </c>
      <c r="W100" s="818">
        <f>'[2]ملاك وتشغيل37'!W100+'[2]فهد الرياض37'!W100+'[2]خالد عيون37'!W100+'[2]فهد الدمام37'!W100+'[2]عبد الله مكة 37'!W100</f>
        <v>0</v>
      </c>
      <c r="X100" s="818">
        <f>'[2]ملاك وتشغيل37'!X100+'[2]فهد الرياض37'!X100+'[2]خالد عيون37'!X100+'[2]فهد الدمام37'!X100+'[2]عبد الله مكة 37'!X100</f>
        <v>4</v>
      </c>
      <c r="Y100" s="818">
        <f>'[2]ملاك وتشغيل37'!Y100+'[2]فهد الرياض37'!Y100+'[2]خالد عيون37'!Y100+'[2]فهد الدمام37'!Y100+'[2]عبد الله مكة 37'!Y100</f>
        <v>3</v>
      </c>
      <c r="Z100" s="819">
        <f t="shared" si="21"/>
        <v>7</v>
      </c>
      <c r="AA100" s="444">
        <f t="shared" si="22"/>
        <v>129</v>
      </c>
      <c r="AB100" s="444">
        <f t="shared" si="22"/>
        <v>303</v>
      </c>
      <c r="AC100" s="444">
        <f t="shared" si="22"/>
        <v>114</v>
      </c>
      <c r="AD100" s="819">
        <f t="shared" si="23"/>
        <v>546</v>
      </c>
    </row>
    <row r="101" spans="1:30">
      <c r="A101" s="820" t="s">
        <v>464</v>
      </c>
      <c r="B101" s="821" t="s">
        <v>465</v>
      </c>
      <c r="C101" s="818">
        <f>'[2]ملاك وتشغيل37'!C101+'[2]فهد الرياض37'!C101+'[2]خالد عيون37'!C101+'[2]فهد الدمام37'!C101+'[2]عبد الله مكة 37'!C101</f>
        <v>3</v>
      </c>
      <c r="D101" s="818">
        <f>'[2]ملاك وتشغيل37'!D101+'[2]فهد الرياض37'!D101+'[2]خالد عيون37'!D101+'[2]فهد الدمام37'!D101+'[2]عبد الله مكة 37'!D101</f>
        <v>30</v>
      </c>
      <c r="E101" s="818">
        <f>'[2]ملاك وتشغيل37'!E101+'[2]فهد الرياض37'!E101+'[2]خالد عيون37'!E101+'[2]فهد الدمام37'!E101+'[2]عبد الله مكة 37'!E101</f>
        <v>7</v>
      </c>
      <c r="F101" s="819">
        <f t="shared" si="16"/>
        <v>40</v>
      </c>
      <c r="G101" s="818">
        <f>'[2]ملاك وتشغيل37'!G101+'[2]فهد الرياض37'!G101+'[2]خالد عيون37'!G101+'[2]فهد الدمام37'!G101+'[2]عبد الله مكة 37'!G101</f>
        <v>4</v>
      </c>
      <c r="H101" s="818">
        <f>'[2]ملاك وتشغيل37'!H101+'[2]فهد الرياض37'!H101+'[2]خالد عيون37'!H101+'[2]فهد الدمام37'!H101+'[2]عبد الله مكة 37'!H101</f>
        <v>10</v>
      </c>
      <c r="I101" s="818">
        <f>'[2]ملاك وتشغيل37'!I101+'[2]فهد الرياض37'!I101+'[2]خالد عيون37'!I101+'[2]فهد الدمام37'!I101+'[2]عبد الله مكة 37'!I101</f>
        <v>2</v>
      </c>
      <c r="J101" s="819">
        <f t="shared" si="17"/>
        <v>16</v>
      </c>
      <c r="K101" s="818">
        <f>'[2]ملاك وتشغيل37'!K101+'[2]فهد الرياض37'!K101+'[2]خالد عيون37'!K101+'[2]فهد الدمام37'!K101+'[2]عبد الله مكة 37'!K101</f>
        <v>5</v>
      </c>
      <c r="L101" s="818">
        <f>'[2]ملاك وتشغيل37'!L101+'[2]فهد الرياض37'!L101+'[2]خالد عيون37'!L101+'[2]فهد الدمام37'!L101+'[2]عبد الله مكة 37'!L101</f>
        <v>9</v>
      </c>
      <c r="M101" s="818">
        <f>'[2]ملاك وتشغيل37'!M101+'[2]فهد الرياض37'!M101+'[2]خالد عيون37'!M101+'[2]فهد الدمام37'!M101+'[2]عبد الله مكة 37'!M101</f>
        <v>5</v>
      </c>
      <c r="N101" s="819">
        <f t="shared" si="18"/>
        <v>19</v>
      </c>
      <c r="O101" s="818">
        <f>'[2]ملاك وتشغيل37'!O101+'[2]فهد الرياض37'!O101+'[2]خالد عيون37'!O101+'[2]فهد الدمام37'!O101+'[2]عبد الله مكة 37'!O101</f>
        <v>3</v>
      </c>
      <c r="P101" s="818">
        <f>'[2]ملاك وتشغيل37'!P101+'[2]فهد الرياض37'!P101+'[2]خالد عيون37'!P101+'[2]فهد الدمام37'!P101+'[2]عبد الله مكة 37'!P101</f>
        <v>5</v>
      </c>
      <c r="Q101" s="818">
        <f>'[2]ملاك وتشغيل37'!Q101+'[2]فهد الرياض37'!Q101+'[2]خالد عيون37'!Q101+'[2]فهد الدمام37'!Q101+'[2]عبد الله مكة 37'!Q101</f>
        <v>1</v>
      </c>
      <c r="R101" s="819">
        <f t="shared" si="19"/>
        <v>9</v>
      </c>
      <c r="S101" s="818">
        <f>'[2]ملاك وتشغيل37'!S101+'[2]فهد الرياض37'!S101+'[2]خالد عيون37'!S101+'[2]فهد الدمام37'!S101+'[2]عبد الله مكة 37'!S101</f>
        <v>2</v>
      </c>
      <c r="T101" s="818">
        <f>'[2]ملاك وتشغيل37'!T101+'[2]فهد الرياض37'!T101+'[2]خالد عيون37'!T101+'[2]فهد الدمام37'!T101+'[2]عبد الله مكة 37'!T101</f>
        <v>3</v>
      </c>
      <c r="U101" s="818">
        <f>'[2]ملاك وتشغيل37'!U101+'[2]فهد الرياض37'!U101+'[2]خالد عيون37'!U101+'[2]فهد الدمام37'!U101+'[2]عبد الله مكة 37'!U101</f>
        <v>1</v>
      </c>
      <c r="V101" s="819">
        <f t="shared" si="20"/>
        <v>6</v>
      </c>
      <c r="W101" s="818">
        <f>'[2]ملاك وتشغيل37'!W101+'[2]فهد الرياض37'!W101+'[2]خالد عيون37'!W101+'[2]فهد الدمام37'!W101+'[2]عبد الله مكة 37'!W101</f>
        <v>0</v>
      </c>
      <c r="X101" s="818">
        <f>'[2]ملاك وتشغيل37'!X101+'[2]فهد الرياض37'!X101+'[2]خالد عيون37'!X101+'[2]فهد الدمام37'!X101+'[2]عبد الله مكة 37'!X101</f>
        <v>3</v>
      </c>
      <c r="Y101" s="818">
        <f>'[2]ملاك وتشغيل37'!Y101+'[2]فهد الرياض37'!Y101+'[2]خالد عيون37'!Y101+'[2]فهد الدمام37'!Y101+'[2]عبد الله مكة 37'!Y101</f>
        <v>2</v>
      </c>
      <c r="Z101" s="819">
        <f t="shared" si="21"/>
        <v>5</v>
      </c>
      <c r="AA101" s="444">
        <f t="shared" si="22"/>
        <v>162</v>
      </c>
      <c r="AB101" s="444">
        <f t="shared" si="22"/>
        <v>294</v>
      </c>
      <c r="AC101" s="444">
        <f t="shared" si="22"/>
        <v>189</v>
      </c>
      <c r="AD101" s="819">
        <f t="shared" si="23"/>
        <v>645</v>
      </c>
    </row>
    <row r="102" spans="1:30">
      <c r="A102" s="820" t="s">
        <v>466</v>
      </c>
      <c r="B102" s="821" t="s">
        <v>467</v>
      </c>
      <c r="C102" s="818">
        <f>'[2]ملاك وتشغيل37'!C102+'[2]فهد الرياض37'!C102+'[2]خالد عيون37'!C102+'[2]فهد الدمام37'!C102+'[2]عبد الله مكة 37'!C102</f>
        <v>51</v>
      </c>
      <c r="D102" s="818">
        <f>'[2]ملاك وتشغيل37'!D102+'[2]فهد الرياض37'!D102+'[2]خالد عيون37'!D102+'[2]فهد الدمام37'!D102+'[2]عبد الله مكة 37'!D102</f>
        <v>44</v>
      </c>
      <c r="E102" s="818">
        <f>'[2]ملاك وتشغيل37'!E102+'[2]فهد الرياض37'!E102+'[2]خالد عيون37'!E102+'[2]فهد الدمام37'!E102+'[2]عبد الله مكة 37'!E102</f>
        <v>8</v>
      </c>
      <c r="F102" s="819">
        <f t="shared" si="16"/>
        <v>103</v>
      </c>
      <c r="G102" s="818">
        <f>'[2]ملاك وتشغيل37'!G102+'[2]فهد الرياض37'!G102+'[2]خالد عيون37'!G102+'[2]فهد الدمام37'!G102+'[2]عبد الله مكة 37'!G102</f>
        <v>49</v>
      </c>
      <c r="H102" s="818">
        <f>'[2]ملاك وتشغيل37'!H102+'[2]فهد الرياض37'!H102+'[2]خالد عيون37'!H102+'[2]فهد الدمام37'!H102+'[2]عبد الله مكة 37'!H102</f>
        <v>27</v>
      </c>
      <c r="I102" s="818">
        <f>'[2]ملاك وتشغيل37'!I102+'[2]فهد الرياض37'!I102+'[2]خالد عيون37'!I102+'[2]فهد الدمام37'!I102+'[2]عبد الله مكة 37'!I102</f>
        <v>4</v>
      </c>
      <c r="J102" s="819">
        <f t="shared" si="17"/>
        <v>80</v>
      </c>
      <c r="K102" s="818">
        <f>'[2]ملاك وتشغيل37'!K102+'[2]فهد الرياض37'!K102+'[2]خالد عيون37'!K102+'[2]فهد الدمام37'!K102+'[2]عبد الله مكة 37'!K102</f>
        <v>35</v>
      </c>
      <c r="L102" s="818">
        <f>'[2]ملاك وتشغيل37'!L102+'[2]فهد الرياض37'!L102+'[2]خالد عيون37'!L102+'[2]فهد الدمام37'!L102+'[2]عبد الله مكة 37'!L102</f>
        <v>21</v>
      </c>
      <c r="M102" s="818">
        <f>'[2]ملاك وتشغيل37'!M102+'[2]فهد الرياض37'!M102+'[2]خالد عيون37'!M102+'[2]فهد الدمام37'!M102+'[2]عبد الله مكة 37'!M102</f>
        <v>7</v>
      </c>
      <c r="N102" s="819">
        <f t="shared" si="18"/>
        <v>63</v>
      </c>
      <c r="O102" s="818">
        <f>'[2]ملاك وتشغيل37'!O102+'[2]فهد الرياض37'!O102+'[2]خالد عيون37'!O102+'[2]فهد الدمام37'!O102+'[2]عبد الله مكة 37'!O102</f>
        <v>31</v>
      </c>
      <c r="P102" s="818">
        <f>'[2]ملاك وتشغيل37'!P102+'[2]فهد الرياض37'!P102+'[2]خالد عيون37'!P102+'[2]فهد الدمام37'!P102+'[2]عبد الله مكة 37'!P102</f>
        <v>23</v>
      </c>
      <c r="Q102" s="818">
        <f>'[2]ملاك وتشغيل37'!Q102+'[2]فهد الرياض37'!Q102+'[2]خالد عيون37'!Q102+'[2]فهد الدمام37'!Q102+'[2]عبد الله مكة 37'!Q102</f>
        <v>7</v>
      </c>
      <c r="R102" s="819">
        <f t="shared" si="19"/>
        <v>61</v>
      </c>
      <c r="S102" s="818">
        <f>'[2]ملاك وتشغيل37'!S102+'[2]فهد الرياض37'!S102+'[2]خالد عيون37'!S102+'[2]فهد الدمام37'!S102+'[2]عبد الله مكة 37'!S102</f>
        <v>13</v>
      </c>
      <c r="T102" s="818">
        <f>'[2]ملاك وتشغيل37'!T102+'[2]فهد الرياض37'!T102+'[2]خالد عيون37'!T102+'[2]فهد الدمام37'!T102+'[2]عبد الله مكة 37'!T102</f>
        <v>10</v>
      </c>
      <c r="U102" s="818">
        <f>'[2]ملاك وتشغيل37'!U102+'[2]فهد الرياض37'!U102+'[2]خالد عيون37'!U102+'[2]فهد الدمام37'!U102+'[2]عبد الله مكة 37'!U102</f>
        <v>3</v>
      </c>
      <c r="V102" s="819">
        <f t="shared" si="20"/>
        <v>26</v>
      </c>
      <c r="W102" s="818">
        <f>'[2]ملاك وتشغيل37'!W102+'[2]فهد الرياض37'!W102+'[2]خالد عيون37'!W102+'[2]فهد الدمام37'!W102+'[2]عبد الله مكة 37'!W102</f>
        <v>15</v>
      </c>
      <c r="X102" s="818">
        <f>'[2]ملاك وتشغيل37'!X102+'[2]فهد الرياض37'!X102+'[2]خالد عيون37'!X102+'[2]فهد الدمام37'!X102+'[2]عبد الله مكة 37'!X102</f>
        <v>15</v>
      </c>
      <c r="Y102" s="818">
        <f>'[2]ملاك وتشغيل37'!Y102+'[2]فهد الرياض37'!Y102+'[2]خالد عيون37'!Y102+'[2]فهد الدمام37'!Y102+'[2]عبد الله مكة 37'!Y102</f>
        <v>7</v>
      </c>
      <c r="Z102" s="819">
        <f t="shared" si="21"/>
        <v>37</v>
      </c>
      <c r="AA102" s="444">
        <f t="shared" si="22"/>
        <v>925</v>
      </c>
      <c r="AB102" s="444">
        <f t="shared" si="22"/>
        <v>845</v>
      </c>
      <c r="AC102" s="444">
        <f t="shared" si="22"/>
        <v>281</v>
      </c>
      <c r="AD102" s="819">
        <f t="shared" si="23"/>
        <v>2051</v>
      </c>
    </row>
    <row r="103" spans="1:30">
      <c r="A103" s="820" t="s">
        <v>468</v>
      </c>
      <c r="B103" s="821" t="s">
        <v>469</v>
      </c>
      <c r="C103" s="818">
        <f>'[2]ملاك وتشغيل37'!C103+'[2]فهد الرياض37'!C103+'[2]خالد عيون37'!C103+'[2]فهد الدمام37'!C103+'[2]عبد الله مكة 37'!C103</f>
        <v>4</v>
      </c>
      <c r="D103" s="818">
        <f>'[2]ملاك وتشغيل37'!D103+'[2]فهد الرياض37'!D103+'[2]خالد عيون37'!D103+'[2]فهد الدمام37'!D103+'[2]عبد الله مكة 37'!D103</f>
        <v>9</v>
      </c>
      <c r="E103" s="818">
        <f>'[2]ملاك وتشغيل37'!E103+'[2]فهد الرياض37'!E103+'[2]خالد عيون37'!E103+'[2]فهد الدمام37'!E103+'[2]عبد الله مكة 37'!E103</f>
        <v>6</v>
      </c>
      <c r="F103" s="819">
        <f t="shared" si="16"/>
        <v>19</v>
      </c>
      <c r="G103" s="818">
        <f>'[2]ملاك وتشغيل37'!G103+'[2]فهد الرياض37'!G103+'[2]خالد عيون37'!G103+'[2]فهد الدمام37'!G103+'[2]عبد الله مكة 37'!G103</f>
        <v>7</v>
      </c>
      <c r="H103" s="818">
        <f>'[2]ملاك وتشغيل37'!H103+'[2]فهد الرياض37'!H103+'[2]خالد عيون37'!H103+'[2]فهد الدمام37'!H103+'[2]عبد الله مكة 37'!H103</f>
        <v>3</v>
      </c>
      <c r="I103" s="818">
        <f>'[2]ملاك وتشغيل37'!I103+'[2]فهد الرياض37'!I103+'[2]خالد عيون37'!I103+'[2]فهد الدمام37'!I103+'[2]عبد الله مكة 37'!I103</f>
        <v>3</v>
      </c>
      <c r="J103" s="819">
        <f t="shared" si="17"/>
        <v>13</v>
      </c>
      <c r="K103" s="818">
        <f>'[2]ملاك وتشغيل37'!K103+'[2]فهد الرياض37'!K103+'[2]خالد عيون37'!K103+'[2]فهد الدمام37'!K103+'[2]عبد الله مكة 37'!K103</f>
        <v>4</v>
      </c>
      <c r="L103" s="818">
        <f>'[2]ملاك وتشغيل37'!L103+'[2]فهد الرياض37'!L103+'[2]خالد عيون37'!L103+'[2]فهد الدمام37'!L103+'[2]عبد الله مكة 37'!L103</f>
        <v>3</v>
      </c>
      <c r="M103" s="818">
        <f>'[2]ملاك وتشغيل37'!M103+'[2]فهد الرياض37'!M103+'[2]خالد عيون37'!M103+'[2]فهد الدمام37'!M103+'[2]عبد الله مكة 37'!M103</f>
        <v>2</v>
      </c>
      <c r="N103" s="819">
        <f t="shared" si="18"/>
        <v>9</v>
      </c>
      <c r="O103" s="818">
        <f>'[2]ملاك وتشغيل37'!O103+'[2]فهد الرياض37'!O103+'[2]خالد عيون37'!O103+'[2]فهد الدمام37'!O103+'[2]عبد الله مكة 37'!O103</f>
        <v>4</v>
      </c>
      <c r="P103" s="818">
        <f>'[2]ملاك وتشغيل37'!P103+'[2]فهد الرياض37'!P103+'[2]خالد عيون37'!P103+'[2]فهد الدمام37'!P103+'[2]عبد الله مكة 37'!P103</f>
        <v>4</v>
      </c>
      <c r="Q103" s="818">
        <f>'[2]ملاك وتشغيل37'!Q103+'[2]فهد الرياض37'!Q103+'[2]خالد عيون37'!Q103+'[2]فهد الدمام37'!Q103+'[2]عبد الله مكة 37'!Q103</f>
        <v>3</v>
      </c>
      <c r="R103" s="819">
        <f t="shared" si="19"/>
        <v>11</v>
      </c>
      <c r="S103" s="818">
        <f>'[2]ملاك وتشغيل37'!S103+'[2]فهد الرياض37'!S103+'[2]خالد عيون37'!S103+'[2]فهد الدمام37'!S103+'[2]عبد الله مكة 37'!S103</f>
        <v>2</v>
      </c>
      <c r="T103" s="818">
        <f>'[2]ملاك وتشغيل37'!T103+'[2]فهد الرياض37'!T103+'[2]خالد عيون37'!T103+'[2]فهد الدمام37'!T103+'[2]عبد الله مكة 37'!T103</f>
        <v>1</v>
      </c>
      <c r="U103" s="818">
        <f>'[2]ملاك وتشغيل37'!U103+'[2]فهد الرياض37'!U103+'[2]خالد عيون37'!U103+'[2]فهد الدمام37'!U103+'[2]عبد الله مكة 37'!U103</f>
        <v>0</v>
      </c>
      <c r="V103" s="819">
        <f t="shared" si="20"/>
        <v>3</v>
      </c>
      <c r="W103" s="818">
        <f>'[2]ملاك وتشغيل37'!W103+'[2]فهد الرياض37'!W103+'[2]خالد عيون37'!W103+'[2]فهد الدمام37'!W103+'[2]عبد الله مكة 37'!W103</f>
        <v>0</v>
      </c>
      <c r="X103" s="818">
        <f>'[2]ملاك وتشغيل37'!X103+'[2]فهد الرياض37'!X103+'[2]خالد عيون37'!X103+'[2]فهد الدمام37'!X103+'[2]عبد الله مكة 37'!X103</f>
        <v>4</v>
      </c>
      <c r="Y103" s="818">
        <f>'[2]ملاك وتشغيل37'!Y103+'[2]فهد الرياض37'!Y103+'[2]خالد عيون37'!Y103+'[2]فهد الدمام37'!Y103+'[2]عبد الله مكة 37'!Y103</f>
        <v>0</v>
      </c>
      <c r="Z103" s="819">
        <f t="shared" si="21"/>
        <v>4</v>
      </c>
      <c r="AA103" s="444">
        <f t="shared" si="22"/>
        <v>182</v>
      </c>
      <c r="AB103" s="444">
        <f t="shared" si="22"/>
        <v>238</v>
      </c>
      <c r="AC103" s="444">
        <f t="shared" si="22"/>
        <v>165</v>
      </c>
      <c r="AD103" s="819">
        <f t="shared" si="23"/>
        <v>585</v>
      </c>
    </row>
    <row r="104" spans="1:30">
      <c r="A104" s="820" t="s">
        <v>470</v>
      </c>
      <c r="B104" s="821" t="s">
        <v>471</v>
      </c>
      <c r="C104" s="818">
        <f>'[2]ملاك وتشغيل37'!C104+'[2]فهد الرياض37'!C104+'[2]خالد عيون37'!C104+'[2]فهد الدمام37'!C104+'[2]عبد الله مكة 37'!C104</f>
        <v>3</v>
      </c>
      <c r="D104" s="818">
        <f>'[2]ملاك وتشغيل37'!D104+'[2]فهد الرياض37'!D104+'[2]خالد عيون37'!D104+'[2]فهد الدمام37'!D104+'[2]عبد الله مكة 37'!D104</f>
        <v>7</v>
      </c>
      <c r="E104" s="818">
        <f>'[2]ملاك وتشغيل37'!E104+'[2]فهد الرياض37'!E104+'[2]خالد عيون37'!E104+'[2]فهد الدمام37'!E104+'[2]عبد الله مكة 37'!E104</f>
        <v>1</v>
      </c>
      <c r="F104" s="819">
        <f t="shared" si="16"/>
        <v>11</v>
      </c>
      <c r="G104" s="818">
        <f>'[2]ملاك وتشغيل37'!G104+'[2]فهد الرياض37'!G104+'[2]خالد عيون37'!G104+'[2]فهد الدمام37'!G104+'[2]عبد الله مكة 37'!G104</f>
        <v>4</v>
      </c>
      <c r="H104" s="818">
        <f>'[2]ملاك وتشغيل37'!H104+'[2]فهد الرياض37'!H104+'[2]خالد عيون37'!H104+'[2]فهد الدمام37'!H104+'[2]عبد الله مكة 37'!H104</f>
        <v>4</v>
      </c>
      <c r="I104" s="818">
        <f>'[2]ملاك وتشغيل37'!I104+'[2]فهد الرياض37'!I104+'[2]خالد عيون37'!I104+'[2]فهد الدمام37'!I104+'[2]عبد الله مكة 37'!I104</f>
        <v>1</v>
      </c>
      <c r="J104" s="819">
        <f t="shared" si="17"/>
        <v>9</v>
      </c>
      <c r="K104" s="818">
        <f>'[2]ملاك وتشغيل37'!K104+'[2]فهد الرياض37'!K104+'[2]خالد عيون37'!K104+'[2]فهد الدمام37'!K104+'[2]عبد الله مكة 37'!K104</f>
        <v>0</v>
      </c>
      <c r="L104" s="818">
        <f>'[2]ملاك وتشغيل37'!L104+'[2]فهد الرياض37'!L104+'[2]خالد عيون37'!L104+'[2]فهد الدمام37'!L104+'[2]عبد الله مكة 37'!L104</f>
        <v>3</v>
      </c>
      <c r="M104" s="818">
        <f>'[2]ملاك وتشغيل37'!M104+'[2]فهد الرياض37'!M104+'[2]خالد عيون37'!M104+'[2]فهد الدمام37'!M104+'[2]عبد الله مكة 37'!M104</f>
        <v>0</v>
      </c>
      <c r="N104" s="819">
        <f t="shared" si="18"/>
        <v>3</v>
      </c>
      <c r="O104" s="818">
        <f>'[2]ملاك وتشغيل37'!O104+'[2]فهد الرياض37'!O104+'[2]خالد عيون37'!O104+'[2]فهد الدمام37'!O104+'[2]عبد الله مكة 37'!O104</f>
        <v>2</v>
      </c>
      <c r="P104" s="818">
        <f>'[2]ملاك وتشغيل37'!P104+'[2]فهد الرياض37'!P104+'[2]خالد عيون37'!P104+'[2]فهد الدمام37'!P104+'[2]عبد الله مكة 37'!P104</f>
        <v>5</v>
      </c>
      <c r="Q104" s="818">
        <f>'[2]ملاك وتشغيل37'!Q104+'[2]فهد الرياض37'!Q104+'[2]خالد عيون37'!Q104+'[2]فهد الدمام37'!Q104+'[2]عبد الله مكة 37'!Q104</f>
        <v>1</v>
      </c>
      <c r="R104" s="819">
        <f t="shared" si="19"/>
        <v>8</v>
      </c>
      <c r="S104" s="818">
        <f>'[2]ملاك وتشغيل37'!S104+'[2]فهد الرياض37'!S104+'[2]خالد عيون37'!S104+'[2]فهد الدمام37'!S104+'[2]عبد الله مكة 37'!S104</f>
        <v>0</v>
      </c>
      <c r="T104" s="818">
        <f>'[2]ملاك وتشغيل37'!T104+'[2]فهد الرياض37'!T104+'[2]خالد عيون37'!T104+'[2]فهد الدمام37'!T104+'[2]عبد الله مكة 37'!T104</f>
        <v>2</v>
      </c>
      <c r="U104" s="818">
        <f>'[2]ملاك وتشغيل37'!U104+'[2]فهد الرياض37'!U104+'[2]خالد عيون37'!U104+'[2]فهد الدمام37'!U104+'[2]عبد الله مكة 37'!U104</f>
        <v>0</v>
      </c>
      <c r="V104" s="819">
        <f t="shared" si="20"/>
        <v>2</v>
      </c>
      <c r="W104" s="818">
        <f>'[2]ملاك وتشغيل37'!W104+'[2]فهد الرياض37'!W104+'[2]خالد عيون37'!W104+'[2]فهد الدمام37'!W104+'[2]عبد الله مكة 37'!W104</f>
        <v>0</v>
      </c>
      <c r="X104" s="818">
        <f>'[2]ملاك وتشغيل37'!X104+'[2]فهد الرياض37'!X104+'[2]خالد عيون37'!X104+'[2]فهد الدمام37'!X104+'[2]عبد الله مكة 37'!X104</f>
        <v>3</v>
      </c>
      <c r="Y104" s="818">
        <f>'[2]ملاك وتشغيل37'!Y104+'[2]فهد الرياض37'!Y104+'[2]خالد عيون37'!Y104+'[2]فهد الدمام37'!Y104+'[2]عبد الله مكة 37'!Y104</f>
        <v>0</v>
      </c>
      <c r="Z104" s="819">
        <f t="shared" si="21"/>
        <v>3</v>
      </c>
      <c r="AA104" s="444">
        <f t="shared" si="22"/>
        <v>42</v>
      </c>
      <c r="AB104" s="444">
        <f t="shared" si="22"/>
        <v>153</v>
      </c>
      <c r="AC104" s="444">
        <f t="shared" si="22"/>
        <v>44</v>
      </c>
      <c r="AD104" s="819">
        <f t="shared" si="23"/>
        <v>239</v>
      </c>
    </row>
    <row r="105" spans="1:30">
      <c r="A105" s="820" t="s">
        <v>472</v>
      </c>
      <c r="B105" s="821" t="s">
        <v>473</v>
      </c>
      <c r="C105" s="818">
        <f>'[2]ملاك وتشغيل37'!C105+'[2]فهد الرياض37'!C105+'[2]خالد عيون37'!C105+'[2]فهد الدمام37'!C105+'[2]عبد الله مكة 37'!C105</f>
        <v>6</v>
      </c>
      <c r="D105" s="818">
        <f>'[2]ملاك وتشغيل37'!D105+'[2]فهد الرياض37'!D105+'[2]خالد عيون37'!D105+'[2]فهد الدمام37'!D105+'[2]عبد الله مكة 37'!D105</f>
        <v>12</v>
      </c>
      <c r="E105" s="818">
        <f>'[2]ملاك وتشغيل37'!E105+'[2]فهد الرياض37'!E105+'[2]خالد عيون37'!E105+'[2]فهد الدمام37'!E105+'[2]عبد الله مكة 37'!E105</f>
        <v>8</v>
      </c>
      <c r="F105" s="819">
        <f t="shared" si="16"/>
        <v>26</v>
      </c>
      <c r="G105" s="818">
        <f>'[2]ملاك وتشغيل37'!G105+'[2]فهد الرياض37'!G105+'[2]خالد عيون37'!G105+'[2]فهد الدمام37'!G105+'[2]عبد الله مكة 37'!G105</f>
        <v>0</v>
      </c>
      <c r="H105" s="818">
        <f>'[2]ملاك وتشغيل37'!H105+'[2]فهد الرياض37'!H105+'[2]خالد عيون37'!H105+'[2]فهد الدمام37'!H105+'[2]عبد الله مكة 37'!H105</f>
        <v>4</v>
      </c>
      <c r="I105" s="818">
        <f>'[2]ملاك وتشغيل37'!I105+'[2]فهد الرياض37'!I105+'[2]خالد عيون37'!I105+'[2]فهد الدمام37'!I105+'[2]عبد الله مكة 37'!I105</f>
        <v>2</v>
      </c>
      <c r="J105" s="819">
        <f t="shared" si="17"/>
        <v>6</v>
      </c>
      <c r="K105" s="818">
        <f>'[2]ملاك وتشغيل37'!K105+'[2]فهد الرياض37'!K105+'[2]خالد عيون37'!K105+'[2]فهد الدمام37'!K105+'[2]عبد الله مكة 37'!K105</f>
        <v>2</v>
      </c>
      <c r="L105" s="818">
        <f>'[2]ملاك وتشغيل37'!L105+'[2]فهد الرياض37'!L105+'[2]خالد عيون37'!L105+'[2]فهد الدمام37'!L105+'[2]عبد الله مكة 37'!L105</f>
        <v>7</v>
      </c>
      <c r="M105" s="818">
        <f>'[2]ملاك وتشغيل37'!M105+'[2]فهد الرياض37'!M105+'[2]خالد عيون37'!M105+'[2]فهد الدمام37'!M105+'[2]عبد الله مكة 37'!M105</f>
        <v>3</v>
      </c>
      <c r="N105" s="819">
        <f t="shared" si="18"/>
        <v>12</v>
      </c>
      <c r="O105" s="818">
        <f>'[2]ملاك وتشغيل37'!O105+'[2]فهد الرياض37'!O105+'[2]خالد عيون37'!O105+'[2]فهد الدمام37'!O105+'[2]عبد الله مكة 37'!O105</f>
        <v>0</v>
      </c>
      <c r="P105" s="818">
        <f>'[2]ملاك وتشغيل37'!P105+'[2]فهد الرياض37'!P105+'[2]خالد عيون37'!P105+'[2]فهد الدمام37'!P105+'[2]عبد الله مكة 37'!P105</f>
        <v>6</v>
      </c>
      <c r="Q105" s="818">
        <f>'[2]ملاك وتشغيل37'!Q105+'[2]فهد الرياض37'!Q105+'[2]خالد عيون37'!Q105+'[2]فهد الدمام37'!Q105+'[2]عبد الله مكة 37'!Q105</f>
        <v>2</v>
      </c>
      <c r="R105" s="819">
        <f t="shared" si="19"/>
        <v>8</v>
      </c>
      <c r="S105" s="818">
        <f>'[2]ملاك وتشغيل37'!S105+'[2]فهد الرياض37'!S105+'[2]خالد عيون37'!S105+'[2]فهد الدمام37'!S105+'[2]عبد الله مكة 37'!S105</f>
        <v>0</v>
      </c>
      <c r="T105" s="818">
        <f>'[2]ملاك وتشغيل37'!T105+'[2]فهد الرياض37'!T105+'[2]خالد عيون37'!T105+'[2]فهد الدمام37'!T105+'[2]عبد الله مكة 37'!T105</f>
        <v>3</v>
      </c>
      <c r="U105" s="818">
        <f>'[2]ملاك وتشغيل37'!U105+'[2]فهد الرياض37'!U105+'[2]خالد عيون37'!U105+'[2]فهد الدمام37'!U105+'[2]عبد الله مكة 37'!U105</f>
        <v>1</v>
      </c>
      <c r="V105" s="819">
        <f t="shared" si="20"/>
        <v>4</v>
      </c>
      <c r="W105" s="818">
        <f>'[2]ملاك وتشغيل37'!W105+'[2]فهد الرياض37'!W105+'[2]خالد عيون37'!W105+'[2]فهد الدمام37'!W105+'[2]عبد الله مكة 37'!W105</f>
        <v>0</v>
      </c>
      <c r="X105" s="818">
        <f>'[2]ملاك وتشغيل37'!X105+'[2]فهد الرياض37'!X105+'[2]خالد عيون37'!X105+'[2]فهد الدمام37'!X105+'[2]عبد الله مكة 37'!X105</f>
        <v>3</v>
      </c>
      <c r="Y105" s="818">
        <f>'[2]ملاك وتشغيل37'!Y105+'[2]فهد الرياض37'!Y105+'[2]خالد عيون37'!Y105+'[2]فهد الدمام37'!Y105+'[2]عبد الله مكة 37'!Y105</f>
        <v>2</v>
      </c>
      <c r="Z105" s="819">
        <f t="shared" si="21"/>
        <v>5</v>
      </c>
      <c r="AA105" s="444">
        <f t="shared" si="22"/>
        <v>48</v>
      </c>
      <c r="AB105" s="444">
        <f t="shared" si="22"/>
        <v>206</v>
      </c>
      <c r="AC105" s="444">
        <f t="shared" si="22"/>
        <v>94</v>
      </c>
      <c r="AD105" s="819">
        <f t="shared" si="23"/>
        <v>348</v>
      </c>
    </row>
    <row r="106" spans="1:30">
      <c r="A106" s="820" t="s">
        <v>474</v>
      </c>
      <c r="B106" s="821" t="s">
        <v>475</v>
      </c>
      <c r="C106" s="818">
        <f>'[2]ملاك وتشغيل37'!C106+'[2]فهد الرياض37'!C106+'[2]خالد عيون37'!C106+'[2]فهد الدمام37'!C106+'[2]عبد الله مكة 37'!C106</f>
        <v>0</v>
      </c>
      <c r="D106" s="818">
        <f>'[2]ملاك وتشغيل37'!D106+'[2]فهد الرياض37'!D106+'[2]خالد عيون37'!D106+'[2]فهد الدمام37'!D106+'[2]عبد الله مكة 37'!D106</f>
        <v>1</v>
      </c>
      <c r="E106" s="818">
        <f>'[2]ملاك وتشغيل37'!E106+'[2]فهد الرياض37'!E106+'[2]خالد عيون37'!E106+'[2]فهد الدمام37'!E106+'[2]عبد الله مكة 37'!E106</f>
        <v>2</v>
      </c>
      <c r="F106" s="819">
        <f t="shared" si="16"/>
        <v>3</v>
      </c>
      <c r="G106" s="818">
        <f>'[2]ملاك وتشغيل37'!G106+'[2]فهد الرياض37'!G106+'[2]خالد عيون37'!G106+'[2]فهد الدمام37'!G106+'[2]عبد الله مكة 37'!G106</f>
        <v>0</v>
      </c>
      <c r="H106" s="818">
        <f>'[2]ملاك وتشغيل37'!H106+'[2]فهد الرياض37'!H106+'[2]خالد عيون37'!H106+'[2]فهد الدمام37'!H106+'[2]عبد الله مكة 37'!H106</f>
        <v>1</v>
      </c>
      <c r="I106" s="818">
        <f>'[2]ملاك وتشغيل37'!I106+'[2]فهد الرياض37'!I106+'[2]خالد عيون37'!I106+'[2]فهد الدمام37'!I106+'[2]عبد الله مكة 37'!I106</f>
        <v>0</v>
      </c>
      <c r="J106" s="819">
        <f t="shared" si="17"/>
        <v>1</v>
      </c>
      <c r="K106" s="818">
        <f>'[2]ملاك وتشغيل37'!K106+'[2]فهد الرياض37'!K106+'[2]خالد عيون37'!K106+'[2]فهد الدمام37'!K106+'[2]عبد الله مكة 37'!K106</f>
        <v>1</v>
      </c>
      <c r="L106" s="818">
        <f>'[2]ملاك وتشغيل37'!L106+'[2]فهد الرياض37'!L106+'[2]خالد عيون37'!L106+'[2]فهد الدمام37'!L106+'[2]عبد الله مكة 37'!L106</f>
        <v>0</v>
      </c>
      <c r="M106" s="818">
        <f>'[2]ملاك وتشغيل37'!M106+'[2]فهد الرياض37'!M106+'[2]خالد عيون37'!M106+'[2]فهد الدمام37'!M106+'[2]عبد الله مكة 37'!M106</f>
        <v>1</v>
      </c>
      <c r="N106" s="819">
        <f t="shared" si="18"/>
        <v>2</v>
      </c>
      <c r="O106" s="818">
        <f>'[2]ملاك وتشغيل37'!O106+'[2]فهد الرياض37'!O106+'[2]خالد عيون37'!O106+'[2]فهد الدمام37'!O106+'[2]عبد الله مكة 37'!O106</f>
        <v>0</v>
      </c>
      <c r="P106" s="818">
        <f>'[2]ملاك وتشغيل37'!P106+'[2]فهد الرياض37'!P106+'[2]خالد عيون37'!P106+'[2]فهد الدمام37'!P106+'[2]عبد الله مكة 37'!P106</f>
        <v>0</v>
      </c>
      <c r="Q106" s="818">
        <f>'[2]ملاك وتشغيل37'!Q106+'[2]فهد الرياض37'!Q106+'[2]خالد عيون37'!Q106+'[2]فهد الدمام37'!Q106+'[2]عبد الله مكة 37'!Q106</f>
        <v>0</v>
      </c>
      <c r="R106" s="819">
        <f t="shared" si="19"/>
        <v>0</v>
      </c>
      <c r="S106" s="818">
        <f>'[2]ملاك وتشغيل37'!S106+'[2]فهد الرياض37'!S106+'[2]خالد عيون37'!S106+'[2]فهد الدمام37'!S106+'[2]عبد الله مكة 37'!S106</f>
        <v>0</v>
      </c>
      <c r="T106" s="818">
        <f>'[2]ملاك وتشغيل37'!T106+'[2]فهد الرياض37'!T106+'[2]خالد عيون37'!T106+'[2]فهد الدمام37'!T106+'[2]عبد الله مكة 37'!T106</f>
        <v>0</v>
      </c>
      <c r="U106" s="818">
        <f>'[2]ملاك وتشغيل37'!U106+'[2]فهد الرياض37'!U106+'[2]خالد عيون37'!U106+'[2]فهد الدمام37'!U106+'[2]عبد الله مكة 37'!U106</f>
        <v>0</v>
      </c>
      <c r="V106" s="819">
        <f t="shared" si="20"/>
        <v>0</v>
      </c>
      <c r="W106" s="818">
        <f>'[2]ملاك وتشغيل37'!W106+'[2]فهد الرياض37'!W106+'[2]خالد عيون37'!W106+'[2]فهد الدمام37'!W106+'[2]عبد الله مكة 37'!W106</f>
        <v>0</v>
      </c>
      <c r="X106" s="818">
        <f>'[2]ملاك وتشغيل37'!X106+'[2]فهد الرياض37'!X106+'[2]خالد عيون37'!X106+'[2]فهد الدمام37'!X106+'[2]عبد الله مكة 37'!X106</f>
        <v>1</v>
      </c>
      <c r="Y106" s="818">
        <f>'[2]ملاك وتشغيل37'!Y106+'[2]فهد الرياض37'!Y106+'[2]خالد عيون37'!Y106+'[2]فهد الدمام37'!Y106+'[2]عبد الله مكة 37'!Y106</f>
        <v>0</v>
      </c>
      <c r="Z106" s="819">
        <f t="shared" si="21"/>
        <v>1</v>
      </c>
      <c r="AA106" s="444">
        <f t="shared" si="22"/>
        <v>55</v>
      </c>
      <c r="AB106" s="444">
        <f t="shared" si="22"/>
        <v>52</v>
      </c>
      <c r="AC106" s="444">
        <f t="shared" si="22"/>
        <v>56</v>
      </c>
      <c r="AD106" s="819">
        <f t="shared" si="23"/>
        <v>163</v>
      </c>
    </row>
    <row r="107" spans="1:30">
      <c r="A107" s="820" t="s">
        <v>476</v>
      </c>
      <c r="B107" s="821" t="s">
        <v>477</v>
      </c>
      <c r="C107" s="818">
        <f>'[2]ملاك وتشغيل37'!C107+'[2]فهد الرياض37'!C107+'[2]خالد عيون37'!C107+'[2]فهد الدمام37'!C107+'[2]عبد الله مكة 37'!C107</f>
        <v>1</v>
      </c>
      <c r="D107" s="818">
        <f>'[2]ملاك وتشغيل37'!D107+'[2]فهد الرياض37'!D107+'[2]خالد عيون37'!D107+'[2]فهد الدمام37'!D107+'[2]عبد الله مكة 37'!D107</f>
        <v>2</v>
      </c>
      <c r="E107" s="818">
        <f>'[2]ملاك وتشغيل37'!E107+'[2]فهد الرياض37'!E107+'[2]خالد عيون37'!E107+'[2]فهد الدمام37'!E107+'[2]عبد الله مكة 37'!E107</f>
        <v>0</v>
      </c>
      <c r="F107" s="819">
        <f t="shared" si="16"/>
        <v>3</v>
      </c>
      <c r="G107" s="818">
        <f>'[2]ملاك وتشغيل37'!G107+'[2]فهد الرياض37'!G107+'[2]خالد عيون37'!G107+'[2]فهد الدمام37'!G107+'[2]عبد الله مكة 37'!G107</f>
        <v>1</v>
      </c>
      <c r="H107" s="818">
        <f>'[2]ملاك وتشغيل37'!H107+'[2]فهد الرياض37'!H107+'[2]خالد عيون37'!H107+'[2]فهد الدمام37'!H107+'[2]عبد الله مكة 37'!H107</f>
        <v>3</v>
      </c>
      <c r="I107" s="818">
        <f>'[2]ملاك وتشغيل37'!I107+'[2]فهد الرياض37'!I107+'[2]خالد عيون37'!I107+'[2]فهد الدمام37'!I107+'[2]عبد الله مكة 37'!I107</f>
        <v>0</v>
      </c>
      <c r="J107" s="819">
        <f t="shared" si="17"/>
        <v>4</v>
      </c>
      <c r="K107" s="818">
        <f>'[2]ملاك وتشغيل37'!K107+'[2]فهد الرياض37'!K107+'[2]خالد عيون37'!K107+'[2]فهد الدمام37'!K107+'[2]عبد الله مكة 37'!K107</f>
        <v>0</v>
      </c>
      <c r="L107" s="818">
        <f>'[2]ملاك وتشغيل37'!L107+'[2]فهد الرياض37'!L107+'[2]خالد عيون37'!L107+'[2]فهد الدمام37'!L107+'[2]عبد الله مكة 37'!L107</f>
        <v>2</v>
      </c>
      <c r="M107" s="818">
        <f>'[2]ملاك وتشغيل37'!M107+'[2]فهد الرياض37'!M107+'[2]خالد عيون37'!M107+'[2]فهد الدمام37'!M107+'[2]عبد الله مكة 37'!M107</f>
        <v>0</v>
      </c>
      <c r="N107" s="819">
        <f t="shared" si="18"/>
        <v>2</v>
      </c>
      <c r="O107" s="818">
        <f>'[2]ملاك وتشغيل37'!O107+'[2]فهد الرياض37'!O107+'[2]خالد عيون37'!O107+'[2]فهد الدمام37'!O107+'[2]عبد الله مكة 37'!O107</f>
        <v>1</v>
      </c>
      <c r="P107" s="818">
        <f>'[2]ملاك وتشغيل37'!P107+'[2]فهد الرياض37'!P107+'[2]خالد عيون37'!P107+'[2]فهد الدمام37'!P107+'[2]عبد الله مكة 37'!P107</f>
        <v>1</v>
      </c>
      <c r="Q107" s="818">
        <f>'[2]ملاك وتشغيل37'!Q107+'[2]فهد الرياض37'!Q107+'[2]خالد عيون37'!Q107+'[2]فهد الدمام37'!Q107+'[2]عبد الله مكة 37'!Q107</f>
        <v>0</v>
      </c>
      <c r="R107" s="819">
        <f t="shared" si="19"/>
        <v>2</v>
      </c>
      <c r="S107" s="818">
        <f>'[2]ملاك وتشغيل37'!S107+'[2]فهد الرياض37'!S107+'[2]خالد عيون37'!S107+'[2]فهد الدمام37'!S107+'[2]عبد الله مكة 37'!S107</f>
        <v>0</v>
      </c>
      <c r="T107" s="818">
        <f>'[2]ملاك وتشغيل37'!T107+'[2]فهد الرياض37'!T107+'[2]خالد عيون37'!T107+'[2]فهد الدمام37'!T107+'[2]عبد الله مكة 37'!T107</f>
        <v>1</v>
      </c>
      <c r="U107" s="818">
        <f>'[2]ملاك وتشغيل37'!U107+'[2]فهد الرياض37'!U107+'[2]خالد عيون37'!U107+'[2]فهد الدمام37'!U107+'[2]عبد الله مكة 37'!U107</f>
        <v>0</v>
      </c>
      <c r="V107" s="819">
        <f t="shared" si="20"/>
        <v>1</v>
      </c>
      <c r="W107" s="818">
        <f>'[2]ملاك وتشغيل37'!W107+'[2]فهد الرياض37'!W107+'[2]خالد عيون37'!W107+'[2]فهد الدمام37'!W107+'[2]عبد الله مكة 37'!W107</f>
        <v>0</v>
      </c>
      <c r="X107" s="818">
        <f>'[2]ملاك وتشغيل37'!X107+'[2]فهد الرياض37'!X107+'[2]خالد عيون37'!X107+'[2]فهد الدمام37'!X107+'[2]عبد الله مكة 37'!X107</f>
        <v>0</v>
      </c>
      <c r="Y107" s="818">
        <f>'[2]ملاك وتشغيل37'!Y107+'[2]فهد الرياض37'!Y107+'[2]خالد عيون37'!Y107+'[2]فهد الدمام37'!Y107+'[2]عبد الله مكة 37'!Y107</f>
        <v>0</v>
      </c>
      <c r="Z107" s="819">
        <f t="shared" si="21"/>
        <v>0</v>
      </c>
      <c r="AA107" s="444">
        <f t="shared" si="22"/>
        <v>8</v>
      </c>
      <c r="AB107" s="444">
        <f t="shared" si="22"/>
        <v>40</v>
      </c>
      <c r="AC107" s="444">
        <f t="shared" si="22"/>
        <v>6</v>
      </c>
      <c r="AD107" s="819">
        <f t="shared" si="23"/>
        <v>54</v>
      </c>
    </row>
    <row r="108" spans="1:30">
      <c r="A108" s="820" t="s">
        <v>478</v>
      </c>
      <c r="B108" s="821" t="s">
        <v>479</v>
      </c>
      <c r="C108" s="818">
        <f>'[2]ملاك وتشغيل37'!C108+'[2]فهد الرياض37'!C108+'[2]خالد عيون37'!C108+'[2]فهد الدمام37'!C108+'[2]عبد الله مكة 37'!C108</f>
        <v>0</v>
      </c>
      <c r="D108" s="818">
        <f>'[2]ملاك وتشغيل37'!D108+'[2]فهد الرياض37'!D108+'[2]خالد عيون37'!D108+'[2]فهد الدمام37'!D108+'[2]عبد الله مكة 37'!D108</f>
        <v>0</v>
      </c>
      <c r="E108" s="818">
        <f>'[2]ملاك وتشغيل37'!E108+'[2]فهد الرياض37'!E108+'[2]خالد عيون37'!E108+'[2]فهد الدمام37'!E108+'[2]عبد الله مكة 37'!E108</f>
        <v>0</v>
      </c>
      <c r="F108" s="819">
        <f t="shared" si="16"/>
        <v>0</v>
      </c>
      <c r="G108" s="818">
        <f>'[2]ملاك وتشغيل37'!G108+'[2]فهد الرياض37'!G108+'[2]خالد عيون37'!G108+'[2]فهد الدمام37'!G108+'[2]عبد الله مكة 37'!G108</f>
        <v>0</v>
      </c>
      <c r="H108" s="818">
        <f>'[2]ملاك وتشغيل37'!H108+'[2]فهد الرياض37'!H108+'[2]خالد عيون37'!H108+'[2]فهد الدمام37'!H108+'[2]عبد الله مكة 37'!H108</f>
        <v>1</v>
      </c>
      <c r="I108" s="818">
        <f>'[2]ملاك وتشغيل37'!I108+'[2]فهد الرياض37'!I108+'[2]خالد عيون37'!I108+'[2]فهد الدمام37'!I108+'[2]عبد الله مكة 37'!I108</f>
        <v>1</v>
      </c>
      <c r="J108" s="819">
        <f t="shared" si="17"/>
        <v>2</v>
      </c>
      <c r="K108" s="818">
        <f>'[2]ملاك وتشغيل37'!K108+'[2]فهد الرياض37'!K108+'[2]خالد عيون37'!K108+'[2]فهد الدمام37'!K108+'[2]عبد الله مكة 37'!K108</f>
        <v>0</v>
      </c>
      <c r="L108" s="818">
        <f>'[2]ملاك وتشغيل37'!L108+'[2]فهد الرياض37'!L108+'[2]خالد عيون37'!L108+'[2]فهد الدمام37'!L108+'[2]عبد الله مكة 37'!L108</f>
        <v>0</v>
      </c>
      <c r="M108" s="818">
        <f>'[2]ملاك وتشغيل37'!M108+'[2]فهد الرياض37'!M108+'[2]خالد عيون37'!M108+'[2]فهد الدمام37'!M108+'[2]عبد الله مكة 37'!M108</f>
        <v>1</v>
      </c>
      <c r="N108" s="819">
        <f t="shared" si="18"/>
        <v>1</v>
      </c>
      <c r="O108" s="818">
        <f>'[2]ملاك وتشغيل37'!O108+'[2]فهد الرياض37'!O108+'[2]خالد عيون37'!O108+'[2]فهد الدمام37'!O108+'[2]عبد الله مكة 37'!O108</f>
        <v>0</v>
      </c>
      <c r="P108" s="818">
        <f>'[2]ملاك وتشغيل37'!P108+'[2]فهد الرياض37'!P108+'[2]خالد عيون37'!P108+'[2]فهد الدمام37'!P108+'[2]عبد الله مكة 37'!P108</f>
        <v>0</v>
      </c>
      <c r="Q108" s="818">
        <f>'[2]ملاك وتشغيل37'!Q108+'[2]فهد الرياض37'!Q108+'[2]خالد عيون37'!Q108+'[2]فهد الدمام37'!Q108+'[2]عبد الله مكة 37'!Q108</f>
        <v>0</v>
      </c>
      <c r="R108" s="819">
        <f t="shared" si="19"/>
        <v>0</v>
      </c>
      <c r="S108" s="818">
        <f>'[2]ملاك وتشغيل37'!S108+'[2]فهد الرياض37'!S108+'[2]خالد عيون37'!S108+'[2]فهد الدمام37'!S108+'[2]عبد الله مكة 37'!S108</f>
        <v>0</v>
      </c>
      <c r="T108" s="818">
        <f>'[2]ملاك وتشغيل37'!T108+'[2]فهد الرياض37'!T108+'[2]خالد عيون37'!T108+'[2]فهد الدمام37'!T108+'[2]عبد الله مكة 37'!T108</f>
        <v>0</v>
      </c>
      <c r="U108" s="818">
        <f>'[2]ملاك وتشغيل37'!U108+'[2]فهد الرياض37'!U108+'[2]خالد عيون37'!U108+'[2]فهد الدمام37'!U108+'[2]عبد الله مكة 37'!U108</f>
        <v>0</v>
      </c>
      <c r="V108" s="819">
        <f t="shared" si="20"/>
        <v>0</v>
      </c>
      <c r="W108" s="818">
        <f>'[2]ملاك وتشغيل37'!W108+'[2]فهد الرياض37'!W108+'[2]خالد عيون37'!W108+'[2]فهد الدمام37'!W108+'[2]عبد الله مكة 37'!W108</f>
        <v>0</v>
      </c>
      <c r="X108" s="818">
        <f>'[2]ملاك وتشغيل37'!X108+'[2]فهد الرياض37'!X108+'[2]خالد عيون37'!X108+'[2]فهد الدمام37'!X108+'[2]عبد الله مكة 37'!X108</f>
        <v>1</v>
      </c>
      <c r="Y108" s="818">
        <f>'[2]ملاك وتشغيل37'!Y108+'[2]فهد الرياض37'!Y108+'[2]خالد عيون37'!Y108+'[2]فهد الدمام37'!Y108+'[2]عبد الله مكة 37'!Y108</f>
        <v>0</v>
      </c>
      <c r="Z108" s="819">
        <f t="shared" si="21"/>
        <v>1</v>
      </c>
      <c r="AA108" s="444">
        <f t="shared" ref="AA108:AC123" si="24">C24+G24+K24+O24+S24+W24+AA24+C66+G66+K66+O66+S66+W66+AA66+C108+G108+K108+O108+S108+W108</f>
        <v>0</v>
      </c>
      <c r="AB108" s="444">
        <f t="shared" si="24"/>
        <v>25</v>
      </c>
      <c r="AC108" s="444">
        <f t="shared" si="24"/>
        <v>32</v>
      </c>
      <c r="AD108" s="819">
        <f t="shared" si="23"/>
        <v>57</v>
      </c>
    </row>
    <row r="109" spans="1:30">
      <c r="A109" s="820" t="s">
        <v>480</v>
      </c>
      <c r="B109" s="821" t="s">
        <v>481</v>
      </c>
      <c r="C109" s="818">
        <f>'[2]ملاك وتشغيل37'!C109+'[2]فهد الرياض37'!C109+'[2]خالد عيون37'!C109+'[2]فهد الدمام37'!C109+'[2]عبد الله مكة 37'!C109</f>
        <v>10</v>
      </c>
      <c r="D109" s="818">
        <f>'[2]ملاك وتشغيل37'!D109+'[2]فهد الرياض37'!D109+'[2]خالد عيون37'!D109+'[2]فهد الدمام37'!D109+'[2]عبد الله مكة 37'!D109</f>
        <v>32</v>
      </c>
      <c r="E109" s="818">
        <f>'[2]ملاك وتشغيل37'!E109+'[2]فهد الرياض37'!E109+'[2]خالد عيون37'!E109+'[2]فهد الدمام37'!E109+'[2]عبد الله مكة 37'!E109</f>
        <v>10</v>
      </c>
      <c r="F109" s="819">
        <f t="shared" si="16"/>
        <v>52</v>
      </c>
      <c r="G109" s="818">
        <f>'[2]ملاك وتشغيل37'!G109+'[2]فهد الرياض37'!G109+'[2]خالد عيون37'!G109+'[2]فهد الدمام37'!G109+'[2]عبد الله مكة 37'!G109</f>
        <v>5</v>
      </c>
      <c r="H109" s="818">
        <f>'[2]ملاك وتشغيل37'!H109+'[2]فهد الرياض37'!H109+'[2]خالد عيون37'!H109+'[2]فهد الدمام37'!H109+'[2]عبد الله مكة 37'!H109</f>
        <v>12</v>
      </c>
      <c r="I109" s="818">
        <f>'[2]ملاك وتشغيل37'!I109+'[2]فهد الرياض37'!I109+'[2]خالد عيون37'!I109+'[2]فهد الدمام37'!I109+'[2]عبد الله مكة 37'!I109</f>
        <v>3</v>
      </c>
      <c r="J109" s="819">
        <f t="shared" si="17"/>
        <v>20</v>
      </c>
      <c r="K109" s="818">
        <f>'[2]ملاك وتشغيل37'!K109+'[2]فهد الرياض37'!K109+'[2]خالد عيون37'!K109+'[2]فهد الدمام37'!K109+'[2]عبد الله مكة 37'!K109</f>
        <v>5</v>
      </c>
      <c r="L109" s="818">
        <f>'[2]ملاك وتشغيل37'!L109+'[2]فهد الرياض37'!L109+'[2]خالد عيون37'!L109+'[2]فهد الدمام37'!L109+'[2]عبد الله مكة 37'!L109</f>
        <v>14</v>
      </c>
      <c r="M109" s="818">
        <f>'[2]ملاك وتشغيل37'!M109+'[2]فهد الرياض37'!M109+'[2]خالد عيون37'!M109+'[2]فهد الدمام37'!M109+'[2]عبد الله مكة 37'!M109</f>
        <v>2</v>
      </c>
      <c r="N109" s="819">
        <f t="shared" si="18"/>
        <v>21</v>
      </c>
      <c r="O109" s="818">
        <f>'[2]ملاك وتشغيل37'!O109+'[2]فهد الرياض37'!O109+'[2]خالد عيون37'!O109+'[2]فهد الدمام37'!O109+'[2]عبد الله مكة 37'!O109</f>
        <v>4</v>
      </c>
      <c r="P109" s="818">
        <f>'[2]ملاك وتشغيل37'!P109+'[2]فهد الرياض37'!P109+'[2]خالد عيون37'!P109+'[2]فهد الدمام37'!P109+'[2]عبد الله مكة 37'!P109</f>
        <v>9</v>
      </c>
      <c r="Q109" s="818">
        <f>'[2]ملاك وتشغيل37'!Q109+'[2]فهد الرياض37'!Q109+'[2]خالد عيون37'!Q109+'[2]فهد الدمام37'!Q109+'[2]عبد الله مكة 37'!Q109</f>
        <v>2</v>
      </c>
      <c r="R109" s="819">
        <f t="shared" si="19"/>
        <v>15</v>
      </c>
      <c r="S109" s="818">
        <f>'[2]ملاك وتشغيل37'!S109+'[2]فهد الرياض37'!S109+'[2]خالد عيون37'!S109+'[2]فهد الدمام37'!S109+'[2]عبد الله مكة 37'!S109</f>
        <v>1</v>
      </c>
      <c r="T109" s="818">
        <f>'[2]ملاك وتشغيل37'!T109+'[2]فهد الرياض37'!T109+'[2]خالد عيون37'!T109+'[2]فهد الدمام37'!T109+'[2]عبد الله مكة 37'!T109</f>
        <v>3</v>
      </c>
      <c r="U109" s="818">
        <f>'[2]ملاك وتشغيل37'!U109+'[2]فهد الرياض37'!U109+'[2]خالد عيون37'!U109+'[2]فهد الدمام37'!U109+'[2]عبد الله مكة 37'!U109</f>
        <v>1</v>
      </c>
      <c r="V109" s="819">
        <f t="shared" si="20"/>
        <v>5</v>
      </c>
      <c r="W109" s="818">
        <f>'[2]ملاك وتشغيل37'!W109+'[2]فهد الرياض37'!W109+'[2]خالد عيون37'!W109+'[2]فهد الدمام37'!W109+'[2]عبد الله مكة 37'!W109</f>
        <v>3</v>
      </c>
      <c r="X109" s="818">
        <f>'[2]ملاك وتشغيل37'!X109+'[2]فهد الرياض37'!X109+'[2]خالد عيون37'!X109+'[2]فهد الدمام37'!X109+'[2]عبد الله مكة 37'!X109</f>
        <v>4</v>
      </c>
      <c r="Y109" s="818">
        <f>'[2]ملاك وتشغيل37'!Y109+'[2]فهد الرياض37'!Y109+'[2]خالد عيون37'!Y109+'[2]فهد الدمام37'!Y109+'[2]عبد الله مكة 37'!Y109</f>
        <v>0</v>
      </c>
      <c r="Z109" s="819">
        <f t="shared" si="21"/>
        <v>7</v>
      </c>
      <c r="AA109" s="444">
        <f t="shared" si="24"/>
        <v>166</v>
      </c>
      <c r="AB109" s="444">
        <f t="shared" si="24"/>
        <v>480</v>
      </c>
      <c r="AC109" s="444">
        <f t="shared" si="24"/>
        <v>193</v>
      </c>
      <c r="AD109" s="819">
        <f t="shared" si="23"/>
        <v>839</v>
      </c>
    </row>
    <row r="110" spans="1:30">
      <c r="A110" s="820" t="s">
        <v>482</v>
      </c>
      <c r="B110" s="821" t="s">
        <v>483</v>
      </c>
      <c r="C110" s="818">
        <f>'[2]ملاك وتشغيل37'!C110+'[2]فهد الرياض37'!C110+'[2]خالد عيون37'!C110+'[2]فهد الدمام37'!C110+'[2]عبد الله مكة 37'!C110</f>
        <v>0</v>
      </c>
      <c r="D110" s="818">
        <f>'[2]ملاك وتشغيل37'!D110+'[2]فهد الرياض37'!D110+'[2]خالد عيون37'!D110+'[2]فهد الدمام37'!D110+'[2]عبد الله مكة 37'!D110</f>
        <v>33</v>
      </c>
      <c r="E110" s="818">
        <f>'[2]ملاك وتشغيل37'!E110+'[2]فهد الرياض37'!E110+'[2]خالد عيون37'!E110+'[2]فهد الدمام37'!E110+'[2]عبد الله مكة 37'!E110</f>
        <v>6</v>
      </c>
      <c r="F110" s="819">
        <f t="shared" si="16"/>
        <v>39</v>
      </c>
      <c r="G110" s="818">
        <f>'[2]ملاك وتشغيل37'!G110+'[2]فهد الرياض37'!G110+'[2]خالد عيون37'!G110+'[2]فهد الدمام37'!G110+'[2]عبد الله مكة 37'!G110</f>
        <v>1</v>
      </c>
      <c r="H110" s="818">
        <f>'[2]ملاك وتشغيل37'!H110+'[2]فهد الرياض37'!H110+'[2]خالد عيون37'!H110+'[2]فهد الدمام37'!H110+'[2]عبد الله مكة 37'!H110</f>
        <v>24</v>
      </c>
      <c r="I110" s="818">
        <f>'[2]ملاك وتشغيل37'!I110+'[2]فهد الرياض37'!I110+'[2]خالد عيون37'!I110+'[2]فهد الدمام37'!I110+'[2]عبد الله مكة 37'!I110</f>
        <v>5</v>
      </c>
      <c r="J110" s="819">
        <f t="shared" si="17"/>
        <v>30</v>
      </c>
      <c r="K110" s="818">
        <f>'[2]ملاك وتشغيل37'!K110+'[2]فهد الرياض37'!K110+'[2]خالد عيون37'!K110+'[2]فهد الدمام37'!K110+'[2]عبد الله مكة 37'!K110</f>
        <v>0</v>
      </c>
      <c r="L110" s="818">
        <f>'[2]ملاك وتشغيل37'!L110+'[2]فهد الرياض37'!L110+'[2]خالد عيون37'!L110+'[2]فهد الدمام37'!L110+'[2]عبد الله مكة 37'!L110</f>
        <v>25</v>
      </c>
      <c r="M110" s="818">
        <f>'[2]ملاك وتشغيل37'!M110+'[2]فهد الرياض37'!M110+'[2]خالد عيون37'!M110+'[2]فهد الدمام37'!M110+'[2]عبد الله مكة 37'!M110</f>
        <v>4</v>
      </c>
      <c r="N110" s="819">
        <f t="shared" si="18"/>
        <v>29</v>
      </c>
      <c r="O110" s="818">
        <f>'[2]ملاك وتشغيل37'!O110+'[2]فهد الرياض37'!O110+'[2]خالد عيون37'!O110+'[2]فهد الدمام37'!O110+'[2]عبد الله مكة 37'!O110</f>
        <v>0</v>
      </c>
      <c r="P110" s="818">
        <f>'[2]ملاك وتشغيل37'!P110+'[2]فهد الرياض37'!P110+'[2]خالد عيون37'!P110+'[2]فهد الدمام37'!P110+'[2]عبد الله مكة 37'!P110</f>
        <v>12</v>
      </c>
      <c r="Q110" s="818">
        <f>'[2]ملاك وتشغيل37'!Q110+'[2]فهد الرياض37'!Q110+'[2]خالد عيون37'!Q110+'[2]فهد الدمام37'!Q110+'[2]عبد الله مكة 37'!Q110</f>
        <v>4</v>
      </c>
      <c r="R110" s="819">
        <f t="shared" si="19"/>
        <v>16</v>
      </c>
      <c r="S110" s="818">
        <f>'[2]ملاك وتشغيل37'!S110+'[2]فهد الرياض37'!S110+'[2]خالد عيون37'!S110+'[2]فهد الدمام37'!S110+'[2]عبد الله مكة 37'!S110</f>
        <v>0</v>
      </c>
      <c r="T110" s="818">
        <f>'[2]ملاك وتشغيل37'!T110+'[2]فهد الرياض37'!T110+'[2]خالد عيون37'!T110+'[2]فهد الدمام37'!T110+'[2]عبد الله مكة 37'!T110</f>
        <v>3</v>
      </c>
      <c r="U110" s="818">
        <f>'[2]ملاك وتشغيل37'!U110+'[2]فهد الرياض37'!U110+'[2]خالد عيون37'!U110+'[2]فهد الدمام37'!U110+'[2]عبد الله مكة 37'!U110</f>
        <v>1</v>
      </c>
      <c r="V110" s="819">
        <f t="shared" si="20"/>
        <v>4</v>
      </c>
      <c r="W110" s="818">
        <f>'[2]ملاك وتشغيل37'!W110+'[2]فهد الرياض37'!W110+'[2]خالد عيون37'!W110+'[2]فهد الدمام37'!W110+'[2]عبد الله مكة 37'!W110</f>
        <v>0</v>
      </c>
      <c r="X110" s="818">
        <f>'[2]ملاك وتشغيل37'!X110+'[2]فهد الرياض37'!X110+'[2]خالد عيون37'!X110+'[2]فهد الدمام37'!X110+'[2]عبد الله مكة 37'!X110</f>
        <v>11</v>
      </c>
      <c r="Y110" s="818">
        <f>'[2]ملاك وتشغيل37'!Y110+'[2]فهد الرياض37'!Y110+'[2]خالد عيون37'!Y110+'[2]فهد الدمام37'!Y110+'[2]عبد الله مكة 37'!Y110</f>
        <v>1</v>
      </c>
      <c r="Z110" s="819">
        <f t="shared" si="21"/>
        <v>12</v>
      </c>
      <c r="AA110" s="444">
        <f t="shared" si="24"/>
        <v>28</v>
      </c>
      <c r="AB110" s="444">
        <f t="shared" si="24"/>
        <v>565</v>
      </c>
      <c r="AC110" s="444">
        <f t="shared" si="24"/>
        <v>202</v>
      </c>
      <c r="AD110" s="819">
        <f t="shared" si="23"/>
        <v>795</v>
      </c>
    </row>
    <row r="111" spans="1:30">
      <c r="A111" s="820" t="s">
        <v>484</v>
      </c>
      <c r="B111" s="821" t="s">
        <v>485</v>
      </c>
      <c r="C111" s="818">
        <f>'[2]ملاك وتشغيل37'!C111+'[2]فهد الرياض37'!C111+'[2]خالد عيون37'!C111+'[2]فهد الدمام37'!C111+'[2]عبد الله مكة 37'!C111</f>
        <v>7</v>
      </c>
      <c r="D111" s="818">
        <f>'[2]ملاك وتشغيل37'!D111+'[2]فهد الرياض37'!D111+'[2]خالد عيون37'!D111+'[2]فهد الدمام37'!D111+'[2]عبد الله مكة 37'!D111</f>
        <v>33</v>
      </c>
      <c r="E111" s="818">
        <f>'[2]ملاك وتشغيل37'!E111+'[2]فهد الرياض37'!E111+'[2]خالد عيون37'!E111+'[2]فهد الدمام37'!E111+'[2]عبد الله مكة 37'!E111</f>
        <v>9</v>
      </c>
      <c r="F111" s="819">
        <f t="shared" si="16"/>
        <v>49</v>
      </c>
      <c r="G111" s="818">
        <f>'[2]ملاك وتشغيل37'!G111+'[2]فهد الرياض37'!G111+'[2]خالد عيون37'!G111+'[2]فهد الدمام37'!G111+'[2]عبد الله مكة 37'!G111</f>
        <v>13</v>
      </c>
      <c r="H111" s="818">
        <f>'[2]ملاك وتشغيل37'!H111+'[2]فهد الرياض37'!H111+'[2]خالد عيون37'!H111+'[2]فهد الدمام37'!H111+'[2]عبد الله مكة 37'!H111</f>
        <v>15</v>
      </c>
      <c r="I111" s="818">
        <f>'[2]ملاك وتشغيل37'!I111+'[2]فهد الرياض37'!I111+'[2]خالد عيون37'!I111+'[2]فهد الدمام37'!I111+'[2]عبد الله مكة 37'!I111</f>
        <v>4</v>
      </c>
      <c r="J111" s="819">
        <f t="shared" si="17"/>
        <v>32</v>
      </c>
      <c r="K111" s="818">
        <f>'[2]ملاك وتشغيل37'!K111+'[2]فهد الرياض37'!K111+'[2]خالد عيون37'!K111+'[2]فهد الدمام37'!K111+'[2]عبد الله مكة 37'!K111</f>
        <v>8</v>
      </c>
      <c r="L111" s="818">
        <f>'[2]ملاك وتشغيل37'!L111+'[2]فهد الرياض37'!L111+'[2]خالد عيون37'!L111+'[2]فهد الدمام37'!L111+'[2]عبد الله مكة 37'!L111</f>
        <v>23</v>
      </c>
      <c r="M111" s="818">
        <f>'[2]ملاك وتشغيل37'!M111+'[2]فهد الرياض37'!M111+'[2]خالد عيون37'!M111+'[2]فهد الدمام37'!M111+'[2]عبد الله مكة 37'!M111</f>
        <v>6</v>
      </c>
      <c r="N111" s="819">
        <f t="shared" si="18"/>
        <v>37</v>
      </c>
      <c r="O111" s="818">
        <f>'[2]ملاك وتشغيل37'!O111+'[2]فهد الرياض37'!O111+'[2]خالد عيون37'!O111+'[2]فهد الدمام37'!O111+'[2]عبد الله مكة 37'!O111</f>
        <v>9</v>
      </c>
      <c r="P111" s="818">
        <f>'[2]ملاك وتشغيل37'!P111+'[2]فهد الرياض37'!P111+'[2]خالد عيون37'!P111+'[2]فهد الدمام37'!P111+'[2]عبد الله مكة 37'!P111</f>
        <v>17</v>
      </c>
      <c r="Q111" s="818">
        <f>'[2]ملاك وتشغيل37'!Q111+'[2]فهد الرياض37'!Q111+'[2]خالد عيون37'!Q111+'[2]فهد الدمام37'!Q111+'[2]عبد الله مكة 37'!Q111</f>
        <v>1</v>
      </c>
      <c r="R111" s="819">
        <f t="shared" si="19"/>
        <v>27</v>
      </c>
      <c r="S111" s="818">
        <f>'[2]ملاك وتشغيل37'!S111+'[2]فهد الرياض37'!S111+'[2]خالد عيون37'!S111+'[2]فهد الدمام37'!S111+'[2]عبد الله مكة 37'!S111</f>
        <v>1</v>
      </c>
      <c r="T111" s="818">
        <f>'[2]ملاك وتشغيل37'!T111+'[2]فهد الرياض37'!T111+'[2]خالد عيون37'!T111+'[2]فهد الدمام37'!T111+'[2]عبد الله مكة 37'!T111</f>
        <v>2</v>
      </c>
      <c r="U111" s="818">
        <f>'[2]ملاك وتشغيل37'!U111+'[2]فهد الرياض37'!U111+'[2]خالد عيون37'!U111+'[2]فهد الدمام37'!U111+'[2]عبد الله مكة 37'!U111</f>
        <v>1</v>
      </c>
      <c r="V111" s="819">
        <f t="shared" si="20"/>
        <v>4</v>
      </c>
      <c r="W111" s="818">
        <f>'[2]ملاك وتشغيل37'!W111+'[2]فهد الرياض37'!W111+'[2]خالد عيون37'!W111+'[2]فهد الدمام37'!W111+'[2]عبد الله مكة 37'!W111</f>
        <v>0</v>
      </c>
      <c r="X111" s="818">
        <f>'[2]ملاك وتشغيل37'!X111+'[2]فهد الرياض37'!X111+'[2]خالد عيون37'!X111+'[2]فهد الدمام37'!X111+'[2]عبد الله مكة 37'!X111</f>
        <v>10</v>
      </c>
      <c r="Y111" s="818">
        <f>'[2]ملاك وتشغيل37'!Y111+'[2]فهد الرياض37'!Y111+'[2]خالد عيون37'!Y111+'[2]فهد الدمام37'!Y111+'[2]عبد الله مكة 37'!Y111</f>
        <v>2</v>
      </c>
      <c r="Z111" s="819">
        <f t="shared" si="21"/>
        <v>12</v>
      </c>
      <c r="AA111" s="444">
        <f t="shared" si="24"/>
        <v>257</v>
      </c>
      <c r="AB111" s="444">
        <f t="shared" si="24"/>
        <v>704</v>
      </c>
      <c r="AC111" s="444">
        <f t="shared" si="24"/>
        <v>252</v>
      </c>
      <c r="AD111" s="819">
        <f t="shared" si="23"/>
        <v>1213</v>
      </c>
    </row>
    <row r="112" spans="1:30">
      <c r="A112" s="820" t="s">
        <v>486</v>
      </c>
      <c r="B112" s="821" t="s">
        <v>487</v>
      </c>
      <c r="C112" s="818">
        <f>'[2]ملاك وتشغيل37'!C112+'[2]فهد الرياض37'!C112+'[2]خالد عيون37'!C112+'[2]فهد الدمام37'!C112+'[2]عبد الله مكة 37'!C112</f>
        <v>3</v>
      </c>
      <c r="D112" s="818">
        <f>'[2]ملاك وتشغيل37'!D112+'[2]فهد الرياض37'!D112+'[2]خالد عيون37'!D112+'[2]فهد الدمام37'!D112+'[2]عبد الله مكة 37'!D112</f>
        <v>6</v>
      </c>
      <c r="E112" s="818">
        <f>'[2]ملاك وتشغيل37'!E112+'[2]فهد الرياض37'!E112+'[2]خالد عيون37'!E112+'[2]فهد الدمام37'!E112+'[2]عبد الله مكة 37'!E112</f>
        <v>1</v>
      </c>
      <c r="F112" s="819">
        <f t="shared" si="16"/>
        <v>10</v>
      </c>
      <c r="G112" s="818">
        <f>'[2]ملاك وتشغيل37'!G112+'[2]فهد الرياض37'!G112+'[2]خالد عيون37'!G112+'[2]فهد الدمام37'!G112+'[2]عبد الله مكة 37'!G112</f>
        <v>3</v>
      </c>
      <c r="H112" s="818">
        <f>'[2]ملاك وتشغيل37'!H112+'[2]فهد الرياض37'!H112+'[2]خالد عيون37'!H112+'[2]فهد الدمام37'!H112+'[2]عبد الله مكة 37'!H112</f>
        <v>2</v>
      </c>
      <c r="I112" s="818">
        <f>'[2]ملاك وتشغيل37'!I112+'[2]فهد الرياض37'!I112+'[2]خالد عيون37'!I112+'[2]فهد الدمام37'!I112+'[2]عبد الله مكة 37'!I112</f>
        <v>1</v>
      </c>
      <c r="J112" s="819">
        <f t="shared" si="17"/>
        <v>6</v>
      </c>
      <c r="K112" s="818">
        <f>'[2]ملاك وتشغيل37'!K112+'[2]فهد الرياض37'!K112+'[2]خالد عيون37'!K112+'[2]فهد الدمام37'!K112+'[2]عبد الله مكة 37'!K112</f>
        <v>3</v>
      </c>
      <c r="L112" s="818">
        <f>'[2]ملاك وتشغيل37'!L112+'[2]فهد الرياض37'!L112+'[2]خالد عيون37'!L112+'[2]فهد الدمام37'!L112+'[2]عبد الله مكة 37'!L112</f>
        <v>9</v>
      </c>
      <c r="M112" s="818">
        <f>'[2]ملاك وتشغيل37'!M112+'[2]فهد الرياض37'!M112+'[2]خالد عيون37'!M112+'[2]فهد الدمام37'!M112+'[2]عبد الله مكة 37'!M112</f>
        <v>0</v>
      </c>
      <c r="N112" s="819">
        <f t="shared" si="18"/>
        <v>12</v>
      </c>
      <c r="O112" s="818">
        <f>'[2]ملاك وتشغيل37'!O112+'[2]فهد الرياض37'!O112+'[2]خالد عيون37'!O112+'[2]فهد الدمام37'!O112+'[2]عبد الله مكة 37'!O112</f>
        <v>3</v>
      </c>
      <c r="P112" s="818">
        <f>'[2]ملاك وتشغيل37'!P112+'[2]فهد الرياض37'!P112+'[2]خالد عيون37'!P112+'[2]فهد الدمام37'!P112+'[2]عبد الله مكة 37'!P112</f>
        <v>7</v>
      </c>
      <c r="Q112" s="818">
        <f>'[2]ملاك وتشغيل37'!Q112+'[2]فهد الرياض37'!Q112+'[2]خالد عيون37'!Q112+'[2]فهد الدمام37'!Q112+'[2]عبد الله مكة 37'!Q112</f>
        <v>1</v>
      </c>
      <c r="R112" s="819">
        <f t="shared" si="19"/>
        <v>11</v>
      </c>
      <c r="S112" s="818">
        <f>'[2]ملاك وتشغيل37'!S112+'[2]فهد الرياض37'!S112+'[2]خالد عيون37'!S112+'[2]فهد الدمام37'!S112+'[2]عبد الله مكة 37'!S112</f>
        <v>1</v>
      </c>
      <c r="T112" s="818">
        <f>'[2]ملاك وتشغيل37'!T112+'[2]فهد الرياض37'!T112+'[2]خالد عيون37'!T112+'[2]فهد الدمام37'!T112+'[2]عبد الله مكة 37'!T112</f>
        <v>0</v>
      </c>
      <c r="U112" s="818">
        <f>'[2]ملاك وتشغيل37'!U112+'[2]فهد الرياض37'!U112+'[2]خالد عيون37'!U112+'[2]فهد الدمام37'!U112+'[2]عبد الله مكة 37'!U112</f>
        <v>0</v>
      </c>
      <c r="V112" s="819">
        <f t="shared" si="20"/>
        <v>1</v>
      </c>
      <c r="W112" s="818">
        <f>'[2]ملاك وتشغيل37'!W112+'[2]فهد الرياض37'!W112+'[2]خالد عيون37'!W112+'[2]فهد الدمام37'!W112+'[2]عبد الله مكة 37'!W112</f>
        <v>2</v>
      </c>
      <c r="X112" s="818">
        <f>'[2]ملاك وتشغيل37'!X112+'[2]فهد الرياض37'!X112+'[2]خالد عيون37'!X112+'[2]فهد الدمام37'!X112+'[2]عبد الله مكة 37'!X112</f>
        <v>2</v>
      </c>
      <c r="Y112" s="818">
        <f>'[2]ملاك وتشغيل37'!Y112+'[2]فهد الرياض37'!Y112+'[2]خالد عيون37'!Y112+'[2]فهد الدمام37'!Y112+'[2]عبد الله مكة 37'!Y112</f>
        <v>0</v>
      </c>
      <c r="Z112" s="819">
        <f t="shared" si="21"/>
        <v>4</v>
      </c>
      <c r="AA112" s="444">
        <f t="shared" si="24"/>
        <v>84</v>
      </c>
      <c r="AB112" s="444">
        <f t="shared" si="24"/>
        <v>106</v>
      </c>
      <c r="AC112" s="444">
        <f t="shared" si="24"/>
        <v>38</v>
      </c>
      <c r="AD112" s="819">
        <f t="shared" si="23"/>
        <v>228</v>
      </c>
    </row>
    <row r="113" spans="1:30">
      <c r="A113" s="820" t="s">
        <v>488</v>
      </c>
      <c r="B113" s="821" t="s">
        <v>489</v>
      </c>
      <c r="C113" s="818">
        <f>'[2]ملاك وتشغيل37'!C113+'[2]فهد الرياض37'!C113+'[2]خالد عيون37'!C113+'[2]فهد الدمام37'!C113+'[2]عبد الله مكة 37'!C113</f>
        <v>55</v>
      </c>
      <c r="D113" s="818">
        <f>'[2]ملاك وتشغيل37'!D113+'[2]فهد الرياض37'!D113+'[2]خالد عيون37'!D113+'[2]فهد الدمام37'!D113+'[2]عبد الله مكة 37'!D113</f>
        <v>73</v>
      </c>
      <c r="E113" s="818">
        <f>'[2]ملاك وتشغيل37'!E113+'[2]فهد الرياض37'!E113+'[2]خالد عيون37'!E113+'[2]فهد الدمام37'!E113+'[2]عبد الله مكة 37'!E113</f>
        <v>26</v>
      </c>
      <c r="F113" s="819">
        <f t="shared" si="16"/>
        <v>154</v>
      </c>
      <c r="G113" s="818">
        <f>'[2]ملاك وتشغيل37'!G113+'[2]فهد الرياض37'!G113+'[2]خالد عيون37'!G113+'[2]فهد الدمام37'!G113+'[2]عبد الله مكة 37'!G113</f>
        <v>66</v>
      </c>
      <c r="H113" s="818">
        <f>'[2]ملاك وتشغيل37'!H113+'[2]فهد الرياض37'!H113+'[2]خالد عيون37'!H113+'[2]فهد الدمام37'!H113+'[2]عبد الله مكة 37'!H113</f>
        <v>25</v>
      </c>
      <c r="I113" s="818">
        <f>'[2]ملاك وتشغيل37'!I113+'[2]فهد الرياض37'!I113+'[2]خالد عيون37'!I113+'[2]فهد الدمام37'!I113+'[2]عبد الله مكة 37'!I113</f>
        <v>5</v>
      </c>
      <c r="J113" s="819">
        <f t="shared" si="17"/>
        <v>96</v>
      </c>
      <c r="K113" s="818">
        <f>'[2]ملاك وتشغيل37'!K113+'[2]فهد الرياض37'!K113+'[2]خالد عيون37'!K113+'[2]فهد الدمام37'!K113+'[2]عبد الله مكة 37'!K113</f>
        <v>48</v>
      </c>
      <c r="L113" s="818">
        <f>'[2]ملاك وتشغيل37'!L113+'[2]فهد الرياض37'!L113+'[2]خالد عيون37'!L113+'[2]فهد الدمام37'!L113+'[2]عبد الله مكة 37'!L113</f>
        <v>29</v>
      </c>
      <c r="M113" s="818">
        <f>'[2]ملاك وتشغيل37'!M113+'[2]فهد الرياض37'!M113+'[2]خالد عيون37'!M113+'[2]فهد الدمام37'!M113+'[2]عبد الله مكة 37'!M113</f>
        <v>17</v>
      </c>
      <c r="N113" s="819">
        <f t="shared" si="18"/>
        <v>94</v>
      </c>
      <c r="O113" s="818">
        <f>'[2]ملاك وتشغيل37'!O113+'[2]فهد الرياض37'!O113+'[2]خالد عيون37'!O113+'[2]فهد الدمام37'!O113+'[2]عبد الله مكة 37'!O113</f>
        <v>45</v>
      </c>
      <c r="P113" s="818">
        <f>'[2]ملاك وتشغيل37'!P113+'[2]فهد الرياض37'!P113+'[2]خالد عيون37'!P113+'[2]فهد الدمام37'!P113+'[2]عبد الله مكة 37'!P113</f>
        <v>18</v>
      </c>
      <c r="Q113" s="818">
        <f>'[2]ملاك وتشغيل37'!Q113+'[2]فهد الرياض37'!Q113+'[2]خالد عيون37'!Q113+'[2]فهد الدمام37'!Q113+'[2]عبد الله مكة 37'!Q113</f>
        <v>7</v>
      </c>
      <c r="R113" s="819">
        <f t="shared" si="19"/>
        <v>70</v>
      </c>
      <c r="S113" s="818">
        <f>'[2]ملاك وتشغيل37'!S113+'[2]فهد الرياض37'!S113+'[2]خالد عيون37'!S113+'[2]فهد الدمام37'!S113+'[2]عبد الله مكة 37'!S113</f>
        <v>12</v>
      </c>
      <c r="T113" s="818">
        <f>'[2]ملاك وتشغيل37'!T113+'[2]فهد الرياض37'!T113+'[2]خالد عيون37'!T113+'[2]فهد الدمام37'!T113+'[2]عبد الله مكة 37'!T113</f>
        <v>11</v>
      </c>
      <c r="U113" s="818">
        <f>'[2]ملاك وتشغيل37'!U113+'[2]فهد الرياض37'!U113+'[2]خالد عيون37'!U113+'[2]فهد الدمام37'!U113+'[2]عبد الله مكة 37'!U113</f>
        <v>5</v>
      </c>
      <c r="V113" s="819">
        <f t="shared" si="20"/>
        <v>28</v>
      </c>
      <c r="W113" s="818">
        <f>'[2]ملاك وتشغيل37'!W113+'[2]فهد الرياض37'!W113+'[2]خالد عيون37'!W113+'[2]فهد الدمام37'!W113+'[2]عبد الله مكة 37'!W113</f>
        <v>22</v>
      </c>
      <c r="X113" s="818">
        <f>'[2]ملاك وتشغيل37'!X113+'[2]فهد الرياض37'!X113+'[2]خالد عيون37'!X113+'[2]فهد الدمام37'!X113+'[2]عبد الله مكة 37'!X113</f>
        <v>23</v>
      </c>
      <c r="Y113" s="818">
        <f>'[2]ملاك وتشغيل37'!Y113+'[2]فهد الرياض37'!Y113+'[2]خالد عيون37'!Y113+'[2]فهد الدمام37'!Y113+'[2]عبد الله مكة 37'!Y113</f>
        <v>5</v>
      </c>
      <c r="Z113" s="819">
        <f t="shared" si="21"/>
        <v>50</v>
      </c>
      <c r="AA113" s="444">
        <f t="shared" si="24"/>
        <v>1488</v>
      </c>
      <c r="AB113" s="444">
        <f t="shared" si="24"/>
        <v>1102</v>
      </c>
      <c r="AC113" s="444">
        <f t="shared" si="24"/>
        <v>637</v>
      </c>
      <c r="AD113" s="819">
        <f t="shared" si="23"/>
        <v>3227</v>
      </c>
    </row>
    <row r="114" spans="1:30">
      <c r="A114" s="820" t="s">
        <v>490</v>
      </c>
      <c r="B114" s="821" t="s">
        <v>491</v>
      </c>
      <c r="C114" s="818">
        <f>'[2]ملاك وتشغيل37'!C114+'[2]فهد الرياض37'!C114+'[2]خالد عيون37'!C114+'[2]فهد الدمام37'!C114+'[2]عبد الله مكة 37'!C114</f>
        <v>13</v>
      </c>
      <c r="D114" s="818">
        <f>'[2]ملاك وتشغيل37'!D114+'[2]فهد الرياض37'!D114+'[2]خالد عيون37'!D114+'[2]فهد الدمام37'!D114+'[2]عبد الله مكة 37'!D114</f>
        <v>15</v>
      </c>
      <c r="E114" s="818">
        <f>'[2]ملاك وتشغيل37'!E114+'[2]فهد الرياض37'!E114+'[2]خالد عيون37'!E114+'[2]فهد الدمام37'!E114+'[2]عبد الله مكة 37'!E114</f>
        <v>4</v>
      </c>
      <c r="F114" s="819">
        <f t="shared" si="16"/>
        <v>32</v>
      </c>
      <c r="G114" s="818">
        <f>'[2]ملاك وتشغيل37'!G114+'[2]فهد الرياض37'!G114+'[2]خالد عيون37'!G114+'[2]فهد الدمام37'!G114+'[2]عبد الله مكة 37'!G114</f>
        <v>7</v>
      </c>
      <c r="H114" s="818">
        <f>'[2]ملاك وتشغيل37'!H114+'[2]فهد الرياض37'!H114+'[2]خالد عيون37'!H114+'[2]فهد الدمام37'!H114+'[2]عبد الله مكة 37'!H114</f>
        <v>9</v>
      </c>
      <c r="I114" s="818">
        <f>'[2]ملاك وتشغيل37'!I114+'[2]فهد الرياض37'!I114+'[2]خالد عيون37'!I114+'[2]فهد الدمام37'!I114+'[2]عبد الله مكة 37'!I114</f>
        <v>2</v>
      </c>
      <c r="J114" s="819">
        <f t="shared" si="17"/>
        <v>18</v>
      </c>
      <c r="K114" s="818">
        <f>'[2]ملاك وتشغيل37'!K114+'[2]فهد الرياض37'!K114+'[2]خالد عيون37'!K114+'[2]فهد الدمام37'!K114+'[2]عبد الله مكة 37'!K114</f>
        <v>1</v>
      </c>
      <c r="L114" s="818">
        <f>'[2]ملاك وتشغيل37'!L114+'[2]فهد الرياض37'!L114+'[2]خالد عيون37'!L114+'[2]فهد الدمام37'!L114+'[2]عبد الله مكة 37'!L114</f>
        <v>7</v>
      </c>
      <c r="M114" s="818">
        <f>'[2]ملاك وتشغيل37'!M114+'[2]فهد الرياض37'!M114+'[2]خالد عيون37'!M114+'[2]فهد الدمام37'!M114+'[2]عبد الله مكة 37'!M114</f>
        <v>3</v>
      </c>
      <c r="N114" s="819">
        <f t="shared" si="18"/>
        <v>11</v>
      </c>
      <c r="O114" s="818">
        <f>'[2]ملاك وتشغيل37'!O114+'[2]فهد الرياض37'!O114+'[2]خالد عيون37'!O114+'[2]فهد الدمام37'!O114+'[2]عبد الله مكة 37'!O114</f>
        <v>6</v>
      </c>
      <c r="P114" s="818">
        <f>'[2]ملاك وتشغيل37'!P114+'[2]فهد الرياض37'!P114+'[2]خالد عيون37'!P114+'[2]فهد الدمام37'!P114+'[2]عبد الله مكة 37'!P114</f>
        <v>5</v>
      </c>
      <c r="Q114" s="818">
        <f>'[2]ملاك وتشغيل37'!Q114+'[2]فهد الرياض37'!Q114+'[2]خالد عيون37'!Q114+'[2]فهد الدمام37'!Q114+'[2]عبد الله مكة 37'!Q114</f>
        <v>3</v>
      </c>
      <c r="R114" s="819">
        <f t="shared" si="19"/>
        <v>14</v>
      </c>
      <c r="S114" s="818">
        <f>'[2]ملاك وتشغيل37'!S114+'[2]فهد الرياض37'!S114+'[2]خالد عيون37'!S114+'[2]فهد الدمام37'!S114+'[2]عبد الله مكة 37'!S114</f>
        <v>13</v>
      </c>
      <c r="T114" s="818">
        <f>'[2]ملاك وتشغيل37'!T114+'[2]فهد الرياض37'!T114+'[2]خالد عيون37'!T114+'[2]فهد الدمام37'!T114+'[2]عبد الله مكة 37'!T114</f>
        <v>5</v>
      </c>
      <c r="U114" s="818">
        <f>'[2]ملاك وتشغيل37'!U114+'[2]فهد الرياض37'!U114+'[2]خالد عيون37'!U114+'[2]فهد الدمام37'!U114+'[2]عبد الله مكة 37'!U114</f>
        <v>0</v>
      </c>
      <c r="V114" s="819">
        <f t="shared" si="20"/>
        <v>18</v>
      </c>
      <c r="W114" s="818">
        <f>'[2]ملاك وتشغيل37'!W114+'[2]فهد الرياض37'!W114+'[2]خالد عيون37'!W114+'[2]فهد الدمام37'!W114+'[2]عبد الله مكة 37'!W114</f>
        <v>0</v>
      </c>
      <c r="X114" s="818">
        <f>'[2]ملاك وتشغيل37'!X114+'[2]فهد الرياض37'!X114+'[2]خالد عيون37'!X114+'[2]فهد الدمام37'!X114+'[2]عبد الله مكة 37'!X114</f>
        <v>1</v>
      </c>
      <c r="Y114" s="818">
        <f>'[2]ملاك وتشغيل37'!Y114+'[2]فهد الرياض37'!Y114+'[2]خالد عيون37'!Y114+'[2]فهد الدمام37'!Y114+'[2]عبد الله مكة 37'!Y114</f>
        <v>1</v>
      </c>
      <c r="Z114" s="819">
        <f t="shared" si="21"/>
        <v>2</v>
      </c>
      <c r="AA114" s="444">
        <f t="shared" si="24"/>
        <v>268</v>
      </c>
      <c r="AB114" s="444">
        <f t="shared" si="24"/>
        <v>287</v>
      </c>
      <c r="AC114" s="444">
        <f t="shared" si="24"/>
        <v>113</v>
      </c>
      <c r="AD114" s="819">
        <f t="shared" si="23"/>
        <v>668</v>
      </c>
    </row>
    <row r="115" spans="1:30">
      <c r="A115" s="820" t="s">
        <v>492</v>
      </c>
      <c r="B115" s="821" t="s">
        <v>493</v>
      </c>
      <c r="C115" s="818">
        <f>'[2]ملاك وتشغيل37'!C115+'[2]فهد الرياض37'!C115+'[2]خالد عيون37'!C115+'[2]فهد الدمام37'!C115+'[2]عبد الله مكة 37'!C115</f>
        <v>0</v>
      </c>
      <c r="D115" s="818">
        <f>'[2]ملاك وتشغيل37'!D115+'[2]فهد الرياض37'!D115+'[2]خالد عيون37'!D115+'[2]فهد الدمام37'!D115+'[2]عبد الله مكة 37'!D115</f>
        <v>1</v>
      </c>
      <c r="E115" s="818">
        <f>'[2]ملاك وتشغيل37'!E115+'[2]فهد الرياض37'!E115+'[2]خالد عيون37'!E115+'[2]فهد الدمام37'!E115+'[2]عبد الله مكة 37'!E115</f>
        <v>2</v>
      </c>
      <c r="F115" s="819">
        <f t="shared" si="16"/>
        <v>3</v>
      </c>
      <c r="G115" s="818">
        <f>'[2]ملاك وتشغيل37'!G115+'[2]فهد الرياض37'!G115+'[2]خالد عيون37'!G115+'[2]فهد الدمام37'!G115+'[2]عبد الله مكة 37'!G115</f>
        <v>0</v>
      </c>
      <c r="H115" s="818">
        <f>'[2]ملاك وتشغيل37'!H115+'[2]فهد الرياض37'!H115+'[2]خالد عيون37'!H115+'[2]فهد الدمام37'!H115+'[2]عبد الله مكة 37'!H115</f>
        <v>4</v>
      </c>
      <c r="I115" s="818">
        <f>'[2]ملاك وتشغيل37'!I115+'[2]فهد الرياض37'!I115+'[2]خالد عيون37'!I115+'[2]فهد الدمام37'!I115+'[2]عبد الله مكة 37'!I115</f>
        <v>0</v>
      </c>
      <c r="J115" s="819">
        <f t="shared" si="17"/>
        <v>4</v>
      </c>
      <c r="K115" s="818">
        <f>'[2]ملاك وتشغيل37'!K115+'[2]فهد الرياض37'!K115+'[2]خالد عيون37'!K115+'[2]فهد الدمام37'!K115+'[2]عبد الله مكة 37'!K115</f>
        <v>1</v>
      </c>
      <c r="L115" s="818">
        <f>'[2]ملاك وتشغيل37'!L115+'[2]فهد الرياض37'!L115+'[2]خالد عيون37'!L115+'[2]فهد الدمام37'!L115+'[2]عبد الله مكة 37'!L115</f>
        <v>2</v>
      </c>
      <c r="M115" s="818">
        <f>'[2]ملاك وتشغيل37'!M115+'[2]فهد الرياض37'!M115+'[2]خالد عيون37'!M115+'[2]فهد الدمام37'!M115+'[2]عبد الله مكة 37'!M115</f>
        <v>1</v>
      </c>
      <c r="N115" s="819">
        <f t="shared" si="18"/>
        <v>4</v>
      </c>
      <c r="O115" s="818">
        <f>'[2]ملاك وتشغيل37'!O115+'[2]فهد الرياض37'!O115+'[2]خالد عيون37'!O115+'[2]فهد الدمام37'!O115+'[2]عبد الله مكة 37'!O115</f>
        <v>0</v>
      </c>
      <c r="P115" s="818">
        <f>'[2]ملاك وتشغيل37'!P115+'[2]فهد الرياض37'!P115+'[2]خالد عيون37'!P115+'[2]فهد الدمام37'!P115+'[2]عبد الله مكة 37'!P115</f>
        <v>1</v>
      </c>
      <c r="Q115" s="818">
        <f>'[2]ملاك وتشغيل37'!Q115+'[2]فهد الرياض37'!Q115+'[2]خالد عيون37'!Q115+'[2]فهد الدمام37'!Q115+'[2]عبد الله مكة 37'!Q115</f>
        <v>1</v>
      </c>
      <c r="R115" s="819">
        <f t="shared" si="19"/>
        <v>2</v>
      </c>
      <c r="S115" s="818">
        <f>'[2]ملاك وتشغيل37'!S115+'[2]فهد الرياض37'!S115+'[2]خالد عيون37'!S115+'[2]فهد الدمام37'!S115+'[2]عبد الله مكة 37'!S115</f>
        <v>0</v>
      </c>
      <c r="T115" s="818">
        <f>'[2]ملاك وتشغيل37'!T115+'[2]فهد الرياض37'!T115+'[2]خالد عيون37'!T115+'[2]فهد الدمام37'!T115+'[2]عبد الله مكة 37'!T115</f>
        <v>1</v>
      </c>
      <c r="U115" s="818">
        <f>'[2]ملاك وتشغيل37'!U115+'[2]فهد الرياض37'!U115+'[2]خالد عيون37'!U115+'[2]فهد الدمام37'!U115+'[2]عبد الله مكة 37'!U115</f>
        <v>0</v>
      </c>
      <c r="V115" s="819">
        <f t="shared" si="20"/>
        <v>1</v>
      </c>
      <c r="W115" s="818">
        <f>'[2]ملاك وتشغيل37'!W115+'[2]فهد الرياض37'!W115+'[2]خالد عيون37'!W115+'[2]فهد الدمام37'!W115+'[2]عبد الله مكة 37'!W115</f>
        <v>0</v>
      </c>
      <c r="X115" s="818">
        <f>'[2]ملاك وتشغيل37'!X115+'[2]فهد الرياض37'!X115+'[2]خالد عيون37'!X115+'[2]فهد الدمام37'!X115+'[2]عبد الله مكة 37'!X115</f>
        <v>1</v>
      </c>
      <c r="Y115" s="818">
        <f>'[2]ملاك وتشغيل37'!Y115+'[2]فهد الرياض37'!Y115+'[2]خالد عيون37'!Y115+'[2]فهد الدمام37'!Y115+'[2]عبد الله مكة 37'!Y115</f>
        <v>0</v>
      </c>
      <c r="Z115" s="819">
        <f t="shared" si="21"/>
        <v>1</v>
      </c>
      <c r="AA115" s="444">
        <f t="shared" si="24"/>
        <v>45</v>
      </c>
      <c r="AB115" s="444">
        <f t="shared" si="24"/>
        <v>72</v>
      </c>
      <c r="AC115" s="444">
        <f t="shared" si="24"/>
        <v>13</v>
      </c>
      <c r="AD115" s="819">
        <f t="shared" si="23"/>
        <v>130</v>
      </c>
    </row>
    <row r="116" spans="1:30">
      <c r="A116" s="820" t="s">
        <v>494</v>
      </c>
      <c r="B116" s="821" t="s">
        <v>495</v>
      </c>
      <c r="C116" s="818">
        <f>'[2]ملاك وتشغيل37'!C116+'[2]فهد الرياض37'!C116+'[2]خالد عيون37'!C116+'[2]فهد الدمام37'!C116+'[2]عبد الله مكة 37'!C116</f>
        <v>21</v>
      </c>
      <c r="D116" s="818">
        <f>'[2]ملاك وتشغيل37'!D116+'[2]فهد الرياض37'!D116+'[2]خالد عيون37'!D116+'[2]فهد الدمام37'!D116+'[2]عبد الله مكة 37'!D116</f>
        <v>3</v>
      </c>
      <c r="E116" s="818">
        <f>'[2]ملاك وتشغيل37'!E116+'[2]فهد الرياض37'!E116+'[2]خالد عيون37'!E116+'[2]فهد الدمام37'!E116+'[2]عبد الله مكة 37'!E116</f>
        <v>3</v>
      </c>
      <c r="F116" s="819">
        <f t="shared" si="16"/>
        <v>27</v>
      </c>
      <c r="G116" s="818">
        <f>'[2]ملاك وتشغيل37'!G116+'[2]فهد الرياض37'!G116+'[2]خالد عيون37'!G116+'[2]فهد الدمام37'!G116+'[2]عبد الله مكة 37'!G116</f>
        <v>30</v>
      </c>
      <c r="H116" s="818">
        <f>'[2]ملاك وتشغيل37'!H116+'[2]فهد الرياض37'!H116+'[2]خالد عيون37'!H116+'[2]فهد الدمام37'!H116+'[2]عبد الله مكة 37'!H116</f>
        <v>6</v>
      </c>
      <c r="I116" s="818">
        <f>'[2]ملاك وتشغيل37'!I116+'[2]فهد الرياض37'!I116+'[2]خالد عيون37'!I116+'[2]فهد الدمام37'!I116+'[2]عبد الله مكة 37'!I116</f>
        <v>0</v>
      </c>
      <c r="J116" s="819">
        <f t="shared" si="17"/>
        <v>36</v>
      </c>
      <c r="K116" s="818">
        <f>'[2]ملاك وتشغيل37'!K116+'[2]فهد الرياض37'!K116+'[2]خالد عيون37'!K116+'[2]فهد الدمام37'!K116+'[2]عبد الله مكة 37'!K116</f>
        <v>5</v>
      </c>
      <c r="L116" s="818">
        <f>'[2]ملاك وتشغيل37'!L116+'[2]فهد الرياض37'!L116+'[2]خالد عيون37'!L116+'[2]فهد الدمام37'!L116+'[2]عبد الله مكة 37'!L116</f>
        <v>2</v>
      </c>
      <c r="M116" s="818">
        <f>'[2]ملاك وتشغيل37'!M116+'[2]فهد الرياض37'!M116+'[2]خالد عيون37'!M116+'[2]فهد الدمام37'!M116+'[2]عبد الله مكة 37'!M116</f>
        <v>2</v>
      </c>
      <c r="N116" s="819">
        <f t="shared" si="18"/>
        <v>9</v>
      </c>
      <c r="O116" s="818">
        <f>'[2]ملاك وتشغيل37'!O116+'[2]فهد الرياض37'!O116+'[2]خالد عيون37'!O116+'[2]فهد الدمام37'!O116+'[2]عبد الله مكة 37'!O116</f>
        <v>3</v>
      </c>
      <c r="P116" s="818">
        <f>'[2]ملاك وتشغيل37'!P116+'[2]فهد الرياض37'!P116+'[2]خالد عيون37'!P116+'[2]فهد الدمام37'!P116+'[2]عبد الله مكة 37'!P116</f>
        <v>5</v>
      </c>
      <c r="Q116" s="818">
        <f>'[2]ملاك وتشغيل37'!Q116+'[2]فهد الرياض37'!Q116+'[2]خالد عيون37'!Q116+'[2]فهد الدمام37'!Q116+'[2]عبد الله مكة 37'!Q116</f>
        <v>2</v>
      </c>
      <c r="R116" s="819">
        <f t="shared" si="19"/>
        <v>10</v>
      </c>
      <c r="S116" s="818">
        <f>'[2]ملاك وتشغيل37'!S116+'[2]فهد الرياض37'!S116+'[2]خالد عيون37'!S116+'[2]فهد الدمام37'!S116+'[2]عبد الله مكة 37'!S116</f>
        <v>3</v>
      </c>
      <c r="T116" s="818">
        <f>'[2]ملاك وتشغيل37'!T116+'[2]فهد الرياض37'!T116+'[2]خالد عيون37'!T116+'[2]فهد الدمام37'!T116+'[2]عبد الله مكة 37'!T116</f>
        <v>1</v>
      </c>
      <c r="U116" s="818">
        <f>'[2]ملاك وتشغيل37'!U116+'[2]فهد الرياض37'!U116+'[2]خالد عيون37'!U116+'[2]فهد الدمام37'!U116+'[2]عبد الله مكة 37'!U116</f>
        <v>1</v>
      </c>
      <c r="V116" s="819">
        <f t="shared" si="20"/>
        <v>5</v>
      </c>
      <c r="W116" s="818">
        <f>'[2]ملاك وتشغيل37'!W116+'[2]فهد الرياض37'!W116+'[2]خالد عيون37'!W116+'[2]فهد الدمام37'!W116+'[2]عبد الله مكة 37'!W116</f>
        <v>6</v>
      </c>
      <c r="X116" s="818">
        <f>'[2]ملاك وتشغيل37'!X116+'[2]فهد الرياض37'!X116+'[2]خالد عيون37'!X116+'[2]فهد الدمام37'!X116+'[2]عبد الله مكة 37'!X116</f>
        <v>0</v>
      </c>
      <c r="Y116" s="818">
        <f>'[2]ملاك وتشغيل37'!Y116+'[2]فهد الرياض37'!Y116+'[2]خالد عيون37'!Y116+'[2]فهد الدمام37'!Y116+'[2]عبد الله مكة 37'!Y116</f>
        <v>0</v>
      </c>
      <c r="Z116" s="819">
        <f t="shared" si="21"/>
        <v>6</v>
      </c>
      <c r="AA116" s="444">
        <f t="shared" si="24"/>
        <v>747</v>
      </c>
      <c r="AB116" s="444">
        <f t="shared" si="24"/>
        <v>145</v>
      </c>
      <c r="AC116" s="444">
        <f t="shared" si="24"/>
        <v>65</v>
      </c>
      <c r="AD116" s="819">
        <f t="shared" si="23"/>
        <v>957</v>
      </c>
    </row>
    <row r="117" spans="1:30">
      <c r="A117" s="820" t="s">
        <v>496</v>
      </c>
      <c r="B117" s="821" t="s">
        <v>497</v>
      </c>
      <c r="C117" s="818">
        <f>'[2]ملاك وتشغيل37'!C117+'[2]فهد الرياض37'!C117+'[2]خالد عيون37'!C117+'[2]فهد الدمام37'!C117+'[2]عبد الله مكة 37'!C117</f>
        <v>104</v>
      </c>
      <c r="D117" s="818">
        <f>'[2]ملاك وتشغيل37'!D117+'[2]فهد الرياض37'!D117+'[2]خالد عيون37'!D117+'[2]فهد الدمام37'!D117+'[2]عبد الله مكة 37'!D117</f>
        <v>3</v>
      </c>
      <c r="E117" s="818">
        <f>'[2]ملاك وتشغيل37'!E117+'[2]فهد الرياض37'!E117+'[2]خالد عيون37'!E117+'[2]فهد الدمام37'!E117+'[2]عبد الله مكة 37'!E117</f>
        <v>0</v>
      </c>
      <c r="F117" s="819">
        <f t="shared" si="16"/>
        <v>107</v>
      </c>
      <c r="G117" s="818">
        <f>'[2]ملاك وتشغيل37'!G117+'[2]فهد الرياض37'!G117+'[2]خالد عيون37'!G117+'[2]فهد الدمام37'!G117+'[2]عبد الله مكة 37'!G117</f>
        <v>84</v>
      </c>
      <c r="H117" s="818">
        <f>'[2]ملاك وتشغيل37'!H117+'[2]فهد الرياض37'!H117+'[2]خالد عيون37'!H117+'[2]فهد الدمام37'!H117+'[2]عبد الله مكة 37'!H117</f>
        <v>6</v>
      </c>
      <c r="I117" s="818">
        <f>'[2]ملاك وتشغيل37'!I117+'[2]فهد الرياض37'!I117+'[2]خالد عيون37'!I117+'[2]فهد الدمام37'!I117+'[2]عبد الله مكة 37'!I117</f>
        <v>0</v>
      </c>
      <c r="J117" s="819">
        <f t="shared" si="17"/>
        <v>90</v>
      </c>
      <c r="K117" s="818">
        <f>'[2]ملاك وتشغيل37'!K117+'[2]فهد الرياض37'!K117+'[2]خالد عيون37'!K117+'[2]فهد الدمام37'!K117+'[2]عبد الله مكة 37'!K117</f>
        <v>43</v>
      </c>
      <c r="L117" s="818">
        <f>'[2]ملاك وتشغيل37'!L117+'[2]فهد الرياض37'!L117+'[2]خالد عيون37'!L117+'[2]فهد الدمام37'!L117+'[2]عبد الله مكة 37'!L117</f>
        <v>11</v>
      </c>
      <c r="M117" s="818">
        <f>'[2]ملاك وتشغيل37'!M117+'[2]فهد الرياض37'!M117+'[2]خالد عيون37'!M117+'[2]فهد الدمام37'!M117+'[2]عبد الله مكة 37'!M117</f>
        <v>2</v>
      </c>
      <c r="N117" s="819">
        <f t="shared" si="18"/>
        <v>56</v>
      </c>
      <c r="O117" s="818">
        <f>'[2]ملاك وتشغيل37'!O117+'[2]فهد الرياض37'!O117+'[2]خالد عيون37'!O117+'[2]فهد الدمام37'!O117+'[2]عبد الله مكة 37'!O117</f>
        <v>69</v>
      </c>
      <c r="P117" s="818">
        <f>'[2]ملاك وتشغيل37'!P117+'[2]فهد الرياض37'!P117+'[2]خالد عيون37'!P117+'[2]فهد الدمام37'!P117+'[2]عبد الله مكة 37'!P117</f>
        <v>4</v>
      </c>
      <c r="Q117" s="818">
        <f>'[2]ملاك وتشغيل37'!Q117+'[2]فهد الرياض37'!Q117+'[2]خالد عيون37'!Q117+'[2]فهد الدمام37'!Q117+'[2]عبد الله مكة 37'!Q117</f>
        <v>0</v>
      </c>
      <c r="R117" s="819">
        <f t="shared" si="19"/>
        <v>73</v>
      </c>
      <c r="S117" s="818">
        <f>'[2]ملاك وتشغيل37'!S117+'[2]فهد الرياض37'!S117+'[2]خالد عيون37'!S117+'[2]فهد الدمام37'!S117+'[2]عبد الله مكة 37'!S117</f>
        <v>23</v>
      </c>
      <c r="T117" s="818">
        <f>'[2]ملاك وتشغيل37'!T117+'[2]فهد الرياض37'!T117+'[2]خالد عيون37'!T117+'[2]فهد الدمام37'!T117+'[2]عبد الله مكة 37'!T117</f>
        <v>2</v>
      </c>
      <c r="U117" s="818">
        <f>'[2]ملاك وتشغيل37'!U117+'[2]فهد الرياض37'!U117+'[2]خالد عيون37'!U117+'[2]فهد الدمام37'!U117+'[2]عبد الله مكة 37'!U117</f>
        <v>0</v>
      </c>
      <c r="V117" s="819">
        <f t="shared" si="20"/>
        <v>25</v>
      </c>
      <c r="W117" s="818">
        <f>'[2]ملاك وتشغيل37'!W117+'[2]فهد الرياض37'!W117+'[2]خالد عيون37'!W117+'[2]فهد الدمام37'!W117+'[2]عبد الله مكة 37'!W117</f>
        <v>38</v>
      </c>
      <c r="X117" s="818">
        <f>'[2]ملاك وتشغيل37'!X117+'[2]فهد الرياض37'!X117+'[2]خالد عيون37'!X117+'[2]فهد الدمام37'!X117+'[2]عبد الله مكة 37'!X117</f>
        <v>2</v>
      </c>
      <c r="Y117" s="818">
        <f>'[2]ملاك وتشغيل37'!Y117+'[2]فهد الرياض37'!Y117+'[2]خالد عيون37'!Y117+'[2]فهد الدمام37'!Y117+'[2]عبد الله مكة 37'!Y117</f>
        <v>0</v>
      </c>
      <c r="Z117" s="819">
        <f t="shared" si="21"/>
        <v>40</v>
      </c>
      <c r="AA117" s="444">
        <f t="shared" si="24"/>
        <v>1878</v>
      </c>
      <c r="AB117" s="444">
        <f t="shared" si="24"/>
        <v>217</v>
      </c>
      <c r="AC117" s="444">
        <f t="shared" si="24"/>
        <v>89</v>
      </c>
      <c r="AD117" s="819">
        <f t="shared" si="23"/>
        <v>2184</v>
      </c>
    </row>
    <row r="118" spans="1:30">
      <c r="A118" s="820" t="s">
        <v>498</v>
      </c>
      <c r="B118" s="821" t="s">
        <v>499</v>
      </c>
      <c r="C118" s="818">
        <f>'[2]ملاك وتشغيل37'!C118+'[2]فهد الرياض37'!C118+'[2]خالد عيون37'!C118+'[2]فهد الدمام37'!C118+'[2]عبد الله مكة 37'!C118</f>
        <v>58</v>
      </c>
      <c r="D118" s="818">
        <f>'[2]ملاك وتشغيل37'!D118+'[2]فهد الرياض37'!D118+'[2]خالد عيون37'!D118+'[2]فهد الدمام37'!D118+'[2]عبد الله مكة 37'!D118</f>
        <v>4</v>
      </c>
      <c r="E118" s="818">
        <f>'[2]ملاك وتشغيل37'!E118+'[2]فهد الرياض37'!E118+'[2]خالد عيون37'!E118+'[2]فهد الدمام37'!E118+'[2]عبد الله مكة 37'!E118</f>
        <v>1</v>
      </c>
      <c r="F118" s="819">
        <f t="shared" si="16"/>
        <v>63</v>
      </c>
      <c r="G118" s="818">
        <f>'[2]ملاك وتشغيل37'!G118+'[2]فهد الرياض37'!G118+'[2]خالد عيون37'!G118+'[2]فهد الدمام37'!G118+'[2]عبد الله مكة 37'!G118</f>
        <v>38</v>
      </c>
      <c r="H118" s="818">
        <f>'[2]ملاك وتشغيل37'!H118+'[2]فهد الرياض37'!H118+'[2]خالد عيون37'!H118+'[2]فهد الدمام37'!H118+'[2]عبد الله مكة 37'!H118</f>
        <v>2</v>
      </c>
      <c r="I118" s="818">
        <f>'[2]ملاك وتشغيل37'!I118+'[2]فهد الرياض37'!I118+'[2]خالد عيون37'!I118+'[2]فهد الدمام37'!I118+'[2]عبد الله مكة 37'!I118</f>
        <v>2</v>
      </c>
      <c r="J118" s="819">
        <f t="shared" si="17"/>
        <v>42</v>
      </c>
      <c r="K118" s="818">
        <f>'[2]ملاك وتشغيل37'!K118+'[2]فهد الرياض37'!K118+'[2]خالد عيون37'!K118+'[2]فهد الدمام37'!K118+'[2]عبد الله مكة 37'!K118</f>
        <v>24</v>
      </c>
      <c r="L118" s="818">
        <f>'[2]ملاك وتشغيل37'!L118+'[2]فهد الرياض37'!L118+'[2]خالد عيون37'!L118+'[2]فهد الدمام37'!L118+'[2]عبد الله مكة 37'!L118</f>
        <v>5</v>
      </c>
      <c r="M118" s="818">
        <f>'[2]ملاك وتشغيل37'!M118+'[2]فهد الرياض37'!M118+'[2]خالد عيون37'!M118+'[2]فهد الدمام37'!M118+'[2]عبد الله مكة 37'!M118</f>
        <v>1</v>
      </c>
      <c r="N118" s="819">
        <f t="shared" si="18"/>
        <v>30</v>
      </c>
      <c r="O118" s="818">
        <f>'[2]ملاك وتشغيل37'!O118+'[2]فهد الرياض37'!O118+'[2]خالد عيون37'!O118+'[2]فهد الدمام37'!O118+'[2]عبد الله مكة 37'!O118</f>
        <v>26</v>
      </c>
      <c r="P118" s="818">
        <f>'[2]ملاك وتشغيل37'!P118+'[2]فهد الرياض37'!P118+'[2]خالد عيون37'!P118+'[2]فهد الدمام37'!P118+'[2]عبد الله مكة 37'!P118</f>
        <v>2</v>
      </c>
      <c r="Q118" s="818">
        <f>'[2]ملاك وتشغيل37'!Q118+'[2]فهد الرياض37'!Q118+'[2]خالد عيون37'!Q118+'[2]فهد الدمام37'!Q118+'[2]عبد الله مكة 37'!Q118</f>
        <v>0</v>
      </c>
      <c r="R118" s="819">
        <f t="shared" si="19"/>
        <v>28</v>
      </c>
      <c r="S118" s="818">
        <f>'[2]ملاك وتشغيل37'!S118+'[2]فهد الرياض37'!S118+'[2]خالد عيون37'!S118+'[2]فهد الدمام37'!S118+'[2]عبد الله مكة 37'!S118</f>
        <v>3</v>
      </c>
      <c r="T118" s="818">
        <f>'[2]ملاك وتشغيل37'!T118+'[2]فهد الرياض37'!T118+'[2]خالد عيون37'!T118+'[2]فهد الدمام37'!T118+'[2]عبد الله مكة 37'!T118</f>
        <v>1</v>
      </c>
      <c r="U118" s="818">
        <f>'[2]ملاك وتشغيل37'!U118+'[2]فهد الرياض37'!U118+'[2]خالد عيون37'!U118+'[2]فهد الدمام37'!U118+'[2]عبد الله مكة 37'!U118</f>
        <v>1</v>
      </c>
      <c r="V118" s="819">
        <f t="shared" si="20"/>
        <v>5</v>
      </c>
      <c r="W118" s="818">
        <f>'[2]ملاك وتشغيل37'!W118+'[2]فهد الرياض37'!W118+'[2]خالد عيون37'!W118+'[2]فهد الدمام37'!W118+'[2]عبد الله مكة 37'!W118</f>
        <v>17</v>
      </c>
      <c r="X118" s="818">
        <f>'[2]ملاك وتشغيل37'!X118+'[2]فهد الرياض37'!X118+'[2]خالد عيون37'!X118+'[2]فهد الدمام37'!X118+'[2]عبد الله مكة 37'!X118</f>
        <v>0</v>
      </c>
      <c r="Y118" s="818">
        <f>'[2]ملاك وتشغيل37'!Y118+'[2]فهد الرياض37'!Y118+'[2]خالد عيون37'!Y118+'[2]فهد الدمام37'!Y118+'[2]عبد الله مكة 37'!Y118</f>
        <v>0</v>
      </c>
      <c r="Z118" s="819">
        <f t="shared" si="21"/>
        <v>17</v>
      </c>
      <c r="AA118" s="444">
        <f t="shared" si="24"/>
        <v>887</v>
      </c>
      <c r="AB118" s="444">
        <f t="shared" si="24"/>
        <v>222</v>
      </c>
      <c r="AC118" s="444">
        <f t="shared" si="24"/>
        <v>114</v>
      </c>
      <c r="AD118" s="819">
        <f t="shared" si="23"/>
        <v>1223</v>
      </c>
    </row>
    <row r="119" spans="1:30">
      <c r="A119" s="820" t="s">
        <v>500</v>
      </c>
      <c r="B119" s="821" t="s">
        <v>501</v>
      </c>
      <c r="C119" s="818">
        <f>'[2]ملاك وتشغيل37'!C119+'[2]فهد الرياض37'!C119+'[2]خالد عيون37'!C119+'[2]فهد الدمام37'!C119+'[2]عبد الله مكة 37'!C119</f>
        <v>20</v>
      </c>
      <c r="D119" s="818">
        <f>'[2]ملاك وتشغيل37'!D119+'[2]فهد الرياض37'!D119+'[2]خالد عيون37'!D119+'[2]فهد الدمام37'!D119+'[2]عبد الله مكة 37'!D119</f>
        <v>14</v>
      </c>
      <c r="E119" s="818">
        <f>'[2]ملاك وتشغيل37'!E119+'[2]فهد الرياض37'!E119+'[2]خالد عيون37'!E119+'[2]فهد الدمام37'!E119+'[2]عبد الله مكة 37'!E119</f>
        <v>5</v>
      </c>
      <c r="F119" s="819">
        <f t="shared" si="16"/>
        <v>39</v>
      </c>
      <c r="G119" s="818">
        <f>'[2]ملاك وتشغيل37'!G119+'[2]فهد الرياض37'!G119+'[2]خالد عيون37'!G119+'[2]فهد الدمام37'!G119+'[2]عبد الله مكة 37'!G119</f>
        <v>10</v>
      </c>
      <c r="H119" s="818">
        <f>'[2]ملاك وتشغيل37'!H119+'[2]فهد الرياض37'!H119+'[2]خالد عيون37'!H119+'[2]فهد الدمام37'!H119+'[2]عبد الله مكة 37'!H119</f>
        <v>4</v>
      </c>
      <c r="I119" s="818">
        <f>'[2]ملاك وتشغيل37'!I119+'[2]فهد الرياض37'!I119+'[2]خالد عيون37'!I119+'[2]فهد الدمام37'!I119+'[2]عبد الله مكة 37'!I119</f>
        <v>1</v>
      </c>
      <c r="J119" s="819">
        <f t="shared" si="17"/>
        <v>15</v>
      </c>
      <c r="K119" s="818">
        <f>'[2]ملاك وتشغيل37'!K119+'[2]فهد الرياض37'!K119+'[2]خالد عيون37'!K119+'[2]فهد الدمام37'!K119+'[2]عبد الله مكة 37'!K119</f>
        <v>8</v>
      </c>
      <c r="L119" s="818">
        <f>'[2]ملاك وتشغيل37'!L119+'[2]فهد الرياض37'!L119+'[2]خالد عيون37'!L119+'[2]فهد الدمام37'!L119+'[2]عبد الله مكة 37'!L119</f>
        <v>3</v>
      </c>
      <c r="M119" s="818">
        <f>'[2]ملاك وتشغيل37'!M119+'[2]فهد الرياض37'!M119+'[2]خالد عيون37'!M119+'[2]فهد الدمام37'!M119+'[2]عبد الله مكة 37'!M119</f>
        <v>2</v>
      </c>
      <c r="N119" s="819">
        <f t="shared" si="18"/>
        <v>13</v>
      </c>
      <c r="O119" s="818">
        <f>'[2]ملاك وتشغيل37'!O119+'[2]فهد الرياض37'!O119+'[2]خالد عيون37'!O119+'[2]فهد الدمام37'!O119+'[2]عبد الله مكة 37'!O119</f>
        <v>10</v>
      </c>
      <c r="P119" s="818">
        <f>'[2]ملاك وتشغيل37'!P119+'[2]فهد الرياض37'!P119+'[2]خالد عيون37'!P119+'[2]فهد الدمام37'!P119+'[2]عبد الله مكة 37'!P119</f>
        <v>5</v>
      </c>
      <c r="Q119" s="818">
        <f>'[2]ملاك وتشغيل37'!Q119+'[2]فهد الرياض37'!Q119+'[2]خالد عيون37'!Q119+'[2]فهد الدمام37'!Q119+'[2]عبد الله مكة 37'!Q119</f>
        <v>0</v>
      </c>
      <c r="R119" s="819">
        <f t="shared" si="19"/>
        <v>15</v>
      </c>
      <c r="S119" s="818">
        <f>'[2]ملاك وتشغيل37'!S119+'[2]فهد الرياض37'!S119+'[2]خالد عيون37'!S119+'[2]فهد الدمام37'!S119+'[2]عبد الله مكة 37'!S119</f>
        <v>4</v>
      </c>
      <c r="T119" s="818">
        <f>'[2]ملاك وتشغيل37'!T119+'[2]فهد الرياض37'!T119+'[2]خالد عيون37'!T119+'[2]فهد الدمام37'!T119+'[2]عبد الله مكة 37'!T119</f>
        <v>2</v>
      </c>
      <c r="U119" s="818">
        <f>'[2]ملاك وتشغيل37'!U119+'[2]فهد الرياض37'!U119+'[2]خالد عيون37'!U119+'[2]فهد الدمام37'!U119+'[2]عبد الله مكة 37'!U119</f>
        <v>0</v>
      </c>
      <c r="V119" s="819">
        <f t="shared" si="20"/>
        <v>6</v>
      </c>
      <c r="W119" s="818">
        <f>'[2]ملاك وتشغيل37'!W119+'[2]فهد الرياض37'!W119+'[2]خالد عيون37'!W119+'[2]فهد الدمام37'!W119+'[2]عبد الله مكة 37'!W119</f>
        <v>4</v>
      </c>
      <c r="X119" s="818">
        <f>'[2]ملاك وتشغيل37'!X119+'[2]فهد الرياض37'!X119+'[2]خالد عيون37'!X119+'[2]فهد الدمام37'!X119+'[2]عبد الله مكة 37'!X119</f>
        <v>5</v>
      </c>
      <c r="Y119" s="818">
        <f>'[2]ملاك وتشغيل37'!Y119+'[2]فهد الرياض37'!Y119+'[2]خالد عيون37'!Y119+'[2]فهد الدمام37'!Y119+'[2]عبد الله مكة 37'!Y119</f>
        <v>2</v>
      </c>
      <c r="Z119" s="819">
        <f t="shared" si="21"/>
        <v>11</v>
      </c>
      <c r="AA119" s="444">
        <f t="shared" si="24"/>
        <v>282</v>
      </c>
      <c r="AB119" s="444">
        <f t="shared" si="24"/>
        <v>201</v>
      </c>
      <c r="AC119" s="444">
        <f t="shared" si="24"/>
        <v>89</v>
      </c>
      <c r="AD119" s="819">
        <f t="shared" si="23"/>
        <v>572</v>
      </c>
    </row>
    <row r="120" spans="1:30">
      <c r="A120" s="820" t="s">
        <v>502</v>
      </c>
      <c r="B120" s="821" t="s">
        <v>503</v>
      </c>
      <c r="C120" s="818">
        <f>'[2]ملاك وتشغيل37'!C120+'[2]فهد الرياض37'!C120+'[2]خالد عيون37'!C120+'[2]فهد الدمام37'!C120+'[2]عبد الله مكة 37'!C120</f>
        <v>0</v>
      </c>
      <c r="D120" s="818">
        <f>'[2]ملاك وتشغيل37'!D120+'[2]فهد الرياض37'!D120+'[2]خالد عيون37'!D120+'[2]فهد الدمام37'!D120+'[2]عبد الله مكة 37'!D120</f>
        <v>2</v>
      </c>
      <c r="E120" s="818">
        <f>'[2]ملاك وتشغيل37'!E120+'[2]فهد الرياض37'!E120+'[2]خالد عيون37'!E120+'[2]فهد الدمام37'!E120+'[2]عبد الله مكة 37'!E120</f>
        <v>3</v>
      </c>
      <c r="F120" s="819">
        <f t="shared" si="16"/>
        <v>5</v>
      </c>
      <c r="G120" s="818">
        <f>'[2]ملاك وتشغيل37'!G120+'[2]فهد الرياض37'!G120+'[2]خالد عيون37'!G120+'[2]فهد الدمام37'!G120+'[2]عبد الله مكة 37'!G120</f>
        <v>2</v>
      </c>
      <c r="H120" s="818">
        <f>'[2]ملاك وتشغيل37'!H120+'[2]فهد الرياض37'!H120+'[2]خالد عيون37'!H120+'[2]فهد الدمام37'!H120+'[2]عبد الله مكة 37'!H120</f>
        <v>3</v>
      </c>
      <c r="I120" s="818">
        <f>'[2]ملاك وتشغيل37'!I120+'[2]فهد الرياض37'!I120+'[2]خالد عيون37'!I120+'[2]فهد الدمام37'!I120+'[2]عبد الله مكة 37'!I120</f>
        <v>4</v>
      </c>
      <c r="J120" s="819">
        <f t="shared" si="17"/>
        <v>9</v>
      </c>
      <c r="K120" s="818">
        <f>'[2]ملاك وتشغيل37'!K120+'[2]فهد الرياض37'!K120+'[2]خالد عيون37'!K120+'[2]فهد الدمام37'!K120+'[2]عبد الله مكة 37'!K120</f>
        <v>2</v>
      </c>
      <c r="L120" s="818">
        <f>'[2]ملاك وتشغيل37'!L120+'[2]فهد الرياض37'!L120+'[2]خالد عيون37'!L120+'[2]فهد الدمام37'!L120+'[2]عبد الله مكة 37'!L120</f>
        <v>4</v>
      </c>
      <c r="M120" s="818">
        <f>'[2]ملاك وتشغيل37'!M120+'[2]فهد الرياض37'!M120+'[2]خالد عيون37'!M120+'[2]فهد الدمام37'!M120+'[2]عبد الله مكة 37'!M120</f>
        <v>0</v>
      </c>
      <c r="N120" s="819">
        <f t="shared" si="18"/>
        <v>6</v>
      </c>
      <c r="O120" s="818">
        <f>'[2]ملاك وتشغيل37'!O120+'[2]فهد الرياض37'!O120+'[2]خالد عيون37'!O120+'[2]فهد الدمام37'!O120+'[2]عبد الله مكة 37'!O120</f>
        <v>6</v>
      </c>
      <c r="P120" s="818">
        <f>'[2]ملاك وتشغيل37'!P120+'[2]فهد الرياض37'!P120+'[2]خالد عيون37'!P120+'[2]فهد الدمام37'!P120+'[2]عبد الله مكة 37'!P120</f>
        <v>3</v>
      </c>
      <c r="Q120" s="818">
        <f>'[2]ملاك وتشغيل37'!Q120+'[2]فهد الرياض37'!Q120+'[2]خالد عيون37'!Q120+'[2]فهد الدمام37'!Q120+'[2]عبد الله مكة 37'!Q120</f>
        <v>1</v>
      </c>
      <c r="R120" s="819">
        <f t="shared" si="19"/>
        <v>10</v>
      </c>
      <c r="S120" s="818">
        <f>'[2]ملاك وتشغيل37'!S120+'[2]فهد الرياض37'!S120+'[2]خالد عيون37'!S120+'[2]فهد الدمام37'!S120+'[2]عبد الله مكة 37'!S120</f>
        <v>0</v>
      </c>
      <c r="T120" s="818">
        <f>'[2]ملاك وتشغيل37'!T120+'[2]فهد الرياض37'!T120+'[2]خالد عيون37'!T120+'[2]فهد الدمام37'!T120+'[2]عبد الله مكة 37'!T120</f>
        <v>0</v>
      </c>
      <c r="U120" s="818">
        <f>'[2]ملاك وتشغيل37'!U120+'[2]فهد الرياض37'!U120+'[2]خالد عيون37'!U120+'[2]فهد الدمام37'!U120+'[2]عبد الله مكة 37'!U120</f>
        <v>0</v>
      </c>
      <c r="V120" s="819">
        <f t="shared" si="20"/>
        <v>0</v>
      </c>
      <c r="W120" s="818">
        <f>'[2]ملاك وتشغيل37'!W120+'[2]فهد الرياض37'!W120+'[2]خالد عيون37'!W120+'[2]فهد الدمام37'!W120+'[2]عبد الله مكة 37'!W120</f>
        <v>0</v>
      </c>
      <c r="X120" s="818">
        <f>'[2]ملاك وتشغيل37'!X120+'[2]فهد الرياض37'!X120+'[2]خالد عيون37'!X120+'[2]فهد الدمام37'!X120+'[2]عبد الله مكة 37'!X120</f>
        <v>0</v>
      </c>
      <c r="Y120" s="818">
        <f>'[2]ملاك وتشغيل37'!Y120+'[2]فهد الرياض37'!Y120+'[2]خالد عيون37'!Y120+'[2]فهد الدمام37'!Y120+'[2]عبد الله مكة 37'!Y120</f>
        <v>0</v>
      </c>
      <c r="Z120" s="819">
        <f t="shared" si="21"/>
        <v>0</v>
      </c>
      <c r="AA120" s="444">
        <f t="shared" si="24"/>
        <v>72</v>
      </c>
      <c r="AB120" s="444">
        <f t="shared" si="24"/>
        <v>98</v>
      </c>
      <c r="AC120" s="444">
        <f t="shared" si="24"/>
        <v>72</v>
      </c>
      <c r="AD120" s="819">
        <f t="shared" si="23"/>
        <v>242</v>
      </c>
    </row>
    <row r="121" spans="1:30">
      <c r="A121" s="820" t="s">
        <v>504</v>
      </c>
      <c r="B121" s="821" t="s">
        <v>505</v>
      </c>
      <c r="C121" s="818">
        <f>'[2]ملاك وتشغيل37'!C121+'[2]فهد الرياض37'!C121+'[2]خالد عيون37'!C121+'[2]فهد الدمام37'!C121+'[2]عبد الله مكة 37'!C121</f>
        <v>0</v>
      </c>
      <c r="D121" s="818">
        <f>'[2]ملاك وتشغيل37'!D121+'[2]فهد الرياض37'!D121+'[2]خالد عيون37'!D121+'[2]فهد الدمام37'!D121+'[2]عبد الله مكة 37'!D121</f>
        <v>0</v>
      </c>
      <c r="E121" s="818">
        <f>'[2]ملاك وتشغيل37'!E121+'[2]فهد الرياض37'!E121+'[2]خالد عيون37'!E121+'[2]فهد الدمام37'!E121+'[2]عبد الله مكة 37'!E121</f>
        <v>3</v>
      </c>
      <c r="F121" s="819">
        <f t="shared" si="16"/>
        <v>3</v>
      </c>
      <c r="G121" s="818">
        <f>'[2]ملاك وتشغيل37'!G121+'[2]فهد الرياض37'!G121+'[2]خالد عيون37'!G121+'[2]فهد الدمام37'!G121+'[2]عبد الله مكة 37'!G121</f>
        <v>0</v>
      </c>
      <c r="H121" s="818">
        <f>'[2]ملاك وتشغيل37'!H121+'[2]فهد الرياض37'!H121+'[2]خالد عيون37'!H121+'[2]فهد الدمام37'!H121+'[2]عبد الله مكة 37'!H121</f>
        <v>0</v>
      </c>
      <c r="I121" s="818">
        <f>'[2]ملاك وتشغيل37'!I121+'[2]فهد الرياض37'!I121+'[2]خالد عيون37'!I121+'[2]فهد الدمام37'!I121+'[2]عبد الله مكة 37'!I121</f>
        <v>1</v>
      </c>
      <c r="J121" s="819">
        <f t="shared" si="17"/>
        <v>1</v>
      </c>
      <c r="K121" s="818">
        <f>'[2]ملاك وتشغيل37'!K121+'[2]فهد الرياض37'!K121+'[2]خالد عيون37'!K121+'[2]فهد الدمام37'!K121+'[2]عبد الله مكة 37'!K121</f>
        <v>0</v>
      </c>
      <c r="L121" s="818">
        <f>'[2]ملاك وتشغيل37'!L121+'[2]فهد الرياض37'!L121+'[2]خالد عيون37'!L121+'[2]فهد الدمام37'!L121+'[2]عبد الله مكة 37'!L121</f>
        <v>0</v>
      </c>
      <c r="M121" s="818">
        <f>'[2]ملاك وتشغيل37'!M121+'[2]فهد الرياض37'!M121+'[2]خالد عيون37'!M121+'[2]فهد الدمام37'!M121+'[2]عبد الله مكة 37'!M121</f>
        <v>1</v>
      </c>
      <c r="N121" s="819">
        <f t="shared" si="18"/>
        <v>1</v>
      </c>
      <c r="O121" s="818">
        <f>'[2]ملاك وتشغيل37'!O121+'[2]فهد الرياض37'!O121+'[2]خالد عيون37'!O121+'[2]فهد الدمام37'!O121+'[2]عبد الله مكة 37'!O121</f>
        <v>0</v>
      </c>
      <c r="P121" s="818">
        <f>'[2]ملاك وتشغيل37'!P121+'[2]فهد الرياض37'!P121+'[2]خالد عيون37'!P121+'[2]فهد الدمام37'!P121+'[2]عبد الله مكة 37'!P121</f>
        <v>0</v>
      </c>
      <c r="Q121" s="818">
        <f>'[2]ملاك وتشغيل37'!Q121+'[2]فهد الرياض37'!Q121+'[2]خالد عيون37'!Q121+'[2]فهد الدمام37'!Q121+'[2]عبد الله مكة 37'!Q121</f>
        <v>0</v>
      </c>
      <c r="R121" s="819">
        <f t="shared" si="19"/>
        <v>0</v>
      </c>
      <c r="S121" s="818">
        <f>'[2]ملاك وتشغيل37'!S121+'[2]فهد الرياض37'!S121+'[2]خالد عيون37'!S121+'[2]فهد الدمام37'!S121+'[2]عبد الله مكة 37'!S121</f>
        <v>0</v>
      </c>
      <c r="T121" s="818">
        <f>'[2]ملاك وتشغيل37'!T121+'[2]فهد الرياض37'!T121+'[2]خالد عيون37'!T121+'[2]فهد الدمام37'!T121+'[2]عبد الله مكة 37'!T121</f>
        <v>0</v>
      </c>
      <c r="U121" s="818">
        <f>'[2]ملاك وتشغيل37'!U121+'[2]فهد الرياض37'!U121+'[2]خالد عيون37'!U121+'[2]فهد الدمام37'!U121+'[2]عبد الله مكة 37'!U121</f>
        <v>0</v>
      </c>
      <c r="V121" s="819">
        <f t="shared" si="20"/>
        <v>0</v>
      </c>
      <c r="W121" s="818">
        <f>'[2]ملاك وتشغيل37'!W121+'[2]فهد الرياض37'!W121+'[2]خالد عيون37'!W121+'[2]فهد الدمام37'!W121+'[2]عبد الله مكة 37'!W121</f>
        <v>0</v>
      </c>
      <c r="X121" s="818">
        <f>'[2]ملاك وتشغيل37'!X121+'[2]فهد الرياض37'!X121+'[2]خالد عيون37'!X121+'[2]فهد الدمام37'!X121+'[2]عبد الله مكة 37'!X121</f>
        <v>0</v>
      </c>
      <c r="Y121" s="818">
        <f>'[2]ملاك وتشغيل37'!Y121+'[2]فهد الرياض37'!Y121+'[2]خالد عيون37'!Y121+'[2]فهد الدمام37'!Y121+'[2]عبد الله مكة 37'!Y121</f>
        <v>0</v>
      </c>
      <c r="Z121" s="819">
        <f t="shared" si="21"/>
        <v>0</v>
      </c>
      <c r="AA121" s="444">
        <f t="shared" si="24"/>
        <v>14</v>
      </c>
      <c r="AB121" s="444">
        <f t="shared" si="24"/>
        <v>8</v>
      </c>
      <c r="AC121" s="444">
        <f t="shared" si="24"/>
        <v>49</v>
      </c>
      <c r="AD121" s="819">
        <f t="shared" si="23"/>
        <v>71</v>
      </c>
    </row>
    <row r="122" spans="1:30">
      <c r="A122" s="820" t="s">
        <v>506</v>
      </c>
      <c r="B122" s="821" t="s">
        <v>507</v>
      </c>
      <c r="C122" s="818">
        <f>'[2]ملاك وتشغيل37'!C122+'[2]فهد الرياض37'!C122+'[2]خالد عيون37'!C122+'[2]فهد الدمام37'!C122+'[2]عبد الله مكة 37'!C122</f>
        <v>1</v>
      </c>
      <c r="D122" s="818">
        <f>'[2]ملاك وتشغيل37'!D122+'[2]فهد الرياض37'!D122+'[2]خالد عيون37'!D122+'[2]فهد الدمام37'!D122+'[2]عبد الله مكة 37'!D122</f>
        <v>1</v>
      </c>
      <c r="E122" s="818">
        <f>'[2]ملاك وتشغيل37'!E122+'[2]فهد الرياض37'!E122+'[2]خالد عيون37'!E122+'[2]فهد الدمام37'!E122+'[2]عبد الله مكة 37'!E122</f>
        <v>0</v>
      </c>
      <c r="F122" s="819">
        <f t="shared" si="16"/>
        <v>2</v>
      </c>
      <c r="G122" s="818">
        <f>'[2]ملاك وتشغيل37'!G122+'[2]فهد الرياض37'!G122+'[2]خالد عيون37'!G122+'[2]فهد الدمام37'!G122+'[2]عبد الله مكة 37'!G122</f>
        <v>0</v>
      </c>
      <c r="H122" s="818">
        <f>'[2]ملاك وتشغيل37'!H122+'[2]فهد الرياض37'!H122+'[2]خالد عيون37'!H122+'[2]فهد الدمام37'!H122+'[2]عبد الله مكة 37'!H122</f>
        <v>1</v>
      </c>
      <c r="I122" s="818">
        <f>'[2]ملاك وتشغيل37'!I122+'[2]فهد الرياض37'!I122+'[2]خالد عيون37'!I122+'[2]فهد الدمام37'!I122+'[2]عبد الله مكة 37'!I122</f>
        <v>1</v>
      </c>
      <c r="J122" s="819">
        <f t="shared" si="17"/>
        <v>2</v>
      </c>
      <c r="K122" s="818">
        <f>'[2]ملاك وتشغيل37'!K122+'[2]فهد الرياض37'!K122+'[2]خالد عيون37'!K122+'[2]فهد الدمام37'!K122+'[2]عبد الله مكة 37'!K122</f>
        <v>1</v>
      </c>
      <c r="L122" s="818">
        <f>'[2]ملاك وتشغيل37'!L122+'[2]فهد الرياض37'!L122+'[2]خالد عيون37'!L122+'[2]فهد الدمام37'!L122+'[2]عبد الله مكة 37'!L122</f>
        <v>4</v>
      </c>
      <c r="M122" s="818">
        <f>'[2]ملاك وتشغيل37'!M122+'[2]فهد الرياض37'!M122+'[2]خالد عيون37'!M122+'[2]فهد الدمام37'!M122+'[2]عبد الله مكة 37'!M122</f>
        <v>1</v>
      </c>
      <c r="N122" s="819">
        <f t="shared" si="18"/>
        <v>6</v>
      </c>
      <c r="O122" s="818">
        <f>'[2]ملاك وتشغيل37'!O122+'[2]فهد الرياض37'!O122+'[2]خالد عيون37'!O122+'[2]فهد الدمام37'!O122+'[2]عبد الله مكة 37'!O122</f>
        <v>0</v>
      </c>
      <c r="P122" s="818">
        <f>'[2]ملاك وتشغيل37'!P122+'[2]فهد الرياض37'!P122+'[2]خالد عيون37'!P122+'[2]فهد الدمام37'!P122+'[2]عبد الله مكة 37'!P122</f>
        <v>3</v>
      </c>
      <c r="Q122" s="818">
        <f>'[2]ملاك وتشغيل37'!Q122+'[2]فهد الرياض37'!Q122+'[2]خالد عيون37'!Q122+'[2]فهد الدمام37'!Q122+'[2]عبد الله مكة 37'!Q122</f>
        <v>0</v>
      </c>
      <c r="R122" s="819">
        <f t="shared" si="19"/>
        <v>3</v>
      </c>
      <c r="S122" s="818">
        <f>'[2]ملاك وتشغيل37'!S122+'[2]فهد الرياض37'!S122+'[2]خالد عيون37'!S122+'[2]فهد الدمام37'!S122+'[2]عبد الله مكة 37'!S122</f>
        <v>0</v>
      </c>
      <c r="T122" s="818">
        <f>'[2]ملاك وتشغيل37'!T122+'[2]فهد الرياض37'!T122+'[2]خالد عيون37'!T122+'[2]فهد الدمام37'!T122+'[2]عبد الله مكة 37'!T122</f>
        <v>1</v>
      </c>
      <c r="U122" s="818">
        <f>'[2]ملاك وتشغيل37'!U122+'[2]فهد الرياض37'!U122+'[2]خالد عيون37'!U122+'[2]فهد الدمام37'!U122+'[2]عبد الله مكة 37'!U122</f>
        <v>0</v>
      </c>
      <c r="V122" s="819">
        <f t="shared" si="20"/>
        <v>1</v>
      </c>
      <c r="W122" s="818">
        <f>'[2]ملاك وتشغيل37'!W122+'[2]فهد الرياض37'!W122+'[2]خالد عيون37'!W122+'[2]فهد الدمام37'!W122+'[2]عبد الله مكة 37'!W122</f>
        <v>0</v>
      </c>
      <c r="X122" s="818">
        <f>'[2]ملاك وتشغيل37'!X122+'[2]فهد الرياض37'!X122+'[2]خالد عيون37'!X122+'[2]فهد الدمام37'!X122+'[2]عبد الله مكة 37'!X122</f>
        <v>0</v>
      </c>
      <c r="Y122" s="818">
        <f>'[2]ملاك وتشغيل37'!Y122+'[2]فهد الرياض37'!Y122+'[2]خالد عيون37'!Y122+'[2]فهد الدمام37'!Y122+'[2]عبد الله مكة 37'!Y122</f>
        <v>1</v>
      </c>
      <c r="Z122" s="819">
        <f t="shared" si="21"/>
        <v>1</v>
      </c>
      <c r="AA122" s="444">
        <f t="shared" si="24"/>
        <v>16</v>
      </c>
      <c r="AB122" s="444">
        <f t="shared" si="24"/>
        <v>52</v>
      </c>
      <c r="AC122" s="444">
        <f t="shared" si="24"/>
        <v>44</v>
      </c>
      <c r="AD122" s="819">
        <f t="shared" si="23"/>
        <v>112</v>
      </c>
    </row>
    <row r="123" spans="1:30">
      <c r="A123" s="820" t="s">
        <v>508</v>
      </c>
      <c r="B123" s="821" t="s">
        <v>509</v>
      </c>
      <c r="C123" s="818">
        <f>'[2]ملاك وتشغيل37'!C123+'[2]فهد الرياض37'!C123+'[2]خالد عيون37'!C123+'[2]فهد الدمام37'!C123+'[2]عبد الله مكة 37'!C123</f>
        <v>6</v>
      </c>
      <c r="D123" s="818">
        <f>'[2]ملاك وتشغيل37'!D123+'[2]فهد الرياض37'!D123+'[2]خالد عيون37'!D123+'[2]فهد الدمام37'!D123+'[2]عبد الله مكة 37'!D123</f>
        <v>5</v>
      </c>
      <c r="E123" s="818">
        <f>'[2]ملاك وتشغيل37'!E123+'[2]فهد الرياض37'!E123+'[2]خالد عيون37'!E123+'[2]فهد الدمام37'!E123+'[2]عبد الله مكة 37'!E123</f>
        <v>0</v>
      </c>
      <c r="F123" s="819">
        <f t="shared" si="16"/>
        <v>11</v>
      </c>
      <c r="G123" s="818">
        <f>'[2]ملاك وتشغيل37'!G123+'[2]فهد الرياض37'!G123+'[2]خالد عيون37'!G123+'[2]فهد الدمام37'!G123+'[2]عبد الله مكة 37'!G123</f>
        <v>4</v>
      </c>
      <c r="H123" s="818">
        <f>'[2]ملاك وتشغيل37'!H123+'[2]فهد الرياض37'!H123+'[2]خالد عيون37'!H123+'[2]فهد الدمام37'!H123+'[2]عبد الله مكة 37'!H123</f>
        <v>3</v>
      </c>
      <c r="I123" s="818">
        <f>'[2]ملاك وتشغيل37'!I123+'[2]فهد الرياض37'!I123+'[2]خالد عيون37'!I123+'[2]فهد الدمام37'!I123+'[2]عبد الله مكة 37'!I123</f>
        <v>1</v>
      </c>
      <c r="J123" s="819">
        <f t="shared" si="17"/>
        <v>8</v>
      </c>
      <c r="K123" s="818">
        <f>'[2]ملاك وتشغيل37'!K123+'[2]فهد الرياض37'!K123+'[2]خالد عيون37'!K123+'[2]فهد الدمام37'!K123+'[2]عبد الله مكة 37'!K123</f>
        <v>3</v>
      </c>
      <c r="L123" s="818">
        <f>'[2]ملاك وتشغيل37'!L123+'[2]فهد الرياض37'!L123+'[2]خالد عيون37'!L123+'[2]فهد الدمام37'!L123+'[2]عبد الله مكة 37'!L123</f>
        <v>2</v>
      </c>
      <c r="M123" s="818">
        <f>'[2]ملاك وتشغيل37'!M123+'[2]فهد الرياض37'!M123+'[2]خالد عيون37'!M123+'[2]فهد الدمام37'!M123+'[2]عبد الله مكة 37'!M123</f>
        <v>0</v>
      </c>
      <c r="N123" s="819">
        <f t="shared" si="18"/>
        <v>5</v>
      </c>
      <c r="O123" s="818">
        <f>'[2]ملاك وتشغيل37'!O123+'[2]فهد الرياض37'!O123+'[2]خالد عيون37'!O123+'[2]فهد الدمام37'!O123+'[2]عبد الله مكة 37'!O123</f>
        <v>4</v>
      </c>
      <c r="P123" s="818">
        <f>'[2]ملاك وتشغيل37'!P123+'[2]فهد الرياض37'!P123+'[2]خالد عيون37'!P123+'[2]فهد الدمام37'!P123+'[2]عبد الله مكة 37'!P123</f>
        <v>0</v>
      </c>
      <c r="Q123" s="818">
        <f>'[2]ملاك وتشغيل37'!Q123+'[2]فهد الرياض37'!Q123+'[2]خالد عيون37'!Q123+'[2]فهد الدمام37'!Q123+'[2]عبد الله مكة 37'!Q123</f>
        <v>1</v>
      </c>
      <c r="R123" s="819">
        <f t="shared" si="19"/>
        <v>5</v>
      </c>
      <c r="S123" s="818">
        <f>'[2]ملاك وتشغيل37'!S123+'[2]فهد الرياض37'!S123+'[2]خالد عيون37'!S123+'[2]فهد الدمام37'!S123+'[2]عبد الله مكة 37'!S123</f>
        <v>2</v>
      </c>
      <c r="T123" s="818">
        <f>'[2]ملاك وتشغيل37'!T123+'[2]فهد الرياض37'!T123+'[2]خالد عيون37'!T123+'[2]فهد الدمام37'!T123+'[2]عبد الله مكة 37'!T123</f>
        <v>0</v>
      </c>
      <c r="U123" s="818">
        <f>'[2]ملاك وتشغيل37'!U123+'[2]فهد الرياض37'!U123+'[2]خالد عيون37'!U123+'[2]فهد الدمام37'!U123+'[2]عبد الله مكة 37'!U123</f>
        <v>0</v>
      </c>
      <c r="V123" s="819">
        <f t="shared" si="20"/>
        <v>2</v>
      </c>
      <c r="W123" s="818">
        <f>'[2]ملاك وتشغيل37'!W123+'[2]فهد الرياض37'!W123+'[2]خالد عيون37'!W123+'[2]فهد الدمام37'!W123+'[2]عبد الله مكة 37'!W123</f>
        <v>4</v>
      </c>
      <c r="X123" s="818">
        <f>'[2]ملاك وتشغيل37'!X123+'[2]فهد الرياض37'!X123+'[2]خالد عيون37'!X123+'[2]فهد الدمام37'!X123+'[2]عبد الله مكة 37'!X123</f>
        <v>1</v>
      </c>
      <c r="Y123" s="818">
        <f>'[2]ملاك وتشغيل37'!Y123+'[2]فهد الرياض37'!Y123+'[2]خالد عيون37'!Y123+'[2]فهد الدمام37'!Y123+'[2]عبد الله مكة 37'!Y123</f>
        <v>1</v>
      </c>
      <c r="Z123" s="819">
        <f t="shared" si="21"/>
        <v>6</v>
      </c>
      <c r="AA123" s="444">
        <f t="shared" si="24"/>
        <v>76</v>
      </c>
      <c r="AB123" s="444">
        <f t="shared" si="24"/>
        <v>55</v>
      </c>
      <c r="AC123" s="444">
        <f t="shared" si="24"/>
        <v>58</v>
      </c>
      <c r="AD123" s="819">
        <f t="shared" si="23"/>
        <v>189</v>
      </c>
    </row>
    <row r="124" spans="1:30">
      <c r="A124" s="820" t="s">
        <v>510</v>
      </c>
      <c r="B124" s="821" t="s">
        <v>511</v>
      </c>
      <c r="C124" s="818">
        <f>'[2]ملاك وتشغيل37'!C124+'[2]فهد الرياض37'!C124+'[2]خالد عيون37'!C124+'[2]فهد الدمام37'!C124+'[2]عبد الله مكة 37'!C124</f>
        <v>0</v>
      </c>
      <c r="D124" s="818">
        <f>'[2]ملاك وتشغيل37'!D124+'[2]فهد الرياض37'!D124+'[2]خالد عيون37'!D124+'[2]فهد الدمام37'!D124+'[2]عبد الله مكة 37'!D124</f>
        <v>2</v>
      </c>
      <c r="E124" s="818">
        <f>'[2]ملاك وتشغيل37'!E124+'[2]فهد الرياض37'!E124+'[2]خالد عيون37'!E124+'[2]فهد الدمام37'!E124+'[2]عبد الله مكة 37'!E124</f>
        <v>0</v>
      </c>
      <c r="F124" s="819">
        <f t="shared" si="16"/>
        <v>2</v>
      </c>
      <c r="G124" s="818">
        <f>'[2]ملاك وتشغيل37'!G124+'[2]فهد الرياض37'!G124+'[2]خالد عيون37'!G124+'[2]فهد الدمام37'!G124+'[2]عبد الله مكة 37'!G124</f>
        <v>0</v>
      </c>
      <c r="H124" s="818">
        <f>'[2]ملاك وتشغيل37'!H124+'[2]فهد الرياض37'!H124+'[2]خالد عيون37'!H124+'[2]فهد الدمام37'!H124+'[2]عبد الله مكة 37'!H124</f>
        <v>1</v>
      </c>
      <c r="I124" s="818">
        <f>'[2]ملاك وتشغيل37'!I124+'[2]فهد الرياض37'!I124+'[2]خالد عيون37'!I124+'[2]فهد الدمام37'!I124+'[2]عبد الله مكة 37'!I124</f>
        <v>2</v>
      </c>
      <c r="J124" s="819">
        <f t="shared" si="17"/>
        <v>3</v>
      </c>
      <c r="K124" s="818">
        <f>'[2]ملاك وتشغيل37'!K124+'[2]فهد الرياض37'!K124+'[2]خالد عيون37'!K124+'[2]فهد الدمام37'!K124+'[2]عبد الله مكة 37'!K124</f>
        <v>0</v>
      </c>
      <c r="L124" s="818">
        <f>'[2]ملاك وتشغيل37'!L124+'[2]فهد الرياض37'!L124+'[2]خالد عيون37'!L124+'[2]فهد الدمام37'!L124+'[2]عبد الله مكة 37'!L124</f>
        <v>1</v>
      </c>
      <c r="M124" s="818">
        <f>'[2]ملاك وتشغيل37'!M124+'[2]فهد الرياض37'!M124+'[2]خالد عيون37'!M124+'[2]فهد الدمام37'!M124+'[2]عبد الله مكة 37'!M124</f>
        <v>1</v>
      </c>
      <c r="N124" s="819">
        <f t="shared" si="18"/>
        <v>2</v>
      </c>
      <c r="O124" s="818">
        <f>'[2]ملاك وتشغيل37'!O124+'[2]فهد الرياض37'!O124+'[2]خالد عيون37'!O124+'[2]فهد الدمام37'!O124+'[2]عبد الله مكة 37'!O124</f>
        <v>0</v>
      </c>
      <c r="P124" s="818">
        <f>'[2]ملاك وتشغيل37'!P124+'[2]فهد الرياض37'!P124+'[2]خالد عيون37'!P124+'[2]فهد الدمام37'!P124+'[2]عبد الله مكة 37'!P124</f>
        <v>1</v>
      </c>
      <c r="Q124" s="818">
        <f>'[2]ملاك وتشغيل37'!Q124+'[2]فهد الرياض37'!Q124+'[2]خالد عيون37'!Q124+'[2]فهد الدمام37'!Q124+'[2]عبد الله مكة 37'!Q124</f>
        <v>0</v>
      </c>
      <c r="R124" s="819">
        <f t="shared" si="19"/>
        <v>1</v>
      </c>
      <c r="S124" s="818">
        <f>'[2]ملاك وتشغيل37'!S124+'[2]فهد الرياض37'!S124+'[2]خالد عيون37'!S124+'[2]فهد الدمام37'!S124+'[2]عبد الله مكة 37'!S124</f>
        <v>0</v>
      </c>
      <c r="T124" s="818">
        <f>'[2]ملاك وتشغيل37'!T124+'[2]فهد الرياض37'!T124+'[2]خالد عيون37'!T124+'[2]فهد الدمام37'!T124+'[2]عبد الله مكة 37'!T124</f>
        <v>0</v>
      </c>
      <c r="U124" s="818">
        <f>'[2]ملاك وتشغيل37'!U124+'[2]فهد الرياض37'!U124+'[2]خالد عيون37'!U124+'[2]فهد الدمام37'!U124+'[2]عبد الله مكة 37'!U124</f>
        <v>0</v>
      </c>
      <c r="V124" s="819">
        <f t="shared" si="20"/>
        <v>0</v>
      </c>
      <c r="W124" s="818">
        <f>'[2]ملاك وتشغيل37'!W124+'[2]فهد الرياض37'!W124+'[2]خالد عيون37'!W124+'[2]فهد الدمام37'!W124+'[2]عبد الله مكة 37'!W124</f>
        <v>0</v>
      </c>
      <c r="X124" s="818">
        <f>'[2]ملاك وتشغيل37'!X124+'[2]فهد الرياض37'!X124+'[2]خالد عيون37'!X124+'[2]فهد الدمام37'!X124+'[2]عبد الله مكة 37'!X124</f>
        <v>0</v>
      </c>
      <c r="Y124" s="818">
        <f>'[2]ملاك وتشغيل37'!Y124+'[2]فهد الرياض37'!Y124+'[2]خالد عيون37'!Y124+'[2]فهد الدمام37'!Y124+'[2]عبد الله مكة 37'!Y124</f>
        <v>0</v>
      </c>
      <c r="Z124" s="819">
        <f t="shared" si="21"/>
        <v>0</v>
      </c>
      <c r="AA124" s="444">
        <f t="shared" ref="AA124:AC126" si="25">C40+G40+K40+O40+S40+W40+AA40+C82+G82+K82+O82+S82+W82+AA82+C124+G124+K124+O124+S124+W124</f>
        <v>23</v>
      </c>
      <c r="AB124" s="444">
        <f t="shared" si="25"/>
        <v>73</v>
      </c>
      <c r="AC124" s="444">
        <f t="shared" si="25"/>
        <v>89</v>
      </c>
      <c r="AD124" s="819">
        <f t="shared" si="23"/>
        <v>185</v>
      </c>
    </row>
    <row r="125" spans="1:30">
      <c r="A125" s="820" t="s">
        <v>512</v>
      </c>
      <c r="B125" s="821" t="s">
        <v>513</v>
      </c>
      <c r="C125" s="818">
        <f>'[2]ملاك وتشغيل37'!C125+'[2]فهد الرياض37'!C125+'[2]خالد عيون37'!C125+'[2]فهد الدمام37'!C125+'[2]عبد الله مكة 37'!C125</f>
        <v>0</v>
      </c>
      <c r="D125" s="818">
        <f>'[2]ملاك وتشغيل37'!D125+'[2]فهد الرياض37'!D125+'[2]خالد عيون37'!D125+'[2]فهد الدمام37'!D125+'[2]عبد الله مكة 37'!D125</f>
        <v>3</v>
      </c>
      <c r="E125" s="818">
        <f>'[2]ملاك وتشغيل37'!E125+'[2]فهد الرياض37'!E125+'[2]خالد عيون37'!E125+'[2]فهد الدمام37'!E125+'[2]عبد الله مكة 37'!E125</f>
        <v>2</v>
      </c>
      <c r="F125" s="819">
        <f t="shared" si="16"/>
        <v>5</v>
      </c>
      <c r="G125" s="818">
        <f>'[2]ملاك وتشغيل37'!G125+'[2]فهد الرياض37'!G125+'[2]خالد عيون37'!G125+'[2]فهد الدمام37'!G125+'[2]عبد الله مكة 37'!G125</f>
        <v>0</v>
      </c>
      <c r="H125" s="818">
        <f>'[2]ملاك وتشغيل37'!H125+'[2]فهد الرياض37'!H125+'[2]خالد عيون37'!H125+'[2]فهد الدمام37'!H125+'[2]عبد الله مكة 37'!H125</f>
        <v>2</v>
      </c>
      <c r="I125" s="818">
        <f>'[2]ملاك وتشغيل37'!I125+'[2]فهد الرياض37'!I125+'[2]خالد عيون37'!I125+'[2]فهد الدمام37'!I125+'[2]عبد الله مكة 37'!I125</f>
        <v>2</v>
      </c>
      <c r="J125" s="819">
        <f t="shared" si="17"/>
        <v>4</v>
      </c>
      <c r="K125" s="818">
        <f>'[2]ملاك وتشغيل37'!K125+'[2]فهد الرياض37'!K125+'[2]خالد عيون37'!K125+'[2]فهد الدمام37'!K125+'[2]عبد الله مكة 37'!K125</f>
        <v>0</v>
      </c>
      <c r="L125" s="818">
        <f>'[2]ملاك وتشغيل37'!L125+'[2]فهد الرياض37'!L125+'[2]خالد عيون37'!L125+'[2]فهد الدمام37'!L125+'[2]عبد الله مكة 37'!L125</f>
        <v>1</v>
      </c>
      <c r="M125" s="818">
        <f>'[2]ملاك وتشغيل37'!M125+'[2]فهد الرياض37'!M125+'[2]خالد عيون37'!M125+'[2]فهد الدمام37'!M125+'[2]عبد الله مكة 37'!M125</f>
        <v>1</v>
      </c>
      <c r="N125" s="819">
        <f t="shared" si="18"/>
        <v>2</v>
      </c>
      <c r="O125" s="818">
        <f>'[2]ملاك وتشغيل37'!O125+'[2]فهد الرياض37'!O125+'[2]خالد عيون37'!O125+'[2]فهد الدمام37'!O125+'[2]عبد الله مكة 37'!O125</f>
        <v>0</v>
      </c>
      <c r="P125" s="818">
        <f>'[2]ملاك وتشغيل37'!P125+'[2]فهد الرياض37'!P125+'[2]خالد عيون37'!P125+'[2]فهد الدمام37'!P125+'[2]عبد الله مكة 37'!P125</f>
        <v>1</v>
      </c>
      <c r="Q125" s="818">
        <f>'[2]ملاك وتشغيل37'!Q125+'[2]فهد الرياض37'!Q125+'[2]خالد عيون37'!Q125+'[2]فهد الدمام37'!Q125+'[2]عبد الله مكة 37'!Q125</f>
        <v>1</v>
      </c>
      <c r="R125" s="819">
        <f t="shared" si="19"/>
        <v>2</v>
      </c>
      <c r="S125" s="818">
        <f>'[2]ملاك وتشغيل37'!S125+'[2]فهد الرياض37'!S125+'[2]خالد عيون37'!S125+'[2]فهد الدمام37'!S125+'[2]عبد الله مكة 37'!S125</f>
        <v>0</v>
      </c>
      <c r="T125" s="818">
        <f>'[2]ملاك وتشغيل37'!T125+'[2]فهد الرياض37'!T125+'[2]خالد عيون37'!T125+'[2]فهد الدمام37'!T125+'[2]عبد الله مكة 37'!T125</f>
        <v>0</v>
      </c>
      <c r="U125" s="818">
        <f>'[2]ملاك وتشغيل37'!U125+'[2]فهد الرياض37'!U125+'[2]خالد عيون37'!U125+'[2]فهد الدمام37'!U125+'[2]عبد الله مكة 37'!U125</f>
        <v>0</v>
      </c>
      <c r="V125" s="819">
        <f t="shared" si="20"/>
        <v>0</v>
      </c>
      <c r="W125" s="818">
        <f>'[2]ملاك وتشغيل37'!W125+'[2]فهد الرياض37'!W125+'[2]خالد عيون37'!W125+'[2]فهد الدمام37'!W125+'[2]عبد الله مكة 37'!W125</f>
        <v>0</v>
      </c>
      <c r="X125" s="818">
        <f>'[2]ملاك وتشغيل37'!X125+'[2]فهد الرياض37'!X125+'[2]خالد عيون37'!X125+'[2]فهد الدمام37'!X125+'[2]عبد الله مكة 37'!X125</f>
        <v>0</v>
      </c>
      <c r="Y125" s="818">
        <f>'[2]ملاك وتشغيل37'!Y125+'[2]فهد الرياض37'!Y125+'[2]خالد عيون37'!Y125+'[2]فهد الدمام37'!Y125+'[2]عبد الله مكة 37'!Y125</f>
        <v>0</v>
      </c>
      <c r="Z125" s="819">
        <f t="shared" si="21"/>
        <v>0</v>
      </c>
      <c r="AA125" s="444">
        <f t="shared" si="25"/>
        <v>15</v>
      </c>
      <c r="AB125" s="444">
        <f t="shared" si="25"/>
        <v>50</v>
      </c>
      <c r="AC125" s="444">
        <f t="shared" si="25"/>
        <v>30</v>
      </c>
      <c r="AD125" s="819">
        <f t="shared" si="23"/>
        <v>95</v>
      </c>
    </row>
    <row r="126" spans="1:30">
      <c r="A126" s="823" t="s">
        <v>514</v>
      </c>
      <c r="B126" s="824" t="s">
        <v>515</v>
      </c>
      <c r="C126" s="818">
        <f>'[2]ملاك وتشغيل37'!C126+'[2]فهد الرياض37'!C126+'[2]خالد عيون37'!C126+'[2]فهد الدمام37'!C126+'[2]عبد الله مكة 37'!C126</f>
        <v>0</v>
      </c>
      <c r="D126" s="818">
        <f>'[2]ملاك وتشغيل37'!D126+'[2]فهد الرياض37'!D126+'[2]خالد عيون37'!D126+'[2]فهد الدمام37'!D126+'[2]عبد الله مكة 37'!D126</f>
        <v>6</v>
      </c>
      <c r="E126" s="818">
        <f>'[2]ملاك وتشغيل37'!E126+'[2]فهد الرياض37'!E126+'[2]خالد عيون37'!E126+'[2]فهد الدمام37'!E126+'[2]عبد الله مكة 37'!E126</f>
        <v>0</v>
      </c>
      <c r="F126" s="819">
        <f t="shared" si="16"/>
        <v>6</v>
      </c>
      <c r="G126" s="818">
        <f>'[2]ملاك وتشغيل37'!G126+'[2]فهد الرياض37'!G126+'[2]خالد عيون37'!G126+'[2]فهد الدمام37'!G126+'[2]عبد الله مكة 37'!G126</f>
        <v>1</v>
      </c>
      <c r="H126" s="818">
        <f>'[2]ملاك وتشغيل37'!H126+'[2]فهد الرياض37'!H126+'[2]خالد عيون37'!H126+'[2]فهد الدمام37'!H126+'[2]عبد الله مكة 37'!H126</f>
        <v>9</v>
      </c>
      <c r="I126" s="818">
        <f>'[2]ملاك وتشغيل37'!I126+'[2]فهد الرياض37'!I126+'[2]خالد عيون37'!I126+'[2]فهد الدمام37'!I126+'[2]عبد الله مكة 37'!I126</f>
        <v>2</v>
      </c>
      <c r="J126" s="819">
        <f t="shared" si="17"/>
        <v>12</v>
      </c>
      <c r="K126" s="818">
        <f>'[2]ملاك وتشغيل37'!K126+'[2]فهد الرياض37'!K126+'[2]خالد عيون37'!K126+'[2]فهد الدمام37'!K126+'[2]عبد الله مكة 37'!K126</f>
        <v>0</v>
      </c>
      <c r="L126" s="818">
        <f>'[2]ملاك وتشغيل37'!L126+'[2]فهد الرياض37'!L126+'[2]خالد عيون37'!L126+'[2]فهد الدمام37'!L126+'[2]عبد الله مكة 37'!L126</f>
        <v>14</v>
      </c>
      <c r="M126" s="818">
        <f>'[2]ملاك وتشغيل37'!M126+'[2]فهد الرياض37'!M126+'[2]خالد عيون37'!M126+'[2]فهد الدمام37'!M126+'[2]عبد الله مكة 37'!M126</f>
        <v>1</v>
      </c>
      <c r="N126" s="819">
        <f t="shared" si="18"/>
        <v>15</v>
      </c>
      <c r="O126" s="818">
        <f>'[2]ملاك وتشغيل37'!O126+'[2]فهد الرياض37'!O126+'[2]خالد عيون37'!O126+'[2]فهد الدمام37'!O126+'[2]عبد الله مكة 37'!O126</f>
        <v>0</v>
      </c>
      <c r="P126" s="818">
        <f>'[2]ملاك وتشغيل37'!P126+'[2]فهد الرياض37'!P126+'[2]خالد عيون37'!P126+'[2]فهد الدمام37'!P126+'[2]عبد الله مكة 37'!P126</f>
        <v>6</v>
      </c>
      <c r="Q126" s="818">
        <f>'[2]ملاك وتشغيل37'!Q126+'[2]فهد الرياض37'!Q126+'[2]خالد عيون37'!Q126+'[2]فهد الدمام37'!Q126+'[2]عبد الله مكة 37'!Q126</f>
        <v>0</v>
      </c>
      <c r="R126" s="819">
        <f t="shared" si="19"/>
        <v>6</v>
      </c>
      <c r="S126" s="818">
        <f>'[2]ملاك وتشغيل37'!S126+'[2]فهد الرياض37'!S126+'[2]خالد عيون37'!S126+'[2]فهد الدمام37'!S126+'[2]عبد الله مكة 37'!S126</f>
        <v>0</v>
      </c>
      <c r="T126" s="818">
        <f>'[2]ملاك وتشغيل37'!T126+'[2]فهد الرياض37'!T126+'[2]خالد عيون37'!T126+'[2]فهد الدمام37'!T126+'[2]عبد الله مكة 37'!T126</f>
        <v>5</v>
      </c>
      <c r="U126" s="818">
        <f>'[2]ملاك وتشغيل37'!U126+'[2]فهد الرياض37'!U126+'[2]خالد عيون37'!U126+'[2]فهد الدمام37'!U126+'[2]عبد الله مكة 37'!U126</f>
        <v>0</v>
      </c>
      <c r="V126" s="819">
        <f t="shared" si="20"/>
        <v>5</v>
      </c>
      <c r="W126" s="818">
        <f>'[2]ملاك وتشغيل37'!W126+'[2]فهد الرياض37'!W126+'[2]خالد عيون37'!W126+'[2]فهد الدمام37'!W126+'[2]عبد الله مكة 37'!W126</f>
        <v>0</v>
      </c>
      <c r="X126" s="818">
        <f>'[2]ملاك وتشغيل37'!X126+'[2]فهد الرياض37'!X126+'[2]خالد عيون37'!X126+'[2]فهد الدمام37'!X126+'[2]عبد الله مكة 37'!X126</f>
        <v>0</v>
      </c>
      <c r="Y126" s="818">
        <f>'[2]ملاك وتشغيل37'!Y126+'[2]فهد الرياض37'!Y126+'[2]خالد عيون37'!Y126+'[2]فهد الدمام37'!Y126+'[2]عبد الله مكة 37'!Y126</f>
        <v>0</v>
      </c>
      <c r="Z126" s="819">
        <f t="shared" si="21"/>
        <v>0</v>
      </c>
      <c r="AA126" s="838">
        <f t="shared" si="25"/>
        <v>284</v>
      </c>
      <c r="AB126" s="838">
        <f t="shared" si="25"/>
        <v>377</v>
      </c>
      <c r="AC126" s="838">
        <f t="shared" si="25"/>
        <v>391</v>
      </c>
      <c r="AD126" s="819">
        <f t="shared" si="23"/>
        <v>1052</v>
      </c>
    </row>
    <row r="127" spans="1:30">
      <c r="A127" s="825" t="s">
        <v>130</v>
      </c>
      <c r="B127" s="837" t="s">
        <v>131</v>
      </c>
      <c r="C127" s="827">
        <f>SUM(C91:C126)</f>
        <v>856</v>
      </c>
      <c r="D127" s="827">
        <f t="shared" ref="D127:Z127" si="26">SUM(D91:D126)</f>
        <v>559</v>
      </c>
      <c r="E127" s="827">
        <f t="shared" si="26"/>
        <v>176</v>
      </c>
      <c r="F127" s="827">
        <f t="shared" si="26"/>
        <v>1591</v>
      </c>
      <c r="G127" s="827">
        <f t="shared" si="26"/>
        <v>512</v>
      </c>
      <c r="H127" s="827">
        <f t="shared" si="26"/>
        <v>290</v>
      </c>
      <c r="I127" s="827">
        <f t="shared" si="26"/>
        <v>84</v>
      </c>
      <c r="J127" s="827">
        <f t="shared" si="26"/>
        <v>886</v>
      </c>
      <c r="K127" s="827">
        <f t="shared" si="26"/>
        <v>386</v>
      </c>
      <c r="L127" s="827">
        <f t="shared" si="26"/>
        <v>298</v>
      </c>
      <c r="M127" s="827">
        <f t="shared" si="26"/>
        <v>100</v>
      </c>
      <c r="N127" s="827">
        <f t="shared" si="26"/>
        <v>784</v>
      </c>
      <c r="O127" s="827">
        <f t="shared" si="26"/>
        <v>400</v>
      </c>
      <c r="P127" s="827">
        <f t="shared" si="26"/>
        <v>225</v>
      </c>
      <c r="Q127" s="827">
        <f t="shared" si="26"/>
        <v>61</v>
      </c>
      <c r="R127" s="827">
        <f t="shared" si="26"/>
        <v>686</v>
      </c>
      <c r="S127" s="827">
        <f t="shared" si="26"/>
        <v>154</v>
      </c>
      <c r="T127" s="827">
        <f t="shared" si="26"/>
        <v>92</v>
      </c>
      <c r="U127" s="827">
        <f t="shared" si="26"/>
        <v>26</v>
      </c>
      <c r="V127" s="827">
        <f t="shared" si="26"/>
        <v>272</v>
      </c>
      <c r="W127" s="827">
        <f t="shared" si="26"/>
        <v>232</v>
      </c>
      <c r="X127" s="827">
        <f t="shared" si="26"/>
        <v>146</v>
      </c>
      <c r="Y127" s="827">
        <f t="shared" si="26"/>
        <v>37</v>
      </c>
      <c r="Z127" s="827">
        <f t="shared" si="26"/>
        <v>415</v>
      </c>
      <c r="AA127" s="839">
        <f>SUM(AA91:AA126)</f>
        <v>15924</v>
      </c>
      <c r="AB127" s="839">
        <f>SUM(AB91:AB126)</f>
        <v>10196</v>
      </c>
      <c r="AC127" s="827">
        <f>SUM(AC91:AC126)</f>
        <v>4992</v>
      </c>
      <c r="AD127" s="827">
        <f>SUM(AD91:AD126)</f>
        <v>31112</v>
      </c>
    </row>
  </sheetData>
  <mergeCells count="47">
    <mergeCell ref="Y88:Z88"/>
    <mergeCell ref="AA88:AB88"/>
    <mergeCell ref="AC88:AD88"/>
    <mergeCell ref="M88:N88"/>
    <mergeCell ref="O88:P88"/>
    <mergeCell ref="Q88:R88"/>
    <mergeCell ref="S88:T88"/>
    <mergeCell ref="U88:V88"/>
    <mergeCell ref="W88:X88"/>
    <mergeCell ref="A88:B90"/>
    <mergeCell ref="C88:D88"/>
    <mergeCell ref="E88:F88"/>
    <mergeCell ref="G88:H88"/>
    <mergeCell ref="I88:J88"/>
    <mergeCell ref="K88:L88"/>
    <mergeCell ref="S46:T46"/>
    <mergeCell ref="U46:V46"/>
    <mergeCell ref="W46:X46"/>
    <mergeCell ref="Y46:Z46"/>
    <mergeCell ref="AA46:AB46"/>
    <mergeCell ref="AC46:AD46"/>
    <mergeCell ref="AC4:AD4"/>
    <mergeCell ref="A46:B48"/>
    <mergeCell ref="C46:D46"/>
    <mergeCell ref="E46:F46"/>
    <mergeCell ref="G46:H46"/>
    <mergeCell ref="I46:J46"/>
    <mergeCell ref="K46:L46"/>
    <mergeCell ref="M46:N46"/>
    <mergeCell ref="O46:P46"/>
    <mergeCell ref="Q46:R46"/>
    <mergeCell ref="Q4:R4"/>
    <mergeCell ref="S4:T4"/>
    <mergeCell ref="U4:V4"/>
    <mergeCell ref="W4:X4"/>
    <mergeCell ref="Y4:Z4"/>
    <mergeCell ref="AA4:AB4"/>
    <mergeCell ref="A1:AD1"/>
    <mergeCell ref="A2:AD2"/>
    <mergeCell ref="A4:B6"/>
    <mergeCell ref="C4:D4"/>
    <mergeCell ref="E4:F4"/>
    <mergeCell ref="G4:H4"/>
    <mergeCell ref="I4:J4"/>
    <mergeCell ref="K4:L4"/>
    <mergeCell ref="M4:N4"/>
    <mergeCell ref="O4:P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3D7C3-C4F4-4065-AAD3-E420A1BB13F3}">
  <dimension ref="A1:Q31"/>
  <sheetViews>
    <sheetView showGridLines="0" showRuler="0" zoomScaleNormal="75" workbookViewId="0">
      <selection activeCell="H14" sqref="H14"/>
    </sheetView>
  </sheetViews>
  <sheetFormatPr defaultColWidth="8.85546875" defaultRowHeight="20.100000000000001" customHeight="1"/>
  <cols>
    <col min="1" max="1" width="10.7109375" style="860" customWidth="1"/>
    <col min="2" max="5" width="10.7109375" style="265" customWidth="1"/>
    <col min="6" max="6" width="13.28515625" style="265" customWidth="1"/>
    <col min="7" max="7" width="17.140625" style="265" customWidth="1"/>
    <col min="8" max="256" width="8.85546875" style="265"/>
    <col min="257" max="261" width="10.7109375" style="265" customWidth="1"/>
    <col min="262" max="262" width="13.28515625" style="265" customWidth="1"/>
    <col min="263" max="263" width="17.140625" style="265" customWidth="1"/>
    <col min="264" max="512" width="8.85546875" style="265"/>
    <col min="513" max="517" width="10.7109375" style="265" customWidth="1"/>
    <col min="518" max="518" width="13.28515625" style="265" customWidth="1"/>
    <col min="519" max="519" width="17.140625" style="265" customWidth="1"/>
    <col min="520" max="768" width="8.85546875" style="265"/>
    <col min="769" max="773" width="10.7109375" style="265" customWidth="1"/>
    <col min="774" max="774" width="13.28515625" style="265" customWidth="1"/>
    <col min="775" max="775" width="17.140625" style="265" customWidth="1"/>
    <col min="776" max="1024" width="8.85546875" style="265"/>
    <col min="1025" max="1029" width="10.7109375" style="265" customWidth="1"/>
    <col min="1030" max="1030" width="13.28515625" style="265" customWidth="1"/>
    <col min="1031" max="1031" width="17.140625" style="265" customWidth="1"/>
    <col min="1032" max="1280" width="8.85546875" style="265"/>
    <col min="1281" max="1285" width="10.7109375" style="265" customWidth="1"/>
    <col min="1286" max="1286" width="13.28515625" style="265" customWidth="1"/>
    <col min="1287" max="1287" width="17.140625" style="265" customWidth="1"/>
    <col min="1288" max="1536" width="8.85546875" style="265"/>
    <col min="1537" max="1541" width="10.7109375" style="265" customWidth="1"/>
    <col min="1542" max="1542" width="13.28515625" style="265" customWidth="1"/>
    <col min="1543" max="1543" width="17.140625" style="265" customWidth="1"/>
    <col min="1544" max="1792" width="8.85546875" style="265"/>
    <col min="1793" max="1797" width="10.7109375" style="265" customWidth="1"/>
    <col min="1798" max="1798" width="13.28515625" style="265" customWidth="1"/>
    <col min="1799" max="1799" width="17.140625" style="265" customWidth="1"/>
    <col min="1800" max="2048" width="8.85546875" style="265"/>
    <col min="2049" max="2053" width="10.7109375" style="265" customWidth="1"/>
    <col min="2054" max="2054" width="13.28515625" style="265" customWidth="1"/>
    <col min="2055" max="2055" width="17.140625" style="265" customWidth="1"/>
    <col min="2056" max="2304" width="8.85546875" style="265"/>
    <col min="2305" max="2309" width="10.7109375" style="265" customWidth="1"/>
    <col min="2310" max="2310" width="13.28515625" style="265" customWidth="1"/>
    <col min="2311" max="2311" width="17.140625" style="265" customWidth="1"/>
    <col min="2312" max="2560" width="8.85546875" style="265"/>
    <col min="2561" max="2565" width="10.7109375" style="265" customWidth="1"/>
    <col min="2566" max="2566" width="13.28515625" style="265" customWidth="1"/>
    <col min="2567" max="2567" width="17.140625" style="265" customWidth="1"/>
    <col min="2568" max="2816" width="8.85546875" style="265"/>
    <col min="2817" max="2821" width="10.7109375" style="265" customWidth="1"/>
    <col min="2822" max="2822" width="13.28515625" style="265" customWidth="1"/>
    <col min="2823" max="2823" width="17.140625" style="265" customWidth="1"/>
    <col min="2824" max="3072" width="8.85546875" style="265"/>
    <col min="3073" max="3077" width="10.7109375" style="265" customWidth="1"/>
    <col min="3078" max="3078" width="13.28515625" style="265" customWidth="1"/>
    <col min="3079" max="3079" width="17.140625" style="265" customWidth="1"/>
    <col min="3080" max="3328" width="8.85546875" style="265"/>
    <col min="3329" max="3333" width="10.7109375" style="265" customWidth="1"/>
    <col min="3334" max="3334" width="13.28515625" style="265" customWidth="1"/>
    <col min="3335" max="3335" width="17.140625" style="265" customWidth="1"/>
    <col min="3336" max="3584" width="8.85546875" style="265"/>
    <col min="3585" max="3589" width="10.7109375" style="265" customWidth="1"/>
    <col min="3590" max="3590" width="13.28515625" style="265" customWidth="1"/>
    <col min="3591" max="3591" width="17.140625" style="265" customWidth="1"/>
    <col min="3592" max="3840" width="8.85546875" style="265"/>
    <col min="3841" max="3845" width="10.7109375" style="265" customWidth="1"/>
    <col min="3846" max="3846" width="13.28515625" style="265" customWidth="1"/>
    <col min="3847" max="3847" width="17.140625" style="265" customWidth="1"/>
    <col min="3848" max="4096" width="8.85546875" style="265"/>
    <col min="4097" max="4101" width="10.7109375" style="265" customWidth="1"/>
    <col min="4102" max="4102" width="13.28515625" style="265" customWidth="1"/>
    <col min="4103" max="4103" width="17.140625" style="265" customWidth="1"/>
    <col min="4104" max="4352" width="8.85546875" style="265"/>
    <col min="4353" max="4357" width="10.7109375" style="265" customWidth="1"/>
    <col min="4358" max="4358" width="13.28515625" style="265" customWidth="1"/>
    <col min="4359" max="4359" width="17.140625" style="265" customWidth="1"/>
    <col min="4360" max="4608" width="8.85546875" style="265"/>
    <col min="4609" max="4613" width="10.7109375" style="265" customWidth="1"/>
    <col min="4614" max="4614" width="13.28515625" style="265" customWidth="1"/>
    <col min="4615" max="4615" width="17.140625" style="265" customWidth="1"/>
    <col min="4616" max="4864" width="8.85546875" style="265"/>
    <col min="4865" max="4869" width="10.7109375" style="265" customWidth="1"/>
    <col min="4870" max="4870" width="13.28515625" style="265" customWidth="1"/>
    <col min="4871" max="4871" width="17.140625" style="265" customWidth="1"/>
    <col min="4872" max="5120" width="8.85546875" style="265"/>
    <col min="5121" max="5125" width="10.7109375" style="265" customWidth="1"/>
    <col min="5126" max="5126" width="13.28515625" style="265" customWidth="1"/>
    <col min="5127" max="5127" width="17.140625" style="265" customWidth="1"/>
    <col min="5128" max="5376" width="8.85546875" style="265"/>
    <col min="5377" max="5381" width="10.7109375" style="265" customWidth="1"/>
    <col min="5382" max="5382" width="13.28515625" style="265" customWidth="1"/>
    <col min="5383" max="5383" width="17.140625" style="265" customWidth="1"/>
    <col min="5384" max="5632" width="8.85546875" style="265"/>
    <col min="5633" max="5637" width="10.7109375" style="265" customWidth="1"/>
    <col min="5638" max="5638" width="13.28515625" style="265" customWidth="1"/>
    <col min="5639" max="5639" width="17.140625" style="265" customWidth="1"/>
    <col min="5640" max="5888" width="8.85546875" style="265"/>
    <col min="5889" max="5893" width="10.7109375" style="265" customWidth="1"/>
    <col min="5894" max="5894" width="13.28515625" style="265" customWidth="1"/>
    <col min="5895" max="5895" width="17.140625" style="265" customWidth="1"/>
    <col min="5896" max="6144" width="8.85546875" style="265"/>
    <col min="6145" max="6149" width="10.7109375" style="265" customWidth="1"/>
    <col min="6150" max="6150" width="13.28515625" style="265" customWidth="1"/>
    <col min="6151" max="6151" width="17.140625" style="265" customWidth="1"/>
    <col min="6152" max="6400" width="8.85546875" style="265"/>
    <col min="6401" max="6405" width="10.7109375" style="265" customWidth="1"/>
    <col min="6406" max="6406" width="13.28515625" style="265" customWidth="1"/>
    <col min="6407" max="6407" width="17.140625" style="265" customWidth="1"/>
    <col min="6408" max="6656" width="8.85546875" style="265"/>
    <col min="6657" max="6661" width="10.7109375" style="265" customWidth="1"/>
    <col min="6662" max="6662" width="13.28515625" style="265" customWidth="1"/>
    <col min="6663" max="6663" width="17.140625" style="265" customWidth="1"/>
    <col min="6664" max="6912" width="8.85546875" style="265"/>
    <col min="6913" max="6917" width="10.7109375" style="265" customWidth="1"/>
    <col min="6918" max="6918" width="13.28515625" style="265" customWidth="1"/>
    <col min="6919" max="6919" width="17.140625" style="265" customWidth="1"/>
    <col min="6920" max="7168" width="8.85546875" style="265"/>
    <col min="7169" max="7173" width="10.7109375" style="265" customWidth="1"/>
    <col min="7174" max="7174" width="13.28515625" style="265" customWidth="1"/>
    <col min="7175" max="7175" width="17.140625" style="265" customWidth="1"/>
    <col min="7176" max="7424" width="8.85546875" style="265"/>
    <col min="7425" max="7429" width="10.7109375" style="265" customWidth="1"/>
    <col min="7430" max="7430" width="13.28515625" style="265" customWidth="1"/>
    <col min="7431" max="7431" width="17.140625" style="265" customWidth="1"/>
    <col min="7432" max="7680" width="8.85546875" style="265"/>
    <col min="7681" max="7685" width="10.7109375" style="265" customWidth="1"/>
    <col min="7686" max="7686" width="13.28515625" style="265" customWidth="1"/>
    <col min="7687" max="7687" width="17.140625" style="265" customWidth="1"/>
    <col min="7688" max="7936" width="8.85546875" style="265"/>
    <col min="7937" max="7941" width="10.7109375" style="265" customWidth="1"/>
    <col min="7942" max="7942" width="13.28515625" style="265" customWidth="1"/>
    <col min="7943" max="7943" width="17.140625" style="265" customWidth="1"/>
    <col min="7944" max="8192" width="8.85546875" style="265"/>
    <col min="8193" max="8197" width="10.7109375" style="265" customWidth="1"/>
    <col min="8198" max="8198" width="13.28515625" style="265" customWidth="1"/>
    <col min="8199" max="8199" width="17.140625" style="265" customWidth="1"/>
    <col min="8200" max="8448" width="8.85546875" style="265"/>
    <col min="8449" max="8453" width="10.7109375" style="265" customWidth="1"/>
    <col min="8454" max="8454" width="13.28515625" style="265" customWidth="1"/>
    <col min="8455" max="8455" width="17.140625" style="265" customWidth="1"/>
    <col min="8456" max="8704" width="8.85546875" style="265"/>
    <col min="8705" max="8709" width="10.7109375" style="265" customWidth="1"/>
    <col min="8710" max="8710" width="13.28515625" style="265" customWidth="1"/>
    <col min="8711" max="8711" width="17.140625" style="265" customWidth="1"/>
    <col min="8712" max="8960" width="8.85546875" style="265"/>
    <col min="8961" max="8965" width="10.7109375" style="265" customWidth="1"/>
    <col min="8966" max="8966" width="13.28515625" style="265" customWidth="1"/>
    <col min="8967" max="8967" width="17.140625" style="265" customWidth="1"/>
    <col min="8968" max="9216" width="8.85546875" style="265"/>
    <col min="9217" max="9221" width="10.7109375" style="265" customWidth="1"/>
    <col min="9222" max="9222" width="13.28515625" style="265" customWidth="1"/>
    <col min="9223" max="9223" width="17.140625" style="265" customWidth="1"/>
    <col min="9224" max="9472" width="8.85546875" style="265"/>
    <col min="9473" max="9477" width="10.7109375" style="265" customWidth="1"/>
    <col min="9478" max="9478" width="13.28515625" style="265" customWidth="1"/>
    <col min="9479" max="9479" width="17.140625" style="265" customWidth="1"/>
    <col min="9480" max="9728" width="8.85546875" style="265"/>
    <col min="9729" max="9733" width="10.7109375" style="265" customWidth="1"/>
    <col min="9734" max="9734" width="13.28515625" style="265" customWidth="1"/>
    <col min="9735" max="9735" width="17.140625" style="265" customWidth="1"/>
    <col min="9736" max="9984" width="8.85546875" style="265"/>
    <col min="9985" max="9989" width="10.7109375" style="265" customWidth="1"/>
    <col min="9990" max="9990" width="13.28515625" style="265" customWidth="1"/>
    <col min="9991" max="9991" width="17.140625" style="265" customWidth="1"/>
    <col min="9992" max="10240" width="8.85546875" style="265"/>
    <col min="10241" max="10245" width="10.7109375" style="265" customWidth="1"/>
    <col min="10246" max="10246" width="13.28515625" style="265" customWidth="1"/>
    <col min="10247" max="10247" width="17.140625" style="265" customWidth="1"/>
    <col min="10248" max="10496" width="8.85546875" style="265"/>
    <col min="10497" max="10501" width="10.7109375" style="265" customWidth="1"/>
    <col min="10502" max="10502" width="13.28515625" style="265" customWidth="1"/>
    <col min="10503" max="10503" width="17.140625" style="265" customWidth="1"/>
    <col min="10504" max="10752" width="8.85546875" style="265"/>
    <col min="10753" max="10757" width="10.7109375" style="265" customWidth="1"/>
    <col min="10758" max="10758" width="13.28515625" style="265" customWidth="1"/>
    <col min="10759" max="10759" width="17.140625" style="265" customWidth="1"/>
    <col min="10760" max="11008" width="8.85546875" style="265"/>
    <col min="11009" max="11013" width="10.7109375" style="265" customWidth="1"/>
    <col min="11014" max="11014" width="13.28515625" style="265" customWidth="1"/>
    <col min="11015" max="11015" width="17.140625" style="265" customWidth="1"/>
    <col min="11016" max="11264" width="8.85546875" style="265"/>
    <col min="11265" max="11269" width="10.7109375" style="265" customWidth="1"/>
    <col min="11270" max="11270" width="13.28515625" style="265" customWidth="1"/>
    <col min="11271" max="11271" width="17.140625" style="265" customWidth="1"/>
    <col min="11272" max="11520" width="8.85546875" style="265"/>
    <col min="11521" max="11525" width="10.7109375" style="265" customWidth="1"/>
    <col min="11526" max="11526" width="13.28515625" style="265" customWidth="1"/>
    <col min="11527" max="11527" width="17.140625" style="265" customWidth="1"/>
    <col min="11528" max="11776" width="8.85546875" style="265"/>
    <col min="11777" max="11781" width="10.7109375" style="265" customWidth="1"/>
    <col min="11782" max="11782" width="13.28515625" style="265" customWidth="1"/>
    <col min="11783" max="11783" width="17.140625" style="265" customWidth="1"/>
    <col min="11784" max="12032" width="8.85546875" style="265"/>
    <col min="12033" max="12037" width="10.7109375" style="265" customWidth="1"/>
    <col min="12038" max="12038" width="13.28515625" style="265" customWidth="1"/>
    <col min="12039" max="12039" width="17.140625" style="265" customWidth="1"/>
    <col min="12040" max="12288" width="8.85546875" style="265"/>
    <col min="12289" max="12293" width="10.7109375" style="265" customWidth="1"/>
    <col min="12294" max="12294" width="13.28515625" style="265" customWidth="1"/>
    <col min="12295" max="12295" width="17.140625" style="265" customWidth="1"/>
    <col min="12296" max="12544" width="8.85546875" style="265"/>
    <col min="12545" max="12549" width="10.7109375" style="265" customWidth="1"/>
    <col min="12550" max="12550" width="13.28515625" style="265" customWidth="1"/>
    <col min="12551" max="12551" width="17.140625" style="265" customWidth="1"/>
    <col min="12552" max="12800" width="8.85546875" style="265"/>
    <col min="12801" max="12805" width="10.7109375" style="265" customWidth="1"/>
    <col min="12806" max="12806" width="13.28515625" style="265" customWidth="1"/>
    <col min="12807" max="12807" width="17.140625" style="265" customWidth="1"/>
    <col min="12808" max="13056" width="8.85546875" style="265"/>
    <col min="13057" max="13061" width="10.7109375" style="265" customWidth="1"/>
    <col min="13062" max="13062" width="13.28515625" style="265" customWidth="1"/>
    <col min="13063" max="13063" width="17.140625" style="265" customWidth="1"/>
    <col min="13064" max="13312" width="8.85546875" style="265"/>
    <col min="13313" max="13317" width="10.7109375" style="265" customWidth="1"/>
    <col min="13318" max="13318" width="13.28515625" style="265" customWidth="1"/>
    <col min="13319" max="13319" width="17.140625" style="265" customWidth="1"/>
    <col min="13320" max="13568" width="8.85546875" style="265"/>
    <col min="13569" max="13573" width="10.7109375" style="265" customWidth="1"/>
    <col min="13574" max="13574" width="13.28515625" style="265" customWidth="1"/>
    <col min="13575" max="13575" width="17.140625" style="265" customWidth="1"/>
    <col min="13576" max="13824" width="8.85546875" style="265"/>
    <col min="13825" max="13829" width="10.7109375" style="265" customWidth="1"/>
    <col min="13830" max="13830" width="13.28515625" style="265" customWidth="1"/>
    <col min="13831" max="13831" width="17.140625" style="265" customWidth="1"/>
    <col min="13832" max="14080" width="8.85546875" style="265"/>
    <col min="14081" max="14085" width="10.7109375" style="265" customWidth="1"/>
    <col min="14086" max="14086" width="13.28515625" style="265" customWidth="1"/>
    <col min="14087" max="14087" width="17.140625" style="265" customWidth="1"/>
    <col min="14088" max="14336" width="8.85546875" style="265"/>
    <col min="14337" max="14341" width="10.7109375" style="265" customWidth="1"/>
    <col min="14342" max="14342" width="13.28515625" style="265" customWidth="1"/>
    <col min="14343" max="14343" width="17.140625" style="265" customWidth="1"/>
    <col min="14344" max="14592" width="8.85546875" style="265"/>
    <col min="14593" max="14597" width="10.7109375" style="265" customWidth="1"/>
    <col min="14598" max="14598" width="13.28515625" style="265" customWidth="1"/>
    <col min="14599" max="14599" width="17.140625" style="265" customWidth="1"/>
    <col min="14600" max="14848" width="8.85546875" style="265"/>
    <col min="14849" max="14853" width="10.7109375" style="265" customWidth="1"/>
    <col min="14854" max="14854" width="13.28515625" style="265" customWidth="1"/>
    <col min="14855" max="14855" width="17.140625" style="265" customWidth="1"/>
    <col min="14856" max="15104" width="8.85546875" style="265"/>
    <col min="15105" max="15109" width="10.7109375" style="265" customWidth="1"/>
    <col min="15110" max="15110" width="13.28515625" style="265" customWidth="1"/>
    <col min="15111" max="15111" width="17.140625" style="265" customWidth="1"/>
    <col min="15112" max="15360" width="8.85546875" style="265"/>
    <col min="15361" max="15365" width="10.7109375" style="265" customWidth="1"/>
    <col min="15366" max="15366" width="13.28515625" style="265" customWidth="1"/>
    <col min="15367" max="15367" width="17.140625" style="265" customWidth="1"/>
    <col min="15368" max="15616" width="8.85546875" style="265"/>
    <col min="15617" max="15621" width="10.7109375" style="265" customWidth="1"/>
    <col min="15622" max="15622" width="13.28515625" style="265" customWidth="1"/>
    <col min="15623" max="15623" width="17.140625" style="265" customWidth="1"/>
    <col min="15624" max="15872" width="8.85546875" style="265"/>
    <col min="15873" max="15877" width="10.7109375" style="265" customWidth="1"/>
    <col min="15878" max="15878" width="13.28515625" style="265" customWidth="1"/>
    <col min="15879" max="15879" width="17.140625" style="265" customWidth="1"/>
    <col min="15880" max="16128" width="8.85546875" style="265"/>
    <col min="16129" max="16133" width="10.7109375" style="265" customWidth="1"/>
    <col min="16134" max="16134" width="13.28515625" style="265" customWidth="1"/>
    <col min="16135" max="16135" width="17.140625" style="265" customWidth="1"/>
    <col min="16136" max="16384" width="8.85546875" style="265"/>
  </cols>
  <sheetData>
    <row r="1" spans="1:17" ht="20.100000000000001" customHeight="1">
      <c r="A1" s="316" t="s">
        <v>740</v>
      </c>
      <c r="B1" s="316"/>
      <c r="C1" s="316"/>
      <c r="D1" s="316"/>
      <c r="E1" s="316"/>
      <c r="F1" s="316"/>
      <c r="G1" s="316"/>
    </row>
    <row r="2" spans="1:17" ht="20.100000000000001" customHeight="1">
      <c r="A2" s="316" t="s">
        <v>741</v>
      </c>
      <c r="B2" s="316"/>
      <c r="C2" s="316"/>
      <c r="D2" s="316"/>
      <c r="E2" s="316"/>
      <c r="F2" s="316"/>
      <c r="G2" s="316"/>
    </row>
    <row r="3" spans="1:17" ht="20.100000000000001" customHeight="1">
      <c r="A3" s="321" t="s">
        <v>742</v>
      </c>
      <c r="B3" s="316"/>
      <c r="C3" s="316"/>
      <c r="D3" s="316"/>
      <c r="E3" s="316"/>
      <c r="F3" s="316"/>
      <c r="G3" s="840" t="s">
        <v>743</v>
      </c>
    </row>
    <row r="4" spans="1:17" ht="20.100000000000001" customHeight="1">
      <c r="A4" s="841">
        <v>1437</v>
      </c>
      <c r="B4" s="841">
        <v>1436</v>
      </c>
      <c r="C4" s="841">
        <v>1435</v>
      </c>
      <c r="D4" s="841">
        <v>1434</v>
      </c>
      <c r="E4" s="841">
        <v>1433</v>
      </c>
      <c r="F4" s="842" t="s">
        <v>196</v>
      </c>
      <c r="G4" s="843" t="s">
        <v>195</v>
      </c>
    </row>
    <row r="5" spans="1:17" ht="20.100000000000001" customHeight="1">
      <c r="A5" s="844">
        <v>424</v>
      </c>
      <c r="B5" s="844">
        <v>407</v>
      </c>
      <c r="C5" s="844">
        <v>418</v>
      </c>
      <c r="D5" s="844">
        <v>435</v>
      </c>
      <c r="E5" s="844">
        <v>435</v>
      </c>
      <c r="F5" s="845" t="s">
        <v>91</v>
      </c>
      <c r="G5" s="846" t="s">
        <v>90</v>
      </c>
      <c r="M5" s="847"/>
      <c r="N5" s="847"/>
      <c r="O5" s="847"/>
      <c r="P5" s="847"/>
      <c r="Q5" s="847"/>
    </row>
    <row r="6" spans="1:17" ht="20.100000000000001" customHeight="1">
      <c r="A6" s="844">
        <v>83</v>
      </c>
      <c r="B6" s="844">
        <v>83</v>
      </c>
      <c r="C6" s="844">
        <v>84</v>
      </c>
      <c r="D6" s="844">
        <v>92</v>
      </c>
      <c r="E6" s="844">
        <v>92</v>
      </c>
      <c r="F6" s="848" t="s">
        <v>93</v>
      </c>
      <c r="G6" s="849" t="s">
        <v>206</v>
      </c>
      <c r="M6" s="847"/>
      <c r="N6" s="847"/>
      <c r="O6" s="847"/>
      <c r="P6" s="847"/>
      <c r="Q6" s="847"/>
    </row>
    <row r="7" spans="1:17" ht="20.100000000000001" customHeight="1">
      <c r="A7" s="844">
        <v>90</v>
      </c>
      <c r="B7" s="844">
        <v>88</v>
      </c>
      <c r="C7" s="844">
        <v>88</v>
      </c>
      <c r="D7" s="844">
        <v>108</v>
      </c>
      <c r="E7" s="844">
        <v>108</v>
      </c>
      <c r="F7" s="848" t="s">
        <v>95</v>
      </c>
      <c r="G7" s="849" t="s">
        <v>94</v>
      </c>
      <c r="M7" s="847"/>
      <c r="N7" s="847"/>
      <c r="O7" s="847"/>
      <c r="P7" s="847"/>
      <c r="Q7" s="847"/>
    </row>
    <row r="8" spans="1:17" ht="20.100000000000001" customHeight="1">
      <c r="A8" s="844">
        <v>121</v>
      </c>
      <c r="B8" s="844">
        <v>120</v>
      </c>
      <c r="C8" s="844">
        <v>121</v>
      </c>
      <c r="D8" s="844">
        <v>120</v>
      </c>
      <c r="E8" s="844">
        <v>120</v>
      </c>
      <c r="F8" s="848" t="s">
        <v>207</v>
      </c>
      <c r="G8" s="849" t="s">
        <v>96</v>
      </c>
      <c r="M8" s="847"/>
      <c r="N8" s="847"/>
      <c r="O8" s="847"/>
      <c r="P8" s="847"/>
      <c r="Q8" s="847"/>
    </row>
    <row r="9" spans="1:17" ht="20.100000000000001" customHeight="1">
      <c r="A9" s="844">
        <v>162</v>
      </c>
      <c r="B9" s="844">
        <v>162</v>
      </c>
      <c r="C9" s="844">
        <v>164</v>
      </c>
      <c r="D9" s="844">
        <v>154</v>
      </c>
      <c r="E9" s="844">
        <v>154</v>
      </c>
      <c r="F9" s="848" t="s">
        <v>99</v>
      </c>
      <c r="G9" s="849" t="s">
        <v>208</v>
      </c>
      <c r="M9" s="847"/>
      <c r="N9" s="847"/>
      <c r="O9" s="847"/>
      <c r="P9" s="847"/>
      <c r="Q9" s="847"/>
    </row>
    <row r="10" spans="1:17" ht="20.100000000000001" customHeight="1">
      <c r="A10" s="844">
        <v>177</v>
      </c>
      <c r="B10" s="844">
        <v>172</v>
      </c>
      <c r="C10" s="844">
        <v>170</v>
      </c>
      <c r="D10" s="844">
        <v>159</v>
      </c>
      <c r="E10" s="844">
        <v>159</v>
      </c>
      <c r="F10" s="848" t="s">
        <v>101</v>
      </c>
      <c r="G10" s="849" t="s">
        <v>100</v>
      </c>
      <c r="M10" s="847"/>
      <c r="N10" s="847"/>
      <c r="O10" s="847"/>
      <c r="P10" s="847"/>
      <c r="Q10" s="847"/>
    </row>
    <row r="11" spans="1:17" ht="20.100000000000001" customHeight="1">
      <c r="A11" s="844">
        <v>140</v>
      </c>
      <c r="B11" s="844">
        <v>138</v>
      </c>
      <c r="C11" s="844">
        <v>136</v>
      </c>
      <c r="D11" s="844">
        <v>136</v>
      </c>
      <c r="E11" s="844">
        <v>136</v>
      </c>
      <c r="F11" s="848" t="s">
        <v>103</v>
      </c>
      <c r="G11" s="849" t="s">
        <v>209</v>
      </c>
      <c r="M11" s="847"/>
      <c r="N11" s="847"/>
      <c r="O11" s="847"/>
      <c r="P11" s="847"/>
      <c r="Q11" s="847"/>
    </row>
    <row r="12" spans="1:17" ht="20.100000000000001" customHeight="1">
      <c r="A12" s="844">
        <v>70</v>
      </c>
      <c r="B12" s="844">
        <v>73</v>
      </c>
      <c r="C12" s="844">
        <v>75</v>
      </c>
      <c r="D12" s="844">
        <v>71</v>
      </c>
      <c r="E12" s="844">
        <v>71</v>
      </c>
      <c r="F12" s="848" t="s">
        <v>105</v>
      </c>
      <c r="G12" s="849" t="s">
        <v>104</v>
      </c>
      <c r="M12" s="847"/>
      <c r="N12" s="847"/>
      <c r="O12" s="847"/>
      <c r="P12" s="847"/>
      <c r="Q12" s="847"/>
    </row>
    <row r="13" spans="1:17" ht="20.100000000000001" customHeight="1">
      <c r="A13" s="844">
        <v>40</v>
      </c>
      <c r="B13" s="844">
        <v>40</v>
      </c>
      <c r="C13" s="844">
        <v>36</v>
      </c>
      <c r="D13" s="844">
        <v>41</v>
      </c>
      <c r="E13" s="844">
        <v>41</v>
      </c>
      <c r="F13" s="848" t="s">
        <v>107</v>
      </c>
      <c r="G13" s="849" t="s">
        <v>106</v>
      </c>
      <c r="M13" s="847"/>
      <c r="N13" s="847"/>
      <c r="O13" s="847"/>
      <c r="P13" s="847"/>
      <c r="Q13" s="847"/>
    </row>
    <row r="14" spans="1:17" ht="20.100000000000001" customHeight="1">
      <c r="A14" s="844">
        <v>249</v>
      </c>
      <c r="B14" s="844">
        <v>246</v>
      </c>
      <c r="C14" s="844">
        <v>249</v>
      </c>
      <c r="D14" s="844">
        <v>238</v>
      </c>
      <c r="E14" s="844">
        <v>238</v>
      </c>
      <c r="F14" s="848" t="s">
        <v>109</v>
      </c>
      <c r="G14" s="849" t="s">
        <v>108</v>
      </c>
      <c r="M14" s="847"/>
      <c r="N14" s="847"/>
      <c r="O14" s="847"/>
      <c r="P14" s="847"/>
      <c r="Q14" s="847"/>
    </row>
    <row r="15" spans="1:17" ht="20.100000000000001" customHeight="1">
      <c r="A15" s="844">
        <v>85</v>
      </c>
      <c r="B15" s="844">
        <v>81</v>
      </c>
      <c r="C15" s="844">
        <v>91</v>
      </c>
      <c r="D15" s="844">
        <v>79</v>
      </c>
      <c r="E15" s="844">
        <v>79</v>
      </c>
      <c r="F15" s="848" t="s">
        <v>744</v>
      </c>
      <c r="G15" s="849" t="s">
        <v>644</v>
      </c>
      <c r="M15" s="847"/>
      <c r="N15" s="847"/>
      <c r="O15" s="847"/>
      <c r="P15" s="847"/>
      <c r="Q15" s="847"/>
    </row>
    <row r="16" spans="1:17" ht="20.100000000000001" customHeight="1">
      <c r="A16" s="844">
        <v>83</v>
      </c>
      <c r="B16" s="844">
        <v>81</v>
      </c>
      <c r="C16" s="844">
        <v>77</v>
      </c>
      <c r="D16" s="844">
        <v>73</v>
      </c>
      <c r="E16" s="844">
        <v>73</v>
      </c>
      <c r="F16" s="848" t="s">
        <v>113</v>
      </c>
      <c r="G16" s="849" t="s">
        <v>112</v>
      </c>
      <c r="M16" s="847"/>
      <c r="N16" s="847"/>
      <c r="O16" s="847"/>
      <c r="P16" s="847"/>
      <c r="Q16" s="847"/>
    </row>
    <row r="17" spans="1:17" ht="20.100000000000001" customHeight="1">
      <c r="A17" s="844">
        <v>105</v>
      </c>
      <c r="B17" s="844">
        <v>105</v>
      </c>
      <c r="C17" s="844">
        <v>105</v>
      </c>
      <c r="D17" s="844">
        <v>100</v>
      </c>
      <c r="E17" s="844">
        <v>100</v>
      </c>
      <c r="F17" s="848" t="s">
        <v>211</v>
      </c>
      <c r="G17" s="849" t="s">
        <v>114</v>
      </c>
      <c r="M17" s="847"/>
      <c r="N17" s="847"/>
      <c r="O17" s="847"/>
      <c r="P17" s="847"/>
      <c r="Q17" s="847"/>
    </row>
    <row r="18" spans="1:17" ht="20.100000000000001" customHeight="1">
      <c r="A18" s="844">
        <v>47</v>
      </c>
      <c r="B18" s="844">
        <v>45</v>
      </c>
      <c r="C18" s="844">
        <v>46</v>
      </c>
      <c r="D18" s="844">
        <v>45</v>
      </c>
      <c r="E18" s="844">
        <v>45</v>
      </c>
      <c r="F18" s="848" t="s">
        <v>117</v>
      </c>
      <c r="G18" s="849" t="s">
        <v>212</v>
      </c>
      <c r="M18" s="847"/>
      <c r="N18" s="847"/>
      <c r="O18" s="847"/>
      <c r="P18" s="847"/>
      <c r="Q18" s="847"/>
    </row>
    <row r="19" spans="1:17" ht="20.100000000000001" customHeight="1">
      <c r="A19" s="844">
        <v>178</v>
      </c>
      <c r="B19" s="844">
        <v>179</v>
      </c>
      <c r="C19" s="844">
        <v>159</v>
      </c>
      <c r="D19" s="844">
        <v>155</v>
      </c>
      <c r="E19" s="844">
        <v>155</v>
      </c>
      <c r="F19" s="848" t="s">
        <v>119</v>
      </c>
      <c r="G19" s="849" t="s">
        <v>118</v>
      </c>
      <c r="M19" s="847"/>
      <c r="N19" s="847"/>
      <c r="O19" s="847"/>
      <c r="P19" s="847"/>
      <c r="Q19" s="847"/>
    </row>
    <row r="20" spans="1:17" ht="20.100000000000001" customHeight="1">
      <c r="A20" s="850">
        <v>68</v>
      </c>
      <c r="B20" s="850">
        <v>66</v>
      </c>
      <c r="C20" s="844">
        <v>68</v>
      </c>
      <c r="D20" s="844">
        <v>65</v>
      </c>
      <c r="E20" s="844">
        <v>65</v>
      </c>
      <c r="F20" s="848" t="s">
        <v>121</v>
      </c>
      <c r="G20" s="849" t="s">
        <v>120</v>
      </c>
      <c r="M20" s="847"/>
      <c r="N20" s="847"/>
      <c r="O20" s="847"/>
      <c r="P20" s="847"/>
      <c r="Q20" s="847"/>
    </row>
    <row r="21" spans="1:17" ht="20.100000000000001" customHeight="1">
      <c r="A21" s="850">
        <v>105</v>
      </c>
      <c r="B21" s="850">
        <v>104</v>
      </c>
      <c r="C21" s="844">
        <v>102</v>
      </c>
      <c r="D21" s="844">
        <v>101</v>
      </c>
      <c r="E21" s="844">
        <v>101</v>
      </c>
      <c r="F21" s="848" t="s">
        <v>123</v>
      </c>
      <c r="G21" s="849" t="s">
        <v>213</v>
      </c>
      <c r="M21" s="847"/>
      <c r="N21" s="847"/>
      <c r="O21" s="847"/>
      <c r="P21" s="847"/>
      <c r="Q21" s="847"/>
    </row>
    <row r="22" spans="1:17" ht="20.100000000000001" customHeight="1">
      <c r="A22" s="844">
        <v>42</v>
      </c>
      <c r="B22" s="844">
        <v>40</v>
      </c>
      <c r="C22" s="844">
        <v>37</v>
      </c>
      <c r="D22" s="844">
        <v>35</v>
      </c>
      <c r="E22" s="844">
        <v>35</v>
      </c>
      <c r="F22" s="848" t="s">
        <v>125</v>
      </c>
      <c r="G22" s="849" t="s">
        <v>124</v>
      </c>
      <c r="M22" s="847"/>
      <c r="N22" s="847"/>
      <c r="O22" s="847"/>
      <c r="P22" s="847"/>
      <c r="Q22" s="847"/>
    </row>
    <row r="23" spans="1:17" ht="20.100000000000001" customHeight="1">
      <c r="A23" s="851">
        <v>19</v>
      </c>
      <c r="B23" s="851">
        <v>15</v>
      </c>
      <c r="C23" s="851">
        <v>18</v>
      </c>
      <c r="D23" s="851">
        <v>17</v>
      </c>
      <c r="E23" s="851">
        <v>17</v>
      </c>
      <c r="F23" s="852" t="s">
        <v>127</v>
      </c>
      <c r="G23" s="853" t="s">
        <v>126</v>
      </c>
      <c r="M23" s="847"/>
      <c r="N23" s="847"/>
      <c r="O23" s="847"/>
      <c r="P23" s="847"/>
      <c r="Q23" s="847"/>
    </row>
    <row r="24" spans="1:17" ht="20.100000000000001" customHeight="1" thickBot="1">
      <c r="A24" s="850">
        <v>37</v>
      </c>
      <c r="B24" s="854">
        <v>37</v>
      </c>
      <c r="C24" s="855">
        <v>37</v>
      </c>
      <c r="D24" s="855">
        <v>35</v>
      </c>
      <c r="E24" s="855">
        <v>35</v>
      </c>
      <c r="F24" s="848" t="s">
        <v>129</v>
      </c>
      <c r="G24" s="849" t="s">
        <v>128</v>
      </c>
      <c r="M24" s="847"/>
      <c r="N24" s="847"/>
      <c r="O24" s="847"/>
      <c r="P24" s="847"/>
      <c r="Q24" s="847"/>
    </row>
    <row r="25" spans="1:17" ht="20.100000000000001" customHeight="1">
      <c r="A25" s="856">
        <f>SUM(A5:A24)</f>
        <v>2325</v>
      </c>
      <c r="B25" s="856">
        <f>SUM(B5:B24)</f>
        <v>2282</v>
      </c>
      <c r="C25" s="856">
        <f>SUM(C5:C24)</f>
        <v>2281</v>
      </c>
      <c r="D25" s="856">
        <f>SUM(D5:D24)</f>
        <v>2259</v>
      </c>
      <c r="E25" s="856">
        <f>SUM(E5:E24)</f>
        <v>2259</v>
      </c>
      <c r="F25" s="857" t="s">
        <v>131</v>
      </c>
      <c r="G25" s="858" t="s">
        <v>130</v>
      </c>
    </row>
    <row r="26" spans="1:17" ht="20.100000000000001" customHeight="1">
      <c r="A26" s="320"/>
      <c r="B26" s="301"/>
      <c r="C26" s="301"/>
      <c r="D26" s="301"/>
      <c r="E26" s="301"/>
      <c r="F26" s="301"/>
      <c r="G26" s="859"/>
    </row>
    <row r="27" spans="1:17" ht="20.100000000000001" customHeight="1">
      <c r="A27" s="320"/>
      <c r="B27" s="301"/>
      <c r="C27" s="301"/>
      <c r="D27" s="301"/>
      <c r="E27" s="301"/>
      <c r="F27" s="301"/>
      <c r="G27" s="301"/>
    </row>
    <row r="28" spans="1:17" ht="20.100000000000001" customHeight="1">
      <c r="A28" s="320"/>
      <c r="B28" s="301"/>
      <c r="C28" s="301"/>
      <c r="D28" s="301"/>
      <c r="E28" s="301"/>
      <c r="F28" s="301"/>
      <c r="G28" s="301"/>
    </row>
    <row r="29" spans="1:17" ht="20.100000000000001" customHeight="1">
      <c r="A29" s="320"/>
      <c r="B29" s="301"/>
      <c r="C29" s="301"/>
      <c r="D29" s="301"/>
      <c r="E29" s="301"/>
      <c r="F29" s="301"/>
      <c r="G29" s="301"/>
    </row>
    <row r="30" spans="1:17" ht="20.100000000000001" customHeight="1">
      <c r="A30" s="320"/>
      <c r="B30" s="301"/>
      <c r="C30" s="301"/>
      <c r="D30" s="301"/>
      <c r="E30" s="301"/>
      <c r="F30" s="301"/>
      <c r="G30" s="301"/>
    </row>
    <row r="31" spans="1:17" ht="20.100000000000001" customHeight="1">
      <c r="A31" s="320"/>
      <c r="B31" s="301"/>
      <c r="C31" s="301"/>
      <c r="D31" s="301"/>
      <c r="E31" s="301"/>
      <c r="F31" s="301"/>
      <c r="G31" s="301"/>
    </row>
  </sheetData>
  <printOptions horizontalCentered="1"/>
  <pageMargins left="7.8740157480315001E-2" right="7.8740157480315001E-2" top="1.5748031496063" bottom="7.8740157480315001E-2" header="0.5" footer="0.5"/>
  <pageSetup paperSize="9" orientation="portrait"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1AEC9-FED9-41B4-A918-FB0495C622F9}">
  <sheetPr>
    <tabColor rgb="FF00B050"/>
  </sheetPr>
  <dimension ref="A1:G17"/>
  <sheetViews>
    <sheetView zoomScaleNormal="100" workbookViewId="0">
      <selection activeCell="D17" sqref="D17"/>
    </sheetView>
  </sheetViews>
  <sheetFormatPr defaultColWidth="8.7109375" defaultRowHeight="25.15" customHeight="1"/>
  <cols>
    <col min="1" max="1" width="41.85546875" style="7" customWidth="1"/>
    <col min="2" max="2" width="16.42578125" style="58" customWidth="1"/>
    <col min="3" max="3" width="23.140625" style="7" customWidth="1"/>
    <col min="4" max="4" width="8.7109375" style="7" hidden="1" customWidth="1"/>
    <col min="5" max="6" width="0" style="60" hidden="1" customWidth="1"/>
    <col min="7" max="16384" width="8.7109375" style="7"/>
  </cols>
  <sheetData>
    <row r="1" spans="1:7" ht="25.15" customHeight="1">
      <c r="A1" s="59" t="s">
        <v>65</v>
      </c>
      <c r="B1" s="59"/>
      <c r="C1" s="59"/>
    </row>
    <row r="2" spans="1:7" ht="25.15" customHeight="1">
      <c r="A2" s="61" t="s">
        <v>66</v>
      </c>
      <c r="B2" s="61"/>
      <c r="C2" s="61"/>
    </row>
    <row r="3" spans="1:7" ht="25.15" customHeight="1" thickBot="1">
      <c r="A3" s="62" t="s">
        <v>67</v>
      </c>
      <c r="B3" s="63"/>
      <c r="C3" s="64" t="s">
        <v>68</v>
      </c>
    </row>
    <row r="4" spans="1:7" ht="25.15" customHeight="1" thickBot="1">
      <c r="A4" s="65" t="s">
        <v>69</v>
      </c>
      <c r="B4" s="66"/>
      <c r="C4" s="67" t="s">
        <v>27</v>
      </c>
    </row>
    <row r="5" spans="1:7" ht="25.15" customHeight="1">
      <c r="A5" s="68" t="s">
        <v>70</v>
      </c>
      <c r="B5" s="69">
        <v>2.9</v>
      </c>
      <c r="C5" s="70">
        <v>2016</v>
      </c>
    </row>
    <row r="6" spans="1:7" ht="25.15" customHeight="1" thickBot="1">
      <c r="A6" s="71" t="s">
        <v>71</v>
      </c>
      <c r="B6" s="72"/>
      <c r="C6" s="73"/>
    </row>
    <row r="7" spans="1:7" ht="25.15" customHeight="1">
      <c r="A7" s="68" t="s">
        <v>72</v>
      </c>
      <c r="B7" s="74">
        <v>2.74</v>
      </c>
      <c r="C7" s="75">
        <v>2016</v>
      </c>
      <c r="G7" s="76"/>
    </row>
    <row r="8" spans="1:7" ht="25.15" customHeight="1" thickBot="1">
      <c r="A8" s="77" t="s">
        <v>73</v>
      </c>
      <c r="B8" s="72"/>
      <c r="C8" s="73"/>
      <c r="G8" s="76"/>
    </row>
    <row r="9" spans="1:7" ht="25.15" customHeight="1">
      <c r="A9" s="68" t="s">
        <v>74</v>
      </c>
      <c r="B9" s="74">
        <v>4.82</v>
      </c>
      <c r="C9" s="75">
        <v>2016</v>
      </c>
      <c r="G9" s="76"/>
    </row>
    <row r="10" spans="1:7" ht="25.15" customHeight="1" thickBot="1">
      <c r="A10" s="77" t="s">
        <v>75</v>
      </c>
      <c r="B10" s="72"/>
      <c r="C10" s="73"/>
      <c r="G10" s="76"/>
    </row>
    <row r="11" spans="1:7" ht="25.15" customHeight="1">
      <c r="A11" s="68" t="s">
        <v>76</v>
      </c>
      <c r="B11" s="74">
        <v>8.0500000000000007</v>
      </c>
      <c r="C11" s="75">
        <v>2016</v>
      </c>
    </row>
    <row r="12" spans="1:7" ht="25.15" customHeight="1" thickBot="1">
      <c r="A12" s="78" t="s">
        <v>77</v>
      </c>
      <c r="B12" s="72"/>
      <c r="C12" s="73"/>
    </row>
    <row r="13" spans="1:7" ht="25.15" customHeight="1">
      <c r="A13" s="68" t="s">
        <v>78</v>
      </c>
      <c r="B13" s="74">
        <v>12</v>
      </c>
      <c r="C13" s="75">
        <v>2015</v>
      </c>
      <c r="E13" s="79" t="s">
        <v>79</v>
      </c>
      <c r="F13" s="80"/>
    </row>
    <row r="14" spans="1:7" ht="25.15" customHeight="1" thickBot="1">
      <c r="A14" s="81" t="s">
        <v>80</v>
      </c>
      <c r="B14" s="82"/>
      <c r="C14" s="83"/>
      <c r="E14" s="80"/>
      <c r="F14" s="80"/>
    </row>
    <row r="15" spans="1:7" ht="25.15" customHeight="1">
      <c r="A15" s="55" t="s">
        <v>63</v>
      </c>
      <c r="B15" s="56"/>
      <c r="C15" s="57" t="s">
        <v>64</v>
      </c>
    </row>
    <row r="17" ht="45.75" customHeight="1"/>
  </sheetData>
  <mergeCells count="16">
    <mergeCell ref="B13:B14"/>
    <mergeCell ref="C13:C14"/>
    <mergeCell ref="E13:F14"/>
    <mergeCell ref="G7:G8"/>
    <mergeCell ref="B9:B10"/>
    <mergeCell ref="C9:C10"/>
    <mergeCell ref="G9:G10"/>
    <mergeCell ref="B11:B12"/>
    <mergeCell ref="C11:C12"/>
    <mergeCell ref="A1:C1"/>
    <mergeCell ref="A2:C2"/>
    <mergeCell ref="A4:B4"/>
    <mergeCell ref="B5:B6"/>
    <mergeCell ref="C5:C6"/>
    <mergeCell ref="B7:B8"/>
    <mergeCell ref="C7:C8"/>
  </mergeCells>
  <pageMargins left="0.7" right="0.7" top="0.75" bottom="0.75" header="0.3" footer="0.3"/>
  <pageSetup paperSize="9" scale="9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1CD1C-05C6-46B8-B945-350F3833A824}">
  <dimension ref="A1:H32"/>
  <sheetViews>
    <sheetView showGridLines="0" zoomScale="120" zoomScaleNormal="120" workbookViewId="0">
      <selection activeCell="J19" sqref="J19"/>
    </sheetView>
  </sheetViews>
  <sheetFormatPr defaultColWidth="8.85546875" defaultRowHeight="12.75"/>
  <cols>
    <col min="1" max="1" width="19.28515625" style="655" customWidth="1"/>
    <col min="2" max="2" width="12.140625" style="655" customWidth="1"/>
    <col min="3" max="6" width="8.7109375" style="655" customWidth="1"/>
    <col min="7" max="7" width="9" style="655" customWidth="1"/>
    <col min="8" max="8" width="16.85546875" style="655" customWidth="1"/>
    <col min="9" max="9" width="8.7109375" style="655" customWidth="1"/>
    <col min="10" max="10" width="8.85546875" style="655" customWidth="1"/>
    <col min="11" max="11" width="14.28515625" style="655" customWidth="1"/>
    <col min="12" max="256" width="8.85546875" style="655"/>
    <col min="257" max="257" width="19.28515625" style="655" customWidth="1"/>
    <col min="258" max="258" width="12.140625" style="655" customWidth="1"/>
    <col min="259" max="262" width="8.7109375" style="655" customWidth="1"/>
    <col min="263" max="263" width="9" style="655" customWidth="1"/>
    <col min="264" max="264" width="16.85546875" style="655" customWidth="1"/>
    <col min="265" max="265" width="8.7109375" style="655" customWidth="1"/>
    <col min="266" max="266" width="8.85546875" style="655"/>
    <col min="267" max="267" width="14.28515625" style="655" customWidth="1"/>
    <col min="268" max="512" width="8.85546875" style="655"/>
    <col min="513" max="513" width="19.28515625" style="655" customWidth="1"/>
    <col min="514" max="514" width="12.140625" style="655" customWidth="1"/>
    <col min="515" max="518" width="8.7109375" style="655" customWidth="1"/>
    <col min="519" max="519" width="9" style="655" customWidth="1"/>
    <col min="520" max="520" width="16.85546875" style="655" customWidth="1"/>
    <col min="521" max="521" width="8.7109375" style="655" customWidth="1"/>
    <col min="522" max="522" width="8.85546875" style="655"/>
    <col min="523" max="523" width="14.28515625" style="655" customWidth="1"/>
    <col min="524" max="768" width="8.85546875" style="655"/>
    <col min="769" max="769" width="19.28515625" style="655" customWidth="1"/>
    <col min="770" max="770" width="12.140625" style="655" customWidth="1"/>
    <col min="771" max="774" width="8.7109375" style="655" customWidth="1"/>
    <col min="775" max="775" width="9" style="655" customWidth="1"/>
    <col min="776" max="776" width="16.85546875" style="655" customWidth="1"/>
    <col min="777" max="777" width="8.7109375" style="655" customWidth="1"/>
    <col min="778" max="778" width="8.85546875" style="655"/>
    <col min="779" max="779" width="14.28515625" style="655" customWidth="1"/>
    <col min="780" max="1024" width="8.85546875" style="655"/>
    <col min="1025" max="1025" width="19.28515625" style="655" customWidth="1"/>
    <col min="1026" max="1026" width="12.140625" style="655" customWidth="1"/>
    <col min="1027" max="1030" width="8.7109375" style="655" customWidth="1"/>
    <col min="1031" max="1031" width="9" style="655" customWidth="1"/>
    <col min="1032" max="1032" width="16.85546875" style="655" customWidth="1"/>
    <col min="1033" max="1033" width="8.7109375" style="655" customWidth="1"/>
    <col min="1034" max="1034" width="8.85546875" style="655"/>
    <col min="1035" max="1035" width="14.28515625" style="655" customWidth="1"/>
    <col min="1036" max="1280" width="8.85546875" style="655"/>
    <col min="1281" max="1281" width="19.28515625" style="655" customWidth="1"/>
    <col min="1282" max="1282" width="12.140625" style="655" customWidth="1"/>
    <col min="1283" max="1286" width="8.7109375" style="655" customWidth="1"/>
    <col min="1287" max="1287" width="9" style="655" customWidth="1"/>
    <col min="1288" max="1288" width="16.85546875" style="655" customWidth="1"/>
    <col min="1289" max="1289" width="8.7109375" style="655" customWidth="1"/>
    <col min="1290" max="1290" width="8.85546875" style="655"/>
    <col min="1291" max="1291" width="14.28515625" style="655" customWidth="1"/>
    <col min="1292" max="1536" width="8.85546875" style="655"/>
    <col min="1537" max="1537" width="19.28515625" style="655" customWidth="1"/>
    <col min="1538" max="1538" width="12.140625" style="655" customWidth="1"/>
    <col min="1539" max="1542" width="8.7109375" style="655" customWidth="1"/>
    <col min="1543" max="1543" width="9" style="655" customWidth="1"/>
    <col min="1544" max="1544" width="16.85546875" style="655" customWidth="1"/>
    <col min="1545" max="1545" width="8.7109375" style="655" customWidth="1"/>
    <col min="1546" max="1546" width="8.85546875" style="655"/>
    <col min="1547" max="1547" width="14.28515625" style="655" customWidth="1"/>
    <col min="1548" max="1792" width="8.85546875" style="655"/>
    <col min="1793" max="1793" width="19.28515625" style="655" customWidth="1"/>
    <col min="1794" max="1794" width="12.140625" style="655" customWidth="1"/>
    <col min="1795" max="1798" width="8.7109375" style="655" customWidth="1"/>
    <col min="1799" max="1799" width="9" style="655" customWidth="1"/>
    <col min="1800" max="1800" width="16.85546875" style="655" customWidth="1"/>
    <col min="1801" max="1801" width="8.7109375" style="655" customWidth="1"/>
    <col min="1802" max="1802" width="8.85546875" style="655"/>
    <col min="1803" max="1803" width="14.28515625" style="655" customWidth="1"/>
    <col min="1804" max="2048" width="8.85546875" style="655"/>
    <col min="2049" max="2049" width="19.28515625" style="655" customWidth="1"/>
    <col min="2050" max="2050" width="12.140625" style="655" customWidth="1"/>
    <col min="2051" max="2054" width="8.7109375" style="655" customWidth="1"/>
    <col min="2055" max="2055" width="9" style="655" customWidth="1"/>
    <col min="2056" max="2056" width="16.85546875" style="655" customWidth="1"/>
    <col min="2057" max="2057" width="8.7109375" style="655" customWidth="1"/>
    <col min="2058" max="2058" width="8.85546875" style="655"/>
    <col min="2059" max="2059" width="14.28515625" style="655" customWidth="1"/>
    <col min="2060" max="2304" width="8.85546875" style="655"/>
    <col min="2305" max="2305" width="19.28515625" style="655" customWidth="1"/>
    <col min="2306" max="2306" width="12.140625" style="655" customWidth="1"/>
    <col min="2307" max="2310" width="8.7109375" style="655" customWidth="1"/>
    <col min="2311" max="2311" width="9" style="655" customWidth="1"/>
    <col min="2312" max="2312" width="16.85546875" style="655" customWidth="1"/>
    <col min="2313" max="2313" width="8.7109375" style="655" customWidth="1"/>
    <col min="2314" max="2314" width="8.85546875" style="655"/>
    <col min="2315" max="2315" width="14.28515625" style="655" customWidth="1"/>
    <col min="2316" max="2560" width="8.85546875" style="655"/>
    <col min="2561" max="2561" width="19.28515625" style="655" customWidth="1"/>
    <col min="2562" max="2562" width="12.140625" style="655" customWidth="1"/>
    <col min="2563" max="2566" width="8.7109375" style="655" customWidth="1"/>
    <col min="2567" max="2567" width="9" style="655" customWidth="1"/>
    <col min="2568" max="2568" width="16.85546875" style="655" customWidth="1"/>
    <col min="2569" max="2569" width="8.7109375" style="655" customWidth="1"/>
    <col min="2570" max="2570" width="8.85546875" style="655"/>
    <col min="2571" max="2571" width="14.28515625" style="655" customWidth="1"/>
    <col min="2572" max="2816" width="8.85546875" style="655"/>
    <col min="2817" max="2817" width="19.28515625" style="655" customWidth="1"/>
    <col min="2818" max="2818" width="12.140625" style="655" customWidth="1"/>
    <col min="2819" max="2822" width="8.7109375" style="655" customWidth="1"/>
    <col min="2823" max="2823" width="9" style="655" customWidth="1"/>
    <col min="2824" max="2824" width="16.85546875" style="655" customWidth="1"/>
    <col min="2825" max="2825" width="8.7109375" style="655" customWidth="1"/>
    <col min="2826" max="2826" width="8.85546875" style="655"/>
    <col min="2827" max="2827" width="14.28515625" style="655" customWidth="1"/>
    <col min="2828" max="3072" width="8.85546875" style="655"/>
    <col min="3073" max="3073" width="19.28515625" style="655" customWidth="1"/>
    <col min="3074" max="3074" width="12.140625" style="655" customWidth="1"/>
    <col min="3075" max="3078" width="8.7109375" style="655" customWidth="1"/>
    <col min="3079" max="3079" width="9" style="655" customWidth="1"/>
    <col min="3080" max="3080" width="16.85546875" style="655" customWidth="1"/>
    <col min="3081" max="3081" width="8.7109375" style="655" customWidth="1"/>
    <col min="3082" max="3082" width="8.85546875" style="655"/>
    <col min="3083" max="3083" width="14.28515625" style="655" customWidth="1"/>
    <col min="3084" max="3328" width="8.85546875" style="655"/>
    <col min="3329" max="3329" width="19.28515625" style="655" customWidth="1"/>
    <col min="3330" max="3330" width="12.140625" style="655" customWidth="1"/>
    <col min="3331" max="3334" width="8.7109375" style="655" customWidth="1"/>
    <col min="3335" max="3335" width="9" style="655" customWidth="1"/>
    <col min="3336" max="3336" width="16.85546875" style="655" customWidth="1"/>
    <col min="3337" max="3337" width="8.7109375" style="655" customWidth="1"/>
    <col min="3338" max="3338" width="8.85546875" style="655"/>
    <col min="3339" max="3339" width="14.28515625" style="655" customWidth="1"/>
    <col min="3340" max="3584" width="8.85546875" style="655"/>
    <col min="3585" max="3585" width="19.28515625" style="655" customWidth="1"/>
    <col min="3586" max="3586" width="12.140625" style="655" customWidth="1"/>
    <col min="3587" max="3590" width="8.7109375" style="655" customWidth="1"/>
    <col min="3591" max="3591" width="9" style="655" customWidth="1"/>
    <col min="3592" max="3592" width="16.85546875" style="655" customWidth="1"/>
    <col min="3593" max="3593" width="8.7109375" style="655" customWidth="1"/>
    <col min="3594" max="3594" width="8.85546875" style="655"/>
    <col min="3595" max="3595" width="14.28515625" style="655" customWidth="1"/>
    <col min="3596" max="3840" width="8.85546875" style="655"/>
    <col min="3841" max="3841" width="19.28515625" style="655" customWidth="1"/>
    <col min="3842" max="3842" width="12.140625" style="655" customWidth="1"/>
    <col min="3843" max="3846" width="8.7109375" style="655" customWidth="1"/>
    <col min="3847" max="3847" width="9" style="655" customWidth="1"/>
    <col min="3848" max="3848" width="16.85546875" style="655" customWidth="1"/>
    <col min="3849" max="3849" width="8.7109375" style="655" customWidth="1"/>
    <col min="3850" max="3850" width="8.85546875" style="655"/>
    <col min="3851" max="3851" width="14.28515625" style="655" customWidth="1"/>
    <col min="3852" max="4096" width="8.85546875" style="655"/>
    <col min="4097" max="4097" width="19.28515625" style="655" customWidth="1"/>
    <col min="4098" max="4098" width="12.140625" style="655" customWidth="1"/>
    <col min="4099" max="4102" width="8.7109375" style="655" customWidth="1"/>
    <col min="4103" max="4103" width="9" style="655" customWidth="1"/>
    <col min="4104" max="4104" width="16.85546875" style="655" customWidth="1"/>
    <col min="4105" max="4105" width="8.7109375" style="655" customWidth="1"/>
    <col min="4106" max="4106" width="8.85546875" style="655"/>
    <col min="4107" max="4107" width="14.28515625" style="655" customWidth="1"/>
    <col min="4108" max="4352" width="8.85546875" style="655"/>
    <col min="4353" max="4353" width="19.28515625" style="655" customWidth="1"/>
    <col min="4354" max="4354" width="12.140625" style="655" customWidth="1"/>
    <col min="4355" max="4358" width="8.7109375" style="655" customWidth="1"/>
    <col min="4359" max="4359" width="9" style="655" customWidth="1"/>
    <col min="4360" max="4360" width="16.85546875" style="655" customWidth="1"/>
    <col min="4361" max="4361" width="8.7109375" style="655" customWidth="1"/>
    <col min="4362" max="4362" width="8.85546875" style="655"/>
    <col min="4363" max="4363" width="14.28515625" style="655" customWidth="1"/>
    <col min="4364" max="4608" width="8.85546875" style="655"/>
    <col min="4609" max="4609" width="19.28515625" style="655" customWidth="1"/>
    <col min="4610" max="4610" width="12.140625" style="655" customWidth="1"/>
    <col min="4611" max="4614" width="8.7109375" style="655" customWidth="1"/>
    <col min="4615" max="4615" width="9" style="655" customWidth="1"/>
    <col min="4616" max="4616" width="16.85546875" style="655" customWidth="1"/>
    <col min="4617" max="4617" width="8.7109375" style="655" customWidth="1"/>
    <col min="4618" max="4618" width="8.85546875" style="655"/>
    <col min="4619" max="4619" width="14.28515625" style="655" customWidth="1"/>
    <col min="4620" max="4864" width="8.85546875" style="655"/>
    <col min="4865" max="4865" width="19.28515625" style="655" customWidth="1"/>
    <col min="4866" max="4866" width="12.140625" style="655" customWidth="1"/>
    <col min="4867" max="4870" width="8.7109375" style="655" customWidth="1"/>
    <col min="4871" max="4871" width="9" style="655" customWidth="1"/>
    <col min="4872" max="4872" width="16.85546875" style="655" customWidth="1"/>
    <col min="4873" max="4873" width="8.7109375" style="655" customWidth="1"/>
    <col min="4874" max="4874" width="8.85546875" style="655"/>
    <col min="4875" max="4875" width="14.28515625" style="655" customWidth="1"/>
    <col min="4876" max="5120" width="8.85546875" style="655"/>
    <col min="5121" max="5121" width="19.28515625" style="655" customWidth="1"/>
    <col min="5122" max="5122" width="12.140625" style="655" customWidth="1"/>
    <col min="5123" max="5126" width="8.7109375" style="655" customWidth="1"/>
    <col min="5127" max="5127" width="9" style="655" customWidth="1"/>
    <col min="5128" max="5128" width="16.85546875" style="655" customWidth="1"/>
    <col min="5129" max="5129" width="8.7109375" style="655" customWidth="1"/>
    <col min="5130" max="5130" width="8.85546875" style="655"/>
    <col min="5131" max="5131" width="14.28515625" style="655" customWidth="1"/>
    <col min="5132" max="5376" width="8.85546875" style="655"/>
    <col min="5377" max="5377" width="19.28515625" style="655" customWidth="1"/>
    <col min="5378" max="5378" width="12.140625" style="655" customWidth="1"/>
    <col min="5379" max="5382" width="8.7109375" style="655" customWidth="1"/>
    <col min="5383" max="5383" width="9" style="655" customWidth="1"/>
    <col min="5384" max="5384" width="16.85546875" style="655" customWidth="1"/>
    <col min="5385" max="5385" width="8.7109375" style="655" customWidth="1"/>
    <col min="5386" max="5386" width="8.85546875" style="655"/>
    <col min="5387" max="5387" width="14.28515625" style="655" customWidth="1"/>
    <col min="5388" max="5632" width="8.85546875" style="655"/>
    <col min="5633" max="5633" width="19.28515625" style="655" customWidth="1"/>
    <col min="5634" max="5634" width="12.140625" style="655" customWidth="1"/>
    <col min="5635" max="5638" width="8.7109375" style="655" customWidth="1"/>
    <col min="5639" max="5639" width="9" style="655" customWidth="1"/>
    <col min="5640" max="5640" width="16.85546875" style="655" customWidth="1"/>
    <col min="5641" max="5641" width="8.7109375" style="655" customWidth="1"/>
    <col min="5642" max="5642" width="8.85546875" style="655"/>
    <col min="5643" max="5643" width="14.28515625" style="655" customWidth="1"/>
    <col min="5644" max="5888" width="8.85546875" style="655"/>
    <col min="5889" max="5889" width="19.28515625" style="655" customWidth="1"/>
    <col min="5890" max="5890" width="12.140625" style="655" customWidth="1"/>
    <col min="5891" max="5894" width="8.7109375" style="655" customWidth="1"/>
    <col min="5895" max="5895" width="9" style="655" customWidth="1"/>
    <col min="5896" max="5896" width="16.85546875" style="655" customWidth="1"/>
    <col min="5897" max="5897" width="8.7109375" style="655" customWidth="1"/>
    <col min="5898" max="5898" width="8.85546875" style="655"/>
    <col min="5899" max="5899" width="14.28515625" style="655" customWidth="1"/>
    <col min="5900" max="6144" width="8.85546875" style="655"/>
    <col min="6145" max="6145" width="19.28515625" style="655" customWidth="1"/>
    <col min="6146" max="6146" width="12.140625" style="655" customWidth="1"/>
    <col min="6147" max="6150" width="8.7109375" style="655" customWidth="1"/>
    <col min="6151" max="6151" width="9" style="655" customWidth="1"/>
    <col min="6152" max="6152" width="16.85546875" style="655" customWidth="1"/>
    <col min="6153" max="6153" width="8.7109375" style="655" customWidth="1"/>
    <col min="6154" max="6154" width="8.85546875" style="655"/>
    <col min="6155" max="6155" width="14.28515625" style="655" customWidth="1"/>
    <col min="6156" max="6400" width="8.85546875" style="655"/>
    <col min="6401" max="6401" width="19.28515625" style="655" customWidth="1"/>
    <col min="6402" max="6402" width="12.140625" style="655" customWidth="1"/>
    <col min="6403" max="6406" width="8.7109375" style="655" customWidth="1"/>
    <col min="6407" max="6407" width="9" style="655" customWidth="1"/>
    <col min="6408" max="6408" width="16.85546875" style="655" customWidth="1"/>
    <col min="6409" max="6409" width="8.7109375" style="655" customWidth="1"/>
    <col min="6410" max="6410" width="8.85546875" style="655"/>
    <col min="6411" max="6411" width="14.28515625" style="655" customWidth="1"/>
    <col min="6412" max="6656" width="8.85546875" style="655"/>
    <col min="6657" max="6657" width="19.28515625" style="655" customWidth="1"/>
    <col min="6658" max="6658" width="12.140625" style="655" customWidth="1"/>
    <col min="6659" max="6662" width="8.7109375" style="655" customWidth="1"/>
    <col min="6663" max="6663" width="9" style="655" customWidth="1"/>
    <col min="6664" max="6664" width="16.85546875" style="655" customWidth="1"/>
    <col min="6665" max="6665" width="8.7109375" style="655" customWidth="1"/>
    <col min="6666" max="6666" width="8.85546875" style="655"/>
    <col min="6667" max="6667" width="14.28515625" style="655" customWidth="1"/>
    <col min="6668" max="6912" width="8.85546875" style="655"/>
    <col min="6913" max="6913" width="19.28515625" style="655" customWidth="1"/>
    <col min="6914" max="6914" width="12.140625" style="655" customWidth="1"/>
    <col min="6915" max="6918" width="8.7109375" style="655" customWidth="1"/>
    <col min="6919" max="6919" width="9" style="655" customWidth="1"/>
    <col min="6920" max="6920" width="16.85546875" style="655" customWidth="1"/>
    <col min="6921" max="6921" width="8.7109375" style="655" customWidth="1"/>
    <col min="6922" max="6922" width="8.85546875" style="655"/>
    <col min="6923" max="6923" width="14.28515625" style="655" customWidth="1"/>
    <col min="6924" max="7168" width="8.85546875" style="655"/>
    <col min="7169" max="7169" width="19.28515625" style="655" customWidth="1"/>
    <col min="7170" max="7170" width="12.140625" style="655" customWidth="1"/>
    <col min="7171" max="7174" width="8.7109375" style="655" customWidth="1"/>
    <col min="7175" max="7175" width="9" style="655" customWidth="1"/>
    <col min="7176" max="7176" width="16.85546875" style="655" customWidth="1"/>
    <col min="7177" max="7177" width="8.7109375" style="655" customWidth="1"/>
    <col min="7178" max="7178" width="8.85546875" style="655"/>
    <col min="7179" max="7179" width="14.28515625" style="655" customWidth="1"/>
    <col min="7180" max="7424" width="8.85546875" style="655"/>
    <col min="7425" max="7425" width="19.28515625" style="655" customWidth="1"/>
    <col min="7426" max="7426" width="12.140625" style="655" customWidth="1"/>
    <col min="7427" max="7430" width="8.7109375" style="655" customWidth="1"/>
    <col min="7431" max="7431" width="9" style="655" customWidth="1"/>
    <col min="7432" max="7432" width="16.85546875" style="655" customWidth="1"/>
    <col min="7433" max="7433" width="8.7109375" style="655" customWidth="1"/>
    <col min="7434" max="7434" width="8.85546875" style="655"/>
    <col min="7435" max="7435" width="14.28515625" style="655" customWidth="1"/>
    <col min="7436" max="7680" width="8.85546875" style="655"/>
    <col min="7681" max="7681" width="19.28515625" style="655" customWidth="1"/>
    <col min="7682" max="7682" width="12.140625" style="655" customWidth="1"/>
    <col min="7683" max="7686" width="8.7109375" style="655" customWidth="1"/>
    <col min="7687" max="7687" width="9" style="655" customWidth="1"/>
    <col min="7688" max="7688" width="16.85546875" style="655" customWidth="1"/>
    <col min="7689" max="7689" width="8.7109375" style="655" customWidth="1"/>
    <col min="7690" max="7690" width="8.85546875" style="655"/>
    <col min="7691" max="7691" width="14.28515625" style="655" customWidth="1"/>
    <col min="7692" max="7936" width="8.85546875" style="655"/>
    <col min="7937" max="7937" width="19.28515625" style="655" customWidth="1"/>
    <col min="7938" max="7938" width="12.140625" style="655" customWidth="1"/>
    <col min="7939" max="7942" width="8.7109375" style="655" customWidth="1"/>
    <col min="7943" max="7943" width="9" style="655" customWidth="1"/>
    <col min="7944" max="7944" width="16.85546875" style="655" customWidth="1"/>
    <col min="7945" max="7945" width="8.7109375" style="655" customWidth="1"/>
    <col min="7946" max="7946" width="8.85546875" style="655"/>
    <col min="7947" max="7947" width="14.28515625" style="655" customWidth="1"/>
    <col min="7948" max="8192" width="8.85546875" style="655"/>
    <col min="8193" max="8193" width="19.28515625" style="655" customWidth="1"/>
    <col min="8194" max="8194" width="12.140625" style="655" customWidth="1"/>
    <col min="8195" max="8198" width="8.7109375" style="655" customWidth="1"/>
    <col min="8199" max="8199" width="9" style="655" customWidth="1"/>
    <col min="8200" max="8200" width="16.85546875" style="655" customWidth="1"/>
    <col min="8201" max="8201" width="8.7109375" style="655" customWidth="1"/>
    <col min="8202" max="8202" width="8.85546875" style="655"/>
    <col min="8203" max="8203" width="14.28515625" style="655" customWidth="1"/>
    <col min="8204" max="8448" width="8.85546875" style="655"/>
    <col min="8449" max="8449" width="19.28515625" style="655" customWidth="1"/>
    <col min="8450" max="8450" width="12.140625" style="655" customWidth="1"/>
    <col min="8451" max="8454" width="8.7109375" style="655" customWidth="1"/>
    <col min="8455" max="8455" width="9" style="655" customWidth="1"/>
    <col min="8456" max="8456" width="16.85546875" style="655" customWidth="1"/>
    <col min="8457" max="8457" width="8.7109375" style="655" customWidth="1"/>
    <col min="8458" max="8458" width="8.85546875" style="655"/>
    <col min="8459" max="8459" width="14.28515625" style="655" customWidth="1"/>
    <col min="8460" max="8704" width="8.85546875" style="655"/>
    <col min="8705" max="8705" width="19.28515625" style="655" customWidth="1"/>
    <col min="8706" max="8706" width="12.140625" style="655" customWidth="1"/>
    <col min="8707" max="8710" width="8.7109375" style="655" customWidth="1"/>
    <col min="8711" max="8711" width="9" style="655" customWidth="1"/>
    <col min="8712" max="8712" width="16.85546875" style="655" customWidth="1"/>
    <col min="8713" max="8713" width="8.7109375" style="655" customWidth="1"/>
    <col min="8714" max="8714" width="8.85546875" style="655"/>
    <col min="8715" max="8715" width="14.28515625" style="655" customWidth="1"/>
    <col min="8716" max="8960" width="8.85546875" style="655"/>
    <col min="8961" max="8961" width="19.28515625" style="655" customWidth="1"/>
    <col min="8962" max="8962" width="12.140625" style="655" customWidth="1"/>
    <col min="8963" max="8966" width="8.7109375" style="655" customWidth="1"/>
    <col min="8967" max="8967" width="9" style="655" customWidth="1"/>
    <col min="8968" max="8968" width="16.85546875" style="655" customWidth="1"/>
    <col min="8969" max="8969" width="8.7109375" style="655" customWidth="1"/>
    <col min="8970" max="8970" width="8.85546875" style="655"/>
    <col min="8971" max="8971" width="14.28515625" style="655" customWidth="1"/>
    <col min="8972" max="9216" width="8.85546875" style="655"/>
    <col min="9217" max="9217" width="19.28515625" style="655" customWidth="1"/>
    <col min="9218" max="9218" width="12.140625" style="655" customWidth="1"/>
    <col min="9219" max="9222" width="8.7109375" style="655" customWidth="1"/>
    <col min="9223" max="9223" width="9" style="655" customWidth="1"/>
    <col min="9224" max="9224" width="16.85546875" style="655" customWidth="1"/>
    <col min="9225" max="9225" width="8.7109375" style="655" customWidth="1"/>
    <col min="9226" max="9226" width="8.85546875" style="655"/>
    <col min="9227" max="9227" width="14.28515625" style="655" customWidth="1"/>
    <col min="9228" max="9472" width="8.85546875" style="655"/>
    <col min="9473" max="9473" width="19.28515625" style="655" customWidth="1"/>
    <col min="9474" max="9474" width="12.140625" style="655" customWidth="1"/>
    <col min="9475" max="9478" width="8.7109375" style="655" customWidth="1"/>
    <col min="9479" max="9479" width="9" style="655" customWidth="1"/>
    <col min="9480" max="9480" width="16.85546875" style="655" customWidth="1"/>
    <col min="9481" max="9481" width="8.7109375" style="655" customWidth="1"/>
    <col min="9482" max="9482" width="8.85546875" style="655"/>
    <col min="9483" max="9483" width="14.28515625" style="655" customWidth="1"/>
    <col min="9484" max="9728" width="8.85546875" style="655"/>
    <col min="9729" max="9729" width="19.28515625" style="655" customWidth="1"/>
    <col min="9730" max="9730" width="12.140625" style="655" customWidth="1"/>
    <col min="9731" max="9734" width="8.7109375" style="655" customWidth="1"/>
    <col min="9735" max="9735" width="9" style="655" customWidth="1"/>
    <col min="9736" max="9736" width="16.85546875" style="655" customWidth="1"/>
    <col min="9737" max="9737" width="8.7109375" style="655" customWidth="1"/>
    <col min="9738" max="9738" width="8.85546875" style="655"/>
    <col min="9739" max="9739" width="14.28515625" style="655" customWidth="1"/>
    <col min="9740" max="9984" width="8.85546875" style="655"/>
    <col min="9985" max="9985" width="19.28515625" style="655" customWidth="1"/>
    <col min="9986" max="9986" width="12.140625" style="655" customWidth="1"/>
    <col min="9987" max="9990" width="8.7109375" style="655" customWidth="1"/>
    <col min="9991" max="9991" width="9" style="655" customWidth="1"/>
    <col min="9992" max="9992" width="16.85546875" style="655" customWidth="1"/>
    <col min="9993" max="9993" width="8.7109375" style="655" customWidth="1"/>
    <col min="9994" max="9994" width="8.85546875" style="655"/>
    <col min="9995" max="9995" width="14.28515625" style="655" customWidth="1"/>
    <col min="9996" max="10240" width="8.85546875" style="655"/>
    <col min="10241" max="10241" width="19.28515625" style="655" customWidth="1"/>
    <col min="10242" max="10242" width="12.140625" style="655" customWidth="1"/>
    <col min="10243" max="10246" width="8.7109375" style="655" customWidth="1"/>
    <col min="10247" max="10247" width="9" style="655" customWidth="1"/>
    <col min="10248" max="10248" width="16.85546875" style="655" customWidth="1"/>
    <col min="10249" max="10249" width="8.7109375" style="655" customWidth="1"/>
    <col min="10250" max="10250" width="8.85546875" style="655"/>
    <col min="10251" max="10251" width="14.28515625" style="655" customWidth="1"/>
    <col min="10252" max="10496" width="8.85546875" style="655"/>
    <col min="10497" max="10497" width="19.28515625" style="655" customWidth="1"/>
    <col min="10498" max="10498" width="12.140625" style="655" customWidth="1"/>
    <col min="10499" max="10502" width="8.7109375" style="655" customWidth="1"/>
    <col min="10503" max="10503" width="9" style="655" customWidth="1"/>
    <col min="10504" max="10504" width="16.85546875" style="655" customWidth="1"/>
    <col min="10505" max="10505" width="8.7109375" style="655" customWidth="1"/>
    <col min="10506" max="10506" width="8.85546875" style="655"/>
    <col min="10507" max="10507" width="14.28515625" style="655" customWidth="1"/>
    <col min="10508" max="10752" width="8.85546875" style="655"/>
    <col min="10753" max="10753" width="19.28515625" style="655" customWidth="1"/>
    <col min="10754" max="10754" width="12.140625" style="655" customWidth="1"/>
    <col min="10755" max="10758" width="8.7109375" style="655" customWidth="1"/>
    <col min="10759" max="10759" width="9" style="655" customWidth="1"/>
    <col min="10760" max="10760" width="16.85546875" style="655" customWidth="1"/>
    <col min="10761" max="10761" width="8.7109375" style="655" customWidth="1"/>
    <col min="10762" max="10762" width="8.85546875" style="655"/>
    <col min="10763" max="10763" width="14.28515625" style="655" customWidth="1"/>
    <col min="10764" max="11008" width="8.85546875" style="655"/>
    <col min="11009" max="11009" width="19.28515625" style="655" customWidth="1"/>
    <col min="11010" max="11010" width="12.140625" style="655" customWidth="1"/>
    <col min="11011" max="11014" width="8.7109375" style="655" customWidth="1"/>
    <col min="11015" max="11015" width="9" style="655" customWidth="1"/>
    <col min="11016" max="11016" width="16.85546875" style="655" customWidth="1"/>
    <col min="11017" max="11017" width="8.7109375" style="655" customWidth="1"/>
    <col min="11018" max="11018" width="8.85546875" style="655"/>
    <col min="11019" max="11019" width="14.28515625" style="655" customWidth="1"/>
    <col min="11020" max="11264" width="8.85546875" style="655"/>
    <col min="11265" max="11265" width="19.28515625" style="655" customWidth="1"/>
    <col min="11266" max="11266" width="12.140625" style="655" customWidth="1"/>
    <col min="11267" max="11270" width="8.7109375" style="655" customWidth="1"/>
    <col min="11271" max="11271" width="9" style="655" customWidth="1"/>
    <col min="11272" max="11272" width="16.85546875" style="655" customWidth="1"/>
    <col min="11273" max="11273" width="8.7109375" style="655" customWidth="1"/>
    <col min="11274" max="11274" width="8.85546875" style="655"/>
    <col min="11275" max="11275" width="14.28515625" style="655" customWidth="1"/>
    <col min="11276" max="11520" width="8.85546875" style="655"/>
    <col min="11521" max="11521" width="19.28515625" style="655" customWidth="1"/>
    <col min="11522" max="11522" width="12.140625" style="655" customWidth="1"/>
    <col min="11523" max="11526" width="8.7109375" style="655" customWidth="1"/>
    <col min="11527" max="11527" width="9" style="655" customWidth="1"/>
    <col min="11528" max="11528" width="16.85546875" style="655" customWidth="1"/>
    <col min="11529" max="11529" width="8.7109375" style="655" customWidth="1"/>
    <col min="11530" max="11530" width="8.85546875" style="655"/>
    <col min="11531" max="11531" width="14.28515625" style="655" customWidth="1"/>
    <col min="11532" max="11776" width="8.85546875" style="655"/>
    <col min="11777" max="11777" width="19.28515625" style="655" customWidth="1"/>
    <col min="11778" max="11778" width="12.140625" style="655" customWidth="1"/>
    <col min="11779" max="11782" width="8.7109375" style="655" customWidth="1"/>
    <col min="11783" max="11783" width="9" style="655" customWidth="1"/>
    <col min="11784" max="11784" width="16.85546875" style="655" customWidth="1"/>
    <col min="11785" max="11785" width="8.7109375" style="655" customWidth="1"/>
    <col min="11786" max="11786" width="8.85546875" style="655"/>
    <col min="11787" max="11787" width="14.28515625" style="655" customWidth="1"/>
    <col min="11788" max="12032" width="8.85546875" style="655"/>
    <col min="12033" max="12033" width="19.28515625" style="655" customWidth="1"/>
    <col min="12034" max="12034" width="12.140625" style="655" customWidth="1"/>
    <col min="12035" max="12038" width="8.7109375" style="655" customWidth="1"/>
    <col min="12039" max="12039" width="9" style="655" customWidth="1"/>
    <col min="12040" max="12040" width="16.85546875" style="655" customWidth="1"/>
    <col min="12041" max="12041" width="8.7109375" style="655" customWidth="1"/>
    <col min="12042" max="12042" width="8.85546875" style="655"/>
    <col min="12043" max="12043" width="14.28515625" style="655" customWidth="1"/>
    <col min="12044" max="12288" width="8.85546875" style="655"/>
    <col min="12289" max="12289" width="19.28515625" style="655" customWidth="1"/>
    <col min="12290" max="12290" width="12.140625" style="655" customWidth="1"/>
    <col min="12291" max="12294" width="8.7109375" style="655" customWidth="1"/>
    <col min="12295" max="12295" width="9" style="655" customWidth="1"/>
    <col min="12296" max="12296" width="16.85546875" style="655" customWidth="1"/>
    <col min="12297" max="12297" width="8.7109375" style="655" customWidth="1"/>
    <col min="12298" max="12298" width="8.85546875" style="655"/>
    <col min="12299" max="12299" width="14.28515625" style="655" customWidth="1"/>
    <col min="12300" max="12544" width="8.85546875" style="655"/>
    <col min="12545" max="12545" width="19.28515625" style="655" customWidth="1"/>
    <col min="12546" max="12546" width="12.140625" style="655" customWidth="1"/>
    <col min="12547" max="12550" width="8.7109375" style="655" customWidth="1"/>
    <col min="12551" max="12551" width="9" style="655" customWidth="1"/>
    <col min="12552" max="12552" width="16.85546875" style="655" customWidth="1"/>
    <col min="12553" max="12553" width="8.7109375" style="655" customWidth="1"/>
    <col min="12554" max="12554" width="8.85546875" style="655"/>
    <col min="12555" max="12555" width="14.28515625" style="655" customWidth="1"/>
    <col min="12556" max="12800" width="8.85546875" style="655"/>
    <col min="12801" max="12801" width="19.28515625" style="655" customWidth="1"/>
    <col min="12802" max="12802" width="12.140625" style="655" customWidth="1"/>
    <col min="12803" max="12806" width="8.7109375" style="655" customWidth="1"/>
    <col min="12807" max="12807" width="9" style="655" customWidth="1"/>
    <col min="12808" max="12808" width="16.85546875" style="655" customWidth="1"/>
    <col min="12809" max="12809" width="8.7109375" style="655" customWidth="1"/>
    <col min="12810" max="12810" width="8.85546875" style="655"/>
    <col min="12811" max="12811" width="14.28515625" style="655" customWidth="1"/>
    <col min="12812" max="13056" width="8.85546875" style="655"/>
    <col min="13057" max="13057" width="19.28515625" style="655" customWidth="1"/>
    <col min="13058" max="13058" width="12.140625" style="655" customWidth="1"/>
    <col min="13059" max="13062" width="8.7109375" style="655" customWidth="1"/>
    <col min="13063" max="13063" width="9" style="655" customWidth="1"/>
    <col min="13064" max="13064" width="16.85546875" style="655" customWidth="1"/>
    <col min="13065" max="13065" width="8.7109375" style="655" customWidth="1"/>
    <col min="13066" max="13066" width="8.85546875" style="655"/>
    <col min="13067" max="13067" width="14.28515625" style="655" customWidth="1"/>
    <col min="13068" max="13312" width="8.85546875" style="655"/>
    <col min="13313" max="13313" width="19.28515625" style="655" customWidth="1"/>
    <col min="13314" max="13314" width="12.140625" style="655" customWidth="1"/>
    <col min="13315" max="13318" width="8.7109375" style="655" customWidth="1"/>
    <col min="13319" max="13319" width="9" style="655" customWidth="1"/>
    <col min="13320" max="13320" width="16.85546875" style="655" customWidth="1"/>
    <col min="13321" max="13321" width="8.7109375" style="655" customWidth="1"/>
    <col min="13322" max="13322" width="8.85546875" style="655"/>
    <col min="13323" max="13323" width="14.28515625" style="655" customWidth="1"/>
    <col min="13324" max="13568" width="8.85546875" style="655"/>
    <col min="13569" max="13569" width="19.28515625" style="655" customWidth="1"/>
    <col min="13570" max="13570" width="12.140625" style="655" customWidth="1"/>
    <col min="13571" max="13574" width="8.7109375" style="655" customWidth="1"/>
    <col min="13575" max="13575" width="9" style="655" customWidth="1"/>
    <col min="13576" max="13576" width="16.85546875" style="655" customWidth="1"/>
    <col min="13577" max="13577" width="8.7109375" style="655" customWidth="1"/>
    <col min="13578" max="13578" width="8.85546875" style="655"/>
    <col min="13579" max="13579" width="14.28515625" style="655" customWidth="1"/>
    <col min="13580" max="13824" width="8.85546875" style="655"/>
    <col min="13825" max="13825" width="19.28515625" style="655" customWidth="1"/>
    <col min="13826" max="13826" width="12.140625" style="655" customWidth="1"/>
    <col min="13827" max="13830" width="8.7109375" style="655" customWidth="1"/>
    <col min="13831" max="13831" width="9" style="655" customWidth="1"/>
    <col min="13832" max="13832" width="16.85546875" style="655" customWidth="1"/>
    <col min="13833" max="13833" width="8.7109375" style="655" customWidth="1"/>
    <col min="13834" max="13834" width="8.85546875" style="655"/>
    <col min="13835" max="13835" width="14.28515625" style="655" customWidth="1"/>
    <col min="13836" max="14080" width="8.85546875" style="655"/>
    <col min="14081" max="14081" width="19.28515625" style="655" customWidth="1"/>
    <col min="14082" max="14082" width="12.140625" style="655" customWidth="1"/>
    <col min="14083" max="14086" width="8.7109375" style="655" customWidth="1"/>
    <col min="14087" max="14087" width="9" style="655" customWidth="1"/>
    <col min="14088" max="14088" width="16.85546875" style="655" customWidth="1"/>
    <col min="14089" max="14089" width="8.7109375" style="655" customWidth="1"/>
    <col min="14090" max="14090" width="8.85546875" style="655"/>
    <col min="14091" max="14091" width="14.28515625" style="655" customWidth="1"/>
    <col min="14092" max="14336" width="8.85546875" style="655"/>
    <col min="14337" max="14337" width="19.28515625" style="655" customWidth="1"/>
    <col min="14338" max="14338" width="12.140625" style="655" customWidth="1"/>
    <col min="14339" max="14342" width="8.7109375" style="655" customWidth="1"/>
    <col min="14343" max="14343" width="9" style="655" customWidth="1"/>
    <col min="14344" max="14344" width="16.85546875" style="655" customWidth="1"/>
    <col min="14345" max="14345" width="8.7109375" style="655" customWidth="1"/>
    <col min="14346" max="14346" width="8.85546875" style="655"/>
    <col min="14347" max="14347" width="14.28515625" style="655" customWidth="1"/>
    <col min="14348" max="14592" width="8.85546875" style="655"/>
    <col min="14593" max="14593" width="19.28515625" style="655" customWidth="1"/>
    <col min="14594" max="14594" width="12.140625" style="655" customWidth="1"/>
    <col min="14595" max="14598" width="8.7109375" style="655" customWidth="1"/>
    <col min="14599" max="14599" width="9" style="655" customWidth="1"/>
    <col min="14600" max="14600" width="16.85546875" style="655" customWidth="1"/>
    <col min="14601" max="14601" width="8.7109375" style="655" customWidth="1"/>
    <col min="14602" max="14602" width="8.85546875" style="655"/>
    <col min="14603" max="14603" width="14.28515625" style="655" customWidth="1"/>
    <col min="14604" max="14848" width="8.85546875" style="655"/>
    <col min="14849" max="14849" width="19.28515625" style="655" customWidth="1"/>
    <col min="14850" max="14850" width="12.140625" style="655" customWidth="1"/>
    <col min="14851" max="14854" width="8.7109375" style="655" customWidth="1"/>
    <col min="14855" max="14855" width="9" style="655" customWidth="1"/>
    <col min="14856" max="14856" width="16.85546875" style="655" customWidth="1"/>
    <col min="14857" max="14857" width="8.7109375" style="655" customWidth="1"/>
    <col min="14858" max="14858" width="8.85546875" style="655"/>
    <col min="14859" max="14859" width="14.28515625" style="655" customWidth="1"/>
    <col min="14860" max="15104" width="8.85546875" style="655"/>
    <col min="15105" max="15105" width="19.28515625" style="655" customWidth="1"/>
    <col min="15106" max="15106" width="12.140625" style="655" customWidth="1"/>
    <col min="15107" max="15110" width="8.7109375" style="655" customWidth="1"/>
    <col min="15111" max="15111" width="9" style="655" customWidth="1"/>
    <col min="15112" max="15112" width="16.85546875" style="655" customWidth="1"/>
    <col min="15113" max="15113" width="8.7109375" style="655" customWidth="1"/>
    <col min="15114" max="15114" width="8.85546875" style="655"/>
    <col min="15115" max="15115" width="14.28515625" style="655" customWidth="1"/>
    <col min="15116" max="15360" width="8.85546875" style="655"/>
    <col min="15361" max="15361" width="19.28515625" style="655" customWidth="1"/>
    <col min="15362" max="15362" width="12.140625" style="655" customWidth="1"/>
    <col min="15363" max="15366" width="8.7109375" style="655" customWidth="1"/>
    <col min="15367" max="15367" width="9" style="655" customWidth="1"/>
    <col min="15368" max="15368" width="16.85546875" style="655" customWidth="1"/>
    <col min="15369" max="15369" width="8.7109375" style="655" customWidth="1"/>
    <col min="15370" max="15370" width="8.85546875" style="655"/>
    <col min="15371" max="15371" width="14.28515625" style="655" customWidth="1"/>
    <col min="15372" max="15616" width="8.85546875" style="655"/>
    <col min="15617" max="15617" width="19.28515625" style="655" customWidth="1"/>
    <col min="15618" max="15618" width="12.140625" style="655" customWidth="1"/>
    <col min="15619" max="15622" width="8.7109375" style="655" customWidth="1"/>
    <col min="15623" max="15623" width="9" style="655" customWidth="1"/>
    <col min="15624" max="15624" width="16.85546875" style="655" customWidth="1"/>
    <col min="15625" max="15625" width="8.7109375" style="655" customWidth="1"/>
    <col min="15626" max="15626" width="8.85546875" style="655"/>
    <col min="15627" max="15627" width="14.28515625" style="655" customWidth="1"/>
    <col min="15628" max="15872" width="8.85546875" style="655"/>
    <col min="15873" max="15873" width="19.28515625" style="655" customWidth="1"/>
    <col min="15874" max="15874" width="12.140625" style="655" customWidth="1"/>
    <col min="15875" max="15878" width="8.7109375" style="655" customWidth="1"/>
    <col min="15879" max="15879" width="9" style="655" customWidth="1"/>
    <col min="15880" max="15880" width="16.85546875" style="655" customWidth="1"/>
    <col min="15881" max="15881" width="8.7109375" style="655" customWidth="1"/>
    <col min="15882" max="15882" width="8.85546875" style="655"/>
    <col min="15883" max="15883" width="14.28515625" style="655" customWidth="1"/>
    <col min="15884" max="16128" width="8.85546875" style="655"/>
    <col min="16129" max="16129" width="19.28515625" style="655" customWidth="1"/>
    <col min="16130" max="16130" width="12.140625" style="655" customWidth="1"/>
    <col min="16131" max="16134" width="8.7109375" style="655" customWidth="1"/>
    <col min="16135" max="16135" width="9" style="655" customWidth="1"/>
    <col min="16136" max="16136" width="16.85546875" style="655" customWidth="1"/>
    <col min="16137" max="16137" width="8.7109375" style="655" customWidth="1"/>
    <col min="16138" max="16138" width="8.85546875" style="655"/>
    <col min="16139" max="16139" width="14.28515625" style="655" customWidth="1"/>
    <col min="16140" max="16384" width="8.85546875" style="655"/>
  </cols>
  <sheetData>
    <row r="1" spans="1:8" ht="15.75">
      <c r="A1" s="778" t="s">
        <v>745</v>
      </c>
      <c r="B1" s="778"/>
      <c r="C1" s="778"/>
      <c r="D1" s="778"/>
      <c r="E1" s="778"/>
      <c r="F1" s="778"/>
      <c r="G1" s="778"/>
    </row>
    <row r="2" spans="1:8" ht="15.75">
      <c r="A2" s="778" t="s">
        <v>746</v>
      </c>
      <c r="B2" s="778"/>
      <c r="C2" s="778"/>
      <c r="D2" s="778"/>
      <c r="E2" s="778"/>
      <c r="F2" s="778"/>
      <c r="G2" s="778"/>
    </row>
    <row r="3" spans="1:8" ht="18.75" customHeight="1">
      <c r="A3" s="778" t="s">
        <v>747</v>
      </c>
      <c r="B3" s="778"/>
      <c r="C3" s="778"/>
      <c r="D3" s="778"/>
      <c r="E3" s="778"/>
      <c r="F3" s="778"/>
      <c r="G3" s="778"/>
    </row>
    <row r="4" spans="1:8" ht="18.75" customHeight="1">
      <c r="A4" s="778" t="s">
        <v>748</v>
      </c>
      <c r="B4" s="778"/>
      <c r="C4" s="778"/>
      <c r="D4" s="778"/>
      <c r="E4" s="778"/>
      <c r="F4" s="778"/>
      <c r="G4" s="778"/>
      <c r="H4" s="717"/>
    </row>
    <row r="5" spans="1:8" ht="15.75">
      <c r="A5" s="779" t="s">
        <v>749</v>
      </c>
      <c r="B5" s="861"/>
      <c r="C5" s="861"/>
      <c r="D5" s="861"/>
      <c r="E5" s="861"/>
      <c r="F5" s="861"/>
      <c r="G5" s="862" t="s">
        <v>750</v>
      </c>
    </row>
    <row r="6" spans="1:8" ht="27.75" customHeight="1">
      <c r="A6" s="781" t="s">
        <v>556</v>
      </c>
      <c r="B6" s="782" t="s">
        <v>557</v>
      </c>
      <c r="C6" s="863" t="s">
        <v>396</v>
      </c>
      <c r="D6" s="864"/>
      <c r="E6" s="864"/>
      <c r="F6" s="864"/>
      <c r="G6" s="865" t="s">
        <v>397</v>
      </c>
    </row>
    <row r="7" spans="1:8" ht="19.5" customHeight="1">
      <c r="A7" s="786" t="s">
        <v>558</v>
      </c>
      <c r="B7" s="679" t="s">
        <v>559</v>
      </c>
      <c r="C7" s="866">
        <v>1433</v>
      </c>
      <c r="D7" s="866">
        <v>1434</v>
      </c>
      <c r="E7" s="866">
        <v>1435</v>
      </c>
      <c r="F7" s="866">
        <v>1436</v>
      </c>
      <c r="G7" s="866">
        <v>1437</v>
      </c>
    </row>
    <row r="8" spans="1:8" ht="30" customHeight="1">
      <c r="A8" s="788" t="s">
        <v>560</v>
      </c>
      <c r="B8" s="789" t="s">
        <v>561</v>
      </c>
      <c r="C8" s="789">
        <v>2101</v>
      </c>
      <c r="D8" s="789">
        <v>2459</v>
      </c>
      <c r="E8" s="789">
        <v>3045</v>
      </c>
      <c r="F8" s="789">
        <v>3432</v>
      </c>
      <c r="G8" s="789">
        <v>3808</v>
      </c>
    </row>
    <row r="9" spans="1:8" ht="30" customHeight="1">
      <c r="A9" s="790"/>
      <c r="B9" s="791" t="s">
        <v>562</v>
      </c>
      <c r="C9" s="791">
        <v>6289</v>
      </c>
      <c r="D9" s="791">
        <v>6232</v>
      </c>
      <c r="E9" s="791">
        <v>6259</v>
      </c>
      <c r="F9" s="791">
        <v>6215</v>
      </c>
      <c r="G9" s="791">
        <v>6455</v>
      </c>
    </row>
    <row r="10" spans="1:8" ht="30" customHeight="1">
      <c r="A10" s="786" t="s">
        <v>731</v>
      </c>
      <c r="B10" s="792" t="s">
        <v>89</v>
      </c>
      <c r="C10" s="792">
        <f>SUM(C8:C9)</f>
        <v>8390</v>
      </c>
      <c r="D10" s="792">
        <f>SUM(D8:D9)</f>
        <v>8691</v>
      </c>
      <c r="E10" s="792">
        <f>SUM(E8:E9)</f>
        <v>9304</v>
      </c>
      <c r="F10" s="792">
        <f>SUM(F8:F9)</f>
        <v>9647</v>
      </c>
      <c r="G10" s="792">
        <f>SUM(G8:G9)</f>
        <v>10263</v>
      </c>
    </row>
    <row r="11" spans="1:8" ht="13.5" customHeight="1">
      <c r="A11" s="867" t="s">
        <v>751</v>
      </c>
      <c r="B11" s="868"/>
      <c r="C11" s="869">
        <v>2.9</v>
      </c>
      <c r="D11" s="870">
        <v>2.9</v>
      </c>
      <c r="E11" s="870">
        <v>3</v>
      </c>
      <c r="F11" s="870">
        <v>3.1</v>
      </c>
      <c r="G11" s="870">
        <v>3.2</v>
      </c>
    </row>
    <row r="12" spans="1:8" ht="13.5" customHeight="1">
      <c r="A12" s="871" t="s">
        <v>752</v>
      </c>
      <c r="B12" s="872"/>
      <c r="C12" s="873"/>
      <c r="D12" s="874"/>
      <c r="E12" s="874"/>
      <c r="F12" s="874"/>
      <c r="G12" s="874"/>
      <c r="H12" s="875"/>
    </row>
    <row r="13" spans="1:8" ht="30" customHeight="1">
      <c r="A13" s="781" t="s">
        <v>564</v>
      </c>
      <c r="B13" s="796" t="s">
        <v>561</v>
      </c>
      <c r="C13" s="789">
        <v>12839</v>
      </c>
      <c r="D13" s="789">
        <v>13016</v>
      </c>
      <c r="E13" s="789">
        <v>15038</v>
      </c>
      <c r="F13" s="789">
        <v>15991</v>
      </c>
      <c r="G13" s="789">
        <v>17165</v>
      </c>
    </row>
    <row r="14" spans="1:8" ht="30" customHeight="1">
      <c r="A14" s="790"/>
      <c r="B14" s="791" t="s">
        <v>562</v>
      </c>
      <c r="C14" s="791">
        <v>3478</v>
      </c>
      <c r="D14" s="791">
        <v>3267</v>
      </c>
      <c r="E14" s="791">
        <v>3098</v>
      </c>
      <c r="F14" s="791">
        <v>2754</v>
      </c>
      <c r="G14" s="791">
        <v>2698</v>
      </c>
    </row>
    <row r="15" spans="1:8" ht="30" customHeight="1">
      <c r="A15" s="786" t="s">
        <v>169</v>
      </c>
      <c r="B15" s="792" t="s">
        <v>89</v>
      </c>
      <c r="C15" s="792">
        <f>SUM(C13:C14)</f>
        <v>16317</v>
      </c>
      <c r="D15" s="792">
        <f>SUM(D13:D14)</f>
        <v>16283</v>
      </c>
      <c r="E15" s="792">
        <f>SUM(E13:E14)</f>
        <v>18136</v>
      </c>
      <c r="F15" s="792">
        <f>SUM(F13:F14)</f>
        <v>18745</v>
      </c>
      <c r="G15" s="792">
        <f>SUM(G13:G14)</f>
        <v>19863</v>
      </c>
    </row>
    <row r="16" spans="1:8" ht="14.25" customHeight="1">
      <c r="A16" s="867" t="s">
        <v>751</v>
      </c>
      <c r="B16" s="868"/>
      <c r="C16" s="869">
        <v>5.6</v>
      </c>
      <c r="D16" s="869">
        <v>5.4</v>
      </c>
      <c r="E16" s="869">
        <v>5.9</v>
      </c>
      <c r="F16" s="869">
        <v>5.9</v>
      </c>
      <c r="G16" s="869">
        <v>6.3</v>
      </c>
    </row>
    <row r="17" spans="1:7" ht="13.5" customHeight="1">
      <c r="A17" s="871" t="s">
        <v>752</v>
      </c>
      <c r="B17" s="872"/>
      <c r="C17" s="873"/>
      <c r="D17" s="873"/>
      <c r="E17" s="873"/>
      <c r="F17" s="873"/>
      <c r="G17" s="873"/>
    </row>
    <row r="18" spans="1:7" ht="30" customHeight="1">
      <c r="A18" s="781" t="s">
        <v>753</v>
      </c>
      <c r="B18" s="796" t="s">
        <v>561</v>
      </c>
      <c r="C18" s="789">
        <v>109</v>
      </c>
      <c r="D18" s="789">
        <v>147</v>
      </c>
      <c r="E18" s="789">
        <v>315</v>
      </c>
      <c r="F18" s="789">
        <v>363</v>
      </c>
      <c r="G18" s="789">
        <v>419</v>
      </c>
    </row>
    <row r="19" spans="1:7" ht="30" customHeight="1">
      <c r="A19" s="788"/>
      <c r="B19" s="791" t="s">
        <v>562</v>
      </c>
      <c r="C19" s="791">
        <v>28</v>
      </c>
      <c r="D19" s="791">
        <v>17</v>
      </c>
      <c r="E19" s="791">
        <v>11</v>
      </c>
      <c r="F19" s="791">
        <v>11</v>
      </c>
      <c r="G19" s="791">
        <v>11</v>
      </c>
    </row>
    <row r="20" spans="1:7" ht="30" customHeight="1">
      <c r="A20" s="786" t="s">
        <v>167</v>
      </c>
      <c r="B20" s="792" t="s">
        <v>89</v>
      </c>
      <c r="C20" s="792">
        <f>SUM(C18:C19)</f>
        <v>137</v>
      </c>
      <c r="D20" s="792">
        <f>SUM(D18:D19)</f>
        <v>164</v>
      </c>
      <c r="E20" s="792">
        <f>SUM(E18:E19)</f>
        <v>326</v>
      </c>
      <c r="F20" s="792">
        <f>SUM(F18:F19)</f>
        <v>374</v>
      </c>
      <c r="G20" s="792">
        <f>SUM(G18:G19)</f>
        <v>430</v>
      </c>
    </row>
    <row r="21" spans="1:7" ht="14.25" customHeight="1">
      <c r="A21" s="867" t="s">
        <v>751</v>
      </c>
      <c r="B21" s="868"/>
      <c r="C21" s="876">
        <v>0.05</v>
      </c>
      <c r="D21" s="876">
        <v>0.05</v>
      </c>
      <c r="E21" s="876">
        <v>0.11</v>
      </c>
      <c r="F21" s="876">
        <v>0.12</v>
      </c>
      <c r="G21" s="876">
        <v>0.13</v>
      </c>
    </row>
    <row r="22" spans="1:7" ht="13.5" customHeight="1">
      <c r="A22" s="871" t="s">
        <v>752</v>
      </c>
      <c r="B22" s="872"/>
      <c r="C22" s="877"/>
      <c r="D22" s="877"/>
      <c r="E22" s="877"/>
      <c r="F22" s="877"/>
      <c r="G22" s="877"/>
    </row>
    <row r="23" spans="1:7" ht="30" customHeight="1">
      <c r="A23" s="781" t="s">
        <v>754</v>
      </c>
      <c r="B23" s="796" t="s">
        <v>561</v>
      </c>
      <c r="C23" s="789">
        <v>9887</v>
      </c>
      <c r="D23" s="789">
        <v>10232</v>
      </c>
      <c r="E23" s="789">
        <v>9519</v>
      </c>
      <c r="F23" s="789">
        <v>9609</v>
      </c>
      <c r="G23" s="789">
        <v>10585</v>
      </c>
    </row>
    <row r="24" spans="1:7" ht="30" customHeight="1">
      <c r="A24" s="788" t="s">
        <v>755</v>
      </c>
      <c r="B24" s="791" t="s">
        <v>562</v>
      </c>
      <c r="C24" s="791">
        <v>226</v>
      </c>
      <c r="D24" s="791">
        <v>320</v>
      </c>
      <c r="E24" s="791">
        <v>171</v>
      </c>
      <c r="F24" s="791">
        <v>139</v>
      </c>
      <c r="G24" s="791">
        <v>227</v>
      </c>
    </row>
    <row r="25" spans="1:7" ht="30" customHeight="1">
      <c r="A25" s="786" t="s">
        <v>756</v>
      </c>
      <c r="B25" s="792" t="s">
        <v>89</v>
      </c>
      <c r="C25" s="792">
        <f>SUM(C23:C24)</f>
        <v>10113</v>
      </c>
      <c r="D25" s="792">
        <f>SUM(D23:D24)</f>
        <v>10552</v>
      </c>
      <c r="E25" s="792">
        <f>SUM(E23:E24)</f>
        <v>9690</v>
      </c>
      <c r="F25" s="792">
        <f>SUM(F23:F24)</f>
        <v>9748</v>
      </c>
      <c r="G25" s="792">
        <f>SUM(G23:G24)</f>
        <v>10812</v>
      </c>
    </row>
    <row r="26" spans="1:7" ht="14.25" customHeight="1">
      <c r="A26" s="867" t="s">
        <v>751</v>
      </c>
      <c r="B26" s="868"/>
      <c r="C26" s="869">
        <v>3.5</v>
      </c>
      <c r="D26" s="869">
        <v>3.5</v>
      </c>
      <c r="E26" s="869">
        <v>3.2</v>
      </c>
      <c r="F26" s="869">
        <v>3.1</v>
      </c>
      <c r="G26" s="869">
        <v>3.4</v>
      </c>
    </row>
    <row r="27" spans="1:7" ht="13.5" customHeight="1">
      <c r="A27" s="871" t="s">
        <v>752</v>
      </c>
      <c r="B27" s="872"/>
      <c r="C27" s="873"/>
      <c r="D27" s="873"/>
      <c r="E27" s="873"/>
      <c r="F27" s="873"/>
      <c r="G27" s="873"/>
    </row>
    <row r="28" spans="1:7" s="717" customFormat="1" ht="24" customHeight="1">
      <c r="A28" s="878" t="s">
        <v>757</v>
      </c>
      <c r="B28" s="878"/>
      <c r="C28" s="879"/>
      <c r="D28" s="879"/>
      <c r="E28" s="879"/>
      <c r="F28" s="880" t="s">
        <v>758</v>
      </c>
      <c r="G28" s="880"/>
    </row>
    <row r="29" spans="1:7" s="717" customFormat="1" ht="16.5" customHeight="1">
      <c r="A29" s="881"/>
      <c r="B29" s="881"/>
      <c r="C29" s="882"/>
      <c r="D29" s="882"/>
      <c r="E29" s="882"/>
      <c r="F29" s="883"/>
      <c r="G29" s="883"/>
    </row>
    <row r="30" spans="1:7">
      <c r="C30" s="775"/>
      <c r="D30" s="775"/>
      <c r="E30" s="775"/>
      <c r="F30" s="775"/>
      <c r="G30" s="775"/>
    </row>
    <row r="32" spans="1:7" ht="18">
      <c r="A32" s="884"/>
    </row>
  </sheetData>
  <mergeCells count="36">
    <mergeCell ref="A28:B28"/>
    <mergeCell ref="F28:G28"/>
    <mergeCell ref="A29:B29"/>
    <mergeCell ref="F29:G29"/>
    <mergeCell ref="A26:B26"/>
    <mergeCell ref="C26:C27"/>
    <mergeCell ref="D26:D27"/>
    <mergeCell ref="E26:E27"/>
    <mergeCell ref="F26:F27"/>
    <mergeCell ref="G26:G27"/>
    <mergeCell ref="A27:B27"/>
    <mergeCell ref="G16:G17"/>
    <mergeCell ref="A17:B17"/>
    <mergeCell ref="A21:B21"/>
    <mergeCell ref="C21:C22"/>
    <mergeCell ref="D21:D22"/>
    <mergeCell ref="E21:E22"/>
    <mergeCell ref="F21:F22"/>
    <mergeCell ref="G21:G22"/>
    <mergeCell ref="A22:B22"/>
    <mergeCell ref="A12:B12"/>
    <mergeCell ref="A16:B16"/>
    <mergeCell ref="C16:C17"/>
    <mergeCell ref="D16:D17"/>
    <mergeCell ref="E16:E17"/>
    <mergeCell ref="F16:F17"/>
    <mergeCell ref="A1:G1"/>
    <mergeCell ref="A2:G2"/>
    <mergeCell ref="A3:G3"/>
    <mergeCell ref="A4:G4"/>
    <mergeCell ref="A11:B11"/>
    <mergeCell ref="C11:C12"/>
    <mergeCell ref="D11:D12"/>
    <mergeCell ref="E11:E12"/>
    <mergeCell ref="F11:F12"/>
    <mergeCell ref="G11:G12"/>
  </mergeCells>
  <printOptions horizontalCentered="1" verticalCentered="1"/>
  <pageMargins left="0.15748000000000001" right="0.15748031496063" top="0.57480314960629997" bottom="0.57480315000000004" header="0.5" footer="0.5"/>
  <pageSetup paperSize="9" orientation="portrait" horizontalDpi="4294967295"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5BF4-69E3-4C32-9B3F-38A7E267F330}">
  <dimension ref="A1:G36"/>
  <sheetViews>
    <sheetView showGridLines="0" zoomScale="75" zoomScaleNormal="75" workbookViewId="0">
      <selection activeCell="L20" sqref="L20"/>
    </sheetView>
  </sheetViews>
  <sheetFormatPr defaultRowHeight="12.75"/>
  <cols>
    <col min="1" max="1" width="14.7109375" style="655" customWidth="1"/>
    <col min="2" max="2" width="13.42578125" style="655" customWidth="1"/>
    <col min="3" max="7" width="10.7109375" style="655" customWidth="1"/>
    <col min="8" max="256" width="9.140625" style="655"/>
    <col min="257" max="257" width="14.7109375" style="655" customWidth="1"/>
    <col min="258" max="258" width="13.42578125" style="655" customWidth="1"/>
    <col min="259" max="263" width="10.7109375" style="655" customWidth="1"/>
    <col min="264" max="512" width="9.140625" style="655"/>
    <col min="513" max="513" width="14.7109375" style="655" customWidth="1"/>
    <col min="514" max="514" width="13.42578125" style="655" customWidth="1"/>
    <col min="515" max="519" width="10.7109375" style="655" customWidth="1"/>
    <col min="520" max="768" width="9.140625" style="655"/>
    <col min="769" max="769" width="14.7109375" style="655" customWidth="1"/>
    <col min="770" max="770" width="13.42578125" style="655" customWidth="1"/>
    <col min="771" max="775" width="10.7109375" style="655" customWidth="1"/>
    <col min="776" max="1024" width="9.140625" style="655"/>
    <col min="1025" max="1025" width="14.7109375" style="655" customWidth="1"/>
    <col min="1026" max="1026" width="13.42578125" style="655" customWidth="1"/>
    <col min="1027" max="1031" width="10.7109375" style="655" customWidth="1"/>
    <col min="1032" max="1280" width="9.140625" style="655"/>
    <col min="1281" max="1281" width="14.7109375" style="655" customWidth="1"/>
    <col min="1282" max="1282" width="13.42578125" style="655" customWidth="1"/>
    <col min="1283" max="1287" width="10.7109375" style="655" customWidth="1"/>
    <col min="1288" max="1536" width="9.140625" style="655"/>
    <col min="1537" max="1537" width="14.7109375" style="655" customWidth="1"/>
    <col min="1538" max="1538" width="13.42578125" style="655" customWidth="1"/>
    <col min="1539" max="1543" width="10.7109375" style="655" customWidth="1"/>
    <col min="1544" max="1792" width="9.140625" style="655"/>
    <col min="1793" max="1793" width="14.7109375" style="655" customWidth="1"/>
    <col min="1794" max="1794" width="13.42578125" style="655" customWidth="1"/>
    <col min="1795" max="1799" width="10.7109375" style="655" customWidth="1"/>
    <col min="1800" max="2048" width="9.140625" style="655"/>
    <col min="2049" max="2049" width="14.7109375" style="655" customWidth="1"/>
    <col min="2050" max="2050" width="13.42578125" style="655" customWidth="1"/>
    <col min="2051" max="2055" width="10.7109375" style="655" customWidth="1"/>
    <col min="2056" max="2304" width="9.140625" style="655"/>
    <col min="2305" max="2305" width="14.7109375" style="655" customWidth="1"/>
    <col min="2306" max="2306" width="13.42578125" style="655" customWidth="1"/>
    <col min="2307" max="2311" width="10.7109375" style="655" customWidth="1"/>
    <col min="2312" max="2560" width="9.140625" style="655"/>
    <col min="2561" max="2561" width="14.7109375" style="655" customWidth="1"/>
    <col min="2562" max="2562" width="13.42578125" style="655" customWidth="1"/>
    <col min="2563" max="2567" width="10.7109375" style="655" customWidth="1"/>
    <col min="2568" max="2816" width="9.140625" style="655"/>
    <col min="2817" max="2817" width="14.7109375" style="655" customWidth="1"/>
    <col min="2818" max="2818" width="13.42578125" style="655" customWidth="1"/>
    <col min="2819" max="2823" width="10.7109375" style="655" customWidth="1"/>
    <col min="2824" max="3072" width="9.140625" style="655"/>
    <col min="3073" max="3073" width="14.7109375" style="655" customWidth="1"/>
    <col min="3074" max="3074" width="13.42578125" style="655" customWidth="1"/>
    <col min="3075" max="3079" width="10.7109375" style="655" customWidth="1"/>
    <col min="3080" max="3328" width="9.140625" style="655"/>
    <col min="3329" max="3329" width="14.7109375" style="655" customWidth="1"/>
    <col min="3330" max="3330" width="13.42578125" style="655" customWidth="1"/>
    <col min="3331" max="3335" width="10.7109375" style="655" customWidth="1"/>
    <col min="3336" max="3584" width="9.140625" style="655"/>
    <col min="3585" max="3585" width="14.7109375" style="655" customWidth="1"/>
    <col min="3586" max="3586" width="13.42578125" style="655" customWidth="1"/>
    <col min="3587" max="3591" width="10.7109375" style="655" customWidth="1"/>
    <col min="3592" max="3840" width="9.140625" style="655"/>
    <col min="3841" max="3841" width="14.7109375" style="655" customWidth="1"/>
    <col min="3842" max="3842" width="13.42578125" style="655" customWidth="1"/>
    <col min="3843" max="3847" width="10.7109375" style="655" customWidth="1"/>
    <col min="3848" max="4096" width="9.140625" style="655"/>
    <col min="4097" max="4097" width="14.7109375" style="655" customWidth="1"/>
    <col min="4098" max="4098" width="13.42578125" style="655" customWidth="1"/>
    <col min="4099" max="4103" width="10.7109375" style="655" customWidth="1"/>
    <col min="4104" max="4352" width="9.140625" style="655"/>
    <col min="4353" max="4353" width="14.7109375" style="655" customWidth="1"/>
    <col min="4354" max="4354" width="13.42578125" style="655" customWidth="1"/>
    <col min="4355" max="4359" width="10.7109375" style="655" customWidth="1"/>
    <col min="4360" max="4608" width="9.140625" style="655"/>
    <col min="4609" max="4609" width="14.7109375" style="655" customWidth="1"/>
    <col min="4610" max="4610" width="13.42578125" style="655" customWidth="1"/>
    <col min="4611" max="4615" width="10.7109375" style="655" customWidth="1"/>
    <col min="4616" max="4864" width="9.140625" style="655"/>
    <col min="4865" max="4865" width="14.7109375" style="655" customWidth="1"/>
    <col min="4866" max="4866" width="13.42578125" style="655" customWidth="1"/>
    <col min="4867" max="4871" width="10.7109375" style="655" customWidth="1"/>
    <col min="4872" max="5120" width="9.140625" style="655"/>
    <col min="5121" max="5121" width="14.7109375" style="655" customWidth="1"/>
    <col min="5122" max="5122" width="13.42578125" style="655" customWidth="1"/>
    <col min="5123" max="5127" width="10.7109375" style="655" customWidth="1"/>
    <col min="5128" max="5376" width="9.140625" style="655"/>
    <col min="5377" max="5377" width="14.7109375" style="655" customWidth="1"/>
    <col min="5378" max="5378" width="13.42578125" style="655" customWidth="1"/>
    <col min="5379" max="5383" width="10.7109375" style="655" customWidth="1"/>
    <col min="5384" max="5632" width="9.140625" style="655"/>
    <col min="5633" max="5633" width="14.7109375" style="655" customWidth="1"/>
    <col min="5634" max="5634" width="13.42578125" style="655" customWidth="1"/>
    <col min="5635" max="5639" width="10.7109375" style="655" customWidth="1"/>
    <col min="5640" max="5888" width="9.140625" style="655"/>
    <col min="5889" max="5889" width="14.7109375" style="655" customWidth="1"/>
    <col min="5890" max="5890" width="13.42578125" style="655" customWidth="1"/>
    <col min="5891" max="5895" width="10.7109375" style="655" customWidth="1"/>
    <col min="5896" max="6144" width="9.140625" style="655"/>
    <col min="6145" max="6145" width="14.7109375" style="655" customWidth="1"/>
    <col min="6146" max="6146" width="13.42578125" style="655" customWidth="1"/>
    <col min="6147" max="6151" width="10.7109375" style="655" customWidth="1"/>
    <col min="6152" max="6400" width="9.140625" style="655"/>
    <col min="6401" max="6401" width="14.7109375" style="655" customWidth="1"/>
    <col min="6402" max="6402" width="13.42578125" style="655" customWidth="1"/>
    <col min="6403" max="6407" width="10.7109375" style="655" customWidth="1"/>
    <col min="6408" max="6656" width="9.140625" style="655"/>
    <col min="6657" max="6657" width="14.7109375" style="655" customWidth="1"/>
    <col min="6658" max="6658" width="13.42578125" style="655" customWidth="1"/>
    <col min="6659" max="6663" width="10.7109375" style="655" customWidth="1"/>
    <col min="6664" max="6912" width="9.140625" style="655"/>
    <col min="6913" max="6913" width="14.7109375" style="655" customWidth="1"/>
    <col min="6914" max="6914" width="13.42578125" style="655" customWidth="1"/>
    <col min="6915" max="6919" width="10.7109375" style="655" customWidth="1"/>
    <col min="6920" max="7168" width="9.140625" style="655"/>
    <col min="7169" max="7169" width="14.7109375" style="655" customWidth="1"/>
    <col min="7170" max="7170" width="13.42578125" style="655" customWidth="1"/>
    <col min="7171" max="7175" width="10.7109375" style="655" customWidth="1"/>
    <col min="7176" max="7424" width="9.140625" style="655"/>
    <col min="7425" max="7425" width="14.7109375" style="655" customWidth="1"/>
    <col min="7426" max="7426" width="13.42578125" style="655" customWidth="1"/>
    <col min="7427" max="7431" width="10.7109375" style="655" customWidth="1"/>
    <col min="7432" max="7680" width="9.140625" style="655"/>
    <col min="7681" max="7681" width="14.7109375" style="655" customWidth="1"/>
    <col min="7682" max="7682" width="13.42578125" style="655" customWidth="1"/>
    <col min="7683" max="7687" width="10.7109375" style="655" customWidth="1"/>
    <col min="7688" max="7936" width="9.140625" style="655"/>
    <col min="7937" max="7937" width="14.7109375" style="655" customWidth="1"/>
    <col min="7938" max="7938" width="13.42578125" style="655" customWidth="1"/>
    <col min="7939" max="7943" width="10.7109375" style="655" customWidth="1"/>
    <col min="7944" max="8192" width="9.140625" style="655"/>
    <col min="8193" max="8193" width="14.7109375" style="655" customWidth="1"/>
    <col min="8194" max="8194" width="13.42578125" style="655" customWidth="1"/>
    <col min="8195" max="8199" width="10.7109375" style="655" customWidth="1"/>
    <col min="8200" max="8448" width="9.140625" style="655"/>
    <col min="8449" max="8449" width="14.7109375" style="655" customWidth="1"/>
    <col min="8450" max="8450" width="13.42578125" style="655" customWidth="1"/>
    <col min="8451" max="8455" width="10.7109375" style="655" customWidth="1"/>
    <col min="8456" max="8704" width="9.140625" style="655"/>
    <col min="8705" max="8705" width="14.7109375" style="655" customWidth="1"/>
    <col min="8706" max="8706" width="13.42578125" style="655" customWidth="1"/>
    <col min="8707" max="8711" width="10.7109375" style="655" customWidth="1"/>
    <col min="8712" max="8960" width="9.140625" style="655"/>
    <col min="8961" max="8961" width="14.7109375" style="655" customWidth="1"/>
    <col min="8962" max="8962" width="13.42578125" style="655" customWidth="1"/>
    <col min="8963" max="8967" width="10.7109375" style="655" customWidth="1"/>
    <col min="8968" max="9216" width="9.140625" style="655"/>
    <col min="9217" max="9217" width="14.7109375" style="655" customWidth="1"/>
    <col min="9218" max="9218" width="13.42578125" style="655" customWidth="1"/>
    <col min="9219" max="9223" width="10.7109375" style="655" customWidth="1"/>
    <col min="9224" max="9472" width="9.140625" style="655"/>
    <col min="9473" max="9473" width="14.7109375" style="655" customWidth="1"/>
    <col min="9474" max="9474" width="13.42578125" style="655" customWidth="1"/>
    <col min="9475" max="9479" width="10.7109375" style="655" customWidth="1"/>
    <col min="9480" max="9728" width="9.140625" style="655"/>
    <col min="9729" max="9729" width="14.7109375" style="655" customWidth="1"/>
    <col min="9730" max="9730" width="13.42578125" style="655" customWidth="1"/>
    <col min="9731" max="9735" width="10.7109375" style="655" customWidth="1"/>
    <col min="9736" max="9984" width="9.140625" style="655"/>
    <col min="9985" max="9985" width="14.7109375" style="655" customWidth="1"/>
    <col min="9986" max="9986" width="13.42578125" style="655" customWidth="1"/>
    <col min="9987" max="9991" width="10.7109375" style="655" customWidth="1"/>
    <col min="9992" max="10240" width="9.140625" style="655"/>
    <col min="10241" max="10241" width="14.7109375" style="655" customWidth="1"/>
    <col min="10242" max="10242" width="13.42578125" style="655" customWidth="1"/>
    <col min="10243" max="10247" width="10.7109375" style="655" customWidth="1"/>
    <col min="10248" max="10496" width="9.140625" style="655"/>
    <col min="10497" max="10497" width="14.7109375" style="655" customWidth="1"/>
    <col min="10498" max="10498" width="13.42578125" style="655" customWidth="1"/>
    <col min="10499" max="10503" width="10.7109375" style="655" customWidth="1"/>
    <col min="10504" max="10752" width="9.140625" style="655"/>
    <col min="10753" max="10753" width="14.7109375" style="655" customWidth="1"/>
    <col min="10754" max="10754" width="13.42578125" style="655" customWidth="1"/>
    <col min="10755" max="10759" width="10.7109375" style="655" customWidth="1"/>
    <col min="10760" max="11008" width="9.140625" style="655"/>
    <col min="11009" max="11009" width="14.7109375" style="655" customWidth="1"/>
    <col min="11010" max="11010" width="13.42578125" style="655" customWidth="1"/>
    <col min="11011" max="11015" width="10.7109375" style="655" customWidth="1"/>
    <col min="11016" max="11264" width="9.140625" style="655"/>
    <col min="11265" max="11265" width="14.7109375" style="655" customWidth="1"/>
    <col min="11266" max="11266" width="13.42578125" style="655" customWidth="1"/>
    <col min="11267" max="11271" width="10.7109375" style="655" customWidth="1"/>
    <col min="11272" max="11520" width="9.140625" style="655"/>
    <col min="11521" max="11521" width="14.7109375" style="655" customWidth="1"/>
    <col min="11522" max="11522" width="13.42578125" style="655" customWidth="1"/>
    <col min="11523" max="11527" width="10.7109375" style="655" customWidth="1"/>
    <col min="11528" max="11776" width="9.140625" style="655"/>
    <col min="11777" max="11777" width="14.7109375" style="655" customWidth="1"/>
    <col min="11778" max="11778" width="13.42578125" style="655" customWidth="1"/>
    <col min="11779" max="11783" width="10.7109375" style="655" customWidth="1"/>
    <col min="11784" max="12032" width="9.140625" style="655"/>
    <col min="12033" max="12033" width="14.7109375" style="655" customWidth="1"/>
    <col min="12034" max="12034" width="13.42578125" style="655" customWidth="1"/>
    <col min="12035" max="12039" width="10.7109375" style="655" customWidth="1"/>
    <col min="12040" max="12288" width="9.140625" style="655"/>
    <col min="12289" max="12289" width="14.7109375" style="655" customWidth="1"/>
    <col min="12290" max="12290" width="13.42578125" style="655" customWidth="1"/>
    <col min="12291" max="12295" width="10.7109375" style="655" customWidth="1"/>
    <col min="12296" max="12544" width="9.140625" style="655"/>
    <col min="12545" max="12545" width="14.7109375" style="655" customWidth="1"/>
    <col min="12546" max="12546" width="13.42578125" style="655" customWidth="1"/>
    <col min="12547" max="12551" width="10.7109375" style="655" customWidth="1"/>
    <col min="12552" max="12800" width="9.140625" style="655"/>
    <col min="12801" max="12801" width="14.7109375" style="655" customWidth="1"/>
    <col min="12802" max="12802" width="13.42578125" style="655" customWidth="1"/>
    <col min="12803" max="12807" width="10.7109375" style="655" customWidth="1"/>
    <col min="12808" max="13056" width="9.140625" style="655"/>
    <col min="13057" max="13057" width="14.7109375" style="655" customWidth="1"/>
    <col min="13058" max="13058" width="13.42578125" style="655" customWidth="1"/>
    <col min="13059" max="13063" width="10.7109375" style="655" customWidth="1"/>
    <col min="13064" max="13312" width="9.140625" style="655"/>
    <col min="13313" max="13313" width="14.7109375" style="655" customWidth="1"/>
    <col min="13314" max="13314" width="13.42578125" style="655" customWidth="1"/>
    <col min="13315" max="13319" width="10.7109375" style="655" customWidth="1"/>
    <col min="13320" max="13568" width="9.140625" style="655"/>
    <col min="13569" max="13569" width="14.7109375" style="655" customWidth="1"/>
    <col min="13570" max="13570" width="13.42578125" style="655" customWidth="1"/>
    <col min="13571" max="13575" width="10.7109375" style="655" customWidth="1"/>
    <col min="13576" max="13824" width="9.140625" style="655"/>
    <col min="13825" max="13825" width="14.7109375" style="655" customWidth="1"/>
    <col min="13826" max="13826" width="13.42578125" style="655" customWidth="1"/>
    <col min="13827" max="13831" width="10.7109375" style="655" customWidth="1"/>
    <col min="13832" max="14080" width="9.140625" style="655"/>
    <col min="14081" max="14081" width="14.7109375" style="655" customWidth="1"/>
    <col min="14082" max="14082" width="13.42578125" style="655" customWidth="1"/>
    <col min="14083" max="14087" width="10.7109375" style="655" customWidth="1"/>
    <col min="14088" max="14336" width="9.140625" style="655"/>
    <col min="14337" max="14337" width="14.7109375" style="655" customWidth="1"/>
    <col min="14338" max="14338" width="13.42578125" style="655" customWidth="1"/>
    <col min="14339" max="14343" width="10.7109375" style="655" customWidth="1"/>
    <col min="14344" max="14592" width="9.140625" style="655"/>
    <col min="14593" max="14593" width="14.7109375" style="655" customWidth="1"/>
    <col min="14594" max="14594" width="13.42578125" style="655" customWidth="1"/>
    <col min="14595" max="14599" width="10.7109375" style="655" customWidth="1"/>
    <col min="14600" max="14848" width="9.140625" style="655"/>
    <col min="14849" max="14849" width="14.7109375" style="655" customWidth="1"/>
    <col min="14850" max="14850" width="13.42578125" style="655" customWidth="1"/>
    <col min="14851" max="14855" width="10.7109375" style="655" customWidth="1"/>
    <col min="14856" max="15104" width="9.140625" style="655"/>
    <col min="15105" max="15105" width="14.7109375" style="655" customWidth="1"/>
    <col min="15106" max="15106" width="13.42578125" style="655" customWidth="1"/>
    <col min="15107" max="15111" width="10.7109375" style="655" customWidth="1"/>
    <col min="15112" max="15360" width="9.140625" style="655"/>
    <col min="15361" max="15361" width="14.7109375" style="655" customWidth="1"/>
    <col min="15362" max="15362" width="13.42578125" style="655" customWidth="1"/>
    <col min="15363" max="15367" width="10.7109375" style="655" customWidth="1"/>
    <col min="15368" max="15616" width="9.140625" style="655"/>
    <col min="15617" max="15617" width="14.7109375" style="655" customWidth="1"/>
    <col min="15618" max="15618" width="13.42578125" style="655" customWidth="1"/>
    <col min="15619" max="15623" width="10.7109375" style="655" customWidth="1"/>
    <col min="15624" max="15872" width="9.140625" style="655"/>
    <col min="15873" max="15873" width="14.7109375" style="655" customWidth="1"/>
    <col min="15874" max="15874" width="13.42578125" style="655" customWidth="1"/>
    <col min="15875" max="15879" width="10.7109375" style="655" customWidth="1"/>
    <col min="15880" max="16128" width="9.140625" style="655"/>
    <col min="16129" max="16129" width="14.7109375" style="655" customWidth="1"/>
    <col min="16130" max="16130" width="13.42578125" style="655" customWidth="1"/>
    <col min="16131" max="16135" width="10.7109375" style="655" customWidth="1"/>
    <col min="16136" max="16384" width="9.140625" style="655"/>
  </cols>
  <sheetData>
    <row r="1" spans="1:7" ht="18.75">
      <c r="A1" s="777" t="s">
        <v>759</v>
      </c>
      <c r="B1" s="777"/>
      <c r="C1" s="777"/>
      <c r="D1" s="777"/>
      <c r="E1" s="777"/>
      <c r="F1" s="777"/>
      <c r="G1" s="777"/>
    </row>
    <row r="2" spans="1:7" ht="18.75">
      <c r="A2" s="777" t="s">
        <v>760</v>
      </c>
      <c r="B2" s="777"/>
      <c r="C2" s="777"/>
      <c r="D2" s="777"/>
      <c r="E2" s="777"/>
      <c r="F2" s="777"/>
      <c r="G2" s="777"/>
    </row>
    <row r="3" spans="1:7" ht="15.75">
      <c r="A3" s="778" t="s">
        <v>761</v>
      </c>
      <c r="B3" s="778"/>
      <c r="C3" s="778"/>
      <c r="D3" s="778"/>
      <c r="E3" s="778"/>
      <c r="F3" s="778"/>
      <c r="G3" s="778"/>
    </row>
    <row r="4" spans="1:7" ht="15.75">
      <c r="A4" s="778" t="s">
        <v>762</v>
      </c>
      <c r="B4" s="778"/>
      <c r="C4" s="778"/>
      <c r="D4" s="778"/>
      <c r="E4" s="778"/>
      <c r="F4" s="778"/>
      <c r="G4" s="778"/>
    </row>
    <row r="5" spans="1:7" ht="15.75">
      <c r="A5" s="779" t="s">
        <v>763</v>
      </c>
      <c r="G5" s="780" t="s">
        <v>764</v>
      </c>
    </row>
    <row r="6" spans="1:7" ht="35.25" customHeight="1">
      <c r="A6" s="781" t="s">
        <v>575</v>
      </c>
      <c r="B6" s="781" t="s">
        <v>557</v>
      </c>
      <c r="C6" s="783" t="s">
        <v>765</v>
      </c>
      <c r="D6" s="885"/>
      <c r="E6" s="886"/>
      <c r="F6" s="885"/>
      <c r="G6" s="785" t="s">
        <v>397</v>
      </c>
    </row>
    <row r="7" spans="1:7" ht="39.75" customHeight="1">
      <c r="A7" s="681" t="s">
        <v>576</v>
      </c>
      <c r="B7" s="680" t="s">
        <v>559</v>
      </c>
      <c r="C7" s="787">
        <v>1433</v>
      </c>
      <c r="D7" s="787">
        <v>1434</v>
      </c>
      <c r="E7" s="787">
        <v>1435</v>
      </c>
      <c r="F7" s="787">
        <v>1436</v>
      </c>
      <c r="G7" s="787">
        <v>1737</v>
      </c>
    </row>
    <row r="8" spans="1:7" ht="30" customHeight="1">
      <c r="A8" s="788" t="s">
        <v>766</v>
      </c>
      <c r="B8" s="789" t="s">
        <v>561</v>
      </c>
      <c r="C8" s="789">
        <v>662</v>
      </c>
      <c r="D8" s="789">
        <v>625</v>
      </c>
      <c r="E8" s="789">
        <v>873</v>
      </c>
      <c r="F8" s="789">
        <v>830</v>
      </c>
      <c r="G8" s="789">
        <v>915</v>
      </c>
    </row>
    <row r="9" spans="1:7" ht="30" customHeight="1">
      <c r="A9" s="790"/>
      <c r="B9" s="791" t="s">
        <v>562</v>
      </c>
      <c r="C9" s="791">
        <v>2047</v>
      </c>
      <c r="D9" s="791">
        <v>1383</v>
      </c>
      <c r="E9" s="791">
        <v>1771</v>
      </c>
      <c r="F9" s="791">
        <v>1766</v>
      </c>
      <c r="G9" s="791">
        <v>1851</v>
      </c>
    </row>
    <row r="10" spans="1:7" ht="30" customHeight="1">
      <c r="A10" s="786" t="s">
        <v>767</v>
      </c>
      <c r="B10" s="792" t="s">
        <v>89</v>
      </c>
      <c r="C10" s="792">
        <f>SUM(C8:C9)</f>
        <v>2709</v>
      </c>
      <c r="D10" s="792">
        <f>SUM(D8:D9)</f>
        <v>2008</v>
      </c>
      <c r="E10" s="792">
        <f>SUM(E8:E9)</f>
        <v>2644</v>
      </c>
      <c r="F10" s="792">
        <f>SUM(F8:F9)</f>
        <v>2596</v>
      </c>
      <c r="G10" s="792">
        <f>SUM(G8:G9)</f>
        <v>2766</v>
      </c>
    </row>
    <row r="11" spans="1:7" ht="30" customHeight="1">
      <c r="A11" s="788" t="s">
        <v>768</v>
      </c>
      <c r="B11" s="789" t="s">
        <v>561</v>
      </c>
      <c r="C11" s="789">
        <v>686</v>
      </c>
      <c r="D11" s="789">
        <v>806</v>
      </c>
      <c r="E11" s="789">
        <v>960</v>
      </c>
      <c r="F11" s="789">
        <v>1139</v>
      </c>
      <c r="G11" s="789">
        <v>1285</v>
      </c>
    </row>
    <row r="12" spans="1:7" ht="30" customHeight="1">
      <c r="A12" s="790"/>
      <c r="B12" s="791" t="s">
        <v>562</v>
      </c>
      <c r="C12" s="791">
        <v>664</v>
      </c>
      <c r="D12" s="791">
        <v>603</v>
      </c>
      <c r="E12" s="791">
        <v>492</v>
      </c>
      <c r="F12" s="791">
        <v>386</v>
      </c>
      <c r="G12" s="791">
        <v>314</v>
      </c>
    </row>
    <row r="13" spans="1:7" ht="30" customHeight="1">
      <c r="A13" s="786" t="s">
        <v>447</v>
      </c>
      <c r="B13" s="792" t="s">
        <v>89</v>
      </c>
      <c r="C13" s="792">
        <f>SUM(C11:C12)</f>
        <v>1350</v>
      </c>
      <c r="D13" s="792">
        <f>SUM(D11:D12)</f>
        <v>1409</v>
      </c>
      <c r="E13" s="792">
        <f>SUM(E11:E12)</f>
        <v>1452</v>
      </c>
      <c r="F13" s="792">
        <f>SUM(F11:F12)</f>
        <v>1525</v>
      </c>
      <c r="G13" s="792">
        <f>SUM(G11:G12)</f>
        <v>1599</v>
      </c>
    </row>
    <row r="14" spans="1:7" ht="30" customHeight="1">
      <c r="A14" s="788" t="s">
        <v>466</v>
      </c>
      <c r="B14" s="789" t="s">
        <v>561</v>
      </c>
      <c r="C14" s="789">
        <v>24</v>
      </c>
      <c r="D14" s="789">
        <v>23</v>
      </c>
      <c r="E14" s="789">
        <v>26</v>
      </c>
      <c r="F14" s="789">
        <v>32</v>
      </c>
      <c r="G14" s="789">
        <v>41</v>
      </c>
    </row>
    <row r="15" spans="1:7" ht="30" customHeight="1">
      <c r="A15" s="788"/>
      <c r="B15" s="791" t="s">
        <v>562</v>
      </c>
      <c r="C15" s="791">
        <v>193</v>
      </c>
      <c r="D15" s="791">
        <v>199</v>
      </c>
      <c r="E15" s="791">
        <v>149</v>
      </c>
      <c r="F15" s="791">
        <v>115</v>
      </c>
      <c r="G15" s="791">
        <v>122</v>
      </c>
    </row>
    <row r="16" spans="1:7" ht="30" customHeight="1">
      <c r="A16" s="786" t="s">
        <v>467</v>
      </c>
      <c r="B16" s="792" t="s">
        <v>89</v>
      </c>
      <c r="C16" s="792">
        <f>SUM(C14:C15)</f>
        <v>217</v>
      </c>
      <c r="D16" s="792">
        <f>SUM(D14:D15)</f>
        <v>222</v>
      </c>
      <c r="E16" s="792">
        <f>SUM(E14:E15)</f>
        <v>175</v>
      </c>
      <c r="F16" s="792">
        <f>SUM(F14:F15)</f>
        <v>147</v>
      </c>
      <c r="G16" s="792">
        <f>SUM(G14:G15)</f>
        <v>163</v>
      </c>
    </row>
    <row r="17" spans="1:7" ht="30" customHeight="1">
      <c r="A17" s="788" t="s">
        <v>769</v>
      </c>
      <c r="B17" s="789" t="s">
        <v>561</v>
      </c>
      <c r="C17" s="791">
        <v>27</v>
      </c>
      <c r="D17" s="791">
        <v>33</v>
      </c>
      <c r="E17" s="791">
        <v>45</v>
      </c>
      <c r="F17" s="791">
        <v>50</v>
      </c>
      <c r="G17" s="791">
        <v>58</v>
      </c>
    </row>
    <row r="18" spans="1:7" ht="30" customHeight="1">
      <c r="A18" s="887"/>
      <c r="B18" s="791" t="s">
        <v>562</v>
      </c>
      <c r="C18" s="791">
        <v>194</v>
      </c>
      <c r="D18" s="791">
        <v>226</v>
      </c>
      <c r="E18" s="791">
        <v>159</v>
      </c>
      <c r="F18" s="791">
        <v>147</v>
      </c>
      <c r="G18" s="791">
        <v>162</v>
      </c>
    </row>
    <row r="19" spans="1:7" ht="30" customHeight="1">
      <c r="A19" s="786" t="s">
        <v>489</v>
      </c>
      <c r="B19" s="792" t="s">
        <v>89</v>
      </c>
      <c r="C19" s="792">
        <f>SUM(C17:C18)</f>
        <v>221</v>
      </c>
      <c r="D19" s="792">
        <f>SUM(D17:D18)</f>
        <v>259</v>
      </c>
      <c r="E19" s="792">
        <f>SUM(E17:E18)</f>
        <v>204</v>
      </c>
      <c r="F19" s="792">
        <f>SUM(F17:F18)</f>
        <v>197</v>
      </c>
      <c r="G19" s="792">
        <f>SUM(G17:G18)</f>
        <v>220</v>
      </c>
    </row>
    <row r="20" spans="1:7" ht="30" customHeight="1">
      <c r="A20" s="788" t="s">
        <v>494</v>
      </c>
      <c r="B20" s="789" t="s">
        <v>561</v>
      </c>
      <c r="C20" s="789">
        <v>470</v>
      </c>
      <c r="D20" s="789">
        <v>697</v>
      </c>
      <c r="E20" s="789">
        <v>867</v>
      </c>
      <c r="F20" s="789">
        <v>1066</v>
      </c>
      <c r="G20" s="789">
        <v>1198</v>
      </c>
    </row>
    <row r="21" spans="1:7" ht="30" customHeight="1">
      <c r="A21" s="788"/>
      <c r="B21" s="791" t="s">
        <v>562</v>
      </c>
      <c r="C21" s="791">
        <v>1564</v>
      </c>
      <c r="D21" s="791">
        <v>2076</v>
      </c>
      <c r="E21" s="791">
        <v>2232</v>
      </c>
      <c r="F21" s="791">
        <v>2322</v>
      </c>
      <c r="G21" s="791">
        <v>2606</v>
      </c>
    </row>
    <row r="22" spans="1:7" ht="30" customHeight="1">
      <c r="A22" s="888" t="s">
        <v>770</v>
      </c>
      <c r="B22" s="792" t="s">
        <v>89</v>
      </c>
      <c r="C22" s="792">
        <f>SUM(C20:C21)</f>
        <v>2034</v>
      </c>
      <c r="D22" s="792">
        <f>SUM(D20:D21)</f>
        <v>2773</v>
      </c>
      <c r="E22" s="792">
        <f>SUM(E20:E21)</f>
        <v>3099</v>
      </c>
      <c r="F22" s="792">
        <f>SUM(F20:F21)</f>
        <v>3388</v>
      </c>
      <c r="G22" s="792">
        <f>SUM(G20:G21)</f>
        <v>3804</v>
      </c>
    </row>
    <row r="23" spans="1:7" ht="30" customHeight="1">
      <c r="A23" s="781" t="s">
        <v>514</v>
      </c>
      <c r="B23" s="798" t="s">
        <v>561</v>
      </c>
      <c r="C23" s="798">
        <v>232</v>
      </c>
      <c r="D23" s="798">
        <v>275</v>
      </c>
      <c r="E23" s="798">
        <v>273</v>
      </c>
      <c r="F23" s="798">
        <v>315</v>
      </c>
      <c r="G23" s="798">
        <v>311</v>
      </c>
    </row>
    <row r="24" spans="1:7" ht="30" customHeight="1">
      <c r="A24" s="788"/>
      <c r="B24" s="791" t="s">
        <v>562</v>
      </c>
      <c r="C24" s="791">
        <v>1627</v>
      </c>
      <c r="D24" s="791">
        <v>1745</v>
      </c>
      <c r="E24" s="791">
        <v>1457</v>
      </c>
      <c r="F24" s="791">
        <v>1479</v>
      </c>
      <c r="G24" s="791">
        <v>1400</v>
      </c>
    </row>
    <row r="25" spans="1:7" ht="30" customHeight="1">
      <c r="A25" s="887" t="s">
        <v>515</v>
      </c>
      <c r="B25" s="792" t="s">
        <v>89</v>
      </c>
      <c r="C25" s="792">
        <f>SUM(C23:C24)</f>
        <v>1859</v>
      </c>
      <c r="D25" s="792">
        <f>SUM(D23:D24)</f>
        <v>2020</v>
      </c>
      <c r="E25" s="792">
        <f>SUM(E23:E24)</f>
        <v>1730</v>
      </c>
      <c r="F25" s="792">
        <f>SUM(F23:F24)</f>
        <v>1794</v>
      </c>
      <c r="G25" s="792">
        <f>SUM(G23:G24)</f>
        <v>1711</v>
      </c>
    </row>
    <row r="26" spans="1:7" ht="30" customHeight="1">
      <c r="A26" s="781" t="s">
        <v>130</v>
      </c>
      <c r="B26" s="889" t="s">
        <v>561</v>
      </c>
      <c r="C26" s="889">
        <f t="shared" ref="C26:F27" si="0">SUM(C23+C20+C17+C14+C11+C8)</f>
        <v>2101</v>
      </c>
      <c r="D26" s="889">
        <f t="shared" si="0"/>
        <v>2459</v>
      </c>
      <c r="E26" s="889">
        <f t="shared" si="0"/>
        <v>3044</v>
      </c>
      <c r="F26" s="889">
        <f t="shared" si="0"/>
        <v>3432</v>
      </c>
      <c r="G26" s="889">
        <f>SUM(G23+G20+G17+G14+G11+G8)</f>
        <v>3808</v>
      </c>
    </row>
    <row r="27" spans="1:7" ht="30" customHeight="1">
      <c r="A27" s="788"/>
      <c r="B27" s="890" t="s">
        <v>562</v>
      </c>
      <c r="C27" s="890">
        <f t="shared" si="0"/>
        <v>6289</v>
      </c>
      <c r="D27" s="890">
        <f t="shared" si="0"/>
        <v>6232</v>
      </c>
      <c r="E27" s="890">
        <f t="shared" si="0"/>
        <v>6260</v>
      </c>
      <c r="F27" s="890">
        <f t="shared" si="0"/>
        <v>6215</v>
      </c>
      <c r="G27" s="890">
        <f>SUM(G24+G21+G18+G15+G12+G9)</f>
        <v>6455</v>
      </c>
    </row>
    <row r="28" spans="1:7" ht="30" customHeight="1">
      <c r="A28" s="786" t="s">
        <v>216</v>
      </c>
      <c r="B28" s="792" t="s">
        <v>89</v>
      </c>
      <c r="C28" s="792">
        <f>SUM(C26:C27)</f>
        <v>8390</v>
      </c>
      <c r="D28" s="792">
        <f>SUM(D26:D27)</f>
        <v>8691</v>
      </c>
      <c r="E28" s="792">
        <f>SUM(E26:E27)</f>
        <v>9304</v>
      </c>
      <c r="F28" s="792">
        <f>SUM(F26:F27)</f>
        <v>9647</v>
      </c>
      <c r="G28" s="792">
        <f>SUM(G26:G27)</f>
        <v>10263</v>
      </c>
    </row>
    <row r="29" spans="1:7" ht="15">
      <c r="A29" s="717"/>
    </row>
    <row r="30" spans="1:7" ht="15">
      <c r="A30" s="717"/>
    </row>
    <row r="31" spans="1:7" ht="15">
      <c r="A31" s="717"/>
    </row>
    <row r="32" spans="1:7" ht="15">
      <c r="A32" s="717"/>
    </row>
    <row r="33" spans="1:1" ht="15">
      <c r="A33" s="717"/>
    </row>
    <row r="34" spans="1:1" ht="15">
      <c r="A34" s="717"/>
    </row>
    <row r="35" spans="1:1" ht="15">
      <c r="A35" s="717"/>
    </row>
    <row r="36" spans="1:1" ht="15">
      <c r="A36" s="717"/>
    </row>
  </sheetData>
  <mergeCells count="4">
    <mergeCell ref="A1:G1"/>
    <mergeCell ref="A2:G2"/>
    <mergeCell ref="A3:G3"/>
    <mergeCell ref="A4:G4"/>
  </mergeCells>
  <printOptions horizontalCentered="1" verticalCentered="1"/>
  <pageMargins left="0.15748031496063" right="0.15748031496063" top="0.57480314960629997" bottom="0.57480315000000004" header="0.5" footer="0.5"/>
  <pageSetup paperSize="9" scale="9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CA753-E25D-4DB7-B94F-18B7D4AA8594}">
  <sheetPr>
    <tabColor rgb="FFFF0000"/>
  </sheetPr>
  <dimension ref="A1:BZ110"/>
  <sheetViews>
    <sheetView zoomScale="110" zoomScaleNormal="110" zoomScaleSheetLayoutView="75" workbookViewId="0">
      <selection activeCell="N10" sqref="N10"/>
    </sheetView>
  </sheetViews>
  <sheetFormatPr defaultRowHeight="12.75"/>
  <cols>
    <col min="1" max="2" width="7.7109375" style="2471" customWidth="1"/>
    <col min="3" max="3" width="5.7109375" style="2471" customWidth="1"/>
    <col min="4" max="5" width="7.7109375" style="2471" customWidth="1"/>
    <col min="6" max="6" width="5.7109375" style="2471" customWidth="1"/>
    <col min="7" max="8" width="7.7109375" style="2471" customWidth="1"/>
    <col min="9" max="9" width="5.7109375" style="2471" customWidth="1"/>
    <col min="10" max="11" width="7.7109375" style="2471" customWidth="1"/>
    <col min="12" max="12" width="5.7109375" style="2471" customWidth="1"/>
    <col min="13" max="13" width="8.5703125" style="2471" customWidth="1"/>
    <col min="14" max="14" width="14.140625" style="2471" customWidth="1"/>
    <col min="15" max="15" width="12.28515625" style="2471" customWidth="1"/>
    <col min="16" max="16" width="9.140625" style="2471" customWidth="1"/>
    <col min="17" max="19" width="9.7109375" style="2471" customWidth="1"/>
    <col min="20" max="20" width="16.5703125" style="2471" customWidth="1"/>
    <col min="21" max="21" width="16.5703125" style="2147" customWidth="1"/>
    <col min="22" max="78" width="9.140625" style="2147"/>
    <col min="79" max="256" width="9.140625" style="2471"/>
    <col min="257" max="258" width="7.7109375" style="2471" customWidth="1"/>
    <col min="259" max="259" width="5.7109375" style="2471" customWidth="1"/>
    <col min="260" max="261" width="7.7109375" style="2471" customWidth="1"/>
    <col min="262" max="262" width="5.7109375" style="2471" customWidth="1"/>
    <col min="263" max="264" width="7.7109375" style="2471" customWidth="1"/>
    <col min="265" max="265" width="5.7109375" style="2471" customWidth="1"/>
    <col min="266" max="267" width="7.7109375" style="2471" customWidth="1"/>
    <col min="268" max="268" width="5.7109375" style="2471" customWidth="1"/>
    <col min="269" max="269" width="8.5703125" style="2471" customWidth="1"/>
    <col min="270" max="270" width="14.140625" style="2471" customWidth="1"/>
    <col min="271" max="271" width="12.28515625" style="2471" customWidth="1"/>
    <col min="272" max="272" width="9.140625" style="2471"/>
    <col min="273" max="275" width="9.7109375" style="2471" customWidth="1"/>
    <col min="276" max="277" width="16.5703125" style="2471" customWidth="1"/>
    <col min="278" max="512" width="9.140625" style="2471"/>
    <col min="513" max="514" width="7.7109375" style="2471" customWidth="1"/>
    <col min="515" max="515" width="5.7109375" style="2471" customWidth="1"/>
    <col min="516" max="517" width="7.7109375" style="2471" customWidth="1"/>
    <col min="518" max="518" width="5.7109375" style="2471" customWidth="1"/>
    <col min="519" max="520" width="7.7109375" style="2471" customWidth="1"/>
    <col min="521" max="521" width="5.7109375" style="2471" customWidth="1"/>
    <col min="522" max="523" width="7.7109375" style="2471" customWidth="1"/>
    <col min="524" max="524" width="5.7109375" style="2471" customWidth="1"/>
    <col min="525" max="525" width="8.5703125" style="2471" customWidth="1"/>
    <col min="526" max="526" width="14.140625" style="2471" customWidth="1"/>
    <col min="527" max="527" width="12.28515625" style="2471" customWidth="1"/>
    <col min="528" max="528" width="9.140625" style="2471"/>
    <col min="529" max="531" width="9.7109375" style="2471" customWidth="1"/>
    <col min="532" max="533" width="16.5703125" style="2471" customWidth="1"/>
    <col min="534" max="768" width="9.140625" style="2471"/>
    <col min="769" max="770" width="7.7109375" style="2471" customWidth="1"/>
    <col min="771" max="771" width="5.7109375" style="2471" customWidth="1"/>
    <col min="772" max="773" width="7.7109375" style="2471" customWidth="1"/>
    <col min="774" max="774" width="5.7109375" style="2471" customWidth="1"/>
    <col min="775" max="776" width="7.7109375" style="2471" customWidth="1"/>
    <col min="777" max="777" width="5.7109375" style="2471" customWidth="1"/>
    <col min="778" max="779" width="7.7109375" style="2471" customWidth="1"/>
    <col min="780" max="780" width="5.7109375" style="2471" customWidth="1"/>
    <col min="781" max="781" width="8.5703125" style="2471" customWidth="1"/>
    <col min="782" max="782" width="14.140625" style="2471" customWidth="1"/>
    <col min="783" max="783" width="12.28515625" style="2471" customWidth="1"/>
    <col min="784" max="784" width="9.140625" style="2471"/>
    <col min="785" max="787" width="9.7109375" style="2471" customWidth="1"/>
    <col min="788" max="789" width="16.5703125" style="2471" customWidth="1"/>
    <col min="790" max="1024" width="9.140625" style="2471"/>
    <col min="1025" max="1026" width="7.7109375" style="2471" customWidth="1"/>
    <col min="1027" max="1027" width="5.7109375" style="2471" customWidth="1"/>
    <col min="1028" max="1029" width="7.7109375" style="2471" customWidth="1"/>
    <col min="1030" max="1030" width="5.7109375" style="2471" customWidth="1"/>
    <col min="1031" max="1032" width="7.7109375" style="2471" customWidth="1"/>
    <col min="1033" max="1033" width="5.7109375" style="2471" customWidth="1"/>
    <col min="1034" max="1035" width="7.7109375" style="2471" customWidth="1"/>
    <col min="1036" max="1036" width="5.7109375" style="2471" customWidth="1"/>
    <col min="1037" max="1037" width="8.5703125" style="2471" customWidth="1"/>
    <col min="1038" max="1038" width="14.140625" style="2471" customWidth="1"/>
    <col min="1039" max="1039" width="12.28515625" style="2471" customWidth="1"/>
    <col min="1040" max="1040" width="9.140625" style="2471"/>
    <col min="1041" max="1043" width="9.7109375" style="2471" customWidth="1"/>
    <col min="1044" max="1045" width="16.5703125" style="2471" customWidth="1"/>
    <col min="1046" max="1280" width="9.140625" style="2471"/>
    <col min="1281" max="1282" width="7.7109375" style="2471" customWidth="1"/>
    <col min="1283" max="1283" width="5.7109375" style="2471" customWidth="1"/>
    <col min="1284" max="1285" width="7.7109375" style="2471" customWidth="1"/>
    <col min="1286" max="1286" width="5.7109375" style="2471" customWidth="1"/>
    <col min="1287" max="1288" width="7.7109375" style="2471" customWidth="1"/>
    <col min="1289" max="1289" width="5.7109375" style="2471" customWidth="1"/>
    <col min="1290" max="1291" width="7.7109375" style="2471" customWidth="1"/>
    <col min="1292" max="1292" width="5.7109375" style="2471" customWidth="1"/>
    <col min="1293" max="1293" width="8.5703125" style="2471" customWidth="1"/>
    <col min="1294" max="1294" width="14.140625" style="2471" customWidth="1"/>
    <col min="1295" max="1295" width="12.28515625" style="2471" customWidth="1"/>
    <col min="1296" max="1296" width="9.140625" style="2471"/>
    <col min="1297" max="1299" width="9.7109375" style="2471" customWidth="1"/>
    <col min="1300" max="1301" width="16.5703125" style="2471" customWidth="1"/>
    <col min="1302" max="1536" width="9.140625" style="2471"/>
    <col min="1537" max="1538" width="7.7109375" style="2471" customWidth="1"/>
    <col min="1539" max="1539" width="5.7109375" style="2471" customWidth="1"/>
    <col min="1540" max="1541" width="7.7109375" style="2471" customWidth="1"/>
    <col min="1542" max="1542" width="5.7109375" style="2471" customWidth="1"/>
    <col min="1543" max="1544" width="7.7109375" style="2471" customWidth="1"/>
    <col min="1545" max="1545" width="5.7109375" style="2471" customWidth="1"/>
    <col min="1546" max="1547" width="7.7109375" style="2471" customWidth="1"/>
    <col min="1548" max="1548" width="5.7109375" style="2471" customWidth="1"/>
    <col min="1549" max="1549" width="8.5703125" style="2471" customWidth="1"/>
    <col min="1550" max="1550" width="14.140625" style="2471" customWidth="1"/>
    <col min="1551" max="1551" width="12.28515625" style="2471" customWidth="1"/>
    <col min="1552" max="1552" width="9.140625" style="2471"/>
    <col min="1553" max="1555" width="9.7109375" style="2471" customWidth="1"/>
    <col min="1556" max="1557" width="16.5703125" style="2471" customWidth="1"/>
    <col min="1558" max="1792" width="9.140625" style="2471"/>
    <col min="1793" max="1794" width="7.7109375" style="2471" customWidth="1"/>
    <col min="1795" max="1795" width="5.7109375" style="2471" customWidth="1"/>
    <col min="1796" max="1797" width="7.7109375" style="2471" customWidth="1"/>
    <col min="1798" max="1798" width="5.7109375" style="2471" customWidth="1"/>
    <col min="1799" max="1800" width="7.7109375" style="2471" customWidth="1"/>
    <col min="1801" max="1801" width="5.7109375" style="2471" customWidth="1"/>
    <col min="1802" max="1803" width="7.7109375" style="2471" customWidth="1"/>
    <col min="1804" max="1804" width="5.7109375" style="2471" customWidth="1"/>
    <col min="1805" max="1805" width="8.5703125" style="2471" customWidth="1"/>
    <col min="1806" max="1806" width="14.140625" style="2471" customWidth="1"/>
    <col min="1807" max="1807" width="12.28515625" style="2471" customWidth="1"/>
    <col min="1808" max="1808" width="9.140625" style="2471"/>
    <col min="1809" max="1811" width="9.7109375" style="2471" customWidth="1"/>
    <col min="1812" max="1813" width="16.5703125" style="2471" customWidth="1"/>
    <col min="1814" max="2048" width="9.140625" style="2471"/>
    <col min="2049" max="2050" width="7.7109375" style="2471" customWidth="1"/>
    <col min="2051" max="2051" width="5.7109375" style="2471" customWidth="1"/>
    <col min="2052" max="2053" width="7.7109375" style="2471" customWidth="1"/>
    <col min="2054" max="2054" width="5.7109375" style="2471" customWidth="1"/>
    <col min="2055" max="2056" width="7.7109375" style="2471" customWidth="1"/>
    <col min="2057" max="2057" width="5.7109375" style="2471" customWidth="1"/>
    <col min="2058" max="2059" width="7.7109375" style="2471" customWidth="1"/>
    <col min="2060" max="2060" width="5.7109375" style="2471" customWidth="1"/>
    <col min="2061" max="2061" width="8.5703125" style="2471" customWidth="1"/>
    <col min="2062" max="2062" width="14.140625" style="2471" customWidth="1"/>
    <col min="2063" max="2063" width="12.28515625" style="2471" customWidth="1"/>
    <col min="2064" max="2064" width="9.140625" style="2471"/>
    <col min="2065" max="2067" width="9.7109375" style="2471" customWidth="1"/>
    <col min="2068" max="2069" width="16.5703125" style="2471" customWidth="1"/>
    <col min="2070" max="2304" width="9.140625" style="2471"/>
    <col min="2305" max="2306" width="7.7109375" style="2471" customWidth="1"/>
    <col min="2307" max="2307" width="5.7109375" style="2471" customWidth="1"/>
    <col min="2308" max="2309" width="7.7109375" style="2471" customWidth="1"/>
    <col min="2310" max="2310" width="5.7109375" style="2471" customWidth="1"/>
    <col min="2311" max="2312" width="7.7109375" style="2471" customWidth="1"/>
    <col min="2313" max="2313" width="5.7109375" style="2471" customWidth="1"/>
    <col min="2314" max="2315" width="7.7109375" style="2471" customWidth="1"/>
    <col min="2316" max="2316" width="5.7109375" style="2471" customWidth="1"/>
    <col min="2317" max="2317" width="8.5703125" style="2471" customWidth="1"/>
    <col min="2318" max="2318" width="14.140625" style="2471" customWidth="1"/>
    <col min="2319" max="2319" width="12.28515625" style="2471" customWidth="1"/>
    <col min="2320" max="2320" width="9.140625" style="2471"/>
    <col min="2321" max="2323" width="9.7109375" style="2471" customWidth="1"/>
    <col min="2324" max="2325" width="16.5703125" style="2471" customWidth="1"/>
    <col min="2326" max="2560" width="9.140625" style="2471"/>
    <col min="2561" max="2562" width="7.7109375" style="2471" customWidth="1"/>
    <col min="2563" max="2563" width="5.7109375" style="2471" customWidth="1"/>
    <col min="2564" max="2565" width="7.7109375" style="2471" customWidth="1"/>
    <col min="2566" max="2566" width="5.7109375" style="2471" customWidth="1"/>
    <col min="2567" max="2568" width="7.7109375" style="2471" customWidth="1"/>
    <col min="2569" max="2569" width="5.7109375" style="2471" customWidth="1"/>
    <col min="2570" max="2571" width="7.7109375" style="2471" customWidth="1"/>
    <col min="2572" max="2572" width="5.7109375" style="2471" customWidth="1"/>
    <col min="2573" max="2573" width="8.5703125" style="2471" customWidth="1"/>
    <col min="2574" max="2574" width="14.140625" style="2471" customWidth="1"/>
    <col min="2575" max="2575" width="12.28515625" style="2471" customWidth="1"/>
    <col min="2576" max="2576" width="9.140625" style="2471"/>
    <col min="2577" max="2579" width="9.7109375" style="2471" customWidth="1"/>
    <col min="2580" max="2581" width="16.5703125" style="2471" customWidth="1"/>
    <col min="2582" max="2816" width="9.140625" style="2471"/>
    <col min="2817" max="2818" width="7.7109375" style="2471" customWidth="1"/>
    <col min="2819" max="2819" width="5.7109375" style="2471" customWidth="1"/>
    <col min="2820" max="2821" width="7.7109375" style="2471" customWidth="1"/>
    <col min="2822" max="2822" width="5.7109375" style="2471" customWidth="1"/>
    <col min="2823" max="2824" width="7.7109375" style="2471" customWidth="1"/>
    <col min="2825" max="2825" width="5.7109375" style="2471" customWidth="1"/>
    <col min="2826" max="2827" width="7.7109375" style="2471" customWidth="1"/>
    <col min="2828" max="2828" width="5.7109375" style="2471" customWidth="1"/>
    <col min="2829" max="2829" width="8.5703125" style="2471" customWidth="1"/>
    <col min="2830" max="2830" width="14.140625" style="2471" customWidth="1"/>
    <col min="2831" max="2831" width="12.28515625" style="2471" customWidth="1"/>
    <col min="2832" max="2832" width="9.140625" style="2471"/>
    <col min="2833" max="2835" width="9.7109375" style="2471" customWidth="1"/>
    <col min="2836" max="2837" width="16.5703125" style="2471" customWidth="1"/>
    <col min="2838" max="3072" width="9.140625" style="2471"/>
    <col min="3073" max="3074" width="7.7109375" style="2471" customWidth="1"/>
    <col min="3075" max="3075" width="5.7109375" style="2471" customWidth="1"/>
    <col min="3076" max="3077" width="7.7109375" style="2471" customWidth="1"/>
    <col min="3078" max="3078" width="5.7109375" style="2471" customWidth="1"/>
    <col min="3079" max="3080" width="7.7109375" style="2471" customWidth="1"/>
    <col min="3081" max="3081" width="5.7109375" style="2471" customWidth="1"/>
    <col min="3082" max="3083" width="7.7109375" style="2471" customWidth="1"/>
    <col min="3084" max="3084" width="5.7109375" style="2471" customWidth="1"/>
    <col min="3085" max="3085" width="8.5703125" style="2471" customWidth="1"/>
    <col min="3086" max="3086" width="14.140625" style="2471" customWidth="1"/>
    <col min="3087" max="3087" width="12.28515625" style="2471" customWidth="1"/>
    <col min="3088" max="3088" width="9.140625" style="2471"/>
    <col min="3089" max="3091" width="9.7109375" style="2471" customWidth="1"/>
    <col min="3092" max="3093" width="16.5703125" style="2471" customWidth="1"/>
    <col min="3094" max="3328" width="9.140625" style="2471"/>
    <col min="3329" max="3330" width="7.7109375" style="2471" customWidth="1"/>
    <col min="3331" max="3331" width="5.7109375" style="2471" customWidth="1"/>
    <col min="3332" max="3333" width="7.7109375" style="2471" customWidth="1"/>
    <col min="3334" max="3334" width="5.7109375" style="2471" customWidth="1"/>
    <col min="3335" max="3336" width="7.7109375" style="2471" customWidth="1"/>
    <col min="3337" max="3337" width="5.7109375" style="2471" customWidth="1"/>
    <col min="3338" max="3339" width="7.7109375" style="2471" customWidth="1"/>
    <col min="3340" max="3340" width="5.7109375" style="2471" customWidth="1"/>
    <col min="3341" max="3341" width="8.5703125" style="2471" customWidth="1"/>
    <col min="3342" max="3342" width="14.140625" style="2471" customWidth="1"/>
    <col min="3343" max="3343" width="12.28515625" style="2471" customWidth="1"/>
    <col min="3344" max="3344" width="9.140625" style="2471"/>
    <col min="3345" max="3347" width="9.7109375" style="2471" customWidth="1"/>
    <col min="3348" max="3349" width="16.5703125" style="2471" customWidth="1"/>
    <col min="3350" max="3584" width="9.140625" style="2471"/>
    <col min="3585" max="3586" width="7.7109375" style="2471" customWidth="1"/>
    <col min="3587" max="3587" width="5.7109375" style="2471" customWidth="1"/>
    <col min="3588" max="3589" width="7.7109375" style="2471" customWidth="1"/>
    <col min="3590" max="3590" width="5.7109375" style="2471" customWidth="1"/>
    <col min="3591" max="3592" width="7.7109375" style="2471" customWidth="1"/>
    <col min="3593" max="3593" width="5.7109375" style="2471" customWidth="1"/>
    <col min="3594" max="3595" width="7.7109375" style="2471" customWidth="1"/>
    <col min="3596" max="3596" width="5.7109375" style="2471" customWidth="1"/>
    <col min="3597" max="3597" width="8.5703125" style="2471" customWidth="1"/>
    <col min="3598" max="3598" width="14.140625" style="2471" customWidth="1"/>
    <col min="3599" max="3599" width="12.28515625" style="2471" customWidth="1"/>
    <col min="3600" max="3600" width="9.140625" style="2471"/>
    <col min="3601" max="3603" width="9.7109375" style="2471" customWidth="1"/>
    <col min="3604" max="3605" width="16.5703125" style="2471" customWidth="1"/>
    <col min="3606" max="3840" width="9.140625" style="2471"/>
    <col min="3841" max="3842" width="7.7109375" style="2471" customWidth="1"/>
    <col min="3843" max="3843" width="5.7109375" style="2471" customWidth="1"/>
    <col min="3844" max="3845" width="7.7109375" style="2471" customWidth="1"/>
    <col min="3846" max="3846" width="5.7109375" style="2471" customWidth="1"/>
    <col min="3847" max="3848" width="7.7109375" style="2471" customWidth="1"/>
    <col min="3849" max="3849" width="5.7109375" style="2471" customWidth="1"/>
    <col min="3850" max="3851" width="7.7109375" style="2471" customWidth="1"/>
    <col min="3852" max="3852" width="5.7109375" style="2471" customWidth="1"/>
    <col min="3853" max="3853" width="8.5703125" style="2471" customWidth="1"/>
    <col min="3854" max="3854" width="14.140625" style="2471" customWidth="1"/>
    <col min="3855" max="3855" width="12.28515625" style="2471" customWidth="1"/>
    <col min="3856" max="3856" width="9.140625" style="2471"/>
    <col min="3857" max="3859" width="9.7109375" style="2471" customWidth="1"/>
    <col min="3860" max="3861" width="16.5703125" style="2471" customWidth="1"/>
    <col min="3862" max="4096" width="9.140625" style="2471"/>
    <col min="4097" max="4098" width="7.7109375" style="2471" customWidth="1"/>
    <col min="4099" max="4099" width="5.7109375" style="2471" customWidth="1"/>
    <col min="4100" max="4101" width="7.7109375" style="2471" customWidth="1"/>
    <col min="4102" max="4102" width="5.7109375" style="2471" customWidth="1"/>
    <col min="4103" max="4104" width="7.7109375" style="2471" customWidth="1"/>
    <col min="4105" max="4105" width="5.7109375" style="2471" customWidth="1"/>
    <col min="4106" max="4107" width="7.7109375" style="2471" customWidth="1"/>
    <col min="4108" max="4108" width="5.7109375" style="2471" customWidth="1"/>
    <col min="4109" max="4109" width="8.5703125" style="2471" customWidth="1"/>
    <col min="4110" max="4110" width="14.140625" style="2471" customWidth="1"/>
    <col min="4111" max="4111" width="12.28515625" style="2471" customWidth="1"/>
    <col min="4112" max="4112" width="9.140625" style="2471"/>
    <col min="4113" max="4115" width="9.7109375" style="2471" customWidth="1"/>
    <col min="4116" max="4117" width="16.5703125" style="2471" customWidth="1"/>
    <col min="4118" max="4352" width="9.140625" style="2471"/>
    <col min="4353" max="4354" width="7.7109375" style="2471" customWidth="1"/>
    <col min="4355" max="4355" width="5.7109375" style="2471" customWidth="1"/>
    <col min="4356" max="4357" width="7.7109375" style="2471" customWidth="1"/>
    <col min="4358" max="4358" width="5.7109375" style="2471" customWidth="1"/>
    <col min="4359" max="4360" width="7.7109375" style="2471" customWidth="1"/>
    <col min="4361" max="4361" width="5.7109375" style="2471" customWidth="1"/>
    <col min="4362" max="4363" width="7.7109375" style="2471" customWidth="1"/>
    <col min="4364" max="4364" width="5.7109375" style="2471" customWidth="1"/>
    <col min="4365" max="4365" width="8.5703125" style="2471" customWidth="1"/>
    <col min="4366" max="4366" width="14.140625" style="2471" customWidth="1"/>
    <col min="4367" max="4367" width="12.28515625" style="2471" customWidth="1"/>
    <col min="4368" max="4368" width="9.140625" style="2471"/>
    <col min="4369" max="4371" width="9.7109375" style="2471" customWidth="1"/>
    <col min="4372" max="4373" width="16.5703125" style="2471" customWidth="1"/>
    <col min="4374" max="4608" width="9.140625" style="2471"/>
    <col min="4609" max="4610" width="7.7109375" style="2471" customWidth="1"/>
    <col min="4611" max="4611" width="5.7109375" style="2471" customWidth="1"/>
    <col min="4612" max="4613" width="7.7109375" style="2471" customWidth="1"/>
    <col min="4614" max="4614" width="5.7109375" style="2471" customWidth="1"/>
    <col min="4615" max="4616" width="7.7109375" style="2471" customWidth="1"/>
    <col min="4617" max="4617" width="5.7109375" style="2471" customWidth="1"/>
    <col min="4618" max="4619" width="7.7109375" style="2471" customWidth="1"/>
    <col min="4620" max="4620" width="5.7109375" style="2471" customWidth="1"/>
    <col min="4621" max="4621" width="8.5703125" style="2471" customWidth="1"/>
    <col min="4622" max="4622" width="14.140625" style="2471" customWidth="1"/>
    <col min="4623" max="4623" width="12.28515625" style="2471" customWidth="1"/>
    <col min="4624" max="4624" width="9.140625" style="2471"/>
    <col min="4625" max="4627" width="9.7109375" style="2471" customWidth="1"/>
    <col min="4628" max="4629" width="16.5703125" style="2471" customWidth="1"/>
    <col min="4630" max="4864" width="9.140625" style="2471"/>
    <col min="4865" max="4866" width="7.7109375" style="2471" customWidth="1"/>
    <col min="4867" max="4867" width="5.7109375" style="2471" customWidth="1"/>
    <col min="4868" max="4869" width="7.7109375" style="2471" customWidth="1"/>
    <col min="4870" max="4870" width="5.7109375" style="2471" customWidth="1"/>
    <col min="4871" max="4872" width="7.7109375" style="2471" customWidth="1"/>
    <col min="4873" max="4873" width="5.7109375" style="2471" customWidth="1"/>
    <col min="4874" max="4875" width="7.7109375" style="2471" customWidth="1"/>
    <col min="4876" max="4876" width="5.7109375" style="2471" customWidth="1"/>
    <col min="4877" max="4877" width="8.5703125" style="2471" customWidth="1"/>
    <col min="4878" max="4878" width="14.140625" style="2471" customWidth="1"/>
    <col min="4879" max="4879" width="12.28515625" style="2471" customWidth="1"/>
    <col min="4880" max="4880" width="9.140625" style="2471"/>
    <col min="4881" max="4883" width="9.7109375" style="2471" customWidth="1"/>
    <col min="4884" max="4885" width="16.5703125" style="2471" customWidth="1"/>
    <col min="4886" max="5120" width="9.140625" style="2471"/>
    <col min="5121" max="5122" width="7.7109375" style="2471" customWidth="1"/>
    <col min="5123" max="5123" width="5.7109375" style="2471" customWidth="1"/>
    <col min="5124" max="5125" width="7.7109375" style="2471" customWidth="1"/>
    <col min="5126" max="5126" width="5.7109375" style="2471" customWidth="1"/>
    <col min="5127" max="5128" width="7.7109375" style="2471" customWidth="1"/>
    <col min="5129" max="5129" width="5.7109375" style="2471" customWidth="1"/>
    <col min="5130" max="5131" width="7.7109375" style="2471" customWidth="1"/>
    <col min="5132" max="5132" width="5.7109375" style="2471" customWidth="1"/>
    <col min="5133" max="5133" width="8.5703125" style="2471" customWidth="1"/>
    <col min="5134" max="5134" width="14.140625" style="2471" customWidth="1"/>
    <col min="5135" max="5135" width="12.28515625" style="2471" customWidth="1"/>
    <col min="5136" max="5136" width="9.140625" style="2471"/>
    <col min="5137" max="5139" width="9.7109375" style="2471" customWidth="1"/>
    <col min="5140" max="5141" width="16.5703125" style="2471" customWidth="1"/>
    <col min="5142" max="5376" width="9.140625" style="2471"/>
    <col min="5377" max="5378" width="7.7109375" style="2471" customWidth="1"/>
    <col min="5379" max="5379" width="5.7109375" style="2471" customWidth="1"/>
    <col min="5380" max="5381" width="7.7109375" style="2471" customWidth="1"/>
    <col min="5382" max="5382" width="5.7109375" style="2471" customWidth="1"/>
    <col min="5383" max="5384" width="7.7109375" style="2471" customWidth="1"/>
    <col min="5385" max="5385" width="5.7109375" style="2471" customWidth="1"/>
    <col min="5386" max="5387" width="7.7109375" style="2471" customWidth="1"/>
    <col min="5388" max="5388" width="5.7109375" style="2471" customWidth="1"/>
    <col min="5389" max="5389" width="8.5703125" style="2471" customWidth="1"/>
    <col min="5390" max="5390" width="14.140625" style="2471" customWidth="1"/>
    <col min="5391" max="5391" width="12.28515625" style="2471" customWidth="1"/>
    <col min="5392" max="5392" width="9.140625" style="2471"/>
    <col min="5393" max="5395" width="9.7109375" style="2471" customWidth="1"/>
    <col min="5396" max="5397" width="16.5703125" style="2471" customWidth="1"/>
    <col min="5398" max="5632" width="9.140625" style="2471"/>
    <col min="5633" max="5634" width="7.7109375" style="2471" customWidth="1"/>
    <col min="5635" max="5635" width="5.7109375" style="2471" customWidth="1"/>
    <col min="5636" max="5637" width="7.7109375" style="2471" customWidth="1"/>
    <col min="5638" max="5638" width="5.7109375" style="2471" customWidth="1"/>
    <col min="5639" max="5640" width="7.7109375" style="2471" customWidth="1"/>
    <col min="5641" max="5641" width="5.7109375" style="2471" customWidth="1"/>
    <col min="5642" max="5643" width="7.7109375" style="2471" customWidth="1"/>
    <col min="5644" max="5644" width="5.7109375" style="2471" customWidth="1"/>
    <col min="5645" max="5645" width="8.5703125" style="2471" customWidth="1"/>
    <col min="5646" max="5646" width="14.140625" style="2471" customWidth="1"/>
    <col min="5647" max="5647" width="12.28515625" style="2471" customWidth="1"/>
    <col min="5648" max="5648" width="9.140625" style="2471"/>
    <col min="5649" max="5651" width="9.7109375" style="2471" customWidth="1"/>
    <col min="5652" max="5653" width="16.5703125" style="2471" customWidth="1"/>
    <col min="5654" max="5888" width="9.140625" style="2471"/>
    <col min="5889" max="5890" width="7.7109375" style="2471" customWidth="1"/>
    <col min="5891" max="5891" width="5.7109375" style="2471" customWidth="1"/>
    <col min="5892" max="5893" width="7.7109375" style="2471" customWidth="1"/>
    <col min="5894" max="5894" width="5.7109375" style="2471" customWidth="1"/>
    <col min="5895" max="5896" width="7.7109375" style="2471" customWidth="1"/>
    <col min="5897" max="5897" width="5.7109375" style="2471" customWidth="1"/>
    <col min="5898" max="5899" width="7.7109375" style="2471" customWidth="1"/>
    <col min="5900" max="5900" width="5.7109375" style="2471" customWidth="1"/>
    <col min="5901" max="5901" width="8.5703125" style="2471" customWidth="1"/>
    <col min="5902" max="5902" width="14.140625" style="2471" customWidth="1"/>
    <col min="5903" max="5903" width="12.28515625" style="2471" customWidth="1"/>
    <col min="5904" max="5904" width="9.140625" style="2471"/>
    <col min="5905" max="5907" width="9.7109375" style="2471" customWidth="1"/>
    <col min="5908" max="5909" width="16.5703125" style="2471" customWidth="1"/>
    <col min="5910" max="6144" width="9.140625" style="2471"/>
    <col min="6145" max="6146" width="7.7109375" style="2471" customWidth="1"/>
    <col min="6147" max="6147" width="5.7109375" style="2471" customWidth="1"/>
    <col min="6148" max="6149" width="7.7109375" style="2471" customWidth="1"/>
    <col min="6150" max="6150" width="5.7109375" style="2471" customWidth="1"/>
    <col min="6151" max="6152" width="7.7109375" style="2471" customWidth="1"/>
    <col min="6153" max="6153" width="5.7109375" style="2471" customWidth="1"/>
    <col min="6154" max="6155" width="7.7109375" style="2471" customWidth="1"/>
    <col min="6156" max="6156" width="5.7109375" style="2471" customWidth="1"/>
    <col min="6157" max="6157" width="8.5703125" style="2471" customWidth="1"/>
    <col min="6158" max="6158" width="14.140625" style="2471" customWidth="1"/>
    <col min="6159" max="6159" width="12.28515625" style="2471" customWidth="1"/>
    <col min="6160" max="6160" width="9.140625" style="2471"/>
    <col min="6161" max="6163" width="9.7109375" style="2471" customWidth="1"/>
    <col min="6164" max="6165" width="16.5703125" style="2471" customWidth="1"/>
    <col min="6166" max="6400" width="9.140625" style="2471"/>
    <col min="6401" max="6402" width="7.7109375" style="2471" customWidth="1"/>
    <col min="6403" max="6403" width="5.7109375" style="2471" customWidth="1"/>
    <col min="6404" max="6405" width="7.7109375" style="2471" customWidth="1"/>
    <col min="6406" max="6406" width="5.7109375" style="2471" customWidth="1"/>
    <col min="6407" max="6408" width="7.7109375" style="2471" customWidth="1"/>
    <col min="6409" max="6409" width="5.7109375" style="2471" customWidth="1"/>
    <col min="6410" max="6411" width="7.7109375" style="2471" customWidth="1"/>
    <col min="6412" max="6412" width="5.7109375" style="2471" customWidth="1"/>
    <col min="6413" max="6413" width="8.5703125" style="2471" customWidth="1"/>
    <col min="6414" max="6414" width="14.140625" style="2471" customWidth="1"/>
    <col min="6415" max="6415" width="12.28515625" style="2471" customWidth="1"/>
    <col min="6416" max="6416" width="9.140625" style="2471"/>
    <col min="6417" max="6419" width="9.7109375" style="2471" customWidth="1"/>
    <col min="6420" max="6421" width="16.5703125" style="2471" customWidth="1"/>
    <col min="6422" max="6656" width="9.140625" style="2471"/>
    <col min="6657" max="6658" width="7.7109375" style="2471" customWidth="1"/>
    <col min="6659" max="6659" width="5.7109375" style="2471" customWidth="1"/>
    <col min="6660" max="6661" width="7.7109375" style="2471" customWidth="1"/>
    <col min="6662" max="6662" width="5.7109375" style="2471" customWidth="1"/>
    <col min="6663" max="6664" width="7.7109375" style="2471" customWidth="1"/>
    <col min="6665" max="6665" width="5.7109375" style="2471" customWidth="1"/>
    <col min="6666" max="6667" width="7.7109375" style="2471" customWidth="1"/>
    <col min="6668" max="6668" width="5.7109375" style="2471" customWidth="1"/>
    <col min="6669" max="6669" width="8.5703125" style="2471" customWidth="1"/>
    <col min="6670" max="6670" width="14.140625" style="2471" customWidth="1"/>
    <col min="6671" max="6671" width="12.28515625" style="2471" customWidth="1"/>
    <col min="6672" max="6672" width="9.140625" style="2471"/>
    <col min="6673" max="6675" width="9.7109375" style="2471" customWidth="1"/>
    <col min="6676" max="6677" width="16.5703125" style="2471" customWidth="1"/>
    <col min="6678" max="6912" width="9.140625" style="2471"/>
    <col min="6913" max="6914" width="7.7109375" style="2471" customWidth="1"/>
    <col min="6915" max="6915" width="5.7109375" style="2471" customWidth="1"/>
    <col min="6916" max="6917" width="7.7109375" style="2471" customWidth="1"/>
    <col min="6918" max="6918" width="5.7109375" style="2471" customWidth="1"/>
    <col min="6919" max="6920" width="7.7109375" style="2471" customWidth="1"/>
    <col min="6921" max="6921" width="5.7109375" style="2471" customWidth="1"/>
    <col min="6922" max="6923" width="7.7109375" style="2471" customWidth="1"/>
    <col min="6924" max="6924" width="5.7109375" style="2471" customWidth="1"/>
    <col min="6925" max="6925" width="8.5703125" style="2471" customWidth="1"/>
    <col min="6926" max="6926" width="14.140625" style="2471" customWidth="1"/>
    <col min="6927" max="6927" width="12.28515625" style="2471" customWidth="1"/>
    <col min="6928" max="6928" width="9.140625" style="2471"/>
    <col min="6929" max="6931" width="9.7109375" style="2471" customWidth="1"/>
    <col min="6932" max="6933" width="16.5703125" style="2471" customWidth="1"/>
    <col min="6934" max="7168" width="9.140625" style="2471"/>
    <col min="7169" max="7170" width="7.7109375" style="2471" customWidth="1"/>
    <col min="7171" max="7171" width="5.7109375" style="2471" customWidth="1"/>
    <col min="7172" max="7173" width="7.7109375" style="2471" customWidth="1"/>
    <col min="7174" max="7174" width="5.7109375" style="2471" customWidth="1"/>
    <col min="7175" max="7176" width="7.7109375" style="2471" customWidth="1"/>
    <col min="7177" max="7177" width="5.7109375" style="2471" customWidth="1"/>
    <col min="7178" max="7179" width="7.7109375" style="2471" customWidth="1"/>
    <col min="7180" max="7180" width="5.7109375" style="2471" customWidth="1"/>
    <col min="7181" max="7181" width="8.5703125" style="2471" customWidth="1"/>
    <col min="7182" max="7182" width="14.140625" style="2471" customWidth="1"/>
    <col min="7183" max="7183" width="12.28515625" style="2471" customWidth="1"/>
    <col min="7184" max="7184" width="9.140625" style="2471"/>
    <col min="7185" max="7187" width="9.7109375" style="2471" customWidth="1"/>
    <col min="7188" max="7189" width="16.5703125" style="2471" customWidth="1"/>
    <col min="7190" max="7424" width="9.140625" style="2471"/>
    <col min="7425" max="7426" width="7.7109375" style="2471" customWidth="1"/>
    <col min="7427" max="7427" width="5.7109375" style="2471" customWidth="1"/>
    <col min="7428" max="7429" width="7.7109375" style="2471" customWidth="1"/>
    <col min="7430" max="7430" width="5.7109375" style="2471" customWidth="1"/>
    <col min="7431" max="7432" width="7.7109375" style="2471" customWidth="1"/>
    <col min="7433" max="7433" width="5.7109375" style="2471" customWidth="1"/>
    <col min="7434" max="7435" width="7.7109375" style="2471" customWidth="1"/>
    <col min="7436" max="7436" width="5.7109375" style="2471" customWidth="1"/>
    <col min="7437" max="7437" width="8.5703125" style="2471" customWidth="1"/>
    <col min="7438" max="7438" width="14.140625" style="2471" customWidth="1"/>
    <col min="7439" max="7439" width="12.28515625" style="2471" customWidth="1"/>
    <col min="7440" max="7440" width="9.140625" style="2471"/>
    <col min="7441" max="7443" width="9.7109375" style="2471" customWidth="1"/>
    <col min="7444" max="7445" width="16.5703125" style="2471" customWidth="1"/>
    <col min="7446" max="7680" width="9.140625" style="2471"/>
    <col min="7681" max="7682" width="7.7109375" style="2471" customWidth="1"/>
    <col min="7683" max="7683" width="5.7109375" style="2471" customWidth="1"/>
    <col min="7684" max="7685" width="7.7109375" style="2471" customWidth="1"/>
    <col min="7686" max="7686" width="5.7109375" style="2471" customWidth="1"/>
    <col min="7687" max="7688" width="7.7109375" style="2471" customWidth="1"/>
    <col min="7689" max="7689" width="5.7109375" style="2471" customWidth="1"/>
    <col min="7690" max="7691" width="7.7109375" style="2471" customWidth="1"/>
    <col min="7692" max="7692" width="5.7109375" style="2471" customWidth="1"/>
    <col min="7693" max="7693" width="8.5703125" style="2471" customWidth="1"/>
    <col min="7694" max="7694" width="14.140625" style="2471" customWidth="1"/>
    <col min="7695" max="7695" width="12.28515625" style="2471" customWidth="1"/>
    <col min="7696" max="7696" width="9.140625" style="2471"/>
    <col min="7697" max="7699" width="9.7109375" style="2471" customWidth="1"/>
    <col min="7700" max="7701" width="16.5703125" style="2471" customWidth="1"/>
    <col min="7702" max="7936" width="9.140625" style="2471"/>
    <col min="7937" max="7938" width="7.7109375" style="2471" customWidth="1"/>
    <col min="7939" max="7939" width="5.7109375" style="2471" customWidth="1"/>
    <col min="7940" max="7941" width="7.7109375" style="2471" customWidth="1"/>
    <col min="7942" max="7942" width="5.7109375" style="2471" customWidth="1"/>
    <col min="7943" max="7944" width="7.7109375" style="2471" customWidth="1"/>
    <col min="7945" max="7945" width="5.7109375" style="2471" customWidth="1"/>
    <col min="7946" max="7947" width="7.7109375" style="2471" customWidth="1"/>
    <col min="7948" max="7948" width="5.7109375" style="2471" customWidth="1"/>
    <col min="7949" max="7949" width="8.5703125" style="2471" customWidth="1"/>
    <col min="7950" max="7950" width="14.140625" style="2471" customWidth="1"/>
    <col min="7951" max="7951" width="12.28515625" style="2471" customWidth="1"/>
    <col min="7952" max="7952" width="9.140625" style="2471"/>
    <col min="7953" max="7955" width="9.7109375" style="2471" customWidth="1"/>
    <col min="7956" max="7957" width="16.5703125" style="2471" customWidth="1"/>
    <col min="7958" max="8192" width="9.140625" style="2471"/>
    <col min="8193" max="8194" width="7.7109375" style="2471" customWidth="1"/>
    <col min="8195" max="8195" width="5.7109375" style="2471" customWidth="1"/>
    <col min="8196" max="8197" width="7.7109375" style="2471" customWidth="1"/>
    <col min="8198" max="8198" width="5.7109375" style="2471" customWidth="1"/>
    <col min="8199" max="8200" width="7.7109375" style="2471" customWidth="1"/>
    <col min="8201" max="8201" width="5.7109375" style="2471" customWidth="1"/>
    <col min="8202" max="8203" width="7.7109375" style="2471" customWidth="1"/>
    <col min="8204" max="8204" width="5.7109375" style="2471" customWidth="1"/>
    <col min="8205" max="8205" width="8.5703125" style="2471" customWidth="1"/>
    <col min="8206" max="8206" width="14.140625" style="2471" customWidth="1"/>
    <col min="8207" max="8207" width="12.28515625" style="2471" customWidth="1"/>
    <col min="8208" max="8208" width="9.140625" style="2471"/>
    <col min="8209" max="8211" width="9.7109375" style="2471" customWidth="1"/>
    <col min="8212" max="8213" width="16.5703125" style="2471" customWidth="1"/>
    <col min="8214" max="8448" width="9.140625" style="2471"/>
    <col min="8449" max="8450" width="7.7109375" style="2471" customWidth="1"/>
    <col min="8451" max="8451" width="5.7109375" style="2471" customWidth="1"/>
    <col min="8452" max="8453" width="7.7109375" style="2471" customWidth="1"/>
    <col min="8454" max="8454" width="5.7109375" style="2471" customWidth="1"/>
    <col min="8455" max="8456" width="7.7109375" style="2471" customWidth="1"/>
    <col min="8457" max="8457" width="5.7109375" style="2471" customWidth="1"/>
    <col min="8458" max="8459" width="7.7109375" style="2471" customWidth="1"/>
    <col min="8460" max="8460" width="5.7109375" style="2471" customWidth="1"/>
    <col min="8461" max="8461" width="8.5703125" style="2471" customWidth="1"/>
    <col min="8462" max="8462" width="14.140625" style="2471" customWidth="1"/>
    <col min="8463" max="8463" width="12.28515625" style="2471" customWidth="1"/>
    <col min="8464" max="8464" width="9.140625" style="2471"/>
    <col min="8465" max="8467" width="9.7109375" style="2471" customWidth="1"/>
    <col min="8468" max="8469" width="16.5703125" style="2471" customWidth="1"/>
    <col min="8470" max="8704" width="9.140625" style="2471"/>
    <col min="8705" max="8706" width="7.7109375" style="2471" customWidth="1"/>
    <col min="8707" max="8707" width="5.7109375" style="2471" customWidth="1"/>
    <col min="8708" max="8709" width="7.7109375" style="2471" customWidth="1"/>
    <col min="8710" max="8710" width="5.7109375" style="2471" customWidth="1"/>
    <col min="8711" max="8712" width="7.7109375" style="2471" customWidth="1"/>
    <col min="8713" max="8713" width="5.7109375" style="2471" customWidth="1"/>
    <col min="8714" max="8715" width="7.7109375" style="2471" customWidth="1"/>
    <col min="8716" max="8716" width="5.7109375" style="2471" customWidth="1"/>
    <col min="8717" max="8717" width="8.5703125" style="2471" customWidth="1"/>
    <col min="8718" max="8718" width="14.140625" style="2471" customWidth="1"/>
    <col min="8719" max="8719" width="12.28515625" style="2471" customWidth="1"/>
    <col min="8720" max="8720" width="9.140625" style="2471"/>
    <col min="8721" max="8723" width="9.7109375" style="2471" customWidth="1"/>
    <col min="8724" max="8725" width="16.5703125" style="2471" customWidth="1"/>
    <col min="8726" max="8960" width="9.140625" style="2471"/>
    <col min="8961" max="8962" width="7.7109375" style="2471" customWidth="1"/>
    <col min="8963" max="8963" width="5.7109375" style="2471" customWidth="1"/>
    <col min="8964" max="8965" width="7.7109375" style="2471" customWidth="1"/>
    <col min="8966" max="8966" width="5.7109375" style="2471" customWidth="1"/>
    <col min="8967" max="8968" width="7.7109375" style="2471" customWidth="1"/>
    <col min="8969" max="8969" width="5.7109375" style="2471" customWidth="1"/>
    <col min="8970" max="8971" width="7.7109375" style="2471" customWidth="1"/>
    <col min="8972" max="8972" width="5.7109375" style="2471" customWidth="1"/>
    <col min="8973" max="8973" width="8.5703125" style="2471" customWidth="1"/>
    <col min="8974" max="8974" width="14.140625" style="2471" customWidth="1"/>
    <col min="8975" max="8975" width="12.28515625" style="2471" customWidth="1"/>
    <col min="8976" max="8976" width="9.140625" style="2471"/>
    <col min="8977" max="8979" width="9.7109375" style="2471" customWidth="1"/>
    <col min="8980" max="8981" width="16.5703125" style="2471" customWidth="1"/>
    <col min="8982" max="9216" width="9.140625" style="2471"/>
    <col min="9217" max="9218" width="7.7109375" style="2471" customWidth="1"/>
    <col min="9219" max="9219" width="5.7109375" style="2471" customWidth="1"/>
    <col min="9220" max="9221" width="7.7109375" style="2471" customWidth="1"/>
    <col min="9222" max="9222" width="5.7109375" style="2471" customWidth="1"/>
    <col min="9223" max="9224" width="7.7109375" style="2471" customWidth="1"/>
    <col min="9225" max="9225" width="5.7109375" style="2471" customWidth="1"/>
    <col min="9226" max="9227" width="7.7109375" style="2471" customWidth="1"/>
    <col min="9228" max="9228" width="5.7109375" style="2471" customWidth="1"/>
    <col min="9229" max="9229" width="8.5703125" style="2471" customWidth="1"/>
    <col min="9230" max="9230" width="14.140625" style="2471" customWidth="1"/>
    <col min="9231" max="9231" width="12.28515625" style="2471" customWidth="1"/>
    <col min="9232" max="9232" width="9.140625" style="2471"/>
    <col min="9233" max="9235" width="9.7109375" style="2471" customWidth="1"/>
    <col min="9236" max="9237" width="16.5703125" style="2471" customWidth="1"/>
    <col min="9238" max="9472" width="9.140625" style="2471"/>
    <col min="9473" max="9474" width="7.7109375" style="2471" customWidth="1"/>
    <col min="9475" max="9475" width="5.7109375" style="2471" customWidth="1"/>
    <col min="9476" max="9477" width="7.7109375" style="2471" customWidth="1"/>
    <col min="9478" max="9478" width="5.7109375" style="2471" customWidth="1"/>
    <col min="9479" max="9480" width="7.7109375" style="2471" customWidth="1"/>
    <col min="9481" max="9481" width="5.7109375" style="2471" customWidth="1"/>
    <col min="9482" max="9483" width="7.7109375" style="2471" customWidth="1"/>
    <col min="9484" max="9484" width="5.7109375" style="2471" customWidth="1"/>
    <col min="9485" max="9485" width="8.5703125" style="2471" customWidth="1"/>
    <col min="9486" max="9486" width="14.140625" style="2471" customWidth="1"/>
    <col min="9487" max="9487" width="12.28515625" style="2471" customWidth="1"/>
    <col min="9488" max="9488" width="9.140625" style="2471"/>
    <col min="9489" max="9491" width="9.7109375" style="2471" customWidth="1"/>
    <col min="9492" max="9493" width="16.5703125" style="2471" customWidth="1"/>
    <col min="9494" max="9728" width="9.140625" style="2471"/>
    <col min="9729" max="9730" width="7.7109375" style="2471" customWidth="1"/>
    <col min="9731" max="9731" width="5.7109375" style="2471" customWidth="1"/>
    <col min="9732" max="9733" width="7.7109375" style="2471" customWidth="1"/>
    <col min="9734" max="9734" width="5.7109375" style="2471" customWidth="1"/>
    <col min="9735" max="9736" width="7.7109375" style="2471" customWidth="1"/>
    <col min="9737" max="9737" width="5.7109375" style="2471" customWidth="1"/>
    <col min="9738" max="9739" width="7.7109375" style="2471" customWidth="1"/>
    <col min="9740" max="9740" width="5.7109375" style="2471" customWidth="1"/>
    <col min="9741" max="9741" width="8.5703125" style="2471" customWidth="1"/>
    <col min="9742" max="9742" width="14.140625" style="2471" customWidth="1"/>
    <col min="9743" max="9743" width="12.28515625" style="2471" customWidth="1"/>
    <col min="9744" max="9744" width="9.140625" style="2471"/>
    <col min="9745" max="9747" width="9.7109375" style="2471" customWidth="1"/>
    <col min="9748" max="9749" width="16.5703125" style="2471" customWidth="1"/>
    <col min="9750" max="9984" width="9.140625" style="2471"/>
    <col min="9985" max="9986" width="7.7109375" style="2471" customWidth="1"/>
    <col min="9987" max="9987" width="5.7109375" style="2471" customWidth="1"/>
    <col min="9988" max="9989" width="7.7109375" style="2471" customWidth="1"/>
    <col min="9990" max="9990" width="5.7109375" style="2471" customWidth="1"/>
    <col min="9991" max="9992" width="7.7109375" style="2471" customWidth="1"/>
    <col min="9993" max="9993" width="5.7109375" style="2471" customWidth="1"/>
    <col min="9994" max="9995" width="7.7109375" style="2471" customWidth="1"/>
    <col min="9996" max="9996" width="5.7109375" style="2471" customWidth="1"/>
    <col min="9997" max="9997" width="8.5703125" style="2471" customWidth="1"/>
    <col min="9998" max="9998" width="14.140625" style="2471" customWidth="1"/>
    <col min="9999" max="9999" width="12.28515625" style="2471" customWidth="1"/>
    <col min="10000" max="10000" width="9.140625" style="2471"/>
    <col min="10001" max="10003" width="9.7109375" style="2471" customWidth="1"/>
    <col min="10004" max="10005" width="16.5703125" style="2471" customWidth="1"/>
    <col min="10006" max="10240" width="9.140625" style="2471"/>
    <col min="10241" max="10242" width="7.7109375" style="2471" customWidth="1"/>
    <col min="10243" max="10243" width="5.7109375" style="2471" customWidth="1"/>
    <col min="10244" max="10245" width="7.7109375" style="2471" customWidth="1"/>
    <col min="10246" max="10246" width="5.7109375" style="2471" customWidth="1"/>
    <col min="10247" max="10248" width="7.7109375" style="2471" customWidth="1"/>
    <col min="10249" max="10249" width="5.7109375" style="2471" customWidth="1"/>
    <col min="10250" max="10251" width="7.7109375" style="2471" customWidth="1"/>
    <col min="10252" max="10252" width="5.7109375" style="2471" customWidth="1"/>
    <col min="10253" max="10253" width="8.5703125" style="2471" customWidth="1"/>
    <col min="10254" max="10254" width="14.140625" style="2471" customWidth="1"/>
    <col min="10255" max="10255" width="12.28515625" style="2471" customWidth="1"/>
    <col min="10256" max="10256" width="9.140625" style="2471"/>
    <col min="10257" max="10259" width="9.7109375" style="2471" customWidth="1"/>
    <col min="10260" max="10261" width="16.5703125" style="2471" customWidth="1"/>
    <col min="10262" max="10496" width="9.140625" style="2471"/>
    <col min="10497" max="10498" width="7.7109375" style="2471" customWidth="1"/>
    <col min="10499" max="10499" width="5.7109375" style="2471" customWidth="1"/>
    <col min="10500" max="10501" width="7.7109375" style="2471" customWidth="1"/>
    <col min="10502" max="10502" width="5.7109375" style="2471" customWidth="1"/>
    <col min="10503" max="10504" width="7.7109375" style="2471" customWidth="1"/>
    <col min="10505" max="10505" width="5.7109375" style="2471" customWidth="1"/>
    <col min="10506" max="10507" width="7.7109375" style="2471" customWidth="1"/>
    <col min="10508" max="10508" width="5.7109375" style="2471" customWidth="1"/>
    <col min="10509" max="10509" width="8.5703125" style="2471" customWidth="1"/>
    <col min="10510" max="10510" width="14.140625" style="2471" customWidth="1"/>
    <col min="10511" max="10511" width="12.28515625" style="2471" customWidth="1"/>
    <col min="10512" max="10512" width="9.140625" style="2471"/>
    <col min="10513" max="10515" width="9.7109375" style="2471" customWidth="1"/>
    <col min="10516" max="10517" width="16.5703125" style="2471" customWidth="1"/>
    <col min="10518" max="10752" width="9.140625" style="2471"/>
    <col min="10753" max="10754" width="7.7109375" style="2471" customWidth="1"/>
    <col min="10755" max="10755" width="5.7109375" style="2471" customWidth="1"/>
    <col min="10756" max="10757" width="7.7109375" style="2471" customWidth="1"/>
    <col min="10758" max="10758" width="5.7109375" style="2471" customWidth="1"/>
    <col min="10759" max="10760" width="7.7109375" style="2471" customWidth="1"/>
    <col min="10761" max="10761" width="5.7109375" style="2471" customWidth="1"/>
    <col min="10762" max="10763" width="7.7109375" style="2471" customWidth="1"/>
    <col min="10764" max="10764" width="5.7109375" style="2471" customWidth="1"/>
    <col min="10765" max="10765" width="8.5703125" style="2471" customWidth="1"/>
    <col min="10766" max="10766" width="14.140625" style="2471" customWidth="1"/>
    <col min="10767" max="10767" width="12.28515625" style="2471" customWidth="1"/>
    <col min="10768" max="10768" width="9.140625" style="2471"/>
    <col min="10769" max="10771" width="9.7109375" style="2471" customWidth="1"/>
    <col min="10772" max="10773" width="16.5703125" style="2471" customWidth="1"/>
    <col min="10774" max="11008" width="9.140625" style="2471"/>
    <col min="11009" max="11010" width="7.7109375" style="2471" customWidth="1"/>
    <col min="11011" max="11011" width="5.7109375" style="2471" customWidth="1"/>
    <col min="11012" max="11013" width="7.7109375" style="2471" customWidth="1"/>
    <col min="11014" max="11014" width="5.7109375" style="2471" customWidth="1"/>
    <col min="11015" max="11016" width="7.7109375" style="2471" customWidth="1"/>
    <col min="11017" max="11017" width="5.7109375" style="2471" customWidth="1"/>
    <col min="11018" max="11019" width="7.7109375" style="2471" customWidth="1"/>
    <col min="11020" max="11020" width="5.7109375" style="2471" customWidth="1"/>
    <col min="11021" max="11021" width="8.5703125" style="2471" customWidth="1"/>
    <col min="11022" max="11022" width="14.140625" style="2471" customWidth="1"/>
    <col min="11023" max="11023" width="12.28515625" style="2471" customWidth="1"/>
    <col min="11024" max="11024" width="9.140625" style="2471"/>
    <col min="11025" max="11027" width="9.7109375" style="2471" customWidth="1"/>
    <col min="11028" max="11029" width="16.5703125" style="2471" customWidth="1"/>
    <col min="11030" max="11264" width="9.140625" style="2471"/>
    <col min="11265" max="11266" width="7.7109375" style="2471" customWidth="1"/>
    <col min="11267" max="11267" width="5.7109375" style="2471" customWidth="1"/>
    <col min="11268" max="11269" width="7.7109375" style="2471" customWidth="1"/>
    <col min="11270" max="11270" width="5.7109375" style="2471" customWidth="1"/>
    <col min="11271" max="11272" width="7.7109375" style="2471" customWidth="1"/>
    <col min="11273" max="11273" width="5.7109375" style="2471" customWidth="1"/>
    <col min="11274" max="11275" width="7.7109375" style="2471" customWidth="1"/>
    <col min="11276" max="11276" width="5.7109375" style="2471" customWidth="1"/>
    <col min="11277" max="11277" width="8.5703125" style="2471" customWidth="1"/>
    <col min="11278" max="11278" width="14.140625" style="2471" customWidth="1"/>
    <col min="11279" max="11279" width="12.28515625" style="2471" customWidth="1"/>
    <col min="11280" max="11280" width="9.140625" style="2471"/>
    <col min="11281" max="11283" width="9.7109375" style="2471" customWidth="1"/>
    <col min="11284" max="11285" width="16.5703125" style="2471" customWidth="1"/>
    <col min="11286" max="11520" width="9.140625" style="2471"/>
    <col min="11521" max="11522" width="7.7109375" style="2471" customWidth="1"/>
    <col min="11523" max="11523" width="5.7109375" style="2471" customWidth="1"/>
    <col min="11524" max="11525" width="7.7109375" style="2471" customWidth="1"/>
    <col min="11526" max="11526" width="5.7109375" style="2471" customWidth="1"/>
    <col min="11527" max="11528" width="7.7109375" style="2471" customWidth="1"/>
    <col min="11529" max="11529" width="5.7109375" style="2471" customWidth="1"/>
    <col min="11530" max="11531" width="7.7109375" style="2471" customWidth="1"/>
    <col min="11532" max="11532" width="5.7109375" style="2471" customWidth="1"/>
    <col min="11533" max="11533" width="8.5703125" style="2471" customWidth="1"/>
    <col min="11534" max="11534" width="14.140625" style="2471" customWidth="1"/>
    <col min="11535" max="11535" width="12.28515625" style="2471" customWidth="1"/>
    <col min="11536" max="11536" width="9.140625" style="2471"/>
    <col min="11537" max="11539" width="9.7109375" style="2471" customWidth="1"/>
    <col min="11540" max="11541" width="16.5703125" style="2471" customWidth="1"/>
    <col min="11542" max="11776" width="9.140625" style="2471"/>
    <col min="11777" max="11778" width="7.7109375" style="2471" customWidth="1"/>
    <col min="11779" max="11779" width="5.7109375" style="2471" customWidth="1"/>
    <col min="11780" max="11781" width="7.7109375" style="2471" customWidth="1"/>
    <col min="11782" max="11782" width="5.7109375" style="2471" customWidth="1"/>
    <col min="11783" max="11784" width="7.7109375" style="2471" customWidth="1"/>
    <col min="11785" max="11785" width="5.7109375" style="2471" customWidth="1"/>
    <col min="11786" max="11787" width="7.7109375" style="2471" customWidth="1"/>
    <col min="11788" max="11788" width="5.7109375" style="2471" customWidth="1"/>
    <col min="11789" max="11789" width="8.5703125" style="2471" customWidth="1"/>
    <col min="11790" max="11790" width="14.140625" style="2471" customWidth="1"/>
    <col min="11791" max="11791" width="12.28515625" style="2471" customWidth="1"/>
    <col min="11792" max="11792" width="9.140625" style="2471"/>
    <col min="11793" max="11795" width="9.7109375" style="2471" customWidth="1"/>
    <col min="11796" max="11797" width="16.5703125" style="2471" customWidth="1"/>
    <col min="11798" max="12032" width="9.140625" style="2471"/>
    <col min="12033" max="12034" width="7.7109375" style="2471" customWidth="1"/>
    <col min="12035" max="12035" width="5.7109375" style="2471" customWidth="1"/>
    <col min="12036" max="12037" width="7.7109375" style="2471" customWidth="1"/>
    <col min="12038" max="12038" width="5.7109375" style="2471" customWidth="1"/>
    <col min="12039" max="12040" width="7.7109375" style="2471" customWidth="1"/>
    <col min="12041" max="12041" width="5.7109375" style="2471" customWidth="1"/>
    <col min="12042" max="12043" width="7.7109375" style="2471" customWidth="1"/>
    <col min="12044" max="12044" width="5.7109375" style="2471" customWidth="1"/>
    <col min="12045" max="12045" width="8.5703125" style="2471" customWidth="1"/>
    <col min="12046" max="12046" width="14.140625" style="2471" customWidth="1"/>
    <col min="12047" max="12047" width="12.28515625" style="2471" customWidth="1"/>
    <col min="12048" max="12048" width="9.140625" style="2471"/>
    <col min="12049" max="12051" width="9.7109375" style="2471" customWidth="1"/>
    <col min="12052" max="12053" width="16.5703125" style="2471" customWidth="1"/>
    <col min="12054" max="12288" width="9.140625" style="2471"/>
    <col min="12289" max="12290" width="7.7109375" style="2471" customWidth="1"/>
    <col min="12291" max="12291" width="5.7109375" style="2471" customWidth="1"/>
    <col min="12292" max="12293" width="7.7109375" style="2471" customWidth="1"/>
    <col min="12294" max="12294" width="5.7109375" style="2471" customWidth="1"/>
    <col min="12295" max="12296" width="7.7109375" style="2471" customWidth="1"/>
    <col min="12297" max="12297" width="5.7109375" style="2471" customWidth="1"/>
    <col min="12298" max="12299" width="7.7109375" style="2471" customWidth="1"/>
    <col min="12300" max="12300" width="5.7109375" style="2471" customWidth="1"/>
    <col min="12301" max="12301" width="8.5703125" style="2471" customWidth="1"/>
    <col min="12302" max="12302" width="14.140625" style="2471" customWidth="1"/>
    <col min="12303" max="12303" width="12.28515625" style="2471" customWidth="1"/>
    <col min="12304" max="12304" width="9.140625" style="2471"/>
    <col min="12305" max="12307" width="9.7109375" style="2471" customWidth="1"/>
    <col min="12308" max="12309" width="16.5703125" style="2471" customWidth="1"/>
    <col min="12310" max="12544" width="9.140625" style="2471"/>
    <col min="12545" max="12546" width="7.7109375" style="2471" customWidth="1"/>
    <col min="12547" max="12547" width="5.7109375" style="2471" customWidth="1"/>
    <col min="12548" max="12549" width="7.7109375" style="2471" customWidth="1"/>
    <col min="12550" max="12550" width="5.7109375" style="2471" customWidth="1"/>
    <col min="12551" max="12552" width="7.7109375" style="2471" customWidth="1"/>
    <col min="12553" max="12553" width="5.7109375" style="2471" customWidth="1"/>
    <col min="12554" max="12555" width="7.7109375" style="2471" customWidth="1"/>
    <col min="12556" max="12556" width="5.7109375" style="2471" customWidth="1"/>
    <col min="12557" max="12557" width="8.5703125" style="2471" customWidth="1"/>
    <col min="12558" max="12558" width="14.140625" style="2471" customWidth="1"/>
    <col min="12559" max="12559" width="12.28515625" style="2471" customWidth="1"/>
    <col min="12560" max="12560" width="9.140625" style="2471"/>
    <col min="12561" max="12563" width="9.7109375" style="2471" customWidth="1"/>
    <col min="12564" max="12565" width="16.5703125" style="2471" customWidth="1"/>
    <col min="12566" max="12800" width="9.140625" style="2471"/>
    <col min="12801" max="12802" width="7.7109375" style="2471" customWidth="1"/>
    <col min="12803" max="12803" width="5.7109375" style="2471" customWidth="1"/>
    <col min="12804" max="12805" width="7.7109375" style="2471" customWidth="1"/>
    <col min="12806" max="12806" width="5.7109375" style="2471" customWidth="1"/>
    <col min="12807" max="12808" width="7.7109375" style="2471" customWidth="1"/>
    <col min="12809" max="12809" width="5.7109375" style="2471" customWidth="1"/>
    <col min="12810" max="12811" width="7.7109375" style="2471" customWidth="1"/>
    <col min="12812" max="12812" width="5.7109375" style="2471" customWidth="1"/>
    <col min="12813" max="12813" width="8.5703125" style="2471" customWidth="1"/>
    <col min="12814" max="12814" width="14.140625" style="2471" customWidth="1"/>
    <col min="12815" max="12815" width="12.28515625" style="2471" customWidth="1"/>
    <col min="12816" max="12816" width="9.140625" style="2471"/>
    <col min="12817" max="12819" width="9.7109375" style="2471" customWidth="1"/>
    <col min="12820" max="12821" width="16.5703125" style="2471" customWidth="1"/>
    <col min="12822" max="13056" width="9.140625" style="2471"/>
    <col min="13057" max="13058" width="7.7109375" style="2471" customWidth="1"/>
    <col min="13059" max="13059" width="5.7109375" style="2471" customWidth="1"/>
    <col min="13060" max="13061" width="7.7109375" style="2471" customWidth="1"/>
    <col min="13062" max="13062" width="5.7109375" style="2471" customWidth="1"/>
    <col min="13063" max="13064" width="7.7109375" style="2471" customWidth="1"/>
    <col min="13065" max="13065" width="5.7109375" style="2471" customWidth="1"/>
    <col min="13066" max="13067" width="7.7109375" style="2471" customWidth="1"/>
    <col min="13068" max="13068" width="5.7109375" style="2471" customWidth="1"/>
    <col min="13069" max="13069" width="8.5703125" style="2471" customWidth="1"/>
    <col min="13070" max="13070" width="14.140625" style="2471" customWidth="1"/>
    <col min="13071" max="13071" width="12.28515625" style="2471" customWidth="1"/>
    <col min="13072" max="13072" width="9.140625" style="2471"/>
    <col min="13073" max="13075" width="9.7109375" style="2471" customWidth="1"/>
    <col min="13076" max="13077" width="16.5703125" style="2471" customWidth="1"/>
    <col min="13078" max="13312" width="9.140625" style="2471"/>
    <col min="13313" max="13314" width="7.7109375" style="2471" customWidth="1"/>
    <col min="13315" max="13315" width="5.7109375" style="2471" customWidth="1"/>
    <col min="13316" max="13317" width="7.7109375" style="2471" customWidth="1"/>
    <col min="13318" max="13318" width="5.7109375" style="2471" customWidth="1"/>
    <col min="13319" max="13320" width="7.7109375" style="2471" customWidth="1"/>
    <col min="13321" max="13321" width="5.7109375" style="2471" customWidth="1"/>
    <col min="13322" max="13323" width="7.7109375" style="2471" customWidth="1"/>
    <col min="13324" max="13324" width="5.7109375" style="2471" customWidth="1"/>
    <col min="13325" max="13325" width="8.5703125" style="2471" customWidth="1"/>
    <col min="13326" max="13326" width="14.140625" style="2471" customWidth="1"/>
    <col min="13327" max="13327" width="12.28515625" style="2471" customWidth="1"/>
    <col min="13328" max="13328" width="9.140625" style="2471"/>
    <col min="13329" max="13331" width="9.7109375" style="2471" customWidth="1"/>
    <col min="13332" max="13333" width="16.5703125" style="2471" customWidth="1"/>
    <col min="13334" max="13568" width="9.140625" style="2471"/>
    <col min="13569" max="13570" width="7.7109375" style="2471" customWidth="1"/>
    <col min="13571" max="13571" width="5.7109375" style="2471" customWidth="1"/>
    <col min="13572" max="13573" width="7.7109375" style="2471" customWidth="1"/>
    <col min="13574" max="13574" width="5.7109375" style="2471" customWidth="1"/>
    <col min="13575" max="13576" width="7.7109375" style="2471" customWidth="1"/>
    <col min="13577" max="13577" width="5.7109375" style="2471" customWidth="1"/>
    <col min="13578" max="13579" width="7.7109375" style="2471" customWidth="1"/>
    <col min="13580" max="13580" width="5.7109375" style="2471" customWidth="1"/>
    <col min="13581" max="13581" width="8.5703125" style="2471" customWidth="1"/>
    <col min="13582" max="13582" width="14.140625" style="2471" customWidth="1"/>
    <col min="13583" max="13583" width="12.28515625" style="2471" customWidth="1"/>
    <col min="13584" max="13584" width="9.140625" style="2471"/>
    <col min="13585" max="13587" width="9.7109375" style="2471" customWidth="1"/>
    <col min="13588" max="13589" width="16.5703125" style="2471" customWidth="1"/>
    <col min="13590" max="13824" width="9.140625" style="2471"/>
    <col min="13825" max="13826" width="7.7109375" style="2471" customWidth="1"/>
    <col min="13827" max="13827" width="5.7109375" style="2471" customWidth="1"/>
    <col min="13828" max="13829" width="7.7109375" style="2471" customWidth="1"/>
    <col min="13830" max="13830" width="5.7109375" style="2471" customWidth="1"/>
    <col min="13831" max="13832" width="7.7109375" style="2471" customWidth="1"/>
    <col min="13833" max="13833" width="5.7109375" style="2471" customWidth="1"/>
    <col min="13834" max="13835" width="7.7109375" style="2471" customWidth="1"/>
    <col min="13836" max="13836" width="5.7109375" style="2471" customWidth="1"/>
    <col min="13837" max="13837" width="8.5703125" style="2471" customWidth="1"/>
    <col min="13838" max="13838" width="14.140625" style="2471" customWidth="1"/>
    <col min="13839" max="13839" width="12.28515625" style="2471" customWidth="1"/>
    <col min="13840" max="13840" width="9.140625" style="2471"/>
    <col min="13841" max="13843" width="9.7109375" style="2471" customWidth="1"/>
    <col min="13844" max="13845" width="16.5703125" style="2471" customWidth="1"/>
    <col min="13846" max="14080" width="9.140625" style="2471"/>
    <col min="14081" max="14082" width="7.7109375" style="2471" customWidth="1"/>
    <col min="14083" max="14083" width="5.7109375" style="2471" customWidth="1"/>
    <col min="14084" max="14085" width="7.7109375" style="2471" customWidth="1"/>
    <col min="14086" max="14086" width="5.7109375" style="2471" customWidth="1"/>
    <col min="14087" max="14088" width="7.7109375" style="2471" customWidth="1"/>
    <col min="14089" max="14089" width="5.7109375" style="2471" customWidth="1"/>
    <col min="14090" max="14091" width="7.7109375" style="2471" customWidth="1"/>
    <col min="14092" max="14092" width="5.7109375" style="2471" customWidth="1"/>
    <col min="14093" max="14093" width="8.5703125" style="2471" customWidth="1"/>
    <col min="14094" max="14094" width="14.140625" style="2471" customWidth="1"/>
    <col min="14095" max="14095" width="12.28515625" style="2471" customWidth="1"/>
    <col min="14096" max="14096" width="9.140625" style="2471"/>
    <col min="14097" max="14099" width="9.7109375" style="2471" customWidth="1"/>
    <col min="14100" max="14101" width="16.5703125" style="2471" customWidth="1"/>
    <col min="14102" max="14336" width="9.140625" style="2471"/>
    <col min="14337" max="14338" width="7.7109375" style="2471" customWidth="1"/>
    <col min="14339" max="14339" width="5.7109375" style="2471" customWidth="1"/>
    <col min="14340" max="14341" width="7.7109375" style="2471" customWidth="1"/>
    <col min="14342" max="14342" width="5.7109375" style="2471" customWidth="1"/>
    <col min="14343" max="14344" width="7.7109375" style="2471" customWidth="1"/>
    <col min="14345" max="14345" width="5.7109375" style="2471" customWidth="1"/>
    <col min="14346" max="14347" width="7.7109375" style="2471" customWidth="1"/>
    <col min="14348" max="14348" width="5.7109375" style="2471" customWidth="1"/>
    <col min="14349" max="14349" width="8.5703125" style="2471" customWidth="1"/>
    <col min="14350" max="14350" width="14.140625" style="2471" customWidth="1"/>
    <col min="14351" max="14351" width="12.28515625" style="2471" customWidth="1"/>
    <col min="14352" max="14352" width="9.140625" style="2471"/>
    <col min="14353" max="14355" width="9.7109375" style="2471" customWidth="1"/>
    <col min="14356" max="14357" width="16.5703125" style="2471" customWidth="1"/>
    <col min="14358" max="14592" width="9.140625" style="2471"/>
    <col min="14593" max="14594" width="7.7109375" style="2471" customWidth="1"/>
    <col min="14595" max="14595" width="5.7109375" style="2471" customWidth="1"/>
    <col min="14596" max="14597" width="7.7109375" style="2471" customWidth="1"/>
    <col min="14598" max="14598" width="5.7109375" style="2471" customWidth="1"/>
    <col min="14599" max="14600" width="7.7109375" style="2471" customWidth="1"/>
    <col min="14601" max="14601" width="5.7109375" style="2471" customWidth="1"/>
    <col min="14602" max="14603" width="7.7109375" style="2471" customWidth="1"/>
    <col min="14604" max="14604" width="5.7109375" style="2471" customWidth="1"/>
    <col min="14605" max="14605" width="8.5703125" style="2471" customWidth="1"/>
    <col min="14606" max="14606" width="14.140625" style="2471" customWidth="1"/>
    <col min="14607" max="14607" width="12.28515625" style="2471" customWidth="1"/>
    <col min="14608" max="14608" width="9.140625" style="2471"/>
    <col min="14609" max="14611" width="9.7109375" style="2471" customWidth="1"/>
    <col min="14612" max="14613" width="16.5703125" style="2471" customWidth="1"/>
    <col min="14614" max="14848" width="9.140625" style="2471"/>
    <col min="14849" max="14850" width="7.7109375" style="2471" customWidth="1"/>
    <col min="14851" max="14851" width="5.7109375" style="2471" customWidth="1"/>
    <col min="14852" max="14853" width="7.7109375" style="2471" customWidth="1"/>
    <col min="14854" max="14854" width="5.7109375" style="2471" customWidth="1"/>
    <col min="14855" max="14856" width="7.7109375" style="2471" customWidth="1"/>
    <col min="14857" max="14857" width="5.7109375" style="2471" customWidth="1"/>
    <col min="14858" max="14859" width="7.7109375" style="2471" customWidth="1"/>
    <col min="14860" max="14860" width="5.7109375" style="2471" customWidth="1"/>
    <col min="14861" max="14861" width="8.5703125" style="2471" customWidth="1"/>
    <col min="14862" max="14862" width="14.140625" style="2471" customWidth="1"/>
    <col min="14863" max="14863" width="12.28515625" style="2471" customWidth="1"/>
    <col min="14864" max="14864" width="9.140625" style="2471"/>
    <col min="14865" max="14867" width="9.7109375" style="2471" customWidth="1"/>
    <col min="14868" max="14869" width="16.5703125" style="2471" customWidth="1"/>
    <col min="14870" max="15104" width="9.140625" style="2471"/>
    <col min="15105" max="15106" width="7.7109375" style="2471" customWidth="1"/>
    <col min="15107" max="15107" width="5.7109375" style="2471" customWidth="1"/>
    <col min="15108" max="15109" width="7.7109375" style="2471" customWidth="1"/>
    <col min="15110" max="15110" width="5.7109375" style="2471" customWidth="1"/>
    <col min="15111" max="15112" width="7.7109375" style="2471" customWidth="1"/>
    <col min="15113" max="15113" width="5.7109375" style="2471" customWidth="1"/>
    <col min="15114" max="15115" width="7.7109375" style="2471" customWidth="1"/>
    <col min="15116" max="15116" width="5.7109375" style="2471" customWidth="1"/>
    <col min="15117" max="15117" width="8.5703125" style="2471" customWidth="1"/>
    <col min="15118" max="15118" width="14.140625" style="2471" customWidth="1"/>
    <col min="15119" max="15119" width="12.28515625" style="2471" customWidth="1"/>
    <col min="15120" max="15120" width="9.140625" style="2471"/>
    <col min="15121" max="15123" width="9.7109375" style="2471" customWidth="1"/>
    <col min="15124" max="15125" width="16.5703125" style="2471" customWidth="1"/>
    <col min="15126" max="15360" width="9.140625" style="2471"/>
    <col min="15361" max="15362" width="7.7109375" style="2471" customWidth="1"/>
    <col min="15363" max="15363" width="5.7109375" style="2471" customWidth="1"/>
    <col min="15364" max="15365" width="7.7109375" style="2471" customWidth="1"/>
    <col min="15366" max="15366" width="5.7109375" style="2471" customWidth="1"/>
    <col min="15367" max="15368" width="7.7109375" style="2471" customWidth="1"/>
    <col min="15369" max="15369" width="5.7109375" style="2471" customWidth="1"/>
    <col min="15370" max="15371" width="7.7109375" style="2471" customWidth="1"/>
    <col min="15372" max="15372" width="5.7109375" style="2471" customWidth="1"/>
    <col min="15373" max="15373" width="8.5703125" style="2471" customWidth="1"/>
    <col min="15374" max="15374" width="14.140625" style="2471" customWidth="1"/>
    <col min="15375" max="15375" width="12.28515625" style="2471" customWidth="1"/>
    <col min="15376" max="15376" width="9.140625" style="2471"/>
    <col min="15377" max="15379" width="9.7109375" style="2471" customWidth="1"/>
    <col min="15380" max="15381" width="16.5703125" style="2471" customWidth="1"/>
    <col min="15382" max="15616" width="9.140625" style="2471"/>
    <col min="15617" max="15618" width="7.7109375" style="2471" customWidth="1"/>
    <col min="15619" max="15619" width="5.7109375" style="2471" customWidth="1"/>
    <col min="15620" max="15621" width="7.7109375" style="2471" customWidth="1"/>
    <col min="15622" max="15622" width="5.7109375" style="2471" customWidth="1"/>
    <col min="15623" max="15624" width="7.7109375" style="2471" customWidth="1"/>
    <col min="15625" max="15625" width="5.7109375" style="2471" customWidth="1"/>
    <col min="15626" max="15627" width="7.7109375" style="2471" customWidth="1"/>
    <col min="15628" max="15628" width="5.7109375" style="2471" customWidth="1"/>
    <col min="15629" max="15629" width="8.5703125" style="2471" customWidth="1"/>
    <col min="15630" max="15630" width="14.140625" style="2471" customWidth="1"/>
    <col min="15631" max="15631" width="12.28515625" style="2471" customWidth="1"/>
    <col min="15632" max="15632" width="9.140625" style="2471"/>
    <col min="15633" max="15635" width="9.7109375" style="2471" customWidth="1"/>
    <col min="15636" max="15637" width="16.5703125" style="2471" customWidth="1"/>
    <col min="15638" max="15872" width="9.140625" style="2471"/>
    <col min="15873" max="15874" width="7.7109375" style="2471" customWidth="1"/>
    <col min="15875" max="15875" width="5.7109375" style="2471" customWidth="1"/>
    <col min="15876" max="15877" width="7.7109375" style="2471" customWidth="1"/>
    <col min="15878" max="15878" width="5.7109375" style="2471" customWidth="1"/>
    <col min="15879" max="15880" width="7.7109375" style="2471" customWidth="1"/>
    <col min="15881" max="15881" width="5.7109375" style="2471" customWidth="1"/>
    <col min="15882" max="15883" width="7.7109375" style="2471" customWidth="1"/>
    <col min="15884" max="15884" width="5.7109375" style="2471" customWidth="1"/>
    <col min="15885" max="15885" width="8.5703125" style="2471" customWidth="1"/>
    <col min="15886" max="15886" width="14.140625" style="2471" customWidth="1"/>
    <col min="15887" max="15887" width="12.28515625" style="2471" customWidth="1"/>
    <col min="15888" max="15888" width="9.140625" style="2471"/>
    <col min="15889" max="15891" width="9.7109375" style="2471" customWidth="1"/>
    <col min="15892" max="15893" width="16.5703125" style="2471" customWidth="1"/>
    <col min="15894" max="16128" width="9.140625" style="2471"/>
    <col min="16129" max="16130" width="7.7109375" style="2471" customWidth="1"/>
    <col min="16131" max="16131" width="5.7109375" style="2471" customWidth="1"/>
    <col min="16132" max="16133" width="7.7109375" style="2471" customWidth="1"/>
    <col min="16134" max="16134" width="5.7109375" style="2471" customWidth="1"/>
    <col min="16135" max="16136" width="7.7109375" style="2471" customWidth="1"/>
    <col min="16137" max="16137" width="5.7109375" style="2471" customWidth="1"/>
    <col min="16138" max="16139" width="7.7109375" style="2471" customWidth="1"/>
    <col min="16140" max="16140" width="5.7109375" style="2471" customWidth="1"/>
    <col min="16141" max="16141" width="8.5703125" style="2471" customWidth="1"/>
    <col min="16142" max="16142" width="14.140625" style="2471" customWidth="1"/>
    <col min="16143" max="16143" width="12.28515625" style="2471" customWidth="1"/>
    <col min="16144" max="16144" width="9.140625" style="2471"/>
    <col min="16145" max="16147" width="9.7109375" style="2471" customWidth="1"/>
    <col min="16148" max="16149" width="16.5703125" style="2471" customWidth="1"/>
    <col min="16150" max="16384" width="9.140625" style="2471"/>
  </cols>
  <sheetData>
    <row r="1" spans="1:21" ht="18.75">
      <c r="A1" s="2363" t="s">
        <v>1738</v>
      </c>
      <c r="B1" s="2363"/>
      <c r="C1" s="2363"/>
      <c r="D1" s="2363"/>
      <c r="E1" s="2363"/>
      <c r="F1" s="2363"/>
      <c r="G1" s="2363"/>
      <c r="H1" s="2363"/>
      <c r="I1" s="2363"/>
      <c r="J1" s="2363"/>
      <c r="K1" s="2363"/>
      <c r="L1" s="2363"/>
      <c r="M1" s="2363"/>
      <c r="N1" s="2363"/>
      <c r="O1" s="2364"/>
      <c r="P1" s="2364"/>
      <c r="Q1" s="2364"/>
      <c r="R1" s="2364"/>
      <c r="S1" s="2364"/>
      <c r="T1" s="2364"/>
      <c r="U1" s="2146"/>
    </row>
    <row r="2" spans="1:21" ht="18.75">
      <c r="A2" s="2363" t="s">
        <v>1739</v>
      </c>
      <c r="B2" s="2363"/>
      <c r="C2" s="2363"/>
      <c r="D2" s="2363"/>
      <c r="E2" s="2363"/>
      <c r="F2" s="2363"/>
      <c r="G2" s="2363"/>
      <c r="H2" s="2363"/>
      <c r="I2" s="2363"/>
      <c r="J2" s="2363"/>
      <c r="K2" s="2363"/>
      <c r="L2" s="2363"/>
      <c r="M2" s="2363"/>
      <c r="N2" s="2363"/>
      <c r="O2" s="2364"/>
      <c r="P2" s="2364"/>
      <c r="Q2" s="2364"/>
      <c r="R2" s="2364"/>
      <c r="S2" s="2364"/>
      <c r="T2" s="2364"/>
      <c r="U2" s="2146"/>
    </row>
    <row r="3" spans="1:21" ht="15.75">
      <c r="A3" s="2365" t="s">
        <v>1740</v>
      </c>
      <c r="B3" s="2364"/>
      <c r="C3" s="2364"/>
      <c r="D3" s="2364"/>
      <c r="E3" s="2364"/>
      <c r="F3" s="2364"/>
      <c r="G3" s="2364"/>
      <c r="H3" s="2364"/>
      <c r="I3" s="2364"/>
      <c r="J3" s="2364"/>
      <c r="K3" s="2364"/>
      <c r="L3" s="2364"/>
      <c r="M3" s="2364"/>
      <c r="N3" s="2366" t="s">
        <v>1741</v>
      </c>
      <c r="O3" s="2365" t="s">
        <v>1742</v>
      </c>
      <c r="P3" s="2364"/>
      <c r="Q3" s="2364"/>
      <c r="R3" s="2364"/>
      <c r="S3" s="2364"/>
      <c r="T3" s="2366" t="s">
        <v>1743</v>
      </c>
      <c r="U3" s="2146"/>
    </row>
    <row r="4" spans="1:21" ht="19.5" customHeight="1">
      <c r="A4" s="2367" t="s">
        <v>207</v>
      </c>
      <c r="B4" s="2368"/>
      <c r="C4" s="2369" t="s">
        <v>96</v>
      </c>
      <c r="D4" s="2367" t="s">
        <v>95</v>
      </c>
      <c r="E4" s="2368"/>
      <c r="F4" s="2369" t="s">
        <v>94</v>
      </c>
      <c r="G4" s="2367" t="s">
        <v>93</v>
      </c>
      <c r="H4" s="2370" t="s">
        <v>206</v>
      </c>
      <c r="I4" s="2371"/>
      <c r="J4" s="2367" t="s">
        <v>91</v>
      </c>
      <c r="K4" s="2368"/>
      <c r="L4" s="2369" t="s">
        <v>90</v>
      </c>
      <c r="M4" s="2372"/>
      <c r="N4" s="2369" t="s">
        <v>556</v>
      </c>
      <c r="O4" s="2373"/>
      <c r="P4" s="2374" t="s">
        <v>131</v>
      </c>
      <c r="Q4" s="2375"/>
      <c r="R4" s="2376" t="s">
        <v>739</v>
      </c>
      <c r="S4" s="2377"/>
      <c r="T4" s="2376" t="s">
        <v>556</v>
      </c>
      <c r="U4" s="2146"/>
    </row>
    <row r="5" spans="1:21" ht="19.5" customHeight="1">
      <c r="A5" s="2378" t="s">
        <v>130</v>
      </c>
      <c r="B5" s="2378" t="s">
        <v>843</v>
      </c>
      <c r="C5" s="2379" t="s">
        <v>842</v>
      </c>
      <c r="D5" s="2380" t="s">
        <v>130</v>
      </c>
      <c r="E5" s="2378" t="s">
        <v>843</v>
      </c>
      <c r="F5" s="2379" t="s">
        <v>842</v>
      </c>
      <c r="G5" s="2380" t="s">
        <v>130</v>
      </c>
      <c r="H5" s="2378" t="s">
        <v>843</v>
      </c>
      <c r="I5" s="2379" t="s">
        <v>842</v>
      </c>
      <c r="J5" s="2380" t="s">
        <v>130</v>
      </c>
      <c r="K5" s="2378" t="s">
        <v>843</v>
      </c>
      <c r="L5" s="2380" t="s">
        <v>842</v>
      </c>
      <c r="M5" s="2381"/>
      <c r="N5" s="2382" t="s">
        <v>558</v>
      </c>
      <c r="O5" s="2383" t="s">
        <v>1744</v>
      </c>
      <c r="P5" s="2384" t="s">
        <v>130</v>
      </c>
      <c r="Q5" s="2385" t="s">
        <v>843</v>
      </c>
      <c r="R5" s="2386" t="s">
        <v>842</v>
      </c>
      <c r="S5" s="2387"/>
      <c r="T5" s="2388" t="s">
        <v>558</v>
      </c>
      <c r="U5" s="2146"/>
    </row>
    <row r="6" spans="1:21" ht="19.5" customHeight="1">
      <c r="A6" s="2389" t="s">
        <v>131</v>
      </c>
      <c r="B6" s="2389" t="s">
        <v>845</v>
      </c>
      <c r="C6" s="2390" t="s">
        <v>844</v>
      </c>
      <c r="D6" s="2391" t="s">
        <v>131</v>
      </c>
      <c r="E6" s="2389" t="s">
        <v>845</v>
      </c>
      <c r="F6" s="2390" t="s">
        <v>844</v>
      </c>
      <c r="G6" s="2391" t="s">
        <v>131</v>
      </c>
      <c r="H6" s="2389" t="s">
        <v>845</v>
      </c>
      <c r="I6" s="2390" t="s">
        <v>844</v>
      </c>
      <c r="J6" s="2391" t="s">
        <v>131</v>
      </c>
      <c r="K6" s="2389" t="s">
        <v>845</v>
      </c>
      <c r="L6" s="2391" t="s">
        <v>844</v>
      </c>
      <c r="M6" s="2392"/>
      <c r="N6" s="2393"/>
      <c r="O6" s="2394" t="s">
        <v>369</v>
      </c>
      <c r="P6" s="2395" t="s">
        <v>131</v>
      </c>
      <c r="Q6" s="2396" t="s">
        <v>845</v>
      </c>
      <c r="R6" s="2397" t="s">
        <v>844</v>
      </c>
      <c r="S6" s="2387"/>
      <c r="T6" s="2398"/>
      <c r="U6" s="2146"/>
    </row>
    <row r="7" spans="1:21" ht="35.1" customHeight="1">
      <c r="A7" s="2399">
        <f t="shared" ref="A7:A18" si="0">SUM(B7:C7)</f>
        <v>365</v>
      </c>
      <c r="B7" s="2400">
        <v>263</v>
      </c>
      <c r="C7" s="2401">
        <v>102</v>
      </c>
      <c r="D7" s="2399">
        <f t="shared" ref="D7:D12" si="1">SUM(E7:F7)</f>
        <v>450</v>
      </c>
      <c r="E7" s="2400">
        <v>109</v>
      </c>
      <c r="F7" s="2401">
        <v>341</v>
      </c>
      <c r="G7" s="2399">
        <f t="shared" ref="G7:G18" si="2">SUM(H7:I7)</f>
        <v>341</v>
      </c>
      <c r="H7" s="2400">
        <v>146</v>
      </c>
      <c r="I7" s="2401">
        <v>195</v>
      </c>
      <c r="J7" s="2399">
        <f t="shared" ref="J7:J18" si="3">SUM(K7:L7)</f>
        <v>920</v>
      </c>
      <c r="K7" s="2399">
        <v>676</v>
      </c>
      <c r="L7" s="2402">
        <v>244</v>
      </c>
      <c r="M7" s="2403" t="s">
        <v>847</v>
      </c>
      <c r="N7" s="2322" t="s">
        <v>846</v>
      </c>
      <c r="O7" s="2404">
        <f t="shared" ref="O7:O18" si="4">R7/P7*100</f>
        <v>38.033306899286281</v>
      </c>
      <c r="P7" s="2405">
        <f t="shared" ref="P7:R18" si="5">SUM(J7+G7+D7+A7+J25+G25+D25+A25+J41+G41+D41+A41+J57+G57+D57+A57+J73+G73+D73+A73)</f>
        <v>6305</v>
      </c>
      <c r="Q7" s="2405">
        <f t="shared" si="5"/>
        <v>3907</v>
      </c>
      <c r="R7" s="2405">
        <f t="shared" si="5"/>
        <v>2398</v>
      </c>
      <c r="S7" s="2406" t="s">
        <v>847</v>
      </c>
      <c r="T7" s="2407" t="s">
        <v>846</v>
      </c>
      <c r="U7" s="2146"/>
    </row>
    <row r="8" spans="1:21" ht="35.1" customHeight="1">
      <c r="A8" s="2399">
        <f t="shared" si="0"/>
        <v>163</v>
      </c>
      <c r="B8" s="2400">
        <v>143</v>
      </c>
      <c r="C8" s="2401">
        <v>20</v>
      </c>
      <c r="D8" s="2399">
        <f t="shared" si="1"/>
        <v>489</v>
      </c>
      <c r="E8" s="2400">
        <v>103</v>
      </c>
      <c r="F8" s="2401">
        <v>386</v>
      </c>
      <c r="G8" s="2399">
        <f t="shared" si="2"/>
        <v>247</v>
      </c>
      <c r="H8" s="2400">
        <v>101</v>
      </c>
      <c r="I8" s="2401">
        <v>146</v>
      </c>
      <c r="J8" s="2399">
        <f t="shared" si="3"/>
        <v>722</v>
      </c>
      <c r="K8" s="2399">
        <v>568</v>
      </c>
      <c r="L8" s="2402">
        <v>154</v>
      </c>
      <c r="M8" s="2408" t="s">
        <v>848</v>
      </c>
      <c r="N8" s="2409" t="s">
        <v>994</v>
      </c>
      <c r="O8" s="2410">
        <f t="shared" si="4"/>
        <v>35.624052551793831</v>
      </c>
      <c r="P8" s="2411">
        <f t="shared" si="5"/>
        <v>3958</v>
      </c>
      <c r="Q8" s="2411">
        <f t="shared" si="5"/>
        <v>2548</v>
      </c>
      <c r="R8" s="2411">
        <f t="shared" si="5"/>
        <v>1410</v>
      </c>
      <c r="S8" s="2412" t="s">
        <v>848</v>
      </c>
      <c r="T8" s="2383"/>
      <c r="U8" s="2146"/>
    </row>
    <row r="9" spans="1:21" ht="35.1" customHeight="1">
      <c r="A9" s="2413">
        <f t="shared" si="0"/>
        <v>528</v>
      </c>
      <c r="B9" s="2413">
        <f>SUM(B7:B8)</f>
        <v>406</v>
      </c>
      <c r="C9" s="2414">
        <f>SUM(C7:C8)</f>
        <v>122</v>
      </c>
      <c r="D9" s="2413">
        <f t="shared" si="1"/>
        <v>939</v>
      </c>
      <c r="E9" s="2413">
        <f>SUM(E7:E8)</f>
        <v>212</v>
      </c>
      <c r="F9" s="2414">
        <f>SUM(F7:F8)</f>
        <v>727</v>
      </c>
      <c r="G9" s="2413">
        <f t="shared" si="2"/>
        <v>588</v>
      </c>
      <c r="H9" s="2413">
        <f>SUM(H7:H8)</f>
        <v>247</v>
      </c>
      <c r="I9" s="2414">
        <f>SUM(I7:I8)</f>
        <v>341</v>
      </c>
      <c r="J9" s="2413">
        <f t="shared" si="3"/>
        <v>1642</v>
      </c>
      <c r="K9" s="2413">
        <f>SUM(K7:K8)</f>
        <v>1244</v>
      </c>
      <c r="L9" s="2414">
        <f>SUM(L7:L8)</f>
        <v>398</v>
      </c>
      <c r="M9" s="2415" t="s">
        <v>1005</v>
      </c>
      <c r="N9" s="2319" t="s">
        <v>731</v>
      </c>
      <c r="O9" s="2396">
        <f t="shared" si="4"/>
        <v>37.104160576829386</v>
      </c>
      <c r="P9" s="2397">
        <f t="shared" si="5"/>
        <v>10263</v>
      </c>
      <c r="Q9" s="2397">
        <f t="shared" si="5"/>
        <v>6455</v>
      </c>
      <c r="R9" s="2397">
        <f t="shared" si="5"/>
        <v>3808</v>
      </c>
      <c r="S9" s="2416" t="s">
        <v>1005</v>
      </c>
      <c r="T9" s="2417" t="s">
        <v>731</v>
      </c>
      <c r="U9" s="2146"/>
    </row>
    <row r="10" spans="1:21" ht="35.1" customHeight="1">
      <c r="A10" s="2399">
        <f t="shared" si="0"/>
        <v>537</v>
      </c>
      <c r="B10" s="2400">
        <v>4</v>
      </c>
      <c r="C10" s="2401">
        <v>533</v>
      </c>
      <c r="D10" s="2399">
        <f t="shared" si="1"/>
        <v>423</v>
      </c>
      <c r="E10" s="2400">
        <v>0</v>
      </c>
      <c r="F10" s="2401">
        <v>423</v>
      </c>
      <c r="G10" s="2399">
        <f t="shared" si="2"/>
        <v>599</v>
      </c>
      <c r="H10" s="2400">
        <v>1</v>
      </c>
      <c r="I10" s="2401">
        <v>598</v>
      </c>
      <c r="J10" s="2399">
        <f t="shared" si="3"/>
        <v>1047</v>
      </c>
      <c r="K10" s="2399">
        <v>6</v>
      </c>
      <c r="L10" s="2402">
        <v>1041</v>
      </c>
      <c r="M10" s="2403" t="s">
        <v>847</v>
      </c>
      <c r="N10" s="2322" t="s">
        <v>1006</v>
      </c>
      <c r="O10" s="2418">
        <f t="shared" si="4"/>
        <v>99.545854087313216</v>
      </c>
      <c r="P10" s="2419">
        <f t="shared" si="5"/>
        <v>6826</v>
      </c>
      <c r="Q10" s="2419">
        <f t="shared" si="5"/>
        <v>31</v>
      </c>
      <c r="R10" s="2419">
        <f t="shared" si="5"/>
        <v>6795</v>
      </c>
      <c r="S10" s="2420" t="s">
        <v>847</v>
      </c>
      <c r="T10" s="2421" t="s">
        <v>1006</v>
      </c>
      <c r="U10" s="2146"/>
    </row>
    <row r="11" spans="1:21" ht="35.1" customHeight="1">
      <c r="A11" s="2399">
        <f t="shared" si="0"/>
        <v>620</v>
      </c>
      <c r="B11" s="2400">
        <v>223</v>
      </c>
      <c r="C11" s="2401">
        <v>397</v>
      </c>
      <c r="D11" s="2399">
        <f t="shared" si="1"/>
        <v>964</v>
      </c>
      <c r="E11" s="2400">
        <v>112</v>
      </c>
      <c r="F11" s="2401">
        <v>852</v>
      </c>
      <c r="G11" s="2399">
        <f t="shared" si="2"/>
        <v>463</v>
      </c>
      <c r="H11" s="2400">
        <v>33</v>
      </c>
      <c r="I11" s="2401">
        <v>430</v>
      </c>
      <c r="J11" s="2399">
        <f t="shared" si="3"/>
        <v>2243</v>
      </c>
      <c r="K11" s="2399">
        <v>385</v>
      </c>
      <c r="L11" s="2402">
        <v>1858</v>
      </c>
      <c r="M11" s="2408" t="s">
        <v>848</v>
      </c>
      <c r="N11" s="2409" t="s">
        <v>1007</v>
      </c>
      <c r="O11" s="2422">
        <f t="shared" si="4"/>
        <v>79.542839610339797</v>
      </c>
      <c r="P11" s="2423">
        <f t="shared" si="5"/>
        <v>13037</v>
      </c>
      <c r="Q11" s="2423">
        <f t="shared" si="5"/>
        <v>2667</v>
      </c>
      <c r="R11" s="2423">
        <f t="shared" si="5"/>
        <v>10370</v>
      </c>
      <c r="S11" s="2424" t="s">
        <v>848</v>
      </c>
      <c r="T11" s="2425" t="s">
        <v>1007</v>
      </c>
      <c r="U11" s="2146"/>
    </row>
    <row r="12" spans="1:21" ht="35.1" customHeight="1">
      <c r="A12" s="2413">
        <f t="shared" si="0"/>
        <v>1157</v>
      </c>
      <c r="B12" s="2413">
        <f>SUM(B10:B11)</f>
        <v>227</v>
      </c>
      <c r="C12" s="2414">
        <f>SUM(C10:C11)</f>
        <v>930</v>
      </c>
      <c r="D12" s="2413">
        <f t="shared" si="1"/>
        <v>1387</v>
      </c>
      <c r="E12" s="2413">
        <f>SUM(E10:E11)</f>
        <v>112</v>
      </c>
      <c r="F12" s="2414">
        <f>SUM(F10:F11)</f>
        <v>1275</v>
      </c>
      <c r="G12" s="2413">
        <f t="shared" si="2"/>
        <v>1062</v>
      </c>
      <c r="H12" s="2413">
        <f>SUM(H10:H11)</f>
        <v>34</v>
      </c>
      <c r="I12" s="2414">
        <f>SUM(I10:I11)</f>
        <v>1028</v>
      </c>
      <c r="J12" s="2413">
        <f t="shared" si="3"/>
        <v>3290</v>
      </c>
      <c r="K12" s="2413">
        <f>SUM(K10:K11)</f>
        <v>391</v>
      </c>
      <c r="L12" s="2414">
        <f>SUM(L10:L11)</f>
        <v>2899</v>
      </c>
      <c r="M12" s="2415" t="s">
        <v>1005</v>
      </c>
      <c r="N12" s="2319" t="s">
        <v>169</v>
      </c>
      <c r="O12" s="2426">
        <f t="shared" si="4"/>
        <v>86.416956149624937</v>
      </c>
      <c r="P12" s="2427">
        <f t="shared" si="5"/>
        <v>19863</v>
      </c>
      <c r="Q12" s="2427">
        <f t="shared" si="5"/>
        <v>2698</v>
      </c>
      <c r="R12" s="2427">
        <f t="shared" si="5"/>
        <v>17165</v>
      </c>
      <c r="S12" s="2428" t="s">
        <v>1005</v>
      </c>
      <c r="T12" s="2429" t="s">
        <v>169</v>
      </c>
      <c r="U12" s="2146"/>
    </row>
    <row r="13" spans="1:21" ht="35.1" customHeight="1">
      <c r="A13" s="2430">
        <f>SUM(B13:C13)</f>
        <v>11</v>
      </c>
      <c r="B13" s="2381">
        <v>0</v>
      </c>
      <c r="C13" s="2431">
        <v>11</v>
      </c>
      <c r="D13" s="2430">
        <f>SUM(E13:F13)</f>
        <v>15</v>
      </c>
      <c r="E13" s="2381">
        <v>0</v>
      </c>
      <c r="F13" s="2431">
        <v>15</v>
      </c>
      <c r="G13" s="2430">
        <f>SUM(H13:I13)</f>
        <v>5</v>
      </c>
      <c r="H13" s="2381">
        <v>0</v>
      </c>
      <c r="I13" s="2431">
        <v>5</v>
      </c>
      <c r="J13" s="2430">
        <f>SUM(K13:L13)</f>
        <v>25</v>
      </c>
      <c r="K13" s="2430">
        <v>1</v>
      </c>
      <c r="L13" s="2432">
        <v>24</v>
      </c>
      <c r="M13" s="2433" t="s">
        <v>847</v>
      </c>
      <c r="N13" s="2434" t="s">
        <v>155</v>
      </c>
      <c r="O13" s="2418">
        <f t="shared" si="4"/>
        <v>98.543689320388353</v>
      </c>
      <c r="P13" s="2419">
        <f t="shared" si="5"/>
        <v>206</v>
      </c>
      <c r="Q13" s="2419">
        <f t="shared" si="5"/>
        <v>3</v>
      </c>
      <c r="R13" s="2419">
        <f t="shared" si="5"/>
        <v>203</v>
      </c>
      <c r="S13" s="2270" t="s">
        <v>847</v>
      </c>
      <c r="T13" s="2271" t="s">
        <v>155</v>
      </c>
      <c r="U13" s="2146"/>
    </row>
    <row r="14" spans="1:21" ht="35.1" customHeight="1">
      <c r="A14" s="2435">
        <f>SUM(B14:C14)</f>
        <v>3</v>
      </c>
      <c r="B14" s="2436">
        <v>0</v>
      </c>
      <c r="C14" s="2437">
        <v>3</v>
      </c>
      <c r="D14" s="2435">
        <f>SUM(E14:F14)</f>
        <v>10</v>
      </c>
      <c r="E14" s="2436">
        <v>0</v>
      </c>
      <c r="F14" s="2437">
        <v>10</v>
      </c>
      <c r="G14" s="2435">
        <f>SUM(H14:I14)</f>
        <v>10</v>
      </c>
      <c r="H14" s="2436">
        <v>0</v>
      </c>
      <c r="I14" s="2437">
        <v>10</v>
      </c>
      <c r="J14" s="2435">
        <f>SUM(K14:L14)</f>
        <v>114</v>
      </c>
      <c r="K14" s="2435">
        <v>0</v>
      </c>
      <c r="L14" s="2438">
        <v>114</v>
      </c>
      <c r="M14" s="2439" t="s">
        <v>848</v>
      </c>
      <c r="N14" s="2440"/>
      <c r="O14" s="2441">
        <f t="shared" si="4"/>
        <v>96.428571428571431</v>
      </c>
      <c r="P14" s="2423">
        <f t="shared" si="5"/>
        <v>224</v>
      </c>
      <c r="Q14" s="2423">
        <f t="shared" si="5"/>
        <v>8</v>
      </c>
      <c r="R14" s="2423">
        <f t="shared" si="5"/>
        <v>216</v>
      </c>
      <c r="S14" s="2280" t="s">
        <v>848</v>
      </c>
      <c r="T14" s="2276"/>
      <c r="U14" s="2146"/>
    </row>
    <row r="15" spans="1:21" ht="35.1" customHeight="1">
      <c r="A15" s="2413">
        <f t="shared" ref="A15:L15" si="6">SUM(A13:A14)</f>
        <v>14</v>
      </c>
      <c r="B15" s="2442">
        <f t="shared" si="6"/>
        <v>0</v>
      </c>
      <c r="C15" s="2443">
        <f t="shared" si="6"/>
        <v>14</v>
      </c>
      <c r="D15" s="2413">
        <f t="shared" si="6"/>
        <v>25</v>
      </c>
      <c r="E15" s="2442">
        <f t="shared" si="6"/>
        <v>0</v>
      </c>
      <c r="F15" s="2443">
        <f t="shared" si="6"/>
        <v>25</v>
      </c>
      <c r="G15" s="2413">
        <f t="shared" si="6"/>
        <v>15</v>
      </c>
      <c r="H15" s="2442">
        <f t="shared" si="6"/>
        <v>0</v>
      </c>
      <c r="I15" s="2443">
        <f t="shared" si="6"/>
        <v>15</v>
      </c>
      <c r="J15" s="2413">
        <f t="shared" si="6"/>
        <v>139</v>
      </c>
      <c r="K15" s="2413">
        <f t="shared" si="6"/>
        <v>1</v>
      </c>
      <c r="L15" s="2444">
        <f t="shared" si="6"/>
        <v>138</v>
      </c>
      <c r="M15" s="2445" t="s">
        <v>1005</v>
      </c>
      <c r="N15" s="2446" t="s">
        <v>565</v>
      </c>
      <c r="O15" s="2426">
        <f t="shared" si="4"/>
        <v>97.441860465116278</v>
      </c>
      <c r="P15" s="2427">
        <f t="shared" si="5"/>
        <v>430</v>
      </c>
      <c r="Q15" s="2427">
        <f t="shared" si="5"/>
        <v>11</v>
      </c>
      <c r="R15" s="2427">
        <f t="shared" si="5"/>
        <v>419</v>
      </c>
      <c r="S15" s="2289" t="s">
        <v>1005</v>
      </c>
      <c r="T15" s="2290" t="s">
        <v>565</v>
      </c>
      <c r="U15" s="2146"/>
    </row>
    <row r="16" spans="1:21" ht="35.1" customHeight="1">
      <c r="A16" s="2447">
        <f t="shared" si="0"/>
        <v>442</v>
      </c>
      <c r="B16" s="2448">
        <v>0</v>
      </c>
      <c r="C16" s="2449">
        <v>442</v>
      </c>
      <c r="D16" s="2447">
        <f>SUM(E16:F16)</f>
        <v>822</v>
      </c>
      <c r="E16" s="2448">
        <v>12</v>
      </c>
      <c r="F16" s="2449">
        <v>810</v>
      </c>
      <c r="G16" s="2447">
        <f t="shared" si="2"/>
        <v>431</v>
      </c>
      <c r="H16" s="2448">
        <v>0</v>
      </c>
      <c r="I16" s="2449">
        <v>431</v>
      </c>
      <c r="J16" s="2447">
        <f t="shared" si="3"/>
        <v>1374</v>
      </c>
      <c r="K16" s="2447">
        <v>29</v>
      </c>
      <c r="L16" s="2450">
        <v>1345</v>
      </c>
      <c r="M16" s="2403" t="s">
        <v>847</v>
      </c>
      <c r="N16" s="2322" t="s">
        <v>851</v>
      </c>
      <c r="O16" s="2418">
        <f t="shared" si="4"/>
        <v>98.735763097949885</v>
      </c>
      <c r="P16" s="2419">
        <f t="shared" si="5"/>
        <v>8780</v>
      </c>
      <c r="Q16" s="2419">
        <f t="shared" si="5"/>
        <v>111</v>
      </c>
      <c r="R16" s="2419">
        <f t="shared" si="5"/>
        <v>8669</v>
      </c>
      <c r="S16" s="2420" t="s">
        <v>847</v>
      </c>
      <c r="T16" s="2421" t="s">
        <v>851</v>
      </c>
      <c r="U16" s="2146"/>
    </row>
    <row r="17" spans="1:21" ht="35.1" customHeight="1">
      <c r="A17" s="2399">
        <f t="shared" si="0"/>
        <v>60</v>
      </c>
      <c r="B17" s="2400">
        <v>7</v>
      </c>
      <c r="C17" s="2401">
        <v>53</v>
      </c>
      <c r="D17" s="2399">
        <f>SUM(E17:F17)</f>
        <v>320</v>
      </c>
      <c r="E17" s="2400">
        <v>2</v>
      </c>
      <c r="F17" s="2401">
        <v>318</v>
      </c>
      <c r="G17" s="2399">
        <f>SUM(H17:I17)</f>
        <v>152</v>
      </c>
      <c r="H17" s="2400">
        <v>0</v>
      </c>
      <c r="I17" s="2401">
        <v>152</v>
      </c>
      <c r="J17" s="2399">
        <f t="shared" si="3"/>
        <v>457</v>
      </c>
      <c r="K17" s="2399">
        <v>8</v>
      </c>
      <c r="L17" s="2402">
        <v>449</v>
      </c>
      <c r="M17" s="2408" t="s">
        <v>848</v>
      </c>
      <c r="N17" s="2451" t="s">
        <v>567</v>
      </c>
      <c r="O17" s="2422">
        <f t="shared" si="4"/>
        <v>94.29133858267717</v>
      </c>
      <c r="P17" s="2423">
        <f t="shared" si="5"/>
        <v>2032</v>
      </c>
      <c r="Q17" s="2423">
        <f t="shared" si="5"/>
        <v>116</v>
      </c>
      <c r="R17" s="2423">
        <f t="shared" si="5"/>
        <v>1916</v>
      </c>
      <c r="S17" s="2424" t="s">
        <v>848</v>
      </c>
      <c r="T17" s="2452" t="s">
        <v>567</v>
      </c>
      <c r="U17" s="2146"/>
    </row>
    <row r="18" spans="1:21" ht="35.1" customHeight="1">
      <c r="A18" s="2413">
        <f t="shared" si="0"/>
        <v>502</v>
      </c>
      <c r="B18" s="2413">
        <f>SUM(B16:B17)</f>
        <v>7</v>
      </c>
      <c r="C18" s="2414">
        <f>SUM(C16:C17)</f>
        <v>495</v>
      </c>
      <c r="D18" s="2413">
        <f>SUM(E18:F18)</f>
        <v>1142</v>
      </c>
      <c r="E18" s="2413">
        <f>SUM(E16:E17)</f>
        <v>14</v>
      </c>
      <c r="F18" s="2414">
        <f>SUM(F16:F17)</f>
        <v>1128</v>
      </c>
      <c r="G18" s="2413">
        <f t="shared" si="2"/>
        <v>583</v>
      </c>
      <c r="H18" s="2413">
        <f>SUM(H16:H17)</f>
        <v>0</v>
      </c>
      <c r="I18" s="2414">
        <f>SUM(I16:I17)</f>
        <v>583</v>
      </c>
      <c r="J18" s="2413">
        <f t="shared" si="3"/>
        <v>1831</v>
      </c>
      <c r="K18" s="2413">
        <f>SUM(K16:K17)</f>
        <v>37</v>
      </c>
      <c r="L18" s="2414">
        <f>SUM(L16:L17)</f>
        <v>1794</v>
      </c>
      <c r="M18" s="2415" t="s">
        <v>1005</v>
      </c>
      <c r="N18" s="2319" t="s">
        <v>568</v>
      </c>
      <c r="O18" s="2453">
        <f t="shared" si="4"/>
        <v>97.900480947095829</v>
      </c>
      <c r="P18" s="2454">
        <f t="shared" si="5"/>
        <v>10812</v>
      </c>
      <c r="Q18" s="2454">
        <f t="shared" si="5"/>
        <v>227</v>
      </c>
      <c r="R18" s="2454">
        <f t="shared" si="5"/>
        <v>10585</v>
      </c>
      <c r="S18" s="2455" t="s">
        <v>1005</v>
      </c>
      <c r="T18" s="2429" t="s">
        <v>568</v>
      </c>
      <c r="U18" s="2146"/>
    </row>
    <row r="19" spans="1:21" ht="15.75" customHeight="1">
      <c r="A19" s="2456"/>
      <c r="B19" s="2364"/>
      <c r="C19" s="2364"/>
      <c r="D19" s="2364"/>
      <c r="E19" s="2364"/>
      <c r="F19" s="2364"/>
      <c r="G19" s="2364"/>
      <c r="H19" s="2364"/>
      <c r="I19" s="2364"/>
      <c r="J19" s="2364"/>
      <c r="K19" s="2364"/>
      <c r="L19" s="2364"/>
      <c r="M19" s="2457"/>
      <c r="N19" s="2364"/>
      <c r="O19" s="2364"/>
      <c r="P19" s="2364"/>
      <c r="Q19" s="2364"/>
      <c r="R19" s="2364"/>
      <c r="S19" s="2364"/>
      <c r="T19" s="2364"/>
      <c r="U19" s="2146"/>
    </row>
    <row r="20" spans="1:21" ht="23.25" customHeight="1">
      <c r="A20" s="2458" t="s">
        <v>733</v>
      </c>
      <c r="B20" s="2364"/>
      <c r="C20" s="2364"/>
      <c r="D20" s="2364"/>
      <c r="E20" s="2364"/>
      <c r="F20" s="2364"/>
      <c r="G20" s="2364"/>
      <c r="H20" s="2364"/>
      <c r="I20" s="2364"/>
      <c r="J20" s="2364"/>
      <c r="K20" s="2364"/>
      <c r="L20" s="2364"/>
      <c r="M20" s="2459"/>
      <c r="N20" s="2460" t="s">
        <v>1745</v>
      </c>
      <c r="O20" s="2364"/>
      <c r="P20" s="2364"/>
      <c r="Q20" s="2364"/>
      <c r="R20" s="2364"/>
      <c r="S20" s="2364"/>
      <c r="T20" s="2364"/>
      <c r="U20" s="2146"/>
    </row>
    <row r="21" spans="1:21" ht="15.75">
      <c r="A21" s="2365" t="s">
        <v>1742</v>
      </c>
      <c r="B21" s="2364"/>
      <c r="C21" s="2364"/>
      <c r="D21" s="2364"/>
      <c r="E21" s="2364"/>
      <c r="F21" s="2364"/>
      <c r="G21" s="2364"/>
      <c r="H21" s="2364"/>
      <c r="I21" s="2364"/>
      <c r="J21" s="2364"/>
      <c r="K21" s="2364"/>
      <c r="L21" s="2364"/>
      <c r="M21" s="2364"/>
      <c r="N21" s="2366" t="s">
        <v>1746</v>
      </c>
      <c r="O21" s="2366"/>
      <c r="P21" s="2146"/>
      <c r="Q21" s="2146"/>
      <c r="R21" s="2146"/>
      <c r="S21" s="2146"/>
      <c r="T21" s="2146"/>
      <c r="U21" s="2146"/>
    </row>
    <row r="22" spans="1:21" ht="19.5" customHeight="1">
      <c r="A22" s="2367" t="s">
        <v>1747</v>
      </c>
      <c r="B22" s="2368"/>
      <c r="C22" s="2369" t="s">
        <v>1748</v>
      </c>
      <c r="D22" s="2367" t="s">
        <v>103</v>
      </c>
      <c r="E22" s="2368"/>
      <c r="F22" s="2369" t="s">
        <v>209</v>
      </c>
      <c r="G22" s="2367" t="s">
        <v>101</v>
      </c>
      <c r="H22" s="2368"/>
      <c r="I22" s="2369" t="s">
        <v>100</v>
      </c>
      <c r="J22" s="2367" t="s">
        <v>99</v>
      </c>
      <c r="K22" s="2368"/>
      <c r="L22" s="2461" t="s">
        <v>208</v>
      </c>
      <c r="M22" s="2372"/>
      <c r="N22" s="2369" t="s">
        <v>556</v>
      </c>
      <c r="O22" s="2462"/>
      <c r="P22" s="2146"/>
      <c r="Q22" s="2146"/>
      <c r="R22" s="2146"/>
      <c r="S22" s="2146"/>
      <c r="T22" s="2146"/>
      <c r="U22" s="2146"/>
    </row>
    <row r="23" spans="1:21" ht="19.5" customHeight="1">
      <c r="A23" s="2378" t="s">
        <v>130</v>
      </c>
      <c r="B23" s="2378" t="s">
        <v>843</v>
      </c>
      <c r="C23" s="2379" t="s">
        <v>842</v>
      </c>
      <c r="D23" s="2380" t="s">
        <v>130</v>
      </c>
      <c r="E23" s="2378" t="s">
        <v>843</v>
      </c>
      <c r="F23" s="2379" t="s">
        <v>842</v>
      </c>
      <c r="G23" s="2380" t="s">
        <v>130</v>
      </c>
      <c r="H23" s="2378" t="s">
        <v>843</v>
      </c>
      <c r="I23" s="2379" t="s">
        <v>842</v>
      </c>
      <c r="J23" s="2380" t="s">
        <v>130</v>
      </c>
      <c r="K23" s="2378" t="s">
        <v>843</v>
      </c>
      <c r="L23" s="2380" t="s">
        <v>842</v>
      </c>
      <c r="M23" s="2381"/>
      <c r="N23" s="2382" t="s">
        <v>558</v>
      </c>
      <c r="O23" s="2463"/>
      <c r="P23" s="2146"/>
      <c r="Q23" s="2146"/>
      <c r="R23" s="2146"/>
      <c r="S23" s="2146"/>
      <c r="T23" s="2146"/>
      <c r="U23" s="2146"/>
    </row>
    <row r="24" spans="1:21" ht="19.5" customHeight="1">
      <c r="A24" s="2389" t="s">
        <v>131</v>
      </c>
      <c r="B24" s="2389" t="s">
        <v>845</v>
      </c>
      <c r="C24" s="2390" t="s">
        <v>844</v>
      </c>
      <c r="D24" s="2391" t="s">
        <v>131</v>
      </c>
      <c r="E24" s="2389" t="s">
        <v>845</v>
      </c>
      <c r="F24" s="2390" t="s">
        <v>844</v>
      </c>
      <c r="G24" s="2391" t="s">
        <v>131</v>
      </c>
      <c r="H24" s="2389" t="s">
        <v>845</v>
      </c>
      <c r="I24" s="2390" t="s">
        <v>844</v>
      </c>
      <c r="J24" s="2391" t="s">
        <v>131</v>
      </c>
      <c r="K24" s="2389" t="s">
        <v>845</v>
      </c>
      <c r="L24" s="2391" t="s">
        <v>844</v>
      </c>
      <c r="M24" s="2392"/>
      <c r="N24" s="2393"/>
      <c r="O24" s="2463"/>
      <c r="P24" s="2146"/>
      <c r="Q24" s="2146"/>
      <c r="R24" s="2146"/>
      <c r="S24" s="2146"/>
      <c r="T24" s="2146"/>
      <c r="U24" s="2146"/>
    </row>
    <row r="25" spans="1:21" ht="34.5" customHeight="1">
      <c r="A25" s="2399">
        <f t="shared" ref="A25:A36" si="7">SUM(B25:C25)</f>
        <v>314</v>
      </c>
      <c r="B25" s="2400">
        <v>118</v>
      </c>
      <c r="C25" s="2401">
        <v>196</v>
      </c>
      <c r="D25" s="2399">
        <f t="shared" ref="D25:D36" si="8">SUM(E25:F25)</f>
        <v>396</v>
      </c>
      <c r="E25" s="2400">
        <v>120</v>
      </c>
      <c r="F25" s="2401">
        <v>276</v>
      </c>
      <c r="G25" s="2399">
        <f t="shared" ref="G25:G36" si="9">SUM(H25:I25)</f>
        <v>472</v>
      </c>
      <c r="H25" s="2400">
        <v>355</v>
      </c>
      <c r="I25" s="2401">
        <v>117</v>
      </c>
      <c r="J25" s="2399">
        <f t="shared" ref="J25:J36" si="10">SUM(K25:L25)</f>
        <v>408</v>
      </c>
      <c r="K25" s="2399">
        <v>203</v>
      </c>
      <c r="L25" s="2402">
        <v>205</v>
      </c>
      <c r="M25" s="2403" t="s">
        <v>847</v>
      </c>
      <c r="N25" s="2322" t="s">
        <v>846</v>
      </c>
      <c r="O25" s="2463"/>
      <c r="P25" s="2146"/>
      <c r="Q25" s="2146"/>
      <c r="R25" s="2146"/>
      <c r="S25" s="2146"/>
      <c r="T25" s="2146"/>
      <c r="U25" s="2146"/>
    </row>
    <row r="26" spans="1:21" ht="34.5" customHeight="1">
      <c r="A26" s="2399">
        <f t="shared" si="7"/>
        <v>139</v>
      </c>
      <c r="B26" s="2400">
        <v>78</v>
      </c>
      <c r="C26" s="2401">
        <v>61</v>
      </c>
      <c r="D26" s="2399">
        <f t="shared" si="8"/>
        <v>464</v>
      </c>
      <c r="E26" s="2400">
        <v>97</v>
      </c>
      <c r="F26" s="2401">
        <v>367</v>
      </c>
      <c r="G26" s="2399">
        <f t="shared" si="9"/>
        <v>309</v>
      </c>
      <c r="H26" s="2400">
        <v>262</v>
      </c>
      <c r="I26" s="2401">
        <v>47</v>
      </c>
      <c r="J26" s="2399">
        <f t="shared" si="10"/>
        <v>264</v>
      </c>
      <c r="K26" s="2399">
        <v>139</v>
      </c>
      <c r="L26" s="2402">
        <v>125</v>
      </c>
      <c r="M26" s="2408" t="s">
        <v>848</v>
      </c>
      <c r="N26" s="2409" t="s">
        <v>217</v>
      </c>
      <c r="O26" s="2462"/>
      <c r="P26" s="2146"/>
      <c r="Q26" s="2146"/>
      <c r="R26" s="2146"/>
      <c r="S26" s="2146"/>
      <c r="T26" s="2146"/>
      <c r="U26" s="2146"/>
    </row>
    <row r="27" spans="1:21" ht="34.5" customHeight="1">
      <c r="A27" s="2413">
        <f t="shared" si="7"/>
        <v>453</v>
      </c>
      <c r="B27" s="2413">
        <f>SUM(B25:B26)</f>
        <v>196</v>
      </c>
      <c r="C27" s="2414">
        <f>SUM(C25:C26)</f>
        <v>257</v>
      </c>
      <c r="D27" s="2413">
        <f t="shared" si="8"/>
        <v>860</v>
      </c>
      <c r="E27" s="2413">
        <f>SUM(E25:E26)</f>
        <v>217</v>
      </c>
      <c r="F27" s="2414">
        <f>SUM(F25:F26)</f>
        <v>643</v>
      </c>
      <c r="G27" s="2413">
        <f t="shared" si="9"/>
        <v>781</v>
      </c>
      <c r="H27" s="2413">
        <f>SUM(H25:H26)</f>
        <v>617</v>
      </c>
      <c r="I27" s="2414">
        <f>SUM(I25:I26)</f>
        <v>164</v>
      </c>
      <c r="J27" s="2413">
        <f t="shared" si="10"/>
        <v>672</v>
      </c>
      <c r="K27" s="2413">
        <f>SUM(K25:K26)</f>
        <v>342</v>
      </c>
      <c r="L27" s="2414">
        <f>SUM(L25:L26)</f>
        <v>330</v>
      </c>
      <c r="M27" s="2415" t="s">
        <v>1005</v>
      </c>
      <c r="N27" s="2319" t="s">
        <v>731</v>
      </c>
      <c r="O27" s="2464"/>
      <c r="P27" s="2146"/>
      <c r="Q27" s="2146"/>
      <c r="R27" s="2146"/>
      <c r="S27" s="2146"/>
      <c r="T27" s="2146"/>
      <c r="U27" s="2146"/>
    </row>
    <row r="28" spans="1:21" ht="34.5" customHeight="1">
      <c r="A28" s="2399">
        <f t="shared" si="7"/>
        <v>173</v>
      </c>
      <c r="B28" s="2400">
        <v>1</v>
      </c>
      <c r="C28" s="2401">
        <v>172</v>
      </c>
      <c r="D28" s="2399">
        <f t="shared" si="8"/>
        <v>214</v>
      </c>
      <c r="E28" s="2400">
        <v>1</v>
      </c>
      <c r="F28" s="2401">
        <v>213</v>
      </c>
      <c r="G28" s="2399">
        <f t="shared" si="9"/>
        <v>421</v>
      </c>
      <c r="H28" s="2400">
        <v>0</v>
      </c>
      <c r="I28" s="2401">
        <v>421</v>
      </c>
      <c r="J28" s="2399">
        <f t="shared" si="10"/>
        <v>681</v>
      </c>
      <c r="K28" s="2399">
        <v>0</v>
      </c>
      <c r="L28" s="2402">
        <v>681</v>
      </c>
      <c r="M28" s="2403" t="s">
        <v>847</v>
      </c>
      <c r="N28" s="2322" t="s">
        <v>1006</v>
      </c>
      <c r="O28" s="2463"/>
      <c r="P28" s="2146"/>
      <c r="Q28" s="2146"/>
      <c r="R28" s="2146"/>
      <c r="S28" s="2146"/>
      <c r="T28" s="2146"/>
      <c r="U28" s="2146"/>
    </row>
    <row r="29" spans="1:21" ht="34.5" customHeight="1">
      <c r="A29" s="2399">
        <f t="shared" si="7"/>
        <v>484</v>
      </c>
      <c r="B29" s="2400">
        <v>90</v>
      </c>
      <c r="C29" s="2401">
        <v>394</v>
      </c>
      <c r="D29" s="2399">
        <f t="shared" si="8"/>
        <v>1120</v>
      </c>
      <c r="E29" s="2400">
        <v>79</v>
      </c>
      <c r="F29" s="2401">
        <v>1041</v>
      </c>
      <c r="G29" s="2399">
        <f t="shared" si="9"/>
        <v>814</v>
      </c>
      <c r="H29" s="2400">
        <v>280</v>
      </c>
      <c r="I29" s="2401">
        <v>534</v>
      </c>
      <c r="J29" s="2399">
        <f t="shared" si="10"/>
        <v>851</v>
      </c>
      <c r="K29" s="2399">
        <v>159</v>
      </c>
      <c r="L29" s="2402">
        <v>692</v>
      </c>
      <c r="M29" s="2408" t="s">
        <v>848</v>
      </c>
      <c r="N29" s="2409" t="s">
        <v>1007</v>
      </c>
      <c r="O29" s="2462"/>
      <c r="P29" s="2146"/>
      <c r="Q29" s="2146"/>
      <c r="R29" s="2146"/>
      <c r="S29" s="2146"/>
      <c r="T29" s="2146"/>
      <c r="U29" s="2146"/>
    </row>
    <row r="30" spans="1:21" ht="34.5" customHeight="1">
      <c r="A30" s="2413">
        <f t="shared" si="7"/>
        <v>657</v>
      </c>
      <c r="B30" s="2413">
        <f>SUM(B28:B29)</f>
        <v>91</v>
      </c>
      <c r="C30" s="2414">
        <f>SUM(C28:C29)</f>
        <v>566</v>
      </c>
      <c r="D30" s="2413">
        <f t="shared" si="8"/>
        <v>1334</v>
      </c>
      <c r="E30" s="2413">
        <f>SUM(E28:E29)</f>
        <v>80</v>
      </c>
      <c r="F30" s="2414">
        <f>SUM(F28:F29)</f>
        <v>1254</v>
      </c>
      <c r="G30" s="2413">
        <f t="shared" si="9"/>
        <v>1235</v>
      </c>
      <c r="H30" s="2413">
        <f>SUM(H28:H29)</f>
        <v>280</v>
      </c>
      <c r="I30" s="2414">
        <f>SUM(I28:I29)</f>
        <v>955</v>
      </c>
      <c r="J30" s="2413">
        <f t="shared" si="10"/>
        <v>1532</v>
      </c>
      <c r="K30" s="2413">
        <f>SUM(K28:K29)</f>
        <v>159</v>
      </c>
      <c r="L30" s="2414">
        <f>SUM(L28:L29)</f>
        <v>1373</v>
      </c>
      <c r="M30" s="2415" t="s">
        <v>1005</v>
      </c>
      <c r="N30" s="2319" t="s">
        <v>169</v>
      </c>
      <c r="O30" s="2464"/>
      <c r="P30" s="2146"/>
      <c r="Q30" s="2146"/>
      <c r="R30" s="2146"/>
      <c r="S30" s="2146"/>
      <c r="T30" s="2146"/>
      <c r="U30" s="2146"/>
    </row>
    <row r="31" spans="1:21" ht="34.5" customHeight="1">
      <c r="A31" s="2430">
        <f>SUM(B31:C31)</f>
        <v>8</v>
      </c>
      <c r="B31" s="2381">
        <v>0</v>
      </c>
      <c r="C31" s="2431">
        <v>8</v>
      </c>
      <c r="D31" s="2430">
        <f>SUM(E31:F31)</f>
        <v>9</v>
      </c>
      <c r="E31" s="2381">
        <v>0</v>
      </c>
      <c r="F31" s="2431">
        <v>9</v>
      </c>
      <c r="G31" s="2399">
        <f t="shared" si="9"/>
        <v>15</v>
      </c>
      <c r="H31" s="2381">
        <v>0</v>
      </c>
      <c r="I31" s="2431">
        <v>15</v>
      </c>
      <c r="J31" s="2430">
        <f>SUM(K31:L31)</f>
        <v>16</v>
      </c>
      <c r="K31" s="2430">
        <v>0</v>
      </c>
      <c r="L31" s="2432">
        <v>16</v>
      </c>
      <c r="M31" s="2465" t="s">
        <v>847</v>
      </c>
      <c r="N31" s="2434" t="s">
        <v>155</v>
      </c>
      <c r="O31" s="2464"/>
      <c r="P31" s="2146"/>
      <c r="Q31" s="2146"/>
      <c r="R31" s="2146"/>
      <c r="S31" s="2146"/>
      <c r="T31" s="2146"/>
      <c r="U31" s="2146"/>
    </row>
    <row r="32" spans="1:21" ht="34.5" customHeight="1">
      <c r="A32" s="2435">
        <f>SUM(B32:C32)</f>
        <v>6</v>
      </c>
      <c r="B32" s="2436">
        <v>0</v>
      </c>
      <c r="C32" s="2437">
        <v>6</v>
      </c>
      <c r="D32" s="2435">
        <f>SUM(E32:F32)</f>
        <v>25</v>
      </c>
      <c r="E32" s="2436">
        <v>0</v>
      </c>
      <c r="F32" s="2437">
        <v>25</v>
      </c>
      <c r="G32" s="2399">
        <f t="shared" si="9"/>
        <v>5</v>
      </c>
      <c r="H32" s="2436">
        <v>1</v>
      </c>
      <c r="I32" s="2437">
        <v>4</v>
      </c>
      <c r="J32" s="2435">
        <f>SUM(K32:L32)</f>
        <v>9</v>
      </c>
      <c r="K32" s="2435">
        <v>5</v>
      </c>
      <c r="L32" s="2466">
        <v>4</v>
      </c>
      <c r="M32" s="2467" t="s">
        <v>848</v>
      </c>
      <c r="N32" s="2440"/>
      <c r="O32" s="2464"/>
      <c r="P32" s="2146"/>
      <c r="Q32" s="2146"/>
      <c r="R32" s="2146"/>
      <c r="S32" s="2146"/>
      <c r="T32" s="2146"/>
      <c r="U32" s="2146"/>
    </row>
    <row r="33" spans="1:21" ht="34.5" customHeight="1">
      <c r="A33" s="2413">
        <f t="shared" ref="A33:F33" si="11">SUM(A31:A32)</f>
        <v>14</v>
      </c>
      <c r="B33" s="2442">
        <f t="shared" si="11"/>
        <v>0</v>
      </c>
      <c r="C33" s="2443">
        <f t="shared" si="11"/>
        <v>14</v>
      </c>
      <c r="D33" s="2413">
        <f t="shared" si="11"/>
        <v>34</v>
      </c>
      <c r="E33" s="2442">
        <f t="shared" si="11"/>
        <v>0</v>
      </c>
      <c r="F33" s="2443">
        <f t="shared" si="11"/>
        <v>34</v>
      </c>
      <c r="G33" s="2413">
        <f t="shared" ref="G33:L33" si="12">SUM(G31:G32)</f>
        <v>20</v>
      </c>
      <c r="H33" s="2442">
        <f t="shared" si="12"/>
        <v>1</v>
      </c>
      <c r="I33" s="2443">
        <f t="shared" si="12"/>
        <v>19</v>
      </c>
      <c r="J33" s="2413">
        <f t="shared" si="12"/>
        <v>25</v>
      </c>
      <c r="K33" s="2413">
        <f t="shared" si="12"/>
        <v>5</v>
      </c>
      <c r="L33" s="2414">
        <f t="shared" si="12"/>
        <v>20</v>
      </c>
      <c r="M33" s="2468" t="s">
        <v>1005</v>
      </c>
      <c r="N33" s="2446" t="s">
        <v>565</v>
      </c>
      <c r="O33" s="2464"/>
      <c r="P33" s="2146"/>
      <c r="Q33" s="2146"/>
      <c r="R33" s="2146"/>
      <c r="S33" s="2146"/>
      <c r="T33" s="2146"/>
      <c r="U33" s="2146"/>
    </row>
    <row r="34" spans="1:21" ht="34.5" customHeight="1">
      <c r="A34" s="2447">
        <f t="shared" si="7"/>
        <v>435</v>
      </c>
      <c r="B34" s="2448">
        <v>1</v>
      </c>
      <c r="C34" s="2449">
        <v>434</v>
      </c>
      <c r="D34" s="2447">
        <f t="shared" si="8"/>
        <v>590</v>
      </c>
      <c r="E34" s="2448">
        <v>5</v>
      </c>
      <c r="F34" s="2449">
        <v>585</v>
      </c>
      <c r="G34" s="2447">
        <f t="shared" si="9"/>
        <v>784</v>
      </c>
      <c r="H34" s="2448">
        <v>6</v>
      </c>
      <c r="I34" s="2449">
        <v>778</v>
      </c>
      <c r="J34" s="2447">
        <f t="shared" si="10"/>
        <v>676</v>
      </c>
      <c r="K34" s="2447">
        <v>1</v>
      </c>
      <c r="L34" s="2450">
        <v>675</v>
      </c>
      <c r="M34" s="2469" t="s">
        <v>847</v>
      </c>
      <c r="N34" s="2322" t="s">
        <v>851</v>
      </c>
      <c r="O34" s="2463"/>
      <c r="P34" s="2146"/>
      <c r="Q34" s="2146"/>
      <c r="R34" s="2146"/>
      <c r="S34" s="2146"/>
      <c r="T34" s="2146"/>
      <c r="U34" s="2146"/>
    </row>
    <row r="35" spans="1:21" ht="34.5" customHeight="1">
      <c r="A35" s="2399">
        <f t="shared" si="7"/>
        <v>50</v>
      </c>
      <c r="B35" s="2400">
        <v>1</v>
      </c>
      <c r="C35" s="2401">
        <v>49</v>
      </c>
      <c r="D35" s="2399">
        <f t="shared" si="8"/>
        <v>320</v>
      </c>
      <c r="E35" s="2400">
        <v>1</v>
      </c>
      <c r="F35" s="2401">
        <v>319</v>
      </c>
      <c r="G35" s="2399">
        <f t="shared" si="9"/>
        <v>63</v>
      </c>
      <c r="H35" s="2400">
        <v>28</v>
      </c>
      <c r="I35" s="2401">
        <v>35</v>
      </c>
      <c r="J35" s="2399">
        <f t="shared" si="10"/>
        <v>102</v>
      </c>
      <c r="K35" s="2399">
        <v>1</v>
      </c>
      <c r="L35" s="2402">
        <v>101</v>
      </c>
      <c r="M35" s="2408" t="s">
        <v>848</v>
      </c>
      <c r="N35" s="2451" t="s">
        <v>567</v>
      </c>
      <c r="O35" s="2463"/>
      <c r="P35" s="2146"/>
      <c r="Q35" s="2146"/>
      <c r="R35" s="2146"/>
      <c r="S35" s="2146"/>
      <c r="T35" s="2146"/>
      <c r="U35" s="2146"/>
    </row>
    <row r="36" spans="1:21" ht="34.5" customHeight="1">
      <c r="A36" s="2413">
        <f t="shared" si="7"/>
        <v>485</v>
      </c>
      <c r="B36" s="2413">
        <f>SUM(B34:B35)</f>
        <v>2</v>
      </c>
      <c r="C36" s="2414">
        <f>SUM(C34:C35)</f>
        <v>483</v>
      </c>
      <c r="D36" s="2413">
        <f t="shared" si="8"/>
        <v>910</v>
      </c>
      <c r="E36" s="2413">
        <f>SUM(E34:E35)</f>
        <v>6</v>
      </c>
      <c r="F36" s="2414">
        <f>SUM(F34:F35)</f>
        <v>904</v>
      </c>
      <c r="G36" s="2413">
        <f t="shared" si="9"/>
        <v>847</v>
      </c>
      <c r="H36" s="2413">
        <f>SUM(H34:H35)</f>
        <v>34</v>
      </c>
      <c r="I36" s="2414">
        <f>SUM(I34:I35)</f>
        <v>813</v>
      </c>
      <c r="J36" s="2413">
        <f t="shared" si="10"/>
        <v>778</v>
      </c>
      <c r="K36" s="2413">
        <f>SUM(K34:K35)</f>
        <v>2</v>
      </c>
      <c r="L36" s="2414">
        <f>SUM(L34:L35)</f>
        <v>776</v>
      </c>
      <c r="M36" s="2415" t="s">
        <v>1005</v>
      </c>
      <c r="N36" s="2319" t="s">
        <v>568</v>
      </c>
      <c r="O36" s="2464"/>
      <c r="P36" s="2146"/>
      <c r="Q36" s="2146"/>
      <c r="R36" s="2146"/>
      <c r="S36" s="2146"/>
      <c r="T36" s="2146"/>
      <c r="U36" s="2146"/>
    </row>
    <row r="37" spans="1:21" ht="15.75">
      <c r="A37" s="2365" t="s">
        <v>1742</v>
      </c>
      <c r="B37" s="2364"/>
      <c r="C37" s="2364"/>
      <c r="D37" s="2364"/>
      <c r="E37" s="2364"/>
      <c r="F37" s="2364"/>
      <c r="G37" s="2364"/>
      <c r="H37" s="2364"/>
      <c r="I37" s="2364"/>
      <c r="J37" s="2364"/>
      <c r="K37" s="2364"/>
      <c r="L37" s="2364"/>
      <c r="M37" s="2364"/>
      <c r="N37" s="2366" t="s">
        <v>1746</v>
      </c>
      <c r="O37" s="2366"/>
      <c r="P37" s="2146"/>
      <c r="Q37" s="2146"/>
      <c r="R37" s="2146"/>
      <c r="S37" s="2146"/>
      <c r="T37" s="2146"/>
      <c r="U37" s="2146"/>
    </row>
    <row r="38" spans="1:21" ht="19.5" customHeight="1">
      <c r="A38" s="2367" t="s">
        <v>113</v>
      </c>
      <c r="B38" s="2368"/>
      <c r="C38" s="2369" t="s">
        <v>112</v>
      </c>
      <c r="D38" s="2367" t="s">
        <v>111</v>
      </c>
      <c r="E38" s="2368"/>
      <c r="F38" s="2369" t="s">
        <v>210</v>
      </c>
      <c r="G38" s="2367" t="s">
        <v>109</v>
      </c>
      <c r="H38" s="2368"/>
      <c r="I38" s="2369" t="s">
        <v>108</v>
      </c>
      <c r="J38" s="2470" t="s">
        <v>107</v>
      </c>
      <c r="K38" s="2368"/>
      <c r="L38" s="2369" t="s">
        <v>106</v>
      </c>
      <c r="M38" s="2372"/>
      <c r="N38" s="2369" t="s">
        <v>556</v>
      </c>
      <c r="O38" s="2462"/>
      <c r="P38" s="2146"/>
      <c r="Q38" s="2146"/>
      <c r="R38" s="2146"/>
      <c r="S38" s="2146"/>
      <c r="T38" s="2146"/>
      <c r="U38" s="2146"/>
    </row>
    <row r="39" spans="1:21" ht="19.5" customHeight="1">
      <c r="A39" s="2378" t="s">
        <v>130</v>
      </c>
      <c r="B39" s="2378" t="s">
        <v>843</v>
      </c>
      <c r="C39" s="2379" t="s">
        <v>842</v>
      </c>
      <c r="D39" s="2380" t="s">
        <v>130</v>
      </c>
      <c r="E39" s="2378" t="s">
        <v>843</v>
      </c>
      <c r="F39" s="2379" t="s">
        <v>842</v>
      </c>
      <c r="G39" s="2380" t="s">
        <v>130</v>
      </c>
      <c r="H39" s="2378" t="s">
        <v>843</v>
      </c>
      <c r="I39" s="2379" t="s">
        <v>842</v>
      </c>
      <c r="J39" s="2380" t="s">
        <v>130</v>
      </c>
      <c r="K39" s="2378" t="s">
        <v>843</v>
      </c>
      <c r="L39" s="2380" t="s">
        <v>842</v>
      </c>
      <c r="M39" s="2381"/>
      <c r="N39" s="2382" t="s">
        <v>558</v>
      </c>
      <c r="O39" s="2463"/>
      <c r="P39" s="2146"/>
      <c r="Q39" s="2146"/>
      <c r="R39" s="2146"/>
      <c r="S39" s="2146"/>
      <c r="T39" s="2146"/>
      <c r="U39" s="2146"/>
    </row>
    <row r="40" spans="1:21" ht="19.5" customHeight="1">
      <c r="A40" s="2389" t="s">
        <v>131</v>
      </c>
      <c r="B40" s="2389" t="s">
        <v>845</v>
      </c>
      <c r="C40" s="2390" t="s">
        <v>844</v>
      </c>
      <c r="D40" s="2391" t="s">
        <v>131</v>
      </c>
      <c r="E40" s="2389" t="s">
        <v>845</v>
      </c>
      <c r="F40" s="2390" t="s">
        <v>844</v>
      </c>
      <c r="G40" s="2391" t="s">
        <v>131</v>
      </c>
      <c r="H40" s="2389" t="s">
        <v>845</v>
      </c>
      <c r="I40" s="2390" t="s">
        <v>844</v>
      </c>
      <c r="J40" s="2391" t="s">
        <v>131</v>
      </c>
      <c r="K40" s="2389" t="s">
        <v>845</v>
      </c>
      <c r="L40" s="2391" t="s">
        <v>844</v>
      </c>
      <c r="M40" s="2392"/>
      <c r="N40" s="2393"/>
      <c r="O40" s="2463"/>
      <c r="P40" s="2146"/>
      <c r="Q40" s="2146"/>
      <c r="R40" s="2146"/>
      <c r="S40" s="2146"/>
      <c r="T40" s="2146"/>
      <c r="U40" s="2146"/>
    </row>
    <row r="41" spans="1:21" ht="34.5" customHeight="1">
      <c r="A41" s="2399">
        <f t="shared" ref="A41:A52" si="13">SUM(B41:C41)</f>
        <v>137</v>
      </c>
      <c r="B41" s="2400">
        <v>90</v>
      </c>
      <c r="C41" s="2401">
        <v>47</v>
      </c>
      <c r="D41" s="2399">
        <f t="shared" ref="D41:D52" si="14">SUM(E41:F41)</f>
        <v>180</v>
      </c>
      <c r="E41" s="2400">
        <v>159</v>
      </c>
      <c r="F41" s="2401">
        <v>21</v>
      </c>
      <c r="G41" s="2399">
        <f t="shared" ref="G41:G52" si="15">SUM(H41:I41)</f>
        <v>659</v>
      </c>
      <c r="H41" s="2400">
        <v>337</v>
      </c>
      <c r="I41" s="2401">
        <v>322</v>
      </c>
      <c r="J41" s="2399">
        <f t="shared" ref="J41:J46" si="16">SUM(K41:L41)</f>
        <v>138</v>
      </c>
      <c r="K41" s="2399">
        <v>108</v>
      </c>
      <c r="L41" s="2402">
        <v>30</v>
      </c>
      <c r="M41" s="2403" t="s">
        <v>847</v>
      </c>
      <c r="N41" s="2322" t="s">
        <v>846</v>
      </c>
      <c r="O41" s="2463"/>
      <c r="P41" s="2146"/>
      <c r="Q41" s="2146"/>
      <c r="R41" s="2146"/>
      <c r="S41" s="2146"/>
      <c r="T41" s="2146"/>
      <c r="U41" s="2146"/>
    </row>
    <row r="42" spans="1:21" ht="34.5" customHeight="1">
      <c r="A42" s="2399">
        <f t="shared" si="13"/>
        <v>83</v>
      </c>
      <c r="B42" s="2400">
        <v>77</v>
      </c>
      <c r="C42" s="2401">
        <v>6</v>
      </c>
      <c r="D42" s="2399">
        <f t="shared" si="14"/>
        <v>60</v>
      </c>
      <c r="E42" s="2400">
        <v>58</v>
      </c>
      <c r="F42" s="2401">
        <v>2</v>
      </c>
      <c r="G42" s="2399">
        <f t="shared" si="15"/>
        <v>219</v>
      </c>
      <c r="H42" s="2400">
        <v>183</v>
      </c>
      <c r="I42" s="2401">
        <v>36</v>
      </c>
      <c r="J42" s="2399">
        <f t="shared" si="16"/>
        <v>73</v>
      </c>
      <c r="K42" s="2399">
        <v>70</v>
      </c>
      <c r="L42" s="2402">
        <v>3</v>
      </c>
      <c r="M42" s="2408" t="s">
        <v>848</v>
      </c>
      <c r="N42" s="2409" t="s">
        <v>217</v>
      </c>
      <c r="O42" s="2462"/>
      <c r="P42" s="2146"/>
      <c r="Q42" s="2146"/>
      <c r="R42" s="2146"/>
      <c r="S42" s="2146"/>
      <c r="T42" s="2146"/>
      <c r="U42" s="2146"/>
    </row>
    <row r="43" spans="1:21" ht="34.5" customHeight="1">
      <c r="A43" s="2413">
        <f t="shared" si="13"/>
        <v>220</v>
      </c>
      <c r="B43" s="2413">
        <f>SUM(B41:B42)</f>
        <v>167</v>
      </c>
      <c r="C43" s="2414">
        <f>SUM(C41:C42)</f>
        <v>53</v>
      </c>
      <c r="D43" s="2413">
        <f t="shared" si="14"/>
        <v>240</v>
      </c>
      <c r="E43" s="2413">
        <f>SUM(E41:E42)</f>
        <v>217</v>
      </c>
      <c r="F43" s="2414">
        <f>SUM(F41:F42)</f>
        <v>23</v>
      </c>
      <c r="G43" s="2413">
        <f t="shared" si="15"/>
        <v>878</v>
      </c>
      <c r="H43" s="2413">
        <f>SUM(H41:H42)</f>
        <v>520</v>
      </c>
      <c r="I43" s="2414">
        <f>SUM(I41:I42)</f>
        <v>358</v>
      </c>
      <c r="J43" s="2413">
        <f t="shared" si="16"/>
        <v>211</v>
      </c>
      <c r="K43" s="2413">
        <f>SUM(K41:K42)</f>
        <v>178</v>
      </c>
      <c r="L43" s="2414">
        <f>SUM(L41:L42)</f>
        <v>33</v>
      </c>
      <c r="M43" s="2415" t="s">
        <v>1005</v>
      </c>
      <c r="N43" s="2319" t="s">
        <v>731</v>
      </c>
      <c r="O43" s="2464"/>
      <c r="P43" s="2146"/>
      <c r="Q43" s="2146"/>
      <c r="R43" s="2146"/>
      <c r="S43" s="2146"/>
      <c r="T43" s="2146"/>
      <c r="U43" s="2146"/>
    </row>
    <row r="44" spans="1:21" ht="34.5" customHeight="1">
      <c r="A44" s="2399">
        <f t="shared" si="13"/>
        <v>224</v>
      </c>
      <c r="B44" s="2400">
        <v>1</v>
      </c>
      <c r="C44" s="2401">
        <v>223</v>
      </c>
      <c r="D44" s="2399">
        <f t="shared" si="14"/>
        <v>90</v>
      </c>
      <c r="E44" s="2400">
        <v>6</v>
      </c>
      <c r="F44" s="2401">
        <v>84</v>
      </c>
      <c r="G44" s="2399">
        <f t="shared" si="15"/>
        <v>426</v>
      </c>
      <c r="H44" s="2400">
        <v>2</v>
      </c>
      <c r="I44" s="2401">
        <v>424</v>
      </c>
      <c r="J44" s="2399">
        <f t="shared" si="16"/>
        <v>210</v>
      </c>
      <c r="K44" s="2399">
        <v>0</v>
      </c>
      <c r="L44" s="2402">
        <v>210</v>
      </c>
      <c r="M44" s="2403" t="s">
        <v>847</v>
      </c>
      <c r="N44" s="2322" t="s">
        <v>1006</v>
      </c>
      <c r="O44" s="2463"/>
      <c r="P44" s="2146"/>
      <c r="Q44" s="2146"/>
      <c r="R44" s="2146"/>
      <c r="S44" s="2146"/>
      <c r="T44" s="2146"/>
      <c r="U44" s="2146"/>
    </row>
    <row r="45" spans="1:21" ht="34.5" customHeight="1">
      <c r="A45" s="2399">
        <f t="shared" si="13"/>
        <v>399</v>
      </c>
      <c r="B45" s="2400">
        <v>13</v>
      </c>
      <c r="C45" s="2401">
        <v>386</v>
      </c>
      <c r="D45" s="2399">
        <f t="shared" si="14"/>
        <v>338</v>
      </c>
      <c r="E45" s="2400">
        <v>117</v>
      </c>
      <c r="F45" s="2401">
        <v>221</v>
      </c>
      <c r="G45" s="2399">
        <f t="shared" si="15"/>
        <v>1172</v>
      </c>
      <c r="H45" s="2400">
        <v>303</v>
      </c>
      <c r="I45" s="2401">
        <v>869</v>
      </c>
      <c r="J45" s="2399">
        <f t="shared" si="16"/>
        <v>525</v>
      </c>
      <c r="K45" s="2399">
        <v>61</v>
      </c>
      <c r="L45" s="2402">
        <v>464</v>
      </c>
      <c r="M45" s="2408" t="s">
        <v>848</v>
      </c>
      <c r="N45" s="2409" t="s">
        <v>1007</v>
      </c>
      <c r="O45" s="2462"/>
      <c r="P45" s="2146"/>
      <c r="Q45" s="2146"/>
      <c r="R45" s="2146"/>
      <c r="S45" s="2146"/>
      <c r="T45" s="2146"/>
      <c r="U45" s="2146"/>
    </row>
    <row r="46" spans="1:21" ht="34.5" customHeight="1">
      <c r="A46" s="2413">
        <f t="shared" si="13"/>
        <v>623</v>
      </c>
      <c r="B46" s="2413">
        <f>SUM(B44:B45)</f>
        <v>14</v>
      </c>
      <c r="C46" s="2414">
        <f>SUM(C44:C45)</f>
        <v>609</v>
      </c>
      <c r="D46" s="2413">
        <f t="shared" si="14"/>
        <v>428</v>
      </c>
      <c r="E46" s="2413">
        <f>SUM(E44:E45)</f>
        <v>123</v>
      </c>
      <c r="F46" s="2414">
        <f>SUM(F44:F45)</f>
        <v>305</v>
      </c>
      <c r="G46" s="2413">
        <f t="shared" si="15"/>
        <v>1598</v>
      </c>
      <c r="H46" s="2413">
        <f>SUM(H44:H45)</f>
        <v>305</v>
      </c>
      <c r="I46" s="2414">
        <f>SUM(I44:I45)</f>
        <v>1293</v>
      </c>
      <c r="J46" s="2413">
        <f t="shared" si="16"/>
        <v>735</v>
      </c>
      <c r="K46" s="2413">
        <f>SUM(K44:K45)</f>
        <v>61</v>
      </c>
      <c r="L46" s="2414">
        <f>SUM(L44:L45)</f>
        <v>674</v>
      </c>
      <c r="M46" s="2415" t="s">
        <v>1005</v>
      </c>
      <c r="N46" s="2319" t="s">
        <v>169</v>
      </c>
      <c r="O46" s="2464"/>
      <c r="P46" s="2146"/>
      <c r="Q46" s="2146"/>
      <c r="R46" s="2146"/>
      <c r="S46" s="2146"/>
      <c r="T46" s="2146"/>
      <c r="U46" s="2146"/>
    </row>
    <row r="47" spans="1:21" ht="34.5" customHeight="1">
      <c r="A47" s="2430">
        <f>SUM(B47:C47)</f>
        <v>4</v>
      </c>
      <c r="B47" s="2381">
        <v>0</v>
      </c>
      <c r="C47" s="2431">
        <v>4</v>
      </c>
      <c r="D47" s="2430">
        <f>SUM(E47:F47)</f>
        <v>6</v>
      </c>
      <c r="E47" s="2381">
        <v>1</v>
      </c>
      <c r="F47" s="2431">
        <v>5</v>
      </c>
      <c r="G47" s="2430">
        <f>SUM(H47:I47)</f>
        <v>43</v>
      </c>
      <c r="H47" s="2381">
        <v>0</v>
      </c>
      <c r="I47" s="2431">
        <v>43</v>
      </c>
      <c r="J47" s="2430">
        <f>SUM(K47:L47)</f>
        <v>3</v>
      </c>
      <c r="K47" s="2430">
        <v>0</v>
      </c>
      <c r="L47" s="2432">
        <v>3</v>
      </c>
      <c r="M47" s="2465" t="s">
        <v>847</v>
      </c>
      <c r="N47" s="2434" t="s">
        <v>155</v>
      </c>
      <c r="O47" s="2464"/>
      <c r="P47" s="2146"/>
      <c r="Q47" s="2146"/>
      <c r="R47" s="2146"/>
      <c r="S47" s="2146"/>
      <c r="T47" s="2146"/>
      <c r="U47" s="2146"/>
    </row>
    <row r="48" spans="1:21" ht="34.5" customHeight="1">
      <c r="A48" s="2435">
        <f>SUM(B48:C48)</f>
        <v>7</v>
      </c>
      <c r="B48" s="2436">
        <v>1</v>
      </c>
      <c r="C48" s="2437">
        <v>6</v>
      </c>
      <c r="D48" s="2435">
        <f>SUM(E48:F48)</f>
        <v>3</v>
      </c>
      <c r="E48" s="2436">
        <v>0</v>
      </c>
      <c r="F48" s="2437">
        <v>3</v>
      </c>
      <c r="G48" s="2435">
        <f>SUM(H48:I48)</f>
        <v>18</v>
      </c>
      <c r="H48" s="2436">
        <v>0</v>
      </c>
      <c r="I48" s="2437">
        <v>18</v>
      </c>
      <c r="J48" s="2435">
        <f>SUM(K48:L48)</f>
        <v>2</v>
      </c>
      <c r="K48" s="2435">
        <v>0</v>
      </c>
      <c r="L48" s="2466">
        <v>2</v>
      </c>
      <c r="M48" s="2439" t="s">
        <v>848</v>
      </c>
      <c r="N48" s="2440"/>
      <c r="O48" s="2464"/>
      <c r="P48" s="2146"/>
      <c r="Q48" s="2146"/>
      <c r="R48" s="2146"/>
      <c r="S48" s="2146"/>
      <c r="T48" s="2146"/>
      <c r="U48" s="2146"/>
    </row>
    <row r="49" spans="1:21" ht="34.5" customHeight="1">
      <c r="A49" s="2413">
        <f t="shared" ref="A49:L49" si="17">SUM(A47:A48)</f>
        <v>11</v>
      </c>
      <c r="B49" s="2442">
        <f t="shared" si="17"/>
        <v>1</v>
      </c>
      <c r="C49" s="2443">
        <f t="shared" si="17"/>
        <v>10</v>
      </c>
      <c r="D49" s="2413">
        <f t="shared" si="17"/>
        <v>9</v>
      </c>
      <c r="E49" s="2442">
        <f t="shared" si="17"/>
        <v>1</v>
      </c>
      <c r="F49" s="2443">
        <f t="shared" si="17"/>
        <v>8</v>
      </c>
      <c r="G49" s="2413">
        <f t="shared" si="17"/>
        <v>61</v>
      </c>
      <c r="H49" s="2442">
        <f t="shared" si="17"/>
        <v>0</v>
      </c>
      <c r="I49" s="2443">
        <f t="shared" si="17"/>
        <v>61</v>
      </c>
      <c r="J49" s="2413">
        <f t="shared" si="17"/>
        <v>5</v>
      </c>
      <c r="K49" s="2413">
        <f t="shared" si="17"/>
        <v>0</v>
      </c>
      <c r="L49" s="2444">
        <f t="shared" si="17"/>
        <v>5</v>
      </c>
      <c r="M49" s="2445" t="s">
        <v>1005</v>
      </c>
      <c r="N49" s="2446" t="s">
        <v>565</v>
      </c>
      <c r="O49" s="2464"/>
      <c r="P49" s="2146"/>
      <c r="Q49" s="2146"/>
      <c r="R49" s="2146"/>
      <c r="S49" s="2146"/>
      <c r="T49" s="2146"/>
      <c r="U49" s="2146"/>
    </row>
    <row r="50" spans="1:21" ht="34.5" customHeight="1">
      <c r="A50" s="2447">
        <f t="shared" si="13"/>
        <v>170</v>
      </c>
      <c r="B50" s="2448">
        <v>4</v>
      </c>
      <c r="C50" s="2449">
        <v>166</v>
      </c>
      <c r="D50" s="2447">
        <f t="shared" si="14"/>
        <v>98</v>
      </c>
      <c r="E50" s="2448">
        <v>0</v>
      </c>
      <c r="F50" s="2449">
        <v>98</v>
      </c>
      <c r="G50" s="2447">
        <f t="shared" si="15"/>
        <v>570</v>
      </c>
      <c r="H50" s="2448">
        <v>8</v>
      </c>
      <c r="I50" s="2449">
        <v>562</v>
      </c>
      <c r="J50" s="2447">
        <f>SUM(K50:L50)</f>
        <v>162</v>
      </c>
      <c r="K50" s="2447">
        <v>2</v>
      </c>
      <c r="L50" s="2450">
        <v>160</v>
      </c>
      <c r="M50" s="2403" t="s">
        <v>847</v>
      </c>
      <c r="N50" s="2322" t="s">
        <v>851</v>
      </c>
      <c r="O50" s="2463"/>
      <c r="P50" s="2146"/>
      <c r="Q50" s="2146"/>
      <c r="R50" s="2146"/>
      <c r="S50" s="2146"/>
      <c r="T50" s="2146"/>
      <c r="U50" s="2146"/>
    </row>
    <row r="51" spans="1:21" ht="34.5" customHeight="1">
      <c r="A51" s="2399">
        <f t="shared" si="13"/>
        <v>80</v>
      </c>
      <c r="B51" s="2400">
        <v>1</v>
      </c>
      <c r="C51" s="2401">
        <v>79</v>
      </c>
      <c r="D51" s="2399">
        <f t="shared" si="14"/>
        <v>20</v>
      </c>
      <c r="E51" s="2400">
        <v>2</v>
      </c>
      <c r="F51" s="2401">
        <v>18</v>
      </c>
      <c r="G51" s="2399">
        <f t="shared" si="15"/>
        <v>136</v>
      </c>
      <c r="H51" s="2400">
        <v>9</v>
      </c>
      <c r="I51" s="2401">
        <v>127</v>
      </c>
      <c r="J51" s="2399">
        <f>SUM(K51:L51)</f>
        <v>52</v>
      </c>
      <c r="K51" s="2399">
        <v>1</v>
      </c>
      <c r="L51" s="2402">
        <v>51</v>
      </c>
      <c r="M51" s="2408" t="s">
        <v>848</v>
      </c>
      <c r="N51" s="2451" t="s">
        <v>567</v>
      </c>
      <c r="O51" s="2463"/>
      <c r="P51" s="2146"/>
      <c r="Q51" s="2146"/>
      <c r="R51" s="2146"/>
      <c r="S51" s="2146"/>
      <c r="T51" s="2146"/>
      <c r="U51" s="2146"/>
    </row>
    <row r="52" spans="1:21" ht="34.5" customHeight="1">
      <c r="A52" s="2413">
        <f t="shared" si="13"/>
        <v>250</v>
      </c>
      <c r="B52" s="2413">
        <f>SUM(B50:B51)</f>
        <v>5</v>
      </c>
      <c r="C52" s="2414">
        <f>SUM(C50:C51)</f>
        <v>245</v>
      </c>
      <c r="D52" s="2413">
        <f t="shared" si="14"/>
        <v>118</v>
      </c>
      <c r="E52" s="2413">
        <f>SUM(E50:E51)</f>
        <v>2</v>
      </c>
      <c r="F52" s="2414">
        <f>SUM(F50:F51)</f>
        <v>116</v>
      </c>
      <c r="G52" s="2413">
        <f t="shared" si="15"/>
        <v>706</v>
      </c>
      <c r="H52" s="2413">
        <f>SUM(H50:H51)</f>
        <v>17</v>
      </c>
      <c r="I52" s="2414">
        <f>SUM(I50:I51)</f>
        <v>689</v>
      </c>
      <c r="J52" s="2413">
        <f>SUM(K52:L52)</f>
        <v>214</v>
      </c>
      <c r="K52" s="2413">
        <f>SUM(K50:K51)</f>
        <v>3</v>
      </c>
      <c r="L52" s="2414">
        <f>SUM(L50:L51)</f>
        <v>211</v>
      </c>
      <c r="M52" s="2415" t="s">
        <v>1005</v>
      </c>
      <c r="N52" s="2319" t="s">
        <v>568</v>
      </c>
      <c r="O52" s="2464"/>
      <c r="P52" s="2146"/>
      <c r="Q52" s="2146"/>
      <c r="R52" s="2146"/>
      <c r="S52" s="2146"/>
      <c r="T52" s="2146"/>
      <c r="U52" s="2146"/>
    </row>
    <row r="53" spans="1:21" ht="15.75">
      <c r="A53" s="2365" t="s">
        <v>1742</v>
      </c>
      <c r="B53" s="2364"/>
      <c r="C53" s="2364"/>
      <c r="D53" s="2364"/>
      <c r="E53" s="2364"/>
      <c r="F53" s="2364"/>
      <c r="G53" s="2364"/>
      <c r="H53" s="2364"/>
      <c r="I53" s="2364"/>
      <c r="J53" s="2364"/>
      <c r="K53" s="2364"/>
      <c r="L53" s="2364"/>
      <c r="M53" s="2364"/>
      <c r="N53" s="2366" t="s">
        <v>1746</v>
      </c>
      <c r="O53" s="2366"/>
      <c r="P53" s="2146"/>
      <c r="Q53" s="2146"/>
      <c r="R53" s="2146"/>
      <c r="S53" s="2146"/>
      <c r="T53" s="2146"/>
      <c r="U53" s="2146"/>
    </row>
    <row r="54" spans="1:21" ht="19.5" customHeight="1">
      <c r="A54" s="2367" t="s">
        <v>121</v>
      </c>
      <c r="B54" s="2368"/>
      <c r="C54" s="2369" t="s">
        <v>120</v>
      </c>
      <c r="D54" s="2367" t="s">
        <v>119</v>
      </c>
      <c r="E54" s="2368"/>
      <c r="F54" s="2369" t="s">
        <v>118</v>
      </c>
      <c r="G54" s="2367" t="s">
        <v>117</v>
      </c>
      <c r="H54" s="2370" t="s">
        <v>212</v>
      </c>
      <c r="I54" s="2371"/>
      <c r="J54" s="2367" t="s">
        <v>211</v>
      </c>
      <c r="K54" s="2368"/>
      <c r="L54" s="2369" t="s">
        <v>114</v>
      </c>
      <c r="M54" s="2372"/>
      <c r="N54" s="2369" t="s">
        <v>556</v>
      </c>
      <c r="O54" s="2462"/>
      <c r="P54" s="2146"/>
      <c r="Q54" s="2146"/>
      <c r="R54" s="2146"/>
      <c r="S54" s="2146"/>
      <c r="T54" s="2146"/>
      <c r="U54" s="2146"/>
    </row>
    <row r="55" spans="1:21" ht="19.5" customHeight="1">
      <c r="A55" s="2378" t="s">
        <v>130</v>
      </c>
      <c r="B55" s="2378" t="s">
        <v>843</v>
      </c>
      <c r="C55" s="2379" t="s">
        <v>842</v>
      </c>
      <c r="D55" s="2380" t="s">
        <v>130</v>
      </c>
      <c r="E55" s="2378" t="s">
        <v>843</v>
      </c>
      <c r="F55" s="2379" t="s">
        <v>842</v>
      </c>
      <c r="G55" s="2380" t="s">
        <v>130</v>
      </c>
      <c r="H55" s="2378" t="s">
        <v>843</v>
      </c>
      <c r="I55" s="2379" t="s">
        <v>842</v>
      </c>
      <c r="J55" s="2380" t="s">
        <v>130</v>
      </c>
      <c r="K55" s="2378" t="s">
        <v>843</v>
      </c>
      <c r="L55" s="2380" t="s">
        <v>842</v>
      </c>
      <c r="M55" s="2381"/>
      <c r="N55" s="2382" t="s">
        <v>558</v>
      </c>
      <c r="O55" s="2463"/>
      <c r="P55" s="2146"/>
      <c r="Q55" s="2146"/>
      <c r="R55" s="2146"/>
      <c r="S55" s="2146"/>
      <c r="T55" s="2146"/>
      <c r="U55" s="2146"/>
    </row>
    <row r="56" spans="1:21" ht="19.5" customHeight="1">
      <c r="A56" s="2389" t="s">
        <v>131</v>
      </c>
      <c r="B56" s="2389" t="s">
        <v>845</v>
      </c>
      <c r="C56" s="2390" t="s">
        <v>844</v>
      </c>
      <c r="D56" s="2391" t="s">
        <v>131</v>
      </c>
      <c r="E56" s="2389" t="s">
        <v>845</v>
      </c>
      <c r="F56" s="2390" t="s">
        <v>844</v>
      </c>
      <c r="G56" s="2391" t="s">
        <v>131</v>
      </c>
      <c r="H56" s="2389" t="s">
        <v>845</v>
      </c>
      <c r="I56" s="2390" t="s">
        <v>844</v>
      </c>
      <c r="J56" s="2391" t="s">
        <v>131</v>
      </c>
      <c r="K56" s="2389" t="s">
        <v>845</v>
      </c>
      <c r="L56" s="2391" t="s">
        <v>844</v>
      </c>
      <c r="M56" s="2392"/>
      <c r="N56" s="2393"/>
      <c r="O56" s="2463"/>
      <c r="P56" s="2146"/>
      <c r="Q56" s="2146"/>
      <c r="R56" s="2146"/>
      <c r="S56" s="2146"/>
      <c r="T56" s="2146"/>
      <c r="U56" s="2146"/>
    </row>
    <row r="57" spans="1:21" ht="34.5" customHeight="1">
      <c r="A57" s="2399">
        <f t="shared" ref="A57:A68" si="18">SUM(B57:C57)</f>
        <v>192</v>
      </c>
      <c r="B57" s="2400">
        <v>155</v>
      </c>
      <c r="C57" s="2401">
        <v>37</v>
      </c>
      <c r="D57" s="2399">
        <f t="shared" ref="D57:D68" si="19">SUM(E57:F57)</f>
        <v>464</v>
      </c>
      <c r="E57" s="2400">
        <v>324</v>
      </c>
      <c r="F57" s="2401">
        <v>140</v>
      </c>
      <c r="G57" s="2399">
        <f t="shared" ref="G57:G68" si="20">SUM(H57:I57)</f>
        <v>145</v>
      </c>
      <c r="H57" s="2400">
        <v>133</v>
      </c>
      <c r="I57" s="2401">
        <v>12</v>
      </c>
      <c r="J57" s="2399">
        <f t="shared" ref="J57:J68" si="21">SUM(K57:L57)</f>
        <v>212</v>
      </c>
      <c r="K57" s="2399">
        <v>172</v>
      </c>
      <c r="L57" s="2402">
        <v>40</v>
      </c>
      <c r="M57" s="2403" t="s">
        <v>847</v>
      </c>
      <c r="N57" s="2322" t="s">
        <v>846</v>
      </c>
      <c r="O57" s="2463"/>
      <c r="P57" s="2146"/>
      <c r="Q57" s="2146"/>
      <c r="R57" s="2146"/>
      <c r="S57" s="2146"/>
      <c r="T57" s="2146"/>
      <c r="U57" s="2146"/>
    </row>
    <row r="58" spans="1:21" ht="34.5" customHeight="1">
      <c r="A58" s="2399">
        <f t="shared" si="18"/>
        <v>77</v>
      </c>
      <c r="B58" s="2400">
        <v>75</v>
      </c>
      <c r="C58" s="2401">
        <v>2</v>
      </c>
      <c r="D58" s="2399">
        <f t="shared" si="19"/>
        <v>221</v>
      </c>
      <c r="E58" s="2400">
        <v>195</v>
      </c>
      <c r="F58" s="2401">
        <v>26</v>
      </c>
      <c r="G58" s="2399">
        <f t="shared" si="20"/>
        <v>69</v>
      </c>
      <c r="H58" s="2400">
        <v>60</v>
      </c>
      <c r="I58" s="2401">
        <v>9</v>
      </c>
      <c r="J58" s="2399">
        <f t="shared" si="21"/>
        <v>135</v>
      </c>
      <c r="K58" s="2399">
        <v>124</v>
      </c>
      <c r="L58" s="2402">
        <v>11</v>
      </c>
      <c r="M58" s="2408" t="s">
        <v>848</v>
      </c>
      <c r="N58" s="2409" t="s">
        <v>217</v>
      </c>
      <c r="O58" s="2462"/>
      <c r="P58" s="2146"/>
      <c r="Q58" s="2146"/>
      <c r="R58" s="2146"/>
      <c r="S58" s="2146"/>
      <c r="T58" s="2146"/>
      <c r="U58" s="2146"/>
    </row>
    <row r="59" spans="1:21" ht="34.5" customHeight="1">
      <c r="A59" s="2413">
        <f t="shared" si="18"/>
        <v>269</v>
      </c>
      <c r="B59" s="2413">
        <f>SUM(B57:B58)</f>
        <v>230</v>
      </c>
      <c r="C59" s="2414">
        <f>SUM(C57:C58)</f>
        <v>39</v>
      </c>
      <c r="D59" s="2413">
        <f t="shared" si="19"/>
        <v>685</v>
      </c>
      <c r="E59" s="2413">
        <f>SUM(E57:E58)</f>
        <v>519</v>
      </c>
      <c r="F59" s="2414">
        <f>SUM(F57:F58)</f>
        <v>166</v>
      </c>
      <c r="G59" s="2413">
        <f t="shared" si="20"/>
        <v>214</v>
      </c>
      <c r="H59" s="2413">
        <f>SUM(H57:H58)</f>
        <v>193</v>
      </c>
      <c r="I59" s="2414">
        <f>SUM(I57:I58)</f>
        <v>21</v>
      </c>
      <c r="J59" s="2413">
        <f t="shared" si="21"/>
        <v>347</v>
      </c>
      <c r="K59" s="2413">
        <f>SUM(K57:K58)</f>
        <v>296</v>
      </c>
      <c r="L59" s="2414">
        <f>SUM(L57:L58)</f>
        <v>51</v>
      </c>
      <c r="M59" s="2415" t="s">
        <v>1005</v>
      </c>
      <c r="N59" s="2319" t="s">
        <v>731</v>
      </c>
      <c r="O59" s="2464"/>
      <c r="P59" s="2146"/>
      <c r="Q59" s="2146"/>
      <c r="R59" s="2146"/>
      <c r="S59" s="2146"/>
      <c r="T59" s="2146"/>
      <c r="U59" s="2146"/>
    </row>
    <row r="60" spans="1:21" ht="34.5" customHeight="1">
      <c r="A60" s="2399">
        <f t="shared" si="18"/>
        <v>251</v>
      </c>
      <c r="B60" s="2400">
        <v>1</v>
      </c>
      <c r="C60" s="2401">
        <v>250</v>
      </c>
      <c r="D60" s="2399">
        <f t="shared" si="19"/>
        <v>387</v>
      </c>
      <c r="E60" s="2400">
        <v>2</v>
      </c>
      <c r="F60" s="2401">
        <v>385</v>
      </c>
      <c r="G60" s="2399">
        <f t="shared" si="20"/>
        <v>127</v>
      </c>
      <c r="H60" s="2400">
        <v>0</v>
      </c>
      <c r="I60" s="2401">
        <v>127</v>
      </c>
      <c r="J60" s="2399">
        <f t="shared" si="21"/>
        <v>349</v>
      </c>
      <c r="K60" s="2399">
        <v>0</v>
      </c>
      <c r="L60" s="2402">
        <v>349</v>
      </c>
      <c r="M60" s="2403" t="s">
        <v>847</v>
      </c>
      <c r="N60" s="2322" t="s">
        <v>1006</v>
      </c>
      <c r="O60" s="2463"/>
      <c r="P60" s="2146"/>
      <c r="Q60" s="2146"/>
      <c r="R60" s="2146"/>
      <c r="S60" s="2146"/>
      <c r="T60" s="2146"/>
      <c r="U60" s="2146"/>
    </row>
    <row r="61" spans="1:21" ht="34.5" customHeight="1">
      <c r="A61" s="2399">
        <f t="shared" si="18"/>
        <v>333</v>
      </c>
      <c r="B61" s="2400">
        <v>218</v>
      </c>
      <c r="C61" s="2401">
        <v>115</v>
      </c>
      <c r="D61" s="2399">
        <f t="shared" si="19"/>
        <v>1022</v>
      </c>
      <c r="E61" s="2400">
        <v>149</v>
      </c>
      <c r="F61" s="2401">
        <v>873</v>
      </c>
      <c r="G61" s="2399">
        <f t="shared" si="20"/>
        <v>261</v>
      </c>
      <c r="H61" s="2400">
        <v>37</v>
      </c>
      <c r="I61" s="2401">
        <v>224</v>
      </c>
      <c r="J61" s="2399">
        <f t="shared" si="21"/>
        <v>498</v>
      </c>
      <c r="K61" s="2399">
        <v>53</v>
      </c>
      <c r="L61" s="2402">
        <v>445</v>
      </c>
      <c r="M61" s="2408" t="s">
        <v>848</v>
      </c>
      <c r="N61" s="2409" t="s">
        <v>1007</v>
      </c>
      <c r="O61" s="2462"/>
      <c r="P61" s="2146"/>
      <c r="Q61" s="2146"/>
      <c r="R61" s="2146"/>
      <c r="S61" s="2146"/>
      <c r="T61" s="2146"/>
      <c r="U61" s="2146"/>
    </row>
    <row r="62" spans="1:21" ht="34.5" customHeight="1">
      <c r="A62" s="2413">
        <f t="shared" si="18"/>
        <v>584</v>
      </c>
      <c r="B62" s="2413">
        <f>SUM(B60:B61)</f>
        <v>219</v>
      </c>
      <c r="C62" s="2414">
        <f>SUM(C60:C61)</f>
        <v>365</v>
      </c>
      <c r="D62" s="2413">
        <f t="shared" si="19"/>
        <v>1409</v>
      </c>
      <c r="E62" s="2413">
        <f>SUM(E60:E61)</f>
        <v>151</v>
      </c>
      <c r="F62" s="2414">
        <f>SUM(F60:F61)</f>
        <v>1258</v>
      </c>
      <c r="G62" s="2413">
        <f t="shared" si="20"/>
        <v>388</v>
      </c>
      <c r="H62" s="2413">
        <f>SUM(H60:H61)</f>
        <v>37</v>
      </c>
      <c r="I62" s="2414">
        <f>SUM(I60:I61)</f>
        <v>351</v>
      </c>
      <c r="J62" s="2413">
        <f t="shared" si="21"/>
        <v>847</v>
      </c>
      <c r="K62" s="2413">
        <f>SUM(K60:K61)</f>
        <v>53</v>
      </c>
      <c r="L62" s="2414">
        <f>SUM(L60:L61)</f>
        <v>794</v>
      </c>
      <c r="M62" s="2415" t="s">
        <v>1005</v>
      </c>
      <c r="N62" s="2319" t="s">
        <v>169</v>
      </c>
      <c r="O62" s="2464"/>
      <c r="P62" s="2146"/>
      <c r="Q62" s="2146"/>
      <c r="R62" s="2146"/>
      <c r="S62" s="2146"/>
      <c r="T62" s="2146"/>
      <c r="U62" s="2146"/>
    </row>
    <row r="63" spans="1:21" ht="34.5" customHeight="1">
      <c r="A63" s="2430">
        <f>SUM(B63:C63)</f>
        <v>13</v>
      </c>
      <c r="B63" s="2381">
        <v>0</v>
      </c>
      <c r="C63" s="2431">
        <v>13</v>
      </c>
      <c r="D63" s="2430">
        <f>F63+E63</f>
        <v>9</v>
      </c>
      <c r="E63" s="2381">
        <v>0</v>
      </c>
      <c r="F63" s="2431">
        <v>9</v>
      </c>
      <c r="G63" s="2430">
        <f>SUM(H63:I63)</f>
        <v>2</v>
      </c>
      <c r="H63" s="2381">
        <v>0</v>
      </c>
      <c r="I63" s="2431">
        <v>2</v>
      </c>
      <c r="J63" s="2430">
        <f>SUM(K63:L63)</f>
        <v>8</v>
      </c>
      <c r="K63" s="2430">
        <v>0</v>
      </c>
      <c r="L63" s="2432">
        <v>8</v>
      </c>
      <c r="M63" s="2465" t="s">
        <v>847</v>
      </c>
      <c r="N63" s="2434" t="s">
        <v>155</v>
      </c>
      <c r="O63" s="2464"/>
      <c r="P63" s="2146"/>
      <c r="Q63" s="2146"/>
      <c r="R63" s="2146"/>
      <c r="S63" s="2146"/>
      <c r="T63" s="2146"/>
      <c r="U63" s="2146"/>
    </row>
    <row r="64" spans="1:21" ht="34.5" customHeight="1">
      <c r="A64" s="2435">
        <f>SUM(B64:C64)</f>
        <v>0</v>
      </c>
      <c r="B64" s="2436">
        <v>0</v>
      </c>
      <c r="C64" s="2437">
        <v>0</v>
      </c>
      <c r="D64" s="2435">
        <f>F64+E64</f>
        <v>4</v>
      </c>
      <c r="E64" s="2436">
        <v>0</v>
      </c>
      <c r="F64" s="2437">
        <v>4</v>
      </c>
      <c r="G64" s="2435">
        <f>SUM(H64:I64)</f>
        <v>4</v>
      </c>
      <c r="H64" s="2436">
        <v>1</v>
      </c>
      <c r="I64" s="2437">
        <v>3</v>
      </c>
      <c r="J64" s="2435">
        <f>SUM(K64:L64)</f>
        <v>0</v>
      </c>
      <c r="K64" s="2435">
        <v>0</v>
      </c>
      <c r="L64" s="2466">
        <v>0</v>
      </c>
      <c r="M64" s="2439" t="s">
        <v>848</v>
      </c>
      <c r="N64" s="2440"/>
      <c r="O64" s="2464"/>
      <c r="P64" s="2146"/>
      <c r="Q64" s="2146"/>
      <c r="R64" s="2146"/>
      <c r="S64" s="2146"/>
      <c r="T64" s="2146"/>
      <c r="U64" s="2146"/>
    </row>
    <row r="65" spans="1:21" ht="34.5" customHeight="1">
      <c r="A65" s="2413">
        <f t="shared" ref="A65:F65" si="22">SUM(A63:A64)</f>
        <v>13</v>
      </c>
      <c r="B65" s="2442">
        <f t="shared" si="22"/>
        <v>0</v>
      </c>
      <c r="C65" s="2443">
        <f t="shared" si="22"/>
        <v>13</v>
      </c>
      <c r="D65" s="2413">
        <f t="shared" si="22"/>
        <v>13</v>
      </c>
      <c r="E65" s="2442">
        <f t="shared" si="22"/>
        <v>0</v>
      </c>
      <c r="F65" s="2443">
        <f t="shared" si="22"/>
        <v>13</v>
      </c>
      <c r="G65" s="2413">
        <f t="shared" ref="G65:L65" si="23">SUM(G63:G64)</f>
        <v>6</v>
      </c>
      <c r="H65" s="2442">
        <f t="shared" si="23"/>
        <v>1</v>
      </c>
      <c r="I65" s="2443">
        <f t="shared" si="23"/>
        <v>5</v>
      </c>
      <c r="J65" s="2413">
        <f t="shared" si="23"/>
        <v>8</v>
      </c>
      <c r="K65" s="2413">
        <f t="shared" si="23"/>
        <v>0</v>
      </c>
      <c r="L65" s="2444">
        <f t="shared" si="23"/>
        <v>8</v>
      </c>
      <c r="M65" s="2445" t="s">
        <v>1005</v>
      </c>
      <c r="N65" s="2446" t="s">
        <v>565</v>
      </c>
      <c r="O65" s="2464"/>
      <c r="P65" s="2146"/>
      <c r="Q65" s="2146"/>
      <c r="R65" s="2146"/>
      <c r="S65" s="2146"/>
      <c r="T65" s="2146"/>
      <c r="U65" s="2146"/>
    </row>
    <row r="66" spans="1:21" ht="34.5" customHeight="1">
      <c r="A66" s="2447">
        <f t="shared" si="18"/>
        <v>456</v>
      </c>
      <c r="B66" s="2448">
        <v>7</v>
      </c>
      <c r="C66" s="2449">
        <v>449</v>
      </c>
      <c r="D66" s="2447">
        <f t="shared" si="19"/>
        <v>854</v>
      </c>
      <c r="E66" s="2448">
        <v>28</v>
      </c>
      <c r="F66" s="2449">
        <v>826</v>
      </c>
      <c r="G66" s="2447">
        <f t="shared" si="20"/>
        <v>79</v>
      </c>
      <c r="H66" s="2448">
        <v>2</v>
      </c>
      <c r="I66" s="2449">
        <v>77</v>
      </c>
      <c r="J66" s="2447">
        <f t="shared" si="21"/>
        <v>274</v>
      </c>
      <c r="K66" s="2447">
        <v>1</v>
      </c>
      <c r="L66" s="2450">
        <v>273</v>
      </c>
      <c r="M66" s="2403" t="s">
        <v>847</v>
      </c>
      <c r="N66" s="2322" t="s">
        <v>851</v>
      </c>
      <c r="O66" s="2463"/>
      <c r="P66" s="2146"/>
      <c r="Q66" s="2146"/>
      <c r="R66" s="2146"/>
      <c r="S66" s="2146"/>
      <c r="T66" s="2146"/>
      <c r="U66" s="2146"/>
    </row>
    <row r="67" spans="1:21" ht="34.5" customHeight="1">
      <c r="A67" s="2399">
        <f t="shared" si="18"/>
        <v>27</v>
      </c>
      <c r="B67" s="2400">
        <v>17</v>
      </c>
      <c r="C67" s="2401">
        <v>10</v>
      </c>
      <c r="D67" s="2399">
        <f t="shared" si="19"/>
        <v>80</v>
      </c>
      <c r="E67" s="2400">
        <v>11</v>
      </c>
      <c r="F67" s="2401">
        <v>69</v>
      </c>
      <c r="G67" s="2399">
        <f t="shared" si="20"/>
        <v>32</v>
      </c>
      <c r="H67" s="2400">
        <v>3</v>
      </c>
      <c r="I67" s="2401">
        <v>29</v>
      </c>
      <c r="J67" s="2399">
        <f t="shared" si="21"/>
        <v>30</v>
      </c>
      <c r="K67" s="2399">
        <v>7</v>
      </c>
      <c r="L67" s="2402">
        <v>23</v>
      </c>
      <c r="M67" s="2408" t="s">
        <v>848</v>
      </c>
      <c r="N67" s="2451" t="s">
        <v>567</v>
      </c>
      <c r="O67" s="2463"/>
      <c r="P67" s="2146"/>
      <c r="Q67" s="2146"/>
      <c r="R67" s="2146"/>
      <c r="S67" s="2146"/>
      <c r="T67" s="2146"/>
      <c r="U67" s="2146"/>
    </row>
    <row r="68" spans="1:21" ht="34.5" customHeight="1">
      <c r="A68" s="2413">
        <f t="shared" si="18"/>
        <v>483</v>
      </c>
      <c r="B68" s="2413">
        <f>SUM(B66:B67)</f>
        <v>24</v>
      </c>
      <c r="C68" s="2414">
        <f>SUM(C66:C67)</f>
        <v>459</v>
      </c>
      <c r="D68" s="2413">
        <f t="shared" si="19"/>
        <v>934</v>
      </c>
      <c r="E68" s="2413">
        <f>SUM(E66:E67)</f>
        <v>39</v>
      </c>
      <c r="F68" s="2414">
        <f>SUM(F66:F67)</f>
        <v>895</v>
      </c>
      <c r="G68" s="2413">
        <f t="shared" si="20"/>
        <v>111</v>
      </c>
      <c r="H68" s="2413">
        <f>SUM(H66:H67)</f>
        <v>5</v>
      </c>
      <c r="I68" s="2414">
        <f>SUM(I66:I67)</f>
        <v>106</v>
      </c>
      <c r="J68" s="2413">
        <f t="shared" si="21"/>
        <v>304</v>
      </c>
      <c r="K68" s="2413">
        <f>SUM(K66:K67)</f>
        <v>8</v>
      </c>
      <c r="L68" s="2414">
        <f>SUM(L66:L67)</f>
        <v>296</v>
      </c>
      <c r="M68" s="2415" t="s">
        <v>1005</v>
      </c>
      <c r="N68" s="2319" t="s">
        <v>568</v>
      </c>
      <c r="O68" s="2464"/>
      <c r="P68" s="2146"/>
      <c r="Q68" s="2146"/>
      <c r="R68" s="2146"/>
      <c r="S68" s="2146"/>
      <c r="T68" s="2146"/>
      <c r="U68" s="2146"/>
    </row>
    <row r="69" spans="1:21" ht="15.75">
      <c r="A69" s="2365" t="s">
        <v>1742</v>
      </c>
      <c r="B69" s="2364"/>
      <c r="C69" s="2364"/>
      <c r="D69" s="2364"/>
      <c r="E69" s="2364"/>
      <c r="F69" s="2364"/>
      <c r="G69" s="2364"/>
      <c r="H69" s="2364"/>
      <c r="I69" s="2364"/>
      <c r="J69" s="2364"/>
      <c r="K69" s="2364"/>
      <c r="L69" s="2364"/>
      <c r="M69" s="2364"/>
      <c r="N69" s="2366" t="s">
        <v>1746</v>
      </c>
      <c r="O69" s="2366"/>
      <c r="P69" s="2146"/>
      <c r="Q69" s="2146"/>
      <c r="R69" s="2146"/>
      <c r="S69" s="2146"/>
      <c r="T69" s="2146"/>
      <c r="U69" s="2146"/>
    </row>
    <row r="70" spans="1:21" ht="19.5" customHeight="1">
      <c r="A70" s="2367" t="s">
        <v>129</v>
      </c>
      <c r="B70" s="2368"/>
      <c r="C70" s="2369" t="s">
        <v>128</v>
      </c>
      <c r="D70" s="2367" t="s">
        <v>127</v>
      </c>
      <c r="E70" s="2368"/>
      <c r="F70" s="2369" t="s">
        <v>126</v>
      </c>
      <c r="G70" s="2367" t="s">
        <v>1749</v>
      </c>
      <c r="H70" s="2368"/>
      <c r="I70" s="2369" t="s">
        <v>124</v>
      </c>
      <c r="J70" s="2367" t="s">
        <v>1750</v>
      </c>
      <c r="K70" s="2368"/>
      <c r="L70" s="2369" t="s">
        <v>213</v>
      </c>
      <c r="M70" s="2372"/>
      <c r="N70" s="2369" t="s">
        <v>556</v>
      </c>
      <c r="O70" s="2462"/>
      <c r="P70" s="2146"/>
      <c r="Q70" s="2146"/>
      <c r="R70" s="2146"/>
      <c r="S70" s="2146"/>
      <c r="T70" s="2146"/>
      <c r="U70" s="2146"/>
    </row>
    <row r="71" spans="1:21" ht="19.5" customHeight="1">
      <c r="A71" s="2378" t="s">
        <v>130</v>
      </c>
      <c r="B71" s="2378" t="s">
        <v>843</v>
      </c>
      <c r="C71" s="2379" t="s">
        <v>842</v>
      </c>
      <c r="D71" s="2380" t="s">
        <v>130</v>
      </c>
      <c r="E71" s="2378" t="s">
        <v>843</v>
      </c>
      <c r="F71" s="2379" t="s">
        <v>842</v>
      </c>
      <c r="G71" s="2380" t="s">
        <v>130</v>
      </c>
      <c r="H71" s="2378" t="s">
        <v>843</v>
      </c>
      <c r="I71" s="2379" t="s">
        <v>842</v>
      </c>
      <c r="J71" s="2380" t="s">
        <v>130</v>
      </c>
      <c r="K71" s="2378" t="s">
        <v>843</v>
      </c>
      <c r="L71" s="2380" t="s">
        <v>842</v>
      </c>
      <c r="M71" s="2381"/>
      <c r="N71" s="2382" t="s">
        <v>558</v>
      </c>
      <c r="O71" s="2463"/>
      <c r="P71" s="2146"/>
      <c r="Q71" s="2146"/>
      <c r="R71" s="2146"/>
      <c r="S71" s="2146"/>
      <c r="T71" s="2146"/>
      <c r="U71" s="2146"/>
    </row>
    <row r="72" spans="1:21" ht="19.5" customHeight="1">
      <c r="A72" s="2389" t="s">
        <v>131</v>
      </c>
      <c r="B72" s="2389" t="s">
        <v>845</v>
      </c>
      <c r="C72" s="2390" t="s">
        <v>844</v>
      </c>
      <c r="D72" s="2391" t="s">
        <v>131</v>
      </c>
      <c r="E72" s="2389" t="s">
        <v>845</v>
      </c>
      <c r="F72" s="2390" t="s">
        <v>844</v>
      </c>
      <c r="G72" s="2391" t="s">
        <v>131</v>
      </c>
      <c r="H72" s="2389" t="s">
        <v>845</v>
      </c>
      <c r="I72" s="2390" t="s">
        <v>844</v>
      </c>
      <c r="J72" s="2391" t="s">
        <v>131</v>
      </c>
      <c r="K72" s="2389" t="s">
        <v>845</v>
      </c>
      <c r="L72" s="2391" t="s">
        <v>844</v>
      </c>
      <c r="M72" s="2392"/>
      <c r="N72" s="2393"/>
      <c r="O72" s="2463"/>
      <c r="P72" s="2146"/>
      <c r="Q72" s="2146"/>
      <c r="R72" s="2146"/>
      <c r="S72" s="2146"/>
      <c r="T72" s="2146"/>
      <c r="U72" s="2146"/>
    </row>
    <row r="73" spans="1:21" ht="34.5" customHeight="1">
      <c r="A73" s="2399">
        <f t="shared" ref="A73:A78" si="24">SUM(B73:C73)</f>
        <v>93</v>
      </c>
      <c r="B73" s="2400">
        <v>80</v>
      </c>
      <c r="C73" s="2401">
        <v>13</v>
      </c>
      <c r="D73" s="2399">
        <f t="shared" ref="D73:D84" si="25">SUM(E73:F73)</f>
        <v>53</v>
      </c>
      <c r="E73" s="2400">
        <v>45</v>
      </c>
      <c r="F73" s="2401">
        <v>8</v>
      </c>
      <c r="G73" s="2399">
        <f t="shared" ref="G73:G84" si="26">SUM(H73:I73)</f>
        <v>129</v>
      </c>
      <c r="H73" s="2400">
        <v>106</v>
      </c>
      <c r="I73" s="2401">
        <v>23</v>
      </c>
      <c r="J73" s="2399">
        <f t="shared" ref="J73:J84" si="27">SUM(K73:L73)</f>
        <v>237</v>
      </c>
      <c r="K73" s="2399">
        <v>208</v>
      </c>
      <c r="L73" s="2402">
        <v>29</v>
      </c>
      <c r="M73" s="2403" t="s">
        <v>847</v>
      </c>
      <c r="N73" s="2322" t="s">
        <v>846</v>
      </c>
      <c r="O73" s="2463"/>
      <c r="P73" s="2146"/>
      <c r="Q73" s="2146"/>
      <c r="R73" s="2146"/>
      <c r="S73" s="2146"/>
      <c r="T73" s="2146"/>
      <c r="U73" s="2146"/>
    </row>
    <row r="74" spans="1:21" ht="34.5" customHeight="1">
      <c r="A74" s="2399">
        <f t="shared" si="24"/>
        <v>55</v>
      </c>
      <c r="B74" s="2400">
        <v>52</v>
      </c>
      <c r="C74" s="2401">
        <v>3</v>
      </c>
      <c r="D74" s="2399">
        <f t="shared" si="25"/>
        <v>22</v>
      </c>
      <c r="E74" s="2400">
        <v>21</v>
      </c>
      <c r="F74" s="2402">
        <v>1</v>
      </c>
      <c r="G74" s="2399">
        <f t="shared" si="26"/>
        <v>56</v>
      </c>
      <c r="H74" s="2400">
        <v>54</v>
      </c>
      <c r="I74" s="2401">
        <v>2</v>
      </c>
      <c r="J74" s="2399">
        <f t="shared" si="27"/>
        <v>91</v>
      </c>
      <c r="K74" s="2399">
        <v>88</v>
      </c>
      <c r="L74" s="2402">
        <v>3</v>
      </c>
      <c r="M74" s="2408" t="s">
        <v>848</v>
      </c>
      <c r="N74" s="2409" t="s">
        <v>217</v>
      </c>
      <c r="O74" s="2462"/>
      <c r="P74" s="2146"/>
      <c r="Q74" s="2146"/>
      <c r="R74" s="2146"/>
      <c r="S74" s="2146"/>
      <c r="T74" s="2146"/>
      <c r="U74" s="2146"/>
    </row>
    <row r="75" spans="1:21" ht="34.5" customHeight="1">
      <c r="A75" s="2413">
        <f t="shared" si="24"/>
        <v>148</v>
      </c>
      <c r="B75" s="2413">
        <f>SUM(B73:B74)</f>
        <v>132</v>
      </c>
      <c r="C75" s="2414">
        <f>SUM(C73:C74)</f>
        <v>16</v>
      </c>
      <c r="D75" s="2413">
        <f t="shared" si="25"/>
        <v>75</v>
      </c>
      <c r="E75" s="2413">
        <f>SUM(E73:E74)</f>
        <v>66</v>
      </c>
      <c r="F75" s="2414">
        <f>SUM(F73:F74)</f>
        <v>9</v>
      </c>
      <c r="G75" s="2413">
        <f t="shared" si="26"/>
        <v>185</v>
      </c>
      <c r="H75" s="2413">
        <f>SUM(H73:H74)</f>
        <v>160</v>
      </c>
      <c r="I75" s="2414">
        <f>SUM(I73:I74)</f>
        <v>25</v>
      </c>
      <c r="J75" s="2413">
        <f t="shared" si="27"/>
        <v>328</v>
      </c>
      <c r="K75" s="2413">
        <f>SUM(K73:K74)</f>
        <v>296</v>
      </c>
      <c r="L75" s="2414">
        <f>SUM(L73:L74)</f>
        <v>32</v>
      </c>
      <c r="M75" s="2415" t="s">
        <v>1005</v>
      </c>
      <c r="N75" s="2319" t="s">
        <v>731</v>
      </c>
      <c r="O75" s="2464"/>
      <c r="P75" s="2146"/>
      <c r="Q75" s="2146"/>
      <c r="R75" s="2146"/>
      <c r="S75" s="2146"/>
      <c r="T75" s="2146"/>
      <c r="U75" s="2146"/>
    </row>
    <row r="76" spans="1:21" ht="34.5" customHeight="1">
      <c r="A76" s="2399">
        <f t="shared" si="24"/>
        <v>52</v>
      </c>
      <c r="B76" s="2400">
        <v>0</v>
      </c>
      <c r="C76" s="2401">
        <v>52</v>
      </c>
      <c r="D76" s="2399">
        <f t="shared" si="25"/>
        <v>93</v>
      </c>
      <c r="E76" s="2400">
        <v>0</v>
      </c>
      <c r="F76" s="2401">
        <v>93</v>
      </c>
      <c r="G76" s="2399">
        <f t="shared" si="26"/>
        <v>249</v>
      </c>
      <c r="H76" s="2400">
        <v>1</v>
      </c>
      <c r="I76" s="2401">
        <v>248</v>
      </c>
      <c r="J76" s="2399">
        <f t="shared" si="27"/>
        <v>273</v>
      </c>
      <c r="K76" s="2399">
        <v>5</v>
      </c>
      <c r="L76" s="2402">
        <v>268</v>
      </c>
      <c r="M76" s="2403" t="s">
        <v>847</v>
      </c>
      <c r="N76" s="2322" t="s">
        <v>1006</v>
      </c>
      <c r="O76" s="2463"/>
      <c r="P76" s="2146"/>
      <c r="Q76" s="2146"/>
      <c r="R76" s="2146"/>
      <c r="S76" s="2146"/>
      <c r="T76" s="2146"/>
      <c r="U76" s="2146"/>
    </row>
    <row r="77" spans="1:21" ht="34.5" customHeight="1">
      <c r="A77" s="2399">
        <f t="shared" si="24"/>
        <v>173</v>
      </c>
      <c r="B77" s="2400">
        <v>86</v>
      </c>
      <c r="C77" s="2401">
        <v>87</v>
      </c>
      <c r="D77" s="2399">
        <f t="shared" si="25"/>
        <v>76</v>
      </c>
      <c r="E77" s="2400">
        <v>15</v>
      </c>
      <c r="F77" s="2401">
        <v>61</v>
      </c>
      <c r="G77" s="2399">
        <f t="shared" si="26"/>
        <v>328</v>
      </c>
      <c r="H77" s="2400">
        <v>18</v>
      </c>
      <c r="I77" s="2401">
        <v>310</v>
      </c>
      <c r="J77" s="2399">
        <f t="shared" si="27"/>
        <v>353</v>
      </c>
      <c r="K77" s="2399">
        <v>236</v>
      </c>
      <c r="L77" s="2402">
        <v>117</v>
      </c>
      <c r="M77" s="2408" t="s">
        <v>848</v>
      </c>
      <c r="N77" s="2409" t="s">
        <v>1007</v>
      </c>
      <c r="O77" s="2462"/>
      <c r="P77" s="2146"/>
      <c r="Q77" s="2146"/>
      <c r="R77" s="2146"/>
      <c r="S77" s="2146"/>
      <c r="T77" s="2146"/>
      <c r="U77" s="2146"/>
    </row>
    <row r="78" spans="1:21" ht="34.5" customHeight="1">
      <c r="A78" s="2413">
        <f t="shared" si="24"/>
        <v>225</v>
      </c>
      <c r="B78" s="2413">
        <f>SUM(B76:B77)</f>
        <v>86</v>
      </c>
      <c r="C78" s="2414">
        <f>SUM(C76:C77)</f>
        <v>139</v>
      </c>
      <c r="D78" s="2413">
        <f t="shared" si="25"/>
        <v>169</v>
      </c>
      <c r="E78" s="2413">
        <f>SUM(E76:E77)</f>
        <v>15</v>
      </c>
      <c r="F78" s="2414">
        <f>SUM(F76:F77)</f>
        <v>154</v>
      </c>
      <c r="G78" s="2413">
        <f t="shared" si="26"/>
        <v>577</v>
      </c>
      <c r="H78" s="2413">
        <f>SUM(H76:H77)</f>
        <v>19</v>
      </c>
      <c r="I78" s="2414">
        <f>SUM(I76:I77)</f>
        <v>558</v>
      </c>
      <c r="J78" s="2413">
        <f t="shared" si="27"/>
        <v>626</v>
      </c>
      <c r="K78" s="2413">
        <f>SUM(K76:K77)</f>
        <v>241</v>
      </c>
      <c r="L78" s="2414">
        <f>SUM(L76:L77)</f>
        <v>385</v>
      </c>
      <c r="M78" s="2415" t="s">
        <v>1005</v>
      </c>
      <c r="N78" s="2319" t="s">
        <v>169</v>
      </c>
      <c r="O78" s="2464"/>
      <c r="P78" s="2146"/>
      <c r="Q78" s="2146"/>
      <c r="R78" s="2146"/>
      <c r="S78" s="2146"/>
      <c r="T78" s="2146"/>
      <c r="U78" s="2146"/>
    </row>
    <row r="79" spans="1:21" ht="34.5" customHeight="1">
      <c r="A79" s="2430">
        <f>SUM(B79:C79)</f>
        <v>4</v>
      </c>
      <c r="B79" s="2381">
        <v>0</v>
      </c>
      <c r="C79" s="2431">
        <v>4</v>
      </c>
      <c r="D79" s="2430">
        <f>SUM(E79:F79)</f>
        <v>2</v>
      </c>
      <c r="E79" s="2381">
        <v>0</v>
      </c>
      <c r="F79" s="2431">
        <v>2</v>
      </c>
      <c r="G79" s="2430">
        <f>SUM(H79:I79)</f>
        <v>5</v>
      </c>
      <c r="H79" s="2381">
        <v>0</v>
      </c>
      <c r="I79" s="2431">
        <v>5</v>
      </c>
      <c r="J79" s="2430">
        <f>SUM(K79:L79)</f>
        <v>3</v>
      </c>
      <c r="K79" s="2430">
        <v>1</v>
      </c>
      <c r="L79" s="2432">
        <v>2</v>
      </c>
      <c r="M79" s="2465" t="s">
        <v>847</v>
      </c>
      <c r="N79" s="2434" t="s">
        <v>155</v>
      </c>
      <c r="O79" s="2464"/>
      <c r="P79" s="2146"/>
      <c r="Q79" s="2146"/>
      <c r="R79" s="2146"/>
      <c r="S79" s="2146"/>
      <c r="T79" s="2146"/>
      <c r="U79" s="2146"/>
    </row>
    <row r="80" spans="1:21" ht="34.5" customHeight="1">
      <c r="A80" s="2435">
        <f>SUM(B80:C80)</f>
        <v>2</v>
      </c>
      <c r="B80" s="2436">
        <v>0</v>
      </c>
      <c r="C80" s="2437">
        <v>2</v>
      </c>
      <c r="D80" s="2435">
        <f>SUM(E80:F80)</f>
        <v>1</v>
      </c>
      <c r="E80" s="2436">
        <v>0</v>
      </c>
      <c r="F80" s="2437">
        <v>1</v>
      </c>
      <c r="G80" s="2435">
        <f>SUM(H80:I80)</f>
        <v>0</v>
      </c>
      <c r="H80" s="2436">
        <v>0</v>
      </c>
      <c r="I80" s="2437">
        <v>0</v>
      </c>
      <c r="J80" s="2435">
        <f>SUM(K80:L80)</f>
        <v>1</v>
      </c>
      <c r="K80" s="2435">
        <v>0</v>
      </c>
      <c r="L80" s="2466">
        <v>1</v>
      </c>
      <c r="M80" s="2439" t="s">
        <v>848</v>
      </c>
      <c r="N80" s="2440"/>
      <c r="O80" s="2464"/>
      <c r="P80" s="2146"/>
      <c r="Q80" s="2146"/>
      <c r="R80" s="2146"/>
      <c r="S80" s="2146"/>
      <c r="T80" s="2146"/>
      <c r="U80" s="2146"/>
    </row>
    <row r="81" spans="1:21" ht="34.5" customHeight="1">
      <c r="A81" s="2413">
        <f t="shared" ref="A81:L81" si="28">SUM(A79:A80)</f>
        <v>6</v>
      </c>
      <c r="B81" s="2442">
        <f t="shared" si="28"/>
        <v>0</v>
      </c>
      <c r="C81" s="2443">
        <f t="shared" si="28"/>
        <v>6</v>
      </c>
      <c r="D81" s="2413">
        <f t="shared" si="28"/>
        <v>3</v>
      </c>
      <c r="E81" s="2442">
        <f t="shared" si="28"/>
        <v>0</v>
      </c>
      <c r="F81" s="2443">
        <f t="shared" si="28"/>
        <v>3</v>
      </c>
      <c r="G81" s="2413">
        <f t="shared" si="28"/>
        <v>5</v>
      </c>
      <c r="H81" s="2442">
        <f t="shared" si="28"/>
        <v>0</v>
      </c>
      <c r="I81" s="2443">
        <f t="shared" si="28"/>
        <v>5</v>
      </c>
      <c r="J81" s="2413">
        <f t="shared" si="28"/>
        <v>4</v>
      </c>
      <c r="K81" s="2413">
        <f t="shared" si="28"/>
        <v>1</v>
      </c>
      <c r="L81" s="2444">
        <f t="shared" si="28"/>
        <v>3</v>
      </c>
      <c r="M81" s="2445" t="s">
        <v>1005</v>
      </c>
      <c r="N81" s="2446" t="s">
        <v>565</v>
      </c>
      <c r="O81" s="2464"/>
      <c r="P81" s="2146"/>
      <c r="Q81" s="2146"/>
      <c r="R81" s="2146"/>
      <c r="S81" s="2146"/>
      <c r="T81" s="2146"/>
      <c r="U81" s="2146"/>
    </row>
    <row r="82" spans="1:21" ht="34.5" customHeight="1">
      <c r="A82" s="2447">
        <f>SUM(B82:C82)</f>
        <v>101</v>
      </c>
      <c r="B82" s="2448">
        <v>0</v>
      </c>
      <c r="C82" s="2449">
        <v>101</v>
      </c>
      <c r="D82" s="2447">
        <f t="shared" si="25"/>
        <v>58</v>
      </c>
      <c r="E82" s="2448">
        <v>1</v>
      </c>
      <c r="F82" s="2449">
        <v>57</v>
      </c>
      <c r="G82" s="2447">
        <f t="shared" si="26"/>
        <v>171</v>
      </c>
      <c r="H82" s="2448">
        <v>1</v>
      </c>
      <c r="I82" s="2449">
        <v>170</v>
      </c>
      <c r="J82" s="2447">
        <f t="shared" si="27"/>
        <v>233</v>
      </c>
      <c r="K82" s="2447">
        <v>3</v>
      </c>
      <c r="L82" s="2450">
        <v>230</v>
      </c>
      <c r="M82" s="2403" t="s">
        <v>847</v>
      </c>
      <c r="N82" s="2322" t="s">
        <v>851</v>
      </c>
      <c r="O82" s="2463"/>
      <c r="P82" s="2146"/>
      <c r="Q82" s="2146"/>
      <c r="R82" s="2146"/>
      <c r="S82" s="2146"/>
      <c r="T82" s="2146"/>
      <c r="U82" s="2146"/>
    </row>
    <row r="83" spans="1:21" ht="34.5" customHeight="1">
      <c r="A83" s="2399">
        <f>SUM(B83:C83)</f>
        <v>5</v>
      </c>
      <c r="B83" s="2400">
        <v>0</v>
      </c>
      <c r="C83" s="2402">
        <v>5</v>
      </c>
      <c r="D83" s="2399">
        <f t="shared" si="25"/>
        <v>5</v>
      </c>
      <c r="E83" s="2400">
        <v>2</v>
      </c>
      <c r="F83" s="2401">
        <v>3</v>
      </c>
      <c r="G83" s="2399">
        <f t="shared" si="26"/>
        <v>5</v>
      </c>
      <c r="H83" s="2400">
        <v>0</v>
      </c>
      <c r="I83" s="2401">
        <v>5</v>
      </c>
      <c r="J83" s="2399">
        <f t="shared" si="27"/>
        <v>36</v>
      </c>
      <c r="K83" s="2399">
        <v>15</v>
      </c>
      <c r="L83" s="2402">
        <v>21</v>
      </c>
      <c r="M83" s="2408" t="s">
        <v>848</v>
      </c>
      <c r="N83" s="2451" t="s">
        <v>567</v>
      </c>
      <c r="O83" s="2463"/>
      <c r="P83" s="2146"/>
      <c r="Q83" s="2146"/>
      <c r="R83" s="2146"/>
      <c r="S83" s="2146"/>
      <c r="T83" s="2146"/>
      <c r="U83" s="2146"/>
    </row>
    <row r="84" spans="1:21" ht="34.5" customHeight="1">
      <c r="A84" s="2413">
        <f>SUM(B84:C84)</f>
        <v>106</v>
      </c>
      <c r="B84" s="2413">
        <f>SUM(B82:B83)</f>
        <v>0</v>
      </c>
      <c r="C84" s="2414">
        <f>SUM(C82:C83)</f>
        <v>106</v>
      </c>
      <c r="D84" s="2413">
        <f t="shared" si="25"/>
        <v>63</v>
      </c>
      <c r="E84" s="2413">
        <f>SUM(E82:E83)</f>
        <v>3</v>
      </c>
      <c r="F84" s="2414">
        <f>SUM(F82:F83)</f>
        <v>60</v>
      </c>
      <c r="G84" s="2413">
        <f t="shared" si="26"/>
        <v>176</v>
      </c>
      <c r="H84" s="2413">
        <f>SUM(H82:H83)</f>
        <v>1</v>
      </c>
      <c r="I84" s="2414">
        <f>SUM(I82:I83)</f>
        <v>175</v>
      </c>
      <c r="J84" s="2413">
        <f t="shared" si="27"/>
        <v>269</v>
      </c>
      <c r="K84" s="2413">
        <f>SUM(K82:K83)</f>
        <v>18</v>
      </c>
      <c r="L84" s="2414">
        <f>SUM(L82:L83)</f>
        <v>251</v>
      </c>
      <c r="M84" s="2415" t="s">
        <v>1005</v>
      </c>
      <c r="N84" s="2319" t="s">
        <v>568</v>
      </c>
      <c r="O84" s="2464"/>
      <c r="P84" s="2146"/>
      <c r="Q84" s="2146"/>
      <c r="R84" s="2146"/>
      <c r="S84" s="2146"/>
      <c r="T84" s="2146"/>
      <c r="U84" s="2146"/>
    </row>
    <row r="85" spans="1:21">
      <c r="A85" s="2364"/>
      <c r="B85" s="2364"/>
      <c r="C85" s="2364"/>
      <c r="D85" s="2364"/>
      <c r="E85" s="2364"/>
      <c r="F85" s="2364"/>
      <c r="G85" s="2364"/>
      <c r="H85" s="2364"/>
      <c r="I85" s="2364"/>
      <c r="J85" s="2364"/>
      <c r="K85" s="2364"/>
      <c r="L85" s="2364"/>
      <c r="M85" s="2364"/>
      <c r="N85" s="2364"/>
      <c r="O85" s="2364"/>
      <c r="P85" s="2146"/>
      <c r="Q85" s="2146"/>
      <c r="R85" s="2146"/>
      <c r="S85" s="2146"/>
      <c r="T85" s="2146"/>
      <c r="U85" s="2146"/>
    </row>
    <row r="86" spans="1:21" ht="15.75" customHeight="1">
      <c r="A86" s="2364"/>
      <c r="B86" s="2364"/>
      <c r="C86" s="2364"/>
      <c r="D86" s="2364"/>
      <c r="E86" s="2364"/>
      <c r="F86" s="2364"/>
      <c r="G86" s="2364"/>
      <c r="H86" s="2364"/>
      <c r="I86" s="2364"/>
      <c r="J86" s="2364"/>
      <c r="K86" s="2364"/>
      <c r="L86" s="2364"/>
      <c r="M86" s="2364"/>
      <c r="N86" s="2364"/>
      <c r="O86" s="2364"/>
      <c r="P86" s="2146"/>
      <c r="Q86" s="2146"/>
      <c r="R86" s="2146"/>
      <c r="S86" s="2146"/>
      <c r="T86" s="2146"/>
      <c r="U86" s="2146"/>
    </row>
    <row r="87" spans="1:21" ht="19.5" customHeight="1">
      <c r="A87" s="2364"/>
      <c r="B87" s="2364"/>
      <c r="C87" s="2364"/>
      <c r="D87" s="2364"/>
      <c r="E87" s="2364"/>
      <c r="F87" s="2364"/>
      <c r="G87" s="2364"/>
      <c r="H87" s="2364"/>
      <c r="I87" s="2364"/>
      <c r="J87" s="2364"/>
      <c r="K87" s="2364"/>
      <c r="L87" s="2364"/>
      <c r="M87" s="2364"/>
      <c r="N87" s="2364"/>
      <c r="O87" s="2364"/>
      <c r="P87" s="2146"/>
      <c r="Q87" s="2146"/>
      <c r="R87" s="2146"/>
      <c r="S87" s="2146"/>
      <c r="T87" s="2146"/>
      <c r="U87" s="2146"/>
    </row>
    <row r="88" spans="1:21" ht="19.5" customHeight="1">
      <c r="A88" s="2364"/>
      <c r="B88" s="2364"/>
      <c r="C88" s="2364"/>
      <c r="D88" s="2364"/>
      <c r="E88" s="2364"/>
      <c r="F88" s="2364"/>
      <c r="G88" s="2364"/>
      <c r="H88" s="2364"/>
      <c r="I88" s="2364"/>
      <c r="J88" s="2364"/>
      <c r="K88" s="2364"/>
      <c r="L88" s="2364"/>
      <c r="M88" s="2364"/>
      <c r="N88" s="2364"/>
      <c r="O88" s="2364"/>
      <c r="P88" s="2146"/>
      <c r="Q88" s="2146"/>
      <c r="R88" s="2146"/>
      <c r="S88" s="2146"/>
      <c r="T88" s="2146"/>
      <c r="U88" s="2146"/>
    </row>
    <row r="89" spans="1:21" ht="19.5" customHeight="1">
      <c r="A89" s="2364"/>
      <c r="B89" s="2364"/>
      <c r="C89" s="2364"/>
      <c r="D89" s="2364"/>
      <c r="E89" s="2364"/>
      <c r="F89" s="2364"/>
      <c r="G89" s="2364"/>
      <c r="H89" s="2364"/>
      <c r="I89" s="2364"/>
      <c r="J89" s="2364"/>
      <c r="K89" s="2364"/>
      <c r="L89" s="2364"/>
      <c r="M89" s="2364"/>
      <c r="N89" s="2364"/>
      <c r="O89" s="2364"/>
      <c r="P89" s="2146"/>
      <c r="Q89" s="2146"/>
      <c r="R89" s="2146"/>
      <c r="S89" s="2146"/>
      <c r="T89" s="2146"/>
      <c r="U89" s="2146"/>
    </row>
    <row r="90" spans="1:21" ht="34.5" customHeight="1">
      <c r="A90" s="2364"/>
      <c r="B90" s="2364"/>
      <c r="C90" s="2364"/>
      <c r="D90" s="2364"/>
      <c r="E90" s="2364"/>
      <c r="F90" s="2364"/>
      <c r="G90" s="2364"/>
      <c r="H90" s="2364"/>
      <c r="I90" s="2364"/>
      <c r="J90" s="2364"/>
      <c r="K90" s="2364"/>
      <c r="L90" s="2364"/>
      <c r="M90" s="2364"/>
      <c r="N90" s="2364"/>
      <c r="O90" s="2364"/>
      <c r="P90" s="2146"/>
      <c r="Q90" s="2146"/>
      <c r="R90" s="2146"/>
      <c r="S90" s="2146"/>
      <c r="T90" s="2146"/>
      <c r="U90" s="2146"/>
    </row>
    <row r="91" spans="1:21" ht="34.5" customHeight="1">
      <c r="A91" s="2364"/>
      <c r="B91" s="2364"/>
      <c r="C91" s="2364"/>
      <c r="D91" s="2364"/>
      <c r="E91" s="2364"/>
      <c r="F91" s="2364"/>
      <c r="G91" s="2364"/>
      <c r="H91" s="2364"/>
      <c r="I91" s="2364"/>
      <c r="J91" s="2364"/>
      <c r="K91" s="2364"/>
      <c r="L91" s="2364"/>
      <c r="M91" s="2364"/>
      <c r="N91" s="2364"/>
      <c r="O91" s="2364"/>
      <c r="P91" s="2146"/>
      <c r="Q91" s="2146"/>
      <c r="R91" s="2146"/>
      <c r="S91" s="2146"/>
      <c r="T91" s="2146"/>
      <c r="U91" s="2146"/>
    </row>
    <row r="92" spans="1:21" ht="34.5" customHeight="1">
      <c r="A92" s="2364"/>
      <c r="B92" s="2364"/>
      <c r="C92" s="2364"/>
      <c r="D92" s="2364"/>
      <c r="E92" s="2364"/>
      <c r="F92" s="2364"/>
      <c r="G92" s="2364"/>
      <c r="H92" s="2364"/>
      <c r="I92" s="2364"/>
      <c r="J92" s="2364"/>
      <c r="K92" s="2364"/>
      <c r="L92" s="2364"/>
      <c r="M92" s="2364"/>
      <c r="N92" s="2364"/>
      <c r="O92" s="2364"/>
      <c r="P92" s="2146"/>
      <c r="Q92" s="2146"/>
      <c r="R92" s="2146"/>
      <c r="S92" s="2146"/>
      <c r="T92" s="2146"/>
      <c r="U92" s="2146"/>
    </row>
    <row r="93" spans="1:21" ht="34.5" customHeight="1">
      <c r="A93" s="2364"/>
      <c r="B93" s="2364"/>
      <c r="C93" s="2364"/>
      <c r="D93" s="2364"/>
      <c r="E93" s="2364"/>
      <c r="F93" s="2364"/>
      <c r="G93" s="2364"/>
      <c r="H93" s="2364"/>
      <c r="I93" s="2364"/>
      <c r="J93" s="2364"/>
      <c r="K93" s="2364"/>
      <c r="L93" s="2364"/>
      <c r="M93" s="2364"/>
      <c r="N93" s="2364"/>
      <c r="O93" s="2364"/>
      <c r="P93" s="2146"/>
      <c r="Q93" s="2146"/>
      <c r="R93" s="2146"/>
      <c r="S93" s="2146"/>
      <c r="T93" s="2146"/>
      <c r="U93" s="2146"/>
    </row>
    <row r="94" spans="1:21" ht="34.5" customHeight="1">
      <c r="A94" s="2364"/>
      <c r="B94" s="2364"/>
      <c r="C94" s="2364"/>
      <c r="D94" s="2364"/>
      <c r="E94" s="2364"/>
      <c r="F94" s="2364"/>
      <c r="G94" s="2364"/>
      <c r="H94" s="2364"/>
      <c r="I94" s="2364"/>
      <c r="J94" s="2364"/>
      <c r="K94" s="2364"/>
      <c r="L94" s="2364"/>
      <c r="M94" s="2364"/>
      <c r="N94" s="2364"/>
      <c r="O94" s="2364"/>
      <c r="P94" s="2146"/>
      <c r="Q94" s="2146"/>
      <c r="R94" s="2146"/>
      <c r="S94" s="2146"/>
      <c r="T94" s="2146"/>
      <c r="U94" s="2146"/>
    </row>
    <row r="95" spans="1:21" ht="34.5" customHeight="1">
      <c r="A95" s="2364"/>
      <c r="B95" s="2364"/>
      <c r="C95" s="2364"/>
      <c r="D95" s="2364"/>
      <c r="E95" s="2364"/>
      <c r="F95" s="2364"/>
      <c r="G95" s="2364"/>
      <c r="H95" s="2364"/>
      <c r="I95" s="2364"/>
      <c r="J95" s="2364"/>
      <c r="K95" s="2364"/>
      <c r="L95" s="2364"/>
      <c r="M95" s="2364"/>
      <c r="N95" s="2364"/>
      <c r="O95" s="2364"/>
      <c r="P95" s="2146"/>
      <c r="Q95" s="2146"/>
      <c r="R95" s="2146"/>
      <c r="S95" s="2146"/>
      <c r="T95" s="2146"/>
      <c r="U95" s="2146"/>
    </row>
    <row r="96" spans="1:21" ht="34.5" customHeight="1">
      <c r="A96" s="2364"/>
      <c r="B96" s="2364"/>
      <c r="C96" s="2364"/>
      <c r="D96" s="2364"/>
      <c r="E96" s="2364"/>
      <c r="F96" s="2364"/>
      <c r="G96" s="2364"/>
      <c r="H96" s="2364"/>
      <c r="I96" s="2364"/>
      <c r="J96" s="2364"/>
      <c r="K96" s="2364"/>
      <c r="L96" s="2364"/>
      <c r="M96" s="2364"/>
      <c r="N96" s="2364"/>
      <c r="O96" s="2364"/>
      <c r="P96" s="2146"/>
      <c r="Q96" s="2146"/>
      <c r="R96" s="2146"/>
      <c r="S96" s="2146"/>
      <c r="T96" s="2146"/>
      <c r="U96" s="2146"/>
    </row>
    <row r="97" spans="1:21" ht="34.5" customHeight="1">
      <c r="A97" s="2364"/>
      <c r="B97" s="2364"/>
      <c r="C97" s="2364"/>
      <c r="D97" s="2364"/>
      <c r="E97" s="2364"/>
      <c r="F97" s="2364"/>
      <c r="G97" s="2364"/>
      <c r="H97" s="2364"/>
      <c r="I97" s="2364"/>
      <c r="J97" s="2364"/>
      <c r="K97" s="2364"/>
      <c r="L97" s="2364"/>
      <c r="M97" s="2364"/>
      <c r="N97" s="2364"/>
      <c r="O97" s="2364"/>
      <c r="P97" s="2146"/>
      <c r="Q97" s="2146"/>
      <c r="R97" s="2146"/>
      <c r="S97" s="2146"/>
      <c r="T97" s="2146"/>
      <c r="U97" s="2146"/>
    </row>
    <row r="98" spans="1:21" ht="34.5" customHeight="1">
      <c r="A98" s="2364"/>
      <c r="B98" s="2364"/>
      <c r="C98" s="2364"/>
      <c r="D98" s="2364"/>
      <c r="E98" s="2364"/>
      <c r="F98" s="2364"/>
      <c r="G98" s="2364"/>
      <c r="H98" s="2364"/>
      <c r="I98" s="2364"/>
      <c r="J98" s="2364"/>
      <c r="K98" s="2364"/>
      <c r="L98" s="2364"/>
      <c r="M98" s="2364"/>
      <c r="N98" s="2364"/>
      <c r="O98" s="2364"/>
      <c r="P98" s="2146"/>
      <c r="Q98" s="2146"/>
      <c r="R98" s="2146"/>
      <c r="S98" s="2146"/>
      <c r="T98" s="2146"/>
      <c r="U98" s="2146"/>
    </row>
    <row r="99" spans="1:21" ht="34.5" customHeight="1">
      <c r="A99" s="2364"/>
      <c r="B99" s="2364"/>
      <c r="C99" s="2364"/>
      <c r="D99" s="2364"/>
      <c r="E99" s="2364"/>
      <c r="F99" s="2364"/>
      <c r="G99" s="2364"/>
      <c r="H99" s="2364"/>
      <c r="I99" s="2364"/>
      <c r="J99" s="2364"/>
      <c r="K99" s="2364"/>
      <c r="L99" s="2364"/>
      <c r="M99" s="2364"/>
      <c r="N99" s="2364"/>
      <c r="O99" s="2364"/>
      <c r="P99" s="2146"/>
      <c r="Q99" s="2146"/>
      <c r="R99" s="2146"/>
      <c r="S99" s="2146"/>
      <c r="T99" s="2146"/>
      <c r="U99" s="2146"/>
    </row>
    <row r="100" spans="1:21" ht="34.5" customHeight="1">
      <c r="A100" s="2364"/>
      <c r="B100" s="2364"/>
      <c r="C100" s="2364"/>
      <c r="D100" s="2364"/>
      <c r="E100" s="2364"/>
      <c r="F100" s="2364"/>
      <c r="G100" s="2364"/>
      <c r="H100" s="2364"/>
      <c r="I100" s="2364"/>
      <c r="J100" s="2364"/>
      <c r="K100" s="2364"/>
      <c r="L100" s="2364"/>
      <c r="M100" s="2364"/>
      <c r="N100" s="2364"/>
      <c r="O100" s="2364"/>
      <c r="P100" s="2146"/>
      <c r="Q100" s="2146"/>
      <c r="R100" s="2146"/>
      <c r="S100" s="2146"/>
      <c r="T100" s="2146"/>
      <c r="U100" s="2146"/>
    </row>
    <row r="101" spans="1:21" ht="34.5" customHeight="1">
      <c r="A101" s="2364"/>
      <c r="B101" s="2364"/>
      <c r="C101" s="2364"/>
      <c r="D101" s="2364"/>
      <c r="E101" s="2364"/>
      <c r="F101" s="2364"/>
      <c r="G101" s="2364"/>
      <c r="H101" s="2364"/>
      <c r="I101" s="2364"/>
      <c r="J101" s="2364"/>
      <c r="K101" s="2364"/>
      <c r="L101" s="2364"/>
      <c r="M101" s="2364"/>
      <c r="N101" s="2364"/>
      <c r="O101" s="2364"/>
      <c r="P101" s="2146"/>
      <c r="Q101" s="2146"/>
      <c r="R101" s="2146"/>
      <c r="S101" s="2146"/>
      <c r="T101" s="2146"/>
      <c r="U101" s="2146"/>
    </row>
    <row r="102" spans="1:21" ht="34.5" customHeight="1">
      <c r="A102" s="2364"/>
      <c r="B102" s="2364"/>
      <c r="C102" s="2364"/>
      <c r="D102" s="2364"/>
      <c r="E102" s="2364"/>
      <c r="F102" s="2364"/>
      <c r="G102" s="2364"/>
      <c r="H102" s="2364"/>
      <c r="I102" s="2364"/>
      <c r="J102" s="2364"/>
      <c r="K102" s="2364"/>
      <c r="L102" s="2364"/>
      <c r="M102" s="2364"/>
      <c r="N102" s="2364"/>
      <c r="O102" s="2364"/>
      <c r="P102" s="2146"/>
      <c r="Q102" s="2146"/>
      <c r="R102" s="2146"/>
      <c r="S102" s="2146"/>
      <c r="T102" s="2146"/>
      <c r="U102" s="2146"/>
    </row>
    <row r="103" spans="1:21" ht="34.5" customHeight="1">
      <c r="A103" s="2364"/>
      <c r="B103" s="2364"/>
      <c r="C103" s="2364"/>
      <c r="D103" s="2364"/>
      <c r="E103" s="2364"/>
      <c r="F103" s="2364"/>
      <c r="G103" s="2364"/>
      <c r="H103" s="2364"/>
      <c r="I103" s="2364"/>
      <c r="J103" s="2364"/>
      <c r="K103" s="2364"/>
      <c r="L103" s="2364"/>
      <c r="M103" s="2364"/>
      <c r="N103" s="2364"/>
      <c r="O103" s="2364"/>
      <c r="P103" s="2146"/>
      <c r="Q103" s="2146"/>
      <c r="R103" s="2146"/>
      <c r="S103" s="2146"/>
      <c r="T103" s="2146"/>
      <c r="U103" s="2146"/>
    </row>
    <row r="104" spans="1:21" ht="34.5" customHeight="1">
      <c r="A104" s="2364"/>
      <c r="B104" s="2364"/>
      <c r="C104" s="2364"/>
      <c r="D104" s="2364"/>
      <c r="E104" s="2364"/>
      <c r="F104" s="2364"/>
      <c r="G104" s="2364"/>
      <c r="H104" s="2364"/>
      <c r="I104" s="2364"/>
      <c r="J104" s="2364"/>
      <c r="K104" s="2364"/>
      <c r="L104" s="2364"/>
      <c r="M104" s="2364"/>
      <c r="N104" s="2364"/>
      <c r="O104" s="2364"/>
      <c r="P104" s="2146"/>
      <c r="Q104" s="2146"/>
      <c r="R104" s="2146"/>
      <c r="S104" s="2146"/>
      <c r="T104" s="2146"/>
      <c r="U104" s="2146"/>
    </row>
    <row r="105" spans="1:21" ht="34.5" customHeight="1">
      <c r="A105" s="2364"/>
      <c r="B105" s="2364"/>
      <c r="C105" s="2364"/>
      <c r="D105" s="2364"/>
      <c r="E105" s="2364"/>
      <c r="F105" s="2364"/>
      <c r="G105" s="2364"/>
      <c r="H105" s="2364"/>
      <c r="I105" s="2364"/>
      <c r="J105" s="2364"/>
      <c r="K105" s="2364"/>
      <c r="L105" s="2364"/>
      <c r="M105" s="2364"/>
      <c r="N105" s="2364"/>
      <c r="O105" s="2364"/>
      <c r="P105" s="2364"/>
      <c r="Q105" s="2364"/>
      <c r="R105" s="2364"/>
      <c r="S105" s="2364"/>
      <c r="T105" s="2364"/>
      <c r="U105" s="2146"/>
    </row>
    <row r="106" spans="1:21" ht="34.5" customHeight="1">
      <c r="A106" s="2364"/>
      <c r="B106" s="2364"/>
      <c r="C106" s="2364"/>
      <c r="D106" s="2364"/>
      <c r="E106" s="2364"/>
      <c r="F106" s="2364"/>
      <c r="G106" s="2364"/>
      <c r="H106" s="2364"/>
      <c r="I106" s="2364"/>
      <c r="J106" s="2364"/>
      <c r="K106" s="2364"/>
      <c r="L106" s="2364"/>
      <c r="M106" s="2364"/>
      <c r="N106" s="2364"/>
      <c r="O106" s="2364"/>
      <c r="P106" s="2364"/>
      <c r="Q106" s="2364"/>
      <c r="R106" s="2364"/>
      <c r="S106" s="2364"/>
      <c r="T106" s="2364"/>
      <c r="U106" s="2146"/>
    </row>
    <row r="107" spans="1:21" ht="34.5" customHeight="1"/>
    <row r="108" spans="1:21" ht="34.5" customHeight="1"/>
    <row r="109" spans="1:21" ht="34.5" customHeight="1"/>
    <row r="110" spans="1:21" ht="34.5" customHeight="1"/>
  </sheetData>
  <mergeCells count="4">
    <mergeCell ref="A1:N1"/>
    <mergeCell ref="A2:N2"/>
    <mergeCell ref="H4:I4"/>
    <mergeCell ref="H54:I54"/>
  </mergeCells>
  <printOptions horizontalCentered="1" verticalCentered="1"/>
  <pageMargins left="0.59055118110236227" right="0.59055118110236227" top="0.98425196850393704" bottom="0.98425196850393704" header="0.51181102362204722" footer="0.51181102362204722"/>
  <pageSetup paperSize="9" scale="66" orientation="portrait" r:id="rId1"/>
  <headerFooter alignWithMargins="0"/>
  <rowBreaks count="2" manualBreakCount="2">
    <brk id="36" max="19" man="1"/>
    <brk id="68" max="19" man="1"/>
  </rowBreaks>
  <colBreaks count="1" manualBreakCount="1">
    <brk id="14" max="14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2C81-DC8E-43E7-9C52-B55D8D5845D6}">
  <dimension ref="A1:U142"/>
  <sheetViews>
    <sheetView showGridLines="0" zoomScaleNormal="100" workbookViewId="0">
      <selection activeCell="A2" sqref="A2"/>
    </sheetView>
  </sheetViews>
  <sheetFormatPr defaultRowHeight="12.75"/>
  <cols>
    <col min="1" max="1" width="6.7109375" style="894" customWidth="1"/>
    <col min="2" max="3" width="5.7109375" style="894" customWidth="1"/>
    <col min="4" max="4" width="6.7109375" style="894" customWidth="1"/>
    <col min="5" max="6" width="5.7109375" style="894" customWidth="1"/>
    <col min="7" max="7" width="6.7109375" style="894" customWidth="1"/>
    <col min="8" max="9" width="5.7109375" style="894" customWidth="1"/>
    <col min="10" max="10" width="6.7109375" style="894" customWidth="1"/>
    <col min="11" max="12" width="5.7109375" style="894" customWidth="1"/>
    <col min="13" max="13" width="11.28515625" style="894" customWidth="1"/>
    <col min="14" max="14" width="14.85546875" style="894" customWidth="1"/>
    <col min="15" max="15" width="9.85546875" style="894" customWidth="1"/>
    <col min="16" max="18" width="9.140625" style="894"/>
    <col min="19" max="19" width="10.85546875" style="894" customWidth="1"/>
    <col min="20" max="20" width="17.28515625" style="894" customWidth="1"/>
    <col min="21" max="256" width="9.140625" style="894"/>
    <col min="257" max="257" width="6.7109375" style="894" customWidth="1"/>
    <col min="258" max="259" width="5.7109375" style="894" customWidth="1"/>
    <col min="260" max="260" width="6.7109375" style="894" customWidth="1"/>
    <col min="261" max="262" width="5.7109375" style="894" customWidth="1"/>
    <col min="263" max="263" width="6.7109375" style="894" customWidth="1"/>
    <col min="264" max="265" width="5.7109375" style="894" customWidth="1"/>
    <col min="266" max="266" width="6.7109375" style="894" customWidth="1"/>
    <col min="267" max="268" width="5.7109375" style="894" customWidth="1"/>
    <col min="269" max="269" width="11.28515625" style="894" customWidth="1"/>
    <col min="270" max="270" width="14.85546875" style="894" customWidth="1"/>
    <col min="271" max="271" width="9.85546875" style="894" customWidth="1"/>
    <col min="272" max="274" width="9.140625" style="894"/>
    <col min="275" max="275" width="10.85546875" style="894" customWidth="1"/>
    <col min="276" max="276" width="17.28515625" style="894" customWidth="1"/>
    <col min="277" max="512" width="9.140625" style="894"/>
    <col min="513" max="513" width="6.7109375" style="894" customWidth="1"/>
    <col min="514" max="515" width="5.7109375" style="894" customWidth="1"/>
    <col min="516" max="516" width="6.7109375" style="894" customWidth="1"/>
    <col min="517" max="518" width="5.7109375" style="894" customWidth="1"/>
    <col min="519" max="519" width="6.7109375" style="894" customWidth="1"/>
    <col min="520" max="521" width="5.7109375" style="894" customWidth="1"/>
    <col min="522" max="522" width="6.7109375" style="894" customWidth="1"/>
    <col min="523" max="524" width="5.7109375" style="894" customWidth="1"/>
    <col min="525" max="525" width="11.28515625" style="894" customWidth="1"/>
    <col min="526" max="526" width="14.85546875" style="894" customWidth="1"/>
    <col min="527" max="527" width="9.85546875" style="894" customWidth="1"/>
    <col min="528" max="530" width="9.140625" style="894"/>
    <col min="531" max="531" width="10.85546875" style="894" customWidth="1"/>
    <col min="532" max="532" width="17.28515625" style="894" customWidth="1"/>
    <col min="533" max="768" width="9.140625" style="894"/>
    <col min="769" max="769" width="6.7109375" style="894" customWidth="1"/>
    <col min="770" max="771" width="5.7109375" style="894" customWidth="1"/>
    <col min="772" max="772" width="6.7109375" style="894" customWidth="1"/>
    <col min="773" max="774" width="5.7109375" style="894" customWidth="1"/>
    <col min="775" max="775" width="6.7109375" style="894" customWidth="1"/>
    <col min="776" max="777" width="5.7109375" style="894" customWidth="1"/>
    <col min="778" max="778" width="6.7109375" style="894" customWidth="1"/>
    <col min="779" max="780" width="5.7109375" style="894" customWidth="1"/>
    <col min="781" max="781" width="11.28515625" style="894" customWidth="1"/>
    <col min="782" max="782" width="14.85546875" style="894" customWidth="1"/>
    <col min="783" max="783" width="9.85546875" style="894" customWidth="1"/>
    <col min="784" max="786" width="9.140625" style="894"/>
    <col min="787" max="787" width="10.85546875" style="894" customWidth="1"/>
    <col min="788" max="788" width="17.28515625" style="894" customWidth="1"/>
    <col min="789" max="1024" width="9.140625" style="894"/>
    <col min="1025" max="1025" width="6.7109375" style="894" customWidth="1"/>
    <col min="1026" max="1027" width="5.7109375" style="894" customWidth="1"/>
    <col min="1028" max="1028" width="6.7109375" style="894" customWidth="1"/>
    <col min="1029" max="1030" width="5.7109375" style="894" customWidth="1"/>
    <col min="1031" max="1031" width="6.7109375" style="894" customWidth="1"/>
    <col min="1032" max="1033" width="5.7109375" style="894" customWidth="1"/>
    <col min="1034" max="1034" width="6.7109375" style="894" customWidth="1"/>
    <col min="1035" max="1036" width="5.7109375" style="894" customWidth="1"/>
    <col min="1037" max="1037" width="11.28515625" style="894" customWidth="1"/>
    <col min="1038" max="1038" width="14.85546875" style="894" customWidth="1"/>
    <col min="1039" max="1039" width="9.85546875" style="894" customWidth="1"/>
    <col min="1040" max="1042" width="9.140625" style="894"/>
    <col min="1043" max="1043" width="10.85546875" style="894" customWidth="1"/>
    <col min="1044" max="1044" width="17.28515625" style="894" customWidth="1"/>
    <col min="1045" max="1280" width="9.140625" style="894"/>
    <col min="1281" max="1281" width="6.7109375" style="894" customWidth="1"/>
    <col min="1282" max="1283" width="5.7109375" style="894" customWidth="1"/>
    <col min="1284" max="1284" width="6.7109375" style="894" customWidth="1"/>
    <col min="1285" max="1286" width="5.7109375" style="894" customWidth="1"/>
    <col min="1287" max="1287" width="6.7109375" style="894" customWidth="1"/>
    <col min="1288" max="1289" width="5.7109375" style="894" customWidth="1"/>
    <col min="1290" max="1290" width="6.7109375" style="894" customWidth="1"/>
    <col min="1291" max="1292" width="5.7109375" style="894" customWidth="1"/>
    <col min="1293" max="1293" width="11.28515625" style="894" customWidth="1"/>
    <col min="1294" max="1294" width="14.85546875" style="894" customWidth="1"/>
    <col min="1295" max="1295" width="9.85546875" style="894" customWidth="1"/>
    <col min="1296" max="1298" width="9.140625" style="894"/>
    <col min="1299" max="1299" width="10.85546875" style="894" customWidth="1"/>
    <col min="1300" max="1300" width="17.28515625" style="894" customWidth="1"/>
    <col min="1301" max="1536" width="9.140625" style="894"/>
    <col min="1537" max="1537" width="6.7109375" style="894" customWidth="1"/>
    <col min="1538" max="1539" width="5.7109375" style="894" customWidth="1"/>
    <col min="1540" max="1540" width="6.7109375" style="894" customWidth="1"/>
    <col min="1541" max="1542" width="5.7109375" style="894" customWidth="1"/>
    <col min="1543" max="1543" width="6.7109375" style="894" customWidth="1"/>
    <col min="1544" max="1545" width="5.7109375" style="894" customWidth="1"/>
    <col min="1546" max="1546" width="6.7109375" style="894" customWidth="1"/>
    <col min="1547" max="1548" width="5.7109375" style="894" customWidth="1"/>
    <col min="1549" max="1549" width="11.28515625" style="894" customWidth="1"/>
    <col min="1550" max="1550" width="14.85546875" style="894" customWidth="1"/>
    <col min="1551" max="1551" width="9.85546875" style="894" customWidth="1"/>
    <col min="1552" max="1554" width="9.140625" style="894"/>
    <col min="1555" max="1555" width="10.85546875" style="894" customWidth="1"/>
    <col min="1556" max="1556" width="17.28515625" style="894" customWidth="1"/>
    <col min="1557" max="1792" width="9.140625" style="894"/>
    <col min="1793" max="1793" width="6.7109375" style="894" customWidth="1"/>
    <col min="1794" max="1795" width="5.7109375" style="894" customWidth="1"/>
    <col min="1796" max="1796" width="6.7109375" style="894" customWidth="1"/>
    <col min="1797" max="1798" width="5.7109375" style="894" customWidth="1"/>
    <col min="1799" max="1799" width="6.7109375" style="894" customWidth="1"/>
    <col min="1800" max="1801" width="5.7109375" style="894" customWidth="1"/>
    <col min="1802" max="1802" width="6.7109375" style="894" customWidth="1"/>
    <col min="1803" max="1804" width="5.7109375" style="894" customWidth="1"/>
    <col min="1805" max="1805" width="11.28515625" style="894" customWidth="1"/>
    <col min="1806" max="1806" width="14.85546875" style="894" customWidth="1"/>
    <col min="1807" max="1807" width="9.85546875" style="894" customWidth="1"/>
    <col min="1808" max="1810" width="9.140625" style="894"/>
    <col min="1811" max="1811" width="10.85546875" style="894" customWidth="1"/>
    <col min="1812" max="1812" width="17.28515625" style="894" customWidth="1"/>
    <col min="1813" max="2048" width="9.140625" style="894"/>
    <col min="2049" max="2049" width="6.7109375" style="894" customWidth="1"/>
    <col min="2050" max="2051" width="5.7109375" style="894" customWidth="1"/>
    <col min="2052" max="2052" width="6.7109375" style="894" customWidth="1"/>
    <col min="2053" max="2054" width="5.7109375" style="894" customWidth="1"/>
    <col min="2055" max="2055" width="6.7109375" style="894" customWidth="1"/>
    <col min="2056" max="2057" width="5.7109375" style="894" customWidth="1"/>
    <col min="2058" max="2058" width="6.7109375" style="894" customWidth="1"/>
    <col min="2059" max="2060" width="5.7109375" style="894" customWidth="1"/>
    <col min="2061" max="2061" width="11.28515625" style="894" customWidth="1"/>
    <col min="2062" max="2062" width="14.85546875" style="894" customWidth="1"/>
    <col min="2063" max="2063" width="9.85546875" style="894" customWidth="1"/>
    <col min="2064" max="2066" width="9.140625" style="894"/>
    <col min="2067" max="2067" width="10.85546875" style="894" customWidth="1"/>
    <col min="2068" max="2068" width="17.28515625" style="894" customWidth="1"/>
    <col min="2069" max="2304" width="9.140625" style="894"/>
    <col min="2305" max="2305" width="6.7109375" style="894" customWidth="1"/>
    <col min="2306" max="2307" width="5.7109375" style="894" customWidth="1"/>
    <col min="2308" max="2308" width="6.7109375" style="894" customWidth="1"/>
    <col min="2309" max="2310" width="5.7109375" style="894" customWidth="1"/>
    <col min="2311" max="2311" width="6.7109375" style="894" customWidth="1"/>
    <col min="2312" max="2313" width="5.7109375" style="894" customWidth="1"/>
    <col min="2314" max="2314" width="6.7109375" style="894" customWidth="1"/>
    <col min="2315" max="2316" width="5.7109375" style="894" customWidth="1"/>
    <col min="2317" max="2317" width="11.28515625" style="894" customWidth="1"/>
    <col min="2318" max="2318" width="14.85546875" style="894" customWidth="1"/>
    <col min="2319" max="2319" width="9.85546875" style="894" customWidth="1"/>
    <col min="2320" max="2322" width="9.140625" style="894"/>
    <col min="2323" max="2323" width="10.85546875" style="894" customWidth="1"/>
    <col min="2324" max="2324" width="17.28515625" style="894" customWidth="1"/>
    <col min="2325" max="2560" width="9.140625" style="894"/>
    <col min="2561" max="2561" width="6.7109375" style="894" customWidth="1"/>
    <col min="2562" max="2563" width="5.7109375" style="894" customWidth="1"/>
    <col min="2564" max="2564" width="6.7109375" style="894" customWidth="1"/>
    <col min="2565" max="2566" width="5.7109375" style="894" customWidth="1"/>
    <col min="2567" max="2567" width="6.7109375" style="894" customWidth="1"/>
    <col min="2568" max="2569" width="5.7109375" style="894" customWidth="1"/>
    <col min="2570" max="2570" width="6.7109375" style="894" customWidth="1"/>
    <col min="2571" max="2572" width="5.7109375" style="894" customWidth="1"/>
    <col min="2573" max="2573" width="11.28515625" style="894" customWidth="1"/>
    <col min="2574" max="2574" width="14.85546875" style="894" customWidth="1"/>
    <col min="2575" max="2575" width="9.85546875" style="894" customWidth="1"/>
    <col min="2576" max="2578" width="9.140625" style="894"/>
    <col min="2579" max="2579" width="10.85546875" style="894" customWidth="1"/>
    <col min="2580" max="2580" width="17.28515625" style="894" customWidth="1"/>
    <col min="2581" max="2816" width="9.140625" style="894"/>
    <col min="2817" max="2817" width="6.7109375" style="894" customWidth="1"/>
    <col min="2818" max="2819" width="5.7109375" style="894" customWidth="1"/>
    <col min="2820" max="2820" width="6.7109375" style="894" customWidth="1"/>
    <col min="2821" max="2822" width="5.7109375" style="894" customWidth="1"/>
    <col min="2823" max="2823" width="6.7109375" style="894" customWidth="1"/>
    <col min="2824" max="2825" width="5.7109375" style="894" customWidth="1"/>
    <col min="2826" max="2826" width="6.7109375" style="894" customWidth="1"/>
    <col min="2827" max="2828" width="5.7109375" style="894" customWidth="1"/>
    <col min="2829" max="2829" width="11.28515625" style="894" customWidth="1"/>
    <col min="2830" max="2830" width="14.85546875" style="894" customWidth="1"/>
    <col min="2831" max="2831" width="9.85546875" style="894" customWidth="1"/>
    <col min="2832" max="2834" width="9.140625" style="894"/>
    <col min="2835" max="2835" width="10.85546875" style="894" customWidth="1"/>
    <col min="2836" max="2836" width="17.28515625" style="894" customWidth="1"/>
    <col min="2837" max="3072" width="9.140625" style="894"/>
    <col min="3073" max="3073" width="6.7109375" style="894" customWidth="1"/>
    <col min="3074" max="3075" width="5.7109375" style="894" customWidth="1"/>
    <col min="3076" max="3076" width="6.7109375" style="894" customWidth="1"/>
    <col min="3077" max="3078" width="5.7109375" style="894" customWidth="1"/>
    <col min="3079" max="3079" width="6.7109375" style="894" customWidth="1"/>
    <col min="3080" max="3081" width="5.7109375" style="894" customWidth="1"/>
    <col min="3082" max="3082" width="6.7109375" style="894" customWidth="1"/>
    <col min="3083" max="3084" width="5.7109375" style="894" customWidth="1"/>
    <col min="3085" max="3085" width="11.28515625" style="894" customWidth="1"/>
    <col min="3086" max="3086" width="14.85546875" style="894" customWidth="1"/>
    <col min="3087" max="3087" width="9.85546875" style="894" customWidth="1"/>
    <col min="3088" max="3090" width="9.140625" style="894"/>
    <col min="3091" max="3091" width="10.85546875" style="894" customWidth="1"/>
    <col min="3092" max="3092" width="17.28515625" style="894" customWidth="1"/>
    <col min="3093" max="3328" width="9.140625" style="894"/>
    <col min="3329" max="3329" width="6.7109375" style="894" customWidth="1"/>
    <col min="3330" max="3331" width="5.7109375" style="894" customWidth="1"/>
    <col min="3332" max="3332" width="6.7109375" style="894" customWidth="1"/>
    <col min="3333" max="3334" width="5.7109375" style="894" customWidth="1"/>
    <col min="3335" max="3335" width="6.7109375" style="894" customWidth="1"/>
    <col min="3336" max="3337" width="5.7109375" style="894" customWidth="1"/>
    <col min="3338" max="3338" width="6.7109375" style="894" customWidth="1"/>
    <col min="3339" max="3340" width="5.7109375" style="894" customWidth="1"/>
    <col min="3341" max="3341" width="11.28515625" style="894" customWidth="1"/>
    <col min="3342" max="3342" width="14.85546875" style="894" customWidth="1"/>
    <col min="3343" max="3343" width="9.85546875" style="894" customWidth="1"/>
    <col min="3344" max="3346" width="9.140625" style="894"/>
    <col min="3347" max="3347" width="10.85546875" style="894" customWidth="1"/>
    <col min="3348" max="3348" width="17.28515625" style="894" customWidth="1"/>
    <col min="3349" max="3584" width="9.140625" style="894"/>
    <col min="3585" max="3585" width="6.7109375" style="894" customWidth="1"/>
    <col min="3586" max="3587" width="5.7109375" style="894" customWidth="1"/>
    <col min="3588" max="3588" width="6.7109375" style="894" customWidth="1"/>
    <col min="3589" max="3590" width="5.7109375" style="894" customWidth="1"/>
    <col min="3591" max="3591" width="6.7109375" style="894" customWidth="1"/>
    <col min="3592" max="3593" width="5.7109375" style="894" customWidth="1"/>
    <col min="3594" max="3594" width="6.7109375" style="894" customWidth="1"/>
    <col min="3595" max="3596" width="5.7109375" style="894" customWidth="1"/>
    <col min="3597" max="3597" width="11.28515625" style="894" customWidth="1"/>
    <col min="3598" max="3598" width="14.85546875" style="894" customWidth="1"/>
    <col min="3599" max="3599" width="9.85546875" style="894" customWidth="1"/>
    <col min="3600" max="3602" width="9.140625" style="894"/>
    <col min="3603" max="3603" width="10.85546875" style="894" customWidth="1"/>
    <col min="3604" max="3604" width="17.28515625" style="894" customWidth="1"/>
    <col min="3605" max="3840" width="9.140625" style="894"/>
    <col min="3841" max="3841" width="6.7109375" style="894" customWidth="1"/>
    <col min="3842" max="3843" width="5.7109375" style="894" customWidth="1"/>
    <col min="3844" max="3844" width="6.7109375" style="894" customWidth="1"/>
    <col min="3845" max="3846" width="5.7109375" style="894" customWidth="1"/>
    <col min="3847" max="3847" width="6.7109375" style="894" customWidth="1"/>
    <col min="3848" max="3849" width="5.7109375" style="894" customWidth="1"/>
    <col min="3850" max="3850" width="6.7109375" style="894" customWidth="1"/>
    <col min="3851" max="3852" width="5.7109375" style="894" customWidth="1"/>
    <col min="3853" max="3853" width="11.28515625" style="894" customWidth="1"/>
    <col min="3854" max="3854" width="14.85546875" style="894" customWidth="1"/>
    <col min="3855" max="3855" width="9.85546875" style="894" customWidth="1"/>
    <col min="3856" max="3858" width="9.140625" style="894"/>
    <col min="3859" max="3859" width="10.85546875" style="894" customWidth="1"/>
    <col min="3860" max="3860" width="17.28515625" style="894" customWidth="1"/>
    <col min="3861" max="4096" width="9.140625" style="894"/>
    <col min="4097" max="4097" width="6.7109375" style="894" customWidth="1"/>
    <col min="4098" max="4099" width="5.7109375" style="894" customWidth="1"/>
    <col min="4100" max="4100" width="6.7109375" style="894" customWidth="1"/>
    <col min="4101" max="4102" width="5.7109375" style="894" customWidth="1"/>
    <col min="4103" max="4103" width="6.7109375" style="894" customWidth="1"/>
    <col min="4104" max="4105" width="5.7109375" style="894" customWidth="1"/>
    <col min="4106" max="4106" width="6.7109375" style="894" customWidth="1"/>
    <col min="4107" max="4108" width="5.7109375" style="894" customWidth="1"/>
    <col min="4109" max="4109" width="11.28515625" style="894" customWidth="1"/>
    <col min="4110" max="4110" width="14.85546875" style="894" customWidth="1"/>
    <col min="4111" max="4111" width="9.85546875" style="894" customWidth="1"/>
    <col min="4112" max="4114" width="9.140625" style="894"/>
    <col min="4115" max="4115" width="10.85546875" style="894" customWidth="1"/>
    <col min="4116" max="4116" width="17.28515625" style="894" customWidth="1"/>
    <col min="4117" max="4352" width="9.140625" style="894"/>
    <col min="4353" max="4353" width="6.7109375" style="894" customWidth="1"/>
    <col min="4354" max="4355" width="5.7109375" style="894" customWidth="1"/>
    <col min="4356" max="4356" width="6.7109375" style="894" customWidth="1"/>
    <col min="4357" max="4358" width="5.7109375" style="894" customWidth="1"/>
    <col min="4359" max="4359" width="6.7109375" style="894" customWidth="1"/>
    <col min="4360" max="4361" width="5.7109375" style="894" customWidth="1"/>
    <col min="4362" max="4362" width="6.7109375" style="894" customWidth="1"/>
    <col min="4363" max="4364" width="5.7109375" style="894" customWidth="1"/>
    <col min="4365" max="4365" width="11.28515625" style="894" customWidth="1"/>
    <col min="4366" max="4366" width="14.85546875" style="894" customWidth="1"/>
    <col min="4367" max="4367" width="9.85546875" style="894" customWidth="1"/>
    <col min="4368" max="4370" width="9.140625" style="894"/>
    <col min="4371" max="4371" width="10.85546875" style="894" customWidth="1"/>
    <col min="4372" max="4372" width="17.28515625" style="894" customWidth="1"/>
    <col min="4373" max="4608" width="9.140625" style="894"/>
    <col min="4609" max="4609" width="6.7109375" style="894" customWidth="1"/>
    <col min="4610" max="4611" width="5.7109375" style="894" customWidth="1"/>
    <col min="4612" max="4612" width="6.7109375" style="894" customWidth="1"/>
    <col min="4613" max="4614" width="5.7109375" style="894" customWidth="1"/>
    <col min="4615" max="4615" width="6.7109375" style="894" customWidth="1"/>
    <col min="4616" max="4617" width="5.7109375" style="894" customWidth="1"/>
    <col min="4618" max="4618" width="6.7109375" style="894" customWidth="1"/>
    <col min="4619" max="4620" width="5.7109375" style="894" customWidth="1"/>
    <col min="4621" max="4621" width="11.28515625" style="894" customWidth="1"/>
    <col min="4622" max="4622" width="14.85546875" style="894" customWidth="1"/>
    <col min="4623" max="4623" width="9.85546875" style="894" customWidth="1"/>
    <col min="4624" max="4626" width="9.140625" style="894"/>
    <col min="4627" max="4627" width="10.85546875" style="894" customWidth="1"/>
    <col min="4628" max="4628" width="17.28515625" style="894" customWidth="1"/>
    <col min="4629" max="4864" width="9.140625" style="894"/>
    <col min="4865" max="4865" width="6.7109375" style="894" customWidth="1"/>
    <col min="4866" max="4867" width="5.7109375" style="894" customWidth="1"/>
    <col min="4868" max="4868" width="6.7109375" style="894" customWidth="1"/>
    <col min="4869" max="4870" width="5.7109375" style="894" customWidth="1"/>
    <col min="4871" max="4871" width="6.7109375" style="894" customWidth="1"/>
    <col min="4872" max="4873" width="5.7109375" style="894" customWidth="1"/>
    <col min="4874" max="4874" width="6.7109375" style="894" customWidth="1"/>
    <col min="4875" max="4876" width="5.7109375" style="894" customWidth="1"/>
    <col min="4877" max="4877" width="11.28515625" style="894" customWidth="1"/>
    <col min="4878" max="4878" width="14.85546875" style="894" customWidth="1"/>
    <col min="4879" max="4879" width="9.85546875" style="894" customWidth="1"/>
    <col min="4880" max="4882" width="9.140625" style="894"/>
    <col min="4883" max="4883" width="10.85546875" style="894" customWidth="1"/>
    <col min="4884" max="4884" width="17.28515625" style="894" customWidth="1"/>
    <col min="4885" max="5120" width="9.140625" style="894"/>
    <col min="5121" max="5121" width="6.7109375" style="894" customWidth="1"/>
    <col min="5122" max="5123" width="5.7109375" style="894" customWidth="1"/>
    <col min="5124" max="5124" width="6.7109375" style="894" customWidth="1"/>
    <col min="5125" max="5126" width="5.7109375" style="894" customWidth="1"/>
    <col min="5127" max="5127" width="6.7109375" style="894" customWidth="1"/>
    <col min="5128" max="5129" width="5.7109375" style="894" customWidth="1"/>
    <col min="5130" max="5130" width="6.7109375" style="894" customWidth="1"/>
    <col min="5131" max="5132" width="5.7109375" style="894" customWidth="1"/>
    <col min="5133" max="5133" width="11.28515625" style="894" customWidth="1"/>
    <col min="5134" max="5134" width="14.85546875" style="894" customWidth="1"/>
    <col min="5135" max="5135" width="9.85546875" style="894" customWidth="1"/>
    <col min="5136" max="5138" width="9.140625" style="894"/>
    <col min="5139" max="5139" width="10.85546875" style="894" customWidth="1"/>
    <col min="5140" max="5140" width="17.28515625" style="894" customWidth="1"/>
    <col min="5141" max="5376" width="9.140625" style="894"/>
    <col min="5377" max="5377" width="6.7109375" style="894" customWidth="1"/>
    <col min="5378" max="5379" width="5.7109375" style="894" customWidth="1"/>
    <col min="5380" max="5380" width="6.7109375" style="894" customWidth="1"/>
    <col min="5381" max="5382" width="5.7109375" style="894" customWidth="1"/>
    <col min="5383" max="5383" width="6.7109375" style="894" customWidth="1"/>
    <col min="5384" max="5385" width="5.7109375" style="894" customWidth="1"/>
    <col min="5386" max="5386" width="6.7109375" style="894" customWidth="1"/>
    <col min="5387" max="5388" width="5.7109375" style="894" customWidth="1"/>
    <col min="5389" max="5389" width="11.28515625" style="894" customWidth="1"/>
    <col min="5390" max="5390" width="14.85546875" style="894" customWidth="1"/>
    <col min="5391" max="5391" width="9.85546875" style="894" customWidth="1"/>
    <col min="5392" max="5394" width="9.140625" style="894"/>
    <col min="5395" max="5395" width="10.85546875" style="894" customWidth="1"/>
    <col min="5396" max="5396" width="17.28515625" style="894" customWidth="1"/>
    <col min="5397" max="5632" width="9.140625" style="894"/>
    <col min="5633" max="5633" width="6.7109375" style="894" customWidth="1"/>
    <col min="5634" max="5635" width="5.7109375" style="894" customWidth="1"/>
    <col min="5636" max="5636" width="6.7109375" style="894" customWidth="1"/>
    <col min="5637" max="5638" width="5.7109375" style="894" customWidth="1"/>
    <col min="5639" max="5639" width="6.7109375" style="894" customWidth="1"/>
    <col min="5640" max="5641" width="5.7109375" style="894" customWidth="1"/>
    <col min="5642" max="5642" width="6.7109375" style="894" customWidth="1"/>
    <col min="5643" max="5644" width="5.7109375" style="894" customWidth="1"/>
    <col min="5645" max="5645" width="11.28515625" style="894" customWidth="1"/>
    <col min="5646" max="5646" width="14.85546875" style="894" customWidth="1"/>
    <col min="5647" max="5647" width="9.85546875" style="894" customWidth="1"/>
    <col min="5648" max="5650" width="9.140625" style="894"/>
    <col min="5651" max="5651" width="10.85546875" style="894" customWidth="1"/>
    <col min="5652" max="5652" width="17.28515625" style="894" customWidth="1"/>
    <col min="5653" max="5888" width="9.140625" style="894"/>
    <col min="5889" max="5889" width="6.7109375" style="894" customWidth="1"/>
    <col min="5890" max="5891" width="5.7109375" style="894" customWidth="1"/>
    <col min="5892" max="5892" width="6.7109375" style="894" customWidth="1"/>
    <col min="5893" max="5894" width="5.7109375" style="894" customWidth="1"/>
    <col min="5895" max="5895" width="6.7109375" style="894" customWidth="1"/>
    <col min="5896" max="5897" width="5.7109375" style="894" customWidth="1"/>
    <col min="5898" max="5898" width="6.7109375" style="894" customWidth="1"/>
    <col min="5899" max="5900" width="5.7109375" style="894" customWidth="1"/>
    <col min="5901" max="5901" width="11.28515625" style="894" customWidth="1"/>
    <col min="5902" max="5902" width="14.85546875" style="894" customWidth="1"/>
    <col min="5903" max="5903" width="9.85546875" style="894" customWidth="1"/>
    <col min="5904" max="5906" width="9.140625" style="894"/>
    <col min="5907" max="5907" width="10.85546875" style="894" customWidth="1"/>
    <col min="5908" max="5908" width="17.28515625" style="894" customWidth="1"/>
    <col min="5909" max="6144" width="9.140625" style="894"/>
    <col min="6145" max="6145" width="6.7109375" style="894" customWidth="1"/>
    <col min="6146" max="6147" width="5.7109375" style="894" customWidth="1"/>
    <col min="6148" max="6148" width="6.7109375" style="894" customWidth="1"/>
    <col min="6149" max="6150" width="5.7109375" style="894" customWidth="1"/>
    <col min="6151" max="6151" width="6.7109375" style="894" customWidth="1"/>
    <col min="6152" max="6153" width="5.7109375" style="894" customWidth="1"/>
    <col min="6154" max="6154" width="6.7109375" style="894" customWidth="1"/>
    <col min="6155" max="6156" width="5.7109375" style="894" customWidth="1"/>
    <col min="6157" max="6157" width="11.28515625" style="894" customWidth="1"/>
    <col min="6158" max="6158" width="14.85546875" style="894" customWidth="1"/>
    <col min="6159" max="6159" width="9.85546875" style="894" customWidth="1"/>
    <col min="6160" max="6162" width="9.140625" style="894"/>
    <col min="6163" max="6163" width="10.85546875" style="894" customWidth="1"/>
    <col min="6164" max="6164" width="17.28515625" style="894" customWidth="1"/>
    <col min="6165" max="6400" width="9.140625" style="894"/>
    <col min="6401" max="6401" width="6.7109375" style="894" customWidth="1"/>
    <col min="6402" max="6403" width="5.7109375" style="894" customWidth="1"/>
    <col min="6404" max="6404" width="6.7109375" style="894" customWidth="1"/>
    <col min="6405" max="6406" width="5.7109375" style="894" customWidth="1"/>
    <col min="6407" max="6407" width="6.7109375" style="894" customWidth="1"/>
    <col min="6408" max="6409" width="5.7109375" style="894" customWidth="1"/>
    <col min="6410" max="6410" width="6.7109375" style="894" customWidth="1"/>
    <col min="6411" max="6412" width="5.7109375" style="894" customWidth="1"/>
    <col min="6413" max="6413" width="11.28515625" style="894" customWidth="1"/>
    <col min="6414" max="6414" width="14.85546875" style="894" customWidth="1"/>
    <col min="6415" max="6415" width="9.85546875" style="894" customWidth="1"/>
    <col min="6416" max="6418" width="9.140625" style="894"/>
    <col min="6419" max="6419" width="10.85546875" style="894" customWidth="1"/>
    <col min="6420" max="6420" width="17.28515625" style="894" customWidth="1"/>
    <col min="6421" max="6656" width="9.140625" style="894"/>
    <col min="6657" max="6657" width="6.7109375" style="894" customWidth="1"/>
    <col min="6658" max="6659" width="5.7109375" style="894" customWidth="1"/>
    <col min="6660" max="6660" width="6.7109375" style="894" customWidth="1"/>
    <col min="6661" max="6662" width="5.7109375" style="894" customWidth="1"/>
    <col min="6663" max="6663" width="6.7109375" style="894" customWidth="1"/>
    <col min="6664" max="6665" width="5.7109375" style="894" customWidth="1"/>
    <col min="6666" max="6666" width="6.7109375" style="894" customWidth="1"/>
    <col min="6667" max="6668" width="5.7109375" style="894" customWidth="1"/>
    <col min="6669" max="6669" width="11.28515625" style="894" customWidth="1"/>
    <col min="6670" max="6670" width="14.85546875" style="894" customWidth="1"/>
    <col min="6671" max="6671" width="9.85546875" style="894" customWidth="1"/>
    <col min="6672" max="6674" width="9.140625" style="894"/>
    <col min="6675" max="6675" width="10.85546875" style="894" customWidth="1"/>
    <col min="6676" max="6676" width="17.28515625" style="894" customWidth="1"/>
    <col min="6677" max="6912" width="9.140625" style="894"/>
    <col min="6913" max="6913" width="6.7109375" style="894" customWidth="1"/>
    <col min="6914" max="6915" width="5.7109375" style="894" customWidth="1"/>
    <col min="6916" max="6916" width="6.7109375" style="894" customWidth="1"/>
    <col min="6917" max="6918" width="5.7109375" style="894" customWidth="1"/>
    <col min="6919" max="6919" width="6.7109375" style="894" customWidth="1"/>
    <col min="6920" max="6921" width="5.7109375" style="894" customWidth="1"/>
    <col min="6922" max="6922" width="6.7109375" style="894" customWidth="1"/>
    <col min="6923" max="6924" width="5.7109375" style="894" customWidth="1"/>
    <col min="6925" max="6925" width="11.28515625" style="894" customWidth="1"/>
    <col min="6926" max="6926" width="14.85546875" style="894" customWidth="1"/>
    <col min="6927" max="6927" width="9.85546875" style="894" customWidth="1"/>
    <col min="6928" max="6930" width="9.140625" style="894"/>
    <col min="6931" max="6931" width="10.85546875" style="894" customWidth="1"/>
    <col min="6932" max="6932" width="17.28515625" style="894" customWidth="1"/>
    <col min="6933" max="7168" width="9.140625" style="894"/>
    <col min="7169" max="7169" width="6.7109375" style="894" customWidth="1"/>
    <col min="7170" max="7171" width="5.7109375" style="894" customWidth="1"/>
    <col min="7172" max="7172" width="6.7109375" style="894" customWidth="1"/>
    <col min="7173" max="7174" width="5.7109375" style="894" customWidth="1"/>
    <col min="7175" max="7175" width="6.7109375" style="894" customWidth="1"/>
    <col min="7176" max="7177" width="5.7109375" style="894" customWidth="1"/>
    <col min="7178" max="7178" width="6.7109375" style="894" customWidth="1"/>
    <col min="7179" max="7180" width="5.7109375" style="894" customWidth="1"/>
    <col min="7181" max="7181" width="11.28515625" style="894" customWidth="1"/>
    <col min="7182" max="7182" width="14.85546875" style="894" customWidth="1"/>
    <col min="7183" max="7183" width="9.85546875" style="894" customWidth="1"/>
    <col min="7184" max="7186" width="9.140625" style="894"/>
    <col min="7187" max="7187" width="10.85546875" style="894" customWidth="1"/>
    <col min="7188" max="7188" width="17.28515625" style="894" customWidth="1"/>
    <col min="7189" max="7424" width="9.140625" style="894"/>
    <col min="7425" max="7425" width="6.7109375" style="894" customWidth="1"/>
    <col min="7426" max="7427" width="5.7109375" style="894" customWidth="1"/>
    <col min="7428" max="7428" width="6.7109375" style="894" customWidth="1"/>
    <col min="7429" max="7430" width="5.7109375" style="894" customWidth="1"/>
    <col min="7431" max="7431" width="6.7109375" style="894" customWidth="1"/>
    <col min="7432" max="7433" width="5.7109375" style="894" customWidth="1"/>
    <col min="7434" max="7434" width="6.7109375" style="894" customWidth="1"/>
    <col min="7435" max="7436" width="5.7109375" style="894" customWidth="1"/>
    <col min="7437" max="7437" width="11.28515625" style="894" customWidth="1"/>
    <col min="7438" max="7438" width="14.85546875" style="894" customWidth="1"/>
    <col min="7439" max="7439" width="9.85546875" style="894" customWidth="1"/>
    <col min="7440" max="7442" width="9.140625" style="894"/>
    <col min="7443" max="7443" width="10.85546875" style="894" customWidth="1"/>
    <col min="7444" max="7444" width="17.28515625" style="894" customWidth="1"/>
    <col min="7445" max="7680" width="9.140625" style="894"/>
    <col min="7681" max="7681" width="6.7109375" style="894" customWidth="1"/>
    <col min="7682" max="7683" width="5.7109375" style="894" customWidth="1"/>
    <col min="7684" max="7684" width="6.7109375" style="894" customWidth="1"/>
    <col min="7685" max="7686" width="5.7109375" style="894" customWidth="1"/>
    <col min="7687" max="7687" width="6.7109375" style="894" customWidth="1"/>
    <col min="7688" max="7689" width="5.7109375" style="894" customWidth="1"/>
    <col min="7690" max="7690" width="6.7109375" style="894" customWidth="1"/>
    <col min="7691" max="7692" width="5.7109375" style="894" customWidth="1"/>
    <col min="7693" max="7693" width="11.28515625" style="894" customWidth="1"/>
    <col min="7694" max="7694" width="14.85546875" style="894" customWidth="1"/>
    <col min="7695" max="7695" width="9.85546875" style="894" customWidth="1"/>
    <col min="7696" max="7698" width="9.140625" style="894"/>
    <col min="7699" max="7699" width="10.85546875" style="894" customWidth="1"/>
    <col min="7700" max="7700" width="17.28515625" style="894" customWidth="1"/>
    <col min="7701" max="7936" width="9.140625" style="894"/>
    <col min="7937" max="7937" width="6.7109375" style="894" customWidth="1"/>
    <col min="7938" max="7939" width="5.7109375" style="894" customWidth="1"/>
    <col min="7940" max="7940" width="6.7109375" style="894" customWidth="1"/>
    <col min="7941" max="7942" width="5.7109375" style="894" customWidth="1"/>
    <col min="7943" max="7943" width="6.7109375" style="894" customWidth="1"/>
    <col min="7944" max="7945" width="5.7109375" style="894" customWidth="1"/>
    <col min="7946" max="7946" width="6.7109375" style="894" customWidth="1"/>
    <col min="7947" max="7948" width="5.7109375" style="894" customWidth="1"/>
    <col min="7949" max="7949" width="11.28515625" style="894" customWidth="1"/>
    <col min="7950" max="7950" width="14.85546875" style="894" customWidth="1"/>
    <col min="7951" max="7951" width="9.85546875" style="894" customWidth="1"/>
    <col min="7952" max="7954" width="9.140625" style="894"/>
    <col min="7955" max="7955" width="10.85546875" style="894" customWidth="1"/>
    <col min="7956" max="7956" width="17.28515625" style="894" customWidth="1"/>
    <col min="7957" max="8192" width="9.140625" style="894"/>
    <col min="8193" max="8193" width="6.7109375" style="894" customWidth="1"/>
    <col min="8194" max="8195" width="5.7109375" style="894" customWidth="1"/>
    <col min="8196" max="8196" width="6.7109375" style="894" customWidth="1"/>
    <col min="8197" max="8198" width="5.7109375" style="894" customWidth="1"/>
    <col min="8199" max="8199" width="6.7109375" style="894" customWidth="1"/>
    <col min="8200" max="8201" width="5.7109375" style="894" customWidth="1"/>
    <col min="8202" max="8202" width="6.7109375" style="894" customWidth="1"/>
    <col min="8203" max="8204" width="5.7109375" style="894" customWidth="1"/>
    <col min="8205" max="8205" width="11.28515625" style="894" customWidth="1"/>
    <col min="8206" max="8206" width="14.85546875" style="894" customWidth="1"/>
    <col min="8207" max="8207" width="9.85546875" style="894" customWidth="1"/>
    <col min="8208" max="8210" width="9.140625" style="894"/>
    <col min="8211" max="8211" width="10.85546875" style="894" customWidth="1"/>
    <col min="8212" max="8212" width="17.28515625" style="894" customWidth="1"/>
    <col min="8213" max="8448" width="9.140625" style="894"/>
    <col min="8449" max="8449" width="6.7109375" style="894" customWidth="1"/>
    <col min="8450" max="8451" width="5.7109375" style="894" customWidth="1"/>
    <col min="8452" max="8452" width="6.7109375" style="894" customWidth="1"/>
    <col min="8453" max="8454" width="5.7109375" style="894" customWidth="1"/>
    <col min="8455" max="8455" width="6.7109375" style="894" customWidth="1"/>
    <col min="8456" max="8457" width="5.7109375" style="894" customWidth="1"/>
    <col min="8458" max="8458" width="6.7109375" style="894" customWidth="1"/>
    <col min="8459" max="8460" width="5.7109375" style="894" customWidth="1"/>
    <col min="8461" max="8461" width="11.28515625" style="894" customWidth="1"/>
    <col min="8462" max="8462" width="14.85546875" style="894" customWidth="1"/>
    <col min="8463" max="8463" width="9.85546875" style="894" customWidth="1"/>
    <col min="8464" max="8466" width="9.140625" style="894"/>
    <col min="8467" max="8467" width="10.85546875" style="894" customWidth="1"/>
    <col min="8468" max="8468" width="17.28515625" style="894" customWidth="1"/>
    <col min="8469" max="8704" width="9.140625" style="894"/>
    <col min="8705" max="8705" width="6.7109375" style="894" customWidth="1"/>
    <col min="8706" max="8707" width="5.7109375" style="894" customWidth="1"/>
    <col min="8708" max="8708" width="6.7109375" style="894" customWidth="1"/>
    <col min="8709" max="8710" width="5.7109375" style="894" customWidth="1"/>
    <col min="8711" max="8711" width="6.7109375" style="894" customWidth="1"/>
    <col min="8712" max="8713" width="5.7109375" style="894" customWidth="1"/>
    <col min="8714" max="8714" width="6.7109375" style="894" customWidth="1"/>
    <col min="8715" max="8716" width="5.7109375" style="894" customWidth="1"/>
    <col min="8717" max="8717" width="11.28515625" style="894" customWidth="1"/>
    <col min="8718" max="8718" width="14.85546875" style="894" customWidth="1"/>
    <col min="8719" max="8719" width="9.85546875" style="894" customWidth="1"/>
    <col min="8720" max="8722" width="9.140625" style="894"/>
    <col min="8723" max="8723" width="10.85546875" style="894" customWidth="1"/>
    <col min="8724" max="8724" width="17.28515625" style="894" customWidth="1"/>
    <col min="8725" max="8960" width="9.140625" style="894"/>
    <col min="8961" max="8961" width="6.7109375" style="894" customWidth="1"/>
    <col min="8962" max="8963" width="5.7109375" style="894" customWidth="1"/>
    <col min="8964" max="8964" width="6.7109375" style="894" customWidth="1"/>
    <col min="8965" max="8966" width="5.7109375" style="894" customWidth="1"/>
    <col min="8967" max="8967" width="6.7109375" style="894" customWidth="1"/>
    <col min="8968" max="8969" width="5.7109375" style="894" customWidth="1"/>
    <col min="8970" max="8970" width="6.7109375" style="894" customWidth="1"/>
    <col min="8971" max="8972" width="5.7109375" style="894" customWidth="1"/>
    <col min="8973" max="8973" width="11.28515625" style="894" customWidth="1"/>
    <col min="8974" max="8974" width="14.85546875" style="894" customWidth="1"/>
    <col min="8975" max="8975" width="9.85546875" style="894" customWidth="1"/>
    <col min="8976" max="8978" width="9.140625" style="894"/>
    <col min="8979" max="8979" width="10.85546875" style="894" customWidth="1"/>
    <col min="8980" max="8980" width="17.28515625" style="894" customWidth="1"/>
    <col min="8981" max="9216" width="9.140625" style="894"/>
    <col min="9217" max="9217" width="6.7109375" style="894" customWidth="1"/>
    <col min="9218" max="9219" width="5.7109375" style="894" customWidth="1"/>
    <col min="9220" max="9220" width="6.7109375" style="894" customWidth="1"/>
    <col min="9221" max="9222" width="5.7109375" style="894" customWidth="1"/>
    <col min="9223" max="9223" width="6.7109375" style="894" customWidth="1"/>
    <col min="9224" max="9225" width="5.7109375" style="894" customWidth="1"/>
    <col min="9226" max="9226" width="6.7109375" style="894" customWidth="1"/>
    <col min="9227" max="9228" width="5.7109375" style="894" customWidth="1"/>
    <col min="9229" max="9229" width="11.28515625" style="894" customWidth="1"/>
    <col min="9230" max="9230" width="14.85546875" style="894" customWidth="1"/>
    <col min="9231" max="9231" width="9.85546875" style="894" customWidth="1"/>
    <col min="9232" max="9234" width="9.140625" style="894"/>
    <col min="9235" max="9235" width="10.85546875" style="894" customWidth="1"/>
    <col min="9236" max="9236" width="17.28515625" style="894" customWidth="1"/>
    <col min="9237" max="9472" width="9.140625" style="894"/>
    <col min="9473" max="9473" width="6.7109375" style="894" customWidth="1"/>
    <col min="9474" max="9475" width="5.7109375" style="894" customWidth="1"/>
    <col min="9476" max="9476" width="6.7109375" style="894" customWidth="1"/>
    <col min="9477" max="9478" width="5.7109375" style="894" customWidth="1"/>
    <col min="9479" max="9479" width="6.7109375" style="894" customWidth="1"/>
    <col min="9480" max="9481" width="5.7109375" style="894" customWidth="1"/>
    <col min="9482" max="9482" width="6.7109375" style="894" customWidth="1"/>
    <col min="9483" max="9484" width="5.7109375" style="894" customWidth="1"/>
    <col min="9485" max="9485" width="11.28515625" style="894" customWidth="1"/>
    <col min="9486" max="9486" width="14.85546875" style="894" customWidth="1"/>
    <col min="9487" max="9487" width="9.85546875" style="894" customWidth="1"/>
    <col min="9488" max="9490" width="9.140625" style="894"/>
    <col min="9491" max="9491" width="10.85546875" style="894" customWidth="1"/>
    <col min="9492" max="9492" width="17.28515625" style="894" customWidth="1"/>
    <col min="9493" max="9728" width="9.140625" style="894"/>
    <col min="9729" max="9729" width="6.7109375" style="894" customWidth="1"/>
    <col min="9730" max="9731" width="5.7109375" style="894" customWidth="1"/>
    <col min="9732" max="9732" width="6.7109375" style="894" customWidth="1"/>
    <col min="9733" max="9734" width="5.7109375" style="894" customWidth="1"/>
    <col min="9735" max="9735" width="6.7109375" style="894" customWidth="1"/>
    <col min="9736" max="9737" width="5.7109375" style="894" customWidth="1"/>
    <col min="9738" max="9738" width="6.7109375" style="894" customWidth="1"/>
    <col min="9739" max="9740" width="5.7109375" style="894" customWidth="1"/>
    <col min="9741" max="9741" width="11.28515625" style="894" customWidth="1"/>
    <col min="9742" max="9742" width="14.85546875" style="894" customWidth="1"/>
    <col min="9743" max="9743" width="9.85546875" style="894" customWidth="1"/>
    <col min="9744" max="9746" width="9.140625" style="894"/>
    <col min="9747" max="9747" width="10.85546875" style="894" customWidth="1"/>
    <col min="9748" max="9748" width="17.28515625" style="894" customWidth="1"/>
    <col min="9749" max="9984" width="9.140625" style="894"/>
    <col min="9985" max="9985" width="6.7109375" style="894" customWidth="1"/>
    <col min="9986" max="9987" width="5.7109375" style="894" customWidth="1"/>
    <col min="9988" max="9988" width="6.7109375" style="894" customWidth="1"/>
    <col min="9989" max="9990" width="5.7109375" style="894" customWidth="1"/>
    <col min="9991" max="9991" width="6.7109375" style="894" customWidth="1"/>
    <col min="9992" max="9993" width="5.7109375" style="894" customWidth="1"/>
    <col min="9994" max="9994" width="6.7109375" style="894" customWidth="1"/>
    <col min="9995" max="9996" width="5.7109375" style="894" customWidth="1"/>
    <col min="9997" max="9997" width="11.28515625" style="894" customWidth="1"/>
    <col min="9998" max="9998" width="14.85546875" style="894" customWidth="1"/>
    <col min="9999" max="9999" width="9.85546875" style="894" customWidth="1"/>
    <col min="10000" max="10002" width="9.140625" style="894"/>
    <col min="10003" max="10003" width="10.85546875" style="894" customWidth="1"/>
    <col min="10004" max="10004" width="17.28515625" style="894" customWidth="1"/>
    <col min="10005" max="10240" width="9.140625" style="894"/>
    <col min="10241" max="10241" width="6.7109375" style="894" customWidth="1"/>
    <col min="10242" max="10243" width="5.7109375" style="894" customWidth="1"/>
    <col min="10244" max="10244" width="6.7109375" style="894" customWidth="1"/>
    <col min="10245" max="10246" width="5.7109375" style="894" customWidth="1"/>
    <col min="10247" max="10247" width="6.7109375" style="894" customWidth="1"/>
    <col min="10248" max="10249" width="5.7109375" style="894" customWidth="1"/>
    <col min="10250" max="10250" width="6.7109375" style="894" customWidth="1"/>
    <col min="10251" max="10252" width="5.7109375" style="894" customWidth="1"/>
    <col min="10253" max="10253" width="11.28515625" style="894" customWidth="1"/>
    <col min="10254" max="10254" width="14.85546875" style="894" customWidth="1"/>
    <col min="10255" max="10255" width="9.85546875" style="894" customWidth="1"/>
    <col min="10256" max="10258" width="9.140625" style="894"/>
    <col min="10259" max="10259" width="10.85546875" style="894" customWidth="1"/>
    <col min="10260" max="10260" width="17.28515625" style="894" customWidth="1"/>
    <col min="10261" max="10496" width="9.140625" style="894"/>
    <col min="10497" max="10497" width="6.7109375" style="894" customWidth="1"/>
    <col min="10498" max="10499" width="5.7109375" style="894" customWidth="1"/>
    <col min="10500" max="10500" width="6.7109375" style="894" customWidth="1"/>
    <col min="10501" max="10502" width="5.7109375" style="894" customWidth="1"/>
    <col min="10503" max="10503" width="6.7109375" style="894" customWidth="1"/>
    <col min="10504" max="10505" width="5.7109375" style="894" customWidth="1"/>
    <col min="10506" max="10506" width="6.7109375" style="894" customWidth="1"/>
    <col min="10507" max="10508" width="5.7109375" style="894" customWidth="1"/>
    <col min="10509" max="10509" width="11.28515625" style="894" customWidth="1"/>
    <col min="10510" max="10510" width="14.85546875" style="894" customWidth="1"/>
    <col min="10511" max="10511" width="9.85546875" style="894" customWidth="1"/>
    <col min="10512" max="10514" width="9.140625" style="894"/>
    <col min="10515" max="10515" width="10.85546875" style="894" customWidth="1"/>
    <col min="10516" max="10516" width="17.28515625" style="894" customWidth="1"/>
    <col min="10517" max="10752" width="9.140625" style="894"/>
    <col min="10753" max="10753" width="6.7109375" style="894" customWidth="1"/>
    <col min="10754" max="10755" width="5.7109375" style="894" customWidth="1"/>
    <col min="10756" max="10756" width="6.7109375" style="894" customWidth="1"/>
    <col min="10757" max="10758" width="5.7109375" style="894" customWidth="1"/>
    <col min="10759" max="10759" width="6.7109375" style="894" customWidth="1"/>
    <col min="10760" max="10761" width="5.7109375" style="894" customWidth="1"/>
    <col min="10762" max="10762" width="6.7109375" style="894" customWidth="1"/>
    <col min="10763" max="10764" width="5.7109375" style="894" customWidth="1"/>
    <col min="10765" max="10765" width="11.28515625" style="894" customWidth="1"/>
    <col min="10766" max="10766" width="14.85546875" style="894" customWidth="1"/>
    <col min="10767" max="10767" width="9.85546875" style="894" customWidth="1"/>
    <col min="10768" max="10770" width="9.140625" style="894"/>
    <col min="10771" max="10771" width="10.85546875" style="894" customWidth="1"/>
    <col min="10772" max="10772" width="17.28515625" style="894" customWidth="1"/>
    <col min="10773" max="11008" width="9.140625" style="894"/>
    <col min="11009" max="11009" width="6.7109375" style="894" customWidth="1"/>
    <col min="11010" max="11011" width="5.7109375" style="894" customWidth="1"/>
    <col min="11012" max="11012" width="6.7109375" style="894" customWidth="1"/>
    <col min="11013" max="11014" width="5.7109375" style="894" customWidth="1"/>
    <col min="11015" max="11015" width="6.7109375" style="894" customWidth="1"/>
    <col min="11016" max="11017" width="5.7109375" style="894" customWidth="1"/>
    <col min="11018" max="11018" width="6.7109375" style="894" customWidth="1"/>
    <col min="11019" max="11020" width="5.7109375" style="894" customWidth="1"/>
    <col min="11021" max="11021" width="11.28515625" style="894" customWidth="1"/>
    <col min="11022" max="11022" width="14.85546875" style="894" customWidth="1"/>
    <col min="11023" max="11023" width="9.85546875" style="894" customWidth="1"/>
    <col min="11024" max="11026" width="9.140625" style="894"/>
    <col min="11027" max="11027" width="10.85546875" style="894" customWidth="1"/>
    <col min="11028" max="11028" width="17.28515625" style="894" customWidth="1"/>
    <col min="11029" max="11264" width="9.140625" style="894"/>
    <col min="11265" max="11265" width="6.7109375" style="894" customWidth="1"/>
    <col min="11266" max="11267" width="5.7109375" style="894" customWidth="1"/>
    <col min="11268" max="11268" width="6.7109375" style="894" customWidth="1"/>
    <col min="11269" max="11270" width="5.7109375" style="894" customWidth="1"/>
    <col min="11271" max="11271" width="6.7109375" style="894" customWidth="1"/>
    <col min="11272" max="11273" width="5.7109375" style="894" customWidth="1"/>
    <col min="11274" max="11274" width="6.7109375" style="894" customWidth="1"/>
    <col min="11275" max="11276" width="5.7109375" style="894" customWidth="1"/>
    <col min="11277" max="11277" width="11.28515625" style="894" customWidth="1"/>
    <col min="11278" max="11278" width="14.85546875" style="894" customWidth="1"/>
    <col min="11279" max="11279" width="9.85546875" style="894" customWidth="1"/>
    <col min="11280" max="11282" width="9.140625" style="894"/>
    <col min="11283" max="11283" width="10.85546875" style="894" customWidth="1"/>
    <col min="11284" max="11284" width="17.28515625" style="894" customWidth="1"/>
    <col min="11285" max="11520" width="9.140625" style="894"/>
    <col min="11521" max="11521" width="6.7109375" style="894" customWidth="1"/>
    <col min="11522" max="11523" width="5.7109375" style="894" customWidth="1"/>
    <col min="11524" max="11524" width="6.7109375" style="894" customWidth="1"/>
    <col min="11525" max="11526" width="5.7109375" style="894" customWidth="1"/>
    <col min="11527" max="11527" width="6.7109375" style="894" customWidth="1"/>
    <col min="11528" max="11529" width="5.7109375" style="894" customWidth="1"/>
    <col min="11530" max="11530" width="6.7109375" style="894" customWidth="1"/>
    <col min="11531" max="11532" width="5.7109375" style="894" customWidth="1"/>
    <col min="11533" max="11533" width="11.28515625" style="894" customWidth="1"/>
    <col min="11534" max="11534" width="14.85546875" style="894" customWidth="1"/>
    <col min="11535" max="11535" width="9.85546875" style="894" customWidth="1"/>
    <col min="11536" max="11538" width="9.140625" style="894"/>
    <col min="11539" max="11539" width="10.85546875" style="894" customWidth="1"/>
    <col min="11540" max="11540" width="17.28515625" style="894" customWidth="1"/>
    <col min="11541" max="11776" width="9.140625" style="894"/>
    <col min="11777" max="11777" width="6.7109375" style="894" customWidth="1"/>
    <col min="11778" max="11779" width="5.7109375" style="894" customWidth="1"/>
    <col min="11780" max="11780" width="6.7109375" style="894" customWidth="1"/>
    <col min="11781" max="11782" width="5.7109375" style="894" customWidth="1"/>
    <col min="11783" max="11783" width="6.7109375" style="894" customWidth="1"/>
    <col min="11784" max="11785" width="5.7109375" style="894" customWidth="1"/>
    <col min="11786" max="11786" width="6.7109375" style="894" customWidth="1"/>
    <col min="11787" max="11788" width="5.7109375" style="894" customWidth="1"/>
    <col min="11789" max="11789" width="11.28515625" style="894" customWidth="1"/>
    <col min="11790" max="11790" width="14.85546875" style="894" customWidth="1"/>
    <col min="11791" max="11791" width="9.85546875" style="894" customWidth="1"/>
    <col min="11792" max="11794" width="9.140625" style="894"/>
    <col min="11795" max="11795" width="10.85546875" style="894" customWidth="1"/>
    <col min="11796" max="11796" width="17.28515625" style="894" customWidth="1"/>
    <col min="11797" max="12032" width="9.140625" style="894"/>
    <col min="12033" max="12033" width="6.7109375" style="894" customWidth="1"/>
    <col min="12034" max="12035" width="5.7109375" style="894" customWidth="1"/>
    <col min="12036" max="12036" width="6.7109375" style="894" customWidth="1"/>
    <col min="12037" max="12038" width="5.7109375" style="894" customWidth="1"/>
    <col min="12039" max="12039" width="6.7109375" style="894" customWidth="1"/>
    <col min="12040" max="12041" width="5.7109375" style="894" customWidth="1"/>
    <col min="12042" max="12042" width="6.7109375" style="894" customWidth="1"/>
    <col min="12043" max="12044" width="5.7109375" style="894" customWidth="1"/>
    <col min="12045" max="12045" width="11.28515625" style="894" customWidth="1"/>
    <col min="12046" max="12046" width="14.85546875" style="894" customWidth="1"/>
    <col min="12047" max="12047" width="9.85546875" style="894" customWidth="1"/>
    <col min="12048" max="12050" width="9.140625" style="894"/>
    <col min="12051" max="12051" width="10.85546875" style="894" customWidth="1"/>
    <col min="12052" max="12052" width="17.28515625" style="894" customWidth="1"/>
    <col min="12053" max="12288" width="9.140625" style="894"/>
    <col min="12289" max="12289" width="6.7109375" style="894" customWidth="1"/>
    <col min="12290" max="12291" width="5.7109375" style="894" customWidth="1"/>
    <col min="12292" max="12292" width="6.7109375" style="894" customWidth="1"/>
    <col min="12293" max="12294" width="5.7109375" style="894" customWidth="1"/>
    <col min="12295" max="12295" width="6.7109375" style="894" customWidth="1"/>
    <col min="12296" max="12297" width="5.7109375" style="894" customWidth="1"/>
    <col min="12298" max="12298" width="6.7109375" style="894" customWidth="1"/>
    <col min="12299" max="12300" width="5.7109375" style="894" customWidth="1"/>
    <col min="12301" max="12301" width="11.28515625" style="894" customWidth="1"/>
    <col min="12302" max="12302" width="14.85546875" style="894" customWidth="1"/>
    <col min="12303" max="12303" width="9.85546875" style="894" customWidth="1"/>
    <col min="12304" max="12306" width="9.140625" style="894"/>
    <col min="12307" max="12307" width="10.85546875" style="894" customWidth="1"/>
    <col min="12308" max="12308" width="17.28515625" style="894" customWidth="1"/>
    <col min="12309" max="12544" width="9.140625" style="894"/>
    <col min="12545" max="12545" width="6.7109375" style="894" customWidth="1"/>
    <col min="12546" max="12547" width="5.7109375" style="894" customWidth="1"/>
    <col min="12548" max="12548" width="6.7109375" style="894" customWidth="1"/>
    <col min="12549" max="12550" width="5.7109375" style="894" customWidth="1"/>
    <col min="12551" max="12551" width="6.7109375" style="894" customWidth="1"/>
    <col min="12552" max="12553" width="5.7109375" style="894" customWidth="1"/>
    <col min="12554" max="12554" width="6.7109375" style="894" customWidth="1"/>
    <col min="12555" max="12556" width="5.7109375" style="894" customWidth="1"/>
    <col min="12557" max="12557" width="11.28515625" style="894" customWidth="1"/>
    <col min="12558" max="12558" width="14.85546875" style="894" customWidth="1"/>
    <col min="12559" max="12559" width="9.85546875" style="894" customWidth="1"/>
    <col min="12560" max="12562" width="9.140625" style="894"/>
    <col min="12563" max="12563" width="10.85546875" style="894" customWidth="1"/>
    <col min="12564" max="12564" width="17.28515625" style="894" customWidth="1"/>
    <col min="12565" max="12800" width="9.140625" style="894"/>
    <col min="12801" max="12801" width="6.7109375" style="894" customWidth="1"/>
    <col min="12802" max="12803" width="5.7109375" style="894" customWidth="1"/>
    <col min="12804" max="12804" width="6.7109375" style="894" customWidth="1"/>
    <col min="12805" max="12806" width="5.7109375" style="894" customWidth="1"/>
    <col min="12807" max="12807" width="6.7109375" style="894" customWidth="1"/>
    <col min="12808" max="12809" width="5.7109375" style="894" customWidth="1"/>
    <col min="12810" max="12810" width="6.7109375" style="894" customWidth="1"/>
    <col min="12811" max="12812" width="5.7109375" style="894" customWidth="1"/>
    <col min="12813" max="12813" width="11.28515625" style="894" customWidth="1"/>
    <col min="12814" max="12814" width="14.85546875" style="894" customWidth="1"/>
    <col min="12815" max="12815" width="9.85546875" style="894" customWidth="1"/>
    <col min="12816" max="12818" width="9.140625" style="894"/>
    <col min="12819" max="12819" width="10.85546875" style="894" customWidth="1"/>
    <col min="12820" max="12820" width="17.28515625" style="894" customWidth="1"/>
    <col min="12821" max="13056" width="9.140625" style="894"/>
    <col min="13057" max="13057" width="6.7109375" style="894" customWidth="1"/>
    <col min="13058" max="13059" width="5.7109375" style="894" customWidth="1"/>
    <col min="13060" max="13060" width="6.7109375" style="894" customWidth="1"/>
    <col min="13061" max="13062" width="5.7109375" style="894" customWidth="1"/>
    <col min="13063" max="13063" width="6.7109375" style="894" customWidth="1"/>
    <col min="13064" max="13065" width="5.7109375" style="894" customWidth="1"/>
    <col min="13066" max="13066" width="6.7109375" style="894" customWidth="1"/>
    <col min="13067" max="13068" width="5.7109375" style="894" customWidth="1"/>
    <col min="13069" max="13069" width="11.28515625" style="894" customWidth="1"/>
    <col min="13070" max="13070" width="14.85546875" style="894" customWidth="1"/>
    <col min="13071" max="13071" width="9.85546875" style="894" customWidth="1"/>
    <col min="13072" max="13074" width="9.140625" style="894"/>
    <col min="13075" max="13075" width="10.85546875" style="894" customWidth="1"/>
    <col min="13076" max="13076" width="17.28515625" style="894" customWidth="1"/>
    <col min="13077" max="13312" width="9.140625" style="894"/>
    <col min="13313" max="13313" width="6.7109375" style="894" customWidth="1"/>
    <col min="13314" max="13315" width="5.7109375" style="894" customWidth="1"/>
    <col min="13316" max="13316" width="6.7109375" style="894" customWidth="1"/>
    <col min="13317" max="13318" width="5.7109375" style="894" customWidth="1"/>
    <col min="13319" max="13319" width="6.7109375" style="894" customWidth="1"/>
    <col min="13320" max="13321" width="5.7109375" style="894" customWidth="1"/>
    <col min="13322" max="13322" width="6.7109375" style="894" customWidth="1"/>
    <col min="13323" max="13324" width="5.7109375" style="894" customWidth="1"/>
    <col min="13325" max="13325" width="11.28515625" style="894" customWidth="1"/>
    <col min="13326" max="13326" width="14.85546875" style="894" customWidth="1"/>
    <col min="13327" max="13327" width="9.85546875" style="894" customWidth="1"/>
    <col min="13328" max="13330" width="9.140625" style="894"/>
    <col min="13331" max="13331" width="10.85546875" style="894" customWidth="1"/>
    <col min="13332" max="13332" width="17.28515625" style="894" customWidth="1"/>
    <col min="13333" max="13568" width="9.140625" style="894"/>
    <col min="13569" max="13569" width="6.7109375" style="894" customWidth="1"/>
    <col min="13570" max="13571" width="5.7109375" style="894" customWidth="1"/>
    <col min="13572" max="13572" width="6.7109375" style="894" customWidth="1"/>
    <col min="13573" max="13574" width="5.7109375" style="894" customWidth="1"/>
    <col min="13575" max="13575" width="6.7109375" style="894" customWidth="1"/>
    <col min="13576" max="13577" width="5.7109375" style="894" customWidth="1"/>
    <col min="13578" max="13578" width="6.7109375" style="894" customWidth="1"/>
    <col min="13579" max="13580" width="5.7109375" style="894" customWidth="1"/>
    <col min="13581" max="13581" width="11.28515625" style="894" customWidth="1"/>
    <col min="13582" max="13582" width="14.85546875" style="894" customWidth="1"/>
    <col min="13583" max="13583" width="9.85546875" style="894" customWidth="1"/>
    <col min="13584" max="13586" width="9.140625" style="894"/>
    <col min="13587" max="13587" width="10.85546875" style="894" customWidth="1"/>
    <col min="13588" max="13588" width="17.28515625" style="894" customWidth="1"/>
    <col min="13589" max="13824" width="9.140625" style="894"/>
    <col min="13825" max="13825" width="6.7109375" style="894" customWidth="1"/>
    <col min="13826" max="13827" width="5.7109375" style="894" customWidth="1"/>
    <col min="13828" max="13828" width="6.7109375" style="894" customWidth="1"/>
    <col min="13829" max="13830" width="5.7109375" style="894" customWidth="1"/>
    <col min="13831" max="13831" width="6.7109375" style="894" customWidth="1"/>
    <col min="13832" max="13833" width="5.7109375" style="894" customWidth="1"/>
    <col min="13834" max="13834" width="6.7109375" style="894" customWidth="1"/>
    <col min="13835" max="13836" width="5.7109375" style="894" customWidth="1"/>
    <col min="13837" max="13837" width="11.28515625" style="894" customWidth="1"/>
    <col min="13838" max="13838" width="14.85546875" style="894" customWidth="1"/>
    <col min="13839" max="13839" width="9.85546875" style="894" customWidth="1"/>
    <col min="13840" max="13842" width="9.140625" style="894"/>
    <col min="13843" max="13843" width="10.85546875" style="894" customWidth="1"/>
    <col min="13844" max="13844" width="17.28515625" style="894" customWidth="1"/>
    <col min="13845" max="14080" width="9.140625" style="894"/>
    <col min="14081" max="14081" width="6.7109375" style="894" customWidth="1"/>
    <col min="14082" max="14083" width="5.7109375" style="894" customWidth="1"/>
    <col min="14084" max="14084" width="6.7109375" style="894" customWidth="1"/>
    <col min="14085" max="14086" width="5.7109375" style="894" customWidth="1"/>
    <col min="14087" max="14087" width="6.7109375" style="894" customWidth="1"/>
    <col min="14088" max="14089" width="5.7109375" style="894" customWidth="1"/>
    <col min="14090" max="14090" width="6.7109375" style="894" customWidth="1"/>
    <col min="14091" max="14092" width="5.7109375" style="894" customWidth="1"/>
    <col min="14093" max="14093" width="11.28515625" style="894" customWidth="1"/>
    <col min="14094" max="14094" width="14.85546875" style="894" customWidth="1"/>
    <col min="14095" max="14095" width="9.85546875" style="894" customWidth="1"/>
    <col min="14096" max="14098" width="9.140625" style="894"/>
    <col min="14099" max="14099" width="10.85546875" style="894" customWidth="1"/>
    <col min="14100" max="14100" width="17.28515625" style="894" customWidth="1"/>
    <col min="14101" max="14336" width="9.140625" style="894"/>
    <col min="14337" max="14337" width="6.7109375" style="894" customWidth="1"/>
    <col min="14338" max="14339" width="5.7109375" style="894" customWidth="1"/>
    <col min="14340" max="14340" width="6.7109375" style="894" customWidth="1"/>
    <col min="14341" max="14342" width="5.7109375" style="894" customWidth="1"/>
    <col min="14343" max="14343" width="6.7109375" style="894" customWidth="1"/>
    <col min="14344" max="14345" width="5.7109375" style="894" customWidth="1"/>
    <col min="14346" max="14346" width="6.7109375" style="894" customWidth="1"/>
    <col min="14347" max="14348" width="5.7109375" style="894" customWidth="1"/>
    <col min="14349" max="14349" width="11.28515625" style="894" customWidth="1"/>
    <col min="14350" max="14350" width="14.85546875" style="894" customWidth="1"/>
    <col min="14351" max="14351" width="9.85546875" style="894" customWidth="1"/>
    <col min="14352" max="14354" width="9.140625" style="894"/>
    <col min="14355" max="14355" width="10.85546875" style="894" customWidth="1"/>
    <col min="14356" max="14356" width="17.28515625" style="894" customWidth="1"/>
    <col min="14357" max="14592" width="9.140625" style="894"/>
    <col min="14593" max="14593" width="6.7109375" style="894" customWidth="1"/>
    <col min="14594" max="14595" width="5.7109375" style="894" customWidth="1"/>
    <col min="14596" max="14596" width="6.7109375" style="894" customWidth="1"/>
    <col min="14597" max="14598" width="5.7109375" style="894" customWidth="1"/>
    <col min="14599" max="14599" width="6.7109375" style="894" customWidth="1"/>
    <col min="14600" max="14601" width="5.7109375" style="894" customWidth="1"/>
    <col min="14602" max="14602" width="6.7109375" style="894" customWidth="1"/>
    <col min="14603" max="14604" width="5.7109375" style="894" customWidth="1"/>
    <col min="14605" max="14605" width="11.28515625" style="894" customWidth="1"/>
    <col min="14606" max="14606" width="14.85546875" style="894" customWidth="1"/>
    <col min="14607" max="14607" width="9.85546875" style="894" customWidth="1"/>
    <col min="14608" max="14610" width="9.140625" style="894"/>
    <col min="14611" max="14611" width="10.85546875" style="894" customWidth="1"/>
    <col min="14612" max="14612" width="17.28515625" style="894" customWidth="1"/>
    <col min="14613" max="14848" width="9.140625" style="894"/>
    <col min="14849" max="14849" width="6.7109375" style="894" customWidth="1"/>
    <col min="14850" max="14851" width="5.7109375" style="894" customWidth="1"/>
    <col min="14852" max="14852" width="6.7109375" style="894" customWidth="1"/>
    <col min="14853" max="14854" width="5.7109375" style="894" customWidth="1"/>
    <col min="14855" max="14855" width="6.7109375" style="894" customWidth="1"/>
    <col min="14856" max="14857" width="5.7109375" style="894" customWidth="1"/>
    <col min="14858" max="14858" width="6.7109375" style="894" customWidth="1"/>
    <col min="14859" max="14860" width="5.7109375" style="894" customWidth="1"/>
    <col min="14861" max="14861" width="11.28515625" style="894" customWidth="1"/>
    <col min="14862" max="14862" width="14.85546875" style="894" customWidth="1"/>
    <col min="14863" max="14863" width="9.85546875" style="894" customWidth="1"/>
    <col min="14864" max="14866" width="9.140625" style="894"/>
    <col min="14867" max="14867" width="10.85546875" style="894" customWidth="1"/>
    <col min="14868" max="14868" width="17.28515625" style="894" customWidth="1"/>
    <col min="14869" max="15104" width="9.140625" style="894"/>
    <col min="15105" max="15105" width="6.7109375" style="894" customWidth="1"/>
    <col min="15106" max="15107" width="5.7109375" style="894" customWidth="1"/>
    <col min="15108" max="15108" width="6.7109375" style="894" customWidth="1"/>
    <col min="15109" max="15110" width="5.7109375" style="894" customWidth="1"/>
    <col min="15111" max="15111" width="6.7109375" style="894" customWidth="1"/>
    <col min="15112" max="15113" width="5.7109375" style="894" customWidth="1"/>
    <col min="15114" max="15114" width="6.7109375" style="894" customWidth="1"/>
    <col min="15115" max="15116" width="5.7109375" style="894" customWidth="1"/>
    <col min="15117" max="15117" width="11.28515625" style="894" customWidth="1"/>
    <col min="15118" max="15118" width="14.85546875" style="894" customWidth="1"/>
    <col min="15119" max="15119" width="9.85546875" style="894" customWidth="1"/>
    <col min="15120" max="15122" width="9.140625" style="894"/>
    <col min="15123" max="15123" width="10.85546875" style="894" customWidth="1"/>
    <col min="15124" max="15124" width="17.28515625" style="894" customWidth="1"/>
    <col min="15125" max="15360" width="9.140625" style="894"/>
    <col min="15361" max="15361" width="6.7109375" style="894" customWidth="1"/>
    <col min="15362" max="15363" width="5.7109375" style="894" customWidth="1"/>
    <col min="15364" max="15364" width="6.7109375" style="894" customWidth="1"/>
    <col min="15365" max="15366" width="5.7109375" style="894" customWidth="1"/>
    <col min="15367" max="15367" width="6.7109375" style="894" customWidth="1"/>
    <col min="15368" max="15369" width="5.7109375" style="894" customWidth="1"/>
    <col min="15370" max="15370" width="6.7109375" style="894" customWidth="1"/>
    <col min="15371" max="15372" width="5.7109375" style="894" customWidth="1"/>
    <col min="15373" max="15373" width="11.28515625" style="894" customWidth="1"/>
    <col min="15374" max="15374" width="14.85546875" style="894" customWidth="1"/>
    <col min="15375" max="15375" width="9.85546875" style="894" customWidth="1"/>
    <col min="15376" max="15378" width="9.140625" style="894"/>
    <col min="15379" max="15379" width="10.85546875" style="894" customWidth="1"/>
    <col min="15380" max="15380" width="17.28515625" style="894" customWidth="1"/>
    <col min="15381" max="15616" width="9.140625" style="894"/>
    <col min="15617" max="15617" width="6.7109375" style="894" customWidth="1"/>
    <col min="15618" max="15619" width="5.7109375" style="894" customWidth="1"/>
    <col min="15620" max="15620" width="6.7109375" style="894" customWidth="1"/>
    <col min="15621" max="15622" width="5.7109375" style="894" customWidth="1"/>
    <col min="15623" max="15623" width="6.7109375" style="894" customWidth="1"/>
    <col min="15624" max="15625" width="5.7109375" style="894" customWidth="1"/>
    <col min="15626" max="15626" width="6.7109375" style="894" customWidth="1"/>
    <col min="15627" max="15628" width="5.7109375" style="894" customWidth="1"/>
    <col min="15629" max="15629" width="11.28515625" style="894" customWidth="1"/>
    <col min="15630" max="15630" width="14.85546875" style="894" customWidth="1"/>
    <col min="15631" max="15631" width="9.85546875" style="894" customWidth="1"/>
    <col min="15632" max="15634" width="9.140625" style="894"/>
    <col min="15635" max="15635" width="10.85546875" style="894" customWidth="1"/>
    <col min="15636" max="15636" width="17.28515625" style="894" customWidth="1"/>
    <col min="15637" max="15872" width="9.140625" style="894"/>
    <col min="15873" max="15873" width="6.7109375" style="894" customWidth="1"/>
    <col min="15874" max="15875" width="5.7109375" style="894" customWidth="1"/>
    <col min="15876" max="15876" width="6.7109375" style="894" customWidth="1"/>
    <col min="15877" max="15878" width="5.7109375" style="894" customWidth="1"/>
    <col min="15879" max="15879" width="6.7109375" style="894" customWidth="1"/>
    <col min="15880" max="15881" width="5.7109375" style="894" customWidth="1"/>
    <col min="15882" max="15882" width="6.7109375" style="894" customWidth="1"/>
    <col min="15883" max="15884" width="5.7109375" style="894" customWidth="1"/>
    <col min="15885" max="15885" width="11.28515625" style="894" customWidth="1"/>
    <col min="15886" max="15886" width="14.85546875" style="894" customWidth="1"/>
    <col min="15887" max="15887" width="9.85546875" style="894" customWidth="1"/>
    <col min="15888" max="15890" width="9.140625" style="894"/>
    <col min="15891" max="15891" width="10.85546875" style="894" customWidth="1"/>
    <col min="15892" max="15892" width="17.28515625" style="894" customWidth="1"/>
    <col min="15893" max="16128" width="9.140625" style="894"/>
    <col min="16129" max="16129" width="6.7109375" style="894" customWidth="1"/>
    <col min="16130" max="16131" width="5.7109375" style="894" customWidth="1"/>
    <col min="16132" max="16132" width="6.7109375" style="894" customWidth="1"/>
    <col min="16133" max="16134" width="5.7109375" style="894" customWidth="1"/>
    <col min="16135" max="16135" width="6.7109375" style="894" customWidth="1"/>
    <col min="16136" max="16137" width="5.7109375" style="894" customWidth="1"/>
    <col min="16138" max="16138" width="6.7109375" style="894" customWidth="1"/>
    <col min="16139" max="16140" width="5.7109375" style="894" customWidth="1"/>
    <col min="16141" max="16141" width="11.28515625" style="894" customWidth="1"/>
    <col min="16142" max="16142" width="14.85546875" style="894" customWidth="1"/>
    <col min="16143" max="16143" width="9.85546875" style="894" customWidth="1"/>
    <col min="16144" max="16146" width="9.140625" style="894"/>
    <col min="16147" max="16147" width="10.85546875" style="894" customWidth="1"/>
    <col min="16148" max="16148" width="17.28515625" style="894" customWidth="1"/>
    <col min="16149" max="16384" width="9.140625" style="894"/>
  </cols>
  <sheetData>
    <row r="1" spans="1:21" ht="15">
      <c r="A1" s="891" t="s">
        <v>771</v>
      </c>
      <c r="B1" s="892"/>
      <c r="C1" s="892"/>
      <c r="D1" s="892"/>
      <c r="E1" s="892"/>
      <c r="F1" s="892"/>
      <c r="G1" s="892"/>
      <c r="H1" s="892"/>
      <c r="I1" s="892"/>
      <c r="J1" s="892"/>
      <c r="K1" s="892"/>
      <c r="L1" s="892"/>
      <c r="M1" s="892"/>
      <c r="N1" s="892"/>
      <c r="O1" s="892"/>
      <c r="P1" s="892"/>
      <c r="Q1" s="892"/>
      <c r="R1" s="892"/>
      <c r="S1" s="892"/>
      <c r="T1" s="892"/>
      <c r="U1" s="893"/>
    </row>
    <row r="2" spans="1:21" ht="18.75" customHeight="1">
      <c r="A2" s="895" t="s">
        <v>772</v>
      </c>
      <c r="B2" s="892"/>
      <c r="C2" s="892"/>
      <c r="D2" s="892"/>
      <c r="E2" s="892"/>
      <c r="F2" s="892"/>
      <c r="G2" s="892"/>
      <c r="H2" s="892"/>
      <c r="I2" s="892"/>
      <c r="J2" s="892"/>
      <c r="K2" s="892"/>
      <c r="L2" s="892"/>
      <c r="M2" s="892"/>
      <c r="N2" s="892"/>
      <c r="O2" s="892"/>
      <c r="P2" s="892"/>
      <c r="Q2" s="892"/>
      <c r="R2" s="892"/>
      <c r="S2" s="892"/>
      <c r="T2" s="892"/>
      <c r="U2" s="893"/>
    </row>
    <row r="3" spans="1:21" ht="31.5" customHeight="1">
      <c r="A3" s="891" t="s">
        <v>773</v>
      </c>
      <c r="B3" s="892"/>
      <c r="C3" s="892"/>
      <c r="D3" s="892"/>
      <c r="E3" s="892"/>
      <c r="F3" s="892"/>
      <c r="G3" s="892"/>
      <c r="H3" s="892"/>
      <c r="I3" s="892"/>
      <c r="J3" s="896"/>
      <c r="K3" s="896"/>
      <c r="L3" s="896"/>
      <c r="M3" s="896"/>
      <c r="N3" s="897" t="s">
        <v>774</v>
      </c>
      <c r="O3" s="892"/>
      <c r="P3" s="891" t="s">
        <v>775</v>
      </c>
      <c r="Q3" s="892"/>
      <c r="R3" s="892"/>
      <c r="S3" s="892"/>
      <c r="T3" s="898" t="s">
        <v>776</v>
      </c>
      <c r="U3" s="893"/>
    </row>
    <row r="4" spans="1:21" ht="19.5" customHeight="1">
      <c r="A4" s="899" t="s">
        <v>207</v>
      </c>
      <c r="B4" s="900"/>
      <c r="C4" s="901" t="s">
        <v>96</v>
      </c>
      <c r="D4" s="899" t="s">
        <v>95</v>
      </c>
      <c r="E4" s="900"/>
      <c r="F4" s="901" t="s">
        <v>94</v>
      </c>
      <c r="G4" s="899" t="s">
        <v>93</v>
      </c>
      <c r="H4" s="900"/>
      <c r="I4" s="902" t="s">
        <v>206</v>
      </c>
      <c r="J4" s="903" t="s">
        <v>91</v>
      </c>
      <c r="K4" s="904"/>
      <c r="L4" s="905" t="s">
        <v>90</v>
      </c>
      <c r="M4" s="906"/>
      <c r="N4" s="905" t="s">
        <v>575</v>
      </c>
      <c r="O4" s="892"/>
      <c r="P4" s="899" t="s">
        <v>131</v>
      </c>
      <c r="Q4" s="900"/>
      <c r="R4" s="901" t="s">
        <v>739</v>
      </c>
      <c r="S4" s="907"/>
      <c r="T4" s="901" t="s">
        <v>575</v>
      </c>
      <c r="U4" s="893"/>
    </row>
    <row r="5" spans="1:21" ht="19.5" customHeight="1">
      <c r="A5" s="908" t="s">
        <v>130</v>
      </c>
      <c r="B5" s="909" t="s">
        <v>777</v>
      </c>
      <c r="C5" s="909" t="s">
        <v>778</v>
      </c>
      <c r="D5" s="908" t="s">
        <v>130</v>
      </c>
      <c r="E5" s="909" t="s">
        <v>777</v>
      </c>
      <c r="F5" s="909" t="s">
        <v>778</v>
      </c>
      <c r="G5" s="908" t="s">
        <v>130</v>
      </c>
      <c r="H5" s="909" t="s">
        <v>777</v>
      </c>
      <c r="I5" s="909" t="s">
        <v>778</v>
      </c>
      <c r="J5" s="910" t="s">
        <v>130</v>
      </c>
      <c r="K5" s="911" t="s">
        <v>777</v>
      </c>
      <c r="L5" s="911" t="s">
        <v>778</v>
      </c>
      <c r="M5" s="912"/>
      <c r="N5" s="913"/>
      <c r="O5" s="892"/>
      <c r="P5" s="908" t="s">
        <v>130</v>
      </c>
      <c r="Q5" s="909" t="s">
        <v>777</v>
      </c>
      <c r="R5" s="909" t="s">
        <v>778</v>
      </c>
      <c r="S5" s="914"/>
      <c r="T5" s="915"/>
      <c r="U5" s="893"/>
    </row>
    <row r="6" spans="1:21" ht="19.5" customHeight="1">
      <c r="A6" s="916" t="s">
        <v>131</v>
      </c>
      <c r="B6" s="917" t="s">
        <v>779</v>
      </c>
      <c r="C6" s="917" t="s">
        <v>780</v>
      </c>
      <c r="D6" s="916" t="s">
        <v>131</v>
      </c>
      <c r="E6" s="917" t="s">
        <v>779</v>
      </c>
      <c r="F6" s="917" t="s">
        <v>780</v>
      </c>
      <c r="G6" s="916" t="s">
        <v>131</v>
      </c>
      <c r="H6" s="917" t="s">
        <v>779</v>
      </c>
      <c r="I6" s="917" t="s">
        <v>780</v>
      </c>
      <c r="J6" s="918" t="s">
        <v>131</v>
      </c>
      <c r="K6" s="919" t="s">
        <v>779</v>
      </c>
      <c r="L6" s="919" t="s">
        <v>780</v>
      </c>
      <c r="M6" s="920"/>
      <c r="N6" s="921" t="s">
        <v>576</v>
      </c>
      <c r="O6" s="892"/>
      <c r="P6" s="916" t="s">
        <v>131</v>
      </c>
      <c r="Q6" s="917" t="s">
        <v>779</v>
      </c>
      <c r="R6" s="917" t="s">
        <v>780</v>
      </c>
      <c r="S6" s="922"/>
      <c r="T6" s="923" t="s">
        <v>576</v>
      </c>
      <c r="U6" s="893"/>
    </row>
    <row r="7" spans="1:21" ht="33.950000000000003" customHeight="1">
      <c r="A7" s="924">
        <f>SUM(B7:C7)</f>
        <v>10</v>
      </c>
      <c r="B7" s="925">
        <v>3</v>
      </c>
      <c r="C7" s="925">
        <v>7</v>
      </c>
      <c r="D7" s="924">
        <f>SUM(E7:F7)</f>
        <v>231</v>
      </c>
      <c r="E7" s="925">
        <v>134</v>
      </c>
      <c r="F7" s="925">
        <v>97</v>
      </c>
      <c r="G7" s="924">
        <f>SUM(H7:I7)</f>
        <v>37</v>
      </c>
      <c r="H7" s="926">
        <v>22</v>
      </c>
      <c r="I7" s="926">
        <v>15</v>
      </c>
      <c r="J7" s="927">
        <f>SUM(K7:L7)</f>
        <v>52</v>
      </c>
      <c r="K7" s="928">
        <v>26</v>
      </c>
      <c r="L7" s="928">
        <v>26</v>
      </c>
      <c r="M7" s="929" t="s">
        <v>781</v>
      </c>
      <c r="N7" s="930" t="s">
        <v>766</v>
      </c>
      <c r="O7" s="892"/>
      <c r="P7" s="924">
        <f>SUM(Q7:R7)</f>
        <v>915</v>
      </c>
      <c r="Q7" s="925">
        <f>SUM(K7,H7,E7,B7,K32,H32,E32,B32,K57,H57,E57,B57,K82,H82,E82,B82,K107,H107,E107,B107)</f>
        <v>413</v>
      </c>
      <c r="R7" s="925">
        <f>SUM(L7,I7,F7,C7,L32,I32,F32,C32,L57,I57,F57,C57,L82,I82,F82,C82,L107,I107,F107,C107)</f>
        <v>502</v>
      </c>
      <c r="S7" s="931" t="s">
        <v>781</v>
      </c>
      <c r="T7" s="932" t="s">
        <v>766</v>
      </c>
      <c r="U7" s="893"/>
    </row>
    <row r="8" spans="1:21" ht="33.950000000000003" customHeight="1">
      <c r="A8" s="924">
        <f>SUM(B8:C8)</f>
        <v>21</v>
      </c>
      <c r="B8" s="925">
        <v>15</v>
      </c>
      <c r="C8" s="925">
        <v>6</v>
      </c>
      <c r="D8" s="924">
        <f>SUM(E8:F8)</f>
        <v>66</v>
      </c>
      <c r="E8" s="925">
        <v>25</v>
      </c>
      <c r="F8" s="925">
        <v>41</v>
      </c>
      <c r="G8" s="924">
        <f>SUM(H8:I8)</f>
        <v>39</v>
      </c>
      <c r="H8" s="925">
        <v>15</v>
      </c>
      <c r="I8" s="925">
        <v>24</v>
      </c>
      <c r="J8" s="927">
        <f>SUM(K8:L8)</f>
        <v>135</v>
      </c>
      <c r="K8" s="928">
        <v>65</v>
      </c>
      <c r="L8" s="928">
        <v>70</v>
      </c>
      <c r="M8" s="933" t="s">
        <v>88</v>
      </c>
      <c r="N8" s="934"/>
      <c r="O8" s="892"/>
      <c r="P8" s="935">
        <f>SUM(Q8:R8)</f>
        <v>1851</v>
      </c>
      <c r="Q8" s="936">
        <f t="shared" ref="Q8:R27" si="0">SUM(K8,H8,E8,B8,K33,H33,E33,B33,K58,H58,E58,B58,K83,H83,E83,B83,K108,H108,E108,B108)</f>
        <v>629</v>
      </c>
      <c r="R8" s="936">
        <f t="shared" si="0"/>
        <v>1222</v>
      </c>
      <c r="S8" s="937" t="s">
        <v>88</v>
      </c>
      <c r="T8" s="938"/>
      <c r="U8" s="893"/>
    </row>
    <row r="9" spans="1:21" ht="33.950000000000003" customHeight="1">
      <c r="A9" s="939">
        <f t="shared" ref="A9:I9" si="1">SUM(A7:A8)</f>
        <v>31</v>
      </c>
      <c r="B9" s="940">
        <f t="shared" si="1"/>
        <v>18</v>
      </c>
      <c r="C9" s="940">
        <f t="shared" si="1"/>
        <v>13</v>
      </c>
      <c r="D9" s="939">
        <f t="shared" si="1"/>
        <v>297</v>
      </c>
      <c r="E9" s="940">
        <f t="shared" si="1"/>
        <v>159</v>
      </c>
      <c r="F9" s="940">
        <f t="shared" si="1"/>
        <v>138</v>
      </c>
      <c r="G9" s="939">
        <f t="shared" si="1"/>
        <v>76</v>
      </c>
      <c r="H9" s="940">
        <f t="shared" si="1"/>
        <v>37</v>
      </c>
      <c r="I9" s="940">
        <f t="shared" si="1"/>
        <v>39</v>
      </c>
      <c r="J9" s="941">
        <f>SUM(K7+L7+K8+L8)</f>
        <v>187</v>
      </c>
      <c r="K9" s="942">
        <f>SUM(K7:K8)</f>
        <v>91</v>
      </c>
      <c r="L9" s="942">
        <f>SUM(L7:L8)</f>
        <v>96</v>
      </c>
      <c r="M9" s="929" t="s">
        <v>89</v>
      </c>
      <c r="N9" s="943" t="s">
        <v>767</v>
      </c>
      <c r="O9" s="892"/>
      <c r="P9" s="939">
        <f>SUM(P7:P8)</f>
        <v>2766</v>
      </c>
      <c r="Q9" s="940">
        <f t="shared" si="0"/>
        <v>1042</v>
      </c>
      <c r="R9" s="940">
        <f t="shared" si="0"/>
        <v>1724</v>
      </c>
      <c r="S9" s="944" t="s">
        <v>89</v>
      </c>
      <c r="T9" s="945" t="s">
        <v>767</v>
      </c>
      <c r="U9" s="893"/>
    </row>
    <row r="10" spans="1:21" ht="33.950000000000003" customHeight="1">
      <c r="A10" s="924">
        <f>SUM(B10:C10)</f>
        <v>50</v>
      </c>
      <c r="B10" s="925">
        <v>11</v>
      </c>
      <c r="C10" s="925">
        <v>39</v>
      </c>
      <c r="D10" s="924">
        <f>SUM(E10:F10)</f>
        <v>138</v>
      </c>
      <c r="E10" s="925">
        <v>54</v>
      </c>
      <c r="F10" s="925">
        <v>84</v>
      </c>
      <c r="G10" s="924">
        <f>SUM(H10:I10)</f>
        <v>84</v>
      </c>
      <c r="H10" s="925">
        <v>27</v>
      </c>
      <c r="I10" s="925">
        <v>57</v>
      </c>
      <c r="J10" s="927">
        <f>SUM(K10:L10)</f>
        <v>170</v>
      </c>
      <c r="K10" s="928">
        <v>69</v>
      </c>
      <c r="L10" s="928">
        <v>101</v>
      </c>
      <c r="M10" s="929" t="s">
        <v>781</v>
      </c>
      <c r="N10" s="930" t="s">
        <v>768</v>
      </c>
      <c r="O10" s="892"/>
      <c r="P10" s="946">
        <f>SUM(Q10:R10)</f>
        <v>1285</v>
      </c>
      <c r="Q10" s="947">
        <f t="shared" si="0"/>
        <v>334</v>
      </c>
      <c r="R10" s="947">
        <f t="shared" si="0"/>
        <v>951</v>
      </c>
      <c r="S10" s="948" t="s">
        <v>781</v>
      </c>
      <c r="T10" s="932" t="s">
        <v>768</v>
      </c>
      <c r="U10" s="893"/>
    </row>
    <row r="11" spans="1:21" ht="33.950000000000003" customHeight="1">
      <c r="A11" s="924">
        <f>SUM(B11:C11)</f>
        <v>34</v>
      </c>
      <c r="B11" s="925">
        <v>6</v>
      </c>
      <c r="C11" s="925">
        <v>28</v>
      </c>
      <c r="D11" s="924">
        <f>SUM(E11:F11)</f>
        <v>7</v>
      </c>
      <c r="E11" s="925">
        <v>1</v>
      </c>
      <c r="F11" s="925">
        <v>6</v>
      </c>
      <c r="G11" s="924">
        <f>SUM(H11:I11)</f>
        <v>3</v>
      </c>
      <c r="H11" s="925">
        <v>0</v>
      </c>
      <c r="I11" s="925">
        <v>3</v>
      </c>
      <c r="J11" s="927">
        <f>SUM(K11:L11)</f>
        <v>36</v>
      </c>
      <c r="K11" s="928">
        <v>8</v>
      </c>
      <c r="L11" s="928">
        <v>28</v>
      </c>
      <c r="M11" s="933" t="s">
        <v>88</v>
      </c>
      <c r="N11" s="934"/>
      <c r="O11" s="892"/>
      <c r="P11" s="935">
        <f>SUM(Q11:R11)</f>
        <v>314</v>
      </c>
      <c r="Q11" s="936">
        <f t="shared" si="0"/>
        <v>84</v>
      </c>
      <c r="R11" s="936">
        <f t="shared" si="0"/>
        <v>230</v>
      </c>
      <c r="S11" s="937" t="s">
        <v>88</v>
      </c>
      <c r="T11" s="938"/>
      <c r="U11" s="893"/>
    </row>
    <row r="12" spans="1:21" ht="33.950000000000003" customHeight="1">
      <c r="A12" s="939">
        <f t="shared" ref="A12:L12" si="2">SUM(A10:A11)</f>
        <v>84</v>
      </c>
      <c r="B12" s="940">
        <f t="shared" si="2"/>
        <v>17</v>
      </c>
      <c r="C12" s="940">
        <f t="shared" si="2"/>
        <v>67</v>
      </c>
      <c r="D12" s="939">
        <f t="shared" si="2"/>
        <v>145</v>
      </c>
      <c r="E12" s="940">
        <f t="shared" si="2"/>
        <v>55</v>
      </c>
      <c r="F12" s="940">
        <f t="shared" si="2"/>
        <v>90</v>
      </c>
      <c r="G12" s="939">
        <f t="shared" si="2"/>
        <v>87</v>
      </c>
      <c r="H12" s="940">
        <f t="shared" si="2"/>
        <v>27</v>
      </c>
      <c r="I12" s="940">
        <f t="shared" si="2"/>
        <v>60</v>
      </c>
      <c r="J12" s="941">
        <f>SUM(K10+L10+K11+L11)</f>
        <v>206</v>
      </c>
      <c r="K12" s="942">
        <f t="shared" si="2"/>
        <v>77</v>
      </c>
      <c r="L12" s="942">
        <f t="shared" si="2"/>
        <v>129</v>
      </c>
      <c r="M12" s="929" t="s">
        <v>89</v>
      </c>
      <c r="N12" s="943" t="s">
        <v>447</v>
      </c>
      <c r="O12" s="892"/>
      <c r="P12" s="939">
        <f>SUM(P10:P11)</f>
        <v>1599</v>
      </c>
      <c r="Q12" s="940">
        <f t="shared" si="0"/>
        <v>418</v>
      </c>
      <c r="R12" s="940">
        <f t="shared" si="0"/>
        <v>1181</v>
      </c>
      <c r="S12" s="944" t="s">
        <v>89</v>
      </c>
      <c r="T12" s="945" t="s">
        <v>447</v>
      </c>
      <c r="U12" s="893"/>
    </row>
    <row r="13" spans="1:21" ht="33.950000000000003" customHeight="1">
      <c r="A13" s="924">
        <f>SUM(B13:C13)</f>
        <v>0</v>
      </c>
      <c r="B13" s="925">
        <v>0</v>
      </c>
      <c r="C13" s="925">
        <v>0</v>
      </c>
      <c r="D13" s="924">
        <f>SUM(E13:F13)</f>
        <v>11</v>
      </c>
      <c r="E13" s="925">
        <v>10</v>
      </c>
      <c r="F13" s="925">
        <v>1</v>
      </c>
      <c r="G13" s="924">
        <f>SUM(H13:I13)</f>
        <v>7</v>
      </c>
      <c r="H13" s="925">
        <v>5</v>
      </c>
      <c r="I13" s="925">
        <v>2</v>
      </c>
      <c r="J13" s="927">
        <f>SUM(K13:L13)</f>
        <v>2</v>
      </c>
      <c r="K13" s="928">
        <v>2</v>
      </c>
      <c r="L13" s="928">
        <v>0</v>
      </c>
      <c r="M13" s="929" t="s">
        <v>781</v>
      </c>
      <c r="N13" s="930" t="s">
        <v>466</v>
      </c>
      <c r="O13" s="892"/>
      <c r="P13" s="946">
        <f>SUM(Q13:R13)</f>
        <v>41</v>
      </c>
      <c r="Q13" s="947">
        <f t="shared" si="0"/>
        <v>35</v>
      </c>
      <c r="R13" s="947">
        <f t="shared" si="0"/>
        <v>6</v>
      </c>
      <c r="S13" s="948" t="s">
        <v>781</v>
      </c>
      <c r="T13" s="932" t="s">
        <v>466</v>
      </c>
      <c r="U13" s="893"/>
    </row>
    <row r="14" spans="1:21" ht="33.950000000000003" customHeight="1">
      <c r="A14" s="924">
        <f>SUM(B14:C14)</f>
        <v>8</v>
      </c>
      <c r="B14" s="925">
        <v>5</v>
      </c>
      <c r="C14" s="925">
        <v>3</v>
      </c>
      <c r="D14" s="924">
        <f>SUM(E14:F14)</f>
        <v>0</v>
      </c>
      <c r="E14" s="925">
        <v>0</v>
      </c>
      <c r="F14" s="925">
        <v>0</v>
      </c>
      <c r="G14" s="924">
        <f>SUM(H14:I14)</f>
        <v>1</v>
      </c>
      <c r="H14" s="925">
        <v>1</v>
      </c>
      <c r="I14" s="925">
        <v>0</v>
      </c>
      <c r="J14" s="927">
        <f>SUM(K14:L14)</f>
        <v>25</v>
      </c>
      <c r="K14" s="928">
        <v>19</v>
      </c>
      <c r="L14" s="928">
        <v>6</v>
      </c>
      <c r="M14" s="933" t="s">
        <v>88</v>
      </c>
      <c r="N14" s="934"/>
      <c r="O14" s="892"/>
      <c r="P14" s="935">
        <f>SUM(Q14:R14)</f>
        <v>122</v>
      </c>
      <c r="Q14" s="936">
        <f t="shared" si="0"/>
        <v>86</v>
      </c>
      <c r="R14" s="936">
        <f t="shared" si="0"/>
        <v>36</v>
      </c>
      <c r="S14" s="937" t="s">
        <v>88</v>
      </c>
      <c r="T14" s="938"/>
      <c r="U14" s="893"/>
    </row>
    <row r="15" spans="1:21" ht="33.950000000000003" customHeight="1">
      <c r="A15" s="924">
        <f>SUM(B15:C15)</f>
        <v>8</v>
      </c>
      <c r="B15" s="940">
        <f t="shared" ref="B15:L15" si="3">SUM(B13:B14)</f>
        <v>5</v>
      </c>
      <c r="C15" s="940">
        <f t="shared" si="3"/>
        <v>3</v>
      </c>
      <c r="D15" s="939">
        <f t="shared" si="3"/>
        <v>11</v>
      </c>
      <c r="E15" s="940">
        <f t="shared" si="3"/>
        <v>10</v>
      </c>
      <c r="F15" s="940">
        <f t="shared" si="3"/>
        <v>1</v>
      </c>
      <c r="G15" s="939">
        <f t="shared" si="3"/>
        <v>8</v>
      </c>
      <c r="H15" s="940">
        <f t="shared" si="3"/>
        <v>6</v>
      </c>
      <c r="I15" s="940">
        <f t="shared" si="3"/>
        <v>2</v>
      </c>
      <c r="J15" s="941">
        <f t="shared" si="3"/>
        <v>27</v>
      </c>
      <c r="K15" s="942">
        <f t="shared" si="3"/>
        <v>21</v>
      </c>
      <c r="L15" s="942">
        <f t="shared" si="3"/>
        <v>6</v>
      </c>
      <c r="M15" s="929" t="s">
        <v>89</v>
      </c>
      <c r="N15" s="943" t="s">
        <v>467</v>
      </c>
      <c r="O15" s="892"/>
      <c r="P15" s="939">
        <f>SUM(P13:P14)</f>
        <v>163</v>
      </c>
      <c r="Q15" s="940">
        <f t="shared" si="0"/>
        <v>121</v>
      </c>
      <c r="R15" s="940">
        <f t="shared" si="0"/>
        <v>42</v>
      </c>
      <c r="S15" s="944" t="s">
        <v>89</v>
      </c>
      <c r="T15" s="945" t="s">
        <v>467</v>
      </c>
      <c r="U15" s="893"/>
    </row>
    <row r="16" spans="1:21" ht="33.950000000000003" customHeight="1">
      <c r="A16" s="924">
        <f>SUM(B16:C16)</f>
        <v>3</v>
      </c>
      <c r="B16" s="925">
        <v>0</v>
      </c>
      <c r="C16" s="925">
        <v>3</v>
      </c>
      <c r="D16" s="924">
        <f>SUM(E16:F16)</f>
        <v>6</v>
      </c>
      <c r="E16" s="925">
        <v>5</v>
      </c>
      <c r="F16" s="925">
        <v>1</v>
      </c>
      <c r="G16" s="924">
        <f>SUM(H16:I16)</f>
        <v>7</v>
      </c>
      <c r="H16" s="925">
        <v>6</v>
      </c>
      <c r="I16" s="925">
        <v>1</v>
      </c>
      <c r="J16" s="927">
        <f>SUM(K16:L16)</f>
        <v>5</v>
      </c>
      <c r="K16" s="928">
        <v>4</v>
      </c>
      <c r="L16" s="928">
        <v>1</v>
      </c>
      <c r="M16" s="929" t="s">
        <v>781</v>
      </c>
      <c r="N16" s="949" t="s">
        <v>769</v>
      </c>
      <c r="O16" s="892"/>
      <c r="P16" s="946">
        <f>SUM(Q16:R16)</f>
        <v>58</v>
      </c>
      <c r="Q16" s="947">
        <f t="shared" si="0"/>
        <v>29</v>
      </c>
      <c r="R16" s="947">
        <f t="shared" si="0"/>
        <v>29</v>
      </c>
      <c r="S16" s="948" t="s">
        <v>781</v>
      </c>
      <c r="T16" s="950" t="s">
        <v>769</v>
      </c>
      <c r="U16" s="893"/>
    </row>
    <row r="17" spans="1:21" ht="33.950000000000003" customHeight="1">
      <c r="A17" s="924">
        <f>SUM(B17:C17)</f>
        <v>8</v>
      </c>
      <c r="B17" s="925">
        <v>6</v>
      </c>
      <c r="C17" s="925">
        <v>2</v>
      </c>
      <c r="D17" s="924">
        <f>SUM(E17:F17)</f>
        <v>2</v>
      </c>
      <c r="E17" s="925">
        <v>0</v>
      </c>
      <c r="F17" s="925">
        <v>2</v>
      </c>
      <c r="G17" s="924">
        <f>SUM(H17:I17)</f>
        <v>2</v>
      </c>
      <c r="H17" s="925">
        <v>0</v>
      </c>
      <c r="I17" s="925">
        <v>2</v>
      </c>
      <c r="J17" s="927">
        <f>SUM(K17:L17)</f>
        <v>22</v>
      </c>
      <c r="K17" s="928">
        <v>12</v>
      </c>
      <c r="L17" s="928">
        <v>10</v>
      </c>
      <c r="M17" s="933" t="s">
        <v>88</v>
      </c>
      <c r="N17" s="930"/>
      <c r="O17" s="892"/>
      <c r="P17" s="935">
        <f>SUM(Q17:R17)</f>
        <v>162</v>
      </c>
      <c r="Q17" s="936">
        <f t="shared" si="0"/>
        <v>74</v>
      </c>
      <c r="R17" s="936">
        <f t="shared" si="0"/>
        <v>88</v>
      </c>
      <c r="S17" s="937" t="s">
        <v>88</v>
      </c>
      <c r="T17" s="932"/>
      <c r="U17" s="893"/>
    </row>
    <row r="18" spans="1:21" ht="33.950000000000003" customHeight="1">
      <c r="A18" s="939">
        <f>SUM(A16:A17)</f>
        <v>11</v>
      </c>
      <c r="B18" s="940">
        <f>SUM(B16:B17)</f>
        <v>6</v>
      </c>
      <c r="C18" s="940">
        <f t="shared" ref="C18:L18" si="4">SUM(C16:C17)</f>
        <v>5</v>
      </c>
      <c r="D18" s="939">
        <f t="shared" si="4"/>
        <v>8</v>
      </c>
      <c r="E18" s="940">
        <f t="shared" si="4"/>
        <v>5</v>
      </c>
      <c r="F18" s="940">
        <f t="shared" si="4"/>
        <v>3</v>
      </c>
      <c r="G18" s="939">
        <f t="shared" si="4"/>
        <v>9</v>
      </c>
      <c r="H18" s="940">
        <f t="shared" si="4"/>
        <v>6</v>
      </c>
      <c r="I18" s="940">
        <f t="shared" si="4"/>
        <v>3</v>
      </c>
      <c r="J18" s="941">
        <f t="shared" si="4"/>
        <v>27</v>
      </c>
      <c r="K18" s="942">
        <f t="shared" si="4"/>
        <v>16</v>
      </c>
      <c r="L18" s="942">
        <f t="shared" si="4"/>
        <v>11</v>
      </c>
      <c r="M18" s="929" t="s">
        <v>89</v>
      </c>
      <c r="N18" s="943" t="s">
        <v>489</v>
      </c>
      <c r="O18" s="892"/>
      <c r="P18" s="939">
        <f>SUM(P16:P17)</f>
        <v>220</v>
      </c>
      <c r="Q18" s="940">
        <f t="shared" si="0"/>
        <v>103</v>
      </c>
      <c r="R18" s="940">
        <f t="shared" si="0"/>
        <v>117</v>
      </c>
      <c r="S18" s="944" t="s">
        <v>89</v>
      </c>
      <c r="T18" s="945" t="s">
        <v>489</v>
      </c>
      <c r="U18" s="893"/>
    </row>
    <row r="19" spans="1:21" ht="33.950000000000003" customHeight="1">
      <c r="A19" s="924">
        <f>SUM(B19:C19)</f>
        <v>31</v>
      </c>
      <c r="B19" s="925">
        <v>1</v>
      </c>
      <c r="C19" s="925">
        <v>30</v>
      </c>
      <c r="D19" s="924">
        <f>SUM(E19:F19)</f>
        <v>331</v>
      </c>
      <c r="E19" s="925">
        <v>177</v>
      </c>
      <c r="F19" s="925">
        <v>154</v>
      </c>
      <c r="G19" s="924">
        <f>SUM(H19:I19)</f>
        <v>132</v>
      </c>
      <c r="H19" s="925">
        <v>57</v>
      </c>
      <c r="I19" s="925">
        <v>75</v>
      </c>
      <c r="J19" s="927">
        <f>SUM(K19:L19)</f>
        <v>96</v>
      </c>
      <c r="K19" s="928">
        <v>24</v>
      </c>
      <c r="L19" s="928">
        <v>72</v>
      </c>
      <c r="M19" s="929" t="s">
        <v>781</v>
      </c>
      <c r="N19" s="930" t="s">
        <v>494</v>
      </c>
      <c r="O19" s="892"/>
      <c r="P19" s="946">
        <f>SUM(Q19:R19)</f>
        <v>1198</v>
      </c>
      <c r="Q19" s="947">
        <f t="shared" si="0"/>
        <v>493</v>
      </c>
      <c r="R19" s="947">
        <f t="shared" si="0"/>
        <v>705</v>
      </c>
      <c r="S19" s="948" t="s">
        <v>781</v>
      </c>
      <c r="T19" s="932" t="s">
        <v>494</v>
      </c>
      <c r="U19" s="893"/>
    </row>
    <row r="20" spans="1:21" ht="33.950000000000003" customHeight="1">
      <c r="A20" s="924">
        <f>SUM(B20:C20)</f>
        <v>113</v>
      </c>
      <c r="B20" s="925">
        <v>51</v>
      </c>
      <c r="C20" s="925">
        <v>62</v>
      </c>
      <c r="D20" s="924">
        <f>SUM(E20:F20)</f>
        <v>134</v>
      </c>
      <c r="E20" s="925">
        <v>76</v>
      </c>
      <c r="F20" s="925">
        <v>58</v>
      </c>
      <c r="G20" s="924">
        <f>SUM(H20:I20)</f>
        <v>96</v>
      </c>
      <c r="H20" s="925">
        <v>43</v>
      </c>
      <c r="I20" s="925">
        <v>53</v>
      </c>
      <c r="J20" s="927">
        <f>SUM(K20:L20)</f>
        <v>687</v>
      </c>
      <c r="K20" s="928">
        <v>350</v>
      </c>
      <c r="L20" s="928">
        <v>337</v>
      </c>
      <c r="M20" s="933" t="s">
        <v>88</v>
      </c>
      <c r="N20" s="934"/>
      <c r="O20" s="892"/>
      <c r="P20" s="935">
        <f>SUM(Q20:R20)</f>
        <v>2606</v>
      </c>
      <c r="Q20" s="936">
        <f t="shared" si="0"/>
        <v>1262</v>
      </c>
      <c r="R20" s="936">
        <f t="shared" si="0"/>
        <v>1344</v>
      </c>
      <c r="S20" s="937" t="s">
        <v>88</v>
      </c>
      <c r="T20" s="938"/>
      <c r="U20" s="893"/>
    </row>
    <row r="21" spans="1:21" ht="33.950000000000003" customHeight="1">
      <c r="A21" s="939">
        <f t="shared" ref="A21:L21" si="5">SUM(A19:A20)</f>
        <v>144</v>
      </c>
      <c r="B21" s="940">
        <f t="shared" si="5"/>
        <v>52</v>
      </c>
      <c r="C21" s="940">
        <f t="shared" si="5"/>
        <v>92</v>
      </c>
      <c r="D21" s="939">
        <f t="shared" si="5"/>
        <v>465</v>
      </c>
      <c r="E21" s="940">
        <f t="shared" si="5"/>
        <v>253</v>
      </c>
      <c r="F21" s="940">
        <f t="shared" si="5"/>
        <v>212</v>
      </c>
      <c r="G21" s="939">
        <f t="shared" si="5"/>
        <v>228</v>
      </c>
      <c r="H21" s="940">
        <f t="shared" si="5"/>
        <v>100</v>
      </c>
      <c r="I21" s="940">
        <f t="shared" si="5"/>
        <v>128</v>
      </c>
      <c r="J21" s="941">
        <f t="shared" si="5"/>
        <v>783</v>
      </c>
      <c r="K21" s="942">
        <f t="shared" si="5"/>
        <v>374</v>
      </c>
      <c r="L21" s="942">
        <f t="shared" si="5"/>
        <v>409</v>
      </c>
      <c r="M21" s="951" t="s">
        <v>89</v>
      </c>
      <c r="N21" s="952" t="s">
        <v>770</v>
      </c>
      <c r="O21" s="892"/>
      <c r="P21" s="939">
        <f>SUM(P19:P20)</f>
        <v>3804</v>
      </c>
      <c r="Q21" s="940">
        <f t="shared" si="0"/>
        <v>1755</v>
      </c>
      <c r="R21" s="940">
        <f t="shared" si="0"/>
        <v>2049</v>
      </c>
      <c r="S21" s="944" t="s">
        <v>89</v>
      </c>
      <c r="T21" s="953" t="s">
        <v>770</v>
      </c>
      <c r="U21" s="893"/>
    </row>
    <row r="22" spans="1:21" ht="33.950000000000003" customHeight="1">
      <c r="A22" s="924">
        <f>SUM(B22:C22)</f>
        <v>28</v>
      </c>
      <c r="B22" s="925">
        <v>5</v>
      </c>
      <c r="C22" s="925">
        <v>23</v>
      </c>
      <c r="D22" s="924">
        <f>SUM(E22:F22)</f>
        <v>10</v>
      </c>
      <c r="E22" s="925">
        <v>6</v>
      </c>
      <c r="F22" s="925">
        <v>4</v>
      </c>
      <c r="G22" s="924">
        <f>SUM(H22:I22)</f>
        <v>74</v>
      </c>
      <c r="H22" s="925">
        <v>29</v>
      </c>
      <c r="I22" s="925">
        <v>45</v>
      </c>
      <c r="J22" s="927">
        <f>SUM(K22:L22)</f>
        <v>73</v>
      </c>
      <c r="K22" s="928">
        <v>29</v>
      </c>
      <c r="L22" s="928">
        <v>44</v>
      </c>
      <c r="M22" s="929" t="s">
        <v>781</v>
      </c>
      <c r="N22" s="930" t="s">
        <v>514</v>
      </c>
      <c r="O22" s="892"/>
      <c r="P22" s="946">
        <f>SUM(Q22:R22)</f>
        <v>311</v>
      </c>
      <c r="Q22" s="947">
        <f t="shared" si="0"/>
        <v>106</v>
      </c>
      <c r="R22" s="947">
        <f t="shared" si="0"/>
        <v>205</v>
      </c>
      <c r="S22" s="948" t="s">
        <v>781</v>
      </c>
      <c r="T22" s="932" t="s">
        <v>514</v>
      </c>
      <c r="U22" s="893"/>
    </row>
    <row r="23" spans="1:21" ht="33.950000000000003" customHeight="1">
      <c r="A23" s="924">
        <f>SUM(B23:C23)</f>
        <v>222</v>
      </c>
      <c r="B23" s="925">
        <v>60</v>
      </c>
      <c r="C23" s="925">
        <v>162</v>
      </c>
      <c r="D23" s="924">
        <f>SUM(E23:F23)</f>
        <v>3</v>
      </c>
      <c r="E23" s="925">
        <v>1</v>
      </c>
      <c r="F23" s="925">
        <v>2</v>
      </c>
      <c r="G23" s="924">
        <f>SUM(H23:I23)</f>
        <v>106</v>
      </c>
      <c r="H23" s="925">
        <v>42</v>
      </c>
      <c r="I23" s="925">
        <v>64</v>
      </c>
      <c r="J23" s="927">
        <f>SUM(K23:L23)</f>
        <v>339</v>
      </c>
      <c r="K23" s="928">
        <v>114</v>
      </c>
      <c r="L23" s="928">
        <v>225</v>
      </c>
      <c r="M23" s="933" t="s">
        <v>88</v>
      </c>
      <c r="N23" s="934"/>
      <c r="O23" s="892"/>
      <c r="P23" s="935">
        <f>SUM(Q23:R23)</f>
        <v>1400</v>
      </c>
      <c r="Q23" s="936">
        <f t="shared" si="0"/>
        <v>413</v>
      </c>
      <c r="R23" s="936">
        <f t="shared" si="0"/>
        <v>987</v>
      </c>
      <c r="S23" s="937" t="s">
        <v>88</v>
      </c>
      <c r="T23" s="938"/>
      <c r="U23" s="893"/>
    </row>
    <row r="24" spans="1:21" ht="33.950000000000003" customHeight="1">
      <c r="A24" s="908">
        <f t="shared" ref="A24:L24" si="6">SUM(A22:A23)</f>
        <v>250</v>
      </c>
      <c r="B24" s="909">
        <f t="shared" si="6"/>
        <v>65</v>
      </c>
      <c r="C24" s="909">
        <f t="shared" si="6"/>
        <v>185</v>
      </c>
      <c r="D24" s="908">
        <f t="shared" si="6"/>
        <v>13</v>
      </c>
      <c r="E24" s="909">
        <f t="shared" si="6"/>
        <v>7</v>
      </c>
      <c r="F24" s="909">
        <f t="shared" si="6"/>
        <v>6</v>
      </c>
      <c r="G24" s="908">
        <f t="shared" si="6"/>
        <v>180</v>
      </c>
      <c r="H24" s="909">
        <f t="shared" si="6"/>
        <v>71</v>
      </c>
      <c r="I24" s="909">
        <f t="shared" si="6"/>
        <v>109</v>
      </c>
      <c r="J24" s="910">
        <f t="shared" si="6"/>
        <v>412</v>
      </c>
      <c r="K24" s="911">
        <f t="shared" si="6"/>
        <v>143</v>
      </c>
      <c r="L24" s="911">
        <f t="shared" si="6"/>
        <v>269</v>
      </c>
      <c r="M24" s="951" t="s">
        <v>89</v>
      </c>
      <c r="N24" s="954" t="s">
        <v>515</v>
      </c>
      <c r="O24" s="892"/>
      <c r="P24" s="939">
        <f>SUM(P22:P23)</f>
        <v>1711</v>
      </c>
      <c r="Q24" s="940">
        <f t="shared" si="0"/>
        <v>519</v>
      </c>
      <c r="R24" s="940">
        <f t="shared" si="0"/>
        <v>1192</v>
      </c>
      <c r="S24" s="944" t="s">
        <v>89</v>
      </c>
      <c r="T24" s="955" t="s">
        <v>515</v>
      </c>
      <c r="U24" s="893"/>
    </row>
    <row r="25" spans="1:21" ht="33.950000000000003" customHeight="1">
      <c r="A25" s="956">
        <f>A7+A10+A13+A16+A19+A22</f>
        <v>122</v>
      </c>
      <c r="B25" s="957">
        <f t="shared" ref="B25:L25" si="7">B7+B10+B13+B16+B19+B22</f>
        <v>20</v>
      </c>
      <c r="C25" s="958">
        <f t="shared" si="7"/>
        <v>102</v>
      </c>
      <c r="D25" s="956">
        <f t="shared" si="7"/>
        <v>727</v>
      </c>
      <c r="E25" s="957">
        <f t="shared" si="7"/>
        <v>386</v>
      </c>
      <c r="F25" s="958">
        <f t="shared" si="7"/>
        <v>341</v>
      </c>
      <c r="G25" s="956">
        <f t="shared" si="7"/>
        <v>341</v>
      </c>
      <c r="H25" s="957">
        <f t="shared" si="7"/>
        <v>146</v>
      </c>
      <c r="I25" s="958">
        <f t="shared" si="7"/>
        <v>195</v>
      </c>
      <c r="J25" s="959">
        <f t="shared" si="7"/>
        <v>398</v>
      </c>
      <c r="K25" s="960">
        <f t="shared" si="7"/>
        <v>154</v>
      </c>
      <c r="L25" s="961">
        <f t="shared" si="7"/>
        <v>244</v>
      </c>
      <c r="M25" s="929" t="s">
        <v>781</v>
      </c>
      <c r="N25" s="949" t="s">
        <v>130</v>
      </c>
      <c r="O25" s="892"/>
      <c r="P25" s="938">
        <f>SUM(Q25:R25)</f>
        <v>3808</v>
      </c>
      <c r="Q25" s="947">
        <f t="shared" si="0"/>
        <v>1410</v>
      </c>
      <c r="R25" s="947">
        <f t="shared" si="0"/>
        <v>2398</v>
      </c>
      <c r="S25" s="962" t="s">
        <v>781</v>
      </c>
      <c r="T25" s="950" t="s">
        <v>130</v>
      </c>
      <c r="U25" s="893"/>
    </row>
    <row r="26" spans="1:21" ht="33.950000000000003" customHeight="1">
      <c r="A26" s="935">
        <f t="shared" ref="A26:L27" si="8">A8+A11+A14+A17+A20+A23</f>
        <v>406</v>
      </c>
      <c r="B26" s="963">
        <f t="shared" si="8"/>
        <v>143</v>
      </c>
      <c r="C26" s="964">
        <f t="shared" si="8"/>
        <v>263</v>
      </c>
      <c r="D26" s="935">
        <f t="shared" si="8"/>
        <v>212</v>
      </c>
      <c r="E26" s="963">
        <f t="shared" si="8"/>
        <v>103</v>
      </c>
      <c r="F26" s="964">
        <f t="shared" si="8"/>
        <v>109</v>
      </c>
      <c r="G26" s="935">
        <f t="shared" si="8"/>
        <v>247</v>
      </c>
      <c r="H26" s="963">
        <f t="shared" si="8"/>
        <v>101</v>
      </c>
      <c r="I26" s="964">
        <f t="shared" si="8"/>
        <v>146</v>
      </c>
      <c r="J26" s="965">
        <f t="shared" si="8"/>
        <v>1244</v>
      </c>
      <c r="K26" s="966">
        <f t="shared" si="8"/>
        <v>568</v>
      </c>
      <c r="L26" s="967">
        <f t="shared" si="8"/>
        <v>676</v>
      </c>
      <c r="M26" s="968" t="s">
        <v>88</v>
      </c>
      <c r="N26" s="934"/>
      <c r="O26" s="892"/>
      <c r="P26" s="935">
        <f>SUM(Q26:R26)</f>
        <v>6455</v>
      </c>
      <c r="Q26" s="936">
        <f t="shared" si="0"/>
        <v>2548</v>
      </c>
      <c r="R26" s="936">
        <f t="shared" si="0"/>
        <v>3907</v>
      </c>
      <c r="S26" s="937" t="s">
        <v>88</v>
      </c>
      <c r="T26" s="938"/>
      <c r="U26" s="893"/>
    </row>
    <row r="27" spans="1:21" ht="33.950000000000003" customHeight="1">
      <c r="A27" s="939">
        <f t="shared" si="8"/>
        <v>528</v>
      </c>
      <c r="B27" s="969">
        <f t="shared" si="8"/>
        <v>163</v>
      </c>
      <c r="C27" s="970">
        <f t="shared" si="8"/>
        <v>365</v>
      </c>
      <c r="D27" s="939">
        <f t="shared" si="8"/>
        <v>939</v>
      </c>
      <c r="E27" s="969">
        <f t="shared" si="8"/>
        <v>489</v>
      </c>
      <c r="F27" s="970">
        <f t="shared" si="8"/>
        <v>450</v>
      </c>
      <c r="G27" s="939">
        <f t="shared" si="8"/>
        <v>588</v>
      </c>
      <c r="H27" s="969">
        <f t="shared" si="8"/>
        <v>247</v>
      </c>
      <c r="I27" s="970">
        <f t="shared" si="8"/>
        <v>341</v>
      </c>
      <c r="J27" s="941">
        <f t="shared" si="8"/>
        <v>1642</v>
      </c>
      <c r="K27" s="971">
        <f t="shared" si="8"/>
        <v>722</v>
      </c>
      <c r="L27" s="972">
        <f t="shared" si="8"/>
        <v>920</v>
      </c>
      <c r="M27" s="973" t="s">
        <v>89</v>
      </c>
      <c r="N27" s="943" t="s">
        <v>131</v>
      </c>
      <c r="O27" s="892"/>
      <c r="P27" s="939">
        <f>SUM(P25:P26)</f>
        <v>10263</v>
      </c>
      <c r="Q27" s="940">
        <f t="shared" si="0"/>
        <v>3958</v>
      </c>
      <c r="R27" s="940">
        <f t="shared" si="0"/>
        <v>6305</v>
      </c>
      <c r="S27" s="944" t="s">
        <v>89</v>
      </c>
      <c r="T27" s="945" t="s">
        <v>131</v>
      </c>
      <c r="U27" s="893"/>
    </row>
    <row r="28" spans="1:21" ht="15">
      <c r="A28" s="891" t="s">
        <v>782</v>
      </c>
      <c r="B28" s="892"/>
      <c r="C28" s="892"/>
      <c r="D28" s="892"/>
      <c r="E28" s="892"/>
      <c r="F28" s="892"/>
      <c r="G28" s="892"/>
      <c r="H28" s="892"/>
      <c r="I28" s="892"/>
      <c r="J28" s="892"/>
      <c r="K28" s="892"/>
      <c r="L28" s="892"/>
      <c r="M28" s="892"/>
      <c r="N28" s="898" t="s">
        <v>776</v>
      </c>
      <c r="O28" s="892"/>
      <c r="P28" s="892"/>
      <c r="Q28" s="892"/>
      <c r="R28" s="892"/>
      <c r="S28" s="892"/>
      <c r="T28" s="892"/>
      <c r="U28" s="893"/>
    </row>
    <row r="29" spans="1:21">
      <c r="A29" s="899" t="s">
        <v>105</v>
      </c>
      <c r="B29" s="900"/>
      <c r="C29" s="901" t="s">
        <v>783</v>
      </c>
      <c r="D29" s="899" t="s">
        <v>103</v>
      </c>
      <c r="E29" s="900"/>
      <c r="F29" s="901" t="s">
        <v>209</v>
      </c>
      <c r="G29" s="899" t="s">
        <v>101</v>
      </c>
      <c r="H29" s="900"/>
      <c r="I29" s="901" t="s">
        <v>100</v>
      </c>
      <c r="J29" s="899" t="s">
        <v>99</v>
      </c>
      <c r="K29" s="900"/>
      <c r="L29" s="901" t="s">
        <v>208</v>
      </c>
      <c r="M29" s="907"/>
      <c r="N29" s="901" t="s">
        <v>575</v>
      </c>
      <c r="O29" s="892"/>
      <c r="P29" s="892"/>
      <c r="Q29" s="892"/>
      <c r="R29" s="892"/>
      <c r="S29" s="892"/>
      <c r="T29" s="892"/>
      <c r="U29" s="893"/>
    </row>
    <row r="30" spans="1:21">
      <c r="A30" s="908" t="s">
        <v>130</v>
      </c>
      <c r="B30" s="909" t="s">
        <v>777</v>
      </c>
      <c r="C30" s="909" t="s">
        <v>778</v>
      </c>
      <c r="D30" s="908" t="s">
        <v>130</v>
      </c>
      <c r="E30" s="909" t="s">
        <v>777</v>
      </c>
      <c r="F30" s="909" t="s">
        <v>778</v>
      </c>
      <c r="G30" s="908" t="s">
        <v>130</v>
      </c>
      <c r="H30" s="909" t="s">
        <v>777</v>
      </c>
      <c r="I30" s="909" t="s">
        <v>778</v>
      </c>
      <c r="J30" s="908" t="s">
        <v>130</v>
      </c>
      <c r="K30" s="909" t="s">
        <v>777</v>
      </c>
      <c r="L30" s="909" t="s">
        <v>778</v>
      </c>
      <c r="M30" s="914"/>
      <c r="N30" s="915"/>
      <c r="O30" s="892"/>
      <c r="P30" s="892"/>
      <c r="Q30" s="892"/>
      <c r="R30" s="892"/>
      <c r="S30" s="892"/>
      <c r="T30" s="892"/>
      <c r="U30" s="893"/>
    </row>
    <row r="31" spans="1:21">
      <c r="A31" s="916" t="s">
        <v>131</v>
      </c>
      <c r="B31" s="917" t="s">
        <v>779</v>
      </c>
      <c r="C31" s="917" t="s">
        <v>780</v>
      </c>
      <c r="D31" s="916" t="s">
        <v>131</v>
      </c>
      <c r="E31" s="917" t="s">
        <v>779</v>
      </c>
      <c r="F31" s="917" t="s">
        <v>780</v>
      </c>
      <c r="G31" s="916" t="s">
        <v>131</v>
      </c>
      <c r="H31" s="917" t="s">
        <v>779</v>
      </c>
      <c r="I31" s="917" t="s">
        <v>780</v>
      </c>
      <c r="J31" s="916" t="s">
        <v>131</v>
      </c>
      <c r="K31" s="917" t="s">
        <v>779</v>
      </c>
      <c r="L31" s="917" t="s">
        <v>780</v>
      </c>
      <c r="M31" s="922"/>
      <c r="N31" s="923" t="s">
        <v>576</v>
      </c>
      <c r="O31" s="892"/>
      <c r="P31" s="892"/>
      <c r="Q31" s="892"/>
      <c r="R31" s="892"/>
      <c r="S31" s="892"/>
      <c r="T31" s="892"/>
      <c r="U31" s="893"/>
    </row>
    <row r="32" spans="1:21" ht="33.75" customHeight="1">
      <c r="A32" s="924">
        <f>SUM(B32:C32)</f>
        <v>97</v>
      </c>
      <c r="B32" s="925">
        <v>30</v>
      </c>
      <c r="C32" s="925">
        <v>67</v>
      </c>
      <c r="D32" s="924">
        <f>SUM(E32:F32)</f>
        <v>183</v>
      </c>
      <c r="E32" s="925">
        <v>110</v>
      </c>
      <c r="F32" s="925">
        <v>73</v>
      </c>
      <c r="G32" s="924">
        <f>SUM(H32:I32)</f>
        <v>22</v>
      </c>
      <c r="H32" s="925">
        <v>11</v>
      </c>
      <c r="I32" s="925">
        <v>11</v>
      </c>
      <c r="J32" s="924">
        <f>SUM(K32:L32)</f>
        <v>67</v>
      </c>
      <c r="K32" s="925">
        <v>33</v>
      </c>
      <c r="L32" s="925">
        <v>34</v>
      </c>
      <c r="M32" s="931" t="s">
        <v>781</v>
      </c>
      <c r="N32" s="932" t="s">
        <v>766</v>
      </c>
      <c r="O32" s="892"/>
      <c r="P32" s="892"/>
      <c r="Q32" s="892"/>
      <c r="R32" s="892"/>
      <c r="S32" s="892"/>
      <c r="T32" s="892"/>
      <c r="U32" s="893"/>
    </row>
    <row r="33" spans="1:21" ht="33.75" customHeight="1">
      <c r="A33" s="924">
        <f>SUM(B33:C33)</f>
        <v>56</v>
      </c>
      <c r="B33" s="925">
        <v>20</v>
      </c>
      <c r="C33" s="925">
        <v>36</v>
      </c>
      <c r="D33" s="924">
        <f>SUM(E33:F33)</f>
        <v>60</v>
      </c>
      <c r="E33" s="925">
        <v>25</v>
      </c>
      <c r="F33" s="925">
        <v>35</v>
      </c>
      <c r="G33" s="924">
        <f>SUM(H33:I33)</f>
        <v>157</v>
      </c>
      <c r="H33" s="925">
        <v>74</v>
      </c>
      <c r="I33" s="925">
        <v>83</v>
      </c>
      <c r="J33" s="924">
        <f>SUM(K33:L33)</f>
        <v>141</v>
      </c>
      <c r="K33" s="925">
        <v>55</v>
      </c>
      <c r="L33" s="925">
        <v>86</v>
      </c>
      <c r="M33" s="974" t="s">
        <v>88</v>
      </c>
      <c r="N33" s="938"/>
      <c r="O33" s="892"/>
      <c r="P33" s="892"/>
      <c r="Q33" s="892"/>
      <c r="R33" s="892"/>
      <c r="S33" s="892"/>
      <c r="T33" s="892"/>
      <c r="U33" s="893"/>
    </row>
    <row r="34" spans="1:21" ht="33.75" customHeight="1">
      <c r="A34" s="939">
        <f t="shared" ref="A34:L34" si="9">SUM(A32:A33)</f>
        <v>153</v>
      </c>
      <c r="B34" s="940">
        <f t="shared" si="9"/>
        <v>50</v>
      </c>
      <c r="C34" s="940">
        <f t="shared" si="9"/>
        <v>103</v>
      </c>
      <c r="D34" s="939">
        <f t="shared" si="9"/>
        <v>243</v>
      </c>
      <c r="E34" s="940">
        <f t="shared" si="9"/>
        <v>135</v>
      </c>
      <c r="F34" s="940">
        <f t="shared" si="9"/>
        <v>108</v>
      </c>
      <c r="G34" s="939">
        <f t="shared" si="9"/>
        <v>179</v>
      </c>
      <c r="H34" s="940">
        <f t="shared" si="9"/>
        <v>85</v>
      </c>
      <c r="I34" s="940">
        <f t="shared" si="9"/>
        <v>94</v>
      </c>
      <c r="J34" s="939">
        <f t="shared" si="9"/>
        <v>208</v>
      </c>
      <c r="K34" s="940">
        <f t="shared" si="9"/>
        <v>88</v>
      </c>
      <c r="L34" s="940">
        <f t="shared" si="9"/>
        <v>120</v>
      </c>
      <c r="M34" s="931" t="s">
        <v>89</v>
      </c>
      <c r="N34" s="945" t="s">
        <v>767</v>
      </c>
      <c r="O34" s="892"/>
      <c r="P34" s="892"/>
      <c r="Q34" s="892"/>
      <c r="R34" s="892"/>
      <c r="S34" s="892"/>
      <c r="T34" s="892"/>
      <c r="U34" s="893"/>
    </row>
    <row r="35" spans="1:21" ht="33.75" customHeight="1">
      <c r="A35" s="924">
        <f>SUM(B35:C35)</f>
        <v>79</v>
      </c>
      <c r="B35" s="925">
        <v>11</v>
      </c>
      <c r="C35" s="925">
        <v>68</v>
      </c>
      <c r="D35" s="924">
        <f>SUM(E35:F35)</f>
        <v>146</v>
      </c>
      <c r="E35" s="925">
        <v>72</v>
      </c>
      <c r="F35" s="925">
        <v>74</v>
      </c>
      <c r="G35" s="924">
        <f>SUM(H35:I35)</f>
        <v>89</v>
      </c>
      <c r="H35" s="925">
        <v>19</v>
      </c>
      <c r="I35" s="925">
        <v>70</v>
      </c>
      <c r="J35" s="924">
        <f>SUM(K35:L35)</f>
        <v>119</v>
      </c>
      <c r="K35" s="925">
        <v>35</v>
      </c>
      <c r="L35" s="925">
        <v>84</v>
      </c>
      <c r="M35" s="931" t="s">
        <v>781</v>
      </c>
      <c r="N35" s="932" t="s">
        <v>768</v>
      </c>
      <c r="O35" s="892"/>
      <c r="P35" s="892"/>
      <c r="Q35" s="892"/>
      <c r="R35" s="892"/>
      <c r="S35" s="892"/>
      <c r="T35" s="892"/>
      <c r="U35" s="893"/>
    </row>
    <row r="36" spans="1:21" ht="33.75" customHeight="1">
      <c r="A36" s="924">
        <f>SUM(B36:C36)</f>
        <v>13</v>
      </c>
      <c r="B36" s="925">
        <v>3</v>
      </c>
      <c r="C36" s="925">
        <v>10</v>
      </c>
      <c r="D36" s="924">
        <f>SUM(E36:F36)</f>
        <v>3</v>
      </c>
      <c r="E36" s="925">
        <v>1</v>
      </c>
      <c r="F36" s="925">
        <v>2</v>
      </c>
      <c r="G36" s="924">
        <f>SUM(H36:I36)</f>
        <v>49</v>
      </c>
      <c r="H36" s="925">
        <v>18</v>
      </c>
      <c r="I36" s="925">
        <v>31</v>
      </c>
      <c r="J36" s="924">
        <f>SUM(K36:L36)</f>
        <v>18</v>
      </c>
      <c r="K36" s="925">
        <v>2</v>
      </c>
      <c r="L36" s="925">
        <v>16</v>
      </c>
      <c r="M36" s="974" t="s">
        <v>88</v>
      </c>
      <c r="N36" s="938"/>
      <c r="O36" s="892"/>
      <c r="P36" s="892"/>
      <c r="Q36" s="892"/>
      <c r="R36" s="892"/>
      <c r="S36" s="892"/>
      <c r="T36" s="892"/>
      <c r="U36" s="893"/>
    </row>
    <row r="37" spans="1:21" ht="33.75" customHeight="1">
      <c r="A37" s="939">
        <f t="shared" ref="A37:L37" si="10">SUM(A35:A36)</f>
        <v>92</v>
      </c>
      <c r="B37" s="940">
        <f t="shared" si="10"/>
        <v>14</v>
      </c>
      <c r="C37" s="940">
        <f t="shared" si="10"/>
        <v>78</v>
      </c>
      <c r="D37" s="939">
        <f t="shared" si="10"/>
        <v>149</v>
      </c>
      <c r="E37" s="940">
        <f t="shared" si="10"/>
        <v>73</v>
      </c>
      <c r="F37" s="940">
        <f t="shared" si="10"/>
        <v>76</v>
      </c>
      <c r="G37" s="939">
        <f t="shared" si="10"/>
        <v>138</v>
      </c>
      <c r="H37" s="940">
        <f t="shared" si="10"/>
        <v>37</v>
      </c>
      <c r="I37" s="940">
        <f t="shared" si="10"/>
        <v>101</v>
      </c>
      <c r="J37" s="939">
        <f t="shared" si="10"/>
        <v>137</v>
      </c>
      <c r="K37" s="940">
        <f t="shared" si="10"/>
        <v>37</v>
      </c>
      <c r="L37" s="940">
        <f t="shared" si="10"/>
        <v>100</v>
      </c>
      <c r="M37" s="931" t="s">
        <v>89</v>
      </c>
      <c r="N37" s="945" t="s">
        <v>447</v>
      </c>
      <c r="O37" s="892"/>
      <c r="P37" s="892"/>
      <c r="Q37" s="892"/>
      <c r="R37" s="892"/>
      <c r="S37" s="892"/>
      <c r="T37" s="892"/>
      <c r="U37" s="893"/>
    </row>
    <row r="38" spans="1:21" ht="33.75" customHeight="1">
      <c r="A38" s="924">
        <f>SUM(B38:C38)</f>
        <v>4</v>
      </c>
      <c r="B38" s="925">
        <v>4</v>
      </c>
      <c r="C38" s="925">
        <v>0</v>
      </c>
      <c r="D38" s="924">
        <f>SUM(E38:F38)</f>
        <v>10</v>
      </c>
      <c r="E38" s="925">
        <v>7</v>
      </c>
      <c r="F38" s="925">
        <v>3</v>
      </c>
      <c r="G38" s="924">
        <f>SUM(H38:I38)</f>
        <v>0</v>
      </c>
      <c r="H38" s="925">
        <v>0</v>
      </c>
      <c r="I38" s="925">
        <v>0</v>
      </c>
      <c r="J38" s="924">
        <f>SUM(K38:L38)</f>
        <v>5</v>
      </c>
      <c r="K38" s="925">
        <v>5</v>
      </c>
      <c r="L38" s="925">
        <v>0</v>
      </c>
      <c r="M38" s="931" t="s">
        <v>781</v>
      </c>
      <c r="N38" s="932" t="s">
        <v>466</v>
      </c>
      <c r="O38" s="892"/>
      <c r="P38" s="892"/>
      <c r="Q38" s="892"/>
      <c r="R38" s="892"/>
      <c r="S38" s="892"/>
      <c r="T38" s="892"/>
      <c r="U38" s="893"/>
    </row>
    <row r="39" spans="1:21" ht="33.75" customHeight="1">
      <c r="A39" s="924">
        <f>SUM(B39:C39)</f>
        <v>8</v>
      </c>
      <c r="B39" s="925">
        <v>6</v>
      </c>
      <c r="C39" s="925">
        <v>2</v>
      </c>
      <c r="D39" s="924">
        <f>SUM(E39:F39)</f>
        <v>9</v>
      </c>
      <c r="E39" s="925">
        <v>4</v>
      </c>
      <c r="F39" s="925">
        <v>5</v>
      </c>
      <c r="G39" s="924">
        <f>SUM(H39:I39)</f>
        <v>16</v>
      </c>
      <c r="H39" s="925">
        <v>9</v>
      </c>
      <c r="I39" s="925">
        <v>7</v>
      </c>
      <c r="J39" s="924">
        <f>SUM(K39:L39)</f>
        <v>7</v>
      </c>
      <c r="K39" s="925">
        <v>6</v>
      </c>
      <c r="L39" s="925">
        <v>1</v>
      </c>
      <c r="M39" s="974" t="s">
        <v>88</v>
      </c>
      <c r="N39" s="938"/>
      <c r="O39" s="892"/>
      <c r="P39" s="892"/>
      <c r="Q39" s="892"/>
      <c r="R39" s="892"/>
      <c r="S39" s="892"/>
      <c r="T39" s="892"/>
      <c r="U39" s="893"/>
    </row>
    <row r="40" spans="1:21" ht="33.75" customHeight="1">
      <c r="A40" s="939">
        <f t="shared" ref="A40:K40" si="11">SUM(A38:A39)</f>
        <v>12</v>
      </c>
      <c r="B40" s="940">
        <f t="shared" si="11"/>
        <v>10</v>
      </c>
      <c r="C40" s="940">
        <f t="shared" si="11"/>
        <v>2</v>
      </c>
      <c r="D40" s="939">
        <f t="shared" si="11"/>
        <v>19</v>
      </c>
      <c r="E40" s="940">
        <f t="shared" si="11"/>
        <v>11</v>
      </c>
      <c r="F40" s="940">
        <f>SUM(F38:F39)</f>
        <v>8</v>
      </c>
      <c r="G40" s="939">
        <f t="shared" si="11"/>
        <v>16</v>
      </c>
      <c r="H40" s="940">
        <f t="shared" si="11"/>
        <v>9</v>
      </c>
      <c r="I40" s="940">
        <f t="shared" si="11"/>
        <v>7</v>
      </c>
      <c r="J40" s="939">
        <f t="shared" si="11"/>
        <v>12</v>
      </c>
      <c r="K40" s="940">
        <f t="shared" si="11"/>
        <v>11</v>
      </c>
      <c r="L40" s="940">
        <f>SUM(L38:L39)</f>
        <v>1</v>
      </c>
      <c r="M40" s="931" t="s">
        <v>89</v>
      </c>
      <c r="N40" s="945" t="s">
        <v>467</v>
      </c>
      <c r="O40" s="892"/>
      <c r="P40" s="892"/>
      <c r="Q40" s="892"/>
      <c r="R40" s="892"/>
      <c r="S40" s="892"/>
      <c r="T40" s="892"/>
      <c r="U40" s="893"/>
    </row>
    <row r="41" spans="1:21" ht="33.75" customHeight="1">
      <c r="A41" s="924">
        <f>SUM(B41:C41)</f>
        <v>5</v>
      </c>
      <c r="B41" s="925">
        <v>1</v>
      </c>
      <c r="C41" s="925">
        <v>4</v>
      </c>
      <c r="D41" s="924">
        <f>SUM(E41:F41)</f>
        <v>13</v>
      </c>
      <c r="E41" s="925">
        <v>8</v>
      </c>
      <c r="F41" s="925">
        <v>5</v>
      </c>
      <c r="G41" s="924">
        <f>SUM(H41:I41)</f>
        <v>5</v>
      </c>
      <c r="H41" s="925">
        <v>1</v>
      </c>
      <c r="I41" s="925">
        <v>4</v>
      </c>
      <c r="J41" s="924">
        <f>SUM(K41:L41)</f>
        <v>2</v>
      </c>
      <c r="K41" s="925">
        <v>1</v>
      </c>
      <c r="L41" s="925">
        <v>1</v>
      </c>
      <c r="M41" s="931" t="s">
        <v>781</v>
      </c>
      <c r="N41" s="950" t="s">
        <v>769</v>
      </c>
      <c r="O41" s="892"/>
      <c r="P41" s="892"/>
      <c r="Q41" s="892"/>
      <c r="R41" s="892"/>
      <c r="S41" s="892"/>
      <c r="T41" s="892"/>
      <c r="U41" s="893"/>
    </row>
    <row r="42" spans="1:21" ht="33.75" customHeight="1">
      <c r="A42" s="935">
        <f>SUM(B42:C42)</f>
        <v>13</v>
      </c>
      <c r="B42" s="936">
        <v>4</v>
      </c>
      <c r="C42" s="936">
        <v>9</v>
      </c>
      <c r="D42" s="935">
        <f>SUM(E42:F42)</f>
        <v>10</v>
      </c>
      <c r="E42" s="936">
        <v>5</v>
      </c>
      <c r="F42" s="936">
        <v>5</v>
      </c>
      <c r="G42" s="935">
        <f>SUM(H42:I42)</f>
        <v>28</v>
      </c>
      <c r="H42" s="936">
        <v>13</v>
      </c>
      <c r="I42" s="936">
        <v>15</v>
      </c>
      <c r="J42" s="935">
        <f>SUM(K42:L42)</f>
        <v>14</v>
      </c>
      <c r="K42" s="936">
        <v>7</v>
      </c>
      <c r="L42" s="936">
        <v>7</v>
      </c>
      <c r="M42" s="937" t="s">
        <v>88</v>
      </c>
      <c r="N42" s="932"/>
      <c r="O42" s="892"/>
      <c r="P42" s="892"/>
      <c r="Q42" s="892"/>
      <c r="R42" s="892"/>
      <c r="S42" s="892"/>
      <c r="T42" s="892"/>
      <c r="U42" s="893"/>
    </row>
    <row r="43" spans="1:21" ht="33.75" customHeight="1">
      <c r="A43" s="939">
        <f t="shared" ref="A43:I43" si="12">SUM(A41:A42)</f>
        <v>18</v>
      </c>
      <c r="B43" s="940">
        <f t="shared" si="12"/>
        <v>5</v>
      </c>
      <c r="C43" s="940">
        <f t="shared" si="12"/>
        <v>13</v>
      </c>
      <c r="D43" s="939">
        <f t="shared" si="12"/>
        <v>23</v>
      </c>
      <c r="E43" s="940">
        <f t="shared" si="12"/>
        <v>13</v>
      </c>
      <c r="F43" s="940">
        <f t="shared" si="12"/>
        <v>10</v>
      </c>
      <c r="G43" s="939">
        <f t="shared" si="12"/>
        <v>33</v>
      </c>
      <c r="H43" s="940">
        <f t="shared" si="12"/>
        <v>14</v>
      </c>
      <c r="I43" s="940">
        <f t="shared" si="12"/>
        <v>19</v>
      </c>
      <c r="J43" s="939">
        <f>SUM(K43:L43)</f>
        <v>16</v>
      </c>
      <c r="K43" s="940">
        <f>SUM(K41:K42)</f>
        <v>8</v>
      </c>
      <c r="L43" s="940">
        <f>SUM(L41:L42)</f>
        <v>8</v>
      </c>
      <c r="M43" s="944" t="s">
        <v>89</v>
      </c>
      <c r="N43" s="945" t="s">
        <v>489</v>
      </c>
      <c r="O43" s="892"/>
      <c r="P43" s="892"/>
      <c r="Q43" s="892"/>
      <c r="R43" s="892"/>
      <c r="S43" s="892"/>
      <c r="T43" s="892"/>
      <c r="U43" s="893"/>
    </row>
    <row r="44" spans="1:21" ht="33.75" customHeight="1">
      <c r="A44" s="946">
        <f>SUM(B44:C44)</f>
        <v>51</v>
      </c>
      <c r="B44" s="947">
        <v>12</v>
      </c>
      <c r="C44" s="947">
        <v>39</v>
      </c>
      <c r="D44" s="946">
        <f>SUM(E44:F44)</f>
        <v>254</v>
      </c>
      <c r="E44" s="947">
        <v>149</v>
      </c>
      <c r="F44" s="947">
        <v>105</v>
      </c>
      <c r="G44" s="946">
        <f>SUM(H44:I44)</f>
        <v>24</v>
      </c>
      <c r="H44" s="947">
        <v>11</v>
      </c>
      <c r="I44" s="947">
        <v>13</v>
      </c>
      <c r="J44" s="946">
        <f>SUM(K44:L44)</f>
        <v>117</v>
      </c>
      <c r="K44" s="947">
        <v>46</v>
      </c>
      <c r="L44" s="947">
        <v>71</v>
      </c>
      <c r="M44" s="948" t="s">
        <v>781</v>
      </c>
      <c r="N44" s="932" t="s">
        <v>494</v>
      </c>
      <c r="O44" s="892"/>
      <c r="P44" s="892"/>
      <c r="Q44" s="892"/>
      <c r="R44" s="892"/>
      <c r="S44" s="892"/>
      <c r="T44" s="892"/>
      <c r="U44" s="893"/>
    </row>
    <row r="45" spans="1:21" ht="33.75" customHeight="1">
      <c r="A45" s="924">
        <f>SUM(B45:C45)</f>
        <v>77</v>
      </c>
      <c r="B45" s="925">
        <v>40</v>
      </c>
      <c r="C45" s="925">
        <v>37</v>
      </c>
      <c r="D45" s="924">
        <f>SUM(E45:F45)</f>
        <v>80</v>
      </c>
      <c r="E45" s="925">
        <v>43</v>
      </c>
      <c r="F45" s="925">
        <v>37</v>
      </c>
      <c r="G45" s="924">
        <f>SUM(H45:I45)</f>
        <v>189</v>
      </c>
      <c r="H45" s="925">
        <v>87</v>
      </c>
      <c r="I45" s="925">
        <v>102</v>
      </c>
      <c r="J45" s="924">
        <f>SUM(K45:L45)</f>
        <v>105</v>
      </c>
      <c r="K45" s="925">
        <v>52</v>
      </c>
      <c r="L45" s="925">
        <v>53</v>
      </c>
      <c r="M45" s="974" t="s">
        <v>88</v>
      </c>
      <c r="N45" s="938"/>
      <c r="O45" s="892"/>
      <c r="P45" s="892"/>
      <c r="Q45" s="892"/>
      <c r="R45" s="892"/>
      <c r="S45" s="892"/>
      <c r="T45" s="892"/>
      <c r="U45" s="893"/>
    </row>
    <row r="46" spans="1:21" ht="33.75" customHeight="1">
      <c r="A46" s="939">
        <f t="shared" ref="A46:J46" si="13">SUM(A44:A45)</f>
        <v>128</v>
      </c>
      <c r="B46" s="940">
        <f t="shared" si="13"/>
        <v>52</v>
      </c>
      <c r="C46" s="940">
        <f t="shared" si="13"/>
        <v>76</v>
      </c>
      <c r="D46" s="939">
        <f t="shared" si="13"/>
        <v>334</v>
      </c>
      <c r="E46" s="940">
        <f t="shared" si="13"/>
        <v>192</v>
      </c>
      <c r="F46" s="940">
        <f t="shared" si="13"/>
        <v>142</v>
      </c>
      <c r="G46" s="939">
        <f t="shared" si="13"/>
        <v>213</v>
      </c>
      <c r="H46" s="940">
        <f t="shared" si="13"/>
        <v>98</v>
      </c>
      <c r="I46" s="940">
        <f t="shared" si="13"/>
        <v>115</v>
      </c>
      <c r="J46" s="939">
        <f t="shared" si="13"/>
        <v>222</v>
      </c>
      <c r="K46" s="940">
        <f>SUM(K44:K45)</f>
        <v>98</v>
      </c>
      <c r="L46" s="940">
        <f>SUM(L44:L45)</f>
        <v>124</v>
      </c>
      <c r="M46" s="944" t="s">
        <v>89</v>
      </c>
      <c r="N46" s="953" t="s">
        <v>770</v>
      </c>
      <c r="O46" s="892"/>
      <c r="P46" s="892"/>
      <c r="Q46" s="892"/>
      <c r="R46" s="892"/>
      <c r="S46" s="892"/>
      <c r="T46" s="892"/>
      <c r="U46" s="893"/>
    </row>
    <row r="47" spans="1:21" ht="33.75" customHeight="1">
      <c r="A47" s="946">
        <f>SUM(B47:C47)</f>
        <v>21</v>
      </c>
      <c r="B47" s="947">
        <v>3</v>
      </c>
      <c r="C47" s="947">
        <v>18</v>
      </c>
      <c r="D47" s="946">
        <f>SUM(E47:F47)</f>
        <v>37</v>
      </c>
      <c r="E47" s="947">
        <v>21</v>
      </c>
      <c r="F47" s="947">
        <v>16</v>
      </c>
      <c r="G47" s="946">
        <f>SUM(H47:I47)</f>
        <v>24</v>
      </c>
      <c r="H47" s="947">
        <v>5</v>
      </c>
      <c r="I47" s="947">
        <v>19</v>
      </c>
      <c r="J47" s="946">
        <f>SUM(K47:L47)</f>
        <v>20</v>
      </c>
      <c r="K47" s="947">
        <v>5</v>
      </c>
      <c r="L47" s="947">
        <v>15</v>
      </c>
      <c r="M47" s="948" t="s">
        <v>781</v>
      </c>
      <c r="N47" s="932" t="s">
        <v>514</v>
      </c>
      <c r="O47" s="892"/>
      <c r="P47" s="892"/>
      <c r="Q47" s="892"/>
      <c r="R47" s="892"/>
      <c r="S47" s="892"/>
      <c r="T47" s="892"/>
      <c r="U47" s="893"/>
    </row>
    <row r="48" spans="1:21" ht="33.75" customHeight="1">
      <c r="A48" s="924">
        <f>SUM(B48:C48)</f>
        <v>29</v>
      </c>
      <c r="B48" s="925">
        <v>5</v>
      </c>
      <c r="C48" s="925">
        <v>24</v>
      </c>
      <c r="D48" s="924">
        <f>SUM(E48:F48)</f>
        <v>55</v>
      </c>
      <c r="E48" s="925">
        <v>19</v>
      </c>
      <c r="F48" s="925">
        <v>36</v>
      </c>
      <c r="G48" s="924">
        <f>SUM(H48:I48)</f>
        <v>178</v>
      </c>
      <c r="H48" s="925">
        <v>61</v>
      </c>
      <c r="I48" s="925">
        <v>117</v>
      </c>
      <c r="J48" s="924">
        <f>SUM(K48:L48)</f>
        <v>57</v>
      </c>
      <c r="K48" s="925">
        <v>17</v>
      </c>
      <c r="L48" s="925">
        <v>40</v>
      </c>
      <c r="M48" s="974" t="s">
        <v>88</v>
      </c>
      <c r="N48" s="938"/>
      <c r="O48" s="892"/>
      <c r="P48" s="892"/>
      <c r="Q48" s="892"/>
      <c r="R48" s="892"/>
      <c r="S48" s="892"/>
      <c r="T48" s="892"/>
      <c r="U48" s="893"/>
    </row>
    <row r="49" spans="1:21" ht="33.75" customHeight="1" thickBot="1">
      <c r="A49" s="939">
        <f t="shared" ref="A49:L49" si="14">SUM(A47:A48)</f>
        <v>50</v>
      </c>
      <c r="B49" s="940">
        <f t="shared" si="14"/>
        <v>8</v>
      </c>
      <c r="C49" s="940">
        <f t="shared" si="14"/>
        <v>42</v>
      </c>
      <c r="D49" s="939">
        <f t="shared" si="14"/>
        <v>92</v>
      </c>
      <c r="E49" s="940">
        <f t="shared" si="14"/>
        <v>40</v>
      </c>
      <c r="F49" s="940">
        <f t="shared" si="14"/>
        <v>52</v>
      </c>
      <c r="G49" s="939">
        <f t="shared" si="14"/>
        <v>202</v>
      </c>
      <c r="H49" s="940">
        <f t="shared" si="14"/>
        <v>66</v>
      </c>
      <c r="I49" s="940">
        <f t="shared" si="14"/>
        <v>136</v>
      </c>
      <c r="J49" s="939">
        <f t="shared" si="14"/>
        <v>77</v>
      </c>
      <c r="K49" s="940">
        <f>SUM(K47:K48)</f>
        <v>22</v>
      </c>
      <c r="L49" s="940">
        <f t="shared" si="14"/>
        <v>55</v>
      </c>
      <c r="M49" s="975" t="s">
        <v>89</v>
      </c>
      <c r="N49" s="976" t="s">
        <v>515</v>
      </c>
      <c r="O49" s="892"/>
      <c r="P49" s="892"/>
      <c r="Q49" s="892"/>
      <c r="R49" s="892"/>
      <c r="S49" s="892"/>
      <c r="T49" s="892"/>
      <c r="U49" s="893"/>
    </row>
    <row r="50" spans="1:21" ht="33.75" customHeight="1">
      <c r="A50" s="977">
        <f>A32+A35+A38+A41+A44+A47</f>
        <v>257</v>
      </c>
      <c r="B50" s="978">
        <f t="shared" ref="B50:L50" si="15">B32+B35+B38+B41+B44+B47</f>
        <v>61</v>
      </c>
      <c r="C50" s="979">
        <f t="shared" si="15"/>
        <v>196</v>
      </c>
      <c r="D50" s="977">
        <f t="shared" si="15"/>
        <v>643</v>
      </c>
      <c r="E50" s="978">
        <f t="shared" si="15"/>
        <v>367</v>
      </c>
      <c r="F50" s="979">
        <f t="shared" si="15"/>
        <v>276</v>
      </c>
      <c r="G50" s="977">
        <f t="shared" si="15"/>
        <v>164</v>
      </c>
      <c r="H50" s="978">
        <f t="shared" si="15"/>
        <v>47</v>
      </c>
      <c r="I50" s="979">
        <f t="shared" si="15"/>
        <v>117</v>
      </c>
      <c r="J50" s="977">
        <f t="shared" si="15"/>
        <v>330</v>
      </c>
      <c r="K50" s="978">
        <f t="shared" si="15"/>
        <v>125</v>
      </c>
      <c r="L50" s="979">
        <f t="shared" si="15"/>
        <v>205</v>
      </c>
      <c r="M50" s="980" t="s">
        <v>781</v>
      </c>
      <c r="N50" s="981" t="s">
        <v>130</v>
      </c>
      <c r="O50" s="892"/>
      <c r="P50" s="892"/>
      <c r="Q50" s="892"/>
      <c r="R50" s="892"/>
      <c r="S50" s="892"/>
      <c r="T50" s="892"/>
      <c r="U50" s="893"/>
    </row>
    <row r="51" spans="1:21" ht="33.75" customHeight="1">
      <c r="A51" s="982">
        <f t="shared" ref="A51:L52" si="16">A33+A36+A39+A42+A45+A48</f>
        <v>196</v>
      </c>
      <c r="B51" s="983">
        <f t="shared" si="16"/>
        <v>78</v>
      </c>
      <c r="C51" s="984">
        <f t="shared" si="16"/>
        <v>118</v>
      </c>
      <c r="D51" s="982">
        <f t="shared" si="16"/>
        <v>217</v>
      </c>
      <c r="E51" s="983">
        <f t="shared" si="16"/>
        <v>97</v>
      </c>
      <c r="F51" s="984">
        <f t="shared" si="16"/>
        <v>120</v>
      </c>
      <c r="G51" s="982">
        <f t="shared" si="16"/>
        <v>617</v>
      </c>
      <c r="H51" s="983">
        <f t="shared" si="16"/>
        <v>262</v>
      </c>
      <c r="I51" s="984">
        <f t="shared" si="16"/>
        <v>355</v>
      </c>
      <c r="J51" s="982">
        <f t="shared" si="16"/>
        <v>342</v>
      </c>
      <c r="K51" s="983">
        <f t="shared" si="16"/>
        <v>139</v>
      </c>
      <c r="L51" s="984">
        <f t="shared" si="16"/>
        <v>203</v>
      </c>
      <c r="M51" s="985" t="s">
        <v>88</v>
      </c>
      <c r="N51" s="938"/>
      <c r="O51" s="892"/>
      <c r="P51" s="892"/>
      <c r="Q51" s="892"/>
      <c r="R51" s="892"/>
      <c r="S51" s="892"/>
      <c r="T51" s="892"/>
      <c r="U51" s="893"/>
    </row>
    <row r="52" spans="1:21" ht="33.75" customHeight="1">
      <c r="A52" s="939">
        <f t="shared" si="16"/>
        <v>453</v>
      </c>
      <c r="B52" s="969">
        <f t="shared" si="16"/>
        <v>139</v>
      </c>
      <c r="C52" s="970">
        <f t="shared" si="16"/>
        <v>314</v>
      </c>
      <c r="D52" s="939">
        <f t="shared" si="16"/>
        <v>860</v>
      </c>
      <c r="E52" s="969">
        <f t="shared" si="16"/>
        <v>464</v>
      </c>
      <c r="F52" s="970">
        <f t="shared" si="16"/>
        <v>396</v>
      </c>
      <c r="G52" s="939">
        <f t="shared" si="16"/>
        <v>781</v>
      </c>
      <c r="H52" s="969">
        <f t="shared" si="16"/>
        <v>309</v>
      </c>
      <c r="I52" s="970">
        <f t="shared" si="16"/>
        <v>472</v>
      </c>
      <c r="J52" s="939">
        <f t="shared" si="16"/>
        <v>672</v>
      </c>
      <c r="K52" s="969">
        <f t="shared" si="16"/>
        <v>264</v>
      </c>
      <c r="L52" s="970">
        <f t="shared" si="16"/>
        <v>408</v>
      </c>
      <c r="M52" s="944" t="s">
        <v>89</v>
      </c>
      <c r="N52" s="945" t="s">
        <v>131</v>
      </c>
      <c r="O52" s="892"/>
      <c r="P52" s="892"/>
      <c r="Q52" s="892"/>
      <c r="R52" s="892"/>
      <c r="S52" s="892"/>
      <c r="T52" s="892"/>
      <c r="U52" s="893"/>
    </row>
    <row r="53" spans="1:21" ht="15">
      <c r="A53" s="891" t="s">
        <v>782</v>
      </c>
      <c r="B53" s="892"/>
      <c r="C53" s="892"/>
      <c r="D53" s="892"/>
      <c r="E53" s="892"/>
      <c r="F53" s="892"/>
      <c r="G53" s="892"/>
      <c r="H53" s="892"/>
      <c r="I53" s="892"/>
      <c r="J53" s="892"/>
      <c r="K53" s="892"/>
      <c r="L53" s="892"/>
      <c r="M53" s="892"/>
      <c r="N53" s="898" t="s">
        <v>776</v>
      </c>
      <c r="O53" s="892"/>
      <c r="P53" s="892"/>
      <c r="Q53" s="892"/>
      <c r="R53" s="892"/>
      <c r="S53" s="892"/>
      <c r="T53" s="892"/>
      <c r="U53" s="893"/>
    </row>
    <row r="54" spans="1:21">
      <c r="A54" s="899" t="s">
        <v>113</v>
      </c>
      <c r="B54" s="900"/>
      <c r="C54" s="901" t="s">
        <v>112</v>
      </c>
      <c r="D54" s="899" t="s">
        <v>111</v>
      </c>
      <c r="E54" s="900"/>
      <c r="F54" s="901" t="s">
        <v>210</v>
      </c>
      <c r="G54" s="899" t="s">
        <v>109</v>
      </c>
      <c r="H54" s="900" t="s">
        <v>217</v>
      </c>
      <c r="I54" s="901" t="s">
        <v>108</v>
      </c>
      <c r="J54" s="986" t="s">
        <v>107</v>
      </c>
      <c r="K54" s="900"/>
      <c r="L54" s="901" t="s">
        <v>106</v>
      </c>
      <c r="M54" s="907"/>
      <c r="N54" s="901" t="s">
        <v>575</v>
      </c>
      <c r="O54" s="892"/>
      <c r="P54" s="892"/>
      <c r="Q54" s="892"/>
      <c r="R54" s="892"/>
      <c r="S54" s="892"/>
      <c r="T54" s="892"/>
      <c r="U54" s="893"/>
    </row>
    <row r="55" spans="1:21">
      <c r="A55" s="908" t="s">
        <v>130</v>
      </c>
      <c r="B55" s="909" t="s">
        <v>777</v>
      </c>
      <c r="C55" s="909" t="s">
        <v>778</v>
      </c>
      <c r="D55" s="908" t="s">
        <v>130</v>
      </c>
      <c r="E55" s="909" t="s">
        <v>777</v>
      </c>
      <c r="F55" s="909" t="s">
        <v>778</v>
      </c>
      <c r="G55" s="908" t="s">
        <v>130</v>
      </c>
      <c r="H55" s="909" t="s">
        <v>777</v>
      </c>
      <c r="I55" s="909" t="s">
        <v>778</v>
      </c>
      <c r="J55" s="908" t="s">
        <v>130</v>
      </c>
      <c r="K55" s="909" t="s">
        <v>777</v>
      </c>
      <c r="L55" s="909" t="s">
        <v>778</v>
      </c>
      <c r="M55" s="914"/>
      <c r="N55" s="915"/>
      <c r="O55" s="892"/>
      <c r="P55" s="892"/>
      <c r="Q55" s="892"/>
      <c r="R55" s="892"/>
      <c r="S55" s="892"/>
      <c r="T55" s="892"/>
      <c r="U55" s="893"/>
    </row>
    <row r="56" spans="1:21">
      <c r="A56" s="916" t="s">
        <v>131</v>
      </c>
      <c r="B56" s="917" t="s">
        <v>779</v>
      </c>
      <c r="C56" s="917" t="s">
        <v>780</v>
      </c>
      <c r="D56" s="916" t="s">
        <v>131</v>
      </c>
      <c r="E56" s="917" t="s">
        <v>779</v>
      </c>
      <c r="F56" s="917" t="s">
        <v>780</v>
      </c>
      <c r="G56" s="916" t="s">
        <v>131</v>
      </c>
      <c r="H56" s="917" t="s">
        <v>779</v>
      </c>
      <c r="I56" s="917" t="s">
        <v>780</v>
      </c>
      <c r="J56" s="916" t="s">
        <v>131</v>
      </c>
      <c r="K56" s="917" t="s">
        <v>779</v>
      </c>
      <c r="L56" s="917" t="s">
        <v>780</v>
      </c>
      <c r="M56" s="922"/>
      <c r="N56" s="923" t="s">
        <v>576</v>
      </c>
      <c r="O56" s="892"/>
      <c r="P56" s="892"/>
      <c r="Q56" s="892"/>
      <c r="R56" s="892"/>
      <c r="S56" s="892"/>
      <c r="T56" s="892"/>
      <c r="U56" s="893"/>
    </row>
    <row r="57" spans="1:21" ht="33.75" customHeight="1">
      <c r="A57" s="924">
        <f>SUM(B57:C57)</f>
        <v>12</v>
      </c>
      <c r="B57" s="925">
        <v>3</v>
      </c>
      <c r="C57" s="925">
        <v>9</v>
      </c>
      <c r="D57" s="924">
        <f>SUM(E57:F57)</f>
        <v>3</v>
      </c>
      <c r="E57" s="925">
        <v>0</v>
      </c>
      <c r="F57" s="925">
        <v>3</v>
      </c>
      <c r="G57" s="924">
        <f>SUM(H57:I57)</f>
        <v>139</v>
      </c>
      <c r="H57" s="925">
        <v>24</v>
      </c>
      <c r="I57" s="925">
        <v>115</v>
      </c>
      <c r="J57" s="924">
        <f>SUM(K57:L57)</f>
        <v>2</v>
      </c>
      <c r="K57" s="925">
        <v>1</v>
      </c>
      <c r="L57" s="925">
        <v>1</v>
      </c>
      <c r="M57" s="931" t="s">
        <v>781</v>
      </c>
      <c r="N57" s="932" t="s">
        <v>766</v>
      </c>
      <c r="O57" s="892"/>
      <c r="P57" s="892"/>
      <c r="Q57" s="892"/>
      <c r="R57" s="892"/>
      <c r="S57" s="892"/>
      <c r="T57" s="892"/>
      <c r="U57" s="893"/>
    </row>
    <row r="58" spans="1:21" ht="33.75" customHeight="1">
      <c r="A58" s="924">
        <f>SUM(B58:C58)</f>
        <v>38</v>
      </c>
      <c r="B58" s="925">
        <v>21</v>
      </c>
      <c r="C58" s="925">
        <v>17</v>
      </c>
      <c r="D58" s="924">
        <f>SUM(E58:F58)</f>
        <v>119</v>
      </c>
      <c r="E58" s="925">
        <v>21</v>
      </c>
      <c r="F58" s="925">
        <v>98</v>
      </c>
      <c r="G58" s="924">
        <f>SUM(H58:I58)</f>
        <v>280</v>
      </c>
      <c r="H58" s="925">
        <v>75</v>
      </c>
      <c r="I58" s="925">
        <v>205</v>
      </c>
      <c r="J58" s="924">
        <f>SUM(K58:L58)</f>
        <v>71</v>
      </c>
      <c r="K58" s="925">
        <v>19</v>
      </c>
      <c r="L58" s="925">
        <v>52</v>
      </c>
      <c r="M58" s="974" t="s">
        <v>88</v>
      </c>
      <c r="N58" s="938"/>
      <c r="O58" s="892"/>
      <c r="P58" s="892"/>
      <c r="Q58" s="892"/>
      <c r="R58" s="892"/>
      <c r="S58" s="892"/>
      <c r="T58" s="892"/>
      <c r="U58" s="893"/>
    </row>
    <row r="59" spans="1:21" ht="33.75" customHeight="1">
      <c r="A59" s="939">
        <f t="shared" ref="A59:L59" si="17">SUM(A57:A58)</f>
        <v>50</v>
      </c>
      <c r="B59" s="940">
        <f t="shared" si="17"/>
        <v>24</v>
      </c>
      <c r="C59" s="940">
        <f t="shared" si="17"/>
        <v>26</v>
      </c>
      <c r="D59" s="939">
        <f t="shared" si="17"/>
        <v>122</v>
      </c>
      <c r="E59" s="940">
        <f t="shared" si="17"/>
        <v>21</v>
      </c>
      <c r="F59" s="940">
        <f t="shared" si="17"/>
        <v>101</v>
      </c>
      <c r="G59" s="939">
        <f t="shared" si="17"/>
        <v>419</v>
      </c>
      <c r="H59" s="940">
        <f t="shared" si="17"/>
        <v>99</v>
      </c>
      <c r="I59" s="940">
        <f t="shared" si="17"/>
        <v>320</v>
      </c>
      <c r="J59" s="939">
        <f t="shared" si="17"/>
        <v>73</v>
      </c>
      <c r="K59" s="940">
        <f t="shared" si="17"/>
        <v>20</v>
      </c>
      <c r="L59" s="940">
        <f t="shared" si="17"/>
        <v>53</v>
      </c>
      <c r="M59" s="931" t="s">
        <v>89</v>
      </c>
      <c r="N59" s="945" t="s">
        <v>767</v>
      </c>
      <c r="O59" s="892"/>
      <c r="P59" s="892"/>
      <c r="Q59" s="892"/>
      <c r="R59" s="892"/>
      <c r="S59" s="892"/>
      <c r="T59" s="892"/>
      <c r="U59" s="893"/>
    </row>
    <row r="60" spans="1:21" ht="33.75" customHeight="1">
      <c r="A60" s="924">
        <f>SUM(B60:C60)</f>
        <v>32</v>
      </c>
      <c r="B60" s="925">
        <v>3</v>
      </c>
      <c r="C60" s="925">
        <v>29</v>
      </c>
      <c r="D60" s="924">
        <f>SUM(E60:F60)</f>
        <v>16</v>
      </c>
      <c r="E60" s="925">
        <v>2</v>
      </c>
      <c r="F60" s="925">
        <v>14</v>
      </c>
      <c r="G60" s="924">
        <f>SUM(H60:I60)</f>
        <v>128</v>
      </c>
      <c r="H60" s="925">
        <v>4</v>
      </c>
      <c r="I60" s="925">
        <v>124</v>
      </c>
      <c r="J60" s="924">
        <f>SUM(K60:L60)</f>
        <v>29</v>
      </c>
      <c r="K60" s="925">
        <v>2</v>
      </c>
      <c r="L60" s="925">
        <v>27</v>
      </c>
      <c r="M60" s="931" t="s">
        <v>781</v>
      </c>
      <c r="N60" s="932" t="s">
        <v>768</v>
      </c>
      <c r="O60" s="892"/>
      <c r="P60" s="892"/>
      <c r="Q60" s="892"/>
      <c r="R60" s="892"/>
      <c r="S60" s="892"/>
      <c r="T60" s="892"/>
      <c r="U60" s="893"/>
    </row>
    <row r="61" spans="1:21" ht="33.75" customHeight="1">
      <c r="A61" s="924">
        <f>SUM(B61:C61)</f>
        <v>5</v>
      </c>
      <c r="B61" s="925">
        <v>0</v>
      </c>
      <c r="C61" s="925">
        <v>5</v>
      </c>
      <c r="D61" s="924">
        <f>SUM(E61:F61)</f>
        <v>18</v>
      </c>
      <c r="E61" s="925">
        <v>4</v>
      </c>
      <c r="F61" s="925">
        <v>14</v>
      </c>
      <c r="G61" s="924">
        <f>SUM(H61:I61)</f>
        <v>22</v>
      </c>
      <c r="H61" s="925">
        <v>15</v>
      </c>
      <c r="I61" s="925">
        <v>7</v>
      </c>
      <c r="J61" s="924">
        <f>SUM(K61:L61)</f>
        <v>6</v>
      </c>
      <c r="K61" s="925">
        <v>3</v>
      </c>
      <c r="L61" s="925">
        <v>3</v>
      </c>
      <c r="M61" s="974" t="s">
        <v>88</v>
      </c>
      <c r="N61" s="938"/>
      <c r="O61" s="892"/>
      <c r="P61" s="892"/>
      <c r="Q61" s="892"/>
      <c r="R61" s="892"/>
      <c r="S61" s="892"/>
      <c r="T61" s="892"/>
      <c r="U61" s="893"/>
    </row>
    <row r="62" spans="1:21" ht="33.75" customHeight="1">
      <c r="A62" s="939">
        <f t="shared" ref="A62:L62" si="18">SUM(A60:A61)</f>
        <v>37</v>
      </c>
      <c r="B62" s="940">
        <f t="shared" si="18"/>
        <v>3</v>
      </c>
      <c r="C62" s="940">
        <f t="shared" si="18"/>
        <v>34</v>
      </c>
      <c r="D62" s="939">
        <f t="shared" si="18"/>
        <v>34</v>
      </c>
      <c r="E62" s="940">
        <f t="shared" si="18"/>
        <v>6</v>
      </c>
      <c r="F62" s="940">
        <f t="shared" si="18"/>
        <v>28</v>
      </c>
      <c r="G62" s="939">
        <f t="shared" si="18"/>
        <v>150</v>
      </c>
      <c r="H62" s="940">
        <f t="shared" si="18"/>
        <v>19</v>
      </c>
      <c r="I62" s="940">
        <f t="shared" si="18"/>
        <v>131</v>
      </c>
      <c r="J62" s="939">
        <f t="shared" si="18"/>
        <v>35</v>
      </c>
      <c r="K62" s="940">
        <f t="shared" si="18"/>
        <v>5</v>
      </c>
      <c r="L62" s="940">
        <f t="shared" si="18"/>
        <v>30</v>
      </c>
      <c r="M62" s="931" t="s">
        <v>89</v>
      </c>
      <c r="N62" s="945" t="s">
        <v>447</v>
      </c>
      <c r="O62" s="892"/>
      <c r="P62" s="892"/>
      <c r="Q62" s="892"/>
      <c r="R62" s="892"/>
      <c r="S62" s="892"/>
      <c r="T62" s="892"/>
      <c r="U62" s="893"/>
    </row>
    <row r="63" spans="1:21" ht="33.75" customHeight="1">
      <c r="A63" s="924">
        <f>SUM(B63:C63)</f>
        <v>0</v>
      </c>
      <c r="B63" s="925">
        <v>0</v>
      </c>
      <c r="C63" s="925">
        <v>0</v>
      </c>
      <c r="D63" s="924">
        <f>SUM(E63:F63)</f>
        <v>0</v>
      </c>
      <c r="E63" s="925">
        <v>0</v>
      </c>
      <c r="F63" s="925">
        <v>0</v>
      </c>
      <c r="G63" s="924">
        <f>SUM(H63:I63)</f>
        <v>0</v>
      </c>
      <c r="H63" s="925">
        <v>0</v>
      </c>
      <c r="I63" s="925">
        <v>0</v>
      </c>
      <c r="J63" s="924">
        <f t="shared" ref="J63:J74" si="19">SUM(K63:L63)</f>
        <v>0</v>
      </c>
      <c r="K63" s="925">
        <v>0</v>
      </c>
      <c r="L63" s="925">
        <v>0</v>
      </c>
      <c r="M63" s="931" t="s">
        <v>781</v>
      </c>
      <c r="N63" s="932" t="s">
        <v>466</v>
      </c>
      <c r="O63" s="892"/>
      <c r="P63" s="892"/>
      <c r="Q63" s="892"/>
      <c r="R63" s="892"/>
      <c r="S63" s="892"/>
      <c r="T63" s="892"/>
      <c r="U63" s="893"/>
    </row>
    <row r="64" spans="1:21" ht="33.75" customHeight="1">
      <c r="A64" s="935">
        <f>SUM(B64:C64)</f>
        <v>0</v>
      </c>
      <c r="B64" s="936">
        <v>0</v>
      </c>
      <c r="C64" s="936">
        <v>0</v>
      </c>
      <c r="D64" s="935">
        <f>SUM(E64:F64)</f>
        <v>3</v>
      </c>
      <c r="E64" s="936">
        <v>2</v>
      </c>
      <c r="F64" s="936">
        <v>1</v>
      </c>
      <c r="G64" s="935">
        <f>SUM(H64:I64)</f>
        <v>3</v>
      </c>
      <c r="H64" s="936">
        <v>2</v>
      </c>
      <c r="I64" s="936">
        <v>1</v>
      </c>
      <c r="J64" s="935">
        <f t="shared" si="19"/>
        <v>4</v>
      </c>
      <c r="K64" s="936">
        <v>2</v>
      </c>
      <c r="L64" s="936">
        <v>2</v>
      </c>
      <c r="M64" s="937" t="s">
        <v>88</v>
      </c>
      <c r="N64" s="938"/>
      <c r="O64" s="892"/>
      <c r="P64" s="892"/>
      <c r="Q64" s="892"/>
      <c r="R64" s="892"/>
      <c r="S64" s="892"/>
      <c r="T64" s="892"/>
      <c r="U64" s="893"/>
    </row>
    <row r="65" spans="1:21" ht="33.75" customHeight="1">
      <c r="A65" s="939">
        <f>SUM(B65:C65)</f>
        <v>0</v>
      </c>
      <c r="B65" s="940">
        <f>SUM(B63:B64)</f>
        <v>0</v>
      </c>
      <c r="C65" s="940">
        <f>SUM(C63:C64)</f>
        <v>0</v>
      </c>
      <c r="D65" s="939">
        <f>SUM(E65:F65)</f>
        <v>3</v>
      </c>
      <c r="E65" s="940">
        <f>SUM(E63:E64)</f>
        <v>2</v>
      </c>
      <c r="F65" s="940">
        <f>SUM(F63:F64)</f>
        <v>1</v>
      </c>
      <c r="G65" s="939">
        <f>SUM(G63:G64)</f>
        <v>3</v>
      </c>
      <c r="H65" s="940">
        <f>SUM(H63:H64)</f>
        <v>2</v>
      </c>
      <c r="I65" s="940">
        <f>SUM(I63:I64)</f>
        <v>1</v>
      </c>
      <c r="J65" s="939">
        <f t="shared" si="19"/>
        <v>4</v>
      </c>
      <c r="K65" s="940">
        <f>SUM(K63:K64)</f>
        <v>2</v>
      </c>
      <c r="L65" s="940">
        <f>SUM(L63:L64)</f>
        <v>2</v>
      </c>
      <c r="M65" s="944" t="s">
        <v>89</v>
      </c>
      <c r="N65" s="945" t="s">
        <v>467</v>
      </c>
      <c r="O65" s="892"/>
      <c r="P65" s="892"/>
      <c r="Q65" s="892"/>
      <c r="R65" s="892"/>
      <c r="S65" s="892"/>
      <c r="T65" s="892"/>
      <c r="U65" s="893"/>
    </row>
    <row r="66" spans="1:21" ht="33.75" customHeight="1">
      <c r="A66" s="946">
        <f>SUM(B66:C66)</f>
        <v>0</v>
      </c>
      <c r="B66" s="947">
        <v>0</v>
      </c>
      <c r="C66" s="947">
        <v>0</v>
      </c>
      <c r="D66" s="946">
        <f>SUM(E66:F66)</f>
        <v>0</v>
      </c>
      <c r="E66" s="947">
        <v>0</v>
      </c>
      <c r="F66" s="947">
        <v>0</v>
      </c>
      <c r="G66" s="946">
        <f>SUM(H66:I66)</f>
        <v>3</v>
      </c>
      <c r="H66" s="947">
        <v>0</v>
      </c>
      <c r="I66" s="947">
        <v>3</v>
      </c>
      <c r="J66" s="946">
        <f t="shared" si="19"/>
        <v>0</v>
      </c>
      <c r="K66" s="947">
        <v>0</v>
      </c>
      <c r="L66" s="947">
        <v>0</v>
      </c>
      <c r="M66" s="948" t="s">
        <v>781</v>
      </c>
      <c r="N66" s="950" t="s">
        <v>769</v>
      </c>
      <c r="O66" s="892"/>
      <c r="P66" s="892"/>
      <c r="Q66" s="892"/>
      <c r="R66" s="892"/>
      <c r="S66" s="892"/>
      <c r="T66" s="892"/>
      <c r="U66" s="893"/>
    </row>
    <row r="67" spans="1:21" ht="33.75" customHeight="1">
      <c r="A67" s="935">
        <f>SUM(B67:C67)</f>
        <v>3</v>
      </c>
      <c r="B67" s="936">
        <v>3</v>
      </c>
      <c r="C67" s="936">
        <v>0</v>
      </c>
      <c r="D67" s="935">
        <f>SUM(E67:F67)</f>
        <v>8</v>
      </c>
      <c r="E67" s="936">
        <v>2</v>
      </c>
      <c r="F67" s="936">
        <v>6</v>
      </c>
      <c r="G67" s="935">
        <f>SUM(H67:I67)</f>
        <v>6</v>
      </c>
      <c r="H67" s="936">
        <v>1</v>
      </c>
      <c r="I67" s="936">
        <v>5</v>
      </c>
      <c r="J67" s="935">
        <f t="shared" si="19"/>
        <v>2</v>
      </c>
      <c r="K67" s="936">
        <v>1</v>
      </c>
      <c r="L67" s="936">
        <v>1</v>
      </c>
      <c r="M67" s="937" t="s">
        <v>88</v>
      </c>
      <c r="N67" s="932"/>
      <c r="O67" s="892"/>
      <c r="P67" s="892"/>
      <c r="Q67" s="892"/>
      <c r="R67" s="892"/>
      <c r="S67" s="892"/>
      <c r="T67" s="892"/>
      <c r="U67" s="893"/>
    </row>
    <row r="68" spans="1:21" ht="33.75" customHeight="1">
      <c r="A68" s="939">
        <f t="shared" ref="A68:F68" si="20">SUM(A66:A67)</f>
        <v>3</v>
      </c>
      <c r="B68" s="940">
        <f t="shared" si="20"/>
        <v>3</v>
      </c>
      <c r="C68" s="940">
        <f t="shared" si="20"/>
        <v>0</v>
      </c>
      <c r="D68" s="939">
        <f t="shared" si="20"/>
        <v>8</v>
      </c>
      <c r="E68" s="940">
        <f t="shared" si="20"/>
        <v>2</v>
      </c>
      <c r="F68" s="940">
        <f t="shared" si="20"/>
        <v>6</v>
      </c>
      <c r="G68" s="939">
        <f>SUM(H68:I68)</f>
        <v>9</v>
      </c>
      <c r="H68" s="940">
        <f>SUM(H66:H67)</f>
        <v>1</v>
      </c>
      <c r="I68" s="940">
        <f>SUM(I66:I67)</f>
        <v>8</v>
      </c>
      <c r="J68" s="939">
        <f t="shared" si="19"/>
        <v>2</v>
      </c>
      <c r="K68" s="940">
        <f>SUM(K66:K67)</f>
        <v>1</v>
      </c>
      <c r="L68" s="940">
        <f>SUM(L66:L67)</f>
        <v>1</v>
      </c>
      <c r="M68" s="944" t="s">
        <v>89</v>
      </c>
      <c r="N68" s="945" t="s">
        <v>489</v>
      </c>
      <c r="O68" s="892"/>
      <c r="P68" s="892"/>
      <c r="Q68" s="892"/>
      <c r="R68" s="892"/>
      <c r="S68" s="892"/>
      <c r="T68" s="892"/>
      <c r="U68" s="893"/>
    </row>
    <row r="69" spans="1:21" ht="33.75" customHeight="1">
      <c r="A69" s="946">
        <f>SUM(B69:C69)</f>
        <v>9</v>
      </c>
      <c r="B69" s="947">
        <v>0</v>
      </c>
      <c r="C69" s="947">
        <v>9</v>
      </c>
      <c r="D69" s="946">
        <f>E69+F69</f>
        <v>4</v>
      </c>
      <c r="E69" s="947">
        <v>0</v>
      </c>
      <c r="F69" s="947">
        <v>4</v>
      </c>
      <c r="G69" s="946">
        <f>SUM(H69:I69)</f>
        <v>83</v>
      </c>
      <c r="H69" s="947">
        <v>8</v>
      </c>
      <c r="I69" s="947">
        <v>75</v>
      </c>
      <c r="J69" s="946">
        <f>SUM(K69:L69)</f>
        <v>2</v>
      </c>
      <c r="K69" s="947">
        <v>0</v>
      </c>
      <c r="L69" s="947">
        <v>2</v>
      </c>
      <c r="M69" s="948" t="s">
        <v>781</v>
      </c>
      <c r="N69" s="932" t="s">
        <v>494</v>
      </c>
      <c r="O69" s="892"/>
      <c r="P69" s="892"/>
      <c r="Q69" s="892"/>
      <c r="R69" s="892"/>
      <c r="S69" s="892"/>
      <c r="T69" s="892"/>
      <c r="U69" s="893"/>
    </row>
    <row r="70" spans="1:21" ht="33.75" customHeight="1">
      <c r="A70" s="935">
        <f>SUM(B70:C70)</f>
        <v>103</v>
      </c>
      <c r="B70" s="936">
        <v>52</v>
      </c>
      <c r="C70" s="936">
        <v>51</v>
      </c>
      <c r="D70" s="935">
        <f>SUM(E70:F70)</f>
        <v>61</v>
      </c>
      <c r="E70" s="936">
        <v>26</v>
      </c>
      <c r="F70" s="936">
        <v>35</v>
      </c>
      <c r="G70" s="935">
        <f>SUM(H70:I70)</f>
        <v>171</v>
      </c>
      <c r="H70" s="936">
        <v>76</v>
      </c>
      <c r="I70" s="936">
        <v>95</v>
      </c>
      <c r="J70" s="935">
        <f>SUM(K70:L70)</f>
        <v>67</v>
      </c>
      <c r="K70" s="936">
        <v>35</v>
      </c>
      <c r="L70" s="936">
        <v>32</v>
      </c>
      <c r="M70" s="937" t="s">
        <v>88</v>
      </c>
      <c r="N70" s="938"/>
      <c r="O70" s="892"/>
      <c r="P70" s="892"/>
      <c r="Q70" s="892"/>
      <c r="R70" s="892"/>
      <c r="S70" s="892"/>
      <c r="T70" s="892"/>
      <c r="U70" s="893"/>
    </row>
    <row r="71" spans="1:21" ht="33.75" customHeight="1">
      <c r="A71" s="939">
        <f t="shared" ref="A71:I71" si="21">SUM(A69:A70)</f>
        <v>112</v>
      </c>
      <c r="B71" s="940">
        <f t="shared" si="21"/>
        <v>52</v>
      </c>
      <c r="C71" s="940">
        <f t="shared" si="21"/>
        <v>60</v>
      </c>
      <c r="D71" s="939">
        <f t="shared" si="21"/>
        <v>65</v>
      </c>
      <c r="E71" s="940">
        <f t="shared" si="21"/>
        <v>26</v>
      </c>
      <c r="F71" s="940">
        <f t="shared" si="21"/>
        <v>39</v>
      </c>
      <c r="G71" s="939">
        <f t="shared" si="21"/>
        <v>254</v>
      </c>
      <c r="H71" s="940">
        <f t="shared" si="21"/>
        <v>84</v>
      </c>
      <c r="I71" s="940">
        <f t="shared" si="21"/>
        <v>170</v>
      </c>
      <c r="J71" s="939">
        <f>SUM(K71:L71)</f>
        <v>69</v>
      </c>
      <c r="K71" s="940">
        <f>SUM(K69:K70)</f>
        <v>35</v>
      </c>
      <c r="L71" s="940">
        <f>SUM(L69:L70)</f>
        <v>34</v>
      </c>
      <c r="M71" s="944" t="s">
        <v>89</v>
      </c>
      <c r="N71" s="953" t="s">
        <v>770</v>
      </c>
      <c r="O71" s="892"/>
      <c r="P71" s="892"/>
      <c r="Q71" s="892"/>
      <c r="R71" s="892"/>
      <c r="S71" s="892"/>
      <c r="T71" s="892"/>
      <c r="U71" s="893"/>
    </row>
    <row r="72" spans="1:21" ht="33.75" customHeight="1">
      <c r="A72" s="946">
        <f>SUM(B72:C72)</f>
        <v>0</v>
      </c>
      <c r="B72" s="947">
        <v>0</v>
      </c>
      <c r="C72" s="947">
        <v>0</v>
      </c>
      <c r="D72" s="946">
        <f>E72+F72</f>
        <v>0</v>
      </c>
      <c r="E72" s="947">
        <v>0</v>
      </c>
      <c r="F72" s="947">
        <v>0</v>
      </c>
      <c r="G72" s="946">
        <f>SUM(H72:I72)</f>
        <v>5</v>
      </c>
      <c r="H72" s="947">
        <v>0</v>
      </c>
      <c r="I72" s="947">
        <v>5</v>
      </c>
      <c r="J72" s="946">
        <f t="shared" si="19"/>
        <v>0</v>
      </c>
      <c r="K72" s="947">
        <v>0</v>
      </c>
      <c r="L72" s="947">
        <v>0</v>
      </c>
      <c r="M72" s="948" t="s">
        <v>781</v>
      </c>
      <c r="N72" s="932" t="s">
        <v>514</v>
      </c>
      <c r="O72" s="892"/>
      <c r="P72" s="892"/>
      <c r="Q72" s="892"/>
      <c r="R72" s="892"/>
      <c r="S72" s="892"/>
      <c r="T72" s="892"/>
      <c r="U72" s="893"/>
    </row>
    <row r="73" spans="1:21" ht="33.75" customHeight="1">
      <c r="A73" s="935">
        <f>SUM(B73:C73)</f>
        <v>18</v>
      </c>
      <c r="B73" s="936">
        <v>1</v>
      </c>
      <c r="C73" s="936">
        <v>17</v>
      </c>
      <c r="D73" s="935">
        <f>SUM(E73:F73)</f>
        <v>8</v>
      </c>
      <c r="E73" s="936">
        <v>3</v>
      </c>
      <c r="F73" s="936">
        <v>5</v>
      </c>
      <c r="G73" s="935">
        <f>SUM(H73:I73)</f>
        <v>38</v>
      </c>
      <c r="H73" s="936">
        <v>14</v>
      </c>
      <c r="I73" s="936">
        <v>24</v>
      </c>
      <c r="J73" s="935">
        <f t="shared" si="19"/>
        <v>28</v>
      </c>
      <c r="K73" s="936">
        <v>10</v>
      </c>
      <c r="L73" s="936">
        <v>18</v>
      </c>
      <c r="M73" s="937" t="s">
        <v>88</v>
      </c>
      <c r="N73" s="938"/>
      <c r="O73" s="892"/>
      <c r="P73" s="892"/>
      <c r="Q73" s="892"/>
      <c r="R73" s="892"/>
      <c r="S73" s="892"/>
      <c r="T73" s="892"/>
      <c r="U73" s="893"/>
    </row>
    <row r="74" spans="1:21" ht="33.75" customHeight="1">
      <c r="A74" s="939">
        <f t="shared" ref="A74:I74" si="22">SUM(A72:A73)</f>
        <v>18</v>
      </c>
      <c r="B74" s="940">
        <f t="shared" si="22"/>
        <v>1</v>
      </c>
      <c r="C74" s="940">
        <f t="shared" si="22"/>
        <v>17</v>
      </c>
      <c r="D74" s="939">
        <f t="shared" si="22"/>
        <v>8</v>
      </c>
      <c r="E74" s="940">
        <f t="shared" si="22"/>
        <v>3</v>
      </c>
      <c r="F74" s="940">
        <f t="shared" si="22"/>
        <v>5</v>
      </c>
      <c r="G74" s="939">
        <f t="shared" si="22"/>
        <v>43</v>
      </c>
      <c r="H74" s="940">
        <f t="shared" si="22"/>
        <v>14</v>
      </c>
      <c r="I74" s="940">
        <f t="shared" si="22"/>
        <v>29</v>
      </c>
      <c r="J74" s="939">
        <f t="shared" si="19"/>
        <v>28</v>
      </c>
      <c r="K74" s="940">
        <f>SUM(K72:K73)</f>
        <v>10</v>
      </c>
      <c r="L74" s="940">
        <f>SUM(L72:L73)</f>
        <v>18</v>
      </c>
      <c r="M74" s="944" t="s">
        <v>89</v>
      </c>
      <c r="N74" s="945" t="s">
        <v>515</v>
      </c>
      <c r="O74" s="892"/>
      <c r="P74" s="892"/>
      <c r="Q74" s="892"/>
      <c r="R74" s="892"/>
      <c r="S74" s="892"/>
      <c r="T74" s="892"/>
      <c r="U74" s="893"/>
    </row>
    <row r="75" spans="1:21" ht="33.75" customHeight="1">
      <c r="A75" s="938">
        <f>A57+A60+A63+A66+A69+A72</f>
        <v>53</v>
      </c>
      <c r="B75" s="987">
        <f t="shared" ref="B75:L75" si="23">B57+B60+B63+B66+B69+B72</f>
        <v>6</v>
      </c>
      <c r="C75" s="988">
        <f t="shared" si="23"/>
        <v>47</v>
      </c>
      <c r="D75" s="938">
        <f t="shared" si="23"/>
        <v>23</v>
      </c>
      <c r="E75" s="987">
        <f t="shared" si="23"/>
        <v>2</v>
      </c>
      <c r="F75" s="988">
        <f t="shared" si="23"/>
        <v>21</v>
      </c>
      <c r="G75" s="938">
        <f t="shared" si="23"/>
        <v>358</v>
      </c>
      <c r="H75" s="987">
        <f t="shared" si="23"/>
        <v>36</v>
      </c>
      <c r="I75" s="988">
        <f t="shared" si="23"/>
        <v>322</v>
      </c>
      <c r="J75" s="938">
        <f t="shared" si="23"/>
        <v>33</v>
      </c>
      <c r="K75" s="987">
        <f t="shared" si="23"/>
        <v>3</v>
      </c>
      <c r="L75" s="988">
        <f t="shared" si="23"/>
        <v>30</v>
      </c>
      <c r="M75" s="962" t="s">
        <v>781</v>
      </c>
      <c r="N75" s="932" t="s">
        <v>130</v>
      </c>
      <c r="O75" s="892"/>
      <c r="P75" s="892"/>
      <c r="Q75" s="892"/>
      <c r="R75" s="892"/>
      <c r="S75" s="892"/>
      <c r="T75" s="892"/>
      <c r="U75" s="893"/>
    </row>
    <row r="76" spans="1:21" ht="33.75" customHeight="1">
      <c r="A76" s="939">
        <f t="shared" ref="A76:L77" si="24">A58+A61+A64+A67+A70+A73</f>
        <v>167</v>
      </c>
      <c r="B76" s="969">
        <f t="shared" si="24"/>
        <v>77</v>
      </c>
      <c r="C76" s="970">
        <f t="shared" si="24"/>
        <v>90</v>
      </c>
      <c r="D76" s="939">
        <f t="shared" si="24"/>
        <v>217</v>
      </c>
      <c r="E76" s="969">
        <f t="shared" si="24"/>
        <v>58</v>
      </c>
      <c r="F76" s="970">
        <f t="shared" si="24"/>
        <v>159</v>
      </c>
      <c r="G76" s="939">
        <f t="shared" si="24"/>
        <v>520</v>
      </c>
      <c r="H76" s="969">
        <f t="shared" si="24"/>
        <v>183</v>
      </c>
      <c r="I76" s="970">
        <f t="shared" si="24"/>
        <v>337</v>
      </c>
      <c r="J76" s="939">
        <f t="shared" si="24"/>
        <v>178</v>
      </c>
      <c r="K76" s="969">
        <f t="shared" si="24"/>
        <v>70</v>
      </c>
      <c r="L76" s="970">
        <f t="shared" si="24"/>
        <v>108</v>
      </c>
      <c r="M76" s="944" t="s">
        <v>88</v>
      </c>
      <c r="N76" s="938"/>
      <c r="O76" s="892"/>
      <c r="P76" s="892"/>
      <c r="Q76" s="892"/>
      <c r="R76" s="892"/>
      <c r="S76" s="892"/>
      <c r="T76" s="892"/>
      <c r="U76" s="893"/>
    </row>
    <row r="77" spans="1:21" ht="33.75" customHeight="1">
      <c r="A77" s="938">
        <f t="shared" si="24"/>
        <v>220</v>
      </c>
      <c r="B77" s="989">
        <f t="shared" si="24"/>
        <v>83</v>
      </c>
      <c r="C77" s="990">
        <f t="shared" si="24"/>
        <v>137</v>
      </c>
      <c r="D77" s="938">
        <f t="shared" si="24"/>
        <v>240</v>
      </c>
      <c r="E77" s="989">
        <f t="shared" si="24"/>
        <v>60</v>
      </c>
      <c r="F77" s="990">
        <f t="shared" si="24"/>
        <v>180</v>
      </c>
      <c r="G77" s="938">
        <f t="shared" si="24"/>
        <v>878</v>
      </c>
      <c r="H77" s="989">
        <f t="shared" si="24"/>
        <v>219</v>
      </c>
      <c r="I77" s="990">
        <f t="shared" si="24"/>
        <v>659</v>
      </c>
      <c r="J77" s="938">
        <f t="shared" si="24"/>
        <v>211</v>
      </c>
      <c r="K77" s="989">
        <f t="shared" si="24"/>
        <v>73</v>
      </c>
      <c r="L77" s="990">
        <f t="shared" si="24"/>
        <v>138</v>
      </c>
      <c r="M77" s="991" t="s">
        <v>89</v>
      </c>
      <c r="N77" s="945" t="s">
        <v>131</v>
      </c>
      <c r="O77" s="892"/>
      <c r="P77" s="892"/>
      <c r="Q77" s="892"/>
      <c r="R77" s="892"/>
      <c r="S77" s="892"/>
      <c r="T77" s="892"/>
      <c r="U77" s="893"/>
    </row>
    <row r="78" spans="1:21" ht="15">
      <c r="A78" s="891" t="s">
        <v>782</v>
      </c>
      <c r="B78" s="892"/>
      <c r="C78" s="892"/>
      <c r="D78" s="892"/>
      <c r="E78" s="892"/>
      <c r="F78" s="892"/>
      <c r="G78" s="892"/>
      <c r="H78" s="892"/>
      <c r="I78" s="892"/>
      <c r="J78" s="892"/>
      <c r="K78" s="892"/>
      <c r="L78" s="892"/>
      <c r="M78" s="892"/>
      <c r="N78" s="898" t="s">
        <v>776</v>
      </c>
      <c r="O78" s="892"/>
      <c r="P78" s="892"/>
      <c r="Q78" s="892"/>
      <c r="R78" s="892"/>
      <c r="S78" s="892"/>
      <c r="T78" s="892"/>
      <c r="U78" s="893"/>
    </row>
    <row r="79" spans="1:21">
      <c r="A79" s="899" t="s">
        <v>121</v>
      </c>
      <c r="B79" s="900"/>
      <c r="C79" s="901" t="s">
        <v>120</v>
      </c>
      <c r="D79" s="899" t="s">
        <v>119</v>
      </c>
      <c r="E79" s="900"/>
      <c r="F79" s="901" t="s">
        <v>118</v>
      </c>
      <c r="G79" s="992" t="s">
        <v>117</v>
      </c>
      <c r="H79" s="900"/>
      <c r="I79" s="902" t="s">
        <v>212</v>
      </c>
      <c r="J79" s="899" t="s">
        <v>211</v>
      </c>
      <c r="K79" s="900"/>
      <c r="L79" s="901" t="s">
        <v>114</v>
      </c>
      <c r="M79" s="907"/>
      <c r="N79" s="901" t="s">
        <v>575</v>
      </c>
      <c r="O79" s="892"/>
      <c r="P79" s="892"/>
      <c r="Q79" s="892"/>
      <c r="R79" s="892"/>
      <c r="S79" s="892"/>
      <c r="T79" s="892"/>
      <c r="U79" s="893"/>
    </row>
    <row r="80" spans="1:21">
      <c r="A80" s="908" t="s">
        <v>130</v>
      </c>
      <c r="B80" s="909" t="s">
        <v>777</v>
      </c>
      <c r="C80" s="909" t="s">
        <v>778</v>
      </c>
      <c r="D80" s="908" t="s">
        <v>130</v>
      </c>
      <c r="E80" s="909" t="s">
        <v>777</v>
      </c>
      <c r="F80" s="909" t="s">
        <v>778</v>
      </c>
      <c r="G80" s="908" t="s">
        <v>130</v>
      </c>
      <c r="H80" s="909" t="s">
        <v>777</v>
      </c>
      <c r="I80" s="909" t="s">
        <v>778</v>
      </c>
      <c r="J80" s="908" t="s">
        <v>130</v>
      </c>
      <c r="K80" s="909" t="s">
        <v>777</v>
      </c>
      <c r="L80" s="909" t="s">
        <v>778</v>
      </c>
      <c r="M80" s="914"/>
      <c r="N80" s="915"/>
      <c r="O80" s="892"/>
      <c r="P80" s="892"/>
      <c r="Q80" s="892"/>
      <c r="R80" s="892"/>
      <c r="S80" s="892"/>
      <c r="T80" s="892"/>
      <c r="U80" s="893"/>
    </row>
    <row r="81" spans="1:21">
      <c r="A81" s="916" t="s">
        <v>131</v>
      </c>
      <c r="B81" s="917" t="s">
        <v>779</v>
      </c>
      <c r="C81" s="917" t="s">
        <v>780</v>
      </c>
      <c r="D81" s="916" t="s">
        <v>131</v>
      </c>
      <c r="E81" s="917" t="s">
        <v>779</v>
      </c>
      <c r="F81" s="917" t="s">
        <v>780</v>
      </c>
      <c r="G81" s="916" t="s">
        <v>131</v>
      </c>
      <c r="H81" s="917" t="s">
        <v>779</v>
      </c>
      <c r="I81" s="917" t="s">
        <v>780</v>
      </c>
      <c r="J81" s="916" t="s">
        <v>131</v>
      </c>
      <c r="K81" s="917" t="s">
        <v>779</v>
      </c>
      <c r="L81" s="917" t="s">
        <v>780</v>
      </c>
      <c r="M81" s="922"/>
      <c r="N81" s="923" t="s">
        <v>576</v>
      </c>
      <c r="O81" s="892"/>
      <c r="P81" s="892"/>
      <c r="Q81" s="892"/>
      <c r="R81" s="892"/>
      <c r="S81" s="892"/>
      <c r="T81" s="892"/>
      <c r="U81" s="893"/>
    </row>
    <row r="82" spans="1:21" ht="33.75" customHeight="1">
      <c r="A82" s="924">
        <f>SUM(B82:C82)</f>
        <v>0</v>
      </c>
      <c r="B82" s="925">
        <v>0</v>
      </c>
      <c r="C82" s="925">
        <v>0</v>
      </c>
      <c r="D82" s="924">
        <f>SUM(E82:F82)</f>
        <v>38</v>
      </c>
      <c r="E82" s="925">
        <v>5</v>
      </c>
      <c r="F82" s="924">
        <v>33</v>
      </c>
      <c r="G82" s="924">
        <f>SUM(H82:I82)</f>
        <v>7</v>
      </c>
      <c r="H82" s="925">
        <v>6</v>
      </c>
      <c r="I82" s="925">
        <v>1</v>
      </c>
      <c r="J82" s="924">
        <f>K82+L82</f>
        <v>4</v>
      </c>
      <c r="K82" s="925">
        <v>1</v>
      </c>
      <c r="L82" s="925">
        <v>3</v>
      </c>
      <c r="M82" s="931" t="s">
        <v>781</v>
      </c>
      <c r="N82" s="932" t="s">
        <v>766</v>
      </c>
      <c r="O82" s="892"/>
      <c r="P82" s="892"/>
      <c r="Q82" s="892"/>
      <c r="R82" s="892"/>
      <c r="S82" s="892"/>
      <c r="T82" s="892"/>
      <c r="U82" s="893"/>
    </row>
    <row r="83" spans="1:21" ht="33.75" customHeight="1">
      <c r="A83" s="924">
        <f>SUM(B83:C83)</f>
        <v>13</v>
      </c>
      <c r="B83" s="925">
        <v>3</v>
      </c>
      <c r="C83" s="925">
        <v>10</v>
      </c>
      <c r="D83" s="924">
        <f>SUM(E83:F83)</f>
        <v>142</v>
      </c>
      <c r="E83" s="925">
        <v>42</v>
      </c>
      <c r="F83" s="925">
        <v>100</v>
      </c>
      <c r="G83" s="924">
        <f>SUM(H83:I83)</f>
        <v>97</v>
      </c>
      <c r="H83" s="925">
        <v>18</v>
      </c>
      <c r="I83" s="925">
        <v>79</v>
      </c>
      <c r="J83" s="924">
        <f>SUM(K83:L83)</f>
        <v>137</v>
      </c>
      <c r="K83" s="925">
        <v>51</v>
      </c>
      <c r="L83" s="925">
        <v>86</v>
      </c>
      <c r="M83" s="974" t="s">
        <v>88</v>
      </c>
      <c r="N83" s="938"/>
      <c r="O83" s="892"/>
      <c r="P83" s="892"/>
      <c r="Q83" s="892"/>
      <c r="R83" s="892"/>
      <c r="S83" s="892"/>
      <c r="T83" s="892"/>
      <c r="U83" s="893"/>
    </row>
    <row r="84" spans="1:21" ht="33.75" customHeight="1">
      <c r="A84" s="939">
        <f t="shared" ref="A84:L84" si="25">SUM(A82:A83)</f>
        <v>13</v>
      </c>
      <c r="B84" s="940">
        <f t="shared" si="25"/>
        <v>3</v>
      </c>
      <c r="C84" s="940">
        <f t="shared" si="25"/>
        <v>10</v>
      </c>
      <c r="D84" s="939">
        <f t="shared" si="25"/>
        <v>180</v>
      </c>
      <c r="E84" s="940">
        <f t="shared" si="25"/>
        <v>47</v>
      </c>
      <c r="F84" s="940">
        <f t="shared" si="25"/>
        <v>133</v>
      </c>
      <c r="G84" s="939">
        <f t="shared" si="25"/>
        <v>104</v>
      </c>
      <c r="H84" s="940">
        <f t="shared" si="25"/>
        <v>24</v>
      </c>
      <c r="I84" s="940">
        <f t="shared" si="25"/>
        <v>80</v>
      </c>
      <c r="J84" s="939">
        <f t="shared" si="25"/>
        <v>141</v>
      </c>
      <c r="K84" s="940">
        <f t="shared" si="25"/>
        <v>52</v>
      </c>
      <c r="L84" s="940">
        <f t="shared" si="25"/>
        <v>89</v>
      </c>
      <c r="M84" s="931" t="s">
        <v>89</v>
      </c>
      <c r="N84" s="945" t="s">
        <v>767</v>
      </c>
      <c r="O84" s="892"/>
      <c r="P84" s="892"/>
      <c r="Q84" s="892"/>
      <c r="R84" s="892"/>
      <c r="S84" s="892"/>
      <c r="T84" s="892"/>
      <c r="U84" s="893"/>
    </row>
    <row r="85" spans="1:21" ht="33.75" customHeight="1">
      <c r="A85" s="924">
        <f>SUM(B85:C85)</f>
        <v>37</v>
      </c>
      <c r="B85" s="925">
        <v>2</v>
      </c>
      <c r="C85" s="925">
        <v>35</v>
      </c>
      <c r="D85" s="924">
        <f>SUM(E85:F85)</f>
        <v>54</v>
      </c>
      <c r="E85" s="925">
        <v>8</v>
      </c>
      <c r="F85" s="925">
        <v>46</v>
      </c>
      <c r="G85" s="924">
        <f>SUM(H85:I85)</f>
        <v>13</v>
      </c>
      <c r="H85" s="925">
        <v>3</v>
      </c>
      <c r="I85" s="925">
        <v>10</v>
      </c>
      <c r="J85" s="924">
        <f>SUM(K85:L85)</f>
        <v>43</v>
      </c>
      <c r="K85" s="925">
        <v>7</v>
      </c>
      <c r="L85" s="925">
        <v>36</v>
      </c>
      <c r="M85" s="931" t="s">
        <v>781</v>
      </c>
      <c r="N85" s="932" t="s">
        <v>768</v>
      </c>
      <c r="O85" s="892"/>
      <c r="P85" s="892"/>
      <c r="Q85" s="892"/>
      <c r="R85" s="892"/>
      <c r="S85" s="892"/>
      <c r="T85" s="892"/>
      <c r="U85" s="893"/>
    </row>
    <row r="86" spans="1:21" ht="33.75" customHeight="1">
      <c r="A86" s="935">
        <f>SUM(B86:C86)</f>
        <v>4</v>
      </c>
      <c r="B86" s="936">
        <v>0</v>
      </c>
      <c r="C86" s="936">
        <v>4</v>
      </c>
      <c r="D86" s="935">
        <f>SUM(E86:F86)</f>
        <v>28</v>
      </c>
      <c r="E86" s="936">
        <v>9</v>
      </c>
      <c r="F86" s="936">
        <v>19</v>
      </c>
      <c r="G86" s="935">
        <f>SUM(H86:I86)</f>
        <v>6</v>
      </c>
      <c r="H86" s="936">
        <v>1</v>
      </c>
      <c r="I86" s="936">
        <v>5</v>
      </c>
      <c r="J86" s="935">
        <f>SUM(K86:L86)</f>
        <v>17</v>
      </c>
      <c r="K86" s="936">
        <v>4</v>
      </c>
      <c r="L86" s="936">
        <v>13</v>
      </c>
      <c r="M86" s="937" t="s">
        <v>88</v>
      </c>
      <c r="N86" s="938"/>
      <c r="O86" s="892"/>
      <c r="P86" s="892"/>
      <c r="Q86" s="892"/>
      <c r="R86" s="892"/>
      <c r="S86" s="892"/>
      <c r="T86" s="892"/>
      <c r="U86" s="893"/>
    </row>
    <row r="87" spans="1:21" ht="33.75" customHeight="1">
      <c r="A87" s="939">
        <f t="shared" ref="A87:L87" si="26">SUM(A85:A86)</f>
        <v>41</v>
      </c>
      <c r="B87" s="940">
        <f t="shared" si="26"/>
        <v>2</v>
      </c>
      <c r="C87" s="940">
        <f t="shared" si="26"/>
        <v>39</v>
      </c>
      <c r="D87" s="939">
        <f t="shared" si="26"/>
        <v>82</v>
      </c>
      <c r="E87" s="940">
        <f t="shared" si="26"/>
        <v>17</v>
      </c>
      <c r="F87" s="940">
        <f t="shared" si="26"/>
        <v>65</v>
      </c>
      <c r="G87" s="939">
        <f t="shared" si="26"/>
        <v>19</v>
      </c>
      <c r="H87" s="940">
        <f t="shared" si="26"/>
        <v>4</v>
      </c>
      <c r="I87" s="940">
        <f t="shared" si="26"/>
        <v>15</v>
      </c>
      <c r="J87" s="939">
        <f t="shared" si="26"/>
        <v>60</v>
      </c>
      <c r="K87" s="940">
        <f t="shared" si="26"/>
        <v>11</v>
      </c>
      <c r="L87" s="940">
        <f t="shared" si="26"/>
        <v>49</v>
      </c>
      <c r="M87" s="944" t="s">
        <v>89</v>
      </c>
      <c r="N87" s="945" t="s">
        <v>447</v>
      </c>
      <c r="O87" s="892"/>
      <c r="P87" s="892"/>
      <c r="Q87" s="892"/>
      <c r="R87" s="892"/>
      <c r="S87" s="892"/>
      <c r="T87" s="892"/>
      <c r="U87" s="893"/>
    </row>
    <row r="88" spans="1:21" ht="33.75" customHeight="1">
      <c r="A88" s="946">
        <f>SUM(B88:C88)</f>
        <v>0</v>
      </c>
      <c r="B88" s="947">
        <v>0</v>
      </c>
      <c r="C88" s="947">
        <v>0</v>
      </c>
      <c r="D88" s="946">
        <f>SUM(E88:F88)</f>
        <v>2</v>
      </c>
      <c r="E88" s="947">
        <v>2</v>
      </c>
      <c r="F88" s="947">
        <v>0</v>
      </c>
      <c r="G88" s="946">
        <f t="shared" ref="G88:G98" si="27">SUM(H88:I88)</f>
        <v>0</v>
      </c>
      <c r="H88" s="947">
        <v>0</v>
      </c>
      <c r="I88" s="947">
        <v>0</v>
      </c>
      <c r="J88" s="946">
        <f>SUM(K88:L88)</f>
        <v>0</v>
      </c>
      <c r="K88" s="947">
        <v>0</v>
      </c>
      <c r="L88" s="947">
        <v>0</v>
      </c>
      <c r="M88" s="948" t="s">
        <v>781</v>
      </c>
      <c r="N88" s="932" t="s">
        <v>466</v>
      </c>
      <c r="O88" s="892"/>
      <c r="P88" s="892"/>
      <c r="Q88" s="892"/>
      <c r="R88" s="892"/>
      <c r="S88" s="892"/>
      <c r="T88" s="892"/>
      <c r="U88" s="893"/>
    </row>
    <row r="89" spans="1:21" ht="33.75" customHeight="1">
      <c r="A89" s="935">
        <f>SUM(B89:C89)</f>
        <v>15</v>
      </c>
      <c r="B89" s="936">
        <v>13</v>
      </c>
      <c r="C89" s="936">
        <v>2</v>
      </c>
      <c r="D89" s="935">
        <f>SUM(E89:F89)</f>
        <v>9</v>
      </c>
      <c r="E89" s="936">
        <v>6</v>
      </c>
      <c r="F89" s="936">
        <v>3</v>
      </c>
      <c r="G89" s="935">
        <f t="shared" si="27"/>
        <v>4</v>
      </c>
      <c r="H89" s="936">
        <v>3</v>
      </c>
      <c r="I89" s="936">
        <v>1</v>
      </c>
      <c r="J89" s="935">
        <f>SUM(K89:L89)</f>
        <v>3</v>
      </c>
      <c r="K89" s="936">
        <v>3</v>
      </c>
      <c r="L89" s="936">
        <v>0</v>
      </c>
      <c r="M89" s="937" t="s">
        <v>88</v>
      </c>
      <c r="N89" s="938"/>
      <c r="O89" s="892"/>
      <c r="P89" s="892"/>
      <c r="Q89" s="892"/>
      <c r="R89" s="892"/>
      <c r="S89" s="892"/>
      <c r="T89" s="892"/>
      <c r="U89" s="893"/>
    </row>
    <row r="90" spans="1:21" ht="33.75" customHeight="1">
      <c r="A90" s="939">
        <f t="shared" ref="A90:K90" si="28">SUM(A88:A89)</f>
        <v>15</v>
      </c>
      <c r="B90" s="940">
        <f t="shared" si="28"/>
        <v>13</v>
      </c>
      <c r="C90" s="940">
        <f t="shared" si="28"/>
        <v>2</v>
      </c>
      <c r="D90" s="939">
        <f t="shared" si="28"/>
        <v>11</v>
      </c>
      <c r="E90" s="940">
        <f t="shared" si="28"/>
        <v>8</v>
      </c>
      <c r="F90" s="940">
        <f>SUM(F88:F89)</f>
        <v>3</v>
      </c>
      <c r="G90" s="939">
        <f t="shared" si="27"/>
        <v>4</v>
      </c>
      <c r="H90" s="940">
        <f>SUM(H88:H89)</f>
        <v>3</v>
      </c>
      <c r="I90" s="940">
        <f>SUM(I88:I89)</f>
        <v>1</v>
      </c>
      <c r="J90" s="939">
        <f t="shared" si="28"/>
        <v>3</v>
      </c>
      <c r="K90" s="940">
        <f t="shared" si="28"/>
        <v>3</v>
      </c>
      <c r="L90" s="940">
        <f>SUM(L88:L89)</f>
        <v>0</v>
      </c>
      <c r="M90" s="944" t="s">
        <v>89</v>
      </c>
      <c r="N90" s="945" t="s">
        <v>467</v>
      </c>
      <c r="O90" s="892"/>
      <c r="P90" s="892"/>
      <c r="Q90" s="892"/>
      <c r="R90" s="892"/>
      <c r="S90" s="892"/>
      <c r="T90" s="892"/>
      <c r="U90" s="893"/>
    </row>
    <row r="91" spans="1:21" ht="33.75" customHeight="1">
      <c r="A91" s="946">
        <f>SUM(B91:C91)</f>
        <v>0</v>
      </c>
      <c r="B91" s="947">
        <v>0</v>
      </c>
      <c r="C91" s="947">
        <v>0</v>
      </c>
      <c r="D91" s="946">
        <f>SUM(E91:F91)</f>
        <v>8</v>
      </c>
      <c r="E91" s="947">
        <v>2</v>
      </c>
      <c r="F91" s="947">
        <v>6</v>
      </c>
      <c r="G91" s="946">
        <f t="shared" si="27"/>
        <v>0</v>
      </c>
      <c r="H91" s="947">
        <v>0</v>
      </c>
      <c r="I91" s="947">
        <v>0</v>
      </c>
      <c r="J91" s="946">
        <f>K91+L91</f>
        <v>1</v>
      </c>
      <c r="K91" s="947">
        <v>1</v>
      </c>
      <c r="L91" s="947">
        <v>0</v>
      </c>
      <c r="M91" s="948" t="s">
        <v>781</v>
      </c>
      <c r="N91" s="950" t="s">
        <v>769</v>
      </c>
      <c r="O91" s="892"/>
      <c r="P91" s="892"/>
      <c r="Q91" s="892"/>
      <c r="R91" s="892"/>
      <c r="S91" s="892"/>
      <c r="T91" s="892"/>
      <c r="U91" s="893"/>
    </row>
    <row r="92" spans="1:21" ht="33.75" customHeight="1">
      <c r="A92" s="935">
        <f>SUM(B92:C92)</f>
        <v>15</v>
      </c>
      <c r="B92" s="936">
        <v>5</v>
      </c>
      <c r="C92" s="936">
        <v>10</v>
      </c>
      <c r="D92" s="935">
        <f>SUM(E92:F92)</f>
        <v>8</v>
      </c>
      <c r="E92" s="936">
        <v>3</v>
      </c>
      <c r="F92" s="936">
        <v>5</v>
      </c>
      <c r="G92" s="935">
        <f t="shared" si="27"/>
        <v>2</v>
      </c>
      <c r="H92" s="936">
        <v>1</v>
      </c>
      <c r="I92" s="936">
        <v>1</v>
      </c>
      <c r="J92" s="935">
        <f>SUM(K92:L92)</f>
        <v>6</v>
      </c>
      <c r="K92" s="936">
        <v>5</v>
      </c>
      <c r="L92" s="936">
        <v>1</v>
      </c>
      <c r="M92" s="937" t="s">
        <v>88</v>
      </c>
      <c r="N92" s="932"/>
      <c r="O92" s="892"/>
      <c r="P92" s="892"/>
      <c r="Q92" s="892"/>
      <c r="R92" s="892"/>
      <c r="S92" s="892"/>
      <c r="T92" s="892"/>
      <c r="U92" s="893"/>
    </row>
    <row r="93" spans="1:21" ht="33.75" customHeight="1">
      <c r="A93" s="939">
        <f t="shared" ref="A93:L93" si="29">SUM(A91:A92)</f>
        <v>15</v>
      </c>
      <c r="B93" s="940">
        <f>SUM(B91:B92)</f>
        <v>5</v>
      </c>
      <c r="C93" s="940">
        <f t="shared" si="29"/>
        <v>10</v>
      </c>
      <c r="D93" s="939">
        <f t="shared" si="29"/>
        <v>16</v>
      </c>
      <c r="E93" s="940">
        <f>SUM(E91:E92)</f>
        <v>5</v>
      </c>
      <c r="F93" s="940">
        <f t="shared" si="29"/>
        <v>11</v>
      </c>
      <c r="G93" s="939">
        <f t="shared" si="27"/>
        <v>2</v>
      </c>
      <c r="H93" s="940">
        <f>SUM(H91:H92)</f>
        <v>1</v>
      </c>
      <c r="I93" s="940">
        <f>SUM(I91:I92)</f>
        <v>1</v>
      </c>
      <c r="J93" s="939">
        <f t="shared" si="29"/>
        <v>7</v>
      </c>
      <c r="K93" s="940">
        <f>K91+K92</f>
        <v>6</v>
      </c>
      <c r="L93" s="940">
        <f t="shared" si="29"/>
        <v>1</v>
      </c>
      <c r="M93" s="944" t="s">
        <v>89</v>
      </c>
      <c r="N93" s="945" t="s">
        <v>489</v>
      </c>
      <c r="O93" s="892"/>
      <c r="P93" s="892"/>
      <c r="Q93" s="892"/>
      <c r="R93" s="892"/>
      <c r="S93" s="892"/>
      <c r="T93" s="892"/>
      <c r="U93" s="893"/>
    </row>
    <row r="94" spans="1:21" ht="33.75" customHeight="1">
      <c r="A94" s="946">
        <f>SUM(B94:C94)</f>
        <v>2</v>
      </c>
      <c r="B94" s="947">
        <v>0</v>
      </c>
      <c r="C94" s="947">
        <v>2</v>
      </c>
      <c r="D94" s="946">
        <f>SUM(E94:F94)</f>
        <v>48</v>
      </c>
      <c r="E94" s="947">
        <v>7</v>
      </c>
      <c r="F94" s="947">
        <v>41</v>
      </c>
      <c r="G94" s="946">
        <f>SUM(H94:I94)</f>
        <v>1</v>
      </c>
      <c r="H94" s="947">
        <v>0</v>
      </c>
      <c r="I94" s="947">
        <v>1</v>
      </c>
      <c r="J94" s="946">
        <f>K94+L94</f>
        <v>2</v>
      </c>
      <c r="K94" s="947">
        <v>1</v>
      </c>
      <c r="L94" s="947">
        <v>1</v>
      </c>
      <c r="M94" s="948" t="s">
        <v>781</v>
      </c>
      <c r="N94" s="932" t="s">
        <v>494</v>
      </c>
      <c r="O94" s="892"/>
      <c r="P94" s="892"/>
      <c r="Q94" s="892"/>
      <c r="R94" s="892"/>
      <c r="S94" s="892"/>
      <c r="T94" s="892"/>
      <c r="U94" s="893"/>
    </row>
    <row r="95" spans="1:21" ht="33.75" customHeight="1">
      <c r="A95" s="935">
        <f>SUM(B95:C95)</f>
        <v>87</v>
      </c>
      <c r="B95" s="936">
        <v>37</v>
      </c>
      <c r="C95" s="936">
        <v>50</v>
      </c>
      <c r="D95" s="935">
        <f>SUM(E95:F95)</f>
        <v>246</v>
      </c>
      <c r="E95" s="936">
        <v>119</v>
      </c>
      <c r="F95" s="936">
        <v>127</v>
      </c>
      <c r="G95" s="935">
        <f>SUM(H95:I95)</f>
        <v>46</v>
      </c>
      <c r="H95" s="936">
        <v>23</v>
      </c>
      <c r="I95" s="936">
        <v>23</v>
      </c>
      <c r="J95" s="935">
        <f>SUM(K95:L95)</f>
        <v>108</v>
      </c>
      <c r="K95" s="936">
        <v>58</v>
      </c>
      <c r="L95" s="936">
        <v>50</v>
      </c>
      <c r="M95" s="937" t="s">
        <v>88</v>
      </c>
      <c r="N95" s="938"/>
      <c r="O95" s="892"/>
      <c r="P95" s="892"/>
      <c r="Q95" s="892"/>
      <c r="R95" s="892"/>
      <c r="S95" s="892"/>
      <c r="T95" s="892"/>
      <c r="U95" s="893"/>
    </row>
    <row r="96" spans="1:21" ht="33.75" customHeight="1">
      <c r="A96" s="939">
        <f t="shared" ref="A96:J96" si="30">SUM(A94:A95)</f>
        <v>89</v>
      </c>
      <c r="B96" s="940">
        <f t="shared" si="30"/>
        <v>37</v>
      </c>
      <c r="C96" s="940">
        <f t="shared" si="30"/>
        <v>52</v>
      </c>
      <c r="D96" s="939">
        <f t="shared" si="30"/>
        <v>294</v>
      </c>
      <c r="E96" s="969">
        <f t="shared" si="30"/>
        <v>126</v>
      </c>
      <c r="F96" s="970">
        <f t="shared" si="30"/>
        <v>168</v>
      </c>
      <c r="G96" s="939">
        <f t="shared" si="30"/>
        <v>47</v>
      </c>
      <c r="H96" s="940">
        <f t="shared" si="30"/>
        <v>23</v>
      </c>
      <c r="I96" s="940">
        <f t="shared" si="30"/>
        <v>24</v>
      </c>
      <c r="J96" s="939">
        <f t="shared" si="30"/>
        <v>110</v>
      </c>
      <c r="K96" s="940">
        <f>K94+K95</f>
        <v>59</v>
      </c>
      <c r="L96" s="940">
        <f>L94+L95</f>
        <v>51</v>
      </c>
      <c r="M96" s="944" t="s">
        <v>89</v>
      </c>
      <c r="N96" s="953" t="s">
        <v>770</v>
      </c>
      <c r="O96" s="892"/>
      <c r="P96" s="892"/>
      <c r="Q96" s="892"/>
      <c r="R96" s="892"/>
      <c r="S96" s="892"/>
      <c r="T96" s="892"/>
      <c r="U96" s="893"/>
    </row>
    <row r="97" spans="1:21" ht="33.75" customHeight="1">
      <c r="A97" s="946">
        <f>SUM(B97:C97)</f>
        <v>0</v>
      </c>
      <c r="B97" s="947">
        <v>0</v>
      </c>
      <c r="C97" s="947">
        <v>0</v>
      </c>
      <c r="D97" s="946">
        <f>SUM(E97:F97)</f>
        <v>16</v>
      </c>
      <c r="E97" s="947">
        <v>2</v>
      </c>
      <c r="F97" s="947">
        <v>14</v>
      </c>
      <c r="G97" s="946">
        <f t="shared" si="27"/>
        <v>0</v>
      </c>
      <c r="H97" s="947">
        <v>0</v>
      </c>
      <c r="I97" s="947">
        <v>0</v>
      </c>
      <c r="J97" s="946">
        <f>K97+L97</f>
        <v>1</v>
      </c>
      <c r="K97" s="947">
        <v>1</v>
      </c>
      <c r="L97" s="947">
        <v>0</v>
      </c>
      <c r="M97" s="948" t="s">
        <v>781</v>
      </c>
      <c r="N97" s="932" t="s">
        <v>514</v>
      </c>
      <c r="O97" s="892"/>
      <c r="P97" s="892"/>
      <c r="Q97" s="892"/>
      <c r="R97" s="892"/>
      <c r="S97" s="892"/>
      <c r="T97" s="892"/>
      <c r="U97" s="893"/>
    </row>
    <row r="98" spans="1:21" ht="33.75" customHeight="1">
      <c r="A98" s="924">
        <f>SUM(B98:C98)</f>
        <v>96</v>
      </c>
      <c r="B98" s="925">
        <v>17</v>
      </c>
      <c r="C98" s="925">
        <v>79</v>
      </c>
      <c r="D98" s="924">
        <f>SUM(E98:F98)</f>
        <v>86</v>
      </c>
      <c r="E98" s="925">
        <v>16</v>
      </c>
      <c r="F98" s="925">
        <v>70</v>
      </c>
      <c r="G98" s="924">
        <f t="shared" si="27"/>
        <v>38</v>
      </c>
      <c r="H98" s="925">
        <v>14</v>
      </c>
      <c r="I98" s="925">
        <v>24</v>
      </c>
      <c r="J98" s="924">
        <f>SUM(K98:L98)</f>
        <v>25</v>
      </c>
      <c r="K98" s="925">
        <v>3</v>
      </c>
      <c r="L98" s="925">
        <v>22</v>
      </c>
      <c r="M98" s="974" t="s">
        <v>88</v>
      </c>
      <c r="N98" s="938"/>
      <c r="O98" s="892"/>
      <c r="P98" s="892"/>
      <c r="Q98" s="892"/>
      <c r="R98" s="892"/>
      <c r="S98" s="892"/>
      <c r="T98" s="892"/>
      <c r="U98" s="893"/>
    </row>
    <row r="99" spans="1:21" ht="33.75" customHeight="1">
      <c r="A99" s="908">
        <f>SUM(A97:A98)</f>
        <v>96</v>
      </c>
      <c r="B99" s="909">
        <f>SUM(B97:B98)</f>
        <v>17</v>
      </c>
      <c r="C99" s="909">
        <f>SUM(C97:C98)</f>
        <v>79</v>
      </c>
      <c r="D99" s="908">
        <f t="shared" ref="D99:J99" si="31">SUM(D97:D98)</f>
        <v>102</v>
      </c>
      <c r="E99" s="987">
        <f t="shared" si="31"/>
        <v>18</v>
      </c>
      <c r="F99" s="988">
        <f t="shared" si="31"/>
        <v>84</v>
      </c>
      <c r="G99" s="908">
        <f t="shared" si="31"/>
        <v>38</v>
      </c>
      <c r="H99" s="909">
        <f>SUM(H97:H98)</f>
        <v>14</v>
      </c>
      <c r="I99" s="909">
        <f t="shared" si="31"/>
        <v>24</v>
      </c>
      <c r="J99" s="908">
        <f t="shared" si="31"/>
        <v>26</v>
      </c>
      <c r="K99" s="909">
        <f>K97+K98</f>
        <v>4</v>
      </c>
      <c r="L99" s="909">
        <f>L97+L98</f>
        <v>22</v>
      </c>
      <c r="M99" s="993" t="s">
        <v>89</v>
      </c>
      <c r="N99" s="955" t="s">
        <v>515</v>
      </c>
      <c r="O99" s="892"/>
      <c r="P99" s="892"/>
      <c r="Q99" s="892"/>
      <c r="R99" s="892"/>
      <c r="S99" s="892"/>
      <c r="T99" s="892"/>
      <c r="U99" s="893"/>
    </row>
    <row r="100" spans="1:21" ht="33.75" customHeight="1">
      <c r="A100" s="956">
        <f>A82+A85+A88+A91+A94+A97</f>
        <v>39</v>
      </c>
      <c r="B100" s="957">
        <f t="shared" ref="B100:L100" si="32">B82+B85+B88+B91+B94+B97</f>
        <v>2</v>
      </c>
      <c r="C100" s="958">
        <f t="shared" si="32"/>
        <v>37</v>
      </c>
      <c r="D100" s="956">
        <f t="shared" si="32"/>
        <v>166</v>
      </c>
      <c r="E100" s="957">
        <f t="shared" si="32"/>
        <v>26</v>
      </c>
      <c r="F100" s="958">
        <f t="shared" si="32"/>
        <v>140</v>
      </c>
      <c r="G100" s="956">
        <f t="shared" si="32"/>
        <v>21</v>
      </c>
      <c r="H100" s="957">
        <f t="shared" si="32"/>
        <v>9</v>
      </c>
      <c r="I100" s="958">
        <f t="shared" si="32"/>
        <v>12</v>
      </c>
      <c r="J100" s="956">
        <f t="shared" si="32"/>
        <v>51</v>
      </c>
      <c r="K100" s="957">
        <f t="shared" si="32"/>
        <v>11</v>
      </c>
      <c r="L100" s="958">
        <f t="shared" si="32"/>
        <v>40</v>
      </c>
      <c r="M100" s="931" t="s">
        <v>781</v>
      </c>
      <c r="N100" s="950" t="s">
        <v>130</v>
      </c>
      <c r="O100" s="892"/>
      <c r="P100" s="892"/>
      <c r="Q100" s="892"/>
      <c r="R100" s="892"/>
      <c r="S100" s="892"/>
      <c r="T100" s="892"/>
      <c r="U100" s="893"/>
    </row>
    <row r="101" spans="1:21" ht="33.75" customHeight="1">
      <c r="A101" s="982">
        <f t="shared" ref="A101:L102" si="33">A83+A86+A89+A92+A95+A98</f>
        <v>230</v>
      </c>
      <c r="B101" s="983">
        <f t="shared" si="33"/>
        <v>75</v>
      </c>
      <c r="C101" s="984">
        <f t="shared" si="33"/>
        <v>155</v>
      </c>
      <c r="D101" s="982">
        <f t="shared" si="33"/>
        <v>519</v>
      </c>
      <c r="E101" s="983">
        <f t="shared" si="33"/>
        <v>195</v>
      </c>
      <c r="F101" s="984">
        <f t="shared" si="33"/>
        <v>324</v>
      </c>
      <c r="G101" s="982">
        <f t="shared" si="33"/>
        <v>193</v>
      </c>
      <c r="H101" s="983">
        <f t="shared" si="33"/>
        <v>60</v>
      </c>
      <c r="I101" s="984">
        <f t="shared" si="33"/>
        <v>133</v>
      </c>
      <c r="J101" s="982">
        <f t="shared" si="33"/>
        <v>296</v>
      </c>
      <c r="K101" s="983">
        <f t="shared" si="33"/>
        <v>124</v>
      </c>
      <c r="L101" s="984">
        <f t="shared" si="33"/>
        <v>172</v>
      </c>
      <c r="M101" s="974" t="s">
        <v>88</v>
      </c>
      <c r="N101" s="938"/>
      <c r="O101" s="892"/>
      <c r="P101" s="892"/>
      <c r="Q101" s="892"/>
      <c r="R101" s="892"/>
      <c r="S101" s="892"/>
      <c r="T101" s="892"/>
      <c r="U101" s="893"/>
    </row>
    <row r="102" spans="1:21" ht="33.75" customHeight="1">
      <c r="A102" s="916">
        <f t="shared" si="33"/>
        <v>269</v>
      </c>
      <c r="B102" s="994">
        <f t="shared" si="33"/>
        <v>77</v>
      </c>
      <c r="C102" s="995">
        <f t="shared" si="33"/>
        <v>192</v>
      </c>
      <c r="D102" s="916">
        <f t="shared" si="33"/>
        <v>685</v>
      </c>
      <c r="E102" s="994">
        <f t="shared" si="33"/>
        <v>221</v>
      </c>
      <c r="F102" s="995">
        <f t="shared" si="33"/>
        <v>464</v>
      </c>
      <c r="G102" s="916">
        <f t="shared" si="33"/>
        <v>214</v>
      </c>
      <c r="H102" s="994">
        <f t="shared" si="33"/>
        <v>69</v>
      </c>
      <c r="I102" s="995">
        <f t="shared" si="33"/>
        <v>145</v>
      </c>
      <c r="J102" s="916">
        <f t="shared" si="33"/>
        <v>347</v>
      </c>
      <c r="K102" s="994">
        <f t="shared" si="33"/>
        <v>135</v>
      </c>
      <c r="L102" s="995">
        <f t="shared" si="33"/>
        <v>212</v>
      </c>
      <c r="M102" s="944" t="s">
        <v>89</v>
      </c>
      <c r="N102" s="945" t="s">
        <v>131</v>
      </c>
      <c r="O102" s="892"/>
      <c r="P102" s="892"/>
      <c r="Q102" s="892"/>
      <c r="R102" s="892"/>
      <c r="S102" s="892"/>
      <c r="T102" s="892"/>
      <c r="U102" s="893"/>
    </row>
    <row r="103" spans="1:21" ht="15">
      <c r="A103" s="891" t="s">
        <v>782</v>
      </c>
      <c r="B103" s="892"/>
      <c r="C103" s="892"/>
      <c r="D103" s="892"/>
      <c r="E103" s="892"/>
      <c r="F103" s="892"/>
      <c r="G103" s="892"/>
      <c r="H103" s="892"/>
      <c r="I103" s="892"/>
      <c r="J103" s="892"/>
      <c r="K103" s="892"/>
      <c r="L103" s="892"/>
      <c r="M103" s="892"/>
      <c r="N103" s="898" t="s">
        <v>776</v>
      </c>
      <c r="O103" s="892"/>
      <c r="P103" s="892"/>
      <c r="Q103" s="892"/>
      <c r="R103" s="892"/>
      <c r="S103" s="892"/>
      <c r="T103" s="892"/>
      <c r="U103" s="893"/>
    </row>
    <row r="104" spans="1:21">
      <c r="A104" s="899" t="s">
        <v>129</v>
      </c>
      <c r="B104" s="900"/>
      <c r="C104" s="901" t="s">
        <v>128</v>
      </c>
      <c r="D104" s="996" t="s">
        <v>127</v>
      </c>
      <c r="E104" s="900"/>
      <c r="F104" s="901" t="s">
        <v>126</v>
      </c>
      <c r="G104" s="899" t="s">
        <v>125</v>
      </c>
      <c r="H104" s="900"/>
      <c r="I104" s="901" t="s">
        <v>124</v>
      </c>
      <c r="J104" s="986" t="s">
        <v>123</v>
      </c>
      <c r="K104" s="900"/>
      <c r="L104" s="901" t="s">
        <v>213</v>
      </c>
      <c r="M104" s="907"/>
      <c r="N104" s="901" t="s">
        <v>575</v>
      </c>
      <c r="O104" s="892"/>
      <c r="P104" s="892"/>
      <c r="Q104" s="892"/>
      <c r="R104" s="892"/>
      <c r="S104" s="892"/>
      <c r="T104" s="892"/>
      <c r="U104" s="893"/>
    </row>
    <row r="105" spans="1:21">
      <c r="A105" s="908" t="s">
        <v>130</v>
      </c>
      <c r="B105" s="909" t="s">
        <v>777</v>
      </c>
      <c r="C105" s="988" t="s">
        <v>778</v>
      </c>
      <c r="D105" s="901" t="s">
        <v>130</v>
      </c>
      <c r="E105" s="909" t="s">
        <v>777</v>
      </c>
      <c r="F105" s="909" t="s">
        <v>778</v>
      </c>
      <c r="G105" s="908" t="s">
        <v>130</v>
      </c>
      <c r="H105" s="909" t="s">
        <v>777</v>
      </c>
      <c r="I105" s="909" t="s">
        <v>778</v>
      </c>
      <c r="J105" s="908" t="s">
        <v>130</v>
      </c>
      <c r="K105" s="909" t="s">
        <v>777</v>
      </c>
      <c r="L105" s="909" t="s">
        <v>778</v>
      </c>
      <c r="M105" s="914"/>
      <c r="N105" s="915"/>
      <c r="O105" s="892"/>
      <c r="P105" s="892"/>
      <c r="Q105" s="892"/>
      <c r="R105" s="892"/>
      <c r="S105" s="892"/>
      <c r="T105" s="892"/>
      <c r="U105" s="893"/>
    </row>
    <row r="106" spans="1:21">
      <c r="A106" s="916" t="s">
        <v>131</v>
      </c>
      <c r="B106" s="917" t="s">
        <v>779</v>
      </c>
      <c r="C106" s="995" t="s">
        <v>780</v>
      </c>
      <c r="D106" s="997" t="s">
        <v>131</v>
      </c>
      <c r="E106" s="917" t="s">
        <v>779</v>
      </c>
      <c r="F106" s="917" t="s">
        <v>780</v>
      </c>
      <c r="G106" s="916" t="s">
        <v>131</v>
      </c>
      <c r="H106" s="917" t="s">
        <v>779</v>
      </c>
      <c r="I106" s="917" t="s">
        <v>780</v>
      </c>
      <c r="J106" s="916" t="s">
        <v>131</v>
      </c>
      <c r="K106" s="917" t="s">
        <v>779</v>
      </c>
      <c r="L106" s="917" t="s">
        <v>780</v>
      </c>
      <c r="M106" s="922"/>
      <c r="N106" s="923" t="s">
        <v>576</v>
      </c>
      <c r="O106" s="892"/>
      <c r="P106" s="892"/>
      <c r="Q106" s="892"/>
      <c r="R106" s="892"/>
      <c r="S106" s="892"/>
      <c r="T106" s="892"/>
      <c r="U106" s="893"/>
    </row>
    <row r="107" spans="1:21" ht="33.75" customHeight="1">
      <c r="A107" s="924">
        <f>C107+B107</f>
        <v>2</v>
      </c>
      <c r="B107" s="925">
        <v>2</v>
      </c>
      <c r="C107" s="925">
        <v>0</v>
      </c>
      <c r="D107" s="924">
        <f>SUM(E107:F107)</f>
        <v>0</v>
      </c>
      <c r="E107" s="925">
        <v>0</v>
      </c>
      <c r="F107" s="925">
        <v>0</v>
      </c>
      <c r="G107" s="924">
        <f>SUM(H107:I107)</f>
        <v>0</v>
      </c>
      <c r="H107" s="925">
        <v>0</v>
      </c>
      <c r="I107" s="925">
        <v>0</v>
      </c>
      <c r="J107" s="924">
        <f>SUM(K107:L107)</f>
        <v>9</v>
      </c>
      <c r="K107" s="925">
        <v>2</v>
      </c>
      <c r="L107" s="925">
        <v>7</v>
      </c>
      <c r="M107" s="931" t="s">
        <v>781</v>
      </c>
      <c r="N107" s="932" t="s">
        <v>766</v>
      </c>
      <c r="O107" s="892"/>
      <c r="P107" s="892"/>
      <c r="Q107" s="892"/>
      <c r="R107" s="892"/>
      <c r="S107" s="892"/>
      <c r="T107" s="892"/>
      <c r="U107" s="893"/>
    </row>
    <row r="108" spans="1:21" ht="33.75" customHeight="1">
      <c r="A108" s="924">
        <f>SUM(B108:C108)</f>
        <v>35</v>
      </c>
      <c r="B108" s="925">
        <v>15</v>
      </c>
      <c r="C108" s="925">
        <v>20</v>
      </c>
      <c r="D108" s="924">
        <f>SUM(E108:F108)</f>
        <v>22</v>
      </c>
      <c r="E108" s="925">
        <v>8</v>
      </c>
      <c r="F108" s="925">
        <v>14</v>
      </c>
      <c r="G108" s="924">
        <f>SUM(H108:I108)</f>
        <v>78</v>
      </c>
      <c r="H108" s="925">
        <v>22</v>
      </c>
      <c r="I108" s="925">
        <v>56</v>
      </c>
      <c r="J108" s="924">
        <f>SUM(K108:L108)</f>
        <v>144</v>
      </c>
      <c r="K108" s="925">
        <v>40</v>
      </c>
      <c r="L108" s="925">
        <v>104</v>
      </c>
      <c r="M108" s="974" t="s">
        <v>88</v>
      </c>
      <c r="N108" s="938"/>
      <c r="O108" s="892"/>
      <c r="P108" s="892"/>
      <c r="Q108" s="892"/>
      <c r="R108" s="892"/>
      <c r="S108" s="892"/>
      <c r="T108" s="892"/>
      <c r="U108" s="893"/>
    </row>
    <row r="109" spans="1:21" ht="33.75" customHeight="1">
      <c r="A109" s="939">
        <f t="shared" ref="A109:L109" si="34">SUM(A107:A108)</f>
        <v>37</v>
      </c>
      <c r="B109" s="940">
        <f t="shared" si="34"/>
        <v>17</v>
      </c>
      <c r="C109" s="940">
        <f t="shared" si="34"/>
        <v>20</v>
      </c>
      <c r="D109" s="939">
        <f t="shared" si="34"/>
        <v>22</v>
      </c>
      <c r="E109" s="940">
        <f t="shared" si="34"/>
        <v>8</v>
      </c>
      <c r="F109" s="940">
        <f t="shared" si="34"/>
        <v>14</v>
      </c>
      <c r="G109" s="939">
        <f t="shared" si="34"/>
        <v>78</v>
      </c>
      <c r="H109" s="940">
        <f t="shared" si="34"/>
        <v>22</v>
      </c>
      <c r="I109" s="940">
        <f t="shared" si="34"/>
        <v>56</v>
      </c>
      <c r="J109" s="939">
        <f t="shared" si="34"/>
        <v>153</v>
      </c>
      <c r="K109" s="940">
        <f t="shared" si="34"/>
        <v>42</v>
      </c>
      <c r="L109" s="940">
        <f t="shared" si="34"/>
        <v>111</v>
      </c>
      <c r="M109" s="931" t="s">
        <v>89</v>
      </c>
      <c r="N109" s="945" t="s">
        <v>767</v>
      </c>
      <c r="O109" s="892"/>
      <c r="P109" s="892"/>
      <c r="Q109" s="892"/>
      <c r="R109" s="892"/>
      <c r="S109" s="892"/>
      <c r="T109" s="892"/>
      <c r="U109" s="893"/>
    </row>
    <row r="110" spans="1:21" ht="33.75" customHeight="1">
      <c r="A110" s="924">
        <f>SUM(B110:C110)</f>
        <v>10</v>
      </c>
      <c r="B110" s="925">
        <v>1</v>
      </c>
      <c r="C110" s="925">
        <v>9</v>
      </c>
      <c r="D110" s="924">
        <f>SUM(E110:F110)</f>
        <v>6</v>
      </c>
      <c r="E110" s="925">
        <v>1</v>
      </c>
      <c r="F110" s="925">
        <v>5</v>
      </c>
      <c r="G110" s="924">
        <f>SUM(H110:I110)</f>
        <v>24</v>
      </c>
      <c r="H110" s="925">
        <v>2</v>
      </c>
      <c r="I110" s="925">
        <v>22</v>
      </c>
      <c r="J110" s="924">
        <f>SUM(K110:L110)</f>
        <v>18</v>
      </c>
      <c r="K110" s="925">
        <v>1</v>
      </c>
      <c r="L110" s="925">
        <v>17</v>
      </c>
      <c r="M110" s="931" t="s">
        <v>781</v>
      </c>
      <c r="N110" s="932" t="s">
        <v>768</v>
      </c>
      <c r="O110" s="892"/>
      <c r="P110" s="892"/>
      <c r="Q110" s="892"/>
      <c r="R110" s="892"/>
      <c r="S110" s="892"/>
      <c r="T110" s="892"/>
      <c r="U110" s="893"/>
    </row>
    <row r="111" spans="1:21" ht="33.75" customHeight="1">
      <c r="A111" s="924">
        <f>SUM(B111:C111)</f>
        <v>18</v>
      </c>
      <c r="B111" s="925">
        <v>3</v>
      </c>
      <c r="C111" s="925">
        <v>15</v>
      </c>
      <c r="D111" s="924">
        <f>SUM(E111:F111)</f>
        <v>3</v>
      </c>
      <c r="E111" s="925">
        <v>0</v>
      </c>
      <c r="F111" s="925">
        <v>3</v>
      </c>
      <c r="G111" s="924">
        <f>SUM(H111:I111)</f>
        <v>2</v>
      </c>
      <c r="H111" s="925">
        <v>1</v>
      </c>
      <c r="I111" s="925">
        <v>1</v>
      </c>
      <c r="J111" s="924">
        <f>SUM(K111:L111)</f>
        <v>22</v>
      </c>
      <c r="K111" s="925">
        <v>5</v>
      </c>
      <c r="L111" s="925">
        <v>17</v>
      </c>
      <c r="M111" s="974" t="s">
        <v>88</v>
      </c>
      <c r="N111" s="938"/>
      <c r="O111" s="892"/>
      <c r="P111" s="892"/>
      <c r="Q111" s="892"/>
      <c r="R111" s="892"/>
      <c r="S111" s="892"/>
      <c r="T111" s="892"/>
      <c r="U111" s="893"/>
    </row>
    <row r="112" spans="1:21" ht="33.75" customHeight="1">
      <c r="A112" s="939">
        <f t="shared" ref="A112:L112" si="35">SUM(A110:A111)</f>
        <v>28</v>
      </c>
      <c r="B112" s="940">
        <f t="shared" si="35"/>
        <v>4</v>
      </c>
      <c r="C112" s="940">
        <f t="shared" si="35"/>
        <v>24</v>
      </c>
      <c r="D112" s="939">
        <f t="shared" si="35"/>
        <v>9</v>
      </c>
      <c r="E112" s="940">
        <f t="shared" si="35"/>
        <v>1</v>
      </c>
      <c r="F112" s="940">
        <f t="shared" si="35"/>
        <v>8</v>
      </c>
      <c r="G112" s="939">
        <f t="shared" si="35"/>
        <v>26</v>
      </c>
      <c r="H112" s="940">
        <f t="shared" si="35"/>
        <v>3</v>
      </c>
      <c r="I112" s="940">
        <f t="shared" si="35"/>
        <v>23</v>
      </c>
      <c r="J112" s="939">
        <f t="shared" si="35"/>
        <v>40</v>
      </c>
      <c r="K112" s="940">
        <f t="shared" si="35"/>
        <v>6</v>
      </c>
      <c r="L112" s="940">
        <f t="shared" si="35"/>
        <v>34</v>
      </c>
      <c r="M112" s="931" t="s">
        <v>89</v>
      </c>
      <c r="N112" s="945" t="s">
        <v>447</v>
      </c>
      <c r="O112" s="892"/>
      <c r="P112" s="892"/>
      <c r="Q112" s="892"/>
      <c r="R112" s="892"/>
      <c r="S112" s="892"/>
      <c r="T112" s="892"/>
      <c r="U112" s="893"/>
    </row>
    <row r="113" spans="1:21" ht="33.75" customHeight="1">
      <c r="A113" s="924">
        <f t="shared" ref="A113:A124" si="36">SUM(B113:C113)</f>
        <v>0</v>
      </c>
      <c r="B113" s="925">
        <v>0</v>
      </c>
      <c r="C113" s="925">
        <v>0</v>
      </c>
      <c r="D113" s="924">
        <f>SUM(E113:F113)</f>
        <v>0</v>
      </c>
      <c r="E113" s="925">
        <v>0</v>
      </c>
      <c r="F113" s="925">
        <v>0</v>
      </c>
      <c r="G113" s="924">
        <f>SUM(H113:I113)</f>
        <v>0</v>
      </c>
      <c r="H113" s="925">
        <v>0</v>
      </c>
      <c r="I113" s="925">
        <v>0</v>
      </c>
      <c r="J113" s="924">
        <f>SUM(K113:L113)</f>
        <v>0</v>
      </c>
      <c r="K113" s="925">
        <v>0</v>
      </c>
      <c r="L113" s="925">
        <v>0</v>
      </c>
      <c r="M113" s="931" t="s">
        <v>781</v>
      </c>
      <c r="N113" s="932" t="s">
        <v>466</v>
      </c>
      <c r="O113" s="892"/>
      <c r="P113" s="892"/>
      <c r="Q113" s="892"/>
      <c r="R113" s="892"/>
      <c r="S113" s="892"/>
      <c r="T113" s="892"/>
      <c r="U113" s="893"/>
    </row>
    <row r="114" spans="1:21" ht="33.75" customHeight="1">
      <c r="A114" s="935">
        <f t="shared" si="36"/>
        <v>1</v>
      </c>
      <c r="B114" s="936">
        <v>1</v>
      </c>
      <c r="C114" s="936">
        <v>0</v>
      </c>
      <c r="D114" s="935">
        <f>SUM(E114:F114)</f>
        <v>1</v>
      </c>
      <c r="E114" s="936">
        <v>1</v>
      </c>
      <c r="F114" s="936">
        <v>0</v>
      </c>
      <c r="G114" s="935">
        <f>SUM(H114:I114)</f>
        <v>2</v>
      </c>
      <c r="H114" s="936">
        <v>2</v>
      </c>
      <c r="I114" s="936">
        <v>0</v>
      </c>
      <c r="J114" s="935">
        <f>SUM(K114:L114)</f>
        <v>3</v>
      </c>
      <c r="K114" s="936">
        <v>1</v>
      </c>
      <c r="L114" s="936">
        <v>2</v>
      </c>
      <c r="M114" s="937" t="s">
        <v>88</v>
      </c>
      <c r="N114" s="938"/>
      <c r="O114" s="892"/>
      <c r="P114" s="892"/>
      <c r="Q114" s="892"/>
      <c r="R114" s="892"/>
      <c r="S114" s="892"/>
      <c r="T114" s="892"/>
      <c r="U114" s="893"/>
    </row>
    <row r="115" spans="1:21" ht="33.75" customHeight="1">
      <c r="A115" s="939">
        <f t="shared" si="36"/>
        <v>1</v>
      </c>
      <c r="B115" s="940">
        <f>SUM(B113:B114)</f>
        <v>1</v>
      </c>
      <c r="C115" s="940">
        <f>SUM(C113:C114)</f>
        <v>0</v>
      </c>
      <c r="D115" s="939">
        <f>SUM(E115:F115)</f>
        <v>1</v>
      </c>
      <c r="E115" s="940">
        <f>SUM(E113:E114)</f>
        <v>1</v>
      </c>
      <c r="F115" s="940">
        <f>SUM(F113:F114)</f>
        <v>0</v>
      </c>
      <c r="G115" s="939">
        <f>SUM(H115:I115)</f>
        <v>2</v>
      </c>
      <c r="H115" s="940">
        <f>SUM(H113:H114)</f>
        <v>2</v>
      </c>
      <c r="I115" s="940">
        <f>SUM(I113:I114)</f>
        <v>0</v>
      </c>
      <c r="J115" s="939">
        <f>SUM(J113:J114)</f>
        <v>3</v>
      </c>
      <c r="K115" s="940">
        <f>SUM(K113:K114)</f>
        <v>1</v>
      </c>
      <c r="L115" s="940">
        <f>SUM(L113:L114)</f>
        <v>2</v>
      </c>
      <c r="M115" s="944" t="s">
        <v>89</v>
      </c>
      <c r="N115" s="945" t="s">
        <v>467</v>
      </c>
      <c r="O115" s="892"/>
      <c r="P115" s="892"/>
      <c r="Q115" s="892"/>
      <c r="R115" s="892"/>
      <c r="S115" s="892"/>
      <c r="T115" s="892"/>
      <c r="U115" s="893"/>
    </row>
    <row r="116" spans="1:21" ht="33.75" customHeight="1">
      <c r="A116" s="946">
        <f t="shared" si="36"/>
        <v>0</v>
      </c>
      <c r="B116" s="947">
        <v>0</v>
      </c>
      <c r="C116" s="947">
        <v>0</v>
      </c>
      <c r="D116" s="946">
        <f>SUM(E116:F116)</f>
        <v>0</v>
      </c>
      <c r="E116" s="947">
        <v>0</v>
      </c>
      <c r="F116" s="947">
        <v>0</v>
      </c>
      <c r="G116" s="946">
        <f>SUM(H116:I116)</f>
        <v>0</v>
      </c>
      <c r="H116" s="947">
        <v>0</v>
      </c>
      <c r="I116" s="947">
        <v>0</v>
      </c>
      <c r="J116" s="946">
        <f>SUM(K116:L116)</f>
        <v>0</v>
      </c>
      <c r="K116" s="947">
        <v>0</v>
      </c>
      <c r="L116" s="947">
        <v>0</v>
      </c>
      <c r="M116" s="948" t="s">
        <v>781</v>
      </c>
      <c r="N116" s="950" t="s">
        <v>769</v>
      </c>
      <c r="O116" s="892"/>
      <c r="P116" s="892"/>
      <c r="Q116" s="892"/>
      <c r="R116" s="892"/>
      <c r="S116" s="892"/>
      <c r="T116" s="892"/>
      <c r="U116" s="893"/>
    </row>
    <row r="117" spans="1:21" ht="33.75" customHeight="1">
      <c r="A117" s="935">
        <f t="shared" si="36"/>
        <v>2</v>
      </c>
      <c r="B117" s="936">
        <v>2</v>
      </c>
      <c r="C117" s="936">
        <v>0</v>
      </c>
      <c r="D117" s="935">
        <f>SUM(E117:F117)</f>
        <v>4</v>
      </c>
      <c r="E117" s="936">
        <v>0</v>
      </c>
      <c r="F117" s="936">
        <v>4</v>
      </c>
      <c r="G117" s="935">
        <f>SUM(H117:I117)</f>
        <v>2</v>
      </c>
      <c r="H117" s="936">
        <v>1</v>
      </c>
      <c r="I117" s="936">
        <v>1</v>
      </c>
      <c r="J117" s="935">
        <f>SUM(K117:L117)</f>
        <v>5</v>
      </c>
      <c r="K117" s="936">
        <v>3</v>
      </c>
      <c r="L117" s="936">
        <v>2</v>
      </c>
      <c r="M117" s="937" t="s">
        <v>88</v>
      </c>
      <c r="N117" s="932"/>
      <c r="O117" s="892"/>
      <c r="P117" s="892"/>
      <c r="Q117" s="892"/>
      <c r="R117" s="892"/>
      <c r="S117" s="892"/>
      <c r="T117" s="892"/>
      <c r="U117" s="893"/>
    </row>
    <row r="118" spans="1:21" ht="33.75" customHeight="1">
      <c r="A118" s="939">
        <f t="shared" si="36"/>
        <v>2</v>
      </c>
      <c r="B118" s="940">
        <f>SUM(B116:B117)</f>
        <v>2</v>
      </c>
      <c r="C118" s="940">
        <f>SUM(C116:C117)</f>
        <v>0</v>
      </c>
      <c r="D118" s="939">
        <f t="shared" ref="D118:L118" si="37">SUM(D116:D117)</f>
        <v>4</v>
      </c>
      <c r="E118" s="940">
        <f>SUM(E116:E117)</f>
        <v>0</v>
      </c>
      <c r="F118" s="940">
        <f t="shared" si="37"/>
        <v>4</v>
      </c>
      <c r="G118" s="939">
        <f t="shared" si="37"/>
        <v>2</v>
      </c>
      <c r="H118" s="940">
        <f t="shared" si="37"/>
        <v>1</v>
      </c>
      <c r="I118" s="940">
        <f>SUM(I116:I117)</f>
        <v>1</v>
      </c>
      <c r="J118" s="939">
        <f t="shared" si="37"/>
        <v>5</v>
      </c>
      <c r="K118" s="940">
        <f>SUM(K116:K117)</f>
        <v>3</v>
      </c>
      <c r="L118" s="940">
        <f t="shared" si="37"/>
        <v>2</v>
      </c>
      <c r="M118" s="944" t="s">
        <v>89</v>
      </c>
      <c r="N118" s="945" t="s">
        <v>489</v>
      </c>
      <c r="O118" s="892"/>
      <c r="P118" s="892"/>
      <c r="Q118" s="892"/>
      <c r="R118" s="892"/>
      <c r="S118" s="892"/>
      <c r="T118" s="892"/>
      <c r="U118" s="893"/>
    </row>
    <row r="119" spans="1:21" ht="33.75" customHeight="1">
      <c r="A119" s="946">
        <f>SUM(B119:C119)</f>
        <v>3</v>
      </c>
      <c r="B119" s="947">
        <v>0</v>
      </c>
      <c r="C119" s="947">
        <v>3</v>
      </c>
      <c r="D119" s="946">
        <f t="shared" ref="D119:D124" si="38">SUM(E119:F119)</f>
        <v>3</v>
      </c>
      <c r="E119" s="947">
        <v>0</v>
      </c>
      <c r="F119" s="947">
        <v>3</v>
      </c>
      <c r="G119" s="946">
        <f>I119+H119</f>
        <v>1</v>
      </c>
      <c r="H119" s="947">
        <v>0</v>
      </c>
      <c r="I119" s="947">
        <v>1</v>
      </c>
      <c r="J119" s="946">
        <f>SUM(K119:L119)</f>
        <v>4</v>
      </c>
      <c r="K119" s="947">
        <v>0</v>
      </c>
      <c r="L119" s="947">
        <v>4</v>
      </c>
      <c r="M119" s="948" t="s">
        <v>781</v>
      </c>
      <c r="N119" s="932" t="s">
        <v>494</v>
      </c>
      <c r="O119" s="892"/>
      <c r="P119" s="892"/>
      <c r="Q119" s="892"/>
      <c r="R119" s="892"/>
      <c r="S119" s="892"/>
      <c r="T119" s="892"/>
      <c r="U119" s="893"/>
    </row>
    <row r="120" spans="1:21" ht="33.75" customHeight="1">
      <c r="A120" s="935">
        <f>SUM(B120:C120)</f>
        <v>76</v>
      </c>
      <c r="B120" s="936">
        <v>31</v>
      </c>
      <c r="C120" s="936">
        <v>45</v>
      </c>
      <c r="D120" s="935">
        <f t="shared" si="38"/>
        <v>21</v>
      </c>
      <c r="E120" s="936">
        <v>8</v>
      </c>
      <c r="F120" s="936">
        <v>13</v>
      </c>
      <c r="G120" s="935">
        <f>H120+I120</f>
        <v>54</v>
      </c>
      <c r="H120" s="936">
        <v>21</v>
      </c>
      <c r="I120" s="936">
        <v>33</v>
      </c>
      <c r="J120" s="935">
        <f>SUM(K120:L120)</f>
        <v>85</v>
      </c>
      <c r="K120" s="936">
        <v>34</v>
      </c>
      <c r="L120" s="936">
        <v>51</v>
      </c>
      <c r="M120" s="937" t="s">
        <v>88</v>
      </c>
      <c r="N120" s="938"/>
      <c r="O120" s="892"/>
      <c r="P120" s="892"/>
      <c r="Q120" s="892"/>
      <c r="R120" s="892"/>
      <c r="S120" s="892"/>
      <c r="T120" s="892"/>
      <c r="U120" s="893"/>
    </row>
    <row r="121" spans="1:21" ht="33.75" customHeight="1">
      <c r="A121" s="939">
        <f>SUM(B121:C121)</f>
        <v>79</v>
      </c>
      <c r="B121" s="940">
        <f>SUM(B119:B120)</f>
        <v>31</v>
      </c>
      <c r="C121" s="940">
        <f>SUM(C119:C120)</f>
        <v>48</v>
      </c>
      <c r="D121" s="939">
        <f t="shared" si="38"/>
        <v>24</v>
      </c>
      <c r="E121" s="940">
        <f>SUM(E119:E120)</f>
        <v>8</v>
      </c>
      <c r="F121" s="940">
        <f>SUM(F119:F120)</f>
        <v>16</v>
      </c>
      <c r="G121" s="939">
        <f>H121+I121</f>
        <v>55</v>
      </c>
      <c r="H121" s="940">
        <f>H119+H120</f>
        <v>21</v>
      </c>
      <c r="I121" s="940">
        <f>I119+I120</f>
        <v>34</v>
      </c>
      <c r="J121" s="939">
        <f>SUM(J119:J120)</f>
        <v>89</v>
      </c>
      <c r="K121" s="940">
        <f>SUM(K119:K120)</f>
        <v>34</v>
      </c>
      <c r="L121" s="940">
        <f>SUM(L119:L120)</f>
        <v>55</v>
      </c>
      <c r="M121" s="944" t="s">
        <v>89</v>
      </c>
      <c r="N121" s="953" t="s">
        <v>770</v>
      </c>
      <c r="O121" s="892"/>
      <c r="P121" s="892"/>
      <c r="Q121" s="892"/>
      <c r="R121" s="892"/>
      <c r="S121" s="892"/>
      <c r="T121" s="892"/>
      <c r="U121" s="893"/>
    </row>
    <row r="122" spans="1:21" ht="33.75" customHeight="1">
      <c r="A122" s="946">
        <f t="shared" si="36"/>
        <v>1</v>
      </c>
      <c r="B122" s="947">
        <v>0</v>
      </c>
      <c r="C122" s="947">
        <v>1</v>
      </c>
      <c r="D122" s="946">
        <f t="shared" si="38"/>
        <v>0</v>
      </c>
      <c r="E122" s="947">
        <v>0</v>
      </c>
      <c r="F122" s="947">
        <v>0</v>
      </c>
      <c r="G122" s="946">
        <f>I122+H122</f>
        <v>0</v>
      </c>
      <c r="H122" s="947">
        <v>0</v>
      </c>
      <c r="I122" s="947">
        <v>0</v>
      </c>
      <c r="J122" s="946">
        <f>SUM(K122:L122)</f>
        <v>1</v>
      </c>
      <c r="K122" s="947">
        <v>0</v>
      </c>
      <c r="L122" s="947">
        <v>1</v>
      </c>
      <c r="M122" s="948" t="s">
        <v>781</v>
      </c>
      <c r="N122" s="932" t="s">
        <v>514</v>
      </c>
      <c r="O122" s="892"/>
      <c r="P122" s="892"/>
      <c r="Q122" s="892"/>
      <c r="R122" s="892"/>
      <c r="S122" s="892"/>
      <c r="T122" s="892"/>
      <c r="U122" s="893"/>
    </row>
    <row r="123" spans="1:21" ht="33.75" customHeight="1">
      <c r="A123" s="935">
        <f t="shared" si="36"/>
        <v>0</v>
      </c>
      <c r="B123" s="936">
        <v>0</v>
      </c>
      <c r="C123" s="936">
        <v>0</v>
      </c>
      <c r="D123" s="935">
        <f t="shared" si="38"/>
        <v>15</v>
      </c>
      <c r="E123" s="936">
        <v>4</v>
      </c>
      <c r="F123" s="936">
        <v>11</v>
      </c>
      <c r="G123" s="935">
        <f>H123+I123</f>
        <v>22</v>
      </c>
      <c r="H123" s="936">
        <v>7</v>
      </c>
      <c r="I123" s="936">
        <v>15</v>
      </c>
      <c r="J123" s="935">
        <f>SUM(K123:L123)</f>
        <v>37</v>
      </c>
      <c r="K123" s="936">
        <v>5</v>
      </c>
      <c r="L123" s="936">
        <v>32</v>
      </c>
      <c r="M123" s="937" t="s">
        <v>88</v>
      </c>
      <c r="N123" s="938"/>
      <c r="O123" s="892"/>
      <c r="P123" s="892"/>
      <c r="Q123" s="892"/>
      <c r="R123" s="892"/>
      <c r="S123" s="892"/>
      <c r="T123" s="892"/>
      <c r="U123" s="893"/>
    </row>
    <row r="124" spans="1:21" ht="33.75" customHeight="1">
      <c r="A124" s="939">
        <f t="shared" si="36"/>
        <v>1</v>
      </c>
      <c r="B124" s="940">
        <f>SUM(B122:B123)</f>
        <v>0</v>
      </c>
      <c r="C124" s="940">
        <f>SUM(C122:C123)</f>
        <v>1</v>
      </c>
      <c r="D124" s="939">
        <f t="shared" si="38"/>
        <v>15</v>
      </c>
      <c r="E124" s="940">
        <f>SUM(E122:E123)</f>
        <v>4</v>
      </c>
      <c r="F124" s="940">
        <f>SUM(F122:F123)</f>
        <v>11</v>
      </c>
      <c r="G124" s="939">
        <f>H124+I124</f>
        <v>22</v>
      </c>
      <c r="H124" s="940">
        <f>SUM(H122:H123)</f>
        <v>7</v>
      </c>
      <c r="I124" s="940">
        <f>I122+I123</f>
        <v>15</v>
      </c>
      <c r="J124" s="939">
        <f>SUM(J122:J123)</f>
        <v>38</v>
      </c>
      <c r="K124" s="940">
        <f>SUM(K122:K123)</f>
        <v>5</v>
      </c>
      <c r="L124" s="940">
        <f>SUM(L122:L123)</f>
        <v>33</v>
      </c>
      <c r="M124" s="944" t="s">
        <v>89</v>
      </c>
      <c r="N124" s="955" t="s">
        <v>515</v>
      </c>
      <c r="O124" s="892"/>
      <c r="P124" s="892"/>
      <c r="Q124" s="892"/>
      <c r="R124" s="892"/>
      <c r="S124" s="892"/>
      <c r="T124" s="892"/>
      <c r="U124" s="893"/>
    </row>
    <row r="125" spans="1:21" ht="33.75" customHeight="1">
      <c r="A125" s="938">
        <f>A107+A110+A113+A116+A119+A122</f>
        <v>16</v>
      </c>
      <c r="B125" s="987">
        <f t="shared" ref="B125:L125" si="39">B107+B110+B113+B116+B119+B122</f>
        <v>3</v>
      </c>
      <c r="C125" s="988">
        <f t="shared" si="39"/>
        <v>13</v>
      </c>
      <c r="D125" s="938">
        <f t="shared" si="39"/>
        <v>9</v>
      </c>
      <c r="E125" s="987">
        <f t="shared" si="39"/>
        <v>1</v>
      </c>
      <c r="F125" s="988">
        <f t="shared" si="39"/>
        <v>8</v>
      </c>
      <c r="G125" s="938">
        <f t="shared" si="39"/>
        <v>25</v>
      </c>
      <c r="H125" s="987">
        <f t="shared" si="39"/>
        <v>2</v>
      </c>
      <c r="I125" s="988">
        <f t="shared" si="39"/>
        <v>23</v>
      </c>
      <c r="J125" s="938">
        <f t="shared" si="39"/>
        <v>32</v>
      </c>
      <c r="K125" s="987">
        <f t="shared" si="39"/>
        <v>3</v>
      </c>
      <c r="L125" s="988">
        <f t="shared" si="39"/>
        <v>29</v>
      </c>
      <c r="M125" s="962" t="s">
        <v>781</v>
      </c>
      <c r="N125" s="950" t="s">
        <v>130</v>
      </c>
      <c r="O125" s="892"/>
      <c r="P125" s="892"/>
      <c r="Q125" s="892"/>
      <c r="R125" s="892"/>
      <c r="S125" s="892"/>
      <c r="T125" s="892"/>
      <c r="U125" s="893"/>
    </row>
    <row r="126" spans="1:21" ht="33.75" customHeight="1">
      <c r="A126" s="982">
        <f t="shared" ref="A126:L127" si="40">A108+A111+A114+A117+A120+A123</f>
        <v>132</v>
      </c>
      <c r="B126" s="983">
        <f t="shared" si="40"/>
        <v>52</v>
      </c>
      <c r="C126" s="984">
        <f t="shared" si="40"/>
        <v>80</v>
      </c>
      <c r="D126" s="982">
        <f t="shared" si="40"/>
        <v>66</v>
      </c>
      <c r="E126" s="983">
        <f t="shared" si="40"/>
        <v>21</v>
      </c>
      <c r="F126" s="984">
        <f t="shared" si="40"/>
        <v>45</v>
      </c>
      <c r="G126" s="982">
        <f t="shared" si="40"/>
        <v>160</v>
      </c>
      <c r="H126" s="983">
        <f t="shared" si="40"/>
        <v>54</v>
      </c>
      <c r="I126" s="984">
        <f t="shared" si="40"/>
        <v>106</v>
      </c>
      <c r="J126" s="982">
        <f t="shared" si="40"/>
        <v>296</v>
      </c>
      <c r="K126" s="983">
        <f t="shared" si="40"/>
        <v>88</v>
      </c>
      <c r="L126" s="984">
        <f t="shared" si="40"/>
        <v>208</v>
      </c>
      <c r="M126" s="985" t="s">
        <v>88</v>
      </c>
      <c r="N126" s="938"/>
      <c r="O126" s="892"/>
      <c r="P126" s="892"/>
      <c r="Q126" s="892"/>
      <c r="R126" s="892"/>
      <c r="S126" s="892"/>
      <c r="T126" s="892"/>
      <c r="U126" s="893"/>
    </row>
    <row r="127" spans="1:21" ht="33.75" customHeight="1">
      <c r="A127" s="939">
        <f t="shared" si="40"/>
        <v>148</v>
      </c>
      <c r="B127" s="969">
        <f t="shared" si="40"/>
        <v>55</v>
      </c>
      <c r="C127" s="970">
        <f t="shared" si="40"/>
        <v>93</v>
      </c>
      <c r="D127" s="939">
        <f t="shared" si="40"/>
        <v>75</v>
      </c>
      <c r="E127" s="969">
        <f t="shared" si="40"/>
        <v>22</v>
      </c>
      <c r="F127" s="970">
        <f t="shared" si="40"/>
        <v>53</v>
      </c>
      <c r="G127" s="939">
        <f t="shared" si="40"/>
        <v>185</v>
      </c>
      <c r="H127" s="969">
        <f t="shared" si="40"/>
        <v>56</v>
      </c>
      <c r="I127" s="970">
        <f t="shared" si="40"/>
        <v>129</v>
      </c>
      <c r="J127" s="939">
        <f t="shared" si="40"/>
        <v>328</v>
      </c>
      <c r="K127" s="969">
        <f t="shared" si="40"/>
        <v>91</v>
      </c>
      <c r="L127" s="970">
        <f t="shared" si="40"/>
        <v>237</v>
      </c>
      <c r="M127" s="944" t="s">
        <v>89</v>
      </c>
      <c r="N127" s="945" t="s">
        <v>131</v>
      </c>
      <c r="O127" s="892"/>
      <c r="P127" s="892"/>
      <c r="Q127" s="892"/>
      <c r="R127" s="892"/>
      <c r="S127" s="892"/>
      <c r="T127" s="892"/>
      <c r="U127" s="893"/>
    </row>
    <row r="128" spans="1:21">
      <c r="A128" s="893"/>
      <c r="B128" s="893"/>
      <c r="C128" s="893"/>
      <c r="D128" s="893"/>
      <c r="E128" s="893"/>
      <c r="F128" s="893"/>
      <c r="G128" s="893"/>
      <c r="H128" s="893"/>
      <c r="I128" s="893"/>
      <c r="J128" s="893"/>
      <c r="K128" s="893"/>
      <c r="L128" s="893"/>
      <c r="M128" s="893"/>
      <c r="N128" s="893"/>
      <c r="O128" s="893"/>
      <c r="P128" s="893"/>
      <c r="Q128" s="893"/>
      <c r="R128" s="893"/>
      <c r="S128" s="893"/>
      <c r="T128" s="893"/>
      <c r="U128" s="893"/>
    </row>
    <row r="129" spans="1:21">
      <c r="A129" s="893"/>
      <c r="B129" s="893"/>
      <c r="C129" s="893"/>
      <c r="D129" s="893"/>
      <c r="E129" s="893"/>
      <c r="F129" s="893"/>
      <c r="G129" s="893"/>
      <c r="H129" s="893"/>
      <c r="I129" s="893"/>
      <c r="J129" s="893"/>
      <c r="K129" s="893"/>
      <c r="L129" s="893"/>
      <c r="M129" s="893"/>
      <c r="N129" s="893"/>
      <c r="O129" s="893"/>
      <c r="P129" s="893"/>
      <c r="Q129" s="893"/>
      <c r="R129" s="893"/>
      <c r="S129" s="893"/>
      <c r="T129" s="893"/>
      <c r="U129" s="893"/>
    </row>
    <row r="130" spans="1:21">
      <c r="A130" s="893"/>
      <c r="B130" s="893"/>
      <c r="C130" s="893"/>
      <c r="D130" s="893"/>
      <c r="E130" s="893"/>
      <c r="F130" s="893"/>
      <c r="G130" s="893"/>
      <c r="H130" s="893"/>
      <c r="I130" s="893"/>
      <c r="J130" s="893"/>
      <c r="K130" s="893"/>
      <c r="L130" s="893"/>
      <c r="M130" s="893"/>
      <c r="N130" s="893"/>
      <c r="O130" s="893"/>
      <c r="P130" s="893"/>
      <c r="Q130" s="893"/>
      <c r="R130" s="893"/>
      <c r="S130" s="893"/>
      <c r="T130" s="893"/>
      <c r="U130" s="893"/>
    </row>
    <row r="131" spans="1:21">
      <c r="A131" s="893"/>
      <c r="B131" s="893"/>
      <c r="C131" s="893"/>
      <c r="D131" s="893"/>
      <c r="E131" s="893"/>
      <c r="F131" s="893"/>
      <c r="G131" s="893"/>
      <c r="H131" s="893"/>
      <c r="I131" s="893"/>
      <c r="J131" s="893"/>
      <c r="K131" s="893"/>
      <c r="L131" s="893"/>
      <c r="M131" s="893"/>
      <c r="N131" s="893"/>
      <c r="O131" s="893"/>
      <c r="P131" s="893"/>
      <c r="Q131" s="893"/>
      <c r="R131" s="893"/>
      <c r="S131" s="893"/>
      <c r="T131" s="893"/>
      <c r="U131" s="893"/>
    </row>
    <row r="132" spans="1:21">
      <c r="A132" s="893"/>
      <c r="B132" s="893"/>
      <c r="C132" s="893"/>
      <c r="D132" s="893"/>
      <c r="E132" s="893"/>
      <c r="F132" s="893"/>
      <c r="G132" s="893"/>
      <c r="H132" s="893"/>
      <c r="I132" s="893"/>
      <c r="J132" s="893"/>
      <c r="K132" s="893"/>
      <c r="L132" s="893"/>
      <c r="M132" s="893"/>
      <c r="N132" s="893"/>
      <c r="O132" s="893"/>
      <c r="P132" s="893"/>
      <c r="Q132" s="893"/>
      <c r="R132" s="893"/>
      <c r="S132" s="893"/>
      <c r="T132" s="893"/>
      <c r="U132" s="893"/>
    </row>
    <row r="133" spans="1:21">
      <c r="A133" s="893"/>
      <c r="B133" s="893"/>
      <c r="C133" s="893"/>
      <c r="D133" s="893"/>
      <c r="E133" s="893"/>
      <c r="F133" s="893"/>
      <c r="G133" s="893"/>
      <c r="H133" s="893"/>
      <c r="I133" s="893"/>
      <c r="J133" s="893"/>
      <c r="K133" s="893"/>
      <c r="L133" s="893"/>
      <c r="M133" s="893"/>
      <c r="N133" s="893"/>
      <c r="O133" s="893"/>
      <c r="P133" s="893"/>
      <c r="Q133" s="893"/>
      <c r="R133" s="893"/>
      <c r="S133" s="893"/>
      <c r="T133" s="893"/>
      <c r="U133" s="893"/>
    </row>
    <row r="134" spans="1:21">
      <c r="A134" s="893"/>
      <c r="B134" s="893"/>
      <c r="C134" s="893"/>
      <c r="D134" s="893"/>
      <c r="E134" s="893"/>
      <c r="F134" s="893"/>
      <c r="G134" s="893"/>
      <c r="H134" s="893"/>
      <c r="I134" s="893"/>
      <c r="J134" s="893"/>
      <c r="K134" s="893"/>
      <c r="L134" s="893"/>
      <c r="M134" s="893"/>
      <c r="N134" s="893"/>
      <c r="O134" s="893"/>
      <c r="P134" s="893"/>
      <c r="Q134" s="893"/>
      <c r="R134" s="893"/>
      <c r="S134" s="893"/>
      <c r="T134" s="893"/>
      <c r="U134" s="893"/>
    </row>
    <row r="135" spans="1:21">
      <c r="A135" s="893"/>
      <c r="B135" s="893"/>
      <c r="C135" s="893"/>
      <c r="D135" s="893"/>
      <c r="E135" s="893"/>
      <c r="F135" s="893"/>
      <c r="G135" s="893"/>
      <c r="H135" s="893"/>
      <c r="I135" s="893"/>
      <c r="J135" s="893"/>
      <c r="K135" s="893"/>
      <c r="L135" s="893"/>
      <c r="M135" s="893"/>
      <c r="N135" s="893"/>
      <c r="O135" s="893"/>
      <c r="P135" s="893"/>
      <c r="Q135" s="893"/>
      <c r="R135" s="893"/>
      <c r="S135" s="893"/>
      <c r="T135" s="893"/>
      <c r="U135" s="893"/>
    </row>
    <row r="136" spans="1:21">
      <c r="A136" s="893"/>
      <c r="B136" s="893"/>
      <c r="C136" s="893"/>
      <c r="D136" s="893"/>
      <c r="E136" s="893"/>
      <c r="F136" s="893"/>
      <c r="G136" s="893"/>
      <c r="H136" s="893"/>
      <c r="I136" s="893"/>
      <c r="J136" s="893"/>
      <c r="K136" s="893"/>
      <c r="L136" s="893"/>
      <c r="M136" s="893"/>
      <c r="N136" s="893"/>
      <c r="O136" s="893"/>
      <c r="P136" s="893"/>
      <c r="Q136" s="893"/>
      <c r="R136" s="893"/>
      <c r="S136" s="893"/>
      <c r="T136" s="893"/>
      <c r="U136" s="893"/>
    </row>
    <row r="137" spans="1:21">
      <c r="A137" s="893"/>
      <c r="B137" s="893"/>
      <c r="C137" s="893"/>
      <c r="D137" s="893"/>
      <c r="E137" s="893"/>
      <c r="F137" s="893"/>
      <c r="G137" s="893"/>
      <c r="H137" s="893"/>
      <c r="I137" s="893"/>
      <c r="J137" s="893"/>
      <c r="K137" s="893"/>
      <c r="L137" s="893"/>
      <c r="M137" s="893"/>
      <c r="N137" s="893"/>
      <c r="O137" s="893"/>
      <c r="P137" s="893"/>
      <c r="Q137" s="893"/>
      <c r="R137" s="893"/>
      <c r="S137" s="893"/>
      <c r="T137" s="893"/>
      <c r="U137" s="893"/>
    </row>
    <row r="138" spans="1:21">
      <c r="A138" s="893"/>
      <c r="B138" s="893"/>
      <c r="C138" s="893"/>
      <c r="D138" s="893"/>
      <c r="E138" s="893"/>
      <c r="F138" s="893"/>
      <c r="G138" s="893"/>
      <c r="H138" s="893"/>
      <c r="I138" s="893"/>
      <c r="J138" s="893"/>
      <c r="K138" s="893"/>
      <c r="L138" s="893"/>
      <c r="M138" s="893"/>
      <c r="N138" s="893"/>
      <c r="O138" s="893"/>
      <c r="P138" s="893"/>
      <c r="Q138" s="893"/>
      <c r="R138" s="893"/>
      <c r="S138" s="893"/>
      <c r="T138" s="893"/>
      <c r="U138" s="893"/>
    </row>
    <row r="139" spans="1:21">
      <c r="A139" s="893"/>
      <c r="B139" s="893"/>
      <c r="C139" s="893"/>
      <c r="D139" s="893"/>
      <c r="E139" s="893"/>
      <c r="F139" s="893"/>
      <c r="G139" s="893"/>
      <c r="H139" s="893"/>
      <c r="I139" s="893"/>
      <c r="J139" s="893"/>
      <c r="K139" s="893"/>
      <c r="L139" s="893"/>
      <c r="M139" s="893"/>
      <c r="N139" s="893"/>
      <c r="O139" s="893"/>
      <c r="P139" s="893"/>
      <c r="Q139" s="893"/>
      <c r="R139" s="893"/>
      <c r="S139" s="893"/>
      <c r="T139" s="893"/>
      <c r="U139" s="893"/>
    </row>
    <row r="140" spans="1:21">
      <c r="A140" s="893"/>
      <c r="B140" s="893"/>
      <c r="C140" s="893"/>
      <c r="D140" s="893"/>
      <c r="E140" s="893"/>
      <c r="F140" s="893"/>
      <c r="G140" s="893"/>
      <c r="H140" s="893"/>
      <c r="I140" s="893"/>
      <c r="J140" s="893"/>
      <c r="K140" s="893"/>
      <c r="L140" s="893"/>
      <c r="M140" s="893"/>
      <c r="N140" s="893"/>
      <c r="O140" s="893"/>
      <c r="P140" s="893"/>
      <c r="Q140" s="893"/>
      <c r="R140" s="893"/>
      <c r="S140" s="893"/>
      <c r="T140" s="893"/>
      <c r="U140" s="893"/>
    </row>
    <row r="141" spans="1:21">
      <c r="A141" s="893"/>
      <c r="B141" s="893"/>
      <c r="C141" s="893"/>
      <c r="D141" s="893"/>
      <c r="E141" s="893"/>
      <c r="F141" s="893"/>
      <c r="G141" s="893"/>
      <c r="H141" s="893"/>
      <c r="I141" s="893"/>
      <c r="J141" s="893"/>
      <c r="K141" s="893"/>
      <c r="L141" s="893"/>
      <c r="M141" s="893"/>
      <c r="N141" s="893"/>
      <c r="O141" s="893"/>
      <c r="P141" s="893"/>
      <c r="Q141" s="893"/>
      <c r="R141" s="893"/>
      <c r="S141" s="893"/>
      <c r="T141" s="893"/>
      <c r="U141" s="893"/>
    </row>
    <row r="142" spans="1:21">
      <c r="A142" s="893"/>
      <c r="B142" s="893"/>
      <c r="C142" s="893"/>
      <c r="D142" s="893"/>
      <c r="E142" s="893"/>
      <c r="F142" s="893"/>
      <c r="G142" s="893"/>
      <c r="H142" s="893"/>
      <c r="I142" s="893"/>
      <c r="J142" s="893"/>
      <c r="K142" s="893"/>
      <c r="L142" s="893"/>
      <c r="M142" s="893"/>
      <c r="N142" s="893"/>
      <c r="O142" s="893"/>
      <c r="P142" s="893"/>
      <c r="Q142" s="893"/>
      <c r="R142" s="893"/>
      <c r="S142" s="893"/>
      <c r="T142" s="893"/>
      <c r="U142" s="893"/>
    </row>
  </sheetData>
  <printOptions horizontalCentered="1" verticalCentered="1"/>
  <pageMargins left="0.39370078740157483" right="0.39370078740157483" top="0.59055118110236227" bottom="0.59055118110236227" header="0.51181102362204722" footer="0.51181102362204722"/>
  <pageSetup paperSize="9" scale="87" orientation="portrait" r:id="rId1"/>
  <headerFooter alignWithMargins="0"/>
  <rowBreaks count="4" manualBreakCount="4">
    <brk id="27" max="16383" man="1"/>
    <brk id="52" max="16383" man="1"/>
    <brk id="77" max="16383" man="1"/>
    <brk id="102" max="16383" man="1"/>
  </rowBreaks>
  <colBreaks count="1" manualBreakCount="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18343-66AC-4E72-9C89-32C8BFB568CF}">
  <dimension ref="A1:AK31"/>
  <sheetViews>
    <sheetView showGridLines="0" zoomScale="65" zoomScaleNormal="65" workbookViewId="0">
      <selection activeCell="AO37" sqref="AO37"/>
    </sheetView>
  </sheetViews>
  <sheetFormatPr defaultRowHeight="12.75"/>
  <cols>
    <col min="1" max="1" width="41.85546875" style="318" customWidth="1"/>
    <col min="2" max="2" width="3.7109375" style="318" customWidth="1"/>
    <col min="3" max="3" width="3.85546875" style="318" customWidth="1"/>
    <col min="4" max="4" width="4.7109375" style="318" customWidth="1"/>
    <col min="5" max="5" width="3.85546875" style="318" customWidth="1"/>
    <col min="6" max="6" width="4.7109375" style="318" customWidth="1"/>
    <col min="7" max="7" width="3.85546875" style="318" customWidth="1"/>
    <col min="8" max="8" width="3.7109375" style="318" customWidth="1"/>
    <col min="9" max="9" width="3.85546875" style="318" customWidth="1"/>
    <col min="10" max="10" width="3.7109375" style="318" customWidth="1"/>
    <col min="11" max="11" width="3.85546875" style="318" customWidth="1"/>
    <col min="12" max="12" width="3.7109375" style="318" customWidth="1"/>
    <col min="13" max="13" width="3.85546875" style="318" customWidth="1"/>
    <col min="14" max="14" width="4.7109375" style="318" customWidth="1"/>
    <col min="15" max="15" width="3.85546875" style="318" customWidth="1"/>
    <col min="16" max="16" width="4.7109375" style="318" customWidth="1"/>
    <col min="17" max="17" width="3.85546875" style="318" customWidth="1"/>
    <col min="18" max="18" width="3.7109375" style="318" customWidth="1"/>
    <col min="19" max="19" width="3.85546875" style="318" customWidth="1"/>
    <col min="20" max="20" width="3.7109375" style="318" customWidth="1"/>
    <col min="21" max="21" width="3.85546875" style="318" customWidth="1"/>
    <col min="22" max="22" width="3.7109375" style="318" customWidth="1"/>
    <col min="23" max="23" width="3.85546875" style="318" customWidth="1"/>
    <col min="24" max="24" width="3.7109375" style="318" customWidth="1"/>
    <col min="25" max="25" width="3.85546875" style="318" customWidth="1"/>
    <col min="26" max="26" width="3.7109375" style="318" customWidth="1"/>
    <col min="27" max="27" width="3.85546875" style="318" customWidth="1"/>
    <col min="28" max="28" width="3.7109375" style="318" customWidth="1"/>
    <col min="29" max="29" width="3.85546875" style="318" customWidth="1"/>
    <col min="30" max="30" width="3.7109375" style="318" customWidth="1"/>
    <col min="31" max="31" width="3.85546875" style="318" customWidth="1"/>
    <col min="32" max="32" width="3.7109375" style="318" customWidth="1"/>
    <col min="33" max="33" width="3.85546875" style="318" customWidth="1"/>
    <col min="34" max="34" width="4.42578125" style="318" customWidth="1"/>
    <col min="35" max="35" width="3.85546875" style="318" customWidth="1"/>
    <col min="36" max="36" width="4.7109375" style="318" customWidth="1"/>
    <col min="37" max="37" width="3.85546875" style="318" customWidth="1"/>
    <col min="38" max="256" width="9.140625" style="318"/>
    <col min="257" max="257" width="41.85546875" style="318" customWidth="1"/>
    <col min="258" max="258" width="3.7109375" style="318" customWidth="1"/>
    <col min="259" max="259" width="3.85546875" style="318" customWidth="1"/>
    <col min="260" max="260" width="4.7109375" style="318" customWidth="1"/>
    <col min="261" max="261" width="3.85546875" style="318" customWidth="1"/>
    <col min="262" max="262" width="4.7109375" style="318" customWidth="1"/>
    <col min="263" max="263" width="3.85546875" style="318" customWidth="1"/>
    <col min="264" max="264" width="3.7109375" style="318" customWidth="1"/>
    <col min="265" max="265" width="3.85546875" style="318" customWidth="1"/>
    <col min="266" max="266" width="3.7109375" style="318" customWidth="1"/>
    <col min="267" max="267" width="3.85546875" style="318" customWidth="1"/>
    <col min="268" max="268" width="3.7109375" style="318" customWidth="1"/>
    <col min="269" max="269" width="3.85546875" style="318" customWidth="1"/>
    <col min="270" max="270" width="4.7109375" style="318" customWidth="1"/>
    <col min="271" max="271" width="3.85546875" style="318" customWidth="1"/>
    <col min="272" max="272" width="4.7109375" style="318" customWidth="1"/>
    <col min="273" max="273" width="3.85546875" style="318" customWidth="1"/>
    <col min="274" max="274" width="3.7109375" style="318" customWidth="1"/>
    <col min="275" max="275" width="3.85546875" style="318" customWidth="1"/>
    <col min="276" max="276" width="3.7109375" style="318" customWidth="1"/>
    <col min="277" max="277" width="3.85546875" style="318" customWidth="1"/>
    <col min="278" max="278" width="3.7109375" style="318" customWidth="1"/>
    <col min="279" max="279" width="3.85546875" style="318" customWidth="1"/>
    <col min="280" max="280" width="3.7109375" style="318" customWidth="1"/>
    <col min="281" max="281" width="3.85546875" style="318" customWidth="1"/>
    <col min="282" max="282" width="3.7109375" style="318" customWidth="1"/>
    <col min="283" max="283" width="3.85546875" style="318" customWidth="1"/>
    <col min="284" max="284" width="3.7109375" style="318" customWidth="1"/>
    <col min="285" max="285" width="3.85546875" style="318" customWidth="1"/>
    <col min="286" max="286" width="3.7109375" style="318" customWidth="1"/>
    <col min="287" max="287" width="3.85546875" style="318" customWidth="1"/>
    <col min="288" max="288" width="3.7109375" style="318" customWidth="1"/>
    <col min="289" max="289" width="3.85546875" style="318" customWidth="1"/>
    <col min="290" max="290" width="4.42578125" style="318" customWidth="1"/>
    <col min="291" max="291" width="3.85546875" style="318" customWidth="1"/>
    <col min="292" max="292" width="4.7109375" style="318" customWidth="1"/>
    <col min="293" max="293" width="3.85546875" style="318" customWidth="1"/>
    <col min="294" max="512" width="9.140625" style="318"/>
    <col min="513" max="513" width="41.85546875" style="318" customWidth="1"/>
    <col min="514" max="514" width="3.7109375" style="318" customWidth="1"/>
    <col min="515" max="515" width="3.85546875" style="318" customWidth="1"/>
    <col min="516" max="516" width="4.7109375" style="318" customWidth="1"/>
    <col min="517" max="517" width="3.85546875" style="318" customWidth="1"/>
    <col min="518" max="518" width="4.7109375" style="318" customWidth="1"/>
    <col min="519" max="519" width="3.85546875" style="318" customWidth="1"/>
    <col min="520" max="520" width="3.7109375" style="318" customWidth="1"/>
    <col min="521" max="521" width="3.85546875" style="318" customWidth="1"/>
    <col min="522" max="522" width="3.7109375" style="318" customWidth="1"/>
    <col min="523" max="523" width="3.85546875" style="318" customWidth="1"/>
    <col min="524" max="524" width="3.7109375" style="318" customWidth="1"/>
    <col min="525" max="525" width="3.85546875" style="318" customWidth="1"/>
    <col min="526" max="526" width="4.7109375" style="318" customWidth="1"/>
    <col min="527" max="527" width="3.85546875" style="318" customWidth="1"/>
    <col min="528" max="528" width="4.7109375" style="318" customWidth="1"/>
    <col min="529" max="529" width="3.85546875" style="318" customWidth="1"/>
    <col min="530" max="530" width="3.7109375" style="318" customWidth="1"/>
    <col min="531" max="531" width="3.85546875" style="318" customWidth="1"/>
    <col min="532" max="532" width="3.7109375" style="318" customWidth="1"/>
    <col min="533" max="533" width="3.85546875" style="318" customWidth="1"/>
    <col min="534" max="534" width="3.7109375" style="318" customWidth="1"/>
    <col min="535" max="535" width="3.85546875" style="318" customWidth="1"/>
    <col min="536" max="536" width="3.7109375" style="318" customWidth="1"/>
    <col min="537" max="537" width="3.85546875" style="318" customWidth="1"/>
    <col min="538" max="538" width="3.7109375" style="318" customWidth="1"/>
    <col min="539" max="539" width="3.85546875" style="318" customWidth="1"/>
    <col min="540" max="540" width="3.7109375" style="318" customWidth="1"/>
    <col min="541" max="541" width="3.85546875" style="318" customWidth="1"/>
    <col min="542" max="542" width="3.7109375" style="318" customWidth="1"/>
    <col min="543" max="543" width="3.85546875" style="318" customWidth="1"/>
    <col min="544" max="544" width="3.7109375" style="318" customWidth="1"/>
    <col min="545" max="545" width="3.85546875" style="318" customWidth="1"/>
    <col min="546" max="546" width="4.42578125" style="318" customWidth="1"/>
    <col min="547" max="547" width="3.85546875" style="318" customWidth="1"/>
    <col min="548" max="548" width="4.7109375" style="318" customWidth="1"/>
    <col min="549" max="549" width="3.85546875" style="318" customWidth="1"/>
    <col min="550" max="768" width="9.140625" style="318"/>
    <col min="769" max="769" width="41.85546875" style="318" customWidth="1"/>
    <col min="770" max="770" width="3.7109375" style="318" customWidth="1"/>
    <col min="771" max="771" width="3.85546875" style="318" customWidth="1"/>
    <col min="772" max="772" width="4.7109375" style="318" customWidth="1"/>
    <col min="773" max="773" width="3.85546875" style="318" customWidth="1"/>
    <col min="774" max="774" width="4.7109375" style="318" customWidth="1"/>
    <col min="775" max="775" width="3.85546875" style="318" customWidth="1"/>
    <col min="776" max="776" width="3.7109375" style="318" customWidth="1"/>
    <col min="777" max="777" width="3.85546875" style="318" customWidth="1"/>
    <col min="778" max="778" width="3.7109375" style="318" customWidth="1"/>
    <col min="779" max="779" width="3.85546875" style="318" customWidth="1"/>
    <col min="780" max="780" width="3.7109375" style="318" customWidth="1"/>
    <col min="781" max="781" width="3.85546875" style="318" customWidth="1"/>
    <col min="782" max="782" width="4.7109375" style="318" customWidth="1"/>
    <col min="783" max="783" width="3.85546875" style="318" customWidth="1"/>
    <col min="784" max="784" width="4.7109375" style="318" customWidth="1"/>
    <col min="785" max="785" width="3.85546875" style="318" customWidth="1"/>
    <col min="786" max="786" width="3.7109375" style="318" customWidth="1"/>
    <col min="787" max="787" width="3.85546875" style="318" customWidth="1"/>
    <col min="788" max="788" width="3.7109375" style="318" customWidth="1"/>
    <col min="789" max="789" width="3.85546875" style="318" customWidth="1"/>
    <col min="790" max="790" width="3.7109375" style="318" customWidth="1"/>
    <col min="791" max="791" width="3.85546875" style="318" customWidth="1"/>
    <col min="792" max="792" width="3.7109375" style="318" customWidth="1"/>
    <col min="793" max="793" width="3.85546875" style="318" customWidth="1"/>
    <col min="794" max="794" width="3.7109375" style="318" customWidth="1"/>
    <col min="795" max="795" width="3.85546875" style="318" customWidth="1"/>
    <col min="796" max="796" width="3.7109375" style="318" customWidth="1"/>
    <col min="797" max="797" width="3.85546875" style="318" customWidth="1"/>
    <col min="798" max="798" width="3.7109375" style="318" customWidth="1"/>
    <col min="799" max="799" width="3.85546875" style="318" customWidth="1"/>
    <col min="800" max="800" width="3.7109375" style="318" customWidth="1"/>
    <col min="801" max="801" width="3.85546875" style="318" customWidth="1"/>
    <col min="802" max="802" width="4.42578125" style="318" customWidth="1"/>
    <col min="803" max="803" width="3.85546875" style="318" customWidth="1"/>
    <col min="804" max="804" width="4.7109375" style="318" customWidth="1"/>
    <col min="805" max="805" width="3.85546875" style="318" customWidth="1"/>
    <col min="806" max="1024" width="9.140625" style="318"/>
    <col min="1025" max="1025" width="41.85546875" style="318" customWidth="1"/>
    <col min="1026" max="1026" width="3.7109375" style="318" customWidth="1"/>
    <col min="1027" max="1027" width="3.85546875" style="318" customWidth="1"/>
    <col min="1028" max="1028" width="4.7109375" style="318" customWidth="1"/>
    <col min="1029" max="1029" width="3.85546875" style="318" customWidth="1"/>
    <col min="1030" max="1030" width="4.7109375" style="318" customWidth="1"/>
    <col min="1031" max="1031" width="3.85546875" style="318" customWidth="1"/>
    <col min="1032" max="1032" width="3.7109375" style="318" customWidth="1"/>
    <col min="1033" max="1033" width="3.85546875" style="318" customWidth="1"/>
    <col min="1034" max="1034" width="3.7109375" style="318" customWidth="1"/>
    <col min="1035" max="1035" width="3.85546875" style="318" customWidth="1"/>
    <col min="1036" max="1036" width="3.7109375" style="318" customWidth="1"/>
    <col min="1037" max="1037" width="3.85546875" style="318" customWidth="1"/>
    <col min="1038" max="1038" width="4.7109375" style="318" customWidth="1"/>
    <col min="1039" max="1039" width="3.85546875" style="318" customWidth="1"/>
    <col min="1040" max="1040" width="4.7109375" style="318" customWidth="1"/>
    <col min="1041" max="1041" width="3.85546875" style="318" customWidth="1"/>
    <col min="1042" max="1042" width="3.7109375" style="318" customWidth="1"/>
    <col min="1043" max="1043" width="3.85546875" style="318" customWidth="1"/>
    <col min="1044" max="1044" width="3.7109375" style="318" customWidth="1"/>
    <col min="1045" max="1045" width="3.85546875" style="318" customWidth="1"/>
    <col min="1046" max="1046" width="3.7109375" style="318" customWidth="1"/>
    <col min="1047" max="1047" width="3.85546875" style="318" customWidth="1"/>
    <col min="1048" max="1048" width="3.7109375" style="318" customWidth="1"/>
    <col min="1049" max="1049" width="3.85546875" style="318" customWidth="1"/>
    <col min="1050" max="1050" width="3.7109375" style="318" customWidth="1"/>
    <col min="1051" max="1051" width="3.85546875" style="318" customWidth="1"/>
    <col min="1052" max="1052" width="3.7109375" style="318" customWidth="1"/>
    <col min="1053" max="1053" width="3.85546875" style="318" customWidth="1"/>
    <col min="1054" max="1054" width="3.7109375" style="318" customWidth="1"/>
    <col min="1055" max="1055" width="3.85546875" style="318" customWidth="1"/>
    <col min="1056" max="1056" width="3.7109375" style="318" customWidth="1"/>
    <col min="1057" max="1057" width="3.85546875" style="318" customWidth="1"/>
    <col min="1058" max="1058" width="4.42578125" style="318" customWidth="1"/>
    <col min="1059" max="1059" width="3.85546875" style="318" customWidth="1"/>
    <col min="1060" max="1060" width="4.7109375" style="318" customWidth="1"/>
    <col min="1061" max="1061" width="3.85546875" style="318" customWidth="1"/>
    <col min="1062" max="1280" width="9.140625" style="318"/>
    <col min="1281" max="1281" width="41.85546875" style="318" customWidth="1"/>
    <col min="1282" max="1282" width="3.7109375" style="318" customWidth="1"/>
    <col min="1283" max="1283" width="3.85546875" style="318" customWidth="1"/>
    <col min="1284" max="1284" width="4.7109375" style="318" customWidth="1"/>
    <col min="1285" max="1285" width="3.85546875" style="318" customWidth="1"/>
    <col min="1286" max="1286" width="4.7109375" style="318" customWidth="1"/>
    <col min="1287" max="1287" width="3.85546875" style="318" customWidth="1"/>
    <col min="1288" max="1288" width="3.7109375" style="318" customWidth="1"/>
    <col min="1289" max="1289" width="3.85546875" style="318" customWidth="1"/>
    <col min="1290" max="1290" width="3.7109375" style="318" customWidth="1"/>
    <col min="1291" max="1291" width="3.85546875" style="318" customWidth="1"/>
    <col min="1292" max="1292" width="3.7109375" style="318" customWidth="1"/>
    <col min="1293" max="1293" width="3.85546875" style="318" customWidth="1"/>
    <col min="1294" max="1294" width="4.7109375" style="318" customWidth="1"/>
    <col min="1295" max="1295" width="3.85546875" style="318" customWidth="1"/>
    <col min="1296" max="1296" width="4.7109375" style="318" customWidth="1"/>
    <col min="1297" max="1297" width="3.85546875" style="318" customWidth="1"/>
    <col min="1298" max="1298" width="3.7109375" style="318" customWidth="1"/>
    <col min="1299" max="1299" width="3.85546875" style="318" customWidth="1"/>
    <col min="1300" max="1300" width="3.7109375" style="318" customWidth="1"/>
    <col min="1301" max="1301" width="3.85546875" style="318" customWidth="1"/>
    <col min="1302" max="1302" width="3.7109375" style="318" customWidth="1"/>
    <col min="1303" max="1303" width="3.85546875" style="318" customWidth="1"/>
    <col min="1304" max="1304" width="3.7109375" style="318" customWidth="1"/>
    <col min="1305" max="1305" width="3.85546875" style="318" customWidth="1"/>
    <col min="1306" max="1306" width="3.7109375" style="318" customWidth="1"/>
    <col min="1307" max="1307" width="3.85546875" style="318" customWidth="1"/>
    <col min="1308" max="1308" width="3.7109375" style="318" customWidth="1"/>
    <col min="1309" max="1309" width="3.85546875" style="318" customWidth="1"/>
    <col min="1310" max="1310" width="3.7109375" style="318" customWidth="1"/>
    <col min="1311" max="1311" width="3.85546875" style="318" customWidth="1"/>
    <col min="1312" max="1312" width="3.7109375" style="318" customWidth="1"/>
    <col min="1313" max="1313" width="3.85546875" style="318" customWidth="1"/>
    <col min="1314" max="1314" width="4.42578125" style="318" customWidth="1"/>
    <col min="1315" max="1315" width="3.85546875" style="318" customWidth="1"/>
    <col min="1316" max="1316" width="4.7109375" style="318" customWidth="1"/>
    <col min="1317" max="1317" width="3.85546875" style="318" customWidth="1"/>
    <col min="1318" max="1536" width="9.140625" style="318"/>
    <col min="1537" max="1537" width="41.85546875" style="318" customWidth="1"/>
    <col min="1538" max="1538" width="3.7109375" style="318" customWidth="1"/>
    <col min="1539" max="1539" width="3.85546875" style="318" customWidth="1"/>
    <col min="1540" max="1540" width="4.7109375" style="318" customWidth="1"/>
    <col min="1541" max="1541" width="3.85546875" style="318" customWidth="1"/>
    <col min="1542" max="1542" width="4.7109375" style="318" customWidth="1"/>
    <col min="1543" max="1543" width="3.85546875" style="318" customWidth="1"/>
    <col min="1544" max="1544" width="3.7109375" style="318" customWidth="1"/>
    <col min="1545" max="1545" width="3.85546875" style="318" customWidth="1"/>
    <col min="1546" max="1546" width="3.7109375" style="318" customWidth="1"/>
    <col min="1547" max="1547" width="3.85546875" style="318" customWidth="1"/>
    <col min="1548" max="1548" width="3.7109375" style="318" customWidth="1"/>
    <col min="1549" max="1549" width="3.85546875" style="318" customWidth="1"/>
    <col min="1550" max="1550" width="4.7109375" style="318" customWidth="1"/>
    <col min="1551" max="1551" width="3.85546875" style="318" customWidth="1"/>
    <col min="1552" max="1552" width="4.7109375" style="318" customWidth="1"/>
    <col min="1553" max="1553" width="3.85546875" style="318" customWidth="1"/>
    <col min="1554" max="1554" width="3.7109375" style="318" customWidth="1"/>
    <col min="1555" max="1555" width="3.85546875" style="318" customWidth="1"/>
    <col min="1556" max="1556" width="3.7109375" style="318" customWidth="1"/>
    <col min="1557" max="1557" width="3.85546875" style="318" customWidth="1"/>
    <col min="1558" max="1558" width="3.7109375" style="318" customWidth="1"/>
    <col min="1559" max="1559" width="3.85546875" style="318" customWidth="1"/>
    <col min="1560" max="1560" width="3.7109375" style="318" customWidth="1"/>
    <col min="1561" max="1561" width="3.85546875" style="318" customWidth="1"/>
    <col min="1562" max="1562" width="3.7109375" style="318" customWidth="1"/>
    <col min="1563" max="1563" width="3.85546875" style="318" customWidth="1"/>
    <col min="1564" max="1564" width="3.7109375" style="318" customWidth="1"/>
    <col min="1565" max="1565" width="3.85546875" style="318" customWidth="1"/>
    <col min="1566" max="1566" width="3.7109375" style="318" customWidth="1"/>
    <col min="1567" max="1567" width="3.85546875" style="318" customWidth="1"/>
    <col min="1568" max="1568" width="3.7109375" style="318" customWidth="1"/>
    <col min="1569" max="1569" width="3.85546875" style="318" customWidth="1"/>
    <col min="1570" max="1570" width="4.42578125" style="318" customWidth="1"/>
    <col min="1571" max="1571" width="3.85546875" style="318" customWidth="1"/>
    <col min="1572" max="1572" width="4.7109375" style="318" customWidth="1"/>
    <col min="1573" max="1573" width="3.85546875" style="318" customWidth="1"/>
    <col min="1574" max="1792" width="9.140625" style="318"/>
    <col min="1793" max="1793" width="41.85546875" style="318" customWidth="1"/>
    <col min="1794" max="1794" width="3.7109375" style="318" customWidth="1"/>
    <col min="1795" max="1795" width="3.85546875" style="318" customWidth="1"/>
    <col min="1796" max="1796" width="4.7109375" style="318" customWidth="1"/>
    <col min="1797" max="1797" width="3.85546875" style="318" customWidth="1"/>
    <col min="1798" max="1798" width="4.7109375" style="318" customWidth="1"/>
    <col min="1799" max="1799" width="3.85546875" style="318" customWidth="1"/>
    <col min="1800" max="1800" width="3.7109375" style="318" customWidth="1"/>
    <col min="1801" max="1801" width="3.85546875" style="318" customWidth="1"/>
    <col min="1802" max="1802" width="3.7109375" style="318" customWidth="1"/>
    <col min="1803" max="1803" width="3.85546875" style="318" customWidth="1"/>
    <col min="1804" max="1804" width="3.7109375" style="318" customWidth="1"/>
    <col min="1805" max="1805" width="3.85546875" style="318" customWidth="1"/>
    <col min="1806" max="1806" width="4.7109375" style="318" customWidth="1"/>
    <col min="1807" max="1807" width="3.85546875" style="318" customWidth="1"/>
    <col min="1808" max="1808" width="4.7109375" style="318" customWidth="1"/>
    <col min="1809" max="1809" width="3.85546875" style="318" customWidth="1"/>
    <col min="1810" max="1810" width="3.7109375" style="318" customWidth="1"/>
    <col min="1811" max="1811" width="3.85546875" style="318" customWidth="1"/>
    <col min="1812" max="1812" width="3.7109375" style="318" customWidth="1"/>
    <col min="1813" max="1813" width="3.85546875" style="318" customWidth="1"/>
    <col min="1814" max="1814" width="3.7109375" style="318" customWidth="1"/>
    <col min="1815" max="1815" width="3.85546875" style="318" customWidth="1"/>
    <col min="1816" max="1816" width="3.7109375" style="318" customWidth="1"/>
    <col min="1817" max="1817" width="3.85546875" style="318" customWidth="1"/>
    <col min="1818" max="1818" width="3.7109375" style="318" customWidth="1"/>
    <col min="1819" max="1819" width="3.85546875" style="318" customWidth="1"/>
    <col min="1820" max="1820" width="3.7109375" style="318" customWidth="1"/>
    <col min="1821" max="1821" width="3.85546875" style="318" customWidth="1"/>
    <col min="1822" max="1822" width="3.7109375" style="318" customWidth="1"/>
    <col min="1823" max="1823" width="3.85546875" style="318" customWidth="1"/>
    <col min="1824" max="1824" width="3.7109375" style="318" customWidth="1"/>
    <col min="1825" max="1825" width="3.85546875" style="318" customWidth="1"/>
    <col min="1826" max="1826" width="4.42578125" style="318" customWidth="1"/>
    <col min="1827" max="1827" width="3.85546875" style="318" customWidth="1"/>
    <col min="1828" max="1828" width="4.7109375" style="318" customWidth="1"/>
    <col min="1829" max="1829" width="3.85546875" style="318" customWidth="1"/>
    <col min="1830" max="2048" width="9.140625" style="318"/>
    <col min="2049" max="2049" width="41.85546875" style="318" customWidth="1"/>
    <col min="2050" max="2050" width="3.7109375" style="318" customWidth="1"/>
    <col min="2051" max="2051" width="3.85546875" style="318" customWidth="1"/>
    <col min="2052" max="2052" width="4.7109375" style="318" customWidth="1"/>
    <col min="2053" max="2053" width="3.85546875" style="318" customWidth="1"/>
    <col min="2054" max="2054" width="4.7109375" style="318" customWidth="1"/>
    <col min="2055" max="2055" width="3.85546875" style="318" customWidth="1"/>
    <col min="2056" max="2056" width="3.7109375" style="318" customWidth="1"/>
    <col min="2057" max="2057" width="3.85546875" style="318" customWidth="1"/>
    <col min="2058" max="2058" width="3.7109375" style="318" customWidth="1"/>
    <col min="2059" max="2059" width="3.85546875" style="318" customWidth="1"/>
    <col min="2060" max="2060" width="3.7109375" style="318" customWidth="1"/>
    <col min="2061" max="2061" width="3.85546875" style="318" customWidth="1"/>
    <col min="2062" max="2062" width="4.7109375" style="318" customWidth="1"/>
    <col min="2063" max="2063" width="3.85546875" style="318" customWidth="1"/>
    <col min="2064" max="2064" width="4.7109375" style="318" customWidth="1"/>
    <col min="2065" max="2065" width="3.85546875" style="318" customWidth="1"/>
    <col min="2066" max="2066" width="3.7109375" style="318" customWidth="1"/>
    <col min="2067" max="2067" width="3.85546875" style="318" customWidth="1"/>
    <col min="2068" max="2068" width="3.7109375" style="318" customWidth="1"/>
    <col min="2069" max="2069" width="3.85546875" style="318" customWidth="1"/>
    <col min="2070" max="2070" width="3.7109375" style="318" customWidth="1"/>
    <col min="2071" max="2071" width="3.85546875" style="318" customWidth="1"/>
    <col min="2072" max="2072" width="3.7109375" style="318" customWidth="1"/>
    <col min="2073" max="2073" width="3.85546875" style="318" customWidth="1"/>
    <col min="2074" max="2074" width="3.7109375" style="318" customWidth="1"/>
    <col min="2075" max="2075" width="3.85546875" style="318" customWidth="1"/>
    <col min="2076" max="2076" width="3.7109375" style="318" customWidth="1"/>
    <col min="2077" max="2077" width="3.85546875" style="318" customWidth="1"/>
    <col min="2078" max="2078" width="3.7109375" style="318" customWidth="1"/>
    <col min="2079" max="2079" width="3.85546875" style="318" customWidth="1"/>
    <col min="2080" max="2080" width="3.7109375" style="318" customWidth="1"/>
    <col min="2081" max="2081" width="3.85546875" style="318" customWidth="1"/>
    <col min="2082" max="2082" width="4.42578125" style="318" customWidth="1"/>
    <col min="2083" max="2083" width="3.85546875" style="318" customWidth="1"/>
    <col min="2084" max="2084" width="4.7109375" style="318" customWidth="1"/>
    <col min="2085" max="2085" width="3.85546875" style="318" customWidth="1"/>
    <col min="2086" max="2304" width="9.140625" style="318"/>
    <col min="2305" max="2305" width="41.85546875" style="318" customWidth="1"/>
    <col min="2306" max="2306" width="3.7109375" style="318" customWidth="1"/>
    <col min="2307" max="2307" width="3.85546875" style="318" customWidth="1"/>
    <col min="2308" max="2308" width="4.7109375" style="318" customWidth="1"/>
    <col min="2309" max="2309" width="3.85546875" style="318" customWidth="1"/>
    <col min="2310" max="2310" width="4.7109375" style="318" customWidth="1"/>
    <col min="2311" max="2311" width="3.85546875" style="318" customWidth="1"/>
    <col min="2312" max="2312" width="3.7109375" style="318" customWidth="1"/>
    <col min="2313" max="2313" width="3.85546875" style="318" customWidth="1"/>
    <col min="2314" max="2314" width="3.7109375" style="318" customWidth="1"/>
    <col min="2315" max="2315" width="3.85546875" style="318" customWidth="1"/>
    <col min="2316" max="2316" width="3.7109375" style="318" customWidth="1"/>
    <col min="2317" max="2317" width="3.85546875" style="318" customWidth="1"/>
    <col min="2318" max="2318" width="4.7109375" style="318" customWidth="1"/>
    <col min="2319" max="2319" width="3.85546875" style="318" customWidth="1"/>
    <col min="2320" max="2320" width="4.7109375" style="318" customWidth="1"/>
    <col min="2321" max="2321" width="3.85546875" style="318" customWidth="1"/>
    <col min="2322" max="2322" width="3.7109375" style="318" customWidth="1"/>
    <col min="2323" max="2323" width="3.85546875" style="318" customWidth="1"/>
    <col min="2324" max="2324" width="3.7109375" style="318" customWidth="1"/>
    <col min="2325" max="2325" width="3.85546875" style="318" customWidth="1"/>
    <col min="2326" max="2326" width="3.7109375" style="318" customWidth="1"/>
    <col min="2327" max="2327" width="3.85546875" style="318" customWidth="1"/>
    <col min="2328" max="2328" width="3.7109375" style="318" customWidth="1"/>
    <col min="2329" max="2329" width="3.85546875" style="318" customWidth="1"/>
    <col min="2330" max="2330" width="3.7109375" style="318" customWidth="1"/>
    <col min="2331" max="2331" width="3.85546875" style="318" customWidth="1"/>
    <col min="2332" max="2332" width="3.7109375" style="318" customWidth="1"/>
    <col min="2333" max="2333" width="3.85546875" style="318" customWidth="1"/>
    <col min="2334" max="2334" width="3.7109375" style="318" customWidth="1"/>
    <col min="2335" max="2335" width="3.85546875" style="318" customWidth="1"/>
    <col min="2336" max="2336" width="3.7109375" style="318" customWidth="1"/>
    <col min="2337" max="2337" width="3.85546875" style="318" customWidth="1"/>
    <col min="2338" max="2338" width="4.42578125" style="318" customWidth="1"/>
    <col min="2339" max="2339" width="3.85546875" style="318" customWidth="1"/>
    <col min="2340" max="2340" width="4.7109375" style="318" customWidth="1"/>
    <col min="2341" max="2341" width="3.85546875" style="318" customWidth="1"/>
    <col min="2342" max="2560" width="9.140625" style="318"/>
    <col min="2561" max="2561" width="41.85546875" style="318" customWidth="1"/>
    <col min="2562" max="2562" width="3.7109375" style="318" customWidth="1"/>
    <col min="2563" max="2563" width="3.85546875" style="318" customWidth="1"/>
    <col min="2564" max="2564" width="4.7109375" style="318" customWidth="1"/>
    <col min="2565" max="2565" width="3.85546875" style="318" customWidth="1"/>
    <col min="2566" max="2566" width="4.7109375" style="318" customWidth="1"/>
    <col min="2567" max="2567" width="3.85546875" style="318" customWidth="1"/>
    <col min="2568" max="2568" width="3.7109375" style="318" customWidth="1"/>
    <col min="2569" max="2569" width="3.85546875" style="318" customWidth="1"/>
    <col min="2570" max="2570" width="3.7109375" style="318" customWidth="1"/>
    <col min="2571" max="2571" width="3.85546875" style="318" customWidth="1"/>
    <col min="2572" max="2572" width="3.7109375" style="318" customWidth="1"/>
    <col min="2573" max="2573" width="3.85546875" style="318" customWidth="1"/>
    <col min="2574" max="2574" width="4.7109375" style="318" customWidth="1"/>
    <col min="2575" max="2575" width="3.85546875" style="318" customWidth="1"/>
    <col min="2576" max="2576" width="4.7109375" style="318" customWidth="1"/>
    <col min="2577" max="2577" width="3.85546875" style="318" customWidth="1"/>
    <col min="2578" max="2578" width="3.7109375" style="318" customWidth="1"/>
    <col min="2579" max="2579" width="3.85546875" style="318" customWidth="1"/>
    <col min="2580" max="2580" width="3.7109375" style="318" customWidth="1"/>
    <col min="2581" max="2581" width="3.85546875" style="318" customWidth="1"/>
    <col min="2582" max="2582" width="3.7109375" style="318" customWidth="1"/>
    <col min="2583" max="2583" width="3.85546875" style="318" customWidth="1"/>
    <col min="2584" max="2584" width="3.7109375" style="318" customWidth="1"/>
    <col min="2585" max="2585" width="3.85546875" style="318" customWidth="1"/>
    <col min="2586" max="2586" width="3.7109375" style="318" customWidth="1"/>
    <col min="2587" max="2587" width="3.85546875" style="318" customWidth="1"/>
    <col min="2588" max="2588" width="3.7109375" style="318" customWidth="1"/>
    <col min="2589" max="2589" width="3.85546875" style="318" customWidth="1"/>
    <col min="2590" max="2590" width="3.7109375" style="318" customWidth="1"/>
    <col min="2591" max="2591" width="3.85546875" style="318" customWidth="1"/>
    <col min="2592" max="2592" width="3.7109375" style="318" customWidth="1"/>
    <col min="2593" max="2593" width="3.85546875" style="318" customWidth="1"/>
    <col min="2594" max="2594" width="4.42578125" style="318" customWidth="1"/>
    <col min="2595" max="2595" width="3.85546875" style="318" customWidth="1"/>
    <col min="2596" max="2596" width="4.7109375" style="318" customWidth="1"/>
    <col min="2597" max="2597" width="3.85546875" style="318" customWidth="1"/>
    <col min="2598" max="2816" width="9.140625" style="318"/>
    <col min="2817" max="2817" width="41.85546875" style="318" customWidth="1"/>
    <col min="2818" max="2818" width="3.7109375" style="318" customWidth="1"/>
    <col min="2819" max="2819" width="3.85546875" style="318" customWidth="1"/>
    <col min="2820" max="2820" width="4.7109375" style="318" customWidth="1"/>
    <col min="2821" max="2821" width="3.85546875" style="318" customWidth="1"/>
    <col min="2822" max="2822" width="4.7109375" style="318" customWidth="1"/>
    <col min="2823" max="2823" width="3.85546875" style="318" customWidth="1"/>
    <col min="2824" max="2824" width="3.7109375" style="318" customWidth="1"/>
    <col min="2825" max="2825" width="3.85546875" style="318" customWidth="1"/>
    <col min="2826" max="2826" width="3.7109375" style="318" customWidth="1"/>
    <col min="2827" max="2827" width="3.85546875" style="318" customWidth="1"/>
    <col min="2828" max="2828" width="3.7109375" style="318" customWidth="1"/>
    <col min="2829" max="2829" width="3.85546875" style="318" customWidth="1"/>
    <col min="2830" max="2830" width="4.7109375" style="318" customWidth="1"/>
    <col min="2831" max="2831" width="3.85546875" style="318" customWidth="1"/>
    <col min="2832" max="2832" width="4.7109375" style="318" customWidth="1"/>
    <col min="2833" max="2833" width="3.85546875" style="318" customWidth="1"/>
    <col min="2834" max="2834" width="3.7109375" style="318" customWidth="1"/>
    <col min="2835" max="2835" width="3.85546875" style="318" customWidth="1"/>
    <col min="2836" max="2836" width="3.7109375" style="318" customWidth="1"/>
    <col min="2837" max="2837" width="3.85546875" style="318" customWidth="1"/>
    <col min="2838" max="2838" width="3.7109375" style="318" customWidth="1"/>
    <col min="2839" max="2839" width="3.85546875" style="318" customWidth="1"/>
    <col min="2840" max="2840" width="3.7109375" style="318" customWidth="1"/>
    <col min="2841" max="2841" width="3.85546875" style="318" customWidth="1"/>
    <col min="2842" max="2842" width="3.7109375" style="318" customWidth="1"/>
    <col min="2843" max="2843" width="3.85546875" style="318" customWidth="1"/>
    <col min="2844" max="2844" width="3.7109375" style="318" customWidth="1"/>
    <col min="2845" max="2845" width="3.85546875" style="318" customWidth="1"/>
    <col min="2846" max="2846" width="3.7109375" style="318" customWidth="1"/>
    <col min="2847" max="2847" width="3.85546875" style="318" customWidth="1"/>
    <col min="2848" max="2848" width="3.7109375" style="318" customWidth="1"/>
    <col min="2849" max="2849" width="3.85546875" style="318" customWidth="1"/>
    <col min="2850" max="2850" width="4.42578125" style="318" customWidth="1"/>
    <col min="2851" max="2851" width="3.85546875" style="318" customWidth="1"/>
    <col min="2852" max="2852" width="4.7109375" style="318" customWidth="1"/>
    <col min="2853" max="2853" width="3.85546875" style="318" customWidth="1"/>
    <col min="2854" max="3072" width="9.140625" style="318"/>
    <col min="3073" max="3073" width="41.85546875" style="318" customWidth="1"/>
    <col min="3074" max="3074" width="3.7109375" style="318" customWidth="1"/>
    <col min="3075" max="3075" width="3.85546875" style="318" customWidth="1"/>
    <col min="3076" max="3076" width="4.7109375" style="318" customWidth="1"/>
    <col min="3077" max="3077" width="3.85546875" style="318" customWidth="1"/>
    <col min="3078" max="3078" width="4.7109375" style="318" customWidth="1"/>
    <col min="3079" max="3079" width="3.85546875" style="318" customWidth="1"/>
    <col min="3080" max="3080" width="3.7109375" style="318" customWidth="1"/>
    <col min="3081" max="3081" width="3.85546875" style="318" customWidth="1"/>
    <col min="3082" max="3082" width="3.7109375" style="318" customWidth="1"/>
    <col min="3083" max="3083" width="3.85546875" style="318" customWidth="1"/>
    <col min="3084" max="3084" width="3.7109375" style="318" customWidth="1"/>
    <col min="3085" max="3085" width="3.85546875" style="318" customWidth="1"/>
    <col min="3086" max="3086" width="4.7109375" style="318" customWidth="1"/>
    <col min="3087" max="3087" width="3.85546875" style="318" customWidth="1"/>
    <col min="3088" max="3088" width="4.7109375" style="318" customWidth="1"/>
    <col min="3089" max="3089" width="3.85546875" style="318" customWidth="1"/>
    <col min="3090" max="3090" width="3.7109375" style="318" customWidth="1"/>
    <col min="3091" max="3091" width="3.85546875" style="318" customWidth="1"/>
    <col min="3092" max="3092" width="3.7109375" style="318" customWidth="1"/>
    <col min="3093" max="3093" width="3.85546875" style="318" customWidth="1"/>
    <col min="3094" max="3094" width="3.7109375" style="318" customWidth="1"/>
    <col min="3095" max="3095" width="3.85546875" style="318" customWidth="1"/>
    <col min="3096" max="3096" width="3.7109375" style="318" customWidth="1"/>
    <col min="3097" max="3097" width="3.85546875" style="318" customWidth="1"/>
    <col min="3098" max="3098" width="3.7109375" style="318" customWidth="1"/>
    <col min="3099" max="3099" width="3.85546875" style="318" customWidth="1"/>
    <col min="3100" max="3100" width="3.7109375" style="318" customWidth="1"/>
    <col min="3101" max="3101" width="3.85546875" style="318" customWidth="1"/>
    <col min="3102" max="3102" width="3.7109375" style="318" customWidth="1"/>
    <col min="3103" max="3103" width="3.85546875" style="318" customWidth="1"/>
    <col min="3104" max="3104" width="3.7109375" style="318" customWidth="1"/>
    <col min="3105" max="3105" width="3.85546875" style="318" customWidth="1"/>
    <col min="3106" max="3106" width="4.42578125" style="318" customWidth="1"/>
    <col min="3107" max="3107" width="3.85546875" style="318" customWidth="1"/>
    <col min="3108" max="3108" width="4.7109375" style="318" customWidth="1"/>
    <col min="3109" max="3109" width="3.85546875" style="318" customWidth="1"/>
    <col min="3110" max="3328" width="9.140625" style="318"/>
    <col min="3329" max="3329" width="41.85546875" style="318" customWidth="1"/>
    <col min="3330" max="3330" width="3.7109375" style="318" customWidth="1"/>
    <col min="3331" max="3331" width="3.85546875" style="318" customWidth="1"/>
    <col min="3332" max="3332" width="4.7109375" style="318" customWidth="1"/>
    <col min="3333" max="3333" width="3.85546875" style="318" customWidth="1"/>
    <col min="3334" max="3334" width="4.7109375" style="318" customWidth="1"/>
    <col min="3335" max="3335" width="3.85546875" style="318" customWidth="1"/>
    <col min="3336" max="3336" width="3.7109375" style="318" customWidth="1"/>
    <col min="3337" max="3337" width="3.85546875" style="318" customWidth="1"/>
    <col min="3338" max="3338" width="3.7109375" style="318" customWidth="1"/>
    <col min="3339" max="3339" width="3.85546875" style="318" customWidth="1"/>
    <col min="3340" max="3340" width="3.7109375" style="318" customWidth="1"/>
    <col min="3341" max="3341" width="3.85546875" style="318" customWidth="1"/>
    <col min="3342" max="3342" width="4.7109375" style="318" customWidth="1"/>
    <col min="3343" max="3343" width="3.85546875" style="318" customWidth="1"/>
    <col min="3344" max="3344" width="4.7109375" style="318" customWidth="1"/>
    <col min="3345" max="3345" width="3.85546875" style="318" customWidth="1"/>
    <col min="3346" max="3346" width="3.7109375" style="318" customWidth="1"/>
    <col min="3347" max="3347" width="3.85546875" style="318" customWidth="1"/>
    <col min="3348" max="3348" width="3.7109375" style="318" customWidth="1"/>
    <col min="3349" max="3349" width="3.85546875" style="318" customWidth="1"/>
    <col min="3350" max="3350" width="3.7109375" style="318" customWidth="1"/>
    <col min="3351" max="3351" width="3.85546875" style="318" customWidth="1"/>
    <col min="3352" max="3352" width="3.7109375" style="318" customWidth="1"/>
    <col min="3353" max="3353" width="3.85546875" style="318" customWidth="1"/>
    <col min="3354" max="3354" width="3.7109375" style="318" customWidth="1"/>
    <col min="3355" max="3355" width="3.85546875" style="318" customWidth="1"/>
    <col min="3356" max="3356" width="3.7109375" style="318" customWidth="1"/>
    <col min="3357" max="3357" width="3.85546875" style="318" customWidth="1"/>
    <col min="3358" max="3358" width="3.7109375" style="318" customWidth="1"/>
    <col min="3359" max="3359" width="3.85546875" style="318" customWidth="1"/>
    <col min="3360" max="3360" width="3.7109375" style="318" customWidth="1"/>
    <col min="3361" max="3361" width="3.85546875" style="318" customWidth="1"/>
    <col min="3362" max="3362" width="4.42578125" style="318" customWidth="1"/>
    <col min="3363" max="3363" width="3.85546875" style="318" customWidth="1"/>
    <col min="3364" max="3364" width="4.7109375" style="318" customWidth="1"/>
    <col min="3365" max="3365" width="3.85546875" style="318" customWidth="1"/>
    <col min="3366" max="3584" width="9.140625" style="318"/>
    <col min="3585" max="3585" width="41.85546875" style="318" customWidth="1"/>
    <col min="3586" max="3586" width="3.7109375" style="318" customWidth="1"/>
    <col min="3587" max="3587" width="3.85546875" style="318" customWidth="1"/>
    <col min="3588" max="3588" width="4.7109375" style="318" customWidth="1"/>
    <col min="3589" max="3589" width="3.85546875" style="318" customWidth="1"/>
    <col min="3590" max="3590" width="4.7109375" style="318" customWidth="1"/>
    <col min="3591" max="3591" width="3.85546875" style="318" customWidth="1"/>
    <col min="3592" max="3592" width="3.7109375" style="318" customWidth="1"/>
    <col min="3593" max="3593" width="3.85546875" style="318" customWidth="1"/>
    <col min="3594" max="3594" width="3.7109375" style="318" customWidth="1"/>
    <col min="3595" max="3595" width="3.85546875" style="318" customWidth="1"/>
    <col min="3596" max="3596" width="3.7109375" style="318" customWidth="1"/>
    <col min="3597" max="3597" width="3.85546875" style="318" customWidth="1"/>
    <col min="3598" max="3598" width="4.7109375" style="318" customWidth="1"/>
    <col min="3599" max="3599" width="3.85546875" style="318" customWidth="1"/>
    <col min="3600" max="3600" width="4.7109375" style="318" customWidth="1"/>
    <col min="3601" max="3601" width="3.85546875" style="318" customWidth="1"/>
    <col min="3602" max="3602" width="3.7109375" style="318" customWidth="1"/>
    <col min="3603" max="3603" width="3.85546875" style="318" customWidth="1"/>
    <col min="3604" max="3604" width="3.7109375" style="318" customWidth="1"/>
    <col min="3605" max="3605" width="3.85546875" style="318" customWidth="1"/>
    <col min="3606" max="3606" width="3.7109375" style="318" customWidth="1"/>
    <col min="3607" max="3607" width="3.85546875" style="318" customWidth="1"/>
    <col min="3608" max="3608" width="3.7109375" style="318" customWidth="1"/>
    <col min="3609" max="3609" width="3.85546875" style="318" customWidth="1"/>
    <col min="3610" max="3610" width="3.7109375" style="318" customWidth="1"/>
    <col min="3611" max="3611" width="3.85546875" style="318" customWidth="1"/>
    <col min="3612" max="3612" width="3.7109375" style="318" customWidth="1"/>
    <col min="3613" max="3613" width="3.85546875" style="318" customWidth="1"/>
    <col min="3614" max="3614" width="3.7109375" style="318" customWidth="1"/>
    <col min="3615" max="3615" width="3.85546875" style="318" customWidth="1"/>
    <col min="3616" max="3616" width="3.7109375" style="318" customWidth="1"/>
    <col min="3617" max="3617" width="3.85546875" style="318" customWidth="1"/>
    <col min="3618" max="3618" width="4.42578125" style="318" customWidth="1"/>
    <col min="3619" max="3619" width="3.85546875" style="318" customWidth="1"/>
    <col min="3620" max="3620" width="4.7109375" style="318" customWidth="1"/>
    <col min="3621" max="3621" width="3.85546875" style="318" customWidth="1"/>
    <col min="3622" max="3840" width="9.140625" style="318"/>
    <col min="3841" max="3841" width="41.85546875" style="318" customWidth="1"/>
    <col min="3842" max="3842" width="3.7109375" style="318" customWidth="1"/>
    <col min="3843" max="3843" width="3.85546875" style="318" customWidth="1"/>
    <col min="3844" max="3844" width="4.7109375" style="318" customWidth="1"/>
    <col min="3845" max="3845" width="3.85546875" style="318" customWidth="1"/>
    <col min="3846" max="3846" width="4.7109375" style="318" customWidth="1"/>
    <col min="3847" max="3847" width="3.85546875" style="318" customWidth="1"/>
    <col min="3848" max="3848" width="3.7109375" style="318" customWidth="1"/>
    <col min="3849" max="3849" width="3.85546875" style="318" customWidth="1"/>
    <col min="3850" max="3850" width="3.7109375" style="318" customWidth="1"/>
    <col min="3851" max="3851" width="3.85546875" style="318" customWidth="1"/>
    <col min="3852" max="3852" width="3.7109375" style="318" customWidth="1"/>
    <col min="3853" max="3853" width="3.85546875" style="318" customWidth="1"/>
    <col min="3854" max="3854" width="4.7109375" style="318" customWidth="1"/>
    <col min="3855" max="3855" width="3.85546875" style="318" customWidth="1"/>
    <col min="3856" max="3856" width="4.7109375" style="318" customWidth="1"/>
    <col min="3857" max="3857" width="3.85546875" style="318" customWidth="1"/>
    <col min="3858" max="3858" width="3.7109375" style="318" customWidth="1"/>
    <col min="3859" max="3859" width="3.85546875" style="318" customWidth="1"/>
    <col min="3860" max="3860" width="3.7109375" style="318" customWidth="1"/>
    <col min="3861" max="3861" width="3.85546875" style="318" customWidth="1"/>
    <col min="3862" max="3862" width="3.7109375" style="318" customWidth="1"/>
    <col min="3863" max="3863" width="3.85546875" style="318" customWidth="1"/>
    <col min="3864" max="3864" width="3.7109375" style="318" customWidth="1"/>
    <col min="3865" max="3865" width="3.85546875" style="318" customWidth="1"/>
    <col min="3866" max="3866" width="3.7109375" style="318" customWidth="1"/>
    <col min="3867" max="3867" width="3.85546875" style="318" customWidth="1"/>
    <col min="3868" max="3868" width="3.7109375" style="318" customWidth="1"/>
    <col min="3869" max="3869" width="3.85546875" style="318" customWidth="1"/>
    <col min="3870" max="3870" width="3.7109375" style="318" customWidth="1"/>
    <col min="3871" max="3871" width="3.85546875" style="318" customWidth="1"/>
    <col min="3872" max="3872" width="3.7109375" style="318" customWidth="1"/>
    <col min="3873" max="3873" width="3.85546875" style="318" customWidth="1"/>
    <col min="3874" max="3874" width="4.42578125" style="318" customWidth="1"/>
    <col min="3875" max="3875" width="3.85546875" style="318" customWidth="1"/>
    <col min="3876" max="3876" width="4.7109375" style="318" customWidth="1"/>
    <col min="3877" max="3877" width="3.85546875" style="318" customWidth="1"/>
    <col min="3878" max="4096" width="9.140625" style="318"/>
    <col min="4097" max="4097" width="41.85546875" style="318" customWidth="1"/>
    <col min="4098" max="4098" width="3.7109375" style="318" customWidth="1"/>
    <col min="4099" max="4099" width="3.85546875" style="318" customWidth="1"/>
    <col min="4100" max="4100" width="4.7109375" style="318" customWidth="1"/>
    <col min="4101" max="4101" width="3.85546875" style="318" customWidth="1"/>
    <col min="4102" max="4102" width="4.7109375" style="318" customWidth="1"/>
    <col min="4103" max="4103" width="3.85546875" style="318" customWidth="1"/>
    <col min="4104" max="4104" width="3.7109375" style="318" customWidth="1"/>
    <col min="4105" max="4105" width="3.85546875" style="318" customWidth="1"/>
    <col min="4106" max="4106" width="3.7109375" style="318" customWidth="1"/>
    <col min="4107" max="4107" width="3.85546875" style="318" customWidth="1"/>
    <col min="4108" max="4108" width="3.7109375" style="318" customWidth="1"/>
    <col min="4109" max="4109" width="3.85546875" style="318" customWidth="1"/>
    <col min="4110" max="4110" width="4.7109375" style="318" customWidth="1"/>
    <col min="4111" max="4111" width="3.85546875" style="318" customWidth="1"/>
    <col min="4112" max="4112" width="4.7109375" style="318" customWidth="1"/>
    <col min="4113" max="4113" width="3.85546875" style="318" customWidth="1"/>
    <col min="4114" max="4114" width="3.7109375" style="318" customWidth="1"/>
    <col min="4115" max="4115" width="3.85546875" style="318" customWidth="1"/>
    <col min="4116" max="4116" width="3.7109375" style="318" customWidth="1"/>
    <col min="4117" max="4117" width="3.85546875" style="318" customWidth="1"/>
    <col min="4118" max="4118" width="3.7109375" style="318" customWidth="1"/>
    <col min="4119" max="4119" width="3.85546875" style="318" customWidth="1"/>
    <col min="4120" max="4120" width="3.7109375" style="318" customWidth="1"/>
    <col min="4121" max="4121" width="3.85546875" style="318" customWidth="1"/>
    <col min="4122" max="4122" width="3.7109375" style="318" customWidth="1"/>
    <col min="4123" max="4123" width="3.85546875" style="318" customWidth="1"/>
    <col min="4124" max="4124" width="3.7109375" style="318" customWidth="1"/>
    <col min="4125" max="4125" width="3.85546875" style="318" customWidth="1"/>
    <col min="4126" max="4126" width="3.7109375" style="318" customWidth="1"/>
    <col min="4127" max="4127" width="3.85546875" style="318" customWidth="1"/>
    <col min="4128" max="4128" width="3.7109375" style="318" customWidth="1"/>
    <col min="4129" max="4129" width="3.85546875" style="318" customWidth="1"/>
    <col min="4130" max="4130" width="4.42578125" style="318" customWidth="1"/>
    <col min="4131" max="4131" width="3.85546875" style="318" customWidth="1"/>
    <col min="4132" max="4132" width="4.7109375" style="318" customWidth="1"/>
    <col min="4133" max="4133" width="3.85546875" style="318" customWidth="1"/>
    <col min="4134" max="4352" width="9.140625" style="318"/>
    <col min="4353" max="4353" width="41.85546875" style="318" customWidth="1"/>
    <col min="4354" max="4354" width="3.7109375" style="318" customWidth="1"/>
    <col min="4355" max="4355" width="3.85546875" style="318" customWidth="1"/>
    <col min="4356" max="4356" width="4.7109375" style="318" customWidth="1"/>
    <col min="4357" max="4357" width="3.85546875" style="318" customWidth="1"/>
    <col min="4358" max="4358" width="4.7109375" style="318" customWidth="1"/>
    <col min="4359" max="4359" width="3.85546875" style="318" customWidth="1"/>
    <col min="4360" max="4360" width="3.7109375" style="318" customWidth="1"/>
    <col min="4361" max="4361" width="3.85546875" style="318" customWidth="1"/>
    <col min="4362" max="4362" width="3.7109375" style="318" customWidth="1"/>
    <col min="4363" max="4363" width="3.85546875" style="318" customWidth="1"/>
    <col min="4364" max="4364" width="3.7109375" style="318" customWidth="1"/>
    <col min="4365" max="4365" width="3.85546875" style="318" customWidth="1"/>
    <col min="4366" max="4366" width="4.7109375" style="318" customWidth="1"/>
    <col min="4367" max="4367" width="3.85546875" style="318" customWidth="1"/>
    <col min="4368" max="4368" width="4.7109375" style="318" customWidth="1"/>
    <col min="4369" max="4369" width="3.85546875" style="318" customWidth="1"/>
    <col min="4370" max="4370" width="3.7109375" style="318" customWidth="1"/>
    <col min="4371" max="4371" width="3.85546875" style="318" customWidth="1"/>
    <col min="4372" max="4372" width="3.7109375" style="318" customWidth="1"/>
    <col min="4373" max="4373" width="3.85546875" style="318" customWidth="1"/>
    <col min="4374" max="4374" width="3.7109375" style="318" customWidth="1"/>
    <col min="4375" max="4375" width="3.85546875" style="318" customWidth="1"/>
    <col min="4376" max="4376" width="3.7109375" style="318" customWidth="1"/>
    <col min="4377" max="4377" width="3.85546875" style="318" customWidth="1"/>
    <col min="4378" max="4378" width="3.7109375" style="318" customWidth="1"/>
    <col min="4379" max="4379" width="3.85546875" style="318" customWidth="1"/>
    <col min="4380" max="4380" width="3.7109375" style="318" customWidth="1"/>
    <col min="4381" max="4381" width="3.85546875" style="318" customWidth="1"/>
    <col min="4382" max="4382" width="3.7109375" style="318" customWidth="1"/>
    <col min="4383" max="4383" width="3.85546875" style="318" customWidth="1"/>
    <col min="4384" max="4384" width="3.7109375" style="318" customWidth="1"/>
    <col min="4385" max="4385" width="3.85546875" style="318" customWidth="1"/>
    <col min="4386" max="4386" width="4.42578125" style="318" customWidth="1"/>
    <col min="4387" max="4387" width="3.85546875" style="318" customWidth="1"/>
    <col min="4388" max="4388" width="4.7109375" style="318" customWidth="1"/>
    <col min="4389" max="4389" width="3.85546875" style="318" customWidth="1"/>
    <col min="4390" max="4608" width="9.140625" style="318"/>
    <col min="4609" max="4609" width="41.85546875" style="318" customWidth="1"/>
    <col min="4610" max="4610" width="3.7109375" style="318" customWidth="1"/>
    <col min="4611" max="4611" width="3.85546875" style="318" customWidth="1"/>
    <col min="4612" max="4612" width="4.7109375" style="318" customWidth="1"/>
    <col min="4613" max="4613" width="3.85546875" style="318" customWidth="1"/>
    <col min="4614" max="4614" width="4.7109375" style="318" customWidth="1"/>
    <col min="4615" max="4615" width="3.85546875" style="318" customWidth="1"/>
    <col min="4616" max="4616" width="3.7109375" style="318" customWidth="1"/>
    <col min="4617" max="4617" width="3.85546875" style="318" customWidth="1"/>
    <col min="4618" max="4618" width="3.7109375" style="318" customWidth="1"/>
    <col min="4619" max="4619" width="3.85546875" style="318" customWidth="1"/>
    <col min="4620" max="4620" width="3.7109375" style="318" customWidth="1"/>
    <col min="4621" max="4621" width="3.85546875" style="318" customWidth="1"/>
    <col min="4622" max="4622" width="4.7109375" style="318" customWidth="1"/>
    <col min="4623" max="4623" width="3.85546875" style="318" customWidth="1"/>
    <col min="4624" max="4624" width="4.7109375" style="318" customWidth="1"/>
    <col min="4625" max="4625" width="3.85546875" style="318" customWidth="1"/>
    <col min="4626" max="4626" width="3.7109375" style="318" customWidth="1"/>
    <col min="4627" max="4627" width="3.85546875" style="318" customWidth="1"/>
    <col min="4628" max="4628" width="3.7109375" style="318" customWidth="1"/>
    <col min="4629" max="4629" width="3.85546875" style="318" customWidth="1"/>
    <col min="4630" max="4630" width="3.7109375" style="318" customWidth="1"/>
    <col min="4631" max="4631" width="3.85546875" style="318" customWidth="1"/>
    <col min="4632" max="4632" width="3.7109375" style="318" customWidth="1"/>
    <col min="4633" max="4633" width="3.85546875" style="318" customWidth="1"/>
    <col min="4634" max="4634" width="3.7109375" style="318" customWidth="1"/>
    <col min="4635" max="4635" width="3.85546875" style="318" customWidth="1"/>
    <col min="4636" max="4636" width="3.7109375" style="318" customWidth="1"/>
    <col min="4637" max="4637" width="3.85546875" style="318" customWidth="1"/>
    <col min="4638" max="4638" width="3.7109375" style="318" customWidth="1"/>
    <col min="4639" max="4639" width="3.85546875" style="318" customWidth="1"/>
    <col min="4640" max="4640" width="3.7109375" style="318" customWidth="1"/>
    <col min="4641" max="4641" width="3.85546875" style="318" customWidth="1"/>
    <col min="4642" max="4642" width="4.42578125" style="318" customWidth="1"/>
    <col min="4643" max="4643" width="3.85546875" style="318" customWidth="1"/>
    <col min="4644" max="4644" width="4.7109375" style="318" customWidth="1"/>
    <col min="4645" max="4645" width="3.85546875" style="318" customWidth="1"/>
    <col min="4646" max="4864" width="9.140625" style="318"/>
    <col min="4865" max="4865" width="41.85546875" style="318" customWidth="1"/>
    <col min="4866" max="4866" width="3.7109375" style="318" customWidth="1"/>
    <col min="4867" max="4867" width="3.85546875" style="318" customWidth="1"/>
    <col min="4868" max="4868" width="4.7109375" style="318" customWidth="1"/>
    <col min="4869" max="4869" width="3.85546875" style="318" customWidth="1"/>
    <col min="4870" max="4870" width="4.7109375" style="318" customWidth="1"/>
    <col min="4871" max="4871" width="3.85546875" style="318" customWidth="1"/>
    <col min="4872" max="4872" width="3.7109375" style="318" customWidth="1"/>
    <col min="4873" max="4873" width="3.85546875" style="318" customWidth="1"/>
    <col min="4874" max="4874" width="3.7109375" style="318" customWidth="1"/>
    <col min="4875" max="4875" width="3.85546875" style="318" customWidth="1"/>
    <col min="4876" max="4876" width="3.7109375" style="318" customWidth="1"/>
    <col min="4877" max="4877" width="3.85546875" style="318" customWidth="1"/>
    <col min="4878" max="4878" width="4.7109375" style="318" customWidth="1"/>
    <col min="4879" max="4879" width="3.85546875" style="318" customWidth="1"/>
    <col min="4880" max="4880" width="4.7109375" style="318" customWidth="1"/>
    <col min="4881" max="4881" width="3.85546875" style="318" customWidth="1"/>
    <col min="4882" max="4882" width="3.7109375" style="318" customWidth="1"/>
    <col min="4883" max="4883" width="3.85546875" style="318" customWidth="1"/>
    <col min="4884" max="4884" width="3.7109375" style="318" customWidth="1"/>
    <col min="4885" max="4885" width="3.85546875" style="318" customWidth="1"/>
    <col min="4886" max="4886" width="3.7109375" style="318" customWidth="1"/>
    <col min="4887" max="4887" width="3.85546875" style="318" customWidth="1"/>
    <col min="4888" max="4888" width="3.7109375" style="318" customWidth="1"/>
    <col min="4889" max="4889" width="3.85546875" style="318" customWidth="1"/>
    <col min="4890" max="4890" width="3.7109375" style="318" customWidth="1"/>
    <col min="4891" max="4891" width="3.85546875" style="318" customWidth="1"/>
    <col min="4892" max="4892" width="3.7109375" style="318" customWidth="1"/>
    <col min="4893" max="4893" width="3.85546875" style="318" customWidth="1"/>
    <col min="4894" max="4894" width="3.7109375" style="318" customWidth="1"/>
    <col min="4895" max="4895" width="3.85546875" style="318" customWidth="1"/>
    <col min="4896" max="4896" width="3.7109375" style="318" customWidth="1"/>
    <col min="4897" max="4897" width="3.85546875" style="318" customWidth="1"/>
    <col min="4898" max="4898" width="4.42578125" style="318" customWidth="1"/>
    <col min="4899" max="4899" width="3.85546875" style="318" customWidth="1"/>
    <col min="4900" max="4900" width="4.7109375" style="318" customWidth="1"/>
    <col min="4901" max="4901" width="3.85546875" style="318" customWidth="1"/>
    <col min="4902" max="5120" width="9.140625" style="318"/>
    <col min="5121" max="5121" width="41.85546875" style="318" customWidth="1"/>
    <col min="5122" max="5122" width="3.7109375" style="318" customWidth="1"/>
    <col min="5123" max="5123" width="3.85546875" style="318" customWidth="1"/>
    <col min="5124" max="5124" width="4.7109375" style="318" customWidth="1"/>
    <col min="5125" max="5125" width="3.85546875" style="318" customWidth="1"/>
    <col min="5126" max="5126" width="4.7109375" style="318" customWidth="1"/>
    <col min="5127" max="5127" width="3.85546875" style="318" customWidth="1"/>
    <col min="5128" max="5128" width="3.7109375" style="318" customWidth="1"/>
    <col min="5129" max="5129" width="3.85546875" style="318" customWidth="1"/>
    <col min="5130" max="5130" width="3.7109375" style="318" customWidth="1"/>
    <col min="5131" max="5131" width="3.85546875" style="318" customWidth="1"/>
    <col min="5132" max="5132" width="3.7109375" style="318" customWidth="1"/>
    <col min="5133" max="5133" width="3.85546875" style="318" customWidth="1"/>
    <col min="5134" max="5134" width="4.7109375" style="318" customWidth="1"/>
    <col min="5135" max="5135" width="3.85546875" style="318" customWidth="1"/>
    <col min="5136" max="5136" width="4.7109375" style="318" customWidth="1"/>
    <col min="5137" max="5137" width="3.85546875" style="318" customWidth="1"/>
    <col min="5138" max="5138" width="3.7109375" style="318" customWidth="1"/>
    <col min="5139" max="5139" width="3.85546875" style="318" customWidth="1"/>
    <col min="5140" max="5140" width="3.7109375" style="318" customWidth="1"/>
    <col min="5141" max="5141" width="3.85546875" style="318" customWidth="1"/>
    <col min="5142" max="5142" width="3.7109375" style="318" customWidth="1"/>
    <col min="5143" max="5143" width="3.85546875" style="318" customWidth="1"/>
    <col min="5144" max="5144" width="3.7109375" style="318" customWidth="1"/>
    <col min="5145" max="5145" width="3.85546875" style="318" customWidth="1"/>
    <col min="5146" max="5146" width="3.7109375" style="318" customWidth="1"/>
    <col min="5147" max="5147" width="3.85546875" style="318" customWidth="1"/>
    <col min="5148" max="5148" width="3.7109375" style="318" customWidth="1"/>
    <col min="5149" max="5149" width="3.85546875" style="318" customWidth="1"/>
    <col min="5150" max="5150" width="3.7109375" style="318" customWidth="1"/>
    <col min="5151" max="5151" width="3.85546875" style="318" customWidth="1"/>
    <col min="5152" max="5152" width="3.7109375" style="318" customWidth="1"/>
    <col min="5153" max="5153" width="3.85546875" style="318" customWidth="1"/>
    <col min="5154" max="5154" width="4.42578125" style="318" customWidth="1"/>
    <col min="5155" max="5155" width="3.85546875" style="318" customWidth="1"/>
    <col min="5156" max="5156" width="4.7109375" style="318" customWidth="1"/>
    <col min="5157" max="5157" width="3.85546875" style="318" customWidth="1"/>
    <col min="5158" max="5376" width="9.140625" style="318"/>
    <col min="5377" max="5377" width="41.85546875" style="318" customWidth="1"/>
    <col min="5378" max="5378" width="3.7109375" style="318" customWidth="1"/>
    <col min="5379" max="5379" width="3.85546875" style="318" customWidth="1"/>
    <col min="5380" max="5380" width="4.7109375" style="318" customWidth="1"/>
    <col min="5381" max="5381" width="3.85546875" style="318" customWidth="1"/>
    <col min="5382" max="5382" width="4.7109375" style="318" customWidth="1"/>
    <col min="5383" max="5383" width="3.85546875" style="318" customWidth="1"/>
    <col min="5384" max="5384" width="3.7109375" style="318" customWidth="1"/>
    <col min="5385" max="5385" width="3.85546875" style="318" customWidth="1"/>
    <col min="5386" max="5386" width="3.7109375" style="318" customWidth="1"/>
    <col min="5387" max="5387" width="3.85546875" style="318" customWidth="1"/>
    <col min="5388" max="5388" width="3.7109375" style="318" customWidth="1"/>
    <col min="5389" max="5389" width="3.85546875" style="318" customWidth="1"/>
    <col min="5390" max="5390" width="4.7109375" style="318" customWidth="1"/>
    <col min="5391" max="5391" width="3.85546875" style="318" customWidth="1"/>
    <col min="5392" max="5392" width="4.7109375" style="318" customWidth="1"/>
    <col min="5393" max="5393" width="3.85546875" style="318" customWidth="1"/>
    <col min="5394" max="5394" width="3.7109375" style="318" customWidth="1"/>
    <col min="5395" max="5395" width="3.85546875" style="318" customWidth="1"/>
    <col min="5396" max="5396" width="3.7109375" style="318" customWidth="1"/>
    <col min="5397" max="5397" width="3.85546875" style="318" customWidth="1"/>
    <col min="5398" max="5398" width="3.7109375" style="318" customWidth="1"/>
    <col min="5399" max="5399" width="3.85546875" style="318" customWidth="1"/>
    <col min="5400" max="5400" width="3.7109375" style="318" customWidth="1"/>
    <col min="5401" max="5401" width="3.85546875" style="318" customWidth="1"/>
    <col min="5402" max="5402" width="3.7109375" style="318" customWidth="1"/>
    <col min="5403" max="5403" width="3.85546875" style="318" customWidth="1"/>
    <col min="5404" max="5404" width="3.7109375" style="318" customWidth="1"/>
    <col min="5405" max="5405" width="3.85546875" style="318" customWidth="1"/>
    <col min="5406" max="5406" width="3.7109375" style="318" customWidth="1"/>
    <col min="5407" max="5407" width="3.85546875" style="318" customWidth="1"/>
    <col min="5408" max="5408" width="3.7109375" style="318" customWidth="1"/>
    <col min="5409" max="5409" width="3.85546875" style="318" customWidth="1"/>
    <col min="5410" max="5410" width="4.42578125" style="318" customWidth="1"/>
    <col min="5411" max="5411" width="3.85546875" style="318" customWidth="1"/>
    <col min="5412" max="5412" width="4.7109375" style="318" customWidth="1"/>
    <col min="5413" max="5413" width="3.85546875" style="318" customWidth="1"/>
    <col min="5414" max="5632" width="9.140625" style="318"/>
    <col min="5633" max="5633" width="41.85546875" style="318" customWidth="1"/>
    <col min="5634" max="5634" width="3.7109375" style="318" customWidth="1"/>
    <col min="5635" max="5635" width="3.85546875" style="318" customWidth="1"/>
    <col min="5636" max="5636" width="4.7109375" style="318" customWidth="1"/>
    <col min="5637" max="5637" width="3.85546875" style="318" customWidth="1"/>
    <col min="5638" max="5638" width="4.7109375" style="318" customWidth="1"/>
    <col min="5639" max="5639" width="3.85546875" style="318" customWidth="1"/>
    <col min="5640" max="5640" width="3.7109375" style="318" customWidth="1"/>
    <col min="5641" max="5641" width="3.85546875" style="318" customWidth="1"/>
    <col min="5642" max="5642" width="3.7109375" style="318" customWidth="1"/>
    <col min="5643" max="5643" width="3.85546875" style="318" customWidth="1"/>
    <col min="5644" max="5644" width="3.7109375" style="318" customWidth="1"/>
    <col min="5645" max="5645" width="3.85546875" style="318" customWidth="1"/>
    <col min="5646" max="5646" width="4.7109375" style="318" customWidth="1"/>
    <col min="5647" max="5647" width="3.85546875" style="318" customWidth="1"/>
    <col min="5648" max="5648" width="4.7109375" style="318" customWidth="1"/>
    <col min="5649" max="5649" width="3.85546875" style="318" customWidth="1"/>
    <col min="5650" max="5650" width="3.7109375" style="318" customWidth="1"/>
    <col min="5651" max="5651" width="3.85546875" style="318" customWidth="1"/>
    <col min="5652" max="5652" width="3.7109375" style="318" customWidth="1"/>
    <col min="5653" max="5653" width="3.85546875" style="318" customWidth="1"/>
    <col min="5654" max="5654" width="3.7109375" style="318" customWidth="1"/>
    <col min="5655" max="5655" width="3.85546875" style="318" customWidth="1"/>
    <col min="5656" max="5656" width="3.7109375" style="318" customWidth="1"/>
    <col min="5657" max="5657" width="3.85546875" style="318" customWidth="1"/>
    <col min="5658" max="5658" width="3.7109375" style="318" customWidth="1"/>
    <col min="5659" max="5659" width="3.85546875" style="318" customWidth="1"/>
    <col min="5660" max="5660" width="3.7109375" style="318" customWidth="1"/>
    <col min="5661" max="5661" width="3.85546875" style="318" customWidth="1"/>
    <col min="5662" max="5662" width="3.7109375" style="318" customWidth="1"/>
    <col min="5663" max="5663" width="3.85546875" style="318" customWidth="1"/>
    <col min="5664" max="5664" width="3.7109375" style="318" customWidth="1"/>
    <col min="5665" max="5665" width="3.85546875" style="318" customWidth="1"/>
    <col min="5666" max="5666" width="4.42578125" style="318" customWidth="1"/>
    <col min="5667" max="5667" width="3.85546875" style="318" customWidth="1"/>
    <col min="5668" max="5668" width="4.7109375" style="318" customWidth="1"/>
    <col min="5669" max="5669" width="3.85546875" style="318" customWidth="1"/>
    <col min="5670" max="5888" width="9.140625" style="318"/>
    <col min="5889" max="5889" width="41.85546875" style="318" customWidth="1"/>
    <col min="5890" max="5890" width="3.7109375" style="318" customWidth="1"/>
    <col min="5891" max="5891" width="3.85546875" style="318" customWidth="1"/>
    <col min="5892" max="5892" width="4.7109375" style="318" customWidth="1"/>
    <col min="5893" max="5893" width="3.85546875" style="318" customWidth="1"/>
    <col min="5894" max="5894" width="4.7109375" style="318" customWidth="1"/>
    <col min="5895" max="5895" width="3.85546875" style="318" customWidth="1"/>
    <col min="5896" max="5896" width="3.7109375" style="318" customWidth="1"/>
    <col min="5897" max="5897" width="3.85546875" style="318" customWidth="1"/>
    <col min="5898" max="5898" width="3.7109375" style="318" customWidth="1"/>
    <col min="5899" max="5899" width="3.85546875" style="318" customWidth="1"/>
    <col min="5900" max="5900" width="3.7109375" style="318" customWidth="1"/>
    <col min="5901" max="5901" width="3.85546875" style="318" customWidth="1"/>
    <col min="5902" max="5902" width="4.7109375" style="318" customWidth="1"/>
    <col min="5903" max="5903" width="3.85546875" style="318" customWidth="1"/>
    <col min="5904" max="5904" width="4.7109375" style="318" customWidth="1"/>
    <col min="5905" max="5905" width="3.85546875" style="318" customWidth="1"/>
    <col min="5906" max="5906" width="3.7109375" style="318" customWidth="1"/>
    <col min="5907" max="5907" width="3.85546875" style="318" customWidth="1"/>
    <col min="5908" max="5908" width="3.7109375" style="318" customWidth="1"/>
    <col min="5909" max="5909" width="3.85546875" style="318" customWidth="1"/>
    <col min="5910" max="5910" width="3.7109375" style="318" customWidth="1"/>
    <col min="5911" max="5911" width="3.85546875" style="318" customWidth="1"/>
    <col min="5912" max="5912" width="3.7109375" style="318" customWidth="1"/>
    <col min="5913" max="5913" width="3.85546875" style="318" customWidth="1"/>
    <col min="5914" max="5914" width="3.7109375" style="318" customWidth="1"/>
    <col min="5915" max="5915" width="3.85546875" style="318" customWidth="1"/>
    <col min="5916" max="5916" width="3.7109375" style="318" customWidth="1"/>
    <col min="5917" max="5917" width="3.85546875" style="318" customWidth="1"/>
    <col min="5918" max="5918" width="3.7109375" style="318" customWidth="1"/>
    <col min="5919" max="5919" width="3.85546875" style="318" customWidth="1"/>
    <col min="5920" max="5920" width="3.7109375" style="318" customWidth="1"/>
    <col min="5921" max="5921" width="3.85546875" style="318" customWidth="1"/>
    <col min="5922" max="5922" width="4.42578125" style="318" customWidth="1"/>
    <col min="5923" max="5923" width="3.85546875" style="318" customWidth="1"/>
    <col min="5924" max="5924" width="4.7109375" style="318" customWidth="1"/>
    <col min="5925" max="5925" width="3.85546875" style="318" customWidth="1"/>
    <col min="5926" max="6144" width="9.140625" style="318"/>
    <col min="6145" max="6145" width="41.85546875" style="318" customWidth="1"/>
    <col min="6146" max="6146" width="3.7109375" style="318" customWidth="1"/>
    <col min="6147" max="6147" width="3.85546875" style="318" customWidth="1"/>
    <col min="6148" max="6148" width="4.7109375" style="318" customWidth="1"/>
    <col min="6149" max="6149" width="3.85546875" style="318" customWidth="1"/>
    <col min="6150" max="6150" width="4.7109375" style="318" customWidth="1"/>
    <col min="6151" max="6151" width="3.85546875" style="318" customWidth="1"/>
    <col min="6152" max="6152" width="3.7109375" style="318" customWidth="1"/>
    <col min="6153" max="6153" width="3.85546875" style="318" customWidth="1"/>
    <col min="6154" max="6154" width="3.7109375" style="318" customWidth="1"/>
    <col min="6155" max="6155" width="3.85546875" style="318" customWidth="1"/>
    <col min="6156" max="6156" width="3.7109375" style="318" customWidth="1"/>
    <col min="6157" max="6157" width="3.85546875" style="318" customWidth="1"/>
    <col min="6158" max="6158" width="4.7109375" style="318" customWidth="1"/>
    <col min="6159" max="6159" width="3.85546875" style="318" customWidth="1"/>
    <col min="6160" max="6160" width="4.7109375" style="318" customWidth="1"/>
    <col min="6161" max="6161" width="3.85546875" style="318" customWidth="1"/>
    <col min="6162" max="6162" width="3.7109375" style="318" customWidth="1"/>
    <col min="6163" max="6163" width="3.85546875" style="318" customWidth="1"/>
    <col min="6164" max="6164" width="3.7109375" style="318" customWidth="1"/>
    <col min="6165" max="6165" width="3.85546875" style="318" customWidth="1"/>
    <col min="6166" max="6166" width="3.7109375" style="318" customWidth="1"/>
    <col min="6167" max="6167" width="3.85546875" style="318" customWidth="1"/>
    <col min="6168" max="6168" width="3.7109375" style="318" customWidth="1"/>
    <col min="6169" max="6169" width="3.85546875" style="318" customWidth="1"/>
    <col min="6170" max="6170" width="3.7109375" style="318" customWidth="1"/>
    <col min="6171" max="6171" width="3.85546875" style="318" customWidth="1"/>
    <col min="6172" max="6172" width="3.7109375" style="318" customWidth="1"/>
    <col min="6173" max="6173" width="3.85546875" style="318" customWidth="1"/>
    <col min="6174" max="6174" width="3.7109375" style="318" customWidth="1"/>
    <col min="6175" max="6175" width="3.85546875" style="318" customWidth="1"/>
    <col min="6176" max="6176" width="3.7109375" style="318" customWidth="1"/>
    <col min="6177" max="6177" width="3.85546875" style="318" customWidth="1"/>
    <col min="6178" max="6178" width="4.42578125" style="318" customWidth="1"/>
    <col min="6179" max="6179" width="3.85546875" style="318" customWidth="1"/>
    <col min="6180" max="6180" width="4.7109375" style="318" customWidth="1"/>
    <col min="6181" max="6181" width="3.85546875" style="318" customWidth="1"/>
    <col min="6182" max="6400" width="9.140625" style="318"/>
    <col min="6401" max="6401" width="41.85546875" style="318" customWidth="1"/>
    <col min="6402" max="6402" width="3.7109375" style="318" customWidth="1"/>
    <col min="6403" max="6403" width="3.85546875" style="318" customWidth="1"/>
    <col min="6404" max="6404" width="4.7109375" style="318" customWidth="1"/>
    <col min="6405" max="6405" width="3.85546875" style="318" customWidth="1"/>
    <col min="6406" max="6406" width="4.7109375" style="318" customWidth="1"/>
    <col min="6407" max="6407" width="3.85546875" style="318" customWidth="1"/>
    <col min="6408" max="6408" width="3.7109375" style="318" customWidth="1"/>
    <col min="6409" max="6409" width="3.85546875" style="318" customWidth="1"/>
    <col min="6410" max="6410" width="3.7109375" style="318" customWidth="1"/>
    <col min="6411" max="6411" width="3.85546875" style="318" customWidth="1"/>
    <col min="6412" max="6412" width="3.7109375" style="318" customWidth="1"/>
    <col min="6413" max="6413" width="3.85546875" style="318" customWidth="1"/>
    <col min="6414" max="6414" width="4.7109375" style="318" customWidth="1"/>
    <col min="6415" max="6415" width="3.85546875" style="318" customWidth="1"/>
    <col min="6416" max="6416" width="4.7109375" style="318" customWidth="1"/>
    <col min="6417" max="6417" width="3.85546875" style="318" customWidth="1"/>
    <col min="6418" max="6418" width="3.7109375" style="318" customWidth="1"/>
    <col min="6419" max="6419" width="3.85546875" style="318" customWidth="1"/>
    <col min="6420" max="6420" width="3.7109375" style="318" customWidth="1"/>
    <col min="6421" max="6421" width="3.85546875" style="318" customWidth="1"/>
    <col min="6422" max="6422" width="3.7109375" style="318" customWidth="1"/>
    <col min="6423" max="6423" width="3.85546875" style="318" customWidth="1"/>
    <col min="6424" max="6424" width="3.7109375" style="318" customWidth="1"/>
    <col min="6425" max="6425" width="3.85546875" style="318" customWidth="1"/>
    <col min="6426" max="6426" width="3.7109375" style="318" customWidth="1"/>
    <col min="6427" max="6427" width="3.85546875" style="318" customWidth="1"/>
    <col min="6428" max="6428" width="3.7109375" style="318" customWidth="1"/>
    <col min="6429" max="6429" width="3.85546875" style="318" customWidth="1"/>
    <col min="6430" max="6430" width="3.7109375" style="318" customWidth="1"/>
    <col min="6431" max="6431" width="3.85546875" style="318" customWidth="1"/>
    <col min="6432" max="6432" width="3.7109375" style="318" customWidth="1"/>
    <col min="6433" max="6433" width="3.85546875" style="318" customWidth="1"/>
    <col min="6434" max="6434" width="4.42578125" style="318" customWidth="1"/>
    <col min="6435" max="6435" width="3.85546875" style="318" customWidth="1"/>
    <col min="6436" max="6436" width="4.7109375" style="318" customWidth="1"/>
    <col min="6437" max="6437" width="3.85546875" style="318" customWidth="1"/>
    <col min="6438" max="6656" width="9.140625" style="318"/>
    <col min="6657" max="6657" width="41.85546875" style="318" customWidth="1"/>
    <col min="6658" max="6658" width="3.7109375" style="318" customWidth="1"/>
    <col min="6659" max="6659" width="3.85546875" style="318" customWidth="1"/>
    <col min="6660" max="6660" width="4.7109375" style="318" customWidth="1"/>
    <col min="6661" max="6661" width="3.85546875" style="318" customWidth="1"/>
    <col min="6662" max="6662" width="4.7109375" style="318" customWidth="1"/>
    <col min="6663" max="6663" width="3.85546875" style="318" customWidth="1"/>
    <col min="6664" max="6664" width="3.7109375" style="318" customWidth="1"/>
    <col min="6665" max="6665" width="3.85546875" style="318" customWidth="1"/>
    <col min="6666" max="6666" width="3.7109375" style="318" customWidth="1"/>
    <col min="6667" max="6667" width="3.85546875" style="318" customWidth="1"/>
    <col min="6668" max="6668" width="3.7109375" style="318" customWidth="1"/>
    <col min="6669" max="6669" width="3.85546875" style="318" customWidth="1"/>
    <col min="6670" max="6670" width="4.7109375" style="318" customWidth="1"/>
    <col min="6671" max="6671" width="3.85546875" style="318" customWidth="1"/>
    <col min="6672" max="6672" width="4.7109375" style="318" customWidth="1"/>
    <col min="6673" max="6673" width="3.85546875" style="318" customWidth="1"/>
    <col min="6674" max="6674" width="3.7109375" style="318" customWidth="1"/>
    <col min="6675" max="6675" width="3.85546875" style="318" customWidth="1"/>
    <col min="6676" max="6676" width="3.7109375" style="318" customWidth="1"/>
    <col min="6677" max="6677" width="3.85546875" style="318" customWidth="1"/>
    <col min="6678" max="6678" width="3.7109375" style="318" customWidth="1"/>
    <col min="6679" max="6679" width="3.85546875" style="318" customWidth="1"/>
    <col min="6680" max="6680" width="3.7109375" style="318" customWidth="1"/>
    <col min="6681" max="6681" width="3.85546875" style="318" customWidth="1"/>
    <col min="6682" max="6682" width="3.7109375" style="318" customWidth="1"/>
    <col min="6683" max="6683" width="3.85546875" style="318" customWidth="1"/>
    <col min="6684" max="6684" width="3.7109375" style="318" customWidth="1"/>
    <col min="6685" max="6685" width="3.85546875" style="318" customWidth="1"/>
    <col min="6686" max="6686" width="3.7109375" style="318" customWidth="1"/>
    <col min="6687" max="6687" width="3.85546875" style="318" customWidth="1"/>
    <col min="6688" max="6688" width="3.7109375" style="318" customWidth="1"/>
    <col min="6689" max="6689" width="3.85546875" style="318" customWidth="1"/>
    <col min="6690" max="6690" width="4.42578125" style="318" customWidth="1"/>
    <col min="6691" max="6691" width="3.85546875" style="318" customWidth="1"/>
    <col min="6692" max="6692" width="4.7109375" style="318" customWidth="1"/>
    <col min="6693" max="6693" width="3.85546875" style="318" customWidth="1"/>
    <col min="6694" max="6912" width="9.140625" style="318"/>
    <col min="6913" max="6913" width="41.85546875" style="318" customWidth="1"/>
    <col min="6914" max="6914" width="3.7109375" style="318" customWidth="1"/>
    <col min="6915" max="6915" width="3.85546875" style="318" customWidth="1"/>
    <col min="6916" max="6916" width="4.7109375" style="318" customWidth="1"/>
    <col min="6917" max="6917" width="3.85546875" style="318" customWidth="1"/>
    <col min="6918" max="6918" width="4.7109375" style="318" customWidth="1"/>
    <col min="6919" max="6919" width="3.85546875" style="318" customWidth="1"/>
    <col min="6920" max="6920" width="3.7109375" style="318" customWidth="1"/>
    <col min="6921" max="6921" width="3.85546875" style="318" customWidth="1"/>
    <col min="6922" max="6922" width="3.7109375" style="318" customWidth="1"/>
    <col min="6923" max="6923" width="3.85546875" style="318" customWidth="1"/>
    <col min="6924" max="6924" width="3.7109375" style="318" customWidth="1"/>
    <col min="6925" max="6925" width="3.85546875" style="318" customWidth="1"/>
    <col min="6926" max="6926" width="4.7109375" style="318" customWidth="1"/>
    <col min="6927" max="6927" width="3.85546875" style="318" customWidth="1"/>
    <col min="6928" max="6928" width="4.7109375" style="318" customWidth="1"/>
    <col min="6929" max="6929" width="3.85546875" style="318" customWidth="1"/>
    <col min="6930" max="6930" width="3.7109375" style="318" customWidth="1"/>
    <col min="6931" max="6931" width="3.85546875" style="318" customWidth="1"/>
    <col min="6932" max="6932" width="3.7109375" style="318" customWidth="1"/>
    <col min="6933" max="6933" width="3.85546875" style="318" customWidth="1"/>
    <col min="6934" max="6934" width="3.7109375" style="318" customWidth="1"/>
    <col min="6935" max="6935" width="3.85546875" style="318" customWidth="1"/>
    <col min="6936" max="6936" width="3.7109375" style="318" customWidth="1"/>
    <col min="6937" max="6937" width="3.85546875" style="318" customWidth="1"/>
    <col min="6938" max="6938" width="3.7109375" style="318" customWidth="1"/>
    <col min="6939" max="6939" width="3.85546875" style="318" customWidth="1"/>
    <col min="6940" max="6940" width="3.7109375" style="318" customWidth="1"/>
    <col min="6941" max="6941" width="3.85546875" style="318" customWidth="1"/>
    <col min="6942" max="6942" width="3.7109375" style="318" customWidth="1"/>
    <col min="6943" max="6943" width="3.85546875" style="318" customWidth="1"/>
    <col min="6944" max="6944" width="3.7109375" style="318" customWidth="1"/>
    <col min="6945" max="6945" width="3.85546875" style="318" customWidth="1"/>
    <col min="6946" max="6946" width="4.42578125" style="318" customWidth="1"/>
    <col min="6947" max="6947" width="3.85546875" style="318" customWidth="1"/>
    <col min="6948" max="6948" width="4.7109375" style="318" customWidth="1"/>
    <col min="6949" max="6949" width="3.85546875" style="318" customWidth="1"/>
    <col min="6950" max="7168" width="9.140625" style="318"/>
    <col min="7169" max="7169" width="41.85546875" style="318" customWidth="1"/>
    <col min="7170" max="7170" width="3.7109375" style="318" customWidth="1"/>
    <col min="7171" max="7171" width="3.85546875" style="318" customWidth="1"/>
    <col min="7172" max="7172" width="4.7109375" style="318" customWidth="1"/>
    <col min="7173" max="7173" width="3.85546875" style="318" customWidth="1"/>
    <col min="7174" max="7174" width="4.7109375" style="318" customWidth="1"/>
    <col min="7175" max="7175" width="3.85546875" style="318" customWidth="1"/>
    <col min="7176" max="7176" width="3.7109375" style="318" customWidth="1"/>
    <col min="7177" max="7177" width="3.85546875" style="318" customWidth="1"/>
    <col min="7178" max="7178" width="3.7109375" style="318" customWidth="1"/>
    <col min="7179" max="7179" width="3.85546875" style="318" customWidth="1"/>
    <col min="7180" max="7180" width="3.7109375" style="318" customWidth="1"/>
    <col min="7181" max="7181" width="3.85546875" style="318" customWidth="1"/>
    <col min="7182" max="7182" width="4.7109375" style="318" customWidth="1"/>
    <col min="7183" max="7183" width="3.85546875" style="318" customWidth="1"/>
    <col min="7184" max="7184" width="4.7109375" style="318" customWidth="1"/>
    <col min="7185" max="7185" width="3.85546875" style="318" customWidth="1"/>
    <col min="7186" max="7186" width="3.7109375" style="318" customWidth="1"/>
    <col min="7187" max="7187" width="3.85546875" style="318" customWidth="1"/>
    <col min="7188" max="7188" width="3.7109375" style="318" customWidth="1"/>
    <col min="7189" max="7189" width="3.85546875" style="318" customWidth="1"/>
    <col min="7190" max="7190" width="3.7109375" style="318" customWidth="1"/>
    <col min="7191" max="7191" width="3.85546875" style="318" customWidth="1"/>
    <col min="7192" max="7192" width="3.7109375" style="318" customWidth="1"/>
    <col min="7193" max="7193" width="3.85546875" style="318" customWidth="1"/>
    <col min="7194" max="7194" width="3.7109375" style="318" customWidth="1"/>
    <col min="7195" max="7195" width="3.85546875" style="318" customWidth="1"/>
    <col min="7196" max="7196" width="3.7109375" style="318" customWidth="1"/>
    <col min="7197" max="7197" width="3.85546875" style="318" customWidth="1"/>
    <col min="7198" max="7198" width="3.7109375" style="318" customWidth="1"/>
    <col min="7199" max="7199" width="3.85546875" style="318" customWidth="1"/>
    <col min="7200" max="7200" width="3.7109375" style="318" customWidth="1"/>
    <col min="7201" max="7201" width="3.85546875" style="318" customWidth="1"/>
    <col min="7202" max="7202" width="4.42578125" style="318" customWidth="1"/>
    <col min="7203" max="7203" width="3.85546875" style="318" customWidth="1"/>
    <col min="7204" max="7204" width="4.7109375" style="318" customWidth="1"/>
    <col min="7205" max="7205" width="3.85546875" style="318" customWidth="1"/>
    <col min="7206" max="7424" width="9.140625" style="318"/>
    <col min="7425" max="7425" width="41.85546875" style="318" customWidth="1"/>
    <col min="7426" max="7426" width="3.7109375" style="318" customWidth="1"/>
    <col min="7427" max="7427" width="3.85546875" style="318" customWidth="1"/>
    <col min="7428" max="7428" width="4.7109375" style="318" customWidth="1"/>
    <col min="7429" max="7429" width="3.85546875" style="318" customWidth="1"/>
    <col min="7430" max="7430" width="4.7109375" style="318" customWidth="1"/>
    <col min="7431" max="7431" width="3.85546875" style="318" customWidth="1"/>
    <col min="7432" max="7432" width="3.7109375" style="318" customWidth="1"/>
    <col min="7433" max="7433" width="3.85546875" style="318" customWidth="1"/>
    <col min="7434" max="7434" width="3.7109375" style="318" customWidth="1"/>
    <col min="7435" max="7435" width="3.85546875" style="318" customWidth="1"/>
    <col min="7436" max="7436" width="3.7109375" style="318" customWidth="1"/>
    <col min="7437" max="7437" width="3.85546875" style="318" customWidth="1"/>
    <col min="7438" max="7438" width="4.7109375" style="318" customWidth="1"/>
    <col min="7439" max="7439" width="3.85546875" style="318" customWidth="1"/>
    <col min="7440" max="7440" width="4.7109375" style="318" customWidth="1"/>
    <col min="7441" max="7441" width="3.85546875" style="318" customWidth="1"/>
    <col min="7442" max="7442" width="3.7109375" style="318" customWidth="1"/>
    <col min="7443" max="7443" width="3.85546875" style="318" customWidth="1"/>
    <col min="7444" max="7444" width="3.7109375" style="318" customWidth="1"/>
    <col min="7445" max="7445" width="3.85546875" style="318" customWidth="1"/>
    <col min="7446" max="7446" width="3.7109375" style="318" customWidth="1"/>
    <col min="7447" max="7447" width="3.85546875" style="318" customWidth="1"/>
    <col min="7448" max="7448" width="3.7109375" style="318" customWidth="1"/>
    <col min="7449" max="7449" width="3.85546875" style="318" customWidth="1"/>
    <col min="7450" max="7450" width="3.7109375" style="318" customWidth="1"/>
    <col min="7451" max="7451" width="3.85546875" style="318" customWidth="1"/>
    <col min="7452" max="7452" width="3.7109375" style="318" customWidth="1"/>
    <col min="7453" max="7453" width="3.85546875" style="318" customWidth="1"/>
    <col min="7454" max="7454" width="3.7109375" style="318" customWidth="1"/>
    <col min="7455" max="7455" width="3.85546875" style="318" customWidth="1"/>
    <col min="7456" max="7456" width="3.7109375" style="318" customWidth="1"/>
    <col min="7457" max="7457" width="3.85546875" style="318" customWidth="1"/>
    <col min="7458" max="7458" width="4.42578125" style="318" customWidth="1"/>
    <col min="7459" max="7459" width="3.85546875" style="318" customWidth="1"/>
    <col min="7460" max="7460" width="4.7109375" style="318" customWidth="1"/>
    <col min="7461" max="7461" width="3.85546875" style="318" customWidth="1"/>
    <col min="7462" max="7680" width="9.140625" style="318"/>
    <col min="7681" max="7681" width="41.85546875" style="318" customWidth="1"/>
    <col min="7682" max="7682" width="3.7109375" style="318" customWidth="1"/>
    <col min="7683" max="7683" width="3.85546875" style="318" customWidth="1"/>
    <col min="7684" max="7684" width="4.7109375" style="318" customWidth="1"/>
    <col min="7685" max="7685" width="3.85546875" style="318" customWidth="1"/>
    <col min="7686" max="7686" width="4.7109375" style="318" customWidth="1"/>
    <col min="7687" max="7687" width="3.85546875" style="318" customWidth="1"/>
    <col min="7688" max="7688" width="3.7109375" style="318" customWidth="1"/>
    <col min="7689" max="7689" width="3.85546875" style="318" customWidth="1"/>
    <col min="7690" max="7690" width="3.7109375" style="318" customWidth="1"/>
    <col min="7691" max="7691" width="3.85546875" style="318" customWidth="1"/>
    <col min="7692" max="7692" width="3.7109375" style="318" customWidth="1"/>
    <col min="7693" max="7693" width="3.85546875" style="318" customWidth="1"/>
    <col min="7694" max="7694" width="4.7109375" style="318" customWidth="1"/>
    <col min="7695" max="7695" width="3.85546875" style="318" customWidth="1"/>
    <col min="7696" max="7696" width="4.7109375" style="318" customWidth="1"/>
    <col min="7697" max="7697" width="3.85546875" style="318" customWidth="1"/>
    <col min="7698" max="7698" width="3.7109375" style="318" customWidth="1"/>
    <col min="7699" max="7699" width="3.85546875" style="318" customWidth="1"/>
    <col min="7700" max="7700" width="3.7109375" style="318" customWidth="1"/>
    <col min="7701" max="7701" width="3.85546875" style="318" customWidth="1"/>
    <col min="7702" max="7702" width="3.7109375" style="318" customWidth="1"/>
    <col min="7703" max="7703" width="3.85546875" style="318" customWidth="1"/>
    <col min="7704" max="7704" width="3.7109375" style="318" customWidth="1"/>
    <col min="7705" max="7705" width="3.85546875" style="318" customWidth="1"/>
    <col min="7706" max="7706" width="3.7109375" style="318" customWidth="1"/>
    <col min="7707" max="7707" width="3.85546875" style="318" customWidth="1"/>
    <col min="7708" max="7708" width="3.7109375" style="318" customWidth="1"/>
    <col min="7709" max="7709" width="3.85546875" style="318" customWidth="1"/>
    <col min="7710" max="7710" width="3.7109375" style="318" customWidth="1"/>
    <col min="7711" max="7711" width="3.85546875" style="318" customWidth="1"/>
    <col min="7712" max="7712" width="3.7109375" style="318" customWidth="1"/>
    <col min="7713" max="7713" width="3.85546875" style="318" customWidth="1"/>
    <col min="7714" max="7714" width="4.42578125" style="318" customWidth="1"/>
    <col min="7715" max="7715" width="3.85546875" style="318" customWidth="1"/>
    <col min="7716" max="7716" width="4.7109375" style="318" customWidth="1"/>
    <col min="7717" max="7717" width="3.85546875" style="318" customWidth="1"/>
    <col min="7718" max="7936" width="9.140625" style="318"/>
    <col min="7937" max="7937" width="41.85546875" style="318" customWidth="1"/>
    <col min="7938" max="7938" width="3.7109375" style="318" customWidth="1"/>
    <col min="7939" max="7939" width="3.85546875" style="318" customWidth="1"/>
    <col min="7940" max="7940" width="4.7109375" style="318" customWidth="1"/>
    <col min="7941" max="7941" width="3.85546875" style="318" customWidth="1"/>
    <col min="7942" max="7942" width="4.7109375" style="318" customWidth="1"/>
    <col min="7943" max="7943" width="3.85546875" style="318" customWidth="1"/>
    <col min="7944" max="7944" width="3.7109375" style="318" customWidth="1"/>
    <col min="7945" max="7945" width="3.85546875" style="318" customWidth="1"/>
    <col min="7946" max="7946" width="3.7109375" style="318" customWidth="1"/>
    <col min="7947" max="7947" width="3.85546875" style="318" customWidth="1"/>
    <col min="7948" max="7948" width="3.7109375" style="318" customWidth="1"/>
    <col min="7949" max="7949" width="3.85546875" style="318" customWidth="1"/>
    <col min="7950" max="7950" width="4.7109375" style="318" customWidth="1"/>
    <col min="7951" max="7951" width="3.85546875" style="318" customWidth="1"/>
    <col min="7952" max="7952" width="4.7109375" style="318" customWidth="1"/>
    <col min="7953" max="7953" width="3.85546875" style="318" customWidth="1"/>
    <col min="7954" max="7954" width="3.7109375" style="318" customWidth="1"/>
    <col min="7955" max="7955" width="3.85546875" style="318" customWidth="1"/>
    <col min="7956" max="7956" width="3.7109375" style="318" customWidth="1"/>
    <col min="7957" max="7957" width="3.85546875" style="318" customWidth="1"/>
    <col min="7958" max="7958" width="3.7109375" style="318" customWidth="1"/>
    <col min="7959" max="7959" width="3.85546875" style="318" customWidth="1"/>
    <col min="7960" max="7960" width="3.7109375" style="318" customWidth="1"/>
    <col min="7961" max="7961" width="3.85546875" style="318" customWidth="1"/>
    <col min="7962" max="7962" width="3.7109375" style="318" customWidth="1"/>
    <col min="7963" max="7963" width="3.85546875" style="318" customWidth="1"/>
    <col min="7964" max="7964" width="3.7109375" style="318" customWidth="1"/>
    <col min="7965" max="7965" width="3.85546875" style="318" customWidth="1"/>
    <col min="7966" max="7966" width="3.7109375" style="318" customWidth="1"/>
    <col min="7967" max="7967" width="3.85546875" style="318" customWidth="1"/>
    <col min="7968" max="7968" width="3.7109375" style="318" customWidth="1"/>
    <col min="7969" max="7969" width="3.85546875" style="318" customWidth="1"/>
    <col min="7970" max="7970" width="4.42578125" style="318" customWidth="1"/>
    <col min="7971" max="7971" width="3.85546875" style="318" customWidth="1"/>
    <col min="7972" max="7972" width="4.7109375" style="318" customWidth="1"/>
    <col min="7973" max="7973" width="3.85546875" style="318" customWidth="1"/>
    <col min="7974" max="8192" width="9.140625" style="318"/>
    <col min="8193" max="8193" width="41.85546875" style="318" customWidth="1"/>
    <col min="8194" max="8194" width="3.7109375" style="318" customWidth="1"/>
    <col min="8195" max="8195" width="3.85546875" style="318" customWidth="1"/>
    <col min="8196" max="8196" width="4.7109375" style="318" customWidth="1"/>
    <col min="8197" max="8197" width="3.85546875" style="318" customWidth="1"/>
    <col min="8198" max="8198" width="4.7109375" style="318" customWidth="1"/>
    <col min="8199" max="8199" width="3.85546875" style="318" customWidth="1"/>
    <col min="8200" max="8200" width="3.7109375" style="318" customWidth="1"/>
    <col min="8201" max="8201" width="3.85546875" style="318" customWidth="1"/>
    <col min="8202" max="8202" width="3.7109375" style="318" customWidth="1"/>
    <col min="8203" max="8203" width="3.85546875" style="318" customWidth="1"/>
    <col min="8204" max="8204" width="3.7109375" style="318" customWidth="1"/>
    <col min="8205" max="8205" width="3.85546875" style="318" customWidth="1"/>
    <col min="8206" max="8206" width="4.7109375" style="318" customWidth="1"/>
    <col min="8207" max="8207" width="3.85546875" style="318" customWidth="1"/>
    <col min="8208" max="8208" width="4.7109375" style="318" customWidth="1"/>
    <col min="8209" max="8209" width="3.85546875" style="318" customWidth="1"/>
    <col min="8210" max="8210" width="3.7109375" style="318" customWidth="1"/>
    <col min="8211" max="8211" width="3.85546875" style="318" customWidth="1"/>
    <col min="8212" max="8212" width="3.7109375" style="318" customWidth="1"/>
    <col min="8213" max="8213" width="3.85546875" style="318" customWidth="1"/>
    <col min="8214" max="8214" width="3.7109375" style="318" customWidth="1"/>
    <col min="8215" max="8215" width="3.85546875" style="318" customWidth="1"/>
    <col min="8216" max="8216" width="3.7109375" style="318" customWidth="1"/>
    <col min="8217" max="8217" width="3.85546875" style="318" customWidth="1"/>
    <col min="8218" max="8218" width="3.7109375" style="318" customWidth="1"/>
    <col min="8219" max="8219" width="3.85546875" style="318" customWidth="1"/>
    <col min="8220" max="8220" width="3.7109375" style="318" customWidth="1"/>
    <col min="8221" max="8221" width="3.85546875" style="318" customWidth="1"/>
    <col min="8222" max="8222" width="3.7109375" style="318" customWidth="1"/>
    <col min="8223" max="8223" width="3.85546875" style="318" customWidth="1"/>
    <col min="8224" max="8224" width="3.7109375" style="318" customWidth="1"/>
    <col min="8225" max="8225" width="3.85546875" style="318" customWidth="1"/>
    <col min="8226" max="8226" width="4.42578125" style="318" customWidth="1"/>
    <col min="8227" max="8227" width="3.85546875" style="318" customWidth="1"/>
    <col min="8228" max="8228" width="4.7109375" style="318" customWidth="1"/>
    <col min="8229" max="8229" width="3.85546875" style="318" customWidth="1"/>
    <col min="8230" max="8448" width="9.140625" style="318"/>
    <col min="8449" max="8449" width="41.85546875" style="318" customWidth="1"/>
    <col min="8450" max="8450" width="3.7109375" style="318" customWidth="1"/>
    <col min="8451" max="8451" width="3.85546875" style="318" customWidth="1"/>
    <col min="8452" max="8452" width="4.7109375" style="318" customWidth="1"/>
    <col min="8453" max="8453" width="3.85546875" style="318" customWidth="1"/>
    <col min="8454" max="8454" width="4.7109375" style="318" customWidth="1"/>
    <col min="8455" max="8455" width="3.85546875" style="318" customWidth="1"/>
    <col min="8456" max="8456" width="3.7109375" style="318" customWidth="1"/>
    <col min="8457" max="8457" width="3.85546875" style="318" customWidth="1"/>
    <col min="8458" max="8458" width="3.7109375" style="318" customWidth="1"/>
    <col min="8459" max="8459" width="3.85546875" style="318" customWidth="1"/>
    <col min="8460" max="8460" width="3.7109375" style="318" customWidth="1"/>
    <col min="8461" max="8461" width="3.85546875" style="318" customWidth="1"/>
    <col min="8462" max="8462" width="4.7109375" style="318" customWidth="1"/>
    <col min="8463" max="8463" width="3.85546875" style="318" customWidth="1"/>
    <col min="8464" max="8464" width="4.7109375" style="318" customWidth="1"/>
    <col min="8465" max="8465" width="3.85546875" style="318" customWidth="1"/>
    <col min="8466" max="8466" width="3.7109375" style="318" customWidth="1"/>
    <col min="8467" max="8467" width="3.85546875" style="318" customWidth="1"/>
    <col min="8468" max="8468" width="3.7109375" style="318" customWidth="1"/>
    <col min="8469" max="8469" width="3.85546875" style="318" customWidth="1"/>
    <col min="8470" max="8470" width="3.7109375" style="318" customWidth="1"/>
    <col min="8471" max="8471" width="3.85546875" style="318" customWidth="1"/>
    <col min="8472" max="8472" width="3.7109375" style="318" customWidth="1"/>
    <col min="8473" max="8473" width="3.85546875" style="318" customWidth="1"/>
    <col min="8474" max="8474" width="3.7109375" style="318" customWidth="1"/>
    <col min="8475" max="8475" width="3.85546875" style="318" customWidth="1"/>
    <col min="8476" max="8476" width="3.7109375" style="318" customWidth="1"/>
    <col min="8477" max="8477" width="3.85546875" style="318" customWidth="1"/>
    <col min="8478" max="8478" width="3.7109375" style="318" customWidth="1"/>
    <col min="8479" max="8479" width="3.85546875" style="318" customWidth="1"/>
    <col min="8480" max="8480" width="3.7109375" style="318" customWidth="1"/>
    <col min="8481" max="8481" width="3.85546875" style="318" customWidth="1"/>
    <col min="8482" max="8482" width="4.42578125" style="318" customWidth="1"/>
    <col min="8483" max="8483" width="3.85546875" style="318" customWidth="1"/>
    <col min="8484" max="8484" width="4.7109375" style="318" customWidth="1"/>
    <col min="8485" max="8485" width="3.85546875" style="318" customWidth="1"/>
    <col min="8486" max="8704" width="9.140625" style="318"/>
    <col min="8705" max="8705" width="41.85546875" style="318" customWidth="1"/>
    <col min="8706" max="8706" width="3.7109375" style="318" customWidth="1"/>
    <col min="8707" max="8707" width="3.85546875" style="318" customWidth="1"/>
    <col min="8708" max="8708" width="4.7109375" style="318" customWidth="1"/>
    <col min="8709" max="8709" width="3.85546875" style="318" customWidth="1"/>
    <col min="8710" max="8710" width="4.7109375" style="318" customWidth="1"/>
    <col min="8711" max="8711" width="3.85546875" style="318" customWidth="1"/>
    <col min="8712" max="8712" width="3.7109375" style="318" customWidth="1"/>
    <col min="8713" max="8713" width="3.85546875" style="318" customWidth="1"/>
    <col min="8714" max="8714" width="3.7109375" style="318" customWidth="1"/>
    <col min="8715" max="8715" width="3.85546875" style="318" customWidth="1"/>
    <col min="8716" max="8716" width="3.7109375" style="318" customWidth="1"/>
    <col min="8717" max="8717" width="3.85546875" style="318" customWidth="1"/>
    <col min="8718" max="8718" width="4.7109375" style="318" customWidth="1"/>
    <col min="8719" max="8719" width="3.85546875" style="318" customWidth="1"/>
    <col min="8720" max="8720" width="4.7109375" style="318" customWidth="1"/>
    <col min="8721" max="8721" width="3.85546875" style="318" customWidth="1"/>
    <col min="8722" max="8722" width="3.7109375" style="318" customWidth="1"/>
    <col min="8723" max="8723" width="3.85546875" style="318" customWidth="1"/>
    <col min="8724" max="8724" width="3.7109375" style="318" customWidth="1"/>
    <col min="8725" max="8725" width="3.85546875" style="318" customWidth="1"/>
    <col min="8726" max="8726" width="3.7109375" style="318" customWidth="1"/>
    <col min="8727" max="8727" width="3.85546875" style="318" customWidth="1"/>
    <col min="8728" max="8728" width="3.7109375" style="318" customWidth="1"/>
    <col min="8729" max="8729" width="3.85546875" style="318" customWidth="1"/>
    <col min="8730" max="8730" width="3.7109375" style="318" customWidth="1"/>
    <col min="8731" max="8731" width="3.85546875" style="318" customWidth="1"/>
    <col min="8732" max="8732" width="3.7109375" style="318" customWidth="1"/>
    <col min="8733" max="8733" width="3.85546875" style="318" customWidth="1"/>
    <col min="8734" max="8734" width="3.7109375" style="318" customWidth="1"/>
    <col min="8735" max="8735" width="3.85546875" style="318" customWidth="1"/>
    <col min="8736" max="8736" width="3.7109375" style="318" customWidth="1"/>
    <col min="8737" max="8737" width="3.85546875" style="318" customWidth="1"/>
    <col min="8738" max="8738" width="4.42578125" style="318" customWidth="1"/>
    <col min="8739" max="8739" width="3.85546875" style="318" customWidth="1"/>
    <col min="8740" max="8740" width="4.7109375" style="318" customWidth="1"/>
    <col min="8741" max="8741" width="3.85546875" style="318" customWidth="1"/>
    <col min="8742" max="8960" width="9.140625" style="318"/>
    <col min="8961" max="8961" width="41.85546875" style="318" customWidth="1"/>
    <col min="8962" max="8962" width="3.7109375" style="318" customWidth="1"/>
    <col min="8963" max="8963" width="3.85546875" style="318" customWidth="1"/>
    <col min="8964" max="8964" width="4.7109375" style="318" customWidth="1"/>
    <col min="8965" max="8965" width="3.85546875" style="318" customWidth="1"/>
    <col min="8966" max="8966" width="4.7109375" style="318" customWidth="1"/>
    <col min="8967" max="8967" width="3.85546875" style="318" customWidth="1"/>
    <col min="8968" max="8968" width="3.7109375" style="318" customWidth="1"/>
    <col min="8969" max="8969" width="3.85546875" style="318" customWidth="1"/>
    <col min="8970" max="8970" width="3.7109375" style="318" customWidth="1"/>
    <col min="8971" max="8971" width="3.85546875" style="318" customWidth="1"/>
    <col min="8972" max="8972" width="3.7109375" style="318" customWidth="1"/>
    <col min="8973" max="8973" width="3.85546875" style="318" customWidth="1"/>
    <col min="8974" max="8974" width="4.7109375" style="318" customWidth="1"/>
    <col min="8975" max="8975" width="3.85546875" style="318" customWidth="1"/>
    <col min="8976" max="8976" width="4.7109375" style="318" customWidth="1"/>
    <col min="8977" max="8977" width="3.85546875" style="318" customWidth="1"/>
    <col min="8978" max="8978" width="3.7109375" style="318" customWidth="1"/>
    <col min="8979" max="8979" width="3.85546875" style="318" customWidth="1"/>
    <col min="8980" max="8980" width="3.7109375" style="318" customWidth="1"/>
    <col min="8981" max="8981" width="3.85546875" style="318" customWidth="1"/>
    <col min="8982" max="8982" width="3.7109375" style="318" customWidth="1"/>
    <col min="8983" max="8983" width="3.85546875" style="318" customWidth="1"/>
    <col min="8984" max="8984" width="3.7109375" style="318" customWidth="1"/>
    <col min="8985" max="8985" width="3.85546875" style="318" customWidth="1"/>
    <col min="8986" max="8986" width="3.7109375" style="318" customWidth="1"/>
    <col min="8987" max="8987" width="3.85546875" style="318" customWidth="1"/>
    <col min="8988" max="8988" width="3.7109375" style="318" customWidth="1"/>
    <col min="8989" max="8989" width="3.85546875" style="318" customWidth="1"/>
    <col min="8990" max="8990" width="3.7109375" style="318" customWidth="1"/>
    <col min="8991" max="8991" width="3.85546875" style="318" customWidth="1"/>
    <col min="8992" max="8992" width="3.7109375" style="318" customWidth="1"/>
    <col min="8993" max="8993" width="3.85546875" style="318" customWidth="1"/>
    <col min="8994" max="8994" width="4.42578125" style="318" customWidth="1"/>
    <col min="8995" max="8995" width="3.85546875" style="318" customWidth="1"/>
    <col min="8996" max="8996" width="4.7109375" style="318" customWidth="1"/>
    <col min="8997" max="8997" width="3.85546875" style="318" customWidth="1"/>
    <col min="8998" max="9216" width="9.140625" style="318"/>
    <col min="9217" max="9217" width="41.85546875" style="318" customWidth="1"/>
    <col min="9218" max="9218" width="3.7109375" style="318" customWidth="1"/>
    <col min="9219" max="9219" width="3.85546875" style="318" customWidth="1"/>
    <col min="9220" max="9220" width="4.7109375" style="318" customWidth="1"/>
    <col min="9221" max="9221" width="3.85546875" style="318" customWidth="1"/>
    <col min="9222" max="9222" width="4.7109375" style="318" customWidth="1"/>
    <col min="9223" max="9223" width="3.85546875" style="318" customWidth="1"/>
    <col min="9224" max="9224" width="3.7109375" style="318" customWidth="1"/>
    <col min="9225" max="9225" width="3.85546875" style="318" customWidth="1"/>
    <col min="9226" max="9226" width="3.7109375" style="318" customWidth="1"/>
    <col min="9227" max="9227" width="3.85546875" style="318" customWidth="1"/>
    <col min="9228" max="9228" width="3.7109375" style="318" customWidth="1"/>
    <col min="9229" max="9229" width="3.85546875" style="318" customWidth="1"/>
    <col min="9230" max="9230" width="4.7109375" style="318" customWidth="1"/>
    <col min="9231" max="9231" width="3.85546875" style="318" customWidth="1"/>
    <col min="9232" max="9232" width="4.7109375" style="318" customWidth="1"/>
    <col min="9233" max="9233" width="3.85546875" style="318" customWidth="1"/>
    <col min="9234" max="9234" width="3.7109375" style="318" customWidth="1"/>
    <col min="9235" max="9235" width="3.85546875" style="318" customWidth="1"/>
    <col min="9236" max="9236" width="3.7109375" style="318" customWidth="1"/>
    <col min="9237" max="9237" width="3.85546875" style="318" customWidth="1"/>
    <col min="9238" max="9238" width="3.7109375" style="318" customWidth="1"/>
    <col min="9239" max="9239" width="3.85546875" style="318" customWidth="1"/>
    <col min="9240" max="9240" width="3.7109375" style="318" customWidth="1"/>
    <col min="9241" max="9241" width="3.85546875" style="318" customWidth="1"/>
    <col min="9242" max="9242" width="3.7109375" style="318" customWidth="1"/>
    <col min="9243" max="9243" width="3.85546875" style="318" customWidth="1"/>
    <col min="9244" max="9244" width="3.7109375" style="318" customWidth="1"/>
    <col min="9245" max="9245" width="3.85546875" style="318" customWidth="1"/>
    <col min="9246" max="9246" width="3.7109375" style="318" customWidth="1"/>
    <col min="9247" max="9247" width="3.85546875" style="318" customWidth="1"/>
    <col min="9248" max="9248" width="3.7109375" style="318" customWidth="1"/>
    <col min="9249" max="9249" width="3.85546875" style="318" customWidth="1"/>
    <col min="9250" max="9250" width="4.42578125" style="318" customWidth="1"/>
    <col min="9251" max="9251" width="3.85546875" style="318" customWidth="1"/>
    <col min="9252" max="9252" width="4.7109375" style="318" customWidth="1"/>
    <col min="9253" max="9253" width="3.85546875" style="318" customWidth="1"/>
    <col min="9254" max="9472" width="9.140625" style="318"/>
    <col min="9473" max="9473" width="41.85546875" style="318" customWidth="1"/>
    <col min="9474" max="9474" width="3.7109375" style="318" customWidth="1"/>
    <col min="9475" max="9475" width="3.85546875" style="318" customWidth="1"/>
    <col min="9476" max="9476" width="4.7109375" style="318" customWidth="1"/>
    <col min="9477" max="9477" width="3.85546875" style="318" customWidth="1"/>
    <col min="9478" max="9478" width="4.7109375" style="318" customWidth="1"/>
    <col min="9479" max="9479" width="3.85546875" style="318" customWidth="1"/>
    <col min="9480" max="9480" width="3.7109375" style="318" customWidth="1"/>
    <col min="9481" max="9481" width="3.85546875" style="318" customWidth="1"/>
    <col min="9482" max="9482" width="3.7109375" style="318" customWidth="1"/>
    <col min="9483" max="9483" width="3.85546875" style="318" customWidth="1"/>
    <col min="9484" max="9484" width="3.7109375" style="318" customWidth="1"/>
    <col min="9485" max="9485" width="3.85546875" style="318" customWidth="1"/>
    <col min="9486" max="9486" width="4.7109375" style="318" customWidth="1"/>
    <col min="9487" max="9487" width="3.85546875" style="318" customWidth="1"/>
    <col min="9488" max="9488" width="4.7109375" style="318" customWidth="1"/>
    <col min="9489" max="9489" width="3.85546875" style="318" customWidth="1"/>
    <col min="9490" max="9490" width="3.7109375" style="318" customWidth="1"/>
    <col min="9491" max="9491" width="3.85546875" style="318" customWidth="1"/>
    <col min="9492" max="9492" width="3.7109375" style="318" customWidth="1"/>
    <col min="9493" max="9493" width="3.85546875" style="318" customWidth="1"/>
    <col min="9494" max="9494" width="3.7109375" style="318" customWidth="1"/>
    <col min="9495" max="9495" width="3.85546875" style="318" customWidth="1"/>
    <col min="9496" max="9496" width="3.7109375" style="318" customWidth="1"/>
    <col min="9497" max="9497" width="3.85546875" style="318" customWidth="1"/>
    <col min="9498" max="9498" width="3.7109375" style="318" customWidth="1"/>
    <col min="9499" max="9499" width="3.85546875" style="318" customWidth="1"/>
    <col min="9500" max="9500" width="3.7109375" style="318" customWidth="1"/>
    <col min="9501" max="9501" width="3.85546875" style="318" customWidth="1"/>
    <col min="9502" max="9502" width="3.7109375" style="318" customWidth="1"/>
    <col min="9503" max="9503" width="3.85546875" style="318" customWidth="1"/>
    <col min="9504" max="9504" width="3.7109375" style="318" customWidth="1"/>
    <col min="9505" max="9505" width="3.85546875" style="318" customWidth="1"/>
    <col min="9506" max="9506" width="4.42578125" style="318" customWidth="1"/>
    <col min="9507" max="9507" width="3.85546875" style="318" customWidth="1"/>
    <col min="9508" max="9508" width="4.7109375" style="318" customWidth="1"/>
    <col min="9509" max="9509" width="3.85546875" style="318" customWidth="1"/>
    <col min="9510" max="9728" width="9.140625" style="318"/>
    <col min="9729" max="9729" width="41.85546875" style="318" customWidth="1"/>
    <col min="9730" max="9730" width="3.7109375" style="318" customWidth="1"/>
    <col min="9731" max="9731" width="3.85546875" style="318" customWidth="1"/>
    <col min="9732" max="9732" width="4.7109375" style="318" customWidth="1"/>
    <col min="9733" max="9733" width="3.85546875" style="318" customWidth="1"/>
    <col min="9734" max="9734" width="4.7109375" style="318" customWidth="1"/>
    <col min="9735" max="9735" width="3.85546875" style="318" customWidth="1"/>
    <col min="9736" max="9736" width="3.7109375" style="318" customWidth="1"/>
    <col min="9737" max="9737" width="3.85546875" style="318" customWidth="1"/>
    <col min="9738" max="9738" width="3.7109375" style="318" customWidth="1"/>
    <col min="9739" max="9739" width="3.85546875" style="318" customWidth="1"/>
    <col min="9740" max="9740" width="3.7109375" style="318" customWidth="1"/>
    <col min="9741" max="9741" width="3.85546875" style="318" customWidth="1"/>
    <col min="9742" max="9742" width="4.7109375" style="318" customWidth="1"/>
    <col min="9743" max="9743" width="3.85546875" style="318" customWidth="1"/>
    <col min="9744" max="9744" width="4.7109375" style="318" customWidth="1"/>
    <col min="9745" max="9745" width="3.85546875" style="318" customWidth="1"/>
    <col min="9746" max="9746" width="3.7109375" style="318" customWidth="1"/>
    <col min="9747" max="9747" width="3.85546875" style="318" customWidth="1"/>
    <col min="9748" max="9748" width="3.7109375" style="318" customWidth="1"/>
    <col min="9749" max="9749" width="3.85546875" style="318" customWidth="1"/>
    <col min="9750" max="9750" width="3.7109375" style="318" customWidth="1"/>
    <col min="9751" max="9751" width="3.85546875" style="318" customWidth="1"/>
    <col min="9752" max="9752" width="3.7109375" style="318" customWidth="1"/>
    <col min="9753" max="9753" width="3.85546875" style="318" customWidth="1"/>
    <col min="9754" max="9754" width="3.7109375" style="318" customWidth="1"/>
    <col min="9755" max="9755" width="3.85546875" style="318" customWidth="1"/>
    <col min="9756" max="9756" width="3.7109375" style="318" customWidth="1"/>
    <col min="9757" max="9757" width="3.85546875" style="318" customWidth="1"/>
    <col min="9758" max="9758" width="3.7109375" style="318" customWidth="1"/>
    <col min="9759" max="9759" width="3.85546875" style="318" customWidth="1"/>
    <col min="9760" max="9760" width="3.7109375" style="318" customWidth="1"/>
    <col min="9761" max="9761" width="3.85546875" style="318" customWidth="1"/>
    <col min="9762" max="9762" width="4.42578125" style="318" customWidth="1"/>
    <col min="9763" max="9763" width="3.85546875" style="318" customWidth="1"/>
    <col min="9764" max="9764" width="4.7109375" style="318" customWidth="1"/>
    <col min="9765" max="9765" width="3.85546875" style="318" customWidth="1"/>
    <col min="9766" max="9984" width="9.140625" style="318"/>
    <col min="9985" max="9985" width="41.85546875" style="318" customWidth="1"/>
    <col min="9986" max="9986" width="3.7109375" style="318" customWidth="1"/>
    <col min="9987" max="9987" width="3.85546875" style="318" customWidth="1"/>
    <col min="9988" max="9988" width="4.7109375" style="318" customWidth="1"/>
    <col min="9989" max="9989" width="3.85546875" style="318" customWidth="1"/>
    <col min="9990" max="9990" width="4.7109375" style="318" customWidth="1"/>
    <col min="9991" max="9991" width="3.85546875" style="318" customWidth="1"/>
    <col min="9992" max="9992" width="3.7109375" style="318" customWidth="1"/>
    <col min="9993" max="9993" width="3.85546875" style="318" customWidth="1"/>
    <col min="9994" max="9994" width="3.7109375" style="318" customWidth="1"/>
    <col min="9995" max="9995" width="3.85546875" style="318" customWidth="1"/>
    <col min="9996" max="9996" width="3.7109375" style="318" customWidth="1"/>
    <col min="9997" max="9997" width="3.85546875" style="318" customWidth="1"/>
    <col min="9998" max="9998" width="4.7109375" style="318" customWidth="1"/>
    <col min="9999" max="9999" width="3.85546875" style="318" customWidth="1"/>
    <col min="10000" max="10000" width="4.7109375" style="318" customWidth="1"/>
    <col min="10001" max="10001" width="3.85546875" style="318" customWidth="1"/>
    <col min="10002" max="10002" width="3.7109375" style="318" customWidth="1"/>
    <col min="10003" max="10003" width="3.85546875" style="318" customWidth="1"/>
    <col min="10004" max="10004" width="3.7109375" style="318" customWidth="1"/>
    <col min="10005" max="10005" width="3.85546875" style="318" customWidth="1"/>
    <col min="10006" max="10006" width="3.7109375" style="318" customWidth="1"/>
    <col min="10007" max="10007" width="3.85546875" style="318" customWidth="1"/>
    <col min="10008" max="10008" width="3.7109375" style="318" customWidth="1"/>
    <col min="10009" max="10009" width="3.85546875" style="318" customWidth="1"/>
    <col min="10010" max="10010" width="3.7109375" style="318" customWidth="1"/>
    <col min="10011" max="10011" width="3.85546875" style="318" customWidth="1"/>
    <col min="10012" max="10012" width="3.7109375" style="318" customWidth="1"/>
    <col min="10013" max="10013" width="3.85546875" style="318" customWidth="1"/>
    <col min="10014" max="10014" width="3.7109375" style="318" customWidth="1"/>
    <col min="10015" max="10015" width="3.85546875" style="318" customWidth="1"/>
    <col min="10016" max="10016" width="3.7109375" style="318" customWidth="1"/>
    <col min="10017" max="10017" width="3.85546875" style="318" customWidth="1"/>
    <col min="10018" max="10018" width="4.42578125" style="318" customWidth="1"/>
    <col min="10019" max="10019" width="3.85546875" style="318" customWidth="1"/>
    <col min="10020" max="10020" width="4.7109375" style="318" customWidth="1"/>
    <col min="10021" max="10021" width="3.85546875" style="318" customWidth="1"/>
    <col min="10022" max="10240" width="9.140625" style="318"/>
    <col min="10241" max="10241" width="41.85546875" style="318" customWidth="1"/>
    <col min="10242" max="10242" width="3.7109375" style="318" customWidth="1"/>
    <col min="10243" max="10243" width="3.85546875" style="318" customWidth="1"/>
    <col min="10244" max="10244" width="4.7109375" style="318" customWidth="1"/>
    <col min="10245" max="10245" width="3.85546875" style="318" customWidth="1"/>
    <col min="10246" max="10246" width="4.7109375" style="318" customWidth="1"/>
    <col min="10247" max="10247" width="3.85546875" style="318" customWidth="1"/>
    <col min="10248" max="10248" width="3.7109375" style="318" customWidth="1"/>
    <col min="10249" max="10249" width="3.85546875" style="318" customWidth="1"/>
    <col min="10250" max="10250" width="3.7109375" style="318" customWidth="1"/>
    <col min="10251" max="10251" width="3.85546875" style="318" customWidth="1"/>
    <col min="10252" max="10252" width="3.7109375" style="318" customWidth="1"/>
    <col min="10253" max="10253" width="3.85546875" style="318" customWidth="1"/>
    <col min="10254" max="10254" width="4.7109375" style="318" customWidth="1"/>
    <col min="10255" max="10255" width="3.85546875" style="318" customWidth="1"/>
    <col min="10256" max="10256" width="4.7109375" style="318" customWidth="1"/>
    <col min="10257" max="10257" width="3.85546875" style="318" customWidth="1"/>
    <col min="10258" max="10258" width="3.7109375" style="318" customWidth="1"/>
    <col min="10259" max="10259" width="3.85546875" style="318" customWidth="1"/>
    <col min="10260" max="10260" width="3.7109375" style="318" customWidth="1"/>
    <col min="10261" max="10261" width="3.85546875" style="318" customWidth="1"/>
    <col min="10262" max="10262" width="3.7109375" style="318" customWidth="1"/>
    <col min="10263" max="10263" width="3.85546875" style="318" customWidth="1"/>
    <col min="10264" max="10264" width="3.7109375" style="318" customWidth="1"/>
    <col min="10265" max="10265" width="3.85546875" style="318" customWidth="1"/>
    <col min="10266" max="10266" width="3.7109375" style="318" customWidth="1"/>
    <col min="10267" max="10267" width="3.85546875" style="318" customWidth="1"/>
    <col min="10268" max="10268" width="3.7109375" style="318" customWidth="1"/>
    <col min="10269" max="10269" width="3.85546875" style="318" customWidth="1"/>
    <col min="10270" max="10270" width="3.7109375" style="318" customWidth="1"/>
    <col min="10271" max="10271" width="3.85546875" style="318" customWidth="1"/>
    <col min="10272" max="10272" width="3.7109375" style="318" customWidth="1"/>
    <col min="10273" max="10273" width="3.85546875" style="318" customWidth="1"/>
    <col min="10274" max="10274" width="4.42578125" style="318" customWidth="1"/>
    <col min="10275" max="10275" width="3.85546875" style="318" customWidth="1"/>
    <col min="10276" max="10276" width="4.7109375" style="318" customWidth="1"/>
    <col min="10277" max="10277" width="3.85546875" style="318" customWidth="1"/>
    <col min="10278" max="10496" width="9.140625" style="318"/>
    <col min="10497" max="10497" width="41.85546875" style="318" customWidth="1"/>
    <col min="10498" max="10498" width="3.7109375" style="318" customWidth="1"/>
    <col min="10499" max="10499" width="3.85546875" style="318" customWidth="1"/>
    <col min="10500" max="10500" width="4.7109375" style="318" customWidth="1"/>
    <col min="10501" max="10501" width="3.85546875" style="318" customWidth="1"/>
    <col min="10502" max="10502" width="4.7109375" style="318" customWidth="1"/>
    <col min="10503" max="10503" width="3.85546875" style="318" customWidth="1"/>
    <col min="10504" max="10504" width="3.7109375" style="318" customWidth="1"/>
    <col min="10505" max="10505" width="3.85546875" style="318" customWidth="1"/>
    <col min="10506" max="10506" width="3.7109375" style="318" customWidth="1"/>
    <col min="10507" max="10507" width="3.85546875" style="318" customWidth="1"/>
    <col min="10508" max="10508" width="3.7109375" style="318" customWidth="1"/>
    <col min="10509" max="10509" width="3.85546875" style="318" customWidth="1"/>
    <col min="10510" max="10510" width="4.7109375" style="318" customWidth="1"/>
    <col min="10511" max="10511" width="3.85546875" style="318" customWidth="1"/>
    <col min="10512" max="10512" width="4.7109375" style="318" customWidth="1"/>
    <col min="10513" max="10513" width="3.85546875" style="318" customWidth="1"/>
    <col min="10514" max="10514" width="3.7109375" style="318" customWidth="1"/>
    <col min="10515" max="10515" width="3.85546875" style="318" customWidth="1"/>
    <col min="10516" max="10516" width="3.7109375" style="318" customWidth="1"/>
    <col min="10517" max="10517" width="3.85546875" style="318" customWidth="1"/>
    <col min="10518" max="10518" width="3.7109375" style="318" customWidth="1"/>
    <col min="10519" max="10519" width="3.85546875" style="318" customWidth="1"/>
    <col min="10520" max="10520" width="3.7109375" style="318" customWidth="1"/>
    <col min="10521" max="10521" width="3.85546875" style="318" customWidth="1"/>
    <col min="10522" max="10522" width="3.7109375" style="318" customWidth="1"/>
    <col min="10523" max="10523" width="3.85546875" style="318" customWidth="1"/>
    <col min="10524" max="10524" width="3.7109375" style="318" customWidth="1"/>
    <col min="10525" max="10525" width="3.85546875" style="318" customWidth="1"/>
    <col min="10526" max="10526" width="3.7109375" style="318" customWidth="1"/>
    <col min="10527" max="10527" width="3.85546875" style="318" customWidth="1"/>
    <col min="10528" max="10528" width="3.7109375" style="318" customWidth="1"/>
    <col min="10529" max="10529" width="3.85546875" style="318" customWidth="1"/>
    <col min="10530" max="10530" width="4.42578125" style="318" customWidth="1"/>
    <col min="10531" max="10531" width="3.85546875" style="318" customWidth="1"/>
    <col min="10532" max="10532" width="4.7109375" style="318" customWidth="1"/>
    <col min="10533" max="10533" width="3.85546875" style="318" customWidth="1"/>
    <col min="10534" max="10752" width="9.140625" style="318"/>
    <col min="10753" max="10753" width="41.85546875" style="318" customWidth="1"/>
    <col min="10754" max="10754" width="3.7109375" style="318" customWidth="1"/>
    <col min="10755" max="10755" width="3.85546875" style="318" customWidth="1"/>
    <col min="10756" max="10756" width="4.7109375" style="318" customWidth="1"/>
    <col min="10757" max="10757" width="3.85546875" style="318" customWidth="1"/>
    <col min="10758" max="10758" width="4.7109375" style="318" customWidth="1"/>
    <col min="10759" max="10759" width="3.85546875" style="318" customWidth="1"/>
    <col min="10760" max="10760" width="3.7109375" style="318" customWidth="1"/>
    <col min="10761" max="10761" width="3.85546875" style="318" customWidth="1"/>
    <col min="10762" max="10762" width="3.7109375" style="318" customWidth="1"/>
    <col min="10763" max="10763" width="3.85546875" style="318" customWidth="1"/>
    <col min="10764" max="10764" width="3.7109375" style="318" customWidth="1"/>
    <col min="10765" max="10765" width="3.85546875" style="318" customWidth="1"/>
    <col min="10766" max="10766" width="4.7109375" style="318" customWidth="1"/>
    <col min="10767" max="10767" width="3.85546875" style="318" customWidth="1"/>
    <col min="10768" max="10768" width="4.7109375" style="318" customWidth="1"/>
    <col min="10769" max="10769" width="3.85546875" style="318" customWidth="1"/>
    <col min="10770" max="10770" width="3.7109375" style="318" customWidth="1"/>
    <col min="10771" max="10771" width="3.85546875" style="318" customWidth="1"/>
    <col min="10772" max="10772" width="3.7109375" style="318" customWidth="1"/>
    <col min="10773" max="10773" width="3.85546875" style="318" customWidth="1"/>
    <col min="10774" max="10774" width="3.7109375" style="318" customWidth="1"/>
    <col min="10775" max="10775" width="3.85546875" style="318" customWidth="1"/>
    <col min="10776" max="10776" width="3.7109375" style="318" customWidth="1"/>
    <col min="10777" max="10777" width="3.85546875" style="318" customWidth="1"/>
    <col min="10778" max="10778" width="3.7109375" style="318" customWidth="1"/>
    <col min="10779" max="10779" width="3.85546875" style="318" customWidth="1"/>
    <col min="10780" max="10780" width="3.7109375" style="318" customWidth="1"/>
    <col min="10781" max="10781" width="3.85546875" style="318" customWidth="1"/>
    <col min="10782" max="10782" width="3.7109375" style="318" customWidth="1"/>
    <col min="10783" max="10783" width="3.85546875" style="318" customWidth="1"/>
    <col min="10784" max="10784" width="3.7109375" style="318" customWidth="1"/>
    <col min="10785" max="10785" width="3.85546875" style="318" customWidth="1"/>
    <col min="10786" max="10786" width="4.42578125" style="318" customWidth="1"/>
    <col min="10787" max="10787" width="3.85546875" style="318" customWidth="1"/>
    <col min="10788" max="10788" width="4.7109375" style="318" customWidth="1"/>
    <col min="10789" max="10789" width="3.85546875" style="318" customWidth="1"/>
    <col min="10790" max="11008" width="9.140625" style="318"/>
    <col min="11009" max="11009" width="41.85546875" style="318" customWidth="1"/>
    <col min="11010" max="11010" width="3.7109375" style="318" customWidth="1"/>
    <col min="11011" max="11011" width="3.85546875" style="318" customWidth="1"/>
    <col min="11012" max="11012" width="4.7109375" style="318" customWidth="1"/>
    <col min="11013" max="11013" width="3.85546875" style="318" customWidth="1"/>
    <col min="11014" max="11014" width="4.7109375" style="318" customWidth="1"/>
    <col min="11015" max="11015" width="3.85546875" style="318" customWidth="1"/>
    <col min="11016" max="11016" width="3.7109375" style="318" customWidth="1"/>
    <col min="11017" max="11017" width="3.85546875" style="318" customWidth="1"/>
    <col min="11018" max="11018" width="3.7109375" style="318" customWidth="1"/>
    <col min="11019" max="11019" width="3.85546875" style="318" customWidth="1"/>
    <col min="11020" max="11020" width="3.7109375" style="318" customWidth="1"/>
    <col min="11021" max="11021" width="3.85546875" style="318" customWidth="1"/>
    <col min="11022" max="11022" width="4.7109375" style="318" customWidth="1"/>
    <col min="11023" max="11023" width="3.85546875" style="318" customWidth="1"/>
    <col min="11024" max="11024" width="4.7109375" style="318" customWidth="1"/>
    <col min="11025" max="11025" width="3.85546875" style="318" customWidth="1"/>
    <col min="11026" max="11026" width="3.7109375" style="318" customWidth="1"/>
    <col min="11027" max="11027" width="3.85546875" style="318" customWidth="1"/>
    <col min="11028" max="11028" width="3.7109375" style="318" customWidth="1"/>
    <col min="11029" max="11029" width="3.85546875" style="318" customWidth="1"/>
    <col min="11030" max="11030" width="3.7109375" style="318" customWidth="1"/>
    <col min="11031" max="11031" width="3.85546875" style="318" customWidth="1"/>
    <col min="11032" max="11032" width="3.7109375" style="318" customWidth="1"/>
    <col min="11033" max="11033" width="3.85546875" style="318" customWidth="1"/>
    <col min="11034" max="11034" width="3.7109375" style="318" customWidth="1"/>
    <col min="11035" max="11035" width="3.85546875" style="318" customWidth="1"/>
    <col min="11036" max="11036" width="3.7109375" style="318" customWidth="1"/>
    <col min="11037" max="11037" width="3.85546875" style="318" customWidth="1"/>
    <col min="11038" max="11038" width="3.7109375" style="318" customWidth="1"/>
    <col min="11039" max="11039" width="3.85546875" style="318" customWidth="1"/>
    <col min="11040" max="11040" width="3.7109375" style="318" customWidth="1"/>
    <col min="11041" max="11041" width="3.85546875" style="318" customWidth="1"/>
    <col min="11042" max="11042" width="4.42578125" style="318" customWidth="1"/>
    <col min="11043" max="11043" width="3.85546875" style="318" customWidth="1"/>
    <col min="11044" max="11044" width="4.7109375" style="318" customWidth="1"/>
    <col min="11045" max="11045" width="3.85546875" style="318" customWidth="1"/>
    <col min="11046" max="11264" width="9.140625" style="318"/>
    <col min="11265" max="11265" width="41.85546875" style="318" customWidth="1"/>
    <col min="11266" max="11266" width="3.7109375" style="318" customWidth="1"/>
    <col min="11267" max="11267" width="3.85546875" style="318" customWidth="1"/>
    <col min="11268" max="11268" width="4.7109375" style="318" customWidth="1"/>
    <col min="11269" max="11269" width="3.85546875" style="318" customWidth="1"/>
    <col min="11270" max="11270" width="4.7109375" style="318" customWidth="1"/>
    <col min="11271" max="11271" width="3.85546875" style="318" customWidth="1"/>
    <col min="11272" max="11272" width="3.7109375" style="318" customWidth="1"/>
    <col min="11273" max="11273" width="3.85546875" style="318" customWidth="1"/>
    <col min="11274" max="11274" width="3.7109375" style="318" customWidth="1"/>
    <col min="11275" max="11275" width="3.85546875" style="318" customWidth="1"/>
    <col min="11276" max="11276" width="3.7109375" style="318" customWidth="1"/>
    <col min="11277" max="11277" width="3.85546875" style="318" customWidth="1"/>
    <col min="11278" max="11278" width="4.7109375" style="318" customWidth="1"/>
    <col min="11279" max="11279" width="3.85546875" style="318" customWidth="1"/>
    <col min="11280" max="11280" width="4.7109375" style="318" customWidth="1"/>
    <col min="11281" max="11281" width="3.85546875" style="318" customWidth="1"/>
    <col min="11282" max="11282" width="3.7109375" style="318" customWidth="1"/>
    <col min="11283" max="11283" width="3.85546875" style="318" customWidth="1"/>
    <col min="11284" max="11284" width="3.7109375" style="318" customWidth="1"/>
    <col min="11285" max="11285" width="3.85546875" style="318" customWidth="1"/>
    <col min="11286" max="11286" width="3.7109375" style="318" customWidth="1"/>
    <col min="11287" max="11287" width="3.85546875" style="318" customWidth="1"/>
    <col min="11288" max="11288" width="3.7109375" style="318" customWidth="1"/>
    <col min="11289" max="11289" width="3.85546875" style="318" customWidth="1"/>
    <col min="11290" max="11290" width="3.7109375" style="318" customWidth="1"/>
    <col min="11291" max="11291" width="3.85546875" style="318" customWidth="1"/>
    <col min="11292" max="11292" width="3.7109375" style="318" customWidth="1"/>
    <col min="11293" max="11293" width="3.85546875" style="318" customWidth="1"/>
    <col min="11294" max="11294" width="3.7109375" style="318" customWidth="1"/>
    <col min="11295" max="11295" width="3.85546875" style="318" customWidth="1"/>
    <col min="11296" max="11296" width="3.7109375" style="318" customWidth="1"/>
    <col min="11297" max="11297" width="3.85546875" style="318" customWidth="1"/>
    <col min="11298" max="11298" width="4.42578125" style="318" customWidth="1"/>
    <col min="11299" max="11299" width="3.85546875" style="318" customWidth="1"/>
    <col min="11300" max="11300" width="4.7109375" style="318" customWidth="1"/>
    <col min="11301" max="11301" width="3.85546875" style="318" customWidth="1"/>
    <col min="11302" max="11520" width="9.140625" style="318"/>
    <col min="11521" max="11521" width="41.85546875" style="318" customWidth="1"/>
    <col min="11522" max="11522" width="3.7109375" style="318" customWidth="1"/>
    <col min="11523" max="11523" width="3.85546875" style="318" customWidth="1"/>
    <col min="11524" max="11524" width="4.7109375" style="318" customWidth="1"/>
    <col min="11525" max="11525" width="3.85546875" style="318" customWidth="1"/>
    <col min="11526" max="11526" width="4.7109375" style="318" customWidth="1"/>
    <col min="11527" max="11527" width="3.85546875" style="318" customWidth="1"/>
    <col min="11528" max="11528" width="3.7109375" style="318" customWidth="1"/>
    <col min="11529" max="11529" width="3.85546875" style="318" customWidth="1"/>
    <col min="11530" max="11530" width="3.7109375" style="318" customWidth="1"/>
    <col min="11531" max="11531" width="3.85546875" style="318" customWidth="1"/>
    <col min="11532" max="11532" width="3.7109375" style="318" customWidth="1"/>
    <col min="11533" max="11533" width="3.85546875" style="318" customWidth="1"/>
    <col min="11534" max="11534" width="4.7109375" style="318" customWidth="1"/>
    <col min="11535" max="11535" width="3.85546875" style="318" customWidth="1"/>
    <col min="11536" max="11536" width="4.7109375" style="318" customWidth="1"/>
    <col min="11537" max="11537" width="3.85546875" style="318" customWidth="1"/>
    <col min="11538" max="11538" width="3.7109375" style="318" customWidth="1"/>
    <col min="11539" max="11539" width="3.85546875" style="318" customWidth="1"/>
    <col min="11540" max="11540" width="3.7109375" style="318" customWidth="1"/>
    <col min="11541" max="11541" width="3.85546875" style="318" customWidth="1"/>
    <col min="11542" max="11542" width="3.7109375" style="318" customWidth="1"/>
    <col min="11543" max="11543" width="3.85546875" style="318" customWidth="1"/>
    <col min="11544" max="11544" width="3.7109375" style="318" customWidth="1"/>
    <col min="11545" max="11545" width="3.85546875" style="318" customWidth="1"/>
    <col min="11546" max="11546" width="3.7109375" style="318" customWidth="1"/>
    <col min="11547" max="11547" width="3.85546875" style="318" customWidth="1"/>
    <col min="11548" max="11548" width="3.7109375" style="318" customWidth="1"/>
    <col min="11549" max="11549" width="3.85546875" style="318" customWidth="1"/>
    <col min="11550" max="11550" width="3.7109375" style="318" customWidth="1"/>
    <col min="11551" max="11551" width="3.85546875" style="318" customWidth="1"/>
    <col min="11552" max="11552" width="3.7109375" style="318" customWidth="1"/>
    <col min="11553" max="11553" width="3.85546875" style="318" customWidth="1"/>
    <col min="11554" max="11554" width="4.42578125" style="318" customWidth="1"/>
    <col min="11555" max="11555" width="3.85546875" style="318" customWidth="1"/>
    <col min="11556" max="11556" width="4.7109375" style="318" customWidth="1"/>
    <col min="11557" max="11557" width="3.85546875" style="318" customWidth="1"/>
    <col min="11558" max="11776" width="9.140625" style="318"/>
    <col min="11777" max="11777" width="41.85546875" style="318" customWidth="1"/>
    <col min="11778" max="11778" width="3.7109375" style="318" customWidth="1"/>
    <col min="11779" max="11779" width="3.85546875" style="318" customWidth="1"/>
    <col min="11780" max="11780" width="4.7109375" style="318" customWidth="1"/>
    <col min="11781" max="11781" width="3.85546875" style="318" customWidth="1"/>
    <col min="11782" max="11782" width="4.7109375" style="318" customWidth="1"/>
    <col min="11783" max="11783" width="3.85546875" style="318" customWidth="1"/>
    <col min="11784" max="11784" width="3.7109375" style="318" customWidth="1"/>
    <col min="11785" max="11785" width="3.85546875" style="318" customWidth="1"/>
    <col min="11786" max="11786" width="3.7109375" style="318" customWidth="1"/>
    <col min="11787" max="11787" width="3.85546875" style="318" customWidth="1"/>
    <col min="11788" max="11788" width="3.7109375" style="318" customWidth="1"/>
    <col min="11789" max="11789" width="3.85546875" style="318" customWidth="1"/>
    <col min="11790" max="11790" width="4.7109375" style="318" customWidth="1"/>
    <col min="11791" max="11791" width="3.85546875" style="318" customWidth="1"/>
    <col min="11792" max="11792" width="4.7109375" style="318" customWidth="1"/>
    <col min="11793" max="11793" width="3.85546875" style="318" customWidth="1"/>
    <col min="11794" max="11794" width="3.7109375" style="318" customWidth="1"/>
    <col min="11795" max="11795" width="3.85546875" style="318" customWidth="1"/>
    <col min="11796" max="11796" width="3.7109375" style="318" customWidth="1"/>
    <col min="11797" max="11797" width="3.85546875" style="318" customWidth="1"/>
    <col min="11798" max="11798" width="3.7109375" style="318" customWidth="1"/>
    <col min="11799" max="11799" width="3.85546875" style="318" customWidth="1"/>
    <col min="11800" max="11800" width="3.7109375" style="318" customWidth="1"/>
    <col min="11801" max="11801" width="3.85546875" style="318" customWidth="1"/>
    <col min="11802" max="11802" width="3.7109375" style="318" customWidth="1"/>
    <col min="11803" max="11803" width="3.85546875" style="318" customWidth="1"/>
    <col min="11804" max="11804" width="3.7109375" style="318" customWidth="1"/>
    <col min="11805" max="11805" width="3.85546875" style="318" customWidth="1"/>
    <col min="11806" max="11806" width="3.7109375" style="318" customWidth="1"/>
    <col min="11807" max="11807" width="3.85546875" style="318" customWidth="1"/>
    <col min="11808" max="11808" width="3.7109375" style="318" customWidth="1"/>
    <col min="11809" max="11809" width="3.85546875" style="318" customWidth="1"/>
    <col min="11810" max="11810" width="4.42578125" style="318" customWidth="1"/>
    <col min="11811" max="11811" width="3.85546875" style="318" customWidth="1"/>
    <col min="11812" max="11812" width="4.7109375" style="318" customWidth="1"/>
    <col min="11813" max="11813" width="3.85546875" style="318" customWidth="1"/>
    <col min="11814" max="12032" width="9.140625" style="318"/>
    <col min="12033" max="12033" width="41.85546875" style="318" customWidth="1"/>
    <col min="12034" max="12034" width="3.7109375" style="318" customWidth="1"/>
    <col min="12035" max="12035" width="3.85546875" style="318" customWidth="1"/>
    <col min="12036" max="12036" width="4.7109375" style="318" customWidth="1"/>
    <col min="12037" max="12037" width="3.85546875" style="318" customWidth="1"/>
    <col min="12038" max="12038" width="4.7109375" style="318" customWidth="1"/>
    <col min="12039" max="12039" width="3.85546875" style="318" customWidth="1"/>
    <col min="12040" max="12040" width="3.7109375" style="318" customWidth="1"/>
    <col min="12041" max="12041" width="3.85546875" style="318" customWidth="1"/>
    <col min="12042" max="12042" width="3.7109375" style="318" customWidth="1"/>
    <col min="12043" max="12043" width="3.85546875" style="318" customWidth="1"/>
    <col min="12044" max="12044" width="3.7109375" style="318" customWidth="1"/>
    <col min="12045" max="12045" width="3.85546875" style="318" customWidth="1"/>
    <col min="12046" max="12046" width="4.7109375" style="318" customWidth="1"/>
    <col min="12047" max="12047" width="3.85546875" style="318" customWidth="1"/>
    <col min="12048" max="12048" width="4.7109375" style="318" customWidth="1"/>
    <col min="12049" max="12049" width="3.85546875" style="318" customWidth="1"/>
    <col min="12050" max="12050" width="3.7109375" style="318" customWidth="1"/>
    <col min="12051" max="12051" width="3.85546875" style="318" customWidth="1"/>
    <col min="12052" max="12052" width="3.7109375" style="318" customWidth="1"/>
    <col min="12053" max="12053" width="3.85546875" style="318" customWidth="1"/>
    <col min="12054" max="12054" width="3.7109375" style="318" customWidth="1"/>
    <col min="12055" max="12055" width="3.85546875" style="318" customWidth="1"/>
    <col min="12056" max="12056" width="3.7109375" style="318" customWidth="1"/>
    <col min="12057" max="12057" width="3.85546875" style="318" customWidth="1"/>
    <col min="12058" max="12058" width="3.7109375" style="318" customWidth="1"/>
    <col min="12059" max="12059" width="3.85546875" style="318" customWidth="1"/>
    <col min="12060" max="12060" width="3.7109375" style="318" customWidth="1"/>
    <col min="12061" max="12061" width="3.85546875" style="318" customWidth="1"/>
    <col min="12062" max="12062" width="3.7109375" style="318" customWidth="1"/>
    <col min="12063" max="12063" width="3.85546875" style="318" customWidth="1"/>
    <col min="12064" max="12064" width="3.7109375" style="318" customWidth="1"/>
    <col min="12065" max="12065" width="3.85546875" style="318" customWidth="1"/>
    <col min="12066" max="12066" width="4.42578125" style="318" customWidth="1"/>
    <col min="12067" max="12067" width="3.85546875" style="318" customWidth="1"/>
    <col min="12068" max="12068" width="4.7109375" style="318" customWidth="1"/>
    <col min="12069" max="12069" width="3.85546875" style="318" customWidth="1"/>
    <col min="12070" max="12288" width="9.140625" style="318"/>
    <col min="12289" max="12289" width="41.85546875" style="318" customWidth="1"/>
    <col min="12290" max="12290" width="3.7109375" style="318" customWidth="1"/>
    <col min="12291" max="12291" width="3.85546875" style="318" customWidth="1"/>
    <col min="12292" max="12292" width="4.7109375" style="318" customWidth="1"/>
    <col min="12293" max="12293" width="3.85546875" style="318" customWidth="1"/>
    <col min="12294" max="12294" width="4.7109375" style="318" customWidth="1"/>
    <col min="12295" max="12295" width="3.85546875" style="318" customWidth="1"/>
    <col min="12296" max="12296" width="3.7109375" style="318" customWidth="1"/>
    <col min="12297" max="12297" width="3.85546875" style="318" customWidth="1"/>
    <col min="12298" max="12298" width="3.7109375" style="318" customWidth="1"/>
    <col min="12299" max="12299" width="3.85546875" style="318" customWidth="1"/>
    <col min="12300" max="12300" width="3.7109375" style="318" customWidth="1"/>
    <col min="12301" max="12301" width="3.85546875" style="318" customWidth="1"/>
    <col min="12302" max="12302" width="4.7109375" style="318" customWidth="1"/>
    <col min="12303" max="12303" width="3.85546875" style="318" customWidth="1"/>
    <col min="12304" max="12304" width="4.7109375" style="318" customWidth="1"/>
    <col min="12305" max="12305" width="3.85546875" style="318" customWidth="1"/>
    <col min="12306" max="12306" width="3.7109375" style="318" customWidth="1"/>
    <col min="12307" max="12307" width="3.85546875" style="318" customWidth="1"/>
    <col min="12308" max="12308" width="3.7109375" style="318" customWidth="1"/>
    <col min="12309" max="12309" width="3.85546875" style="318" customWidth="1"/>
    <col min="12310" max="12310" width="3.7109375" style="318" customWidth="1"/>
    <col min="12311" max="12311" width="3.85546875" style="318" customWidth="1"/>
    <col min="12312" max="12312" width="3.7109375" style="318" customWidth="1"/>
    <col min="12313" max="12313" width="3.85546875" style="318" customWidth="1"/>
    <col min="12314" max="12314" width="3.7109375" style="318" customWidth="1"/>
    <col min="12315" max="12315" width="3.85546875" style="318" customWidth="1"/>
    <col min="12316" max="12316" width="3.7109375" style="318" customWidth="1"/>
    <col min="12317" max="12317" width="3.85546875" style="318" customWidth="1"/>
    <col min="12318" max="12318" width="3.7109375" style="318" customWidth="1"/>
    <col min="12319" max="12319" width="3.85546875" style="318" customWidth="1"/>
    <col min="12320" max="12320" width="3.7109375" style="318" customWidth="1"/>
    <col min="12321" max="12321" width="3.85546875" style="318" customWidth="1"/>
    <col min="12322" max="12322" width="4.42578125" style="318" customWidth="1"/>
    <col min="12323" max="12323" width="3.85546875" style="318" customWidth="1"/>
    <col min="12324" max="12324" width="4.7109375" style="318" customWidth="1"/>
    <col min="12325" max="12325" width="3.85546875" style="318" customWidth="1"/>
    <col min="12326" max="12544" width="9.140625" style="318"/>
    <col min="12545" max="12545" width="41.85546875" style="318" customWidth="1"/>
    <col min="12546" max="12546" width="3.7109375" style="318" customWidth="1"/>
    <col min="12547" max="12547" width="3.85546875" style="318" customWidth="1"/>
    <col min="12548" max="12548" width="4.7109375" style="318" customWidth="1"/>
    <col min="12549" max="12549" width="3.85546875" style="318" customWidth="1"/>
    <col min="12550" max="12550" width="4.7109375" style="318" customWidth="1"/>
    <col min="12551" max="12551" width="3.85546875" style="318" customWidth="1"/>
    <col min="12552" max="12552" width="3.7109375" style="318" customWidth="1"/>
    <col min="12553" max="12553" width="3.85546875" style="318" customWidth="1"/>
    <col min="12554" max="12554" width="3.7109375" style="318" customWidth="1"/>
    <col min="12555" max="12555" width="3.85546875" style="318" customWidth="1"/>
    <col min="12556" max="12556" width="3.7109375" style="318" customWidth="1"/>
    <col min="12557" max="12557" width="3.85546875" style="318" customWidth="1"/>
    <col min="12558" max="12558" width="4.7109375" style="318" customWidth="1"/>
    <col min="12559" max="12559" width="3.85546875" style="318" customWidth="1"/>
    <col min="12560" max="12560" width="4.7109375" style="318" customWidth="1"/>
    <col min="12561" max="12561" width="3.85546875" style="318" customWidth="1"/>
    <col min="12562" max="12562" width="3.7109375" style="318" customWidth="1"/>
    <col min="12563" max="12563" width="3.85546875" style="318" customWidth="1"/>
    <col min="12564" max="12564" width="3.7109375" style="318" customWidth="1"/>
    <col min="12565" max="12565" width="3.85546875" style="318" customWidth="1"/>
    <col min="12566" max="12566" width="3.7109375" style="318" customWidth="1"/>
    <col min="12567" max="12567" width="3.85546875" style="318" customWidth="1"/>
    <col min="12568" max="12568" width="3.7109375" style="318" customWidth="1"/>
    <col min="12569" max="12569" width="3.85546875" style="318" customWidth="1"/>
    <col min="12570" max="12570" width="3.7109375" style="318" customWidth="1"/>
    <col min="12571" max="12571" width="3.85546875" style="318" customWidth="1"/>
    <col min="12572" max="12572" width="3.7109375" style="318" customWidth="1"/>
    <col min="12573" max="12573" width="3.85546875" style="318" customWidth="1"/>
    <col min="12574" max="12574" width="3.7109375" style="318" customWidth="1"/>
    <col min="12575" max="12575" width="3.85546875" style="318" customWidth="1"/>
    <col min="12576" max="12576" width="3.7109375" style="318" customWidth="1"/>
    <col min="12577" max="12577" width="3.85546875" style="318" customWidth="1"/>
    <col min="12578" max="12578" width="4.42578125" style="318" customWidth="1"/>
    <col min="12579" max="12579" width="3.85546875" style="318" customWidth="1"/>
    <col min="12580" max="12580" width="4.7109375" style="318" customWidth="1"/>
    <col min="12581" max="12581" width="3.85546875" style="318" customWidth="1"/>
    <col min="12582" max="12800" width="9.140625" style="318"/>
    <col min="12801" max="12801" width="41.85546875" style="318" customWidth="1"/>
    <col min="12802" max="12802" width="3.7109375" style="318" customWidth="1"/>
    <col min="12803" max="12803" width="3.85546875" style="318" customWidth="1"/>
    <col min="12804" max="12804" width="4.7109375" style="318" customWidth="1"/>
    <col min="12805" max="12805" width="3.85546875" style="318" customWidth="1"/>
    <col min="12806" max="12806" width="4.7109375" style="318" customWidth="1"/>
    <col min="12807" max="12807" width="3.85546875" style="318" customWidth="1"/>
    <col min="12808" max="12808" width="3.7109375" style="318" customWidth="1"/>
    <col min="12809" max="12809" width="3.85546875" style="318" customWidth="1"/>
    <col min="12810" max="12810" width="3.7109375" style="318" customWidth="1"/>
    <col min="12811" max="12811" width="3.85546875" style="318" customWidth="1"/>
    <col min="12812" max="12812" width="3.7109375" style="318" customWidth="1"/>
    <col min="12813" max="12813" width="3.85546875" style="318" customWidth="1"/>
    <col min="12814" max="12814" width="4.7109375" style="318" customWidth="1"/>
    <col min="12815" max="12815" width="3.85546875" style="318" customWidth="1"/>
    <col min="12816" max="12816" width="4.7109375" style="318" customWidth="1"/>
    <col min="12817" max="12817" width="3.85546875" style="318" customWidth="1"/>
    <col min="12818" max="12818" width="3.7109375" style="318" customWidth="1"/>
    <col min="12819" max="12819" width="3.85546875" style="318" customWidth="1"/>
    <col min="12820" max="12820" width="3.7109375" style="318" customWidth="1"/>
    <col min="12821" max="12821" width="3.85546875" style="318" customWidth="1"/>
    <col min="12822" max="12822" width="3.7109375" style="318" customWidth="1"/>
    <col min="12823" max="12823" width="3.85546875" style="318" customWidth="1"/>
    <col min="12824" max="12824" width="3.7109375" style="318" customWidth="1"/>
    <col min="12825" max="12825" width="3.85546875" style="318" customWidth="1"/>
    <col min="12826" max="12826" width="3.7109375" style="318" customWidth="1"/>
    <col min="12827" max="12827" width="3.85546875" style="318" customWidth="1"/>
    <col min="12828" max="12828" width="3.7109375" style="318" customWidth="1"/>
    <col min="12829" max="12829" width="3.85546875" style="318" customWidth="1"/>
    <col min="12830" max="12830" width="3.7109375" style="318" customWidth="1"/>
    <col min="12831" max="12831" width="3.85546875" style="318" customWidth="1"/>
    <col min="12832" max="12832" width="3.7109375" style="318" customWidth="1"/>
    <col min="12833" max="12833" width="3.85546875" style="318" customWidth="1"/>
    <col min="12834" max="12834" width="4.42578125" style="318" customWidth="1"/>
    <col min="12835" max="12835" width="3.85546875" style="318" customWidth="1"/>
    <col min="12836" max="12836" width="4.7109375" style="318" customWidth="1"/>
    <col min="12837" max="12837" width="3.85546875" style="318" customWidth="1"/>
    <col min="12838" max="13056" width="9.140625" style="318"/>
    <col min="13057" max="13057" width="41.85546875" style="318" customWidth="1"/>
    <col min="13058" max="13058" width="3.7109375" style="318" customWidth="1"/>
    <col min="13059" max="13059" width="3.85546875" style="318" customWidth="1"/>
    <col min="13060" max="13060" width="4.7109375" style="318" customWidth="1"/>
    <col min="13061" max="13061" width="3.85546875" style="318" customWidth="1"/>
    <col min="13062" max="13062" width="4.7109375" style="318" customWidth="1"/>
    <col min="13063" max="13063" width="3.85546875" style="318" customWidth="1"/>
    <col min="13064" max="13064" width="3.7109375" style="318" customWidth="1"/>
    <col min="13065" max="13065" width="3.85546875" style="318" customWidth="1"/>
    <col min="13066" max="13066" width="3.7109375" style="318" customWidth="1"/>
    <col min="13067" max="13067" width="3.85546875" style="318" customWidth="1"/>
    <col min="13068" max="13068" width="3.7109375" style="318" customWidth="1"/>
    <col min="13069" max="13069" width="3.85546875" style="318" customWidth="1"/>
    <col min="13070" max="13070" width="4.7109375" style="318" customWidth="1"/>
    <col min="13071" max="13071" width="3.85546875" style="318" customWidth="1"/>
    <col min="13072" max="13072" width="4.7109375" style="318" customWidth="1"/>
    <col min="13073" max="13073" width="3.85546875" style="318" customWidth="1"/>
    <col min="13074" max="13074" width="3.7109375" style="318" customWidth="1"/>
    <col min="13075" max="13075" width="3.85546875" style="318" customWidth="1"/>
    <col min="13076" max="13076" width="3.7109375" style="318" customWidth="1"/>
    <col min="13077" max="13077" width="3.85546875" style="318" customWidth="1"/>
    <col min="13078" max="13078" width="3.7109375" style="318" customWidth="1"/>
    <col min="13079" max="13079" width="3.85546875" style="318" customWidth="1"/>
    <col min="13080" max="13080" width="3.7109375" style="318" customWidth="1"/>
    <col min="13081" max="13081" width="3.85546875" style="318" customWidth="1"/>
    <col min="13082" max="13082" width="3.7109375" style="318" customWidth="1"/>
    <col min="13083" max="13083" width="3.85546875" style="318" customWidth="1"/>
    <col min="13084" max="13084" width="3.7109375" style="318" customWidth="1"/>
    <col min="13085" max="13085" width="3.85546875" style="318" customWidth="1"/>
    <col min="13086" max="13086" width="3.7109375" style="318" customWidth="1"/>
    <col min="13087" max="13087" width="3.85546875" style="318" customWidth="1"/>
    <col min="13088" max="13088" width="3.7109375" style="318" customWidth="1"/>
    <col min="13089" max="13089" width="3.85546875" style="318" customWidth="1"/>
    <col min="13090" max="13090" width="4.42578125" style="318" customWidth="1"/>
    <col min="13091" max="13091" width="3.85546875" style="318" customWidth="1"/>
    <col min="13092" max="13092" width="4.7109375" style="318" customWidth="1"/>
    <col min="13093" max="13093" width="3.85546875" style="318" customWidth="1"/>
    <col min="13094" max="13312" width="9.140625" style="318"/>
    <col min="13313" max="13313" width="41.85546875" style="318" customWidth="1"/>
    <col min="13314" max="13314" width="3.7109375" style="318" customWidth="1"/>
    <col min="13315" max="13315" width="3.85546875" style="318" customWidth="1"/>
    <col min="13316" max="13316" width="4.7109375" style="318" customWidth="1"/>
    <col min="13317" max="13317" width="3.85546875" style="318" customWidth="1"/>
    <col min="13318" max="13318" width="4.7109375" style="318" customWidth="1"/>
    <col min="13319" max="13319" width="3.85546875" style="318" customWidth="1"/>
    <col min="13320" max="13320" width="3.7109375" style="318" customWidth="1"/>
    <col min="13321" max="13321" width="3.85546875" style="318" customWidth="1"/>
    <col min="13322" max="13322" width="3.7109375" style="318" customWidth="1"/>
    <col min="13323" max="13323" width="3.85546875" style="318" customWidth="1"/>
    <col min="13324" max="13324" width="3.7109375" style="318" customWidth="1"/>
    <col min="13325" max="13325" width="3.85546875" style="318" customWidth="1"/>
    <col min="13326" max="13326" width="4.7109375" style="318" customWidth="1"/>
    <col min="13327" max="13327" width="3.85546875" style="318" customWidth="1"/>
    <col min="13328" max="13328" width="4.7109375" style="318" customWidth="1"/>
    <col min="13329" max="13329" width="3.85546875" style="318" customWidth="1"/>
    <col min="13330" max="13330" width="3.7109375" style="318" customWidth="1"/>
    <col min="13331" max="13331" width="3.85546875" style="318" customWidth="1"/>
    <col min="13332" max="13332" width="3.7109375" style="318" customWidth="1"/>
    <col min="13333" max="13333" width="3.85546875" style="318" customWidth="1"/>
    <col min="13334" max="13334" width="3.7109375" style="318" customWidth="1"/>
    <col min="13335" max="13335" width="3.85546875" style="318" customWidth="1"/>
    <col min="13336" max="13336" width="3.7109375" style="318" customWidth="1"/>
    <col min="13337" max="13337" width="3.85546875" style="318" customWidth="1"/>
    <col min="13338" max="13338" width="3.7109375" style="318" customWidth="1"/>
    <col min="13339" max="13339" width="3.85546875" style="318" customWidth="1"/>
    <col min="13340" max="13340" width="3.7109375" style="318" customWidth="1"/>
    <col min="13341" max="13341" width="3.85546875" style="318" customWidth="1"/>
    <col min="13342" max="13342" width="3.7109375" style="318" customWidth="1"/>
    <col min="13343" max="13343" width="3.85546875" style="318" customWidth="1"/>
    <col min="13344" max="13344" width="3.7109375" style="318" customWidth="1"/>
    <col min="13345" max="13345" width="3.85546875" style="318" customWidth="1"/>
    <col min="13346" max="13346" width="4.42578125" style="318" customWidth="1"/>
    <col min="13347" max="13347" width="3.85546875" style="318" customWidth="1"/>
    <col min="13348" max="13348" width="4.7109375" style="318" customWidth="1"/>
    <col min="13349" max="13349" width="3.85546875" style="318" customWidth="1"/>
    <col min="13350" max="13568" width="9.140625" style="318"/>
    <col min="13569" max="13569" width="41.85546875" style="318" customWidth="1"/>
    <col min="13570" max="13570" width="3.7109375" style="318" customWidth="1"/>
    <col min="13571" max="13571" width="3.85546875" style="318" customWidth="1"/>
    <col min="13572" max="13572" width="4.7109375" style="318" customWidth="1"/>
    <col min="13573" max="13573" width="3.85546875" style="318" customWidth="1"/>
    <col min="13574" max="13574" width="4.7109375" style="318" customWidth="1"/>
    <col min="13575" max="13575" width="3.85546875" style="318" customWidth="1"/>
    <col min="13576" max="13576" width="3.7109375" style="318" customWidth="1"/>
    <col min="13577" max="13577" width="3.85546875" style="318" customWidth="1"/>
    <col min="13578" max="13578" width="3.7109375" style="318" customWidth="1"/>
    <col min="13579" max="13579" width="3.85546875" style="318" customWidth="1"/>
    <col min="13580" max="13580" width="3.7109375" style="318" customWidth="1"/>
    <col min="13581" max="13581" width="3.85546875" style="318" customWidth="1"/>
    <col min="13582" max="13582" width="4.7109375" style="318" customWidth="1"/>
    <col min="13583" max="13583" width="3.85546875" style="318" customWidth="1"/>
    <col min="13584" max="13584" width="4.7109375" style="318" customWidth="1"/>
    <col min="13585" max="13585" width="3.85546875" style="318" customWidth="1"/>
    <col min="13586" max="13586" width="3.7109375" style="318" customWidth="1"/>
    <col min="13587" max="13587" width="3.85546875" style="318" customWidth="1"/>
    <col min="13588" max="13588" width="3.7109375" style="318" customWidth="1"/>
    <col min="13589" max="13589" width="3.85546875" style="318" customWidth="1"/>
    <col min="13590" max="13590" width="3.7109375" style="318" customWidth="1"/>
    <col min="13591" max="13591" width="3.85546875" style="318" customWidth="1"/>
    <col min="13592" max="13592" width="3.7109375" style="318" customWidth="1"/>
    <col min="13593" max="13593" width="3.85546875" style="318" customWidth="1"/>
    <col min="13594" max="13594" width="3.7109375" style="318" customWidth="1"/>
    <col min="13595" max="13595" width="3.85546875" style="318" customWidth="1"/>
    <col min="13596" max="13596" width="3.7109375" style="318" customWidth="1"/>
    <col min="13597" max="13597" width="3.85546875" style="318" customWidth="1"/>
    <col min="13598" max="13598" width="3.7109375" style="318" customWidth="1"/>
    <col min="13599" max="13599" width="3.85546875" style="318" customWidth="1"/>
    <col min="13600" max="13600" width="3.7109375" style="318" customWidth="1"/>
    <col min="13601" max="13601" width="3.85546875" style="318" customWidth="1"/>
    <col min="13602" max="13602" width="4.42578125" style="318" customWidth="1"/>
    <col min="13603" max="13603" width="3.85546875" style="318" customWidth="1"/>
    <col min="13604" max="13604" width="4.7109375" style="318" customWidth="1"/>
    <col min="13605" max="13605" width="3.85546875" style="318" customWidth="1"/>
    <col min="13606" max="13824" width="9.140625" style="318"/>
    <col min="13825" max="13825" width="41.85546875" style="318" customWidth="1"/>
    <col min="13826" max="13826" width="3.7109375" style="318" customWidth="1"/>
    <col min="13827" max="13827" width="3.85546875" style="318" customWidth="1"/>
    <col min="13828" max="13828" width="4.7109375" style="318" customWidth="1"/>
    <col min="13829" max="13829" width="3.85546875" style="318" customWidth="1"/>
    <col min="13830" max="13830" width="4.7109375" style="318" customWidth="1"/>
    <col min="13831" max="13831" width="3.85546875" style="318" customWidth="1"/>
    <col min="13832" max="13832" width="3.7109375" style="318" customWidth="1"/>
    <col min="13833" max="13833" width="3.85546875" style="318" customWidth="1"/>
    <col min="13834" max="13834" width="3.7109375" style="318" customWidth="1"/>
    <col min="13835" max="13835" width="3.85546875" style="318" customWidth="1"/>
    <col min="13836" max="13836" width="3.7109375" style="318" customWidth="1"/>
    <col min="13837" max="13837" width="3.85546875" style="318" customWidth="1"/>
    <col min="13838" max="13838" width="4.7109375" style="318" customWidth="1"/>
    <col min="13839" max="13839" width="3.85546875" style="318" customWidth="1"/>
    <col min="13840" max="13840" width="4.7109375" style="318" customWidth="1"/>
    <col min="13841" max="13841" width="3.85546875" style="318" customWidth="1"/>
    <col min="13842" max="13842" width="3.7109375" style="318" customWidth="1"/>
    <col min="13843" max="13843" width="3.85546875" style="318" customWidth="1"/>
    <col min="13844" max="13844" width="3.7109375" style="318" customWidth="1"/>
    <col min="13845" max="13845" width="3.85546875" style="318" customWidth="1"/>
    <col min="13846" max="13846" width="3.7109375" style="318" customWidth="1"/>
    <col min="13847" max="13847" width="3.85546875" style="318" customWidth="1"/>
    <col min="13848" max="13848" width="3.7109375" style="318" customWidth="1"/>
    <col min="13849" max="13849" width="3.85546875" style="318" customWidth="1"/>
    <col min="13850" max="13850" width="3.7109375" style="318" customWidth="1"/>
    <col min="13851" max="13851" width="3.85546875" style="318" customWidth="1"/>
    <col min="13852" max="13852" width="3.7109375" style="318" customWidth="1"/>
    <col min="13853" max="13853" width="3.85546875" style="318" customWidth="1"/>
    <col min="13854" max="13854" width="3.7109375" style="318" customWidth="1"/>
    <col min="13855" max="13855" width="3.85546875" style="318" customWidth="1"/>
    <col min="13856" max="13856" width="3.7109375" style="318" customWidth="1"/>
    <col min="13857" max="13857" width="3.85546875" style="318" customWidth="1"/>
    <col min="13858" max="13858" width="4.42578125" style="318" customWidth="1"/>
    <col min="13859" max="13859" width="3.85546875" style="318" customWidth="1"/>
    <col min="13860" max="13860" width="4.7109375" style="318" customWidth="1"/>
    <col min="13861" max="13861" width="3.85546875" style="318" customWidth="1"/>
    <col min="13862" max="14080" width="9.140625" style="318"/>
    <col min="14081" max="14081" width="41.85546875" style="318" customWidth="1"/>
    <col min="14082" max="14082" width="3.7109375" style="318" customWidth="1"/>
    <col min="14083" max="14083" width="3.85546875" style="318" customWidth="1"/>
    <col min="14084" max="14084" width="4.7109375" style="318" customWidth="1"/>
    <col min="14085" max="14085" width="3.85546875" style="318" customWidth="1"/>
    <col min="14086" max="14086" width="4.7109375" style="318" customWidth="1"/>
    <col min="14087" max="14087" width="3.85546875" style="318" customWidth="1"/>
    <col min="14088" max="14088" width="3.7109375" style="318" customWidth="1"/>
    <col min="14089" max="14089" width="3.85546875" style="318" customWidth="1"/>
    <col min="14090" max="14090" width="3.7109375" style="318" customWidth="1"/>
    <col min="14091" max="14091" width="3.85546875" style="318" customWidth="1"/>
    <col min="14092" max="14092" width="3.7109375" style="318" customWidth="1"/>
    <col min="14093" max="14093" width="3.85546875" style="318" customWidth="1"/>
    <col min="14094" max="14094" width="4.7109375" style="318" customWidth="1"/>
    <col min="14095" max="14095" width="3.85546875" style="318" customWidth="1"/>
    <col min="14096" max="14096" width="4.7109375" style="318" customWidth="1"/>
    <col min="14097" max="14097" width="3.85546875" style="318" customWidth="1"/>
    <col min="14098" max="14098" width="3.7109375" style="318" customWidth="1"/>
    <col min="14099" max="14099" width="3.85546875" style="318" customWidth="1"/>
    <col min="14100" max="14100" width="3.7109375" style="318" customWidth="1"/>
    <col min="14101" max="14101" width="3.85546875" style="318" customWidth="1"/>
    <col min="14102" max="14102" width="3.7109375" style="318" customWidth="1"/>
    <col min="14103" max="14103" width="3.85546875" style="318" customWidth="1"/>
    <col min="14104" max="14104" width="3.7109375" style="318" customWidth="1"/>
    <col min="14105" max="14105" width="3.85546875" style="318" customWidth="1"/>
    <col min="14106" max="14106" width="3.7109375" style="318" customWidth="1"/>
    <col min="14107" max="14107" width="3.85546875" style="318" customWidth="1"/>
    <col min="14108" max="14108" width="3.7109375" style="318" customWidth="1"/>
    <col min="14109" max="14109" width="3.85546875" style="318" customWidth="1"/>
    <col min="14110" max="14110" width="3.7109375" style="318" customWidth="1"/>
    <col min="14111" max="14111" width="3.85546875" style="318" customWidth="1"/>
    <col min="14112" max="14112" width="3.7109375" style="318" customWidth="1"/>
    <col min="14113" max="14113" width="3.85546875" style="318" customWidth="1"/>
    <col min="14114" max="14114" width="4.42578125" style="318" customWidth="1"/>
    <col min="14115" max="14115" width="3.85546875" style="318" customWidth="1"/>
    <col min="14116" max="14116" width="4.7109375" style="318" customWidth="1"/>
    <col min="14117" max="14117" width="3.85546875" style="318" customWidth="1"/>
    <col min="14118" max="14336" width="9.140625" style="318"/>
    <col min="14337" max="14337" width="41.85546875" style="318" customWidth="1"/>
    <col min="14338" max="14338" width="3.7109375" style="318" customWidth="1"/>
    <col min="14339" max="14339" width="3.85546875" style="318" customWidth="1"/>
    <col min="14340" max="14340" width="4.7109375" style="318" customWidth="1"/>
    <col min="14341" max="14341" width="3.85546875" style="318" customWidth="1"/>
    <col min="14342" max="14342" width="4.7109375" style="318" customWidth="1"/>
    <col min="14343" max="14343" width="3.85546875" style="318" customWidth="1"/>
    <col min="14344" max="14344" width="3.7109375" style="318" customWidth="1"/>
    <col min="14345" max="14345" width="3.85546875" style="318" customWidth="1"/>
    <col min="14346" max="14346" width="3.7109375" style="318" customWidth="1"/>
    <col min="14347" max="14347" width="3.85546875" style="318" customWidth="1"/>
    <col min="14348" max="14348" width="3.7109375" style="318" customWidth="1"/>
    <col min="14349" max="14349" width="3.85546875" style="318" customWidth="1"/>
    <col min="14350" max="14350" width="4.7109375" style="318" customWidth="1"/>
    <col min="14351" max="14351" width="3.85546875" style="318" customWidth="1"/>
    <col min="14352" max="14352" width="4.7109375" style="318" customWidth="1"/>
    <col min="14353" max="14353" width="3.85546875" style="318" customWidth="1"/>
    <col min="14354" max="14354" width="3.7109375" style="318" customWidth="1"/>
    <col min="14355" max="14355" width="3.85546875" style="318" customWidth="1"/>
    <col min="14356" max="14356" width="3.7109375" style="318" customWidth="1"/>
    <col min="14357" max="14357" width="3.85546875" style="318" customWidth="1"/>
    <col min="14358" max="14358" width="3.7109375" style="318" customWidth="1"/>
    <col min="14359" max="14359" width="3.85546875" style="318" customWidth="1"/>
    <col min="14360" max="14360" width="3.7109375" style="318" customWidth="1"/>
    <col min="14361" max="14361" width="3.85546875" style="318" customWidth="1"/>
    <col min="14362" max="14362" width="3.7109375" style="318" customWidth="1"/>
    <col min="14363" max="14363" width="3.85546875" style="318" customWidth="1"/>
    <col min="14364" max="14364" width="3.7109375" style="318" customWidth="1"/>
    <col min="14365" max="14365" width="3.85546875" style="318" customWidth="1"/>
    <col min="14366" max="14366" width="3.7109375" style="318" customWidth="1"/>
    <col min="14367" max="14367" width="3.85546875" style="318" customWidth="1"/>
    <col min="14368" max="14368" width="3.7109375" style="318" customWidth="1"/>
    <col min="14369" max="14369" width="3.85546875" style="318" customWidth="1"/>
    <col min="14370" max="14370" width="4.42578125" style="318" customWidth="1"/>
    <col min="14371" max="14371" width="3.85546875" style="318" customWidth="1"/>
    <col min="14372" max="14372" width="4.7109375" style="318" customWidth="1"/>
    <col min="14373" max="14373" width="3.85546875" style="318" customWidth="1"/>
    <col min="14374" max="14592" width="9.140625" style="318"/>
    <col min="14593" max="14593" width="41.85546875" style="318" customWidth="1"/>
    <col min="14594" max="14594" width="3.7109375" style="318" customWidth="1"/>
    <col min="14595" max="14595" width="3.85546875" style="318" customWidth="1"/>
    <col min="14596" max="14596" width="4.7109375" style="318" customWidth="1"/>
    <col min="14597" max="14597" width="3.85546875" style="318" customWidth="1"/>
    <col min="14598" max="14598" width="4.7109375" style="318" customWidth="1"/>
    <col min="14599" max="14599" width="3.85546875" style="318" customWidth="1"/>
    <col min="14600" max="14600" width="3.7109375" style="318" customWidth="1"/>
    <col min="14601" max="14601" width="3.85546875" style="318" customWidth="1"/>
    <col min="14602" max="14602" width="3.7109375" style="318" customWidth="1"/>
    <col min="14603" max="14603" width="3.85546875" style="318" customWidth="1"/>
    <col min="14604" max="14604" width="3.7109375" style="318" customWidth="1"/>
    <col min="14605" max="14605" width="3.85546875" style="318" customWidth="1"/>
    <col min="14606" max="14606" width="4.7109375" style="318" customWidth="1"/>
    <col min="14607" max="14607" width="3.85546875" style="318" customWidth="1"/>
    <col min="14608" max="14608" width="4.7109375" style="318" customWidth="1"/>
    <col min="14609" max="14609" width="3.85546875" style="318" customWidth="1"/>
    <col min="14610" max="14610" width="3.7109375" style="318" customWidth="1"/>
    <col min="14611" max="14611" width="3.85546875" style="318" customWidth="1"/>
    <col min="14612" max="14612" width="3.7109375" style="318" customWidth="1"/>
    <col min="14613" max="14613" width="3.85546875" style="318" customWidth="1"/>
    <col min="14614" max="14614" width="3.7109375" style="318" customWidth="1"/>
    <col min="14615" max="14615" width="3.85546875" style="318" customWidth="1"/>
    <col min="14616" max="14616" width="3.7109375" style="318" customWidth="1"/>
    <col min="14617" max="14617" width="3.85546875" style="318" customWidth="1"/>
    <col min="14618" max="14618" width="3.7109375" style="318" customWidth="1"/>
    <col min="14619" max="14619" width="3.85546875" style="318" customWidth="1"/>
    <col min="14620" max="14620" width="3.7109375" style="318" customWidth="1"/>
    <col min="14621" max="14621" width="3.85546875" style="318" customWidth="1"/>
    <col min="14622" max="14622" width="3.7109375" style="318" customWidth="1"/>
    <col min="14623" max="14623" width="3.85546875" style="318" customWidth="1"/>
    <col min="14624" max="14624" width="3.7109375" style="318" customWidth="1"/>
    <col min="14625" max="14625" width="3.85546875" style="318" customWidth="1"/>
    <col min="14626" max="14626" width="4.42578125" style="318" customWidth="1"/>
    <col min="14627" max="14627" width="3.85546875" style="318" customWidth="1"/>
    <col min="14628" max="14628" width="4.7109375" style="318" customWidth="1"/>
    <col min="14629" max="14629" width="3.85546875" style="318" customWidth="1"/>
    <col min="14630" max="14848" width="9.140625" style="318"/>
    <col min="14849" max="14849" width="41.85546875" style="318" customWidth="1"/>
    <col min="14850" max="14850" width="3.7109375" style="318" customWidth="1"/>
    <col min="14851" max="14851" width="3.85546875" style="318" customWidth="1"/>
    <col min="14852" max="14852" width="4.7109375" style="318" customWidth="1"/>
    <col min="14853" max="14853" width="3.85546875" style="318" customWidth="1"/>
    <col min="14854" max="14854" width="4.7109375" style="318" customWidth="1"/>
    <col min="14855" max="14855" width="3.85546875" style="318" customWidth="1"/>
    <col min="14856" max="14856" width="3.7109375" style="318" customWidth="1"/>
    <col min="14857" max="14857" width="3.85546875" style="318" customWidth="1"/>
    <col min="14858" max="14858" width="3.7109375" style="318" customWidth="1"/>
    <col min="14859" max="14859" width="3.85546875" style="318" customWidth="1"/>
    <col min="14860" max="14860" width="3.7109375" style="318" customWidth="1"/>
    <col min="14861" max="14861" width="3.85546875" style="318" customWidth="1"/>
    <col min="14862" max="14862" width="4.7109375" style="318" customWidth="1"/>
    <col min="14863" max="14863" width="3.85546875" style="318" customWidth="1"/>
    <col min="14864" max="14864" width="4.7109375" style="318" customWidth="1"/>
    <col min="14865" max="14865" width="3.85546875" style="318" customWidth="1"/>
    <col min="14866" max="14866" width="3.7109375" style="318" customWidth="1"/>
    <col min="14867" max="14867" width="3.85546875" style="318" customWidth="1"/>
    <col min="14868" max="14868" width="3.7109375" style="318" customWidth="1"/>
    <col min="14869" max="14869" width="3.85546875" style="318" customWidth="1"/>
    <col min="14870" max="14870" width="3.7109375" style="318" customWidth="1"/>
    <col min="14871" max="14871" width="3.85546875" style="318" customWidth="1"/>
    <col min="14872" max="14872" width="3.7109375" style="318" customWidth="1"/>
    <col min="14873" max="14873" width="3.85546875" style="318" customWidth="1"/>
    <col min="14874" max="14874" width="3.7109375" style="318" customWidth="1"/>
    <col min="14875" max="14875" width="3.85546875" style="318" customWidth="1"/>
    <col min="14876" max="14876" width="3.7109375" style="318" customWidth="1"/>
    <col min="14877" max="14877" width="3.85546875" style="318" customWidth="1"/>
    <col min="14878" max="14878" width="3.7109375" style="318" customWidth="1"/>
    <col min="14879" max="14879" width="3.85546875" style="318" customWidth="1"/>
    <col min="14880" max="14880" width="3.7109375" style="318" customWidth="1"/>
    <col min="14881" max="14881" width="3.85546875" style="318" customWidth="1"/>
    <col min="14882" max="14882" width="4.42578125" style="318" customWidth="1"/>
    <col min="14883" max="14883" width="3.85546875" style="318" customWidth="1"/>
    <col min="14884" max="14884" width="4.7109375" style="318" customWidth="1"/>
    <col min="14885" max="14885" width="3.85546875" style="318" customWidth="1"/>
    <col min="14886" max="15104" width="9.140625" style="318"/>
    <col min="15105" max="15105" width="41.85546875" style="318" customWidth="1"/>
    <col min="15106" max="15106" width="3.7109375" style="318" customWidth="1"/>
    <col min="15107" max="15107" width="3.85546875" style="318" customWidth="1"/>
    <col min="15108" max="15108" width="4.7109375" style="318" customWidth="1"/>
    <col min="15109" max="15109" width="3.85546875" style="318" customWidth="1"/>
    <col min="15110" max="15110" width="4.7109375" style="318" customWidth="1"/>
    <col min="15111" max="15111" width="3.85546875" style="318" customWidth="1"/>
    <col min="15112" max="15112" width="3.7109375" style="318" customWidth="1"/>
    <col min="15113" max="15113" width="3.85546875" style="318" customWidth="1"/>
    <col min="15114" max="15114" width="3.7109375" style="318" customWidth="1"/>
    <col min="15115" max="15115" width="3.85546875" style="318" customWidth="1"/>
    <col min="15116" max="15116" width="3.7109375" style="318" customWidth="1"/>
    <col min="15117" max="15117" width="3.85546875" style="318" customWidth="1"/>
    <col min="15118" max="15118" width="4.7109375" style="318" customWidth="1"/>
    <col min="15119" max="15119" width="3.85546875" style="318" customWidth="1"/>
    <col min="15120" max="15120" width="4.7109375" style="318" customWidth="1"/>
    <col min="15121" max="15121" width="3.85546875" style="318" customWidth="1"/>
    <col min="15122" max="15122" width="3.7109375" style="318" customWidth="1"/>
    <col min="15123" max="15123" width="3.85546875" style="318" customWidth="1"/>
    <col min="15124" max="15124" width="3.7109375" style="318" customWidth="1"/>
    <col min="15125" max="15125" width="3.85546875" style="318" customWidth="1"/>
    <col min="15126" max="15126" width="3.7109375" style="318" customWidth="1"/>
    <col min="15127" max="15127" width="3.85546875" style="318" customWidth="1"/>
    <col min="15128" max="15128" width="3.7109375" style="318" customWidth="1"/>
    <col min="15129" max="15129" width="3.85546875" style="318" customWidth="1"/>
    <col min="15130" max="15130" width="3.7109375" style="318" customWidth="1"/>
    <col min="15131" max="15131" width="3.85546875" style="318" customWidth="1"/>
    <col min="15132" max="15132" width="3.7109375" style="318" customWidth="1"/>
    <col min="15133" max="15133" width="3.85546875" style="318" customWidth="1"/>
    <col min="15134" max="15134" width="3.7109375" style="318" customWidth="1"/>
    <col min="15135" max="15135" width="3.85546875" style="318" customWidth="1"/>
    <col min="15136" max="15136" width="3.7109375" style="318" customWidth="1"/>
    <col min="15137" max="15137" width="3.85546875" style="318" customWidth="1"/>
    <col min="15138" max="15138" width="4.42578125" style="318" customWidth="1"/>
    <col min="15139" max="15139" width="3.85546875" style="318" customWidth="1"/>
    <col min="15140" max="15140" width="4.7109375" style="318" customWidth="1"/>
    <col min="15141" max="15141" width="3.85546875" style="318" customWidth="1"/>
    <col min="15142" max="15360" width="9.140625" style="318"/>
    <col min="15361" max="15361" width="41.85546875" style="318" customWidth="1"/>
    <col min="15362" max="15362" width="3.7109375" style="318" customWidth="1"/>
    <col min="15363" max="15363" width="3.85546875" style="318" customWidth="1"/>
    <col min="15364" max="15364" width="4.7109375" style="318" customWidth="1"/>
    <col min="15365" max="15365" width="3.85546875" style="318" customWidth="1"/>
    <col min="15366" max="15366" width="4.7109375" style="318" customWidth="1"/>
    <col min="15367" max="15367" width="3.85546875" style="318" customWidth="1"/>
    <col min="15368" max="15368" width="3.7109375" style="318" customWidth="1"/>
    <col min="15369" max="15369" width="3.85546875" style="318" customWidth="1"/>
    <col min="15370" max="15370" width="3.7109375" style="318" customWidth="1"/>
    <col min="15371" max="15371" width="3.85546875" style="318" customWidth="1"/>
    <col min="15372" max="15372" width="3.7109375" style="318" customWidth="1"/>
    <col min="15373" max="15373" width="3.85546875" style="318" customWidth="1"/>
    <col min="15374" max="15374" width="4.7109375" style="318" customWidth="1"/>
    <col min="15375" max="15375" width="3.85546875" style="318" customWidth="1"/>
    <col min="15376" max="15376" width="4.7109375" style="318" customWidth="1"/>
    <col min="15377" max="15377" width="3.85546875" style="318" customWidth="1"/>
    <col min="15378" max="15378" width="3.7109375" style="318" customWidth="1"/>
    <col min="15379" max="15379" width="3.85546875" style="318" customWidth="1"/>
    <col min="15380" max="15380" width="3.7109375" style="318" customWidth="1"/>
    <col min="15381" max="15381" width="3.85546875" style="318" customWidth="1"/>
    <col min="15382" max="15382" width="3.7109375" style="318" customWidth="1"/>
    <col min="15383" max="15383" width="3.85546875" style="318" customWidth="1"/>
    <col min="15384" max="15384" width="3.7109375" style="318" customWidth="1"/>
    <col min="15385" max="15385" width="3.85546875" style="318" customWidth="1"/>
    <col min="15386" max="15386" width="3.7109375" style="318" customWidth="1"/>
    <col min="15387" max="15387" width="3.85546875" style="318" customWidth="1"/>
    <col min="15388" max="15388" width="3.7109375" style="318" customWidth="1"/>
    <col min="15389" max="15389" width="3.85546875" style="318" customWidth="1"/>
    <col min="15390" max="15390" width="3.7109375" style="318" customWidth="1"/>
    <col min="15391" max="15391" width="3.85546875" style="318" customWidth="1"/>
    <col min="15392" max="15392" width="3.7109375" style="318" customWidth="1"/>
    <col min="15393" max="15393" width="3.85546875" style="318" customWidth="1"/>
    <col min="15394" max="15394" width="4.42578125" style="318" customWidth="1"/>
    <col min="15395" max="15395" width="3.85546875" style="318" customWidth="1"/>
    <col min="15396" max="15396" width="4.7109375" style="318" customWidth="1"/>
    <col min="15397" max="15397" width="3.85546875" style="318" customWidth="1"/>
    <col min="15398" max="15616" width="9.140625" style="318"/>
    <col min="15617" max="15617" width="41.85546875" style="318" customWidth="1"/>
    <col min="15618" max="15618" width="3.7109375" style="318" customWidth="1"/>
    <col min="15619" max="15619" width="3.85546875" style="318" customWidth="1"/>
    <col min="15620" max="15620" width="4.7109375" style="318" customWidth="1"/>
    <col min="15621" max="15621" width="3.85546875" style="318" customWidth="1"/>
    <col min="15622" max="15622" width="4.7109375" style="318" customWidth="1"/>
    <col min="15623" max="15623" width="3.85546875" style="318" customWidth="1"/>
    <col min="15624" max="15624" width="3.7109375" style="318" customWidth="1"/>
    <col min="15625" max="15625" width="3.85546875" style="318" customWidth="1"/>
    <col min="15626" max="15626" width="3.7109375" style="318" customWidth="1"/>
    <col min="15627" max="15627" width="3.85546875" style="318" customWidth="1"/>
    <col min="15628" max="15628" width="3.7109375" style="318" customWidth="1"/>
    <col min="15629" max="15629" width="3.85546875" style="318" customWidth="1"/>
    <col min="15630" max="15630" width="4.7109375" style="318" customWidth="1"/>
    <col min="15631" max="15631" width="3.85546875" style="318" customWidth="1"/>
    <col min="15632" max="15632" width="4.7109375" style="318" customWidth="1"/>
    <col min="15633" max="15633" width="3.85546875" style="318" customWidth="1"/>
    <col min="15634" max="15634" width="3.7109375" style="318" customWidth="1"/>
    <col min="15635" max="15635" width="3.85546875" style="318" customWidth="1"/>
    <col min="15636" max="15636" width="3.7109375" style="318" customWidth="1"/>
    <col min="15637" max="15637" width="3.85546875" style="318" customWidth="1"/>
    <col min="15638" max="15638" width="3.7109375" style="318" customWidth="1"/>
    <col min="15639" max="15639" width="3.85546875" style="318" customWidth="1"/>
    <col min="15640" max="15640" width="3.7109375" style="318" customWidth="1"/>
    <col min="15641" max="15641" width="3.85546875" style="318" customWidth="1"/>
    <col min="15642" max="15642" width="3.7109375" style="318" customWidth="1"/>
    <col min="15643" max="15643" width="3.85546875" style="318" customWidth="1"/>
    <col min="15644" max="15644" width="3.7109375" style="318" customWidth="1"/>
    <col min="15645" max="15645" width="3.85546875" style="318" customWidth="1"/>
    <col min="15646" max="15646" width="3.7109375" style="318" customWidth="1"/>
    <col min="15647" max="15647" width="3.85546875" style="318" customWidth="1"/>
    <col min="15648" max="15648" width="3.7109375" style="318" customWidth="1"/>
    <col min="15649" max="15649" width="3.85546875" style="318" customWidth="1"/>
    <col min="15650" max="15650" width="4.42578125" style="318" customWidth="1"/>
    <col min="15651" max="15651" width="3.85546875" style="318" customWidth="1"/>
    <col min="15652" max="15652" width="4.7109375" style="318" customWidth="1"/>
    <col min="15653" max="15653" width="3.85546875" style="318" customWidth="1"/>
    <col min="15654" max="15872" width="9.140625" style="318"/>
    <col min="15873" max="15873" width="41.85546875" style="318" customWidth="1"/>
    <col min="15874" max="15874" width="3.7109375" style="318" customWidth="1"/>
    <col min="15875" max="15875" width="3.85546875" style="318" customWidth="1"/>
    <col min="15876" max="15876" width="4.7109375" style="318" customWidth="1"/>
    <col min="15877" max="15877" width="3.85546875" style="318" customWidth="1"/>
    <col min="15878" max="15878" width="4.7109375" style="318" customWidth="1"/>
    <col min="15879" max="15879" width="3.85546875" style="318" customWidth="1"/>
    <col min="15880" max="15880" width="3.7109375" style="318" customWidth="1"/>
    <col min="15881" max="15881" width="3.85546875" style="318" customWidth="1"/>
    <col min="15882" max="15882" width="3.7109375" style="318" customWidth="1"/>
    <col min="15883" max="15883" width="3.85546875" style="318" customWidth="1"/>
    <col min="15884" max="15884" width="3.7109375" style="318" customWidth="1"/>
    <col min="15885" max="15885" width="3.85546875" style="318" customWidth="1"/>
    <col min="15886" max="15886" width="4.7109375" style="318" customWidth="1"/>
    <col min="15887" max="15887" width="3.85546875" style="318" customWidth="1"/>
    <col min="15888" max="15888" width="4.7109375" style="318" customWidth="1"/>
    <col min="15889" max="15889" width="3.85546875" style="318" customWidth="1"/>
    <col min="15890" max="15890" width="3.7109375" style="318" customWidth="1"/>
    <col min="15891" max="15891" width="3.85546875" style="318" customWidth="1"/>
    <col min="15892" max="15892" width="3.7109375" style="318" customWidth="1"/>
    <col min="15893" max="15893" width="3.85546875" style="318" customWidth="1"/>
    <col min="15894" max="15894" width="3.7109375" style="318" customWidth="1"/>
    <col min="15895" max="15895" width="3.85546875" style="318" customWidth="1"/>
    <col min="15896" max="15896" width="3.7109375" style="318" customWidth="1"/>
    <col min="15897" max="15897" width="3.85546875" style="318" customWidth="1"/>
    <col min="15898" max="15898" width="3.7109375" style="318" customWidth="1"/>
    <col min="15899" max="15899" width="3.85546875" style="318" customWidth="1"/>
    <col min="15900" max="15900" width="3.7109375" style="318" customWidth="1"/>
    <col min="15901" max="15901" width="3.85546875" style="318" customWidth="1"/>
    <col min="15902" max="15902" width="3.7109375" style="318" customWidth="1"/>
    <col min="15903" max="15903" width="3.85546875" style="318" customWidth="1"/>
    <col min="15904" max="15904" width="3.7109375" style="318" customWidth="1"/>
    <col min="15905" max="15905" width="3.85546875" style="318" customWidth="1"/>
    <col min="15906" max="15906" width="4.42578125" style="318" customWidth="1"/>
    <col min="15907" max="15907" width="3.85546875" style="318" customWidth="1"/>
    <col min="15908" max="15908" width="4.7109375" style="318" customWidth="1"/>
    <col min="15909" max="15909" width="3.85546875" style="318" customWidth="1"/>
    <col min="15910" max="16128" width="9.140625" style="318"/>
    <col min="16129" max="16129" width="41.85546875" style="318" customWidth="1"/>
    <col min="16130" max="16130" width="3.7109375" style="318" customWidth="1"/>
    <col min="16131" max="16131" width="3.85546875" style="318" customWidth="1"/>
    <col min="16132" max="16132" width="4.7109375" style="318" customWidth="1"/>
    <col min="16133" max="16133" width="3.85546875" style="318" customWidth="1"/>
    <col min="16134" max="16134" width="4.7109375" style="318" customWidth="1"/>
    <col min="16135" max="16135" width="3.85546875" style="318" customWidth="1"/>
    <col min="16136" max="16136" width="3.7109375" style="318" customWidth="1"/>
    <col min="16137" max="16137" width="3.85546875" style="318" customWidth="1"/>
    <col min="16138" max="16138" width="3.7109375" style="318" customWidth="1"/>
    <col min="16139" max="16139" width="3.85546875" style="318" customWidth="1"/>
    <col min="16140" max="16140" width="3.7109375" style="318" customWidth="1"/>
    <col min="16141" max="16141" width="3.85546875" style="318" customWidth="1"/>
    <col min="16142" max="16142" width="4.7109375" style="318" customWidth="1"/>
    <col min="16143" max="16143" width="3.85546875" style="318" customWidth="1"/>
    <col min="16144" max="16144" width="4.7109375" style="318" customWidth="1"/>
    <col min="16145" max="16145" width="3.85546875" style="318" customWidth="1"/>
    <col min="16146" max="16146" width="3.7109375" style="318" customWidth="1"/>
    <col min="16147" max="16147" width="3.85546875" style="318" customWidth="1"/>
    <col min="16148" max="16148" width="3.7109375" style="318" customWidth="1"/>
    <col min="16149" max="16149" width="3.85546875" style="318" customWidth="1"/>
    <col min="16150" max="16150" width="3.7109375" style="318" customWidth="1"/>
    <col min="16151" max="16151" width="3.85546875" style="318" customWidth="1"/>
    <col min="16152" max="16152" width="3.7109375" style="318" customWidth="1"/>
    <col min="16153" max="16153" width="3.85546875" style="318" customWidth="1"/>
    <col min="16154" max="16154" width="3.7109375" style="318" customWidth="1"/>
    <col min="16155" max="16155" width="3.85546875" style="318" customWidth="1"/>
    <col min="16156" max="16156" width="3.7109375" style="318" customWidth="1"/>
    <col min="16157" max="16157" width="3.85546875" style="318" customWidth="1"/>
    <col min="16158" max="16158" width="3.7109375" style="318" customWidth="1"/>
    <col min="16159" max="16159" width="3.85546875" style="318" customWidth="1"/>
    <col min="16160" max="16160" width="3.7109375" style="318" customWidth="1"/>
    <col min="16161" max="16161" width="3.85546875" style="318" customWidth="1"/>
    <col min="16162" max="16162" width="4.42578125" style="318" customWidth="1"/>
    <col min="16163" max="16163" width="3.85546875" style="318" customWidth="1"/>
    <col min="16164" max="16164" width="4.7109375" style="318" customWidth="1"/>
    <col min="16165" max="16165" width="3.85546875" style="318" customWidth="1"/>
    <col min="16166" max="16384" width="9.140625" style="318"/>
  </cols>
  <sheetData>
    <row r="1" spans="1:37" ht="24" customHeight="1">
      <c r="A1" s="998" t="s">
        <v>784</v>
      </c>
      <c r="B1" s="999"/>
      <c r="C1" s="999"/>
      <c r="D1" s="999"/>
      <c r="E1" s="999"/>
      <c r="F1" s="1000"/>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row>
    <row r="2" spans="1:37" ht="18" customHeight="1">
      <c r="A2" s="1002" t="s">
        <v>785</v>
      </c>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row>
    <row r="3" spans="1:37" ht="15.75" customHeight="1">
      <c r="A3" s="1003" t="s">
        <v>786</v>
      </c>
      <c r="AK3" s="323" t="s">
        <v>787</v>
      </c>
    </row>
    <row r="4" spans="1:37" s="1009" customFormat="1" ht="124.5" customHeight="1">
      <c r="A4" s="1004" t="s">
        <v>788</v>
      </c>
      <c r="B4" s="1005" t="s">
        <v>652</v>
      </c>
      <c r="C4" s="1006" t="s">
        <v>649</v>
      </c>
      <c r="D4" s="1005" t="s">
        <v>789</v>
      </c>
      <c r="E4" s="1006" t="s">
        <v>679</v>
      </c>
      <c r="F4" s="1005" t="s">
        <v>451</v>
      </c>
      <c r="G4" s="1007" t="s">
        <v>680</v>
      </c>
      <c r="H4" s="1005" t="s">
        <v>453</v>
      </c>
      <c r="I4" s="1007" t="s">
        <v>452</v>
      </c>
      <c r="J4" s="1005" t="s">
        <v>455</v>
      </c>
      <c r="K4" s="1007" t="s">
        <v>454</v>
      </c>
      <c r="L4" s="1005" t="s">
        <v>681</v>
      </c>
      <c r="M4" s="1007" t="s">
        <v>682</v>
      </c>
      <c r="N4" s="1005" t="s">
        <v>467</v>
      </c>
      <c r="O4" s="1007" t="s">
        <v>466</v>
      </c>
      <c r="P4" s="1005" t="s">
        <v>489</v>
      </c>
      <c r="Q4" s="1007" t="s">
        <v>488</v>
      </c>
      <c r="R4" s="1005" t="s">
        <v>499</v>
      </c>
      <c r="S4" s="1007" t="s">
        <v>790</v>
      </c>
      <c r="T4" s="1005" t="s">
        <v>684</v>
      </c>
      <c r="U4" s="1007" t="s">
        <v>462</v>
      </c>
      <c r="V4" s="1005" t="s">
        <v>465</v>
      </c>
      <c r="W4" s="1007" t="s">
        <v>464</v>
      </c>
      <c r="X4" s="1005" t="s">
        <v>791</v>
      </c>
      <c r="Y4" s="1007" t="s">
        <v>792</v>
      </c>
      <c r="Z4" s="1005" t="s">
        <v>687</v>
      </c>
      <c r="AA4" s="1007" t="s">
        <v>472</v>
      </c>
      <c r="AB4" s="1005" t="s">
        <v>793</v>
      </c>
      <c r="AC4" s="1007" t="s">
        <v>689</v>
      </c>
      <c r="AD4" s="1005" t="s">
        <v>690</v>
      </c>
      <c r="AE4" s="1007" t="s">
        <v>691</v>
      </c>
      <c r="AF4" s="1005" t="s">
        <v>692</v>
      </c>
      <c r="AG4" s="1007" t="s">
        <v>794</v>
      </c>
      <c r="AH4" s="1005" t="s">
        <v>515</v>
      </c>
      <c r="AI4" s="1007" t="s">
        <v>694</v>
      </c>
      <c r="AJ4" s="1008" t="s">
        <v>131</v>
      </c>
      <c r="AK4" s="1007" t="s">
        <v>130</v>
      </c>
    </row>
    <row r="5" spans="1:37" ht="20.100000000000001" customHeight="1">
      <c r="A5" s="677" t="s">
        <v>795</v>
      </c>
      <c r="B5" s="1010" t="s">
        <v>796</v>
      </c>
      <c r="C5" s="1011"/>
      <c r="D5" s="1010">
        <v>164</v>
      </c>
      <c r="E5" s="1011"/>
      <c r="F5" s="1010">
        <v>89</v>
      </c>
      <c r="G5" s="1011"/>
      <c r="H5" s="1010">
        <v>37</v>
      </c>
      <c r="I5" s="1011"/>
      <c r="J5" s="1010">
        <v>16</v>
      </c>
      <c r="K5" s="1011"/>
      <c r="L5" s="1010">
        <v>12</v>
      </c>
      <c r="M5" s="1011"/>
      <c r="N5" s="1010">
        <v>60</v>
      </c>
      <c r="O5" s="1011"/>
      <c r="P5" s="1010">
        <v>139</v>
      </c>
      <c r="Q5" s="1011"/>
      <c r="R5" s="1010">
        <v>51</v>
      </c>
      <c r="S5" s="1011"/>
      <c r="T5" s="1010">
        <v>38</v>
      </c>
      <c r="U5" s="1011"/>
      <c r="V5" s="1010">
        <v>42</v>
      </c>
      <c r="W5" s="1011"/>
      <c r="X5" s="1010">
        <v>13</v>
      </c>
      <c r="Y5" s="1011"/>
      <c r="Z5" s="1010">
        <v>3</v>
      </c>
      <c r="AA5" s="1011"/>
      <c r="AB5" s="1010">
        <v>17</v>
      </c>
      <c r="AC5" s="1011"/>
      <c r="AD5" s="1010">
        <v>40</v>
      </c>
      <c r="AE5" s="1011"/>
      <c r="AF5" s="1010">
        <v>19</v>
      </c>
      <c r="AG5" s="1011"/>
      <c r="AH5" s="1010">
        <v>39</v>
      </c>
      <c r="AI5" s="1011"/>
      <c r="AJ5" s="1012">
        <f>SUM(B5:AI6)</f>
        <v>779</v>
      </c>
      <c r="AK5" s="1013"/>
    </row>
    <row r="6" spans="1:37" ht="20.100000000000001" customHeight="1">
      <c r="A6" s="1014" t="s">
        <v>797</v>
      </c>
      <c r="B6" s="1015"/>
      <c r="C6" s="1016"/>
      <c r="D6" s="1015"/>
      <c r="E6" s="1016"/>
      <c r="F6" s="1015"/>
      <c r="G6" s="1016"/>
      <c r="H6" s="1015"/>
      <c r="I6" s="1016"/>
      <c r="J6" s="1015"/>
      <c r="K6" s="1016"/>
      <c r="L6" s="1015"/>
      <c r="M6" s="1016"/>
      <c r="N6" s="1015"/>
      <c r="O6" s="1016"/>
      <c r="P6" s="1015"/>
      <c r="Q6" s="1016"/>
      <c r="R6" s="1015"/>
      <c r="S6" s="1016"/>
      <c r="T6" s="1015"/>
      <c r="U6" s="1016"/>
      <c r="V6" s="1015"/>
      <c r="W6" s="1016"/>
      <c r="X6" s="1015"/>
      <c r="Y6" s="1016"/>
      <c r="Z6" s="1015"/>
      <c r="AA6" s="1016"/>
      <c r="AB6" s="1015"/>
      <c r="AC6" s="1016"/>
      <c r="AD6" s="1015"/>
      <c r="AE6" s="1016"/>
      <c r="AF6" s="1015"/>
      <c r="AG6" s="1016"/>
      <c r="AH6" s="1015"/>
      <c r="AI6" s="1016"/>
      <c r="AJ6" s="1017"/>
      <c r="AK6" s="1018"/>
    </row>
    <row r="7" spans="1:37" ht="20.100000000000001" customHeight="1">
      <c r="A7" s="788" t="s">
        <v>798</v>
      </c>
      <c r="B7" s="1019" t="s">
        <v>796</v>
      </c>
      <c r="C7" s="1020"/>
      <c r="D7" s="1019">
        <v>98</v>
      </c>
      <c r="E7" s="1020"/>
      <c r="F7" s="1019">
        <v>95</v>
      </c>
      <c r="G7" s="1020"/>
      <c r="H7" s="1019" t="s">
        <v>796</v>
      </c>
      <c r="I7" s="1020"/>
      <c r="J7" s="1019" t="s">
        <v>796</v>
      </c>
      <c r="K7" s="1020"/>
      <c r="L7" s="1019" t="s">
        <v>796</v>
      </c>
      <c r="M7" s="1020"/>
      <c r="N7" s="1019">
        <v>64</v>
      </c>
      <c r="O7" s="1020"/>
      <c r="P7" s="1019">
        <v>136</v>
      </c>
      <c r="Q7" s="1020"/>
      <c r="R7" s="1019">
        <v>35</v>
      </c>
      <c r="S7" s="1020"/>
      <c r="T7" s="1019" t="s">
        <v>796</v>
      </c>
      <c r="U7" s="1020"/>
      <c r="V7" s="1019" t="s">
        <v>796</v>
      </c>
      <c r="W7" s="1020"/>
      <c r="X7" s="1019" t="s">
        <v>796</v>
      </c>
      <c r="Y7" s="1020"/>
      <c r="Z7" s="1019" t="s">
        <v>796</v>
      </c>
      <c r="AA7" s="1020"/>
      <c r="AB7" s="1019" t="s">
        <v>796</v>
      </c>
      <c r="AC7" s="1020"/>
      <c r="AD7" s="1019" t="s">
        <v>796</v>
      </c>
      <c r="AE7" s="1020"/>
      <c r="AF7" s="1019">
        <v>14</v>
      </c>
      <c r="AG7" s="1020"/>
      <c r="AH7" s="1019">
        <v>18</v>
      </c>
      <c r="AI7" s="1020"/>
      <c r="AJ7" s="1012">
        <f>SUM(B7:AI8)</f>
        <v>460</v>
      </c>
      <c r="AK7" s="1013"/>
    </row>
    <row r="8" spans="1:37" ht="20.100000000000001" customHeight="1">
      <c r="A8" s="1021" t="s">
        <v>799</v>
      </c>
      <c r="B8" s="1015"/>
      <c r="C8" s="1016"/>
      <c r="D8" s="1015"/>
      <c r="E8" s="1016"/>
      <c r="F8" s="1015"/>
      <c r="G8" s="1016"/>
      <c r="H8" s="1015"/>
      <c r="I8" s="1016"/>
      <c r="J8" s="1015"/>
      <c r="K8" s="1016"/>
      <c r="L8" s="1015"/>
      <c r="M8" s="1016"/>
      <c r="N8" s="1015"/>
      <c r="O8" s="1016"/>
      <c r="P8" s="1015"/>
      <c r="Q8" s="1016"/>
      <c r="R8" s="1015"/>
      <c r="S8" s="1016"/>
      <c r="T8" s="1015"/>
      <c r="U8" s="1016"/>
      <c r="V8" s="1015"/>
      <c r="W8" s="1016"/>
      <c r="X8" s="1015"/>
      <c r="Y8" s="1016"/>
      <c r="Z8" s="1015"/>
      <c r="AA8" s="1016"/>
      <c r="AB8" s="1015"/>
      <c r="AC8" s="1016"/>
      <c r="AD8" s="1015"/>
      <c r="AE8" s="1016"/>
      <c r="AF8" s="1015"/>
      <c r="AG8" s="1016"/>
      <c r="AH8" s="1015"/>
      <c r="AI8" s="1016"/>
      <c r="AJ8" s="1017"/>
      <c r="AK8" s="1018"/>
    </row>
    <row r="9" spans="1:37" ht="20.100000000000001" customHeight="1">
      <c r="A9" s="788" t="s">
        <v>800</v>
      </c>
      <c r="B9" s="1019" t="s">
        <v>796</v>
      </c>
      <c r="C9" s="1020"/>
      <c r="D9" s="1022">
        <v>87</v>
      </c>
      <c r="E9" s="1023"/>
      <c r="F9" s="1019">
        <v>99</v>
      </c>
      <c r="G9" s="1020"/>
      <c r="H9" s="1019">
        <v>20</v>
      </c>
      <c r="I9" s="1020"/>
      <c r="J9" s="1019" t="s">
        <v>796</v>
      </c>
      <c r="K9" s="1020"/>
      <c r="L9" s="1019" t="s">
        <v>796</v>
      </c>
      <c r="M9" s="1020"/>
      <c r="N9" s="1019">
        <v>52</v>
      </c>
      <c r="O9" s="1020"/>
      <c r="P9" s="1019">
        <v>40</v>
      </c>
      <c r="Q9" s="1020"/>
      <c r="R9" s="1019">
        <v>71</v>
      </c>
      <c r="S9" s="1020"/>
      <c r="T9" s="1019">
        <v>20</v>
      </c>
      <c r="U9" s="1020"/>
      <c r="V9" s="1019" t="s">
        <v>796</v>
      </c>
      <c r="W9" s="1020"/>
      <c r="X9" s="1019" t="s">
        <v>796</v>
      </c>
      <c r="Y9" s="1020"/>
      <c r="Z9" s="1019" t="s">
        <v>796</v>
      </c>
      <c r="AA9" s="1020"/>
      <c r="AB9" s="1019">
        <v>12</v>
      </c>
      <c r="AC9" s="1020"/>
      <c r="AD9" s="1019">
        <v>36</v>
      </c>
      <c r="AE9" s="1020"/>
      <c r="AF9" s="1019" t="s">
        <v>796</v>
      </c>
      <c r="AG9" s="1020"/>
      <c r="AH9" s="1019">
        <v>54</v>
      </c>
      <c r="AI9" s="1020"/>
      <c r="AJ9" s="1012">
        <f>SUM(B9:AI10)</f>
        <v>491</v>
      </c>
      <c r="AK9" s="1013"/>
    </row>
    <row r="10" spans="1:37" ht="20.100000000000001" customHeight="1">
      <c r="A10" s="1021" t="s">
        <v>801</v>
      </c>
      <c r="B10" s="1015"/>
      <c r="C10" s="1016"/>
      <c r="D10" s="1024"/>
      <c r="E10" s="1025"/>
      <c r="F10" s="1015"/>
      <c r="G10" s="1016"/>
      <c r="H10" s="1015"/>
      <c r="I10" s="1016"/>
      <c r="J10" s="1015"/>
      <c r="K10" s="1016"/>
      <c r="L10" s="1015"/>
      <c r="M10" s="1016"/>
      <c r="N10" s="1015"/>
      <c r="O10" s="1016"/>
      <c r="P10" s="1015"/>
      <c r="Q10" s="1016"/>
      <c r="R10" s="1015"/>
      <c r="S10" s="1016"/>
      <c r="T10" s="1015"/>
      <c r="U10" s="1016"/>
      <c r="V10" s="1015"/>
      <c r="W10" s="1016"/>
      <c r="X10" s="1015"/>
      <c r="Y10" s="1016"/>
      <c r="Z10" s="1015"/>
      <c r="AA10" s="1016"/>
      <c r="AB10" s="1015"/>
      <c r="AC10" s="1016"/>
      <c r="AD10" s="1015"/>
      <c r="AE10" s="1016"/>
      <c r="AF10" s="1015"/>
      <c r="AG10" s="1016"/>
      <c r="AH10" s="1015"/>
      <c r="AI10" s="1016"/>
      <c r="AJ10" s="1017"/>
      <c r="AK10" s="1018"/>
    </row>
    <row r="11" spans="1:37" ht="20.100000000000001" customHeight="1">
      <c r="A11" s="1026" t="s">
        <v>802</v>
      </c>
      <c r="B11" s="1027" t="s">
        <v>796</v>
      </c>
      <c r="C11" s="1028"/>
      <c r="D11" s="1027">
        <v>1003</v>
      </c>
      <c r="E11" s="1028"/>
      <c r="F11" s="1027">
        <v>671</v>
      </c>
      <c r="G11" s="1028"/>
      <c r="H11" s="1027">
        <v>74</v>
      </c>
      <c r="I11" s="1028"/>
      <c r="J11" s="1027">
        <v>44</v>
      </c>
      <c r="K11" s="1028"/>
      <c r="L11" s="1027">
        <v>0</v>
      </c>
      <c r="M11" s="1028"/>
      <c r="N11" s="1027">
        <v>804</v>
      </c>
      <c r="O11" s="1028"/>
      <c r="P11" s="1027">
        <v>406</v>
      </c>
      <c r="Q11" s="1028"/>
      <c r="R11" s="1027">
        <v>638</v>
      </c>
      <c r="S11" s="1028"/>
      <c r="T11" s="1027">
        <v>22</v>
      </c>
      <c r="U11" s="1028"/>
      <c r="V11" s="1027">
        <v>5</v>
      </c>
      <c r="W11" s="1028"/>
      <c r="X11" s="1027">
        <v>0</v>
      </c>
      <c r="Y11" s="1028"/>
      <c r="Z11" s="1027">
        <v>0</v>
      </c>
      <c r="AA11" s="1028"/>
      <c r="AB11" s="1027">
        <v>9</v>
      </c>
      <c r="AC11" s="1028"/>
      <c r="AD11" s="1027">
        <v>82</v>
      </c>
      <c r="AE11" s="1028"/>
      <c r="AF11" s="1027">
        <v>48</v>
      </c>
      <c r="AG11" s="1028"/>
      <c r="AH11" s="1027">
        <v>966</v>
      </c>
      <c r="AI11" s="1028"/>
      <c r="AJ11" s="1029">
        <f>SUM(B11:AI12)</f>
        <v>4772</v>
      </c>
      <c r="AK11" s="1030"/>
    </row>
    <row r="12" spans="1:37" ht="20.100000000000001" customHeight="1">
      <c r="A12" s="1031" t="s">
        <v>803</v>
      </c>
      <c r="B12" s="1032"/>
      <c r="C12" s="1033"/>
      <c r="D12" s="1032"/>
      <c r="E12" s="1033"/>
      <c r="F12" s="1032"/>
      <c r="G12" s="1033"/>
      <c r="H12" s="1032"/>
      <c r="I12" s="1033"/>
      <c r="J12" s="1032"/>
      <c r="K12" s="1033"/>
      <c r="L12" s="1032"/>
      <c r="M12" s="1033"/>
      <c r="N12" s="1032"/>
      <c r="O12" s="1033"/>
      <c r="P12" s="1032"/>
      <c r="Q12" s="1033"/>
      <c r="R12" s="1032"/>
      <c r="S12" s="1033"/>
      <c r="T12" s="1032"/>
      <c r="U12" s="1033"/>
      <c r="V12" s="1032"/>
      <c r="W12" s="1033"/>
      <c r="X12" s="1032"/>
      <c r="Y12" s="1033"/>
      <c r="Z12" s="1032"/>
      <c r="AA12" s="1033"/>
      <c r="AB12" s="1032"/>
      <c r="AC12" s="1033"/>
      <c r="AD12" s="1032"/>
      <c r="AE12" s="1033"/>
      <c r="AF12" s="1032"/>
      <c r="AG12" s="1033"/>
      <c r="AH12" s="1032"/>
      <c r="AI12" s="1033"/>
      <c r="AJ12" s="1034"/>
      <c r="AK12" s="1035"/>
    </row>
    <row r="13" spans="1:37" ht="20.100000000000001" customHeight="1">
      <c r="A13" s="788" t="s">
        <v>804</v>
      </c>
      <c r="B13" s="1019" t="s">
        <v>796</v>
      </c>
      <c r="C13" s="1020"/>
      <c r="D13" s="1019">
        <v>576</v>
      </c>
      <c r="E13" s="1020"/>
      <c r="F13" s="1019">
        <v>267</v>
      </c>
      <c r="G13" s="1020"/>
      <c r="H13" s="1019">
        <v>67</v>
      </c>
      <c r="I13" s="1020"/>
      <c r="J13" s="1019">
        <v>31</v>
      </c>
      <c r="K13" s="1020"/>
      <c r="L13" s="1019" t="s">
        <v>796</v>
      </c>
      <c r="M13" s="1020"/>
      <c r="N13" s="1019">
        <v>249</v>
      </c>
      <c r="O13" s="1020"/>
      <c r="P13" s="1019">
        <v>461</v>
      </c>
      <c r="Q13" s="1020"/>
      <c r="R13" s="1019">
        <v>316</v>
      </c>
      <c r="S13" s="1020"/>
      <c r="T13" s="1019">
        <v>26</v>
      </c>
      <c r="U13" s="1020"/>
      <c r="V13" s="1019">
        <v>1</v>
      </c>
      <c r="W13" s="1020"/>
      <c r="X13" s="1019">
        <v>20</v>
      </c>
      <c r="Y13" s="1020"/>
      <c r="Z13" s="1019" t="s">
        <v>796</v>
      </c>
      <c r="AA13" s="1020"/>
      <c r="AB13" s="1019">
        <v>6</v>
      </c>
      <c r="AC13" s="1020"/>
      <c r="AD13" s="1019">
        <v>20</v>
      </c>
      <c r="AE13" s="1020"/>
      <c r="AF13" s="1019">
        <v>24</v>
      </c>
      <c r="AG13" s="1020"/>
      <c r="AH13" s="1019">
        <v>114</v>
      </c>
      <c r="AI13" s="1020"/>
      <c r="AJ13" s="1012">
        <f>SUM(B13:AI14)</f>
        <v>2178</v>
      </c>
      <c r="AK13" s="1013"/>
    </row>
    <row r="14" spans="1:37" ht="20.100000000000001" customHeight="1">
      <c r="A14" s="1021" t="s">
        <v>805</v>
      </c>
      <c r="B14" s="1015"/>
      <c r="C14" s="1016"/>
      <c r="D14" s="1015"/>
      <c r="E14" s="1016"/>
      <c r="F14" s="1015"/>
      <c r="G14" s="1016"/>
      <c r="H14" s="1015"/>
      <c r="I14" s="1016"/>
      <c r="J14" s="1015"/>
      <c r="K14" s="1016"/>
      <c r="L14" s="1015"/>
      <c r="M14" s="1016"/>
      <c r="N14" s="1015"/>
      <c r="O14" s="1016"/>
      <c r="P14" s="1015"/>
      <c r="Q14" s="1016"/>
      <c r="R14" s="1015"/>
      <c r="S14" s="1016"/>
      <c r="T14" s="1015"/>
      <c r="U14" s="1016"/>
      <c r="V14" s="1015"/>
      <c r="W14" s="1016"/>
      <c r="X14" s="1015"/>
      <c r="Y14" s="1016"/>
      <c r="Z14" s="1015"/>
      <c r="AA14" s="1016"/>
      <c r="AB14" s="1015"/>
      <c r="AC14" s="1016"/>
      <c r="AD14" s="1015"/>
      <c r="AE14" s="1016"/>
      <c r="AF14" s="1015"/>
      <c r="AG14" s="1016"/>
      <c r="AH14" s="1015"/>
      <c r="AI14" s="1016"/>
      <c r="AJ14" s="1017"/>
      <c r="AK14" s="1018"/>
    </row>
    <row r="15" spans="1:37" ht="20.100000000000001" customHeight="1">
      <c r="A15" s="1036" t="s">
        <v>806</v>
      </c>
      <c r="B15" s="1019" t="s">
        <v>796</v>
      </c>
      <c r="C15" s="1020"/>
      <c r="D15" s="1019">
        <v>148</v>
      </c>
      <c r="E15" s="1020"/>
      <c r="F15" s="1019">
        <v>124</v>
      </c>
      <c r="G15" s="1020"/>
      <c r="H15" s="1019">
        <v>26</v>
      </c>
      <c r="I15" s="1020"/>
      <c r="J15" s="1019">
        <v>9</v>
      </c>
      <c r="K15" s="1020"/>
      <c r="L15" s="1019">
        <v>2</v>
      </c>
      <c r="M15" s="1020"/>
      <c r="N15" s="1019">
        <v>112</v>
      </c>
      <c r="O15" s="1020"/>
      <c r="P15" s="1019">
        <v>252</v>
      </c>
      <c r="Q15" s="1020"/>
      <c r="R15" s="1019">
        <v>58</v>
      </c>
      <c r="S15" s="1020"/>
      <c r="T15" s="1019">
        <v>9</v>
      </c>
      <c r="U15" s="1020"/>
      <c r="V15" s="1019">
        <v>8</v>
      </c>
      <c r="W15" s="1020"/>
      <c r="X15" s="1019" t="s">
        <v>796</v>
      </c>
      <c r="Y15" s="1020"/>
      <c r="Z15" s="1019" t="s">
        <v>796</v>
      </c>
      <c r="AA15" s="1020"/>
      <c r="AB15" s="1019">
        <v>7</v>
      </c>
      <c r="AC15" s="1020"/>
      <c r="AD15" s="1019" t="s">
        <v>796</v>
      </c>
      <c r="AE15" s="1020"/>
      <c r="AF15" s="1019">
        <v>29</v>
      </c>
      <c r="AG15" s="1020"/>
      <c r="AH15" s="1019">
        <v>80</v>
      </c>
      <c r="AI15" s="1020"/>
      <c r="AJ15" s="1012">
        <f>SUM(B15:AI16)</f>
        <v>864</v>
      </c>
      <c r="AK15" s="1013"/>
    </row>
    <row r="16" spans="1:37" ht="20.100000000000001" customHeight="1">
      <c r="A16" s="1037" t="s">
        <v>807</v>
      </c>
      <c r="B16" s="1015"/>
      <c r="C16" s="1016"/>
      <c r="D16" s="1015"/>
      <c r="E16" s="1016"/>
      <c r="F16" s="1015"/>
      <c r="G16" s="1016"/>
      <c r="H16" s="1015"/>
      <c r="I16" s="1016"/>
      <c r="J16" s="1015"/>
      <c r="K16" s="1016"/>
      <c r="L16" s="1015"/>
      <c r="M16" s="1016"/>
      <c r="N16" s="1015"/>
      <c r="O16" s="1016"/>
      <c r="P16" s="1015"/>
      <c r="Q16" s="1016"/>
      <c r="R16" s="1015"/>
      <c r="S16" s="1016"/>
      <c r="T16" s="1015"/>
      <c r="U16" s="1016"/>
      <c r="V16" s="1015"/>
      <c r="W16" s="1016"/>
      <c r="X16" s="1015"/>
      <c r="Y16" s="1016"/>
      <c r="Z16" s="1015"/>
      <c r="AA16" s="1016"/>
      <c r="AB16" s="1015"/>
      <c r="AC16" s="1016"/>
      <c r="AD16" s="1015"/>
      <c r="AE16" s="1016"/>
      <c r="AF16" s="1015"/>
      <c r="AG16" s="1016"/>
      <c r="AH16" s="1015"/>
      <c r="AI16" s="1016"/>
      <c r="AJ16" s="1017"/>
      <c r="AK16" s="1018"/>
    </row>
    <row r="17" spans="1:37" ht="20.100000000000001" customHeight="1">
      <c r="A17" s="788" t="s">
        <v>808</v>
      </c>
      <c r="B17" s="1019" t="s">
        <v>796</v>
      </c>
      <c r="C17" s="1020"/>
      <c r="D17" s="1019">
        <v>106</v>
      </c>
      <c r="E17" s="1020"/>
      <c r="F17" s="1019">
        <v>33</v>
      </c>
      <c r="G17" s="1020"/>
      <c r="H17" s="1019">
        <v>26</v>
      </c>
      <c r="I17" s="1020"/>
      <c r="J17" s="1019">
        <v>20</v>
      </c>
      <c r="K17" s="1020"/>
      <c r="L17" s="1019">
        <v>2</v>
      </c>
      <c r="M17" s="1020"/>
      <c r="N17" s="1019">
        <v>50</v>
      </c>
      <c r="O17" s="1020"/>
      <c r="P17" s="1019">
        <v>33</v>
      </c>
      <c r="Q17" s="1020"/>
      <c r="R17" s="1019">
        <v>149</v>
      </c>
      <c r="S17" s="1020"/>
      <c r="T17" s="1019">
        <v>22</v>
      </c>
      <c r="U17" s="1020"/>
      <c r="V17" s="1019">
        <v>2</v>
      </c>
      <c r="W17" s="1020"/>
      <c r="X17" s="1019">
        <v>12</v>
      </c>
      <c r="Y17" s="1020"/>
      <c r="Z17" s="1019">
        <v>1</v>
      </c>
      <c r="AA17" s="1020"/>
      <c r="AB17" s="1019">
        <v>8</v>
      </c>
      <c r="AC17" s="1020"/>
      <c r="AD17" s="1019" t="s">
        <v>796</v>
      </c>
      <c r="AE17" s="1020"/>
      <c r="AF17" s="1019" t="s">
        <v>796</v>
      </c>
      <c r="AG17" s="1020"/>
      <c r="AH17" s="1019">
        <v>328</v>
      </c>
      <c r="AI17" s="1020"/>
      <c r="AJ17" s="1012">
        <f>SUM(B17:AI18)</f>
        <v>792</v>
      </c>
      <c r="AK17" s="1013"/>
    </row>
    <row r="18" spans="1:37" ht="20.100000000000001" customHeight="1">
      <c r="A18" s="1021" t="s">
        <v>809</v>
      </c>
      <c r="B18" s="1015"/>
      <c r="C18" s="1016"/>
      <c r="D18" s="1015"/>
      <c r="E18" s="1016"/>
      <c r="F18" s="1015"/>
      <c r="G18" s="1016"/>
      <c r="H18" s="1015"/>
      <c r="I18" s="1016"/>
      <c r="J18" s="1015"/>
      <c r="K18" s="1016"/>
      <c r="L18" s="1015"/>
      <c r="M18" s="1016"/>
      <c r="N18" s="1015"/>
      <c r="O18" s="1016"/>
      <c r="P18" s="1015"/>
      <c r="Q18" s="1016"/>
      <c r="R18" s="1015"/>
      <c r="S18" s="1016"/>
      <c r="T18" s="1015"/>
      <c r="U18" s="1016"/>
      <c r="V18" s="1015"/>
      <c r="W18" s="1016"/>
      <c r="X18" s="1015"/>
      <c r="Y18" s="1016"/>
      <c r="Z18" s="1015"/>
      <c r="AA18" s="1016"/>
      <c r="AB18" s="1015"/>
      <c r="AC18" s="1016"/>
      <c r="AD18" s="1015"/>
      <c r="AE18" s="1016"/>
      <c r="AF18" s="1015"/>
      <c r="AG18" s="1016"/>
      <c r="AH18" s="1015"/>
      <c r="AI18" s="1016"/>
      <c r="AJ18" s="1017"/>
      <c r="AK18" s="1018"/>
    </row>
    <row r="19" spans="1:37" ht="20.100000000000001" customHeight="1">
      <c r="A19" s="788" t="s">
        <v>810</v>
      </c>
      <c r="B19" s="1019">
        <v>14</v>
      </c>
      <c r="C19" s="1020"/>
      <c r="D19" s="1019">
        <v>152</v>
      </c>
      <c r="E19" s="1020"/>
      <c r="F19" s="1019">
        <v>56</v>
      </c>
      <c r="G19" s="1020"/>
      <c r="H19" s="1019" t="s">
        <v>796</v>
      </c>
      <c r="I19" s="1020"/>
      <c r="J19" s="1019" t="s">
        <v>796</v>
      </c>
      <c r="K19" s="1020"/>
      <c r="L19" s="1019" t="s">
        <v>796</v>
      </c>
      <c r="M19" s="1020"/>
      <c r="N19" s="1019">
        <v>17</v>
      </c>
      <c r="O19" s="1020"/>
      <c r="P19" s="1019">
        <v>76</v>
      </c>
      <c r="Q19" s="1020"/>
      <c r="R19" s="1019">
        <v>33</v>
      </c>
      <c r="S19" s="1020"/>
      <c r="T19" s="1019" t="s">
        <v>796</v>
      </c>
      <c r="U19" s="1020"/>
      <c r="V19" s="1019" t="s">
        <v>796</v>
      </c>
      <c r="W19" s="1020"/>
      <c r="X19" s="1019" t="s">
        <v>796</v>
      </c>
      <c r="Y19" s="1020"/>
      <c r="Z19" s="1019" t="s">
        <v>796</v>
      </c>
      <c r="AA19" s="1020"/>
      <c r="AB19" s="1019" t="s">
        <v>796</v>
      </c>
      <c r="AC19" s="1020"/>
      <c r="AD19" s="1019">
        <v>11</v>
      </c>
      <c r="AE19" s="1020"/>
      <c r="AF19" s="1019" t="s">
        <v>796</v>
      </c>
      <c r="AG19" s="1020"/>
      <c r="AH19" s="1019">
        <v>13</v>
      </c>
      <c r="AI19" s="1020"/>
      <c r="AJ19" s="1012">
        <f>SUM(B19:AI20)</f>
        <v>372</v>
      </c>
      <c r="AK19" s="1013"/>
    </row>
    <row r="20" spans="1:37" ht="20.100000000000001" customHeight="1">
      <c r="A20" s="1021" t="s">
        <v>811</v>
      </c>
      <c r="B20" s="1015"/>
      <c r="C20" s="1016"/>
      <c r="D20" s="1015"/>
      <c r="E20" s="1016"/>
      <c r="F20" s="1015"/>
      <c r="G20" s="1016"/>
      <c r="H20" s="1015"/>
      <c r="I20" s="1016"/>
      <c r="J20" s="1015"/>
      <c r="K20" s="1016"/>
      <c r="L20" s="1015"/>
      <c r="M20" s="1016"/>
      <c r="N20" s="1015"/>
      <c r="O20" s="1016"/>
      <c r="P20" s="1015"/>
      <c r="Q20" s="1016"/>
      <c r="R20" s="1015"/>
      <c r="S20" s="1016"/>
      <c r="T20" s="1015"/>
      <c r="U20" s="1016"/>
      <c r="V20" s="1015"/>
      <c r="W20" s="1016"/>
      <c r="X20" s="1015"/>
      <c r="Y20" s="1016"/>
      <c r="Z20" s="1015"/>
      <c r="AA20" s="1016"/>
      <c r="AB20" s="1015"/>
      <c r="AC20" s="1016"/>
      <c r="AD20" s="1015"/>
      <c r="AE20" s="1016"/>
      <c r="AF20" s="1015"/>
      <c r="AG20" s="1016"/>
      <c r="AH20" s="1015"/>
      <c r="AI20" s="1016"/>
      <c r="AJ20" s="1017"/>
      <c r="AK20" s="1018"/>
    </row>
    <row r="21" spans="1:37" ht="20.100000000000001" customHeight="1">
      <c r="A21" s="788" t="s">
        <v>812</v>
      </c>
      <c r="B21" s="1019" t="s">
        <v>796</v>
      </c>
      <c r="C21" s="1020"/>
      <c r="D21" s="1019">
        <v>90</v>
      </c>
      <c r="E21" s="1020"/>
      <c r="F21" s="1019">
        <v>59</v>
      </c>
      <c r="G21" s="1020"/>
      <c r="H21" s="1019">
        <v>28</v>
      </c>
      <c r="I21" s="1020"/>
      <c r="J21" s="1019">
        <v>4</v>
      </c>
      <c r="K21" s="1020"/>
      <c r="L21" s="1019">
        <v>2</v>
      </c>
      <c r="M21" s="1020"/>
      <c r="N21" s="1019">
        <v>63</v>
      </c>
      <c r="O21" s="1020"/>
      <c r="P21" s="1019">
        <v>121</v>
      </c>
      <c r="Q21" s="1020"/>
      <c r="R21" s="1019">
        <v>26</v>
      </c>
      <c r="S21" s="1020"/>
      <c r="T21" s="1019">
        <v>4</v>
      </c>
      <c r="U21" s="1020"/>
      <c r="V21" s="1019">
        <v>4</v>
      </c>
      <c r="W21" s="1020"/>
      <c r="X21" s="1019" t="s">
        <v>796</v>
      </c>
      <c r="Y21" s="1020"/>
      <c r="Z21" s="1019" t="s">
        <v>796</v>
      </c>
      <c r="AA21" s="1020"/>
      <c r="AB21" s="1019" t="s">
        <v>796</v>
      </c>
      <c r="AC21" s="1020"/>
      <c r="AD21" s="1019" t="s">
        <v>796</v>
      </c>
      <c r="AE21" s="1020"/>
      <c r="AF21" s="1019">
        <v>39</v>
      </c>
      <c r="AG21" s="1020"/>
      <c r="AH21" s="1019">
        <v>5</v>
      </c>
      <c r="AI21" s="1020"/>
      <c r="AJ21" s="1012">
        <f>SUM(B21:AI22)</f>
        <v>445</v>
      </c>
      <c r="AK21" s="1013"/>
    </row>
    <row r="22" spans="1:37" ht="20.100000000000001" customHeight="1">
      <c r="A22" s="1021" t="s">
        <v>813</v>
      </c>
      <c r="B22" s="1015"/>
      <c r="C22" s="1016"/>
      <c r="D22" s="1015"/>
      <c r="E22" s="1016"/>
      <c r="F22" s="1015"/>
      <c r="G22" s="1016"/>
      <c r="H22" s="1015"/>
      <c r="I22" s="1016"/>
      <c r="J22" s="1015"/>
      <c r="K22" s="1016"/>
      <c r="L22" s="1015"/>
      <c r="M22" s="1016"/>
      <c r="N22" s="1015"/>
      <c r="O22" s="1016"/>
      <c r="P22" s="1015"/>
      <c r="Q22" s="1016"/>
      <c r="R22" s="1015"/>
      <c r="S22" s="1016"/>
      <c r="T22" s="1015"/>
      <c r="U22" s="1016"/>
      <c r="V22" s="1015"/>
      <c r="W22" s="1016"/>
      <c r="X22" s="1015"/>
      <c r="Y22" s="1016"/>
      <c r="Z22" s="1015"/>
      <c r="AA22" s="1016"/>
      <c r="AB22" s="1015"/>
      <c r="AC22" s="1016"/>
      <c r="AD22" s="1015"/>
      <c r="AE22" s="1016"/>
      <c r="AF22" s="1015"/>
      <c r="AG22" s="1016"/>
      <c r="AH22" s="1015"/>
      <c r="AI22" s="1016"/>
      <c r="AJ22" s="1017"/>
      <c r="AK22" s="1018"/>
    </row>
    <row r="23" spans="1:37" s="655" customFormat="1" ht="20.100000000000001" customHeight="1">
      <c r="A23" s="788" t="s">
        <v>814</v>
      </c>
      <c r="B23" s="1019" t="s">
        <v>796</v>
      </c>
      <c r="C23" s="1020"/>
      <c r="D23" s="1019">
        <v>110</v>
      </c>
      <c r="E23" s="1020"/>
      <c r="F23" s="1019">
        <v>84</v>
      </c>
      <c r="G23" s="1020"/>
      <c r="H23" s="1019">
        <v>29</v>
      </c>
      <c r="I23" s="1020"/>
      <c r="J23" s="1019" t="s">
        <v>796</v>
      </c>
      <c r="K23" s="1020"/>
      <c r="L23" s="1019" t="s">
        <v>796</v>
      </c>
      <c r="M23" s="1020"/>
      <c r="N23" s="1019">
        <v>26</v>
      </c>
      <c r="O23" s="1020"/>
      <c r="P23" s="1019">
        <v>64</v>
      </c>
      <c r="Q23" s="1020"/>
      <c r="R23" s="1019">
        <v>24</v>
      </c>
      <c r="S23" s="1020"/>
      <c r="T23" s="1019" t="s">
        <v>796</v>
      </c>
      <c r="U23" s="1020"/>
      <c r="V23" s="1019" t="s">
        <v>796</v>
      </c>
      <c r="W23" s="1020"/>
      <c r="X23" s="1019" t="s">
        <v>796</v>
      </c>
      <c r="Y23" s="1020"/>
      <c r="Z23" s="1019" t="s">
        <v>796</v>
      </c>
      <c r="AA23" s="1020"/>
      <c r="AB23" s="1019" t="s">
        <v>796</v>
      </c>
      <c r="AC23" s="1020"/>
      <c r="AD23" s="1019">
        <v>10</v>
      </c>
      <c r="AE23" s="1020"/>
      <c r="AF23" s="1019">
        <v>19</v>
      </c>
      <c r="AG23" s="1020"/>
      <c r="AH23" s="1019">
        <v>0</v>
      </c>
      <c r="AI23" s="1020"/>
      <c r="AJ23" s="1012">
        <f>SUM(B23:AI24)</f>
        <v>366</v>
      </c>
      <c r="AK23" s="1013"/>
    </row>
    <row r="24" spans="1:37" s="655" customFormat="1" ht="20.100000000000001" customHeight="1">
      <c r="A24" s="1021" t="s">
        <v>815</v>
      </c>
      <c r="B24" s="1015"/>
      <c r="C24" s="1016"/>
      <c r="D24" s="1015"/>
      <c r="E24" s="1016"/>
      <c r="F24" s="1015"/>
      <c r="G24" s="1016"/>
      <c r="H24" s="1015"/>
      <c r="I24" s="1016"/>
      <c r="J24" s="1015"/>
      <c r="K24" s="1016"/>
      <c r="L24" s="1015"/>
      <c r="M24" s="1016"/>
      <c r="N24" s="1015"/>
      <c r="O24" s="1016"/>
      <c r="P24" s="1015"/>
      <c r="Q24" s="1016"/>
      <c r="R24" s="1015"/>
      <c r="S24" s="1016"/>
      <c r="T24" s="1015"/>
      <c r="U24" s="1016"/>
      <c r="V24" s="1015"/>
      <c r="W24" s="1016"/>
      <c r="X24" s="1015"/>
      <c r="Y24" s="1016"/>
      <c r="Z24" s="1015"/>
      <c r="AA24" s="1016"/>
      <c r="AB24" s="1015"/>
      <c r="AC24" s="1016"/>
      <c r="AD24" s="1015"/>
      <c r="AE24" s="1016"/>
      <c r="AF24" s="1015"/>
      <c r="AG24" s="1016"/>
      <c r="AH24" s="1015"/>
      <c r="AI24" s="1016"/>
      <c r="AJ24" s="1017"/>
      <c r="AK24" s="1018"/>
    </row>
    <row r="25" spans="1:37" ht="20.100000000000001" customHeight="1">
      <c r="A25" s="1038" t="s">
        <v>816</v>
      </c>
      <c r="B25" s="1022" t="s">
        <v>796</v>
      </c>
      <c r="C25" s="1023"/>
      <c r="D25" s="1022">
        <v>28</v>
      </c>
      <c r="E25" s="1023"/>
      <c r="F25" s="1022">
        <v>12</v>
      </c>
      <c r="G25" s="1023"/>
      <c r="H25" s="1022" t="s">
        <v>796</v>
      </c>
      <c r="I25" s="1023"/>
      <c r="J25" s="1022" t="s">
        <v>796</v>
      </c>
      <c r="K25" s="1023"/>
      <c r="L25" s="1022" t="s">
        <v>796</v>
      </c>
      <c r="M25" s="1023"/>
      <c r="N25" s="1022" t="s">
        <v>796</v>
      </c>
      <c r="O25" s="1023"/>
      <c r="P25" s="1022" t="s">
        <v>796</v>
      </c>
      <c r="Q25" s="1023"/>
      <c r="R25" s="1022">
        <v>6</v>
      </c>
      <c r="S25" s="1023"/>
      <c r="T25" s="1022" t="s">
        <v>796</v>
      </c>
      <c r="U25" s="1023"/>
      <c r="V25" s="1022" t="s">
        <v>796</v>
      </c>
      <c r="W25" s="1023"/>
      <c r="X25" s="1022" t="s">
        <v>796</v>
      </c>
      <c r="Y25" s="1023"/>
      <c r="Z25" s="1022" t="s">
        <v>796</v>
      </c>
      <c r="AA25" s="1023"/>
      <c r="AB25" s="1022" t="s">
        <v>796</v>
      </c>
      <c r="AC25" s="1023"/>
      <c r="AD25" s="1022" t="s">
        <v>796</v>
      </c>
      <c r="AE25" s="1023"/>
      <c r="AF25" s="1022">
        <v>2</v>
      </c>
      <c r="AG25" s="1023"/>
      <c r="AH25" s="1022">
        <v>14</v>
      </c>
      <c r="AI25" s="1023"/>
      <c r="AJ25" s="1012">
        <f>SUM(B25:AI26)</f>
        <v>62</v>
      </c>
      <c r="AK25" s="1013"/>
    </row>
    <row r="26" spans="1:37" ht="20.100000000000001" customHeight="1" thickBot="1">
      <c r="A26" s="1038" t="s">
        <v>817</v>
      </c>
      <c r="B26" s="1039"/>
      <c r="C26" s="1040"/>
      <c r="D26" s="1039"/>
      <c r="E26" s="1040"/>
      <c r="F26" s="1039"/>
      <c r="G26" s="1040"/>
      <c r="H26" s="1039"/>
      <c r="I26" s="1040"/>
      <c r="J26" s="1039"/>
      <c r="K26" s="1040"/>
      <c r="L26" s="1039"/>
      <c r="M26" s="1040"/>
      <c r="N26" s="1039"/>
      <c r="O26" s="1040"/>
      <c r="P26" s="1039"/>
      <c r="Q26" s="1040"/>
      <c r="R26" s="1039"/>
      <c r="S26" s="1040"/>
      <c r="T26" s="1039"/>
      <c r="U26" s="1040"/>
      <c r="V26" s="1039"/>
      <c r="W26" s="1040"/>
      <c r="X26" s="1039"/>
      <c r="Y26" s="1040"/>
      <c r="Z26" s="1039"/>
      <c r="AA26" s="1040"/>
      <c r="AB26" s="1039"/>
      <c r="AC26" s="1040"/>
      <c r="AD26" s="1039"/>
      <c r="AE26" s="1040"/>
      <c r="AF26" s="1039"/>
      <c r="AG26" s="1040"/>
      <c r="AH26" s="1039"/>
      <c r="AI26" s="1040"/>
      <c r="AJ26" s="1017"/>
      <c r="AK26" s="1018"/>
    </row>
    <row r="27" spans="1:37" ht="31.5" customHeight="1">
      <c r="A27" s="1041" t="s">
        <v>818</v>
      </c>
      <c r="B27" s="1042">
        <f>SUM(B5:C26)</f>
        <v>14</v>
      </c>
      <c r="C27" s="1042"/>
      <c r="D27" s="1042">
        <f>SUM(D5:E26)</f>
        <v>2562</v>
      </c>
      <c r="E27" s="1042"/>
      <c r="F27" s="1042">
        <f>SUM(F5:G26)</f>
        <v>1589</v>
      </c>
      <c r="G27" s="1042"/>
      <c r="H27" s="1042">
        <f>SUM(H5:I26)</f>
        <v>307</v>
      </c>
      <c r="I27" s="1042"/>
      <c r="J27" s="1042">
        <f>SUM(J5:K26)</f>
        <v>124</v>
      </c>
      <c r="K27" s="1042"/>
      <c r="L27" s="1042">
        <f>SUM(L5:M26)</f>
        <v>18</v>
      </c>
      <c r="M27" s="1042"/>
      <c r="N27" s="1042">
        <f>SUM(N5:O26)</f>
        <v>1497</v>
      </c>
      <c r="O27" s="1042"/>
      <c r="P27" s="1042">
        <f>SUM(P5:Q26)</f>
        <v>1728</v>
      </c>
      <c r="Q27" s="1042"/>
      <c r="R27" s="1042">
        <f>SUM(R5:S26)</f>
        <v>1407</v>
      </c>
      <c r="S27" s="1042"/>
      <c r="T27" s="1042">
        <f>SUM(T5:U26)</f>
        <v>141</v>
      </c>
      <c r="U27" s="1042"/>
      <c r="V27" s="1042">
        <f>SUM(V5:W26)</f>
        <v>62</v>
      </c>
      <c r="W27" s="1042"/>
      <c r="X27" s="1042">
        <f>SUM(X5:Y26)</f>
        <v>45</v>
      </c>
      <c r="Y27" s="1042"/>
      <c r="Z27" s="1042">
        <f>SUM(Z5:AA26)</f>
        <v>4</v>
      </c>
      <c r="AA27" s="1042"/>
      <c r="AB27" s="1042">
        <f>SUM(AB5:AC26)</f>
        <v>59</v>
      </c>
      <c r="AC27" s="1042"/>
      <c r="AD27" s="1042">
        <f>SUM(AD5:AE26)</f>
        <v>199</v>
      </c>
      <c r="AE27" s="1042"/>
      <c r="AF27" s="1042">
        <f>SUM(AF5:AG26)</f>
        <v>194</v>
      </c>
      <c r="AG27" s="1042"/>
      <c r="AH27" s="1042">
        <f>SUM(AH5:AI26)</f>
        <v>1631</v>
      </c>
      <c r="AI27" s="1042"/>
      <c r="AJ27" s="1042">
        <f>SUM(AJ5:AK26)</f>
        <v>11581</v>
      </c>
      <c r="AK27" s="1042"/>
    </row>
    <row r="28" spans="1:37" s="1044" customFormat="1" ht="20.100000000000001" customHeight="1">
      <c r="A28" s="1043" t="s">
        <v>819</v>
      </c>
    </row>
    <row r="29" spans="1:37" ht="22.5" customHeight="1">
      <c r="A29" s="1045" t="s">
        <v>820</v>
      </c>
      <c r="B29" s="1046"/>
      <c r="C29" s="1046"/>
      <c r="D29" s="1046"/>
      <c r="E29" s="1046"/>
      <c r="F29" s="1046"/>
      <c r="G29" s="1046"/>
      <c r="H29" s="1046"/>
      <c r="I29" s="1046"/>
      <c r="J29" s="1046"/>
      <c r="K29" s="1046"/>
      <c r="L29" s="1046"/>
      <c r="M29" s="1046"/>
      <c r="N29" s="1046"/>
      <c r="O29" s="1046"/>
      <c r="P29" s="1046"/>
      <c r="Q29" s="1046"/>
      <c r="R29" s="1046"/>
      <c r="S29" s="1046"/>
      <c r="T29" s="1046"/>
      <c r="U29" s="1046"/>
      <c r="V29" s="1046"/>
      <c r="W29" s="1046"/>
      <c r="X29" s="1046"/>
      <c r="Y29" s="1046"/>
      <c r="Z29" s="1046"/>
      <c r="AA29" s="1046"/>
      <c r="AB29" s="1046"/>
      <c r="AC29" s="1046"/>
      <c r="AD29" s="1046"/>
      <c r="AE29" s="1046"/>
      <c r="AF29" s="1046"/>
      <c r="AG29" s="1046"/>
      <c r="AH29" s="1046"/>
      <c r="AI29" s="1046"/>
      <c r="AJ29" s="1046"/>
      <c r="AK29" s="1046"/>
    </row>
    <row r="30" spans="1:37" ht="15">
      <c r="A30" s="1047" t="s">
        <v>821</v>
      </c>
      <c r="B30" s="1047"/>
      <c r="C30" s="1047"/>
      <c r="D30" s="1047"/>
      <c r="E30" s="1047"/>
      <c r="F30" s="1047"/>
      <c r="G30" s="1047"/>
      <c r="H30" s="1047"/>
      <c r="I30" s="1047"/>
      <c r="J30" s="1047"/>
      <c r="K30" s="1047"/>
      <c r="L30" s="1047"/>
      <c r="M30" s="1047"/>
      <c r="N30" s="1047"/>
      <c r="O30" s="1048"/>
      <c r="P30" s="1048"/>
      <c r="Q30" s="1048"/>
      <c r="R30" s="1048"/>
      <c r="S30" s="1048"/>
      <c r="T30" s="1048"/>
      <c r="U30" s="1048"/>
      <c r="V30" s="1048"/>
      <c r="W30" s="1048"/>
      <c r="X30" s="1048"/>
      <c r="Y30" s="1048"/>
      <c r="Z30" s="1048"/>
      <c r="AA30" s="1048"/>
      <c r="AB30" s="1048"/>
      <c r="AC30" s="1048"/>
      <c r="AD30" s="1048"/>
      <c r="AE30" s="1048"/>
      <c r="AF30" s="1048"/>
      <c r="AG30" s="1048"/>
      <c r="AH30" s="1048"/>
      <c r="AI30" s="1048"/>
      <c r="AJ30" s="1048"/>
      <c r="AK30" s="1048" t="s">
        <v>822</v>
      </c>
    </row>
    <row r="31" spans="1:37" ht="16.5" customHeight="1"/>
  </sheetData>
  <mergeCells count="216">
    <mergeCell ref="Z27:AA27"/>
    <mergeCell ref="AB27:AC27"/>
    <mergeCell ref="AD27:AE27"/>
    <mergeCell ref="AF27:AG27"/>
    <mergeCell ref="AH27:AI27"/>
    <mergeCell ref="AJ27:AK27"/>
    <mergeCell ref="N27:O27"/>
    <mergeCell ref="P27:Q27"/>
    <mergeCell ref="R27:S27"/>
    <mergeCell ref="T27:U27"/>
    <mergeCell ref="V27:W27"/>
    <mergeCell ref="X27:Y27"/>
    <mergeCell ref="B27:C27"/>
    <mergeCell ref="D27:E27"/>
    <mergeCell ref="F27:G27"/>
    <mergeCell ref="H27:I27"/>
    <mergeCell ref="J27:K27"/>
    <mergeCell ref="L27:M27"/>
    <mergeCell ref="Z25:AA26"/>
    <mergeCell ref="AB25:AC26"/>
    <mergeCell ref="AD25:AE26"/>
    <mergeCell ref="AF25:AG26"/>
    <mergeCell ref="AH25:AI26"/>
    <mergeCell ref="AJ25:AK26"/>
    <mergeCell ref="N25:O26"/>
    <mergeCell ref="P25:Q26"/>
    <mergeCell ref="R25:S26"/>
    <mergeCell ref="T25:U26"/>
    <mergeCell ref="V25:W26"/>
    <mergeCell ref="X25:Y26"/>
    <mergeCell ref="B25:C26"/>
    <mergeCell ref="D25:E26"/>
    <mergeCell ref="F25:G26"/>
    <mergeCell ref="H25:I26"/>
    <mergeCell ref="J25:K26"/>
    <mergeCell ref="L25:M26"/>
    <mergeCell ref="Z23:AA24"/>
    <mergeCell ref="AB23:AC24"/>
    <mergeCell ref="AD23:AE24"/>
    <mergeCell ref="AF23:AG24"/>
    <mergeCell ref="AH23:AI24"/>
    <mergeCell ref="AJ23:AK24"/>
    <mergeCell ref="N23:O24"/>
    <mergeCell ref="P23:Q24"/>
    <mergeCell ref="R23:S24"/>
    <mergeCell ref="T23:U24"/>
    <mergeCell ref="V23:W24"/>
    <mergeCell ref="X23:Y24"/>
    <mergeCell ref="B23:C24"/>
    <mergeCell ref="D23:E24"/>
    <mergeCell ref="F23:G24"/>
    <mergeCell ref="H23:I24"/>
    <mergeCell ref="J23:K24"/>
    <mergeCell ref="L23:M24"/>
    <mergeCell ref="Z21:AA22"/>
    <mergeCell ref="AB21:AC22"/>
    <mergeCell ref="AD21:AE22"/>
    <mergeCell ref="AF21:AG22"/>
    <mergeCell ref="AH21:AI22"/>
    <mergeCell ref="AJ21:AK22"/>
    <mergeCell ref="N21:O22"/>
    <mergeCell ref="P21:Q22"/>
    <mergeCell ref="R21:S22"/>
    <mergeCell ref="T21:U22"/>
    <mergeCell ref="V21:W22"/>
    <mergeCell ref="X21:Y22"/>
    <mergeCell ref="B21:C22"/>
    <mergeCell ref="D21:E22"/>
    <mergeCell ref="F21:G22"/>
    <mergeCell ref="H21:I22"/>
    <mergeCell ref="J21:K22"/>
    <mergeCell ref="L21:M22"/>
    <mergeCell ref="Z19:AA20"/>
    <mergeCell ref="AB19:AC20"/>
    <mergeCell ref="AD19:AE20"/>
    <mergeCell ref="AF19:AG20"/>
    <mergeCell ref="AH19:AI20"/>
    <mergeCell ref="AJ19:AK20"/>
    <mergeCell ref="N19:O20"/>
    <mergeCell ref="P19:Q20"/>
    <mergeCell ref="R19:S20"/>
    <mergeCell ref="T19:U20"/>
    <mergeCell ref="V19:W20"/>
    <mergeCell ref="X19:Y20"/>
    <mergeCell ref="B19:C20"/>
    <mergeCell ref="D19:E20"/>
    <mergeCell ref="F19:G20"/>
    <mergeCell ref="H19:I20"/>
    <mergeCell ref="J19:K20"/>
    <mergeCell ref="L19:M20"/>
    <mergeCell ref="Z17:AA18"/>
    <mergeCell ref="AB17:AC18"/>
    <mergeCell ref="AD17:AE18"/>
    <mergeCell ref="AF17:AG18"/>
    <mergeCell ref="AH17:AI18"/>
    <mergeCell ref="AJ17:AK18"/>
    <mergeCell ref="N17:O18"/>
    <mergeCell ref="P17:Q18"/>
    <mergeCell ref="R17:S18"/>
    <mergeCell ref="T17:U18"/>
    <mergeCell ref="V17:W18"/>
    <mergeCell ref="X17:Y18"/>
    <mergeCell ref="B17:C18"/>
    <mergeCell ref="D17:E18"/>
    <mergeCell ref="F17:G18"/>
    <mergeCell ref="H17:I18"/>
    <mergeCell ref="J17:K18"/>
    <mergeCell ref="L17:M18"/>
    <mergeCell ref="Z15:AA16"/>
    <mergeCell ref="AB15:AC16"/>
    <mergeCell ref="AD15:AE16"/>
    <mergeCell ref="AF15:AG16"/>
    <mergeCell ref="AH15:AI16"/>
    <mergeCell ref="AJ15:AK16"/>
    <mergeCell ref="N15:O16"/>
    <mergeCell ref="P15:Q16"/>
    <mergeCell ref="R15:S16"/>
    <mergeCell ref="T15:U16"/>
    <mergeCell ref="V15:W16"/>
    <mergeCell ref="X15:Y16"/>
    <mergeCell ref="B15:C16"/>
    <mergeCell ref="D15:E16"/>
    <mergeCell ref="F15:G16"/>
    <mergeCell ref="H15:I16"/>
    <mergeCell ref="J15:K16"/>
    <mergeCell ref="L15:M16"/>
    <mergeCell ref="Z13:AA14"/>
    <mergeCell ref="AB13:AC14"/>
    <mergeCell ref="AD13:AE14"/>
    <mergeCell ref="AF13:AG14"/>
    <mergeCell ref="AH13:AI14"/>
    <mergeCell ref="AJ13:AK14"/>
    <mergeCell ref="N13:O14"/>
    <mergeCell ref="P13:Q14"/>
    <mergeCell ref="R13:S14"/>
    <mergeCell ref="T13:U14"/>
    <mergeCell ref="V13:W14"/>
    <mergeCell ref="X13:Y14"/>
    <mergeCell ref="B13:C14"/>
    <mergeCell ref="D13:E14"/>
    <mergeCell ref="F13:G14"/>
    <mergeCell ref="H13:I14"/>
    <mergeCell ref="J13:K14"/>
    <mergeCell ref="L13:M14"/>
    <mergeCell ref="Z11:AA12"/>
    <mergeCell ref="AB11:AC12"/>
    <mergeCell ref="AD11:AE12"/>
    <mergeCell ref="AF11:AG12"/>
    <mergeCell ref="AH11:AI12"/>
    <mergeCell ref="AJ11:AK12"/>
    <mergeCell ref="N11:O12"/>
    <mergeCell ref="P11:Q12"/>
    <mergeCell ref="R11:S12"/>
    <mergeCell ref="T11:U12"/>
    <mergeCell ref="V11:W12"/>
    <mergeCell ref="X11:Y12"/>
    <mergeCell ref="B11:C12"/>
    <mergeCell ref="D11:E12"/>
    <mergeCell ref="F11:G12"/>
    <mergeCell ref="H11:I12"/>
    <mergeCell ref="J11:K12"/>
    <mergeCell ref="L11:M12"/>
    <mergeCell ref="Z9:AA10"/>
    <mergeCell ref="AB9:AC10"/>
    <mergeCell ref="AD9:AE10"/>
    <mergeCell ref="AF9:AG10"/>
    <mergeCell ref="AH9:AI10"/>
    <mergeCell ref="AJ9:AK10"/>
    <mergeCell ref="N9:O10"/>
    <mergeCell ref="P9:Q10"/>
    <mergeCell ref="R9:S10"/>
    <mergeCell ref="T9:U10"/>
    <mergeCell ref="V9:W10"/>
    <mergeCell ref="X9:Y10"/>
    <mergeCell ref="B9:C10"/>
    <mergeCell ref="D9:E10"/>
    <mergeCell ref="F9:G10"/>
    <mergeCell ref="H9:I10"/>
    <mergeCell ref="J9:K10"/>
    <mergeCell ref="L9:M10"/>
    <mergeCell ref="Z7:AA8"/>
    <mergeCell ref="AB7:AC8"/>
    <mergeCell ref="AD7:AE8"/>
    <mergeCell ref="AF7:AG8"/>
    <mergeCell ref="AH7:AI8"/>
    <mergeCell ref="AJ7:AK8"/>
    <mergeCell ref="N7:O8"/>
    <mergeCell ref="P7:Q8"/>
    <mergeCell ref="R7:S8"/>
    <mergeCell ref="T7:U8"/>
    <mergeCell ref="V7:W8"/>
    <mergeCell ref="X7:Y8"/>
    <mergeCell ref="B7:C8"/>
    <mergeCell ref="D7:E8"/>
    <mergeCell ref="F7:G8"/>
    <mergeCell ref="H7:I8"/>
    <mergeCell ref="J7:K8"/>
    <mergeCell ref="L7:M8"/>
    <mergeCell ref="Z5:AA6"/>
    <mergeCell ref="AB5:AC6"/>
    <mergeCell ref="AD5:AE6"/>
    <mergeCell ref="AF5:AG6"/>
    <mergeCell ref="AH5:AI6"/>
    <mergeCell ref="AJ5:AK6"/>
    <mergeCell ref="N5:O6"/>
    <mergeCell ref="P5:Q6"/>
    <mergeCell ref="R5:S6"/>
    <mergeCell ref="T5:U6"/>
    <mergeCell ref="V5:W6"/>
    <mergeCell ref="X5:Y6"/>
    <mergeCell ref="B5:C6"/>
    <mergeCell ref="D5:E6"/>
    <mergeCell ref="F5:G6"/>
    <mergeCell ref="H5:I6"/>
    <mergeCell ref="J5:K6"/>
    <mergeCell ref="L5:M6"/>
  </mergeCells>
  <printOptions horizontalCentered="1" verticalCentered="1"/>
  <pageMargins left="0.59055118110236227" right="0.78740157480314965" top="0.9055118110236221" bottom="0.9055118110236221" header="0.51181102362204722" footer="0.51181102362204722"/>
  <pageSetup paperSize="9" scale="63" orientation="landscape" r:id="rId1"/>
  <headerFooter alignWithMargins="0"/>
  <rowBreaks count="1" manualBreakCount="1">
    <brk id="31" max="3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EBD06-B67E-484B-BAD1-F96A7280CA65}">
  <dimension ref="A1:AD91"/>
  <sheetViews>
    <sheetView showGridLines="0" zoomScale="70" zoomScaleNormal="70" zoomScaleSheetLayoutView="66" workbookViewId="0">
      <selection activeCell="B6" sqref="B6"/>
    </sheetView>
  </sheetViews>
  <sheetFormatPr defaultRowHeight="39.950000000000003" customHeight="1"/>
  <cols>
    <col min="1" max="1" width="12.7109375" style="1050" customWidth="1"/>
    <col min="2" max="14" width="7.7109375" style="1050" customWidth="1"/>
    <col min="15" max="15" width="12.7109375" style="1050" customWidth="1"/>
    <col min="16" max="28" width="7.7109375" style="1050" customWidth="1"/>
    <col min="29" max="256" width="9.140625" style="1050"/>
    <col min="257" max="257" width="12.7109375" style="1050" customWidth="1"/>
    <col min="258" max="270" width="7.7109375" style="1050" customWidth="1"/>
    <col min="271" max="271" width="12.7109375" style="1050" customWidth="1"/>
    <col min="272" max="284" width="7.7109375" style="1050" customWidth="1"/>
    <col min="285" max="512" width="9.140625" style="1050"/>
    <col min="513" max="513" width="12.7109375" style="1050" customWidth="1"/>
    <col min="514" max="526" width="7.7109375" style="1050" customWidth="1"/>
    <col min="527" max="527" width="12.7109375" style="1050" customWidth="1"/>
    <col min="528" max="540" width="7.7109375" style="1050" customWidth="1"/>
    <col min="541" max="768" width="9.140625" style="1050"/>
    <col min="769" max="769" width="12.7109375" style="1050" customWidth="1"/>
    <col min="770" max="782" width="7.7109375" style="1050" customWidth="1"/>
    <col min="783" max="783" width="12.7109375" style="1050" customWidth="1"/>
    <col min="784" max="796" width="7.7109375" style="1050" customWidth="1"/>
    <col min="797" max="1024" width="9.140625" style="1050"/>
    <col min="1025" max="1025" width="12.7109375" style="1050" customWidth="1"/>
    <col min="1026" max="1038" width="7.7109375" style="1050" customWidth="1"/>
    <col min="1039" max="1039" width="12.7109375" style="1050" customWidth="1"/>
    <col min="1040" max="1052" width="7.7109375" style="1050" customWidth="1"/>
    <col min="1053" max="1280" width="9.140625" style="1050"/>
    <col min="1281" max="1281" width="12.7109375" style="1050" customWidth="1"/>
    <col min="1282" max="1294" width="7.7109375" style="1050" customWidth="1"/>
    <col min="1295" max="1295" width="12.7109375" style="1050" customWidth="1"/>
    <col min="1296" max="1308" width="7.7109375" style="1050" customWidth="1"/>
    <col min="1309" max="1536" width="9.140625" style="1050"/>
    <col min="1537" max="1537" width="12.7109375" style="1050" customWidth="1"/>
    <col min="1538" max="1550" width="7.7109375" style="1050" customWidth="1"/>
    <col min="1551" max="1551" width="12.7109375" style="1050" customWidth="1"/>
    <col min="1552" max="1564" width="7.7109375" style="1050" customWidth="1"/>
    <col min="1565" max="1792" width="9.140625" style="1050"/>
    <col min="1793" max="1793" width="12.7109375" style="1050" customWidth="1"/>
    <col min="1794" max="1806" width="7.7109375" style="1050" customWidth="1"/>
    <col min="1807" max="1807" width="12.7109375" style="1050" customWidth="1"/>
    <col min="1808" max="1820" width="7.7109375" style="1050" customWidth="1"/>
    <col min="1821" max="2048" width="9.140625" style="1050"/>
    <col min="2049" max="2049" width="12.7109375" style="1050" customWidth="1"/>
    <col min="2050" max="2062" width="7.7109375" style="1050" customWidth="1"/>
    <col min="2063" max="2063" width="12.7109375" style="1050" customWidth="1"/>
    <col min="2064" max="2076" width="7.7109375" style="1050" customWidth="1"/>
    <col min="2077" max="2304" width="9.140625" style="1050"/>
    <col min="2305" max="2305" width="12.7109375" style="1050" customWidth="1"/>
    <col min="2306" max="2318" width="7.7109375" style="1050" customWidth="1"/>
    <col min="2319" max="2319" width="12.7109375" style="1050" customWidth="1"/>
    <col min="2320" max="2332" width="7.7109375" style="1050" customWidth="1"/>
    <col min="2333" max="2560" width="9.140625" style="1050"/>
    <col min="2561" max="2561" width="12.7109375" style="1050" customWidth="1"/>
    <col min="2562" max="2574" width="7.7109375" style="1050" customWidth="1"/>
    <col min="2575" max="2575" width="12.7109375" style="1050" customWidth="1"/>
    <col min="2576" max="2588" width="7.7109375" style="1050" customWidth="1"/>
    <col min="2589" max="2816" width="9.140625" style="1050"/>
    <col min="2817" max="2817" width="12.7109375" style="1050" customWidth="1"/>
    <col min="2818" max="2830" width="7.7109375" style="1050" customWidth="1"/>
    <col min="2831" max="2831" width="12.7109375" style="1050" customWidth="1"/>
    <col min="2832" max="2844" width="7.7109375" style="1050" customWidth="1"/>
    <col min="2845" max="3072" width="9.140625" style="1050"/>
    <col min="3073" max="3073" width="12.7109375" style="1050" customWidth="1"/>
    <col min="3074" max="3086" width="7.7109375" style="1050" customWidth="1"/>
    <col min="3087" max="3087" width="12.7109375" style="1050" customWidth="1"/>
    <col min="3088" max="3100" width="7.7109375" style="1050" customWidth="1"/>
    <col min="3101" max="3328" width="9.140625" style="1050"/>
    <col min="3329" max="3329" width="12.7109375" style="1050" customWidth="1"/>
    <col min="3330" max="3342" width="7.7109375" style="1050" customWidth="1"/>
    <col min="3343" max="3343" width="12.7109375" style="1050" customWidth="1"/>
    <col min="3344" max="3356" width="7.7109375" style="1050" customWidth="1"/>
    <col min="3357" max="3584" width="9.140625" style="1050"/>
    <col min="3585" max="3585" width="12.7109375" style="1050" customWidth="1"/>
    <col min="3586" max="3598" width="7.7109375" style="1050" customWidth="1"/>
    <col min="3599" max="3599" width="12.7109375" style="1050" customWidth="1"/>
    <col min="3600" max="3612" width="7.7109375" style="1050" customWidth="1"/>
    <col min="3613" max="3840" width="9.140625" style="1050"/>
    <col min="3841" max="3841" width="12.7109375" style="1050" customWidth="1"/>
    <col min="3842" max="3854" width="7.7109375" style="1050" customWidth="1"/>
    <col min="3855" max="3855" width="12.7109375" style="1050" customWidth="1"/>
    <col min="3856" max="3868" width="7.7109375" style="1050" customWidth="1"/>
    <col min="3869" max="4096" width="9.140625" style="1050"/>
    <col min="4097" max="4097" width="12.7109375" style="1050" customWidth="1"/>
    <col min="4098" max="4110" width="7.7109375" style="1050" customWidth="1"/>
    <col min="4111" max="4111" width="12.7109375" style="1050" customWidth="1"/>
    <col min="4112" max="4124" width="7.7109375" style="1050" customWidth="1"/>
    <col min="4125" max="4352" width="9.140625" style="1050"/>
    <col min="4353" max="4353" width="12.7109375" style="1050" customWidth="1"/>
    <col min="4354" max="4366" width="7.7109375" style="1050" customWidth="1"/>
    <col min="4367" max="4367" width="12.7109375" style="1050" customWidth="1"/>
    <col min="4368" max="4380" width="7.7109375" style="1050" customWidth="1"/>
    <col min="4381" max="4608" width="9.140625" style="1050"/>
    <col min="4609" max="4609" width="12.7109375" style="1050" customWidth="1"/>
    <col min="4610" max="4622" width="7.7109375" style="1050" customWidth="1"/>
    <col min="4623" max="4623" width="12.7109375" style="1050" customWidth="1"/>
    <col min="4624" max="4636" width="7.7109375" style="1050" customWidth="1"/>
    <col min="4637" max="4864" width="9.140625" style="1050"/>
    <col min="4865" max="4865" width="12.7109375" style="1050" customWidth="1"/>
    <col min="4866" max="4878" width="7.7109375" style="1050" customWidth="1"/>
    <col min="4879" max="4879" width="12.7109375" style="1050" customWidth="1"/>
    <col min="4880" max="4892" width="7.7109375" style="1050" customWidth="1"/>
    <col min="4893" max="5120" width="9.140625" style="1050"/>
    <col min="5121" max="5121" width="12.7109375" style="1050" customWidth="1"/>
    <col min="5122" max="5134" width="7.7109375" style="1050" customWidth="1"/>
    <col min="5135" max="5135" width="12.7109375" style="1050" customWidth="1"/>
    <col min="5136" max="5148" width="7.7109375" style="1050" customWidth="1"/>
    <col min="5149" max="5376" width="9.140625" style="1050"/>
    <col min="5377" max="5377" width="12.7109375" style="1050" customWidth="1"/>
    <col min="5378" max="5390" width="7.7109375" style="1050" customWidth="1"/>
    <col min="5391" max="5391" width="12.7109375" style="1050" customWidth="1"/>
    <col min="5392" max="5404" width="7.7109375" style="1050" customWidth="1"/>
    <col min="5405" max="5632" width="9.140625" style="1050"/>
    <col min="5633" max="5633" width="12.7109375" style="1050" customWidth="1"/>
    <col min="5634" max="5646" width="7.7109375" style="1050" customWidth="1"/>
    <col min="5647" max="5647" width="12.7109375" style="1050" customWidth="1"/>
    <col min="5648" max="5660" width="7.7109375" style="1050" customWidth="1"/>
    <col min="5661" max="5888" width="9.140625" style="1050"/>
    <col min="5889" max="5889" width="12.7109375" style="1050" customWidth="1"/>
    <col min="5890" max="5902" width="7.7109375" style="1050" customWidth="1"/>
    <col min="5903" max="5903" width="12.7109375" style="1050" customWidth="1"/>
    <col min="5904" max="5916" width="7.7109375" style="1050" customWidth="1"/>
    <col min="5917" max="6144" width="9.140625" style="1050"/>
    <col min="6145" max="6145" width="12.7109375" style="1050" customWidth="1"/>
    <col min="6146" max="6158" width="7.7109375" style="1050" customWidth="1"/>
    <col min="6159" max="6159" width="12.7109375" style="1050" customWidth="1"/>
    <col min="6160" max="6172" width="7.7109375" style="1050" customWidth="1"/>
    <col min="6173" max="6400" width="9.140625" style="1050"/>
    <col min="6401" max="6401" width="12.7109375" style="1050" customWidth="1"/>
    <col min="6402" max="6414" width="7.7109375" style="1050" customWidth="1"/>
    <col min="6415" max="6415" width="12.7109375" style="1050" customWidth="1"/>
    <col min="6416" max="6428" width="7.7109375" style="1050" customWidth="1"/>
    <col min="6429" max="6656" width="9.140625" style="1050"/>
    <col min="6657" max="6657" width="12.7109375" style="1050" customWidth="1"/>
    <col min="6658" max="6670" width="7.7109375" style="1050" customWidth="1"/>
    <col min="6671" max="6671" width="12.7109375" style="1050" customWidth="1"/>
    <col min="6672" max="6684" width="7.7109375" style="1050" customWidth="1"/>
    <col min="6685" max="6912" width="9.140625" style="1050"/>
    <col min="6913" max="6913" width="12.7109375" style="1050" customWidth="1"/>
    <col min="6914" max="6926" width="7.7109375" style="1050" customWidth="1"/>
    <col min="6927" max="6927" width="12.7109375" style="1050" customWidth="1"/>
    <col min="6928" max="6940" width="7.7109375" style="1050" customWidth="1"/>
    <col min="6941" max="7168" width="9.140625" style="1050"/>
    <col min="7169" max="7169" width="12.7109375" style="1050" customWidth="1"/>
    <col min="7170" max="7182" width="7.7109375" style="1050" customWidth="1"/>
    <col min="7183" max="7183" width="12.7109375" style="1050" customWidth="1"/>
    <col min="7184" max="7196" width="7.7109375" style="1050" customWidth="1"/>
    <col min="7197" max="7424" width="9.140625" style="1050"/>
    <col min="7425" max="7425" width="12.7109375" style="1050" customWidth="1"/>
    <col min="7426" max="7438" width="7.7109375" style="1050" customWidth="1"/>
    <col min="7439" max="7439" width="12.7109375" style="1050" customWidth="1"/>
    <col min="7440" max="7452" width="7.7109375" style="1050" customWidth="1"/>
    <col min="7453" max="7680" width="9.140625" style="1050"/>
    <col min="7681" max="7681" width="12.7109375" style="1050" customWidth="1"/>
    <col min="7682" max="7694" width="7.7109375" style="1050" customWidth="1"/>
    <col min="7695" max="7695" width="12.7109375" style="1050" customWidth="1"/>
    <col min="7696" max="7708" width="7.7109375" style="1050" customWidth="1"/>
    <col min="7709" max="7936" width="9.140625" style="1050"/>
    <col min="7937" max="7937" width="12.7109375" style="1050" customWidth="1"/>
    <col min="7938" max="7950" width="7.7109375" style="1050" customWidth="1"/>
    <col min="7951" max="7951" width="12.7109375" style="1050" customWidth="1"/>
    <col min="7952" max="7964" width="7.7109375" style="1050" customWidth="1"/>
    <col min="7965" max="8192" width="9.140625" style="1050"/>
    <col min="8193" max="8193" width="12.7109375" style="1050" customWidth="1"/>
    <col min="8194" max="8206" width="7.7109375" style="1050" customWidth="1"/>
    <col min="8207" max="8207" width="12.7109375" style="1050" customWidth="1"/>
    <col min="8208" max="8220" width="7.7109375" style="1050" customWidth="1"/>
    <col min="8221" max="8448" width="9.140625" style="1050"/>
    <col min="8449" max="8449" width="12.7109375" style="1050" customWidth="1"/>
    <col min="8450" max="8462" width="7.7109375" style="1050" customWidth="1"/>
    <col min="8463" max="8463" width="12.7109375" style="1050" customWidth="1"/>
    <col min="8464" max="8476" width="7.7109375" style="1050" customWidth="1"/>
    <col min="8477" max="8704" width="9.140625" style="1050"/>
    <col min="8705" max="8705" width="12.7109375" style="1050" customWidth="1"/>
    <col min="8706" max="8718" width="7.7109375" style="1050" customWidth="1"/>
    <col min="8719" max="8719" width="12.7109375" style="1050" customWidth="1"/>
    <col min="8720" max="8732" width="7.7109375" style="1050" customWidth="1"/>
    <col min="8733" max="8960" width="9.140625" style="1050"/>
    <col min="8961" max="8961" width="12.7109375" style="1050" customWidth="1"/>
    <col min="8962" max="8974" width="7.7109375" style="1050" customWidth="1"/>
    <col min="8975" max="8975" width="12.7109375" style="1050" customWidth="1"/>
    <col min="8976" max="8988" width="7.7109375" style="1050" customWidth="1"/>
    <col min="8989" max="9216" width="9.140625" style="1050"/>
    <col min="9217" max="9217" width="12.7109375" style="1050" customWidth="1"/>
    <col min="9218" max="9230" width="7.7109375" style="1050" customWidth="1"/>
    <col min="9231" max="9231" width="12.7109375" style="1050" customWidth="1"/>
    <col min="9232" max="9244" width="7.7109375" style="1050" customWidth="1"/>
    <col min="9245" max="9472" width="9.140625" style="1050"/>
    <col min="9473" max="9473" width="12.7109375" style="1050" customWidth="1"/>
    <col min="9474" max="9486" width="7.7109375" style="1050" customWidth="1"/>
    <col min="9487" max="9487" width="12.7109375" style="1050" customWidth="1"/>
    <col min="9488" max="9500" width="7.7109375" style="1050" customWidth="1"/>
    <col min="9501" max="9728" width="9.140625" style="1050"/>
    <col min="9729" max="9729" width="12.7109375" style="1050" customWidth="1"/>
    <col min="9730" max="9742" width="7.7109375" style="1050" customWidth="1"/>
    <col min="9743" max="9743" width="12.7109375" style="1050" customWidth="1"/>
    <col min="9744" max="9756" width="7.7109375" style="1050" customWidth="1"/>
    <col min="9757" max="9984" width="9.140625" style="1050"/>
    <col min="9985" max="9985" width="12.7109375" style="1050" customWidth="1"/>
    <col min="9986" max="9998" width="7.7109375" style="1050" customWidth="1"/>
    <col min="9999" max="9999" width="12.7109375" style="1050" customWidth="1"/>
    <col min="10000" max="10012" width="7.7109375" style="1050" customWidth="1"/>
    <col min="10013" max="10240" width="9.140625" style="1050"/>
    <col min="10241" max="10241" width="12.7109375" style="1050" customWidth="1"/>
    <col min="10242" max="10254" width="7.7109375" style="1050" customWidth="1"/>
    <col min="10255" max="10255" width="12.7109375" style="1050" customWidth="1"/>
    <col min="10256" max="10268" width="7.7109375" style="1050" customWidth="1"/>
    <col min="10269" max="10496" width="9.140625" style="1050"/>
    <col min="10497" max="10497" width="12.7109375" style="1050" customWidth="1"/>
    <col min="10498" max="10510" width="7.7109375" style="1050" customWidth="1"/>
    <col min="10511" max="10511" width="12.7109375" style="1050" customWidth="1"/>
    <col min="10512" max="10524" width="7.7109375" style="1050" customWidth="1"/>
    <col min="10525" max="10752" width="9.140625" style="1050"/>
    <col min="10753" max="10753" width="12.7109375" style="1050" customWidth="1"/>
    <col min="10754" max="10766" width="7.7109375" style="1050" customWidth="1"/>
    <col min="10767" max="10767" width="12.7109375" style="1050" customWidth="1"/>
    <col min="10768" max="10780" width="7.7109375" style="1050" customWidth="1"/>
    <col min="10781" max="11008" width="9.140625" style="1050"/>
    <col min="11009" max="11009" width="12.7109375" style="1050" customWidth="1"/>
    <col min="11010" max="11022" width="7.7109375" style="1050" customWidth="1"/>
    <col min="11023" max="11023" width="12.7109375" style="1050" customWidth="1"/>
    <col min="11024" max="11036" width="7.7109375" style="1050" customWidth="1"/>
    <col min="11037" max="11264" width="9.140625" style="1050"/>
    <col min="11265" max="11265" width="12.7109375" style="1050" customWidth="1"/>
    <col min="11266" max="11278" width="7.7109375" style="1050" customWidth="1"/>
    <col min="11279" max="11279" width="12.7109375" style="1050" customWidth="1"/>
    <col min="11280" max="11292" width="7.7109375" style="1050" customWidth="1"/>
    <col min="11293" max="11520" width="9.140625" style="1050"/>
    <col min="11521" max="11521" width="12.7109375" style="1050" customWidth="1"/>
    <col min="11522" max="11534" width="7.7109375" style="1050" customWidth="1"/>
    <col min="11535" max="11535" width="12.7109375" style="1050" customWidth="1"/>
    <col min="11536" max="11548" width="7.7109375" style="1050" customWidth="1"/>
    <col min="11549" max="11776" width="9.140625" style="1050"/>
    <col min="11777" max="11777" width="12.7109375" style="1050" customWidth="1"/>
    <col min="11778" max="11790" width="7.7109375" style="1050" customWidth="1"/>
    <col min="11791" max="11791" width="12.7109375" style="1050" customWidth="1"/>
    <col min="11792" max="11804" width="7.7109375" style="1050" customWidth="1"/>
    <col min="11805" max="12032" width="9.140625" style="1050"/>
    <col min="12033" max="12033" width="12.7109375" style="1050" customWidth="1"/>
    <col min="12034" max="12046" width="7.7109375" style="1050" customWidth="1"/>
    <col min="12047" max="12047" width="12.7109375" style="1050" customWidth="1"/>
    <col min="12048" max="12060" width="7.7109375" style="1050" customWidth="1"/>
    <col min="12061" max="12288" width="9.140625" style="1050"/>
    <col min="12289" max="12289" width="12.7109375" style="1050" customWidth="1"/>
    <col min="12290" max="12302" width="7.7109375" style="1050" customWidth="1"/>
    <col min="12303" max="12303" width="12.7109375" style="1050" customWidth="1"/>
    <col min="12304" max="12316" width="7.7109375" style="1050" customWidth="1"/>
    <col min="12317" max="12544" width="9.140625" style="1050"/>
    <col min="12545" max="12545" width="12.7109375" style="1050" customWidth="1"/>
    <col min="12546" max="12558" width="7.7109375" style="1050" customWidth="1"/>
    <col min="12559" max="12559" width="12.7109375" style="1050" customWidth="1"/>
    <col min="12560" max="12572" width="7.7109375" style="1050" customWidth="1"/>
    <col min="12573" max="12800" width="9.140625" style="1050"/>
    <col min="12801" max="12801" width="12.7109375" style="1050" customWidth="1"/>
    <col min="12802" max="12814" width="7.7109375" style="1050" customWidth="1"/>
    <col min="12815" max="12815" width="12.7109375" style="1050" customWidth="1"/>
    <col min="12816" max="12828" width="7.7109375" style="1050" customWidth="1"/>
    <col min="12829" max="13056" width="9.140625" style="1050"/>
    <col min="13057" max="13057" width="12.7109375" style="1050" customWidth="1"/>
    <col min="13058" max="13070" width="7.7109375" style="1050" customWidth="1"/>
    <col min="13071" max="13071" width="12.7109375" style="1050" customWidth="1"/>
    <col min="13072" max="13084" width="7.7109375" style="1050" customWidth="1"/>
    <col min="13085" max="13312" width="9.140625" style="1050"/>
    <col min="13313" max="13313" width="12.7109375" style="1050" customWidth="1"/>
    <col min="13314" max="13326" width="7.7109375" style="1050" customWidth="1"/>
    <col min="13327" max="13327" width="12.7109375" style="1050" customWidth="1"/>
    <col min="13328" max="13340" width="7.7109375" style="1050" customWidth="1"/>
    <col min="13341" max="13568" width="9.140625" style="1050"/>
    <col min="13569" max="13569" width="12.7109375" style="1050" customWidth="1"/>
    <col min="13570" max="13582" width="7.7109375" style="1050" customWidth="1"/>
    <col min="13583" max="13583" width="12.7109375" style="1050" customWidth="1"/>
    <col min="13584" max="13596" width="7.7109375" style="1050" customWidth="1"/>
    <col min="13597" max="13824" width="9.140625" style="1050"/>
    <col min="13825" max="13825" width="12.7109375" style="1050" customWidth="1"/>
    <col min="13826" max="13838" width="7.7109375" style="1050" customWidth="1"/>
    <col min="13839" max="13839" width="12.7109375" style="1050" customWidth="1"/>
    <col min="13840" max="13852" width="7.7109375" style="1050" customWidth="1"/>
    <col min="13853" max="14080" width="9.140625" style="1050"/>
    <col min="14081" max="14081" width="12.7109375" style="1050" customWidth="1"/>
    <col min="14082" max="14094" width="7.7109375" style="1050" customWidth="1"/>
    <col min="14095" max="14095" width="12.7109375" style="1050" customWidth="1"/>
    <col min="14096" max="14108" width="7.7109375" style="1050" customWidth="1"/>
    <col min="14109" max="14336" width="9.140625" style="1050"/>
    <col min="14337" max="14337" width="12.7109375" style="1050" customWidth="1"/>
    <col min="14338" max="14350" width="7.7109375" style="1050" customWidth="1"/>
    <col min="14351" max="14351" width="12.7109375" style="1050" customWidth="1"/>
    <col min="14352" max="14364" width="7.7109375" style="1050" customWidth="1"/>
    <col min="14365" max="14592" width="9.140625" style="1050"/>
    <col min="14593" max="14593" width="12.7109375" style="1050" customWidth="1"/>
    <col min="14594" max="14606" width="7.7109375" style="1050" customWidth="1"/>
    <col min="14607" max="14607" width="12.7109375" style="1050" customWidth="1"/>
    <col min="14608" max="14620" width="7.7109375" style="1050" customWidth="1"/>
    <col min="14621" max="14848" width="9.140625" style="1050"/>
    <col min="14849" max="14849" width="12.7109375" style="1050" customWidth="1"/>
    <col min="14850" max="14862" width="7.7109375" style="1050" customWidth="1"/>
    <col min="14863" max="14863" width="12.7109375" style="1050" customWidth="1"/>
    <col min="14864" max="14876" width="7.7109375" style="1050" customWidth="1"/>
    <col min="14877" max="15104" width="9.140625" style="1050"/>
    <col min="15105" max="15105" width="12.7109375" style="1050" customWidth="1"/>
    <col min="15106" max="15118" width="7.7109375" style="1050" customWidth="1"/>
    <col min="15119" max="15119" width="12.7109375" style="1050" customWidth="1"/>
    <col min="15120" max="15132" width="7.7109375" style="1050" customWidth="1"/>
    <col min="15133" max="15360" width="9.140625" style="1050"/>
    <col min="15361" max="15361" width="12.7109375" style="1050" customWidth="1"/>
    <col min="15362" max="15374" width="7.7109375" style="1050" customWidth="1"/>
    <col min="15375" max="15375" width="12.7109375" style="1050" customWidth="1"/>
    <col min="15376" max="15388" width="7.7109375" style="1050" customWidth="1"/>
    <col min="15389" max="15616" width="9.140625" style="1050"/>
    <col min="15617" max="15617" width="12.7109375" style="1050" customWidth="1"/>
    <col min="15618" max="15630" width="7.7109375" style="1050" customWidth="1"/>
    <col min="15631" max="15631" width="12.7109375" style="1050" customWidth="1"/>
    <col min="15632" max="15644" width="7.7109375" style="1050" customWidth="1"/>
    <col min="15645" max="15872" width="9.140625" style="1050"/>
    <col min="15873" max="15873" width="12.7109375" style="1050" customWidth="1"/>
    <col min="15874" max="15886" width="7.7109375" style="1050" customWidth="1"/>
    <col min="15887" max="15887" width="12.7109375" style="1050" customWidth="1"/>
    <col min="15888" max="15900" width="7.7109375" style="1050" customWidth="1"/>
    <col min="15901" max="16128" width="9.140625" style="1050"/>
    <col min="16129" max="16129" width="12.7109375" style="1050" customWidth="1"/>
    <col min="16130" max="16142" width="7.7109375" style="1050" customWidth="1"/>
    <col min="16143" max="16143" width="12.7109375" style="1050" customWidth="1"/>
    <col min="16144" max="16156" width="7.7109375" style="1050" customWidth="1"/>
    <col min="16157" max="16384" width="9.140625" style="1050"/>
  </cols>
  <sheetData>
    <row r="1" spans="1:28" ht="24.95" customHeight="1">
      <c r="A1" s="1049" t="s">
        <v>823</v>
      </c>
      <c r="B1" s="1049"/>
      <c r="C1" s="1049"/>
      <c r="D1" s="1049"/>
      <c r="E1" s="1049"/>
      <c r="F1" s="1049"/>
      <c r="G1" s="1049"/>
      <c r="H1" s="1049"/>
      <c r="I1" s="1049"/>
      <c r="J1" s="1049"/>
      <c r="K1" s="1049"/>
      <c r="L1" s="1049"/>
      <c r="M1" s="1049"/>
      <c r="N1" s="1049"/>
    </row>
    <row r="2" spans="1:28" ht="24.95" customHeight="1">
      <c r="A2" s="1051" t="s">
        <v>824</v>
      </c>
      <c r="B2" s="1051"/>
      <c r="C2" s="1051"/>
      <c r="D2" s="1051"/>
      <c r="E2" s="1051"/>
      <c r="F2" s="1051"/>
      <c r="G2" s="1051"/>
      <c r="H2" s="1051"/>
      <c r="I2" s="1051"/>
      <c r="J2" s="1051"/>
      <c r="K2" s="1051"/>
      <c r="L2" s="1051"/>
      <c r="M2" s="1051"/>
      <c r="N2" s="1051"/>
    </row>
    <row r="3" spans="1:28" ht="24.95" customHeight="1">
      <c r="A3" s="1052" t="s">
        <v>825</v>
      </c>
      <c r="B3" s="1053"/>
      <c r="C3" s="1053"/>
      <c r="D3" s="1053"/>
      <c r="E3" s="1053"/>
      <c r="F3" s="1053"/>
      <c r="G3" s="1053"/>
      <c r="H3" s="1053"/>
      <c r="I3" s="1053"/>
      <c r="J3" s="1053"/>
      <c r="K3" s="1053"/>
      <c r="L3" s="1054" t="s">
        <v>826</v>
      </c>
      <c r="M3" s="1054"/>
      <c r="N3" s="1054"/>
      <c r="O3" s="1055" t="s">
        <v>827</v>
      </c>
      <c r="U3" s="1056"/>
      <c r="Z3" s="1054" t="s">
        <v>828</v>
      </c>
      <c r="AA3" s="1054"/>
      <c r="AB3" s="1054"/>
    </row>
    <row r="4" spans="1:28" ht="31.5" customHeight="1">
      <c r="A4" s="1057" t="s">
        <v>217</v>
      </c>
      <c r="B4" s="1058"/>
      <c r="C4" s="1059" t="s">
        <v>795</v>
      </c>
      <c r="D4" s="1060"/>
      <c r="E4" s="1061"/>
      <c r="F4" s="1062" t="s">
        <v>829</v>
      </c>
      <c r="G4" s="1063"/>
      <c r="H4" s="1064"/>
      <c r="I4" s="1062" t="s">
        <v>830</v>
      </c>
      <c r="J4" s="1063"/>
      <c r="K4" s="1064"/>
      <c r="L4" s="1065" t="s">
        <v>831</v>
      </c>
      <c r="M4" s="1065"/>
      <c r="N4" s="1065"/>
      <c r="O4" s="1057" t="s">
        <v>217</v>
      </c>
      <c r="P4" s="1058"/>
      <c r="Q4" s="1062" t="s">
        <v>832</v>
      </c>
      <c r="R4" s="1063"/>
      <c r="S4" s="1064"/>
      <c r="T4" s="1062" t="s">
        <v>833</v>
      </c>
      <c r="U4" s="1063"/>
      <c r="V4" s="1064"/>
      <c r="W4" s="1062" t="s">
        <v>834</v>
      </c>
      <c r="X4" s="1063"/>
      <c r="Y4" s="1064"/>
      <c r="Z4" s="1062" t="s">
        <v>835</v>
      </c>
      <c r="AA4" s="1063"/>
      <c r="AB4" s="1064"/>
    </row>
    <row r="5" spans="1:28" ht="24.95" customHeight="1">
      <c r="A5" s="1066" t="s">
        <v>836</v>
      </c>
      <c r="B5" s="1067"/>
      <c r="C5" s="1068" t="s">
        <v>797</v>
      </c>
      <c r="D5" s="1069"/>
      <c r="E5" s="673"/>
      <c r="F5" s="1070" t="s">
        <v>799</v>
      </c>
      <c r="G5" s="1071"/>
      <c r="H5" s="1072"/>
      <c r="I5" s="1070" t="s">
        <v>801</v>
      </c>
      <c r="J5" s="1071"/>
      <c r="K5" s="1072"/>
      <c r="L5" s="1073" t="s">
        <v>837</v>
      </c>
      <c r="M5" s="1073"/>
      <c r="N5" s="1073"/>
      <c r="O5" s="1066" t="s">
        <v>556</v>
      </c>
      <c r="P5" s="1067"/>
      <c r="Q5" s="1070" t="s">
        <v>838</v>
      </c>
      <c r="R5" s="1071"/>
      <c r="S5" s="1072"/>
      <c r="T5" s="1070" t="s">
        <v>839</v>
      </c>
      <c r="U5" s="1071"/>
      <c r="V5" s="1072"/>
      <c r="W5" s="1070" t="s">
        <v>840</v>
      </c>
      <c r="X5" s="1071"/>
      <c r="Y5" s="1072"/>
      <c r="Z5" s="1070" t="s">
        <v>841</v>
      </c>
      <c r="AA5" s="1071"/>
      <c r="AB5" s="1072"/>
    </row>
    <row r="6" spans="1:28" ht="24.95" customHeight="1">
      <c r="A6" s="1066" t="s">
        <v>558</v>
      </c>
      <c r="B6" s="1074"/>
      <c r="C6" s="1075" t="s">
        <v>842</v>
      </c>
      <c r="D6" s="1075" t="s">
        <v>843</v>
      </c>
      <c r="E6" s="1075" t="s">
        <v>130</v>
      </c>
      <c r="F6" s="1076" t="s">
        <v>842</v>
      </c>
      <c r="G6" s="1076" t="s">
        <v>843</v>
      </c>
      <c r="H6" s="1076" t="s">
        <v>130</v>
      </c>
      <c r="I6" s="1076" t="s">
        <v>842</v>
      </c>
      <c r="J6" s="1076" t="s">
        <v>843</v>
      </c>
      <c r="K6" s="1076" t="s">
        <v>130</v>
      </c>
      <c r="L6" s="1077" t="s">
        <v>842</v>
      </c>
      <c r="M6" s="1078" t="s">
        <v>843</v>
      </c>
      <c r="N6" s="1079" t="s">
        <v>130</v>
      </c>
      <c r="O6" s="1066" t="s">
        <v>558</v>
      </c>
      <c r="P6" s="1074"/>
      <c r="Q6" s="1080" t="s">
        <v>842</v>
      </c>
      <c r="R6" s="1081" t="s">
        <v>843</v>
      </c>
      <c r="S6" s="1076" t="s">
        <v>130</v>
      </c>
      <c r="T6" s="1080" t="s">
        <v>842</v>
      </c>
      <c r="U6" s="1081" t="s">
        <v>843</v>
      </c>
      <c r="V6" s="1076" t="s">
        <v>130</v>
      </c>
      <c r="W6" s="1080" t="s">
        <v>842</v>
      </c>
      <c r="X6" s="1081" t="s">
        <v>843</v>
      </c>
      <c r="Y6" s="1076" t="s">
        <v>130</v>
      </c>
      <c r="Z6" s="1076" t="s">
        <v>842</v>
      </c>
      <c r="AA6" s="1082" t="s">
        <v>843</v>
      </c>
      <c r="AB6" s="1076" t="s">
        <v>130</v>
      </c>
    </row>
    <row r="7" spans="1:28" ht="24.95" customHeight="1">
      <c r="A7" s="1083"/>
      <c r="B7" s="1084"/>
      <c r="C7" s="1085" t="s">
        <v>844</v>
      </c>
      <c r="D7" s="1085" t="s">
        <v>845</v>
      </c>
      <c r="E7" s="1085" t="s">
        <v>131</v>
      </c>
      <c r="F7" s="1086" t="s">
        <v>844</v>
      </c>
      <c r="G7" s="1086" t="s">
        <v>845</v>
      </c>
      <c r="H7" s="1086" t="s">
        <v>131</v>
      </c>
      <c r="I7" s="1086" t="s">
        <v>844</v>
      </c>
      <c r="J7" s="1086" t="s">
        <v>845</v>
      </c>
      <c r="K7" s="1086" t="s">
        <v>131</v>
      </c>
      <c r="L7" s="1087" t="s">
        <v>844</v>
      </c>
      <c r="M7" s="1088" t="s">
        <v>845</v>
      </c>
      <c r="N7" s="1089" t="s">
        <v>131</v>
      </c>
      <c r="O7" s="1083"/>
      <c r="P7" s="1084"/>
      <c r="Q7" s="1090" t="s">
        <v>844</v>
      </c>
      <c r="R7" s="1091" t="s">
        <v>845</v>
      </c>
      <c r="S7" s="1086" t="s">
        <v>131</v>
      </c>
      <c r="T7" s="1090" t="s">
        <v>844</v>
      </c>
      <c r="U7" s="1091" t="s">
        <v>845</v>
      </c>
      <c r="V7" s="1086" t="s">
        <v>131</v>
      </c>
      <c r="W7" s="1090" t="s">
        <v>844</v>
      </c>
      <c r="X7" s="1091" t="s">
        <v>845</v>
      </c>
      <c r="Y7" s="1086" t="s">
        <v>131</v>
      </c>
      <c r="Z7" s="1086" t="s">
        <v>844</v>
      </c>
      <c r="AA7" s="1091" t="s">
        <v>845</v>
      </c>
      <c r="AB7" s="1086" t="s">
        <v>131</v>
      </c>
    </row>
    <row r="8" spans="1:28" ht="39.950000000000003" customHeight="1">
      <c r="A8" s="1092" t="s">
        <v>846</v>
      </c>
      <c r="B8" s="1093" t="s">
        <v>847</v>
      </c>
      <c r="C8" s="1094">
        <v>425</v>
      </c>
      <c r="D8" s="1094">
        <v>381</v>
      </c>
      <c r="E8" s="1094">
        <f t="shared" ref="E8:E19" si="0">SUM(C8:D8)</f>
        <v>806</v>
      </c>
      <c r="F8" s="1095">
        <v>384</v>
      </c>
      <c r="G8" s="1095">
        <v>170</v>
      </c>
      <c r="H8" s="1095">
        <f t="shared" ref="H8:H19" si="1">SUM(F8:G8)</f>
        <v>554</v>
      </c>
      <c r="I8" s="1095">
        <v>278</v>
      </c>
      <c r="J8" s="1095">
        <v>188</v>
      </c>
      <c r="K8" s="1095">
        <f t="shared" ref="K8:K19" si="2">SUM(I8:J8)</f>
        <v>466</v>
      </c>
      <c r="L8" s="1096">
        <v>1859</v>
      </c>
      <c r="M8" s="1096">
        <v>2500</v>
      </c>
      <c r="N8" s="1096">
        <f t="shared" ref="N8:N19" si="3">SUM(L8:M8)</f>
        <v>4359</v>
      </c>
      <c r="O8" s="1092" t="s">
        <v>846</v>
      </c>
      <c r="P8" s="1093" t="s">
        <v>847</v>
      </c>
      <c r="Q8" s="1097">
        <v>5</v>
      </c>
      <c r="R8" s="1097">
        <v>18</v>
      </c>
      <c r="S8" s="1097">
        <f t="shared" ref="S8:S19" si="4">SUM(Q8:R8)</f>
        <v>23</v>
      </c>
      <c r="T8" s="1097">
        <v>26</v>
      </c>
      <c r="U8" s="1097">
        <v>4</v>
      </c>
      <c r="V8" s="1097">
        <f>SUM(T8:U8)</f>
        <v>30</v>
      </c>
      <c r="W8" s="1097">
        <v>5</v>
      </c>
      <c r="X8" s="1097">
        <v>9</v>
      </c>
      <c r="Y8" s="1097">
        <f t="shared" ref="Y8:Y13" si="5">SUM(W8:X8)</f>
        <v>14</v>
      </c>
      <c r="Z8" s="1097">
        <v>8</v>
      </c>
      <c r="AA8" s="1097">
        <v>60</v>
      </c>
      <c r="AB8" s="1097">
        <f>SUM(Z8:AA8)</f>
        <v>68</v>
      </c>
    </row>
    <row r="9" spans="1:28" ht="39.950000000000003" customHeight="1">
      <c r="A9" s="1098"/>
      <c r="B9" s="1099" t="s">
        <v>848</v>
      </c>
      <c r="C9" s="1094">
        <v>169</v>
      </c>
      <c r="D9" s="1094">
        <v>172</v>
      </c>
      <c r="E9" s="1094">
        <f t="shared" si="0"/>
        <v>341</v>
      </c>
      <c r="F9" s="1095">
        <v>269</v>
      </c>
      <c r="G9" s="1095">
        <v>16</v>
      </c>
      <c r="H9" s="1100">
        <f t="shared" si="1"/>
        <v>285</v>
      </c>
      <c r="I9" s="1095">
        <v>198</v>
      </c>
      <c r="J9" s="1095">
        <v>37</v>
      </c>
      <c r="K9" s="1100">
        <f t="shared" si="2"/>
        <v>235</v>
      </c>
      <c r="L9" s="1101">
        <v>1011</v>
      </c>
      <c r="M9" s="1101">
        <v>748</v>
      </c>
      <c r="N9" s="1102">
        <f t="shared" si="3"/>
        <v>1759</v>
      </c>
      <c r="O9" s="1098" t="s">
        <v>217</v>
      </c>
      <c r="P9" s="1099" t="s">
        <v>848</v>
      </c>
      <c r="Q9" s="1095">
        <v>3</v>
      </c>
      <c r="R9" s="1095">
        <v>8</v>
      </c>
      <c r="S9" s="1100">
        <f t="shared" si="4"/>
        <v>11</v>
      </c>
      <c r="T9" s="1095">
        <v>13</v>
      </c>
      <c r="U9" s="1095">
        <v>3</v>
      </c>
      <c r="V9" s="1100">
        <f>SUM(T9:U9)</f>
        <v>16</v>
      </c>
      <c r="W9" s="1095">
        <v>8</v>
      </c>
      <c r="X9" s="1095">
        <v>7</v>
      </c>
      <c r="Y9" s="1100">
        <f t="shared" si="5"/>
        <v>15</v>
      </c>
      <c r="Z9" s="1095">
        <v>2</v>
      </c>
      <c r="AA9" s="1095">
        <v>25</v>
      </c>
      <c r="AB9" s="1095">
        <f>SUM(Z9:AA9)</f>
        <v>27</v>
      </c>
    </row>
    <row r="10" spans="1:28" ht="39.950000000000003" customHeight="1">
      <c r="A10" s="1103" t="s">
        <v>731</v>
      </c>
      <c r="B10" s="1104" t="s">
        <v>849</v>
      </c>
      <c r="C10" s="1105">
        <f>SUM(C8:C9)</f>
        <v>594</v>
      </c>
      <c r="D10" s="1105">
        <f>SUM(D8:D9)</f>
        <v>553</v>
      </c>
      <c r="E10" s="1105">
        <f t="shared" si="0"/>
        <v>1147</v>
      </c>
      <c r="F10" s="1106">
        <f>SUM(F8:F9)</f>
        <v>653</v>
      </c>
      <c r="G10" s="1106">
        <f>SUM(G8:G9)</f>
        <v>186</v>
      </c>
      <c r="H10" s="1106">
        <f t="shared" si="1"/>
        <v>839</v>
      </c>
      <c r="I10" s="1106">
        <f>SUM(I8:I9)</f>
        <v>476</v>
      </c>
      <c r="J10" s="1106">
        <f>SUM(J8:J9)</f>
        <v>225</v>
      </c>
      <c r="K10" s="1106">
        <f t="shared" si="2"/>
        <v>701</v>
      </c>
      <c r="L10" s="1107">
        <f>SUM(L8:L9)</f>
        <v>2870</v>
      </c>
      <c r="M10" s="1107">
        <f>SUM(M8:M9)</f>
        <v>3248</v>
      </c>
      <c r="N10" s="1107">
        <f t="shared" si="3"/>
        <v>6118</v>
      </c>
      <c r="O10" s="1103" t="s">
        <v>731</v>
      </c>
      <c r="P10" s="1104" t="s">
        <v>849</v>
      </c>
      <c r="Q10" s="1106">
        <f>SUM(Q8:Q9)</f>
        <v>8</v>
      </c>
      <c r="R10" s="1106">
        <f>SUM(R8:R9)</f>
        <v>26</v>
      </c>
      <c r="S10" s="1106">
        <f t="shared" si="4"/>
        <v>34</v>
      </c>
      <c r="T10" s="1106">
        <f>SUM(T8:T9)</f>
        <v>39</v>
      </c>
      <c r="U10" s="1106">
        <f>SUM(U8:U9)</f>
        <v>7</v>
      </c>
      <c r="V10" s="1106">
        <f>SUM(T10:U10)</f>
        <v>46</v>
      </c>
      <c r="W10" s="1106">
        <f>SUM(W8:W9)</f>
        <v>13</v>
      </c>
      <c r="X10" s="1106">
        <f>SUM(X8:X9)</f>
        <v>16</v>
      </c>
      <c r="Y10" s="1106">
        <f t="shared" si="5"/>
        <v>29</v>
      </c>
      <c r="Z10" s="1106">
        <f>SUM(Z8:Z9)</f>
        <v>10</v>
      </c>
      <c r="AA10" s="1106">
        <f>SUM(AA8:AA9)</f>
        <v>85</v>
      </c>
      <c r="AB10" s="1106">
        <f>SUM(AB8:AB9)</f>
        <v>95</v>
      </c>
    </row>
    <row r="11" spans="1:28" ht="39.950000000000003" customHeight="1">
      <c r="A11" s="1092" t="s">
        <v>850</v>
      </c>
      <c r="B11" s="1093" t="s">
        <v>847</v>
      </c>
      <c r="C11" s="1094">
        <v>78</v>
      </c>
      <c r="D11" s="1094">
        <v>246</v>
      </c>
      <c r="E11" s="1108">
        <f t="shared" si="0"/>
        <v>324</v>
      </c>
      <c r="F11" s="1095">
        <v>7</v>
      </c>
      <c r="G11" s="1095">
        <v>53</v>
      </c>
      <c r="H11" s="1109">
        <f t="shared" si="1"/>
        <v>60</v>
      </c>
      <c r="I11" s="1095">
        <v>25</v>
      </c>
      <c r="J11" s="1095">
        <v>77</v>
      </c>
      <c r="K11" s="1109">
        <f t="shared" si="2"/>
        <v>102</v>
      </c>
      <c r="L11" s="1101">
        <v>1371</v>
      </c>
      <c r="M11" s="1101">
        <v>1006</v>
      </c>
      <c r="N11" s="1110">
        <f t="shared" si="3"/>
        <v>2377</v>
      </c>
      <c r="O11" s="1092" t="s">
        <v>850</v>
      </c>
      <c r="P11" s="1093" t="s">
        <v>847</v>
      </c>
      <c r="Q11" s="1095">
        <v>18</v>
      </c>
      <c r="R11" s="1095">
        <v>13</v>
      </c>
      <c r="S11" s="1109">
        <f t="shared" si="4"/>
        <v>31</v>
      </c>
      <c r="T11" s="1095">
        <v>25</v>
      </c>
      <c r="U11" s="1095">
        <v>15</v>
      </c>
      <c r="V11" s="1109">
        <f>SUM(T11:U11)</f>
        <v>40</v>
      </c>
      <c r="W11" s="1095">
        <v>10</v>
      </c>
      <c r="X11" s="1095">
        <v>0</v>
      </c>
      <c r="Y11" s="1109">
        <f t="shared" si="5"/>
        <v>10</v>
      </c>
      <c r="Z11" s="1095">
        <v>2</v>
      </c>
      <c r="AA11" s="1095">
        <v>15</v>
      </c>
      <c r="AB11" s="1095">
        <f>SUM(Z11:AA11)</f>
        <v>17</v>
      </c>
    </row>
    <row r="12" spans="1:28" ht="39.950000000000003" customHeight="1">
      <c r="A12" s="1098" t="s">
        <v>169</v>
      </c>
      <c r="B12" s="1099" t="s">
        <v>848</v>
      </c>
      <c r="C12" s="1094">
        <v>53</v>
      </c>
      <c r="D12" s="1094">
        <v>2372</v>
      </c>
      <c r="E12" s="1111">
        <f t="shared" si="0"/>
        <v>2425</v>
      </c>
      <c r="F12" s="1095">
        <v>72</v>
      </c>
      <c r="G12" s="1095">
        <v>1102</v>
      </c>
      <c r="H12" s="1100">
        <f t="shared" si="1"/>
        <v>1174</v>
      </c>
      <c r="I12" s="1095">
        <v>109</v>
      </c>
      <c r="J12" s="1095">
        <v>561</v>
      </c>
      <c r="K12" s="1100">
        <f t="shared" si="2"/>
        <v>670</v>
      </c>
      <c r="L12" s="1101">
        <v>1157</v>
      </c>
      <c r="M12" s="1101">
        <v>10088</v>
      </c>
      <c r="N12" s="1102">
        <f t="shared" si="3"/>
        <v>11245</v>
      </c>
      <c r="O12" s="1098" t="s">
        <v>169</v>
      </c>
      <c r="P12" s="1099" t="s">
        <v>848</v>
      </c>
      <c r="Q12" s="1095">
        <v>3</v>
      </c>
      <c r="R12" s="1095">
        <v>10</v>
      </c>
      <c r="S12" s="1100">
        <f t="shared" si="4"/>
        <v>13</v>
      </c>
      <c r="T12" s="1095">
        <v>17</v>
      </c>
      <c r="U12" s="1095">
        <v>15</v>
      </c>
      <c r="V12" s="1100">
        <f>SUM(T12:U12)</f>
        <v>32</v>
      </c>
      <c r="W12" s="1095">
        <v>16</v>
      </c>
      <c r="X12" s="1095">
        <v>2</v>
      </c>
      <c r="Y12" s="1100">
        <f t="shared" si="5"/>
        <v>18</v>
      </c>
      <c r="Z12" s="1095">
        <v>0</v>
      </c>
      <c r="AA12" s="1095">
        <v>122</v>
      </c>
      <c r="AB12" s="1095">
        <f>SUM(Z12:AA12)</f>
        <v>122</v>
      </c>
    </row>
    <row r="13" spans="1:28" ht="39.950000000000003" customHeight="1">
      <c r="A13" s="1092"/>
      <c r="B13" s="1104" t="s">
        <v>849</v>
      </c>
      <c r="C13" s="1105">
        <f>SUM(C11:C12)</f>
        <v>131</v>
      </c>
      <c r="D13" s="1105">
        <f>SUM(D11:D12)</f>
        <v>2618</v>
      </c>
      <c r="E13" s="1105">
        <f t="shared" si="0"/>
        <v>2749</v>
      </c>
      <c r="F13" s="1106">
        <f>SUM(F11:F12)</f>
        <v>79</v>
      </c>
      <c r="G13" s="1106">
        <f>SUM(G11:G12)</f>
        <v>1155</v>
      </c>
      <c r="H13" s="1106">
        <f t="shared" si="1"/>
        <v>1234</v>
      </c>
      <c r="I13" s="1106">
        <f>SUM(I11:I12)</f>
        <v>134</v>
      </c>
      <c r="J13" s="1106">
        <f>SUM(J11:J12)</f>
        <v>638</v>
      </c>
      <c r="K13" s="1106">
        <f t="shared" si="2"/>
        <v>772</v>
      </c>
      <c r="L13" s="1107">
        <f>SUM(L11:L12)</f>
        <v>2528</v>
      </c>
      <c r="M13" s="1107">
        <f>SUM(M11:M12)</f>
        <v>11094</v>
      </c>
      <c r="N13" s="1107">
        <f t="shared" si="3"/>
        <v>13622</v>
      </c>
      <c r="O13" s="1092"/>
      <c r="P13" s="1104" t="s">
        <v>849</v>
      </c>
      <c r="Q13" s="1106">
        <f>SUM(Q11:Q12)</f>
        <v>21</v>
      </c>
      <c r="R13" s="1106">
        <f>SUM(R11:R12)</f>
        <v>23</v>
      </c>
      <c r="S13" s="1106">
        <f t="shared" si="4"/>
        <v>44</v>
      </c>
      <c r="T13" s="1106">
        <f>SUM(T11:T12)</f>
        <v>42</v>
      </c>
      <c r="U13" s="1106">
        <f>SUM(U11:U12)</f>
        <v>30</v>
      </c>
      <c r="V13" s="1106">
        <f>SUM(V11:V12)</f>
        <v>72</v>
      </c>
      <c r="W13" s="1106">
        <f>SUM(W11:W12)</f>
        <v>26</v>
      </c>
      <c r="X13" s="1106">
        <f>SUM(X11:X12)</f>
        <v>2</v>
      </c>
      <c r="Y13" s="1106">
        <f t="shared" si="5"/>
        <v>28</v>
      </c>
      <c r="Z13" s="1106">
        <f>SUM(Z11:Z12)</f>
        <v>2</v>
      </c>
      <c r="AA13" s="1106">
        <f>SUM(AA11:AA12)</f>
        <v>137</v>
      </c>
      <c r="AB13" s="1106">
        <f>SUM(AB11:AB12)</f>
        <v>139</v>
      </c>
    </row>
    <row r="14" spans="1:28" ht="39.950000000000003" customHeight="1">
      <c r="A14" s="1112" t="s">
        <v>753</v>
      </c>
      <c r="B14" s="1093" t="s">
        <v>847</v>
      </c>
      <c r="C14" s="1094">
        <v>32</v>
      </c>
      <c r="D14" s="1094">
        <v>24</v>
      </c>
      <c r="E14" s="1108">
        <f t="shared" si="0"/>
        <v>56</v>
      </c>
      <c r="F14" s="1095">
        <v>9</v>
      </c>
      <c r="G14" s="1095">
        <v>0</v>
      </c>
      <c r="H14" s="1109">
        <f t="shared" si="1"/>
        <v>9</v>
      </c>
      <c r="I14" s="1095">
        <v>22</v>
      </c>
      <c r="J14" s="1095">
        <v>8</v>
      </c>
      <c r="K14" s="1109">
        <f t="shared" si="2"/>
        <v>30</v>
      </c>
      <c r="L14" s="1101">
        <v>295</v>
      </c>
      <c r="M14" s="1101">
        <v>140</v>
      </c>
      <c r="N14" s="1110">
        <f t="shared" si="3"/>
        <v>435</v>
      </c>
      <c r="O14" s="1112" t="s">
        <v>753</v>
      </c>
      <c r="P14" s="1093" t="s">
        <v>847</v>
      </c>
      <c r="Q14" s="1095">
        <v>3</v>
      </c>
      <c r="R14" s="1095">
        <v>1</v>
      </c>
      <c r="S14" s="1109">
        <f t="shared" si="4"/>
        <v>4</v>
      </c>
      <c r="T14" s="1095">
        <v>11</v>
      </c>
      <c r="U14" s="1095">
        <v>1</v>
      </c>
      <c r="V14" s="1109">
        <f>SUM(T14:U14)</f>
        <v>12</v>
      </c>
      <c r="W14" s="1095">
        <v>3</v>
      </c>
      <c r="X14" s="1095">
        <v>0</v>
      </c>
      <c r="Y14" s="1109">
        <f>SUM(W14:X14)</f>
        <v>3</v>
      </c>
      <c r="Z14" s="1095">
        <v>0</v>
      </c>
      <c r="AA14" s="1095">
        <v>1</v>
      </c>
      <c r="AB14" s="1095">
        <f>SUM(Z14:AA14)</f>
        <v>1</v>
      </c>
    </row>
    <row r="15" spans="1:28" ht="39.950000000000003" customHeight="1">
      <c r="A15" s="1098" t="s">
        <v>167</v>
      </c>
      <c r="B15" s="1099" t="s">
        <v>848</v>
      </c>
      <c r="C15" s="1094">
        <v>70</v>
      </c>
      <c r="D15" s="1094">
        <v>22</v>
      </c>
      <c r="E15" s="1111">
        <f t="shared" si="0"/>
        <v>92</v>
      </c>
      <c r="F15" s="1095">
        <v>25</v>
      </c>
      <c r="G15" s="1095">
        <v>1</v>
      </c>
      <c r="H15" s="1100">
        <f t="shared" si="1"/>
        <v>26</v>
      </c>
      <c r="I15" s="1095">
        <v>19</v>
      </c>
      <c r="J15" s="1095">
        <v>7</v>
      </c>
      <c r="K15" s="1100">
        <f t="shared" si="2"/>
        <v>26</v>
      </c>
      <c r="L15" s="1101">
        <v>175</v>
      </c>
      <c r="M15" s="1101">
        <v>101</v>
      </c>
      <c r="N15" s="1102">
        <f t="shared" si="3"/>
        <v>276</v>
      </c>
      <c r="O15" s="1098" t="s">
        <v>167</v>
      </c>
      <c r="P15" s="1099" t="s">
        <v>848</v>
      </c>
      <c r="Q15" s="1095">
        <v>5</v>
      </c>
      <c r="R15" s="1095">
        <v>1</v>
      </c>
      <c r="S15" s="1100">
        <f t="shared" si="4"/>
        <v>6</v>
      </c>
      <c r="T15" s="1095">
        <v>1</v>
      </c>
      <c r="U15" s="1095">
        <v>6</v>
      </c>
      <c r="V15" s="1109">
        <f>SUM(T15:U15)</f>
        <v>7</v>
      </c>
      <c r="W15" s="1095">
        <v>1</v>
      </c>
      <c r="X15" s="1095">
        <v>0</v>
      </c>
      <c r="Y15" s="1100">
        <f>SUM(W15:X15)</f>
        <v>1</v>
      </c>
      <c r="Z15" s="1095">
        <v>3</v>
      </c>
      <c r="AA15" s="1095">
        <v>10</v>
      </c>
      <c r="AB15" s="1095">
        <f>SUM(Z15:AA15)</f>
        <v>13</v>
      </c>
    </row>
    <row r="16" spans="1:28" ht="39.950000000000003" customHeight="1">
      <c r="A16" s="1113"/>
      <c r="B16" s="1104" t="s">
        <v>849</v>
      </c>
      <c r="C16" s="1105">
        <f>SUM(C14:C15)</f>
        <v>102</v>
      </c>
      <c r="D16" s="1105">
        <f>SUM(D14:D15)</f>
        <v>46</v>
      </c>
      <c r="E16" s="1105">
        <f t="shared" si="0"/>
        <v>148</v>
      </c>
      <c r="F16" s="1106">
        <f>SUM(F14:F15)</f>
        <v>34</v>
      </c>
      <c r="G16" s="1106">
        <f>SUM(G14:G15)</f>
        <v>1</v>
      </c>
      <c r="H16" s="1106">
        <f t="shared" si="1"/>
        <v>35</v>
      </c>
      <c r="I16" s="1106">
        <f>SUM(I14:I15)</f>
        <v>41</v>
      </c>
      <c r="J16" s="1106">
        <f>SUM(J14:J15)</f>
        <v>15</v>
      </c>
      <c r="K16" s="1106">
        <f t="shared" si="2"/>
        <v>56</v>
      </c>
      <c r="L16" s="1107">
        <f>SUM(L14:L15)</f>
        <v>470</v>
      </c>
      <c r="M16" s="1107">
        <f>SUM(M14:M15)</f>
        <v>241</v>
      </c>
      <c r="N16" s="1107">
        <f t="shared" si="3"/>
        <v>711</v>
      </c>
      <c r="O16" s="1113"/>
      <c r="P16" s="1104" t="s">
        <v>849</v>
      </c>
      <c r="Q16" s="1106">
        <f>SUM(Q14:Q15)</f>
        <v>8</v>
      </c>
      <c r="R16" s="1106">
        <f>SUM(R14:R15)</f>
        <v>2</v>
      </c>
      <c r="S16" s="1106">
        <f t="shared" si="4"/>
        <v>10</v>
      </c>
      <c r="T16" s="1106">
        <f t="shared" ref="T16:Y16" si="6">SUM(T14:T15)</f>
        <v>12</v>
      </c>
      <c r="U16" s="1106">
        <f t="shared" si="6"/>
        <v>7</v>
      </c>
      <c r="V16" s="1106">
        <f t="shared" si="6"/>
        <v>19</v>
      </c>
      <c r="W16" s="1106">
        <f t="shared" si="6"/>
        <v>4</v>
      </c>
      <c r="X16" s="1106">
        <f t="shared" si="6"/>
        <v>0</v>
      </c>
      <c r="Y16" s="1106">
        <f t="shared" si="6"/>
        <v>4</v>
      </c>
      <c r="Z16" s="1106">
        <f>SUM(Z14:Z15)</f>
        <v>3</v>
      </c>
      <c r="AA16" s="1106">
        <f>SUM(AA14:AA15)</f>
        <v>11</v>
      </c>
      <c r="AB16" s="1106">
        <f>SUM(AB14:AB15)</f>
        <v>14</v>
      </c>
    </row>
    <row r="17" spans="1:30" ht="39.950000000000003" customHeight="1">
      <c r="A17" s="1112" t="s">
        <v>851</v>
      </c>
      <c r="B17" s="1093" t="s">
        <v>847</v>
      </c>
      <c r="C17" s="1094">
        <v>946</v>
      </c>
      <c r="D17" s="1094">
        <v>229</v>
      </c>
      <c r="E17" s="1108">
        <f t="shared" si="0"/>
        <v>1175</v>
      </c>
      <c r="F17" s="1095">
        <v>646</v>
      </c>
      <c r="G17" s="1095">
        <v>105</v>
      </c>
      <c r="H17" s="1109">
        <f t="shared" si="1"/>
        <v>751</v>
      </c>
      <c r="I17" s="1095">
        <v>193</v>
      </c>
      <c r="J17" s="1095">
        <v>125</v>
      </c>
      <c r="K17" s="1109">
        <f t="shared" si="2"/>
        <v>318</v>
      </c>
      <c r="L17" s="1101">
        <v>5259</v>
      </c>
      <c r="M17" s="1101">
        <v>947</v>
      </c>
      <c r="N17" s="1110">
        <f t="shared" si="3"/>
        <v>6206</v>
      </c>
      <c r="O17" s="1112" t="s">
        <v>851</v>
      </c>
      <c r="P17" s="1093" t="s">
        <v>847</v>
      </c>
      <c r="Q17" s="1095">
        <v>37</v>
      </c>
      <c r="R17" s="1095">
        <v>5</v>
      </c>
      <c r="S17" s="1109">
        <f t="shared" si="4"/>
        <v>42</v>
      </c>
      <c r="T17" s="1095">
        <v>89</v>
      </c>
      <c r="U17" s="1095">
        <v>25</v>
      </c>
      <c r="V17" s="1109">
        <f>SUM(T17:U17)</f>
        <v>114</v>
      </c>
      <c r="W17" s="1095">
        <v>15</v>
      </c>
      <c r="X17" s="1095">
        <v>2</v>
      </c>
      <c r="Y17" s="1109">
        <f>SUM(W17:X17)</f>
        <v>17</v>
      </c>
      <c r="Z17" s="1095">
        <v>15</v>
      </c>
      <c r="AA17" s="1095">
        <v>16</v>
      </c>
      <c r="AB17" s="1095">
        <f>SUM(Z17:AA17)</f>
        <v>31</v>
      </c>
    </row>
    <row r="18" spans="1:30" ht="39.950000000000003" customHeight="1">
      <c r="A18" s="1092" t="s">
        <v>567</v>
      </c>
      <c r="B18" s="1099" t="s">
        <v>848</v>
      </c>
      <c r="C18" s="1094">
        <v>543</v>
      </c>
      <c r="D18" s="1094">
        <v>292</v>
      </c>
      <c r="E18" s="1111">
        <f t="shared" si="0"/>
        <v>835</v>
      </c>
      <c r="F18" s="1095">
        <v>537</v>
      </c>
      <c r="G18" s="1095">
        <v>91</v>
      </c>
      <c r="H18" s="1100">
        <f t="shared" si="1"/>
        <v>628</v>
      </c>
      <c r="I18" s="1095">
        <v>196</v>
      </c>
      <c r="J18" s="1095">
        <v>356</v>
      </c>
      <c r="K18" s="1100">
        <f t="shared" si="2"/>
        <v>552</v>
      </c>
      <c r="L18" s="1101">
        <v>1643</v>
      </c>
      <c r="M18" s="1101">
        <v>1882</v>
      </c>
      <c r="N18" s="1102">
        <f t="shared" si="3"/>
        <v>3525</v>
      </c>
      <c r="O18" s="1092" t="s">
        <v>567</v>
      </c>
      <c r="P18" s="1099" t="s">
        <v>848</v>
      </c>
      <c r="Q18" s="1095">
        <v>11</v>
      </c>
      <c r="R18" s="1095">
        <v>7</v>
      </c>
      <c r="S18" s="1100">
        <f t="shared" si="4"/>
        <v>18</v>
      </c>
      <c r="T18" s="1095">
        <v>7</v>
      </c>
      <c r="U18" s="1095">
        <v>14</v>
      </c>
      <c r="V18" s="1100">
        <f>SUM(T18:U18)</f>
        <v>21</v>
      </c>
      <c r="W18" s="1095">
        <v>21</v>
      </c>
      <c r="X18" s="1095">
        <v>0</v>
      </c>
      <c r="Y18" s="1100">
        <f>SUM(W18:X18)</f>
        <v>21</v>
      </c>
      <c r="Z18" s="1095">
        <v>16</v>
      </c>
      <c r="AA18" s="1095">
        <v>26</v>
      </c>
      <c r="AB18" s="1095">
        <f>SUM(Z18:AA18)</f>
        <v>42</v>
      </c>
    </row>
    <row r="19" spans="1:30" ht="39.950000000000003" customHeight="1">
      <c r="A19" s="1103" t="s">
        <v>568</v>
      </c>
      <c r="B19" s="1114" t="s">
        <v>849</v>
      </c>
      <c r="C19" s="1105">
        <f>SUM(C17:C18)</f>
        <v>1489</v>
      </c>
      <c r="D19" s="1105">
        <f>SUM(D17:D18)</f>
        <v>521</v>
      </c>
      <c r="E19" s="1105">
        <f t="shared" si="0"/>
        <v>2010</v>
      </c>
      <c r="F19" s="1106">
        <f>SUM(F17:F18)</f>
        <v>1183</v>
      </c>
      <c r="G19" s="1106">
        <f>SUM(G17:G18)</f>
        <v>196</v>
      </c>
      <c r="H19" s="1106">
        <f t="shared" si="1"/>
        <v>1379</v>
      </c>
      <c r="I19" s="1106">
        <f>SUM(I17:I18)</f>
        <v>389</v>
      </c>
      <c r="J19" s="1106">
        <f>SUM(J17:J18)</f>
        <v>481</v>
      </c>
      <c r="K19" s="1106">
        <f t="shared" si="2"/>
        <v>870</v>
      </c>
      <c r="L19" s="1107">
        <f>SUM(L17:L18)</f>
        <v>6902</v>
      </c>
      <c r="M19" s="1107">
        <f>SUM(M17:M18)</f>
        <v>2829</v>
      </c>
      <c r="N19" s="1107">
        <f t="shared" si="3"/>
        <v>9731</v>
      </c>
      <c r="O19" s="1103" t="s">
        <v>568</v>
      </c>
      <c r="P19" s="1114" t="s">
        <v>849</v>
      </c>
      <c r="Q19" s="1106">
        <f>SUM(Q17:Q18)</f>
        <v>48</v>
      </c>
      <c r="R19" s="1106">
        <f>SUM(R17:R18)</f>
        <v>12</v>
      </c>
      <c r="S19" s="1106">
        <f t="shared" si="4"/>
        <v>60</v>
      </c>
      <c r="T19" s="1106">
        <f>SUM(T17:T18)</f>
        <v>96</v>
      </c>
      <c r="U19" s="1106">
        <f>SUM(U17:U18)</f>
        <v>39</v>
      </c>
      <c r="V19" s="1106">
        <f>SUM(V17:V18)</f>
        <v>135</v>
      </c>
      <c r="W19" s="1106">
        <f>SUM(W17:W18)</f>
        <v>36</v>
      </c>
      <c r="X19" s="1106">
        <f>SUM(X17:X18)</f>
        <v>2</v>
      </c>
      <c r="Y19" s="1106">
        <f>SUM(W19:X19)</f>
        <v>38</v>
      </c>
      <c r="Z19" s="1106">
        <f>SUM(Z17:Z18)</f>
        <v>31</v>
      </c>
      <c r="AA19" s="1106">
        <f>SUM(AA17:AA18)</f>
        <v>42</v>
      </c>
      <c r="AB19" s="1106">
        <f>SUM(AB17:AB18)</f>
        <v>73</v>
      </c>
    </row>
    <row r="20" spans="1:30" s="1117" customFormat="1" ht="15" customHeight="1">
      <c r="A20" s="1115" t="s">
        <v>819</v>
      </c>
      <c r="B20" s="1115"/>
      <c r="C20" s="1115"/>
      <c r="D20" s="1115"/>
      <c r="E20" s="1115"/>
      <c r="F20" s="1115"/>
      <c r="G20" s="1115"/>
      <c r="H20" s="1115"/>
      <c r="I20" s="1115"/>
      <c r="J20" s="1115"/>
      <c r="K20" s="1115"/>
      <c r="L20" s="1115"/>
      <c r="M20" s="1115"/>
      <c r="N20" s="1115"/>
      <c r="O20" s="1116"/>
      <c r="P20" s="1116"/>
      <c r="Q20" s="1116"/>
      <c r="R20" s="1116"/>
      <c r="S20" s="1116"/>
      <c r="T20" s="1116"/>
      <c r="U20" s="1116"/>
      <c r="V20" s="1116"/>
      <c r="W20" s="1116"/>
      <c r="X20" s="1116"/>
      <c r="Y20" s="1116"/>
      <c r="Z20" s="1116"/>
      <c r="AA20" s="1116"/>
      <c r="AB20" s="1116"/>
    </row>
    <row r="21" spans="1:30" ht="15" customHeight="1">
      <c r="A21" s="1118" t="s">
        <v>852</v>
      </c>
      <c r="B21" s="1118"/>
      <c r="C21" s="1118"/>
      <c r="D21" s="1118"/>
      <c r="E21" s="1118"/>
      <c r="F21" s="1118"/>
      <c r="G21" s="1118"/>
      <c r="H21" s="1118"/>
      <c r="I21" s="1118"/>
      <c r="J21" s="1118"/>
      <c r="K21" s="1118"/>
      <c r="L21" s="1118"/>
      <c r="M21" s="1118"/>
      <c r="N21" s="1118"/>
    </row>
    <row r="22" spans="1:30" ht="20.100000000000001" customHeight="1">
      <c r="A22" s="1055" t="s">
        <v>827</v>
      </c>
      <c r="L22" s="1054" t="s">
        <v>828</v>
      </c>
      <c r="M22" s="1054"/>
      <c r="N22" s="1054"/>
      <c r="O22" s="1055" t="s">
        <v>827</v>
      </c>
      <c r="V22" s="1119" t="s">
        <v>828</v>
      </c>
      <c r="AC22" s="1120"/>
      <c r="AD22" s="1120"/>
    </row>
    <row r="23" spans="1:30" ht="33.75" customHeight="1">
      <c r="A23" s="1057" t="s">
        <v>217</v>
      </c>
      <c r="B23" s="1058"/>
      <c r="C23" s="1121" t="s">
        <v>853</v>
      </c>
      <c r="D23" s="1122"/>
      <c r="E23" s="1123"/>
      <c r="F23" s="1062" t="s">
        <v>854</v>
      </c>
      <c r="G23" s="1063"/>
      <c r="H23" s="1064"/>
      <c r="I23" s="1124" t="s">
        <v>855</v>
      </c>
      <c r="J23" s="1124"/>
      <c r="K23" s="1124"/>
      <c r="L23" s="1124" t="s">
        <v>856</v>
      </c>
      <c r="M23" s="1124"/>
      <c r="N23" s="1124"/>
      <c r="O23" s="1057" t="s">
        <v>217</v>
      </c>
      <c r="P23" s="1058"/>
      <c r="Q23" s="1062" t="s">
        <v>857</v>
      </c>
      <c r="R23" s="1063"/>
      <c r="S23" s="1125"/>
      <c r="T23" s="1126" t="s">
        <v>739</v>
      </c>
      <c r="U23" s="1127"/>
      <c r="V23" s="1128"/>
    </row>
    <row r="24" spans="1:30" ht="24.95" customHeight="1">
      <c r="A24" s="1066" t="s">
        <v>556</v>
      </c>
      <c r="B24" s="1067"/>
      <c r="C24" s="1070" t="s">
        <v>858</v>
      </c>
      <c r="D24" s="1071"/>
      <c r="E24" s="1072"/>
      <c r="F24" s="1070" t="s">
        <v>859</v>
      </c>
      <c r="G24" s="1071"/>
      <c r="H24" s="1072"/>
      <c r="I24" s="1129" t="s">
        <v>809</v>
      </c>
      <c r="J24" s="1129"/>
      <c r="K24" s="1129"/>
      <c r="L24" s="1129" t="s">
        <v>811</v>
      </c>
      <c r="M24" s="1129"/>
      <c r="N24" s="1129"/>
      <c r="O24" s="1066" t="s">
        <v>556</v>
      </c>
      <c r="P24" s="1067"/>
      <c r="Q24" s="1070" t="s">
        <v>860</v>
      </c>
      <c r="R24" s="1071"/>
      <c r="S24" s="1130"/>
      <c r="T24" s="1131" t="s">
        <v>131</v>
      </c>
      <c r="U24" s="1132"/>
      <c r="V24" s="1133"/>
    </row>
    <row r="25" spans="1:30" ht="24.95" customHeight="1">
      <c r="A25" s="1066" t="s">
        <v>558</v>
      </c>
      <c r="B25" s="1074"/>
      <c r="C25" s="1080" t="s">
        <v>842</v>
      </c>
      <c r="D25" s="1082" t="s">
        <v>843</v>
      </c>
      <c r="E25" s="1076" t="s">
        <v>130</v>
      </c>
      <c r="F25" s="1080" t="s">
        <v>842</v>
      </c>
      <c r="G25" s="1081" t="s">
        <v>843</v>
      </c>
      <c r="H25" s="1076" t="s">
        <v>130</v>
      </c>
      <c r="I25" s="1080" t="s">
        <v>842</v>
      </c>
      <c r="J25" s="1081" t="s">
        <v>843</v>
      </c>
      <c r="K25" s="1076" t="s">
        <v>130</v>
      </c>
      <c r="L25" s="1080" t="s">
        <v>842</v>
      </c>
      <c r="M25" s="1081" t="s">
        <v>843</v>
      </c>
      <c r="N25" s="1076" t="s">
        <v>130</v>
      </c>
      <c r="O25" s="1066" t="s">
        <v>558</v>
      </c>
      <c r="P25" s="1074"/>
      <c r="Q25" s="1080" t="s">
        <v>842</v>
      </c>
      <c r="R25" s="1082" t="s">
        <v>843</v>
      </c>
      <c r="S25" s="1134" t="s">
        <v>130</v>
      </c>
      <c r="T25" s="1135" t="s">
        <v>842</v>
      </c>
      <c r="U25" s="1079" t="s">
        <v>843</v>
      </c>
      <c r="V25" s="1079" t="s">
        <v>130</v>
      </c>
    </row>
    <row r="26" spans="1:30" ht="24.95" customHeight="1">
      <c r="A26" s="1083"/>
      <c r="B26" s="1084"/>
      <c r="C26" s="1090" t="s">
        <v>844</v>
      </c>
      <c r="D26" s="1091" t="s">
        <v>845</v>
      </c>
      <c r="E26" s="1086" t="s">
        <v>131</v>
      </c>
      <c r="F26" s="1090" t="s">
        <v>844</v>
      </c>
      <c r="G26" s="1091" t="s">
        <v>845</v>
      </c>
      <c r="H26" s="1086" t="s">
        <v>131</v>
      </c>
      <c r="I26" s="1090" t="s">
        <v>844</v>
      </c>
      <c r="J26" s="1091" t="s">
        <v>845</v>
      </c>
      <c r="K26" s="1086" t="s">
        <v>131</v>
      </c>
      <c r="L26" s="1090" t="s">
        <v>844</v>
      </c>
      <c r="M26" s="1091" t="s">
        <v>845</v>
      </c>
      <c r="N26" s="1086" t="s">
        <v>131</v>
      </c>
      <c r="O26" s="1083"/>
      <c r="P26" s="1084"/>
      <c r="Q26" s="1090" t="s">
        <v>844</v>
      </c>
      <c r="R26" s="1091" t="s">
        <v>845</v>
      </c>
      <c r="S26" s="1136" t="s">
        <v>131</v>
      </c>
      <c r="T26" s="1137" t="s">
        <v>844</v>
      </c>
      <c r="U26" s="1089" t="s">
        <v>845</v>
      </c>
      <c r="V26" s="1089" t="s">
        <v>131</v>
      </c>
    </row>
    <row r="27" spans="1:30" ht="39.950000000000003" customHeight="1">
      <c r="A27" s="1092" t="s">
        <v>846</v>
      </c>
      <c r="B27" s="1093" t="s">
        <v>847</v>
      </c>
      <c r="C27" s="1097">
        <v>1418</v>
      </c>
      <c r="D27" s="1097">
        <v>1408</v>
      </c>
      <c r="E27" s="1097">
        <f t="shared" ref="E27:E38" si="7">SUM(C27:D27)</f>
        <v>2826</v>
      </c>
      <c r="F27" s="1097">
        <v>286</v>
      </c>
      <c r="G27" s="1097">
        <v>383</v>
      </c>
      <c r="H27" s="1097">
        <f t="shared" ref="H27:H38" si="8">SUM(F27:G27)</f>
        <v>669</v>
      </c>
      <c r="I27" s="1097">
        <v>487</v>
      </c>
      <c r="J27" s="1097">
        <v>326</v>
      </c>
      <c r="K27" s="1097">
        <f t="shared" ref="K27:K38" si="9">SUM(I27:J27)</f>
        <v>813</v>
      </c>
      <c r="L27" s="1097">
        <v>113</v>
      </c>
      <c r="M27" s="1097">
        <v>187</v>
      </c>
      <c r="N27" s="1097">
        <f t="shared" ref="N27:N38" si="10">SUM(L27:M27)</f>
        <v>300</v>
      </c>
      <c r="O27" s="1092" t="s">
        <v>846</v>
      </c>
      <c r="P27" s="1093" t="s">
        <v>847</v>
      </c>
      <c r="Q27" s="1097">
        <v>0</v>
      </c>
      <c r="R27" s="1097">
        <v>1</v>
      </c>
      <c r="S27" s="1138">
        <f>SUM(R27)</f>
        <v>1</v>
      </c>
      <c r="T27" s="1139">
        <f t="shared" ref="T27:V38" si="11">C8+F8+I8+L8+C27+F27+I27+L27+C44+F44+I44+L44+C61+F61+I61+L61+C78+F78+I78+L78+Q8+T8+W8+Z8+Q27</f>
        <v>5618</v>
      </c>
      <c r="U27" s="1139">
        <f t="shared" si="11"/>
        <v>6568</v>
      </c>
      <c r="V27" s="1139">
        <f t="shared" si="11"/>
        <v>12186</v>
      </c>
    </row>
    <row r="28" spans="1:30" ht="39.950000000000003" customHeight="1">
      <c r="A28" s="1098" t="s">
        <v>217</v>
      </c>
      <c r="B28" s="1099" t="s">
        <v>848</v>
      </c>
      <c r="C28" s="1095">
        <v>834</v>
      </c>
      <c r="D28" s="1095">
        <v>382</v>
      </c>
      <c r="E28" s="1100">
        <f t="shared" si="7"/>
        <v>1216</v>
      </c>
      <c r="F28" s="1095">
        <v>72</v>
      </c>
      <c r="G28" s="1095">
        <v>131</v>
      </c>
      <c r="H28" s="1095">
        <f t="shared" si="8"/>
        <v>203</v>
      </c>
      <c r="I28" s="1095">
        <v>209</v>
      </c>
      <c r="J28" s="1095">
        <v>51</v>
      </c>
      <c r="K28" s="1095">
        <f t="shared" si="9"/>
        <v>260</v>
      </c>
      <c r="L28" s="1095">
        <v>94</v>
      </c>
      <c r="M28" s="1095">
        <v>31</v>
      </c>
      <c r="N28" s="1095">
        <f t="shared" si="10"/>
        <v>125</v>
      </c>
      <c r="O28" s="1098" t="s">
        <v>217</v>
      </c>
      <c r="P28" s="1140" t="s">
        <v>848</v>
      </c>
      <c r="Q28" s="1141">
        <v>0</v>
      </c>
      <c r="R28" s="1141">
        <v>0</v>
      </c>
      <c r="S28" s="1142">
        <v>0</v>
      </c>
      <c r="T28" s="1143">
        <f t="shared" si="11"/>
        <v>3078</v>
      </c>
      <c r="U28" s="1143">
        <f t="shared" si="11"/>
        <v>1942</v>
      </c>
      <c r="V28" s="1143">
        <f t="shared" si="11"/>
        <v>5020</v>
      </c>
    </row>
    <row r="29" spans="1:30" ht="39.950000000000003" customHeight="1">
      <c r="A29" s="1103" t="s">
        <v>731</v>
      </c>
      <c r="B29" s="1104" t="s">
        <v>849</v>
      </c>
      <c r="C29" s="1106">
        <f>SUM(C27:C28)</f>
        <v>2252</v>
      </c>
      <c r="D29" s="1106">
        <f>SUM(D27:D28)</f>
        <v>1790</v>
      </c>
      <c r="E29" s="1106">
        <f t="shared" si="7"/>
        <v>4042</v>
      </c>
      <c r="F29" s="1106">
        <f>SUM(F27:F28)</f>
        <v>358</v>
      </c>
      <c r="G29" s="1106">
        <f>SUM(G27:G28)</f>
        <v>514</v>
      </c>
      <c r="H29" s="1106">
        <f t="shared" si="8"/>
        <v>872</v>
      </c>
      <c r="I29" s="1106">
        <f>SUM(I27:I28)</f>
        <v>696</v>
      </c>
      <c r="J29" s="1106">
        <f>SUM(J27:J28)</f>
        <v>377</v>
      </c>
      <c r="K29" s="1106">
        <f t="shared" si="9"/>
        <v>1073</v>
      </c>
      <c r="L29" s="1106">
        <f>SUM(L27:L28)</f>
        <v>207</v>
      </c>
      <c r="M29" s="1106">
        <f>SUM(M27:M28)</f>
        <v>218</v>
      </c>
      <c r="N29" s="1106">
        <f t="shared" si="10"/>
        <v>425</v>
      </c>
      <c r="O29" s="1103" t="s">
        <v>731</v>
      </c>
      <c r="P29" s="1104" t="s">
        <v>849</v>
      </c>
      <c r="Q29" s="1106">
        <v>0</v>
      </c>
      <c r="R29" s="1106">
        <f>SUM(R27:R28)</f>
        <v>1</v>
      </c>
      <c r="S29" s="1144">
        <f>SUM(S27:S28)</f>
        <v>1</v>
      </c>
      <c r="T29" s="1139">
        <f t="shared" si="11"/>
        <v>8696</v>
      </c>
      <c r="U29" s="1139">
        <f t="shared" si="11"/>
        <v>8510</v>
      </c>
      <c r="V29" s="1139">
        <f t="shared" si="11"/>
        <v>17206</v>
      </c>
    </row>
    <row r="30" spans="1:30" ht="39.950000000000003" customHeight="1">
      <c r="A30" s="1092" t="s">
        <v>850</v>
      </c>
      <c r="B30" s="1093" t="s">
        <v>847</v>
      </c>
      <c r="C30" s="1095">
        <v>63</v>
      </c>
      <c r="D30" s="1095">
        <v>916</v>
      </c>
      <c r="E30" s="1109">
        <f t="shared" si="7"/>
        <v>979</v>
      </c>
      <c r="F30" s="1095">
        <v>16</v>
      </c>
      <c r="G30" s="1095">
        <v>146</v>
      </c>
      <c r="H30" s="1095">
        <f t="shared" si="8"/>
        <v>162</v>
      </c>
      <c r="I30" s="1095">
        <v>72</v>
      </c>
      <c r="J30" s="1095">
        <v>197</v>
      </c>
      <c r="K30" s="1095">
        <f t="shared" si="9"/>
        <v>269</v>
      </c>
      <c r="L30" s="1095">
        <v>10</v>
      </c>
      <c r="M30" s="1095">
        <v>121</v>
      </c>
      <c r="N30" s="1095">
        <f t="shared" si="10"/>
        <v>131</v>
      </c>
      <c r="O30" s="1092" t="s">
        <v>850</v>
      </c>
      <c r="P30" s="1093" t="s">
        <v>847</v>
      </c>
      <c r="Q30" s="1097">
        <v>0</v>
      </c>
      <c r="R30" s="1097">
        <v>0</v>
      </c>
      <c r="S30" s="1138">
        <v>0</v>
      </c>
      <c r="T30" s="1139">
        <f t="shared" si="11"/>
        <v>2415</v>
      </c>
      <c r="U30" s="1139">
        <f t="shared" si="11"/>
        <v>3195</v>
      </c>
      <c r="V30" s="1139">
        <f t="shared" si="11"/>
        <v>5610</v>
      </c>
    </row>
    <row r="31" spans="1:30" ht="39.950000000000003" customHeight="1">
      <c r="A31" s="1098" t="s">
        <v>169</v>
      </c>
      <c r="B31" s="1099" t="s">
        <v>848</v>
      </c>
      <c r="C31" s="1095">
        <v>705</v>
      </c>
      <c r="D31" s="1095">
        <v>7635</v>
      </c>
      <c r="E31" s="1100">
        <f t="shared" si="7"/>
        <v>8340</v>
      </c>
      <c r="F31" s="1095">
        <v>54</v>
      </c>
      <c r="G31" s="1095">
        <v>1373</v>
      </c>
      <c r="H31" s="1095">
        <f t="shared" si="8"/>
        <v>1427</v>
      </c>
      <c r="I31" s="1095">
        <v>197</v>
      </c>
      <c r="J31" s="1095">
        <v>1944</v>
      </c>
      <c r="K31" s="1095">
        <f t="shared" si="9"/>
        <v>2141</v>
      </c>
      <c r="L31" s="1095">
        <v>146</v>
      </c>
      <c r="M31" s="1095">
        <v>889</v>
      </c>
      <c r="N31" s="1095">
        <f t="shared" si="10"/>
        <v>1035</v>
      </c>
      <c r="O31" s="1098" t="s">
        <v>169</v>
      </c>
      <c r="P31" s="1140" t="s">
        <v>848</v>
      </c>
      <c r="Q31" s="1141">
        <v>0</v>
      </c>
      <c r="R31" s="1141">
        <v>0</v>
      </c>
      <c r="S31" s="1142">
        <v>0</v>
      </c>
      <c r="T31" s="1143">
        <f t="shared" si="11"/>
        <v>3103</v>
      </c>
      <c r="U31" s="1143">
        <f t="shared" si="11"/>
        <v>28214</v>
      </c>
      <c r="V31" s="1143">
        <f t="shared" si="11"/>
        <v>31317</v>
      </c>
    </row>
    <row r="32" spans="1:30" ht="39.950000000000003" customHeight="1">
      <c r="A32" s="1092"/>
      <c r="B32" s="1104" t="s">
        <v>849</v>
      </c>
      <c r="C32" s="1106">
        <f>SUM(C30:C31)</f>
        <v>768</v>
      </c>
      <c r="D32" s="1106">
        <f>SUM(D30:D31)</f>
        <v>8551</v>
      </c>
      <c r="E32" s="1106">
        <f t="shared" si="7"/>
        <v>9319</v>
      </c>
      <c r="F32" s="1106">
        <f>SUM(F30:F31)</f>
        <v>70</v>
      </c>
      <c r="G32" s="1106">
        <f>SUM(G30:G31)</f>
        <v>1519</v>
      </c>
      <c r="H32" s="1106">
        <f t="shared" si="8"/>
        <v>1589</v>
      </c>
      <c r="I32" s="1106">
        <f>SUM(I30:I31)</f>
        <v>269</v>
      </c>
      <c r="J32" s="1106">
        <f>SUM(J30:J31)</f>
        <v>2141</v>
      </c>
      <c r="K32" s="1106">
        <f>SUM(I32:J32)</f>
        <v>2410</v>
      </c>
      <c r="L32" s="1106">
        <f>SUM(L30:L31)</f>
        <v>156</v>
      </c>
      <c r="M32" s="1106">
        <f>SUM(M30:M31)</f>
        <v>1010</v>
      </c>
      <c r="N32" s="1106">
        <f t="shared" si="10"/>
        <v>1166</v>
      </c>
      <c r="O32" s="1092"/>
      <c r="P32" s="1104" t="s">
        <v>849</v>
      </c>
      <c r="Q32" s="1106">
        <v>0</v>
      </c>
      <c r="R32" s="1106">
        <v>0</v>
      </c>
      <c r="S32" s="1144">
        <v>0</v>
      </c>
      <c r="T32" s="1139">
        <f t="shared" si="11"/>
        <v>5518</v>
      </c>
      <c r="U32" s="1139">
        <f t="shared" si="11"/>
        <v>31409</v>
      </c>
      <c r="V32" s="1139">
        <f t="shared" si="11"/>
        <v>36927</v>
      </c>
    </row>
    <row r="33" spans="1:22" ht="39.950000000000003" customHeight="1">
      <c r="A33" s="1112" t="s">
        <v>753</v>
      </c>
      <c r="B33" s="1093" t="s">
        <v>847</v>
      </c>
      <c r="C33" s="1095">
        <v>248</v>
      </c>
      <c r="D33" s="1095">
        <v>61</v>
      </c>
      <c r="E33" s="1109">
        <f t="shared" si="7"/>
        <v>309</v>
      </c>
      <c r="F33" s="1095">
        <v>57</v>
      </c>
      <c r="G33" s="1095">
        <v>8</v>
      </c>
      <c r="H33" s="1095">
        <f t="shared" si="8"/>
        <v>65</v>
      </c>
      <c r="I33" s="1095">
        <v>14</v>
      </c>
      <c r="J33" s="1095">
        <v>51</v>
      </c>
      <c r="K33" s="1095">
        <f t="shared" si="9"/>
        <v>65</v>
      </c>
      <c r="L33" s="1095">
        <v>7</v>
      </c>
      <c r="M33" s="1095">
        <v>38</v>
      </c>
      <c r="N33" s="1095">
        <f t="shared" si="10"/>
        <v>45</v>
      </c>
      <c r="O33" s="1112" t="s">
        <v>753</v>
      </c>
      <c r="P33" s="1093" t="s">
        <v>847</v>
      </c>
      <c r="Q33" s="1097">
        <v>0</v>
      </c>
      <c r="R33" s="1097">
        <v>0</v>
      </c>
      <c r="S33" s="1138">
        <v>0</v>
      </c>
      <c r="T33" s="1139">
        <f t="shared" si="11"/>
        <v>805</v>
      </c>
      <c r="U33" s="1139">
        <f t="shared" si="11"/>
        <v>405</v>
      </c>
      <c r="V33" s="1139">
        <f t="shared" si="11"/>
        <v>1210</v>
      </c>
    </row>
    <row r="34" spans="1:22" ht="39.950000000000003" customHeight="1">
      <c r="A34" s="1098" t="s">
        <v>167</v>
      </c>
      <c r="B34" s="1099" t="s">
        <v>848</v>
      </c>
      <c r="C34" s="1095">
        <v>232</v>
      </c>
      <c r="D34" s="1095">
        <v>52</v>
      </c>
      <c r="E34" s="1100">
        <f t="shared" si="7"/>
        <v>284</v>
      </c>
      <c r="F34" s="1095">
        <v>33</v>
      </c>
      <c r="G34" s="1095">
        <v>5</v>
      </c>
      <c r="H34" s="1095">
        <f t="shared" si="8"/>
        <v>38</v>
      </c>
      <c r="I34" s="1095">
        <v>33</v>
      </c>
      <c r="J34" s="1095">
        <v>104</v>
      </c>
      <c r="K34" s="1095">
        <f t="shared" si="9"/>
        <v>137</v>
      </c>
      <c r="L34" s="1095">
        <v>17</v>
      </c>
      <c r="M34" s="1095">
        <v>39</v>
      </c>
      <c r="N34" s="1095">
        <f t="shared" si="10"/>
        <v>56</v>
      </c>
      <c r="O34" s="1098" t="s">
        <v>167</v>
      </c>
      <c r="P34" s="1140" t="s">
        <v>848</v>
      </c>
      <c r="Q34" s="1141">
        <v>0</v>
      </c>
      <c r="R34" s="1141">
        <v>0</v>
      </c>
      <c r="S34" s="1142">
        <v>0</v>
      </c>
      <c r="T34" s="1143">
        <f t="shared" si="11"/>
        <v>683</v>
      </c>
      <c r="U34" s="1143">
        <f t="shared" si="11"/>
        <v>392</v>
      </c>
      <c r="V34" s="1143">
        <f t="shared" si="11"/>
        <v>1075</v>
      </c>
    </row>
    <row r="35" spans="1:22" ht="39.950000000000003" customHeight="1">
      <c r="A35" s="1113"/>
      <c r="B35" s="1104" t="s">
        <v>849</v>
      </c>
      <c r="C35" s="1106">
        <f>SUM(C33:C34)</f>
        <v>480</v>
      </c>
      <c r="D35" s="1106">
        <f>SUM(D33:D34)</f>
        <v>113</v>
      </c>
      <c r="E35" s="1106">
        <f t="shared" si="7"/>
        <v>593</v>
      </c>
      <c r="F35" s="1106">
        <f>SUM(F33:F34)</f>
        <v>90</v>
      </c>
      <c r="G35" s="1106">
        <f>SUM(G33:G34)</f>
        <v>13</v>
      </c>
      <c r="H35" s="1106">
        <f t="shared" si="8"/>
        <v>103</v>
      </c>
      <c r="I35" s="1106">
        <f>SUM(I33:I34)</f>
        <v>47</v>
      </c>
      <c r="J35" s="1106">
        <f>SUM(J33:J34)</f>
        <v>155</v>
      </c>
      <c r="K35" s="1106">
        <f t="shared" si="9"/>
        <v>202</v>
      </c>
      <c r="L35" s="1106">
        <f>SUM(L33:L34)</f>
        <v>24</v>
      </c>
      <c r="M35" s="1106">
        <f>SUM(M33:M34)</f>
        <v>77</v>
      </c>
      <c r="N35" s="1106">
        <f t="shared" si="10"/>
        <v>101</v>
      </c>
      <c r="O35" s="1113"/>
      <c r="P35" s="1104" t="s">
        <v>849</v>
      </c>
      <c r="Q35" s="1106">
        <v>0</v>
      </c>
      <c r="R35" s="1106">
        <v>0</v>
      </c>
      <c r="S35" s="1144">
        <v>0</v>
      </c>
      <c r="T35" s="1139">
        <f t="shared" si="11"/>
        <v>1488</v>
      </c>
      <c r="U35" s="1139">
        <f t="shared" si="11"/>
        <v>797</v>
      </c>
      <c r="V35" s="1139">
        <f t="shared" si="11"/>
        <v>2285</v>
      </c>
    </row>
    <row r="36" spans="1:22" ht="39.950000000000003" customHeight="1">
      <c r="A36" s="1112" t="s">
        <v>851</v>
      </c>
      <c r="B36" s="1093" t="s">
        <v>847</v>
      </c>
      <c r="C36" s="1095">
        <v>1579</v>
      </c>
      <c r="D36" s="1095">
        <v>796</v>
      </c>
      <c r="E36" s="1109">
        <f t="shared" si="7"/>
        <v>2375</v>
      </c>
      <c r="F36" s="1095">
        <v>243</v>
      </c>
      <c r="G36" s="1095">
        <v>129</v>
      </c>
      <c r="H36" s="1095">
        <f t="shared" si="8"/>
        <v>372</v>
      </c>
      <c r="I36" s="1095">
        <v>531</v>
      </c>
      <c r="J36" s="1095">
        <v>472</v>
      </c>
      <c r="K36" s="1095">
        <f t="shared" si="9"/>
        <v>1003</v>
      </c>
      <c r="L36" s="1095">
        <v>147</v>
      </c>
      <c r="M36" s="1095">
        <v>132</v>
      </c>
      <c r="N36" s="1095">
        <f t="shared" si="10"/>
        <v>279</v>
      </c>
      <c r="O36" s="1112" t="s">
        <v>851</v>
      </c>
      <c r="P36" s="1093" t="s">
        <v>847</v>
      </c>
      <c r="Q36" s="1097">
        <v>0</v>
      </c>
      <c r="R36" s="1097">
        <v>1</v>
      </c>
      <c r="S36" s="1138">
        <f>SUM(R36)</f>
        <v>1</v>
      </c>
      <c r="T36" s="1139">
        <f t="shared" si="11"/>
        <v>15776</v>
      </c>
      <c r="U36" s="1139">
        <f t="shared" si="11"/>
        <v>3481</v>
      </c>
      <c r="V36" s="1139">
        <f t="shared" si="11"/>
        <v>19257</v>
      </c>
    </row>
    <row r="37" spans="1:22" ht="39.950000000000003" customHeight="1">
      <c r="A37" s="1092" t="s">
        <v>567</v>
      </c>
      <c r="B37" s="1099" t="s">
        <v>848</v>
      </c>
      <c r="C37" s="1095">
        <v>813</v>
      </c>
      <c r="D37" s="1095">
        <v>1430</v>
      </c>
      <c r="E37" s="1100">
        <f t="shared" si="7"/>
        <v>2243</v>
      </c>
      <c r="F37" s="1095">
        <v>175</v>
      </c>
      <c r="G37" s="1095">
        <v>209</v>
      </c>
      <c r="H37" s="1095">
        <f t="shared" si="8"/>
        <v>384</v>
      </c>
      <c r="I37" s="1095">
        <v>501</v>
      </c>
      <c r="J37" s="1095">
        <v>499</v>
      </c>
      <c r="K37" s="1095">
        <f t="shared" si="9"/>
        <v>1000</v>
      </c>
      <c r="L37" s="1095">
        <v>110</v>
      </c>
      <c r="M37" s="1095">
        <v>117</v>
      </c>
      <c r="N37" s="1095">
        <f t="shared" si="10"/>
        <v>227</v>
      </c>
      <c r="O37" s="1092" t="s">
        <v>567</v>
      </c>
      <c r="P37" s="1140" t="s">
        <v>848</v>
      </c>
      <c r="Q37" s="1141">
        <v>0</v>
      </c>
      <c r="R37" s="1141">
        <v>0</v>
      </c>
      <c r="S37" s="1142">
        <v>0</v>
      </c>
      <c r="T37" s="1143">
        <f t="shared" si="11"/>
        <v>5133</v>
      </c>
      <c r="U37" s="1143">
        <f t="shared" si="11"/>
        <v>5481</v>
      </c>
      <c r="V37" s="1143">
        <f t="shared" si="11"/>
        <v>10614</v>
      </c>
    </row>
    <row r="38" spans="1:22" ht="39.950000000000003" customHeight="1">
      <c r="A38" s="1103" t="s">
        <v>568</v>
      </c>
      <c r="B38" s="1114" t="s">
        <v>849</v>
      </c>
      <c r="C38" s="1106">
        <f>SUM(C36:C37)</f>
        <v>2392</v>
      </c>
      <c r="D38" s="1106">
        <f>SUM(D36:D37)</f>
        <v>2226</v>
      </c>
      <c r="E38" s="1106">
        <f t="shared" si="7"/>
        <v>4618</v>
      </c>
      <c r="F38" s="1106">
        <f>SUM(F36:F37)</f>
        <v>418</v>
      </c>
      <c r="G38" s="1106">
        <f>SUM(G36:G37)</f>
        <v>338</v>
      </c>
      <c r="H38" s="1106">
        <f t="shared" si="8"/>
        <v>756</v>
      </c>
      <c r="I38" s="1106">
        <f>SUM(I36:I37)</f>
        <v>1032</v>
      </c>
      <c r="J38" s="1106">
        <f>SUM(J36:J37)</f>
        <v>971</v>
      </c>
      <c r="K38" s="1106">
        <f t="shared" si="9"/>
        <v>2003</v>
      </c>
      <c r="L38" s="1106">
        <f>SUM(L36:L37)</f>
        <v>257</v>
      </c>
      <c r="M38" s="1106">
        <f>SUM(M36:M37)</f>
        <v>249</v>
      </c>
      <c r="N38" s="1106">
        <f t="shared" si="10"/>
        <v>506</v>
      </c>
      <c r="O38" s="1103" t="s">
        <v>568</v>
      </c>
      <c r="P38" s="1114" t="s">
        <v>849</v>
      </c>
      <c r="Q38" s="1106">
        <v>0</v>
      </c>
      <c r="R38" s="1106">
        <f>SUM(R36:R37)</f>
        <v>1</v>
      </c>
      <c r="S38" s="1144">
        <f>SUM(S36:S37)</f>
        <v>1</v>
      </c>
      <c r="T38" s="1139">
        <f t="shared" si="11"/>
        <v>20909</v>
      </c>
      <c r="U38" s="1139">
        <f t="shared" si="11"/>
        <v>8962</v>
      </c>
      <c r="V38" s="1139">
        <f t="shared" si="11"/>
        <v>29871</v>
      </c>
    </row>
    <row r="39" spans="1:22" ht="18" customHeight="1">
      <c r="A39" s="1055" t="s">
        <v>827</v>
      </c>
      <c r="L39" s="1054" t="s">
        <v>828</v>
      </c>
      <c r="M39" s="1054"/>
      <c r="N39" s="1054"/>
    </row>
    <row r="40" spans="1:22" ht="48.75" customHeight="1">
      <c r="A40" s="1057" t="s">
        <v>217</v>
      </c>
      <c r="B40" s="1058"/>
      <c r="C40" s="1062" t="s">
        <v>861</v>
      </c>
      <c r="D40" s="1063"/>
      <c r="E40" s="1064"/>
      <c r="F40" s="1062" t="s">
        <v>862</v>
      </c>
      <c r="G40" s="1063"/>
      <c r="H40" s="1064"/>
      <c r="I40" s="1062" t="s">
        <v>863</v>
      </c>
      <c r="J40" s="1063"/>
      <c r="K40" s="1064"/>
      <c r="L40" s="1062" t="s">
        <v>864</v>
      </c>
      <c r="M40" s="1063"/>
      <c r="N40" s="1064"/>
      <c r="O40" s="1145"/>
      <c r="P40" s="1146"/>
      <c r="Q40" s="1146"/>
      <c r="R40" s="1146"/>
      <c r="S40" s="1146"/>
    </row>
    <row r="41" spans="1:22" ht="24.95" customHeight="1">
      <c r="A41" s="1066" t="s">
        <v>556</v>
      </c>
      <c r="B41" s="1067"/>
      <c r="C41" s="1147" t="s">
        <v>865</v>
      </c>
      <c r="D41" s="1071"/>
      <c r="E41" s="1072"/>
      <c r="F41" s="1070" t="s">
        <v>866</v>
      </c>
      <c r="G41" s="1071"/>
      <c r="H41" s="1072"/>
      <c r="I41" s="1070" t="s">
        <v>867</v>
      </c>
      <c r="J41" s="1071"/>
      <c r="K41" s="1072"/>
      <c r="L41" s="1070" t="s">
        <v>868</v>
      </c>
      <c r="M41" s="1071"/>
      <c r="N41" s="1072"/>
      <c r="O41" s="1148"/>
      <c r="P41" s="1117"/>
      <c r="Q41" s="1117"/>
      <c r="R41" s="1117"/>
      <c r="S41" s="1117"/>
    </row>
    <row r="42" spans="1:22" ht="24.95" customHeight="1">
      <c r="A42" s="1066" t="s">
        <v>558</v>
      </c>
      <c r="B42" s="1074"/>
      <c r="C42" s="1080" t="s">
        <v>842</v>
      </c>
      <c r="D42" s="1081" t="s">
        <v>843</v>
      </c>
      <c r="E42" s="1076" t="s">
        <v>130</v>
      </c>
      <c r="F42" s="1080" t="s">
        <v>842</v>
      </c>
      <c r="G42" s="1081" t="s">
        <v>843</v>
      </c>
      <c r="H42" s="1076" t="s">
        <v>130</v>
      </c>
      <c r="I42" s="1080" t="s">
        <v>842</v>
      </c>
      <c r="J42" s="1081" t="s">
        <v>843</v>
      </c>
      <c r="K42" s="1076" t="s">
        <v>130</v>
      </c>
      <c r="L42" s="1080" t="s">
        <v>842</v>
      </c>
      <c r="M42" s="1081" t="s">
        <v>843</v>
      </c>
      <c r="N42" s="1076" t="s">
        <v>130</v>
      </c>
      <c r="O42" s="1149"/>
      <c r="P42" s="1150"/>
      <c r="Q42" s="1117"/>
      <c r="R42" s="1117"/>
      <c r="S42" s="1150"/>
    </row>
    <row r="43" spans="1:22" ht="24.95" customHeight="1">
      <c r="A43" s="1083"/>
      <c r="B43" s="1084"/>
      <c r="C43" s="1090" t="s">
        <v>844</v>
      </c>
      <c r="D43" s="1091" t="s">
        <v>845</v>
      </c>
      <c r="E43" s="1086" t="s">
        <v>131</v>
      </c>
      <c r="F43" s="1090" t="s">
        <v>844</v>
      </c>
      <c r="G43" s="1091" t="s">
        <v>845</v>
      </c>
      <c r="H43" s="1086" t="s">
        <v>131</v>
      </c>
      <c r="I43" s="1090" t="s">
        <v>844</v>
      </c>
      <c r="J43" s="1091" t="s">
        <v>845</v>
      </c>
      <c r="K43" s="1086" t="s">
        <v>131</v>
      </c>
      <c r="L43" s="1090" t="s">
        <v>844</v>
      </c>
      <c r="M43" s="1091" t="s">
        <v>845</v>
      </c>
      <c r="N43" s="1086" t="s">
        <v>131</v>
      </c>
      <c r="O43" s="1149"/>
      <c r="P43" s="1151"/>
      <c r="Q43" s="1151"/>
      <c r="R43" s="1151"/>
      <c r="S43" s="1151"/>
    </row>
    <row r="44" spans="1:22" ht="39.950000000000003" customHeight="1">
      <c r="A44" s="1092" t="s">
        <v>846</v>
      </c>
      <c r="B44" s="1093" t="s">
        <v>847</v>
      </c>
      <c r="C44" s="1097">
        <v>31</v>
      </c>
      <c r="D44" s="1097">
        <v>49</v>
      </c>
      <c r="E44" s="1097">
        <f t="shared" ref="E44:E55" si="12">SUM(C44:D44)</f>
        <v>80</v>
      </c>
      <c r="F44" s="1097">
        <v>30</v>
      </c>
      <c r="G44" s="1097">
        <v>225</v>
      </c>
      <c r="H44" s="1097">
        <f t="shared" ref="H44:H55" si="13">SUM(F44:G44)</f>
        <v>255</v>
      </c>
      <c r="I44" s="1097">
        <v>177</v>
      </c>
      <c r="J44" s="1097">
        <v>246</v>
      </c>
      <c r="K44" s="1097">
        <f t="shared" ref="K44:K55" si="14">SUM(I44:J44)</f>
        <v>423</v>
      </c>
      <c r="L44" s="1097">
        <v>3</v>
      </c>
      <c r="M44" s="1097">
        <v>2</v>
      </c>
      <c r="N44" s="1097">
        <f t="shared" ref="N44:N55" si="15">SUM(L44:M44)</f>
        <v>5</v>
      </c>
      <c r="O44" s="1066"/>
      <c r="P44" s="1152"/>
      <c r="Q44" s="1152"/>
      <c r="R44" s="1152"/>
      <c r="S44" s="1152"/>
    </row>
    <row r="45" spans="1:22" ht="39.950000000000003" customHeight="1">
      <c r="A45" s="1098" t="s">
        <v>217</v>
      </c>
      <c r="B45" s="1099" t="s">
        <v>848</v>
      </c>
      <c r="C45" s="1095">
        <v>36</v>
      </c>
      <c r="D45" s="1095">
        <v>27</v>
      </c>
      <c r="E45" s="1095">
        <f t="shared" si="12"/>
        <v>63</v>
      </c>
      <c r="F45" s="1095">
        <v>12</v>
      </c>
      <c r="G45" s="1095">
        <v>117</v>
      </c>
      <c r="H45" s="1141">
        <f t="shared" si="13"/>
        <v>129</v>
      </c>
      <c r="I45" s="1095">
        <v>68</v>
      </c>
      <c r="J45" s="1095">
        <v>34</v>
      </c>
      <c r="K45" s="1100">
        <f t="shared" si="14"/>
        <v>102</v>
      </c>
      <c r="L45" s="1095">
        <v>0</v>
      </c>
      <c r="M45" s="1095">
        <v>11</v>
      </c>
      <c r="N45" s="1100">
        <f t="shared" si="15"/>
        <v>11</v>
      </c>
      <c r="O45" s="1066"/>
      <c r="P45" s="1152"/>
      <c r="Q45" s="1152"/>
      <c r="R45" s="1152"/>
      <c r="S45" s="1152"/>
    </row>
    <row r="46" spans="1:22" ht="39.950000000000003" customHeight="1">
      <c r="A46" s="1103" t="s">
        <v>731</v>
      </c>
      <c r="B46" s="1104" t="s">
        <v>849</v>
      </c>
      <c r="C46" s="1106">
        <f>SUM(C44:C45)</f>
        <v>67</v>
      </c>
      <c r="D46" s="1106">
        <f>SUM(D44:D45)</f>
        <v>76</v>
      </c>
      <c r="E46" s="1106">
        <f t="shared" si="12"/>
        <v>143</v>
      </c>
      <c r="F46" s="1106">
        <f>SUM(F44:F45)</f>
        <v>42</v>
      </c>
      <c r="G46" s="1106">
        <f>SUM(G44:G45)</f>
        <v>342</v>
      </c>
      <c r="H46" s="1106">
        <f t="shared" si="13"/>
        <v>384</v>
      </c>
      <c r="I46" s="1106">
        <f>SUM(I44:I45)</f>
        <v>245</v>
      </c>
      <c r="J46" s="1106">
        <f>SUM(J44:J45)</f>
        <v>280</v>
      </c>
      <c r="K46" s="1106">
        <f t="shared" si="14"/>
        <v>525</v>
      </c>
      <c r="L46" s="1106">
        <f>SUM(L44:L45)</f>
        <v>3</v>
      </c>
      <c r="M46" s="1106">
        <f>SUM(M44:M45)</f>
        <v>13</v>
      </c>
      <c r="N46" s="1106">
        <f t="shared" si="15"/>
        <v>16</v>
      </c>
      <c r="O46" s="1066"/>
      <c r="P46" s="1152"/>
      <c r="Q46" s="1152"/>
      <c r="R46" s="1152"/>
      <c r="S46" s="1152"/>
    </row>
    <row r="47" spans="1:22" ht="39.950000000000003" customHeight="1">
      <c r="A47" s="1092" t="s">
        <v>850</v>
      </c>
      <c r="B47" s="1093" t="s">
        <v>847</v>
      </c>
      <c r="C47" s="1095">
        <v>1</v>
      </c>
      <c r="D47" s="1095">
        <v>65</v>
      </c>
      <c r="E47" s="1095">
        <f t="shared" si="12"/>
        <v>66</v>
      </c>
      <c r="F47" s="1095">
        <v>21</v>
      </c>
      <c r="G47" s="1095">
        <v>99</v>
      </c>
      <c r="H47" s="1095">
        <f t="shared" si="13"/>
        <v>120</v>
      </c>
      <c r="I47" s="1095">
        <v>20</v>
      </c>
      <c r="J47" s="1095">
        <v>145</v>
      </c>
      <c r="K47" s="1109">
        <f t="shared" si="14"/>
        <v>165</v>
      </c>
      <c r="L47" s="1095">
        <v>0</v>
      </c>
      <c r="M47" s="1095">
        <v>0</v>
      </c>
      <c r="N47" s="1109">
        <f t="shared" si="15"/>
        <v>0</v>
      </c>
      <c r="O47" s="1066"/>
      <c r="P47" s="1152"/>
      <c r="Q47" s="1152"/>
      <c r="R47" s="1152"/>
      <c r="S47" s="1152"/>
    </row>
    <row r="48" spans="1:22" ht="39.950000000000003" customHeight="1">
      <c r="A48" s="1098" t="s">
        <v>169</v>
      </c>
      <c r="B48" s="1099" t="s">
        <v>848</v>
      </c>
      <c r="C48" s="1095">
        <v>6</v>
      </c>
      <c r="D48" s="1095">
        <v>231</v>
      </c>
      <c r="E48" s="1095">
        <f t="shared" si="12"/>
        <v>237</v>
      </c>
      <c r="F48" s="1095">
        <v>37</v>
      </c>
      <c r="G48" s="1095">
        <v>736</v>
      </c>
      <c r="H48" s="1141">
        <f t="shared" si="13"/>
        <v>773</v>
      </c>
      <c r="I48" s="1095">
        <v>169</v>
      </c>
      <c r="J48" s="1095">
        <v>909</v>
      </c>
      <c r="K48" s="1100">
        <f t="shared" si="14"/>
        <v>1078</v>
      </c>
      <c r="L48" s="1095">
        <v>0</v>
      </c>
      <c r="M48" s="1095">
        <v>71</v>
      </c>
      <c r="N48" s="1100">
        <f t="shared" si="15"/>
        <v>71</v>
      </c>
      <c r="O48" s="1066"/>
      <c r="P48" s="1152"/>
      <c r="Q48" s="1152"/>
      <c r="R48" s="1152"/>
      <c r="S48" s="1152"/>
    </row>
    <row r="49" spans="1:21" ht="39.950000000000003" customHeight="1">
      <c r="A49" s="1092"/>
      <c r="B49" s="1104" t="s">
        <v>849</v>
      </c>
      <c r="C49" s="1106">
        <f>SUM(C47:C48)</f>
        <v>7</v>
      </c>
      <c r="D49" s="1106">
        <f>SUM(D47:D48)</f>
        <v>296</v>
      </c>
      <c r="E49" s="1106">
        <f t="shared" si="12"/>
        <v>303</v>
      </c>
      <c r="F49" s="1106">
        <f>SUM(F47:F48)</f>
        <v>58</v>
      </c>
      <c r="G49" s="1106">
        <f>SUM(G47:G48)</f>
        <v>835</v>
      </c>
      <c r="H49" s="1106">
        <f t="shared" si="13"/>
        <v>893</v>
      </c>
      <c r="I49" s="1106">
        <f>SUM(I47:I48)</f>
        <v>189</v>
      </c>
      <c r="J49" s="1106">
        <f>SUM(J47:J48)</f>
        <v>1054</v>
      </c>
      <c r="K49" s="1106">
        <f t="shared" si="14"/>
        <v>1243</v>
      </c>
      <c r="L49" s="1106">
        <f>SUM(L47:L48)</f>
        <v>0</v>
      </c>
      <c r="M49" s="1106">
        <f>SUM(M47:M48)</f>
        <v>71</v>
      </c>
      <c r="N49" s="1106">
        <f t="shared" si="15"/>
        <v>71</v>
      </c>
      <c r="O49" s="1066"/>
      <c r="P49" s="1152"/>
      <c r="Q49" s="1152"/>
      <c r="R49" s="1152"/>
      <c r="S49" s="1152"/>
    </row>
    <row r="50" spans="1:21" ht="39.950000000000003" customHeight="1">
      <c r="A50" s="1112" t="s">
        <v>753</v>
      </c>
      <c r="B50" s="1093" t="s">
        <v>847</v>
      </c>
      <c r="C50" s="1095">
        <v>4</v>
      </c>
      <c r="D50" s="1095">
        <v>0</v>
      </c>
      <c r="E50" s="1095">
        <f t="shared" si="12"/>
        <v>4</v>
      </c>
      <c r="F50" s="1095">
        <v>21</v>
      </c>
      <c r="G50" s="1095">
        <v>7</v>
      </c>
      <c r="H50" s="1095">
        <f t="shared" si="13"/>
        <v>28</v>
      </c>
      <c r="I50" s="1095">
        <v>23</v>
      </c>
      <c r="J50" s="1095">
        <v>60</v>
      </c>
      <c r="K50" s="1109">
        <f t="shared" si="14"/>
        <v>83</v>
      </c>
      <c r="L50" s="1095">
        <v>1</v>
      </c>
      <c r="M50" s="1095">
        <v>0</v>
      </c>
      <c r="N50" s="1109">
        <f t="shared" si="15"/>
        <v>1</v>
      </c>
      <c r="O50" s="1066"/>
      <c r="P50" s="1152"/>
      <c r="Q50" s="1152"/>
      <c r="R50" s="1152"/>
      <c r="S50" s="1152"/>
    </row>
    <row r="51" spans="1:21" ht="39.950000000000003" customHeight="1">
      <c r="A51" s="1098" t="s">
        <v>167</v>
      </c>
      <c r="B51" s="1099" t="s">
        <v>848</v>
      </c>
      <c r="C51" s="1095">
        <v>13</v>
      </c>
      <c r="D51" s="1095">
        <v>0</v>
      </c>
      <c r="E51" s="1095">
        <f t="shared" si="12"/>
        <v>13</v>
      </c>
      <c r="F51" s="1095">
        <v>10</v>
      </c>
      <c r="G51" s="1095">
        <v>11</v>
      </c>
      <c r="H51" s="1141">
        <f t="shared" si="13"/>
        <v>21</v>
      </c>
      <c r="I51" s="1095">
        <v>23</v>
      </c>
      <c r="J51" s="1095">
        <v>17</v>
      </c>
      <c r="K51" s="1100">
        <f t="shared" si="14"/>
        <v>40</v>
      </c>
      <c r="L51" s="1095">
        <v>0</v>
      </c>
      <c r="M51" s="1095">
        <v>4</v>
      </c>
      <c r="N51" s="1100">
        <f t="shared" si="15"/>
        <v>4</v>
      </c>
      <c r="O51" s="1066"/>
      <c r="P51" s="1152"/>
      <c r="Q51" s="1152"/>
      <c r="R51" s="1152"/>
      <c r="S51" s="1152"/>
      <c r="T51" s="1152"/>
      <c r="U51" s="1152"/>
    </row>
    <row r="52" spans="1:21" ht="39.950000000000003" customHeight="1">
      <c r="A52" s="1113"/>
      <c r="B52" s="1104" t="s">
        <v>849</v>
      </c>
      <c r="C52" s="1106">
        <f>SUM(C50:C51)</f>
        <v>17</v>
      </c>
      <c r="D52" s="1106">
        <f>SUM(D50:D51)</f>
        <v>0</v>
      </c>
      <c r="E52" s="1106">
        <f t="shared" si="12"/>
        <v>17</v>
      </c>
      <c r="F52" s="1106">
        <f>SUM(F50:F51)</f>
        <v>31</v>
      </c>
      <c r="G52" s="1106">
        <f>SUM(G50:G51)</f>
        <v>18</v>
      </c>
      <c r="H52" s="1106">
        <f t="shared" si="13"/>
        <v>49</v>
      </c>
      <c r="I52" s="1106">
        <f>SUM(I50:I51)</f>
        <v>46</v>
      </c>
      <c r="J52" s="1106">
        <f>SUM(J50:J51)</f>
        <v>77</v>
      </c>
      <c r="K52" s="1106">
        <f t="shared" si="14"/>
        <v>123</v>
      </c>
      <c r="L52" s="1106">
        <f>SUM(L50:L51)</f>
        <v>1</v>
      </c>
      <c r="M52" s="1106">
        <f>SUM(M50:M51)</f>
        <v>4</v>
      </c>
      <c r="N52" s="1106">
        <f t="shared" si="15"/>
        <v>5</v>
      </c>
      <c r="O52" s="1066"/>
      <c r="P52" s="1152"/>
      <c r="Q52" s="1152"/>
      <c r="R52" s="1152"/>
      <c r="S52" s="1152"/>
      <c r="T52" s="1152"/>
      <c r="U52" s="1152"/>
    </row>
    <row r="53" spans="1:21" ht="39.950000000000003" customHeight="1">
      <c r="A53" s="1112" t="s">
        <v>851</v>
      </c>
      <c r="B53" s="1093" t="s">
        <v>847</v>
      </c>
      <c r="C53" s="1095">
        <v>41</v>
      </c>
      <c r="D53" s="1095">
        <v>15</v>
      </c>
      <c r="E53" s="1095">
        <f t="shared" si="12"/>
        <v>56</v>
      </c>
      <c r="F53" s="1095">
        <v>216</v>
      </c>
      <c r="G53" s="1095">
        <v>69</v>
      </c>
      <c r="H53" s="1095">
        <f t="shared" si="13"/>
        <v>285</v>
      </c>
      <c r="I53" s="1095">
        <v>358</v>
      </c>
      <c r="J53" s="1095">
        <v>215</v>
      </c>
      <c r="K53" s="1109">
        <f t="shared" si="14"/>
        <v>573</v>
      </c>
      <c r="L53" s="1095">
        <v>14</v>
      </c>
      <c r="M53" s="1095">
        <v>27</v>
      </c>
      <c r="N53" s="1109">
        <f t="shared" si="15"/>
        <v>41</v>
      </c>
      <c r="O53" s="1066"/>
      <c r="P53" s="1152"/>
      <c r="Q53" s="1152"/>
      <c r="R53" s="1152"/>
      <c r="S53" s="1152"/>
      <c r="T53" s="1152"/>
    </row>
    <row r="54" spans="1:21" ht="39.950000000000003" customHeight="1">
      <c r="A54" s="1092" t="s">
        <v>567</v>
      </c>
      <c r="B54" s="1099" t="s">
        <v>848</v>
      </c>
      <c r="C54" s="1095">
        <v>43</v>
      </c>
      <c r="D54" s="1095">
        <v>56</v>
      </c>
      <c r="E54" s="1095">
        <f t="shared" si="12"/>
        <v>99</v>
      </c>
      <c r="F54" s="1095">
        <v>129</v>
      </c>
      <c r="G54" s="1095">
        <v>113</v>
      </c>
      <c r="H54" s="1141">
        <f t="shared" si="13"/>
        <v>242</v>
      </c>
      <c r="I54" s="1095">
        <v>268</v>
      </c>
      <c r="J54" s="1095">
        <v>320</v>
      </c>
      <c r="K54" s="1100">
        <f t="shared" si="14"/>
        <v>588</v>
      </c>
      <c r="L54" s="1095">
        <v>1</v>
      </c>
      <c r="M54" s="1095">
        <v>12</v>
      </c>
      <c r="N54" s="1100">
        <f t="shared" si="15"/>
        <v>13</v>
      </c>
      <c r="O54" s="1066"/>
      <c r="P54" s="1152"/>
      <c r="Q54" s="1152"/>
      <c r="R54" s="1152"/>
      <c r="S54" s="1152"/>
      <c r="T54" s="1152"/>
    </row>
    <row r="55" spans="1:21" ht="39.950000000000003" customHeight="1">
      <c r="A55" s="1103" t="s">
        <v>568</v>
      </c>
      <c r="B55" s="1104" t="s">
        <v>849</v>
      </c>
      <c r="C55" s="1106">
        <f>SUM(C53:C54)</f>
        <v>84</v>
      </c>
      <c r="D55" s="1106">
        <f>SUM(D53:D54)</f>
        <v>71</v>
      </c>
      <c r="E55" s="1106">
        <f t="shared" si="12"/>
        <v>155</v>
      </c>
      <c r="F55" s="1106">
        <f>SUM(F53:F54)</f>
        <v>345</v>
      </c>
      <c r="G55" s="1106">
        <f>SUM(G53:G54)</f>
        <v>182</v>
      </c>
      <c r="H55" s="1106">
        <f t="shared" si="13"/>
        <v>527</v>
      </c>
      <c r="I55" s="1106">
        <f>SUM(I53:I54)</f>
        <v>626</v>
      </c>
      <c r="J55" s="1106">
        <f>SUM(J53:J54)</f>
        <v>535</v>
      </c>
      <c r="K55" s="1106">
        <f t="shared" si="14"/>
        <v>1161</v>
      </c>
      <c r="L55" s="1106">
        <f>SUM(L53:L54)</f>
        <v>15</v>
      </c>
      <c r="M55" s="1106">
        <f>SUM(M53:M54)</f>
        <v>39</v>
      </c>
      <c r="N55" s="1106">
        <f t="shared" si="15"/>
        <v>54</v>
      </c>
      <c r="O55" s="1066"/>
      <c r="P55" s="1152"/>
      <c r="Q55" s="1152"/>
      <c r="R55" s="1152"/>
      <c r="S55" s="1152"/>
      <c r="T55" s="1152"/>
    </row>
    <row r="56" spans="1:21" ht="20.100000000000001" customHeight="1">
      <c r="A56" s="1055" t="s">
        <v>827</v>
      </c>
      <c r="L56" s="1054" t="s">
        <v>828</v>
      </c>
      <c r="M56" s="1054"/>
      <c r="N56" s="1054"/>
    </row>
    <row r="57" spans="1:21" ht="33.75" customHeight="1">
      <c r="A57" s="1057" t="s">
        <v>217</v>
      </c>
      <c r="B57" s="1058"/>
      <c r="C57" s="1062" t="s">
        <v>816</v>
      </c>
      <c r="D57" s="1063"/>
      <c r="E57" s="1064"/>
      <c r="F57" s="1062" t="s">
        <v>869</v>
      </c>
      <c r="G57" s="1063"/>
      <c r="H57" s="1064"/>
      <c r="I57" s="1062" t="s">
        <v>870</v>
      </c>
      <c r="J57" s="1063"/>
      <c r="K57" s="1064"/>
      <c r="L57" s="1062" t="s">
        <v>871</v>
      </c>
      <c r="M57" s="1063"/>
      <c r="N57" s="1064"/>
      <c r="O57" s="1153"/>
      <c r="P57" s="1154"/>
      <c r="Q57" s="1154"/>
      <c r="R57" s="1154"/>
      <c r="S57" s="1154"/>
    </row>
    <row r="58" spans="1:21" ht="24.95" customHeight="1">
      <c r="A58" s="1066" t="s">
        <v>556</v>
      </c>
      <c r="B58" s="1067"/>
      <c r="C58" s="1070" t="s">
        <v>817</v>
      </c>
      <c r="D58" s="1071"/>
      <c r="E58" s="1072"/>
      <c r="F58" s="1070" t="s">
        <v>872</v>
      </c>
      <c r="G58" s="1071"/>
      <c r="H58" s="1072"/>
      <c r="I58" s="1070" t="s">
        <v>873</v>
      </c>
      <c r="J58" s="1071"/>
      <c r="K58" s="1072"/>
      <c r="L58" s="1070" t="s">
        <v>874</v>
      </c>
      <c r="M58" s="1071"/>
      <c r="N58" s="1072"/>
      <c r="O58" s="1148"/>
      <c r="P58" s="1117"/>
      <c r="Q58" s="1117"/>
      <c r="R58" s="1117"/>
      <c r="S58" s="1117"/>
    </row>
    <row r="59" spans="1:21" ht="24.95" customHeight="1">
      <c r="A59" s="1066" t="s">
        <v>558</v>
      </c>
      <c r="B59" s="1074"/>
      <c r="C59" s="1080" t="s">
        <v>842</v>
      </c>
      <c r="D59" s="1081" t="s">
        <v>843</v>
      </c>
      <c r="E59" s="1076" t="s">
        <v>130</v>
      </c>
      <c r="F59" s="1080" t="s">
        <v>842</v>
      </c>
      <c r="G59" s="1081" t="s">
        <v>843</v>
      </c>
      <c r="H59" s="1076" t="s">
        <v>130</v>
      </c>
      <c r="I59" s="1080" t="s">
        <v>842</v>
      </c>
      <c r="J59" s="1081" t="s">
        <v>843</v>
      </c>
      <c r="K59" s="1076" t="s">
        <v>130</v>
      </c>
      <c r="L59" s="1080" t="s">
        <v>842</v>
      </c>
      <c r="M59" s="1081" t="s">
        <v>843</v>
      </c>
      <c r="N59" s="1076" t="s">
        <v>130</v>
      </c>
      <c r="O59" s="1149"/>
      <c r="P59" s="1150"/>
      <c r="Q59" s="1150"/>
      <c r="R59" s="1150"/>
      <c r="S59" s="1150"/>
    </row>
    <row r="60" spans="1:21" ht="24.95" customHeight="1">
      <c r="A60" s="1083"/>
      <c r="B60" s="1084"/>
      <c r="C60" s="1090" t="s">
        <v>844</v>
      </c>
      <c r="D60" s="1091" t="s">
        <v>845</v>
      </c>
      <c r="E60" s="1086" t="s">
        <v>131</v>
      </c>
      <c r="F60" s="1090" t="s">
        <v>844</v>
      </c>
      <c r="G60" s="1091" t="s">
        <v>845</v>
      </c>
      <c r="H60" s="1086" t="s">
        <v>131</v>
      </c>
      <c r="I60" s="1090" t="s">
        <v>844</v>
      </c>
      <c r="J60" s="1091" t="s">
        <v>845</v>
      </c>
      <c r="K60" s="1086" t="s">
        <v>131</v>
      </c>
      <c r="L60" s="1090" t="s">
        <v>844</v>
      </c>
      <c r="M60" s="1091" t="s">
        <v>845</v>
      </c>
      <c r="N60" s="1086" t="s">
        <v>131</v>
      </c>
      <c r="O60" s="1149"/>
      <c r="P60" s="1151"/>
      <c r="Q60" s="1151"/>
      <c r="R60" s="1151"/>
      <c r="S60" s="1151"/>
    </row>
    <row r="61" spans="1:21" ht="39.950000000000003" customHeight="1">
      <c r="A61" s="1092" t="s">
        <v>846</v>
      </c>
      <c r="B61" s="1093" t="s">
        <v>847</v>
      </c>
      <c r="C61" s="1097">
        <v>16</v>
      </c>
      <c r="D61" s="1097">
        <v>31</v>
      </c>
      <c r="E61" s="1097">
        <f t="shared" ref="E61:E72" si="16">SUM(C61:D61)</f>
        <v>47</v>
      </c>
      <c r="F61" s="1097">
        <v>40</v>
      </c>
      <c r="G61" s="1097">
        <v>273</v>
      </c>
      <c r="H61" s="1097">
        <f t="shared" ref="H61:H72" si="17">SUM(F61:G61)</f>
        <v>313</v>
      </c>
      <c r="I61" s="1097">
        <v>6</v>
      </c>
      <c r="J61" s="1097">
        <v>24</v>
      </c>
      <c r="K61" s="1097">
        <f t="shared" ref="K61:K72" si="18">SUM(I61:J61)</f>
        <v>30</v>
      </c>
      <c r="L61" s="1097">
        <v>16</v>
      </c>
      <c r="M61" s="1097">
        <v>34</v>
      </c>
      <c r="N61" s="1097">
        <f>SUM(L61:M61)</f>
        <v>50</v>
      </c>
      <c r="O61" s="1066"/>
      <c r="P61" s="1152"/>
      <c r="Q61" s="1152"/>
      <c r="R61" s="1152"/>
      <c r="S61" s="1152"/>
    </row>
    <row r="62" spans="1:21" ht="39.950000000000003" customHeight="1">
      <c r="A62" s="1098" t="s">
        <v>217</v>
      </c>
      <c r="B62" s="1099" t="s">
        <v>848</v>
      </c>
      <c r="C62" s="1095">
        <v>1</v>
      </c>
      <c r="D62" s="1095">
        <v>21</v>
      </c>
      <c r="E62" s="1100">
        <f t="shared" si="16"/>
        <v>22</v>
      </c>
      <c r="F62" s="1095">
        <v>65</v>
      </c>
      <c r="G62" s="1095">
        <v>88</v>
      </c>
      <c r="H62" s="1100">
        <f t="shared" si="17"/>
        <v>153</v>
      </c>
      <c r="I62" s="1095">
        <v>1</v>
      </c>
      <c r="J62" s="1095">
        <v>4</v>
      </c>
      <c r="K62" s="1095">
        <f t="shared" si="18"/>
        <v>5</v>
      </c>
      <c r="L62" s="1095">
        <v>5</v>
      </c>
      <c r="M62" s="1095">
        <v>0</v>
      </c>
      <c r="N62" s="1095">
        <f>SUM(L62:M62)</f>
        <v>5</v>
      </c>
      <c r="O62" s="1066"/>
      <c r="P62" s="1152"/>
      <c r="Q62" s="1152"/>
      <c r="R62" s="1152"/>
      <c r="S62" s="1152"/>
    </row>
    <row r="63" spans="1:21" ht="39.950000000000003" customHeight="1">
      <c r="A63" s="1103" t="s">
        <v>731</v>
      </c>
      <c r="B63" s="1104" t="s">
        <v>849</v>
      </c>
      <c r="C63" s="1106">
        <f>SUM(C61:C62)</f>
        <v>17</v>
      </c>
      <c r="D63" s="1106">
        <f>SUM(D61:D62)</f>
        <v>52</v>
      </c>
      <c r="E63" s="1106">
        <f t="shared" si="16"/>
        <v>69</v>
      </c>
      <c r="F63" s="1106">
        <f>SUM(F61:F62)</f>
        <v>105</v>
      </c>
      <c r="G63" s="1106">
        <f>SUM(G61:G62)</f>
        <v>361</v>
      </c>
      <c r="H63" s="1106">
        <f t="shared" si="17"/>
        <v>466</v>
      </c>
      <c r="I63" s="1106">
        <f>SUM(I61:I62)</f>
        <v>7</v>
      </c>
      <c r="J63" s="1106">
        <f>SUM(J61:J62)</f>
        <v>28</v>
      </c>
      <c r="K63" s="1106">
        <f t="shared" si="18"/>
        <v>35</v>
      </c>
      <c r="L63" s="1106">
        <f>SUM(L61:L62)</f>
        <v>21</v>
      </c>
      <c r="M63" s="1106">
        <f>SUM(M61:M62)</f>
        <v>34</v>
      </c>
      <c r="N63" s="1106">
        <f>SUM(L63:M63)</f>
        <v>55</v>
      </c>
      <c r="O63" s="1066"/>
      <c r="P63" s="1152"/>
      <c r="Q63" s="1152"/>
      <c r="R63" s="1152"/>
      <c r="S63" s="1152"/>
    </row>
    <row r="64" spans="1:21" ht="39.950000000000003" customHeight="1">
      <c r="A64" s="1092" t="s">
        <v>850</v>
      </c>
      <c r="B64" s="1093" t="s">
        <v>847</v>
      </c>
      <c r="C64" s="1095">
        <v>6</v>
      </c>
      <c r="D64" s="1095">
        <v>0</v>
      </c>
      <c r="E64" s="1109">
        <f t="shared" si="16"/>
        <v>6</v>
      </c>
      <c r="F64" s="1095">
        <v>607</v>
      </c>
      <c r="G64" s="1095">
        <v>52</v>
      </c>
      <c r="H64" s="1109">
        <f t="shared" si="17"/>
        <v>659</v>
      </c>
      <c r="I64" s="1095">
        <v>10</v>
      </c>
      <c r="J64" s="1095">
        <v>13</v>
      </c>
      <c r="K64" s="1095">
        <f t="shared" si="18"/>
        <v>23</v>
      </c>
      <c r="L64" s="1095">
        <v>0</v>
      </c>
      <c r="M64" s="1095">
        <v>0</v>
      </c>
      <c r="N64" s="1095">
        <f>SUM(L64:M64)</f>
        <v>0</v>
      </c>
      <c r="O64" s="1066"/>
      <c r="P64" s="1152"/>
      <c r="Q64" s="1152"/>
      <c r="R64" s="1152"/>
      <c r="S64" s="1152"/>
    </row>
    <row r="65" spans="1:19" ht="39.950000000000003" customHeight="1">
      <c r="A65" s="1098" t="s">
        <v>169</v>
      </c>
      <c r="B65" s="1099" t="s">
        <v>848</v>
      </c>
      <c r="C65" s="1095">
        <v>2</v>
      </c>
      <c r="D65" s="1095">
        <v>67</v>
      </c>
      <c r="E65" s="1100">
        <f t="shared" si="16"/>
        <v>69</v>
      </c>
      <c r="F65" s="1095">
        <v>331</v>
      </c>
      <c r="G65" s="1095">
        <v>34</v>
      </c>
      <c r="H65" s="1100">
        <f t="shared" si="17"/>
        <v>365</v>
      </c>
      <c r="I65" s="1095">
        <v>0</v>
      </c>
      <c r="J65" s="1095">
        <v>18</v>
      </c>
      <c r="K65" s="1095">
        <f t="shared" si="18"/>
        <v>18</v>
      </c>
      <c r="L65" s="1095">
        <v>0</v>
      </c>
      <c r="M65" s="1095">
        <v>0</v>
      </c>
      <c r="N65" s="1095">
        <v>0</v>
      </c>
      <c r="O65" s="1066"/>
      <c r="P65" s="1152"/>
      <c r="Q65" s="1152"/>
      <c r="R65" s="1152"/>
      <c r="S65" s="1152"/>
    </row>
    <row r="66" spans="1:19" ht="39.950000000000003" customHeight="1">
      <c r="A66" s="1092"/>
      <c r="B66" s="1104" t="s">
        <v>849</v>
      </c>
      <c r="C66" s="1106">
        <f>SUM(C64:C65)</f>
        <v>8</v>
      </c>
      <c r="D66" s="1106">
        <f>SUM(D64:D65)</f>
        <v>67</v>
      </c>
      <c r="E66" s="1106">
        <f t="shared" si="16"/>
        <v>75</v>
      </c>
      <c r="F66" s="1106">
        <f>SUM(F64:F65)</f>
        <v>938</v>
      </c>
      <c r="G66" s="1106">
        <f>SUM(G64:G65)</f>
        <v>86</v>
      </c>
      <c r="H66" s="1106">
        <f t="shared" si="17"/>
        <v>1024</v>
      </c>
      <c r="I66" s="1106">
        <f>SUM(I64:I65)</f>
        <v>10</v>
      </c>
      <c r="J66" s="1106">
        <f>SUM(J64:J65)</f>
        <v>31</v>
      </c>
      <c r="K66" s="1106">
        <f t="shared" si="18"/>
        <v>41</v>
      </c>
      <c r="L66" s="1106">
        <f>SUM(L64:L65)</f>
        <v>0</v>
      </c>
      <c r="M66" s="1106">
        <f>SUM(M64:M65)</f>
        <v>0</v>
      </c>
      <c r="N66" s="1106">
        <f t="shared" ref="N66:N72" si="19">SUM(L66:M66)</f>
        <v>0</v>
      </c>
      <c r="O66" s="1066"/>
      <c r="P66" s="1152"/>
      <c r="Q66" s="1152"/>
      <c r="R66" s="1152"/>
      <c r="S66" s="1152"/>
    </row>
    <row r="67" spans="1:19" ht="39.950000000000003" customHeight="1">
      <c r="A67" s="1112" t="s">
        <v>753</v>
      </c>
      <c r="B67" s="1093" t="s">
        <v>847</v>
      </c>
      <c r="C67" s="1095">
        <v>3</v>
      </c>
      <c r="D67" s="1095">
        <v>2</v>
      </c>
      <c r="E67" s="1109">
        <f t="shared" si="16"/>
        <v>5</v>
      </c>
      <c r="F67" s="1095">
        <v>41</v>
      </c>
      <c r="G67" s="1095">
        <v>1</v>
      </c>
      <c r="H67" s="1109">
        <f t="shared" si="17"/>
        <v>42</v>
      </c>
      <c r="I67" s="1095">
        <v>3</v>
      </c>
      <c r="J67" s="1095">
        <v>0</v>
      </c>
      <c r="K67" s="1095">
        <f t="shared" si="18"/>
        <v>3</v>
      </c>
      <c r="L67" s="1095">
        <v>2</v>
      </c>
      <c r="M67" s="1095">
        <v>0</v>
      </c>
      <c r="N67" s="1095">
        <f t="shared" si="19"/>
        <v>2</v>
      </c>
      <c r="O67" s="1066"/>
      <c r="P67" s="1152"/>
      <c r="Q67" s="1152"/>
      <c r="R67" s="1152"/>
      <c r="S67" s="1152"/>
    </row>
    <row r="68" spans="1:19" ht="39.950000000000003" customHeight="1">
      <c r="A68" s="1098" t="s">
        <v>167</v>
      </c>
      <c r="B68" s="1099" t="s">
        <v>848</v>
      </c>
      <c r="C68" s="1095">
        <v>0</v>
      </c>
      <c r="D68" s="1095">
        <v>6</v>
      </c>
      <c r="E68" s="1100">
        <f t="shared" si="16"/>
        <v>6</v>
      </c>
      <c r="F68" s="1095">
        <v>17</v>
      </c>
      <c r="G68" s="1095">
        <v>0</v>
      </c>
      <c r="H68" s="1100">
        <f t="shared" si="17"/>
        <v>17</v>
      </c>
      <c r="I68" s="1095">
        <v>1</v>
      </c>
      <c r="J68" s="1095">
        <v>2</v>
      </c>
      <c r="K68" s="1095">
        <f t="shared" si="18"/>
        <v>3</v>
      </c>
      <c r="L68" s="1095">
        <v>0</v>
      </c>
      <c r="M68" s="1095">
        <v>0</v>
      </c>
      <c r="N68" s="1095">
        <f t="shared" si="19"/>
        <v>0</v>
      </c>
      <c r="O68" s="1066"/>
      <c r="P68" s="1152"/>
      <c r="Q68" s="1152"/>
      <c r="R68" s="1152"/>
      <c r="S68" s="1152"/>
    </row>
    <row r="69" spans="1:19" ht="39.950000000000003" customHeight="1">
      <c r="A69" s="1113"/>
      <c r="B69" s="1104" t="s">
        <v>849</v>
      </c>
      <c r="C69" s="1106">
        <f>SUM(C67:C68)</f>
        <v>3</v>
      </c>
      <c r="D69" s="1106">
        <f>SUM(D67:D68)</f>
        <v>8</v>
      </c>
      <c r="E69" s="1106">
        <f t="shared" si="16"/>
        <v>11</v>
      </c>
      <c r="F69" s="1106">
        <f>SUM(F67:F68)</f>
        <v>58</v>
      </c>
      <c r="G69" s="1106">
        <f>SUM(G67:G68)</f>
        <v>1</v>
      </c>
      <c r="H69" s="1106">
        <f t="shared" si="17"/>
        <v>59</v>
      </c>
      <c r="I69" s="1106">
        <f>SUM(I67:I68)</f>
        <v>4</v>
      </c>
      <c r="J69" s="1106">
        <f>SUM(J67:J68)</f>
        <v>2</v>
      </c>
      <c r="K69" s="1106">
        <f t="shared" si="18"/>
        <v>6</v>
      </c>
      <c r="L69" s="1106">
        <f>SUM(L67:L68)</f>
        <v>2</v>
      </c>
      <c r="M69" s="1106">
        <v>0</v>
      </c>
      <c r="N69" s="1106">
        <f t="shared" si="19"/>
        <v>2</v>
      </c>
      <c r="O69" s="1066"/>
      <c r="P69" s="1152"/>
      <c r="Q69" s="1152"/>
      <c r="R69" s="1152"/>
      <c r="S69" s="1152"/>
    </row>
    <row r="70" spans="1:19" ht="39.950000000000003" customHeight="1">
      <c r="A70" s="1112" t="s">
        <v>851</v>
      </c>
      <c r="B70" s="1093" t="s">
        <v>847</v>
      </c>
      <c r="C70" s="1095">
        <v>6</v>
      </c>
      <c r="D70" s="1095">
        <v>21</v>
      </c>
      <c r="E70" s="1109">
        <f t="shared" si="16"/>
        <v>27</v>
      </c>
      <c r="F70" s="1095">
        <v>606</v>
      </c>
      <c r="G70" s="1095">
        <v>73</v>
      </c>
      <c r="H70" s="1109">
        <f t="shared" si="17"/>
        <v>679</v>
      </c>
      <c r="I70" s="1095">
        <v>24</v>
      </c>
      <c r="J70" s="1095">
        <v>15</v>
      </c>
      <c r="K70" s="1095">
        <f t="shared" si="18"/>
        <v>39</v>
      </c>
      <c r="L70" s="1095">
        <v>4742</v>
      </c>
      <c r="M70" s="1095">
        <v>53</v>
      </c>
      <c r="N70" s="1095">
        <f t="shared" si="19"/>
        <v>4795</v>
      </c>
      <c r="O70" s="1066"/>
      <c r="P70" s="1152"/>
      <c r="Q70" s="1152"/>
      <c r="R70" s="1152"/>
      <c r="S70" s="1152"/>
    </row>
    <row r="71" spans="1:19" ht="39.950000000000003" customHeight="1">
      <c r="A71" s="1092" t="s">
        <v>567</v>
      </c>
      <c r="B71" s="1099" t="s">
        <v>848</v>
      </c>
      <c r="C71" s="1095">
        <v>0</v>
      </c>
      <c r="D71" s="1095">
        <v>14</v>
      </c>
      <c r="E71" s="1100">
        <f t="shared" si="16"/>
        <v>14</v>
      </c>
      <c r="F71" s="1095">
        <v>63</v>
      </c>
      <c r="G71" s="1095">
        <v>24</v>
      </c>
      <c r="H71" s="1100">
        <f t="shared" si="17"/>
        <v>87</v>
      </c>
      <c r="I71" s="1095">
        <v>5</v>
      </c>
      <c r="J71" s="1095">
        <v>16</v>
      </c>
      <c r="K71" s="1095">
        <f t="shared" si="18"/>
        <v>21</v>
      </c>
      <c r="L71" s="1095">
        <v>17</v>
      </c>
      <c r="M71" s="1095">
        <v>1</v>
      </c>
      <c r="N71" s="1095">
        <f t="shared" si="19"/>
        <v>18</v>
      </c>
      <c r="O71" s="1066"/>
      <c r="P71" s="1152"/>
      <c r="Q71" s="1152"/>
      <c r="R71" s="1152"/>
      <c r="S71" s="1152"/>
    </row>
    <row r="72" spans="1:19" ht="39.950000000000003" customHeight="1">
      <c r="A72" s="1103" t="s">
        <v>568</v>
      </c>
      <c r="B72" s="1114" t="s">
        <v>849</v>
      </c>
      <c r="C72" s="1106">
        <f>SUM(C70:C71)</f>
        <v>6</v>
      </c>
      <c r="D72" s="1106">
        <f>SUM(D70:D71)</f>
        <v>35</v>
      </c>
      <c r="E72" s="1106">
        <f t="shared" si="16"/>
        <v>41</v>
      </c>
      <c r="F72" s="1106">
        <f>SUM(F70:F71)</f>
        <v>669</v>
      </c>
      <c r="G72" s="1106">
        <f>SUM(G70:G71)</f>
        <v>97</v>
      </c>
      <c r="H72" s="1106">
        <f t="shared" si="17"/>
        <v>766</v>
      </c>
      <c r="I72" s="1106">
        <f>SUM(I70:I71)</f>
        <v>29</v>
      </c>
      <c r="J72" s="1106">
        <f>SUM(J70:J71)</f>
        <v>31</v>
      </c>
      <c r="K72" s="1106">
        <f t="shared" si="18"/>
        <v>60</v>
      </c>
      <c r="L72" s="1106">
        <f>SUM(L70:L71)</f>
        <v>4759</v>
      </c>
      <c r="M72" s="1106">
        <f>SUM(M70:M71)</f>
        <v>54</v>
      </c>
      <c r="N72" s="1106">
        <f t="shared" si="19"/>
        <v>4813</v>
      </c>
      <c r="O72" s="1066"/>
      <c r="P72" s="1152"/>
      <c r="Q72" s="1152"/>
      <c r="R72" s="1152"/>
      <c r="S72" s="1152"/>
    </row>
    <row r="73" spans="1:19" ht="20.100000000000001" customHeight="1">
      <c r="A73" s="1055" t="s">
        <v>827</v>
      </c>
      <c r="J73" s="1119"/>
      <c r="K73" s="1119"/>
      <c r="L73" s="1119"/>
      <c r="M73" s="1119"/>
      <c r="N73" s="1119" t="s">
        <v>828</v>
      </c>
    </row>
    <row r="74" spans="1:19" ht="33.75" customHeight="1">
      <c r="A74" s="1057" t="s">
        <v>217</v>
      </c>
      <c r="B74" s="1058"/>
      <c r="C74" s="1155" t="s">
        <v>875</v>
      </c>
      <c r="D74" s="1156"/>
      <c r="E74" s="1157"/>
      <c r="F74" s="1062" t="s">
        <v>876</v>
      </c>
      <c r="G74" s="1063"/>
      <c r="H74" s="1064"/>
      <c r="I74" s="1062" t="s">
        <v>877</v>
      </c>
      <c r="J74" s="1063"/>
      <c r="K74" s="1064"/>
      <c r="L74" s="1062" t="s">
        <v>878</v>
      </c>
      <c r="M74" s="1063"/>
      <c r="N74" s="1064"/>
      <c r="O74" s="1145"/>
      <c r="P74" s="1146"/>
      <c r="Q74" s="1146"/>
      <c r="R74" s="1146"/>
      <c r="S74" s="1146"/>
    </row>
    <row r="75" spans="1:19" ht="24.95" customHeight="1">
      <c r="A75" s="1066" t="s">
        <v>556</v>
      </c>
      <c r="B75" s="1067"/>
      <c r="C75" s="1070" t="s">
        <v>879</v>
      </c>
      <c r="D75" s="1071"/>
      <c r="E75" s="1072"/>
      <c r="F75" s="1070" t="s">
        <v>880</v>
      </c>
      <c r="G75" s="1071"/>
      <c r="H75" s="1072"/>
      <c r="I75" s="1070" t="s">
        <v>881</v>
      </c>
      <c r="J75" s="1071"/>
      <c r="K75" s="1072"/>
      <c r="L75" s="1070" t="s">
        <v>882</v>
      </c>
      <c r="M75" s="1071"/>
      <c r="N75" s="1072"/>
      <c r="O75" s="1148"/>
      <c r="P75" s="1117"/>
      <c r="Q75" s="1117"/>
      <c r="R75" s="1117"/>
      <c r="S75" s="1117"/>
    </row>
    <row r="76" spans="1:19" ht="24.95" customHeight="1">
      <c r="A76" s="1066" t="s">
        <v>558</v>
      </c>
      <c r="B76" s="1074"/>
      <c r="C76" s="1080" t="s">
        <v>842</v>
      </c>
      <c r="D76" s="1081" t="s">
        <v>843</v>
      </c>
      <c r="E76" s="1076" t="s">
        <v>130</v>
      </c>
      <c r="F76" s="1080" t="s">
        <v>842</v>
      </c>
      <c r="G76" s="1081" t="s">
        <v>843</v>
      </c>
      <c r="H76" s="1076" t="s">
        <v>130</v>
      </c>
      <c r="I76" s="1080" t="s">
        <v>842</v>
      </c>
      <c r="J76" s="1081" t="s">
        <v>843</v>
      </c>
      <c r="K76" s="1076" t="s">
        <v>130</v>
      </c>
      <c r="L76" s="1080" t="s">
        <v>842</v>
      </c>
      <c r="M76" s="1081" t="s">
        <v>843</v>
      </c>
      <c r="N76" s="1076" t="s">
        <v>130</v>
      </c>
      <c r="O76" s="1149"/>
      <c r="P76" s="1150"/>
      <c r="Q76" s="1150"/>
      <c r="R76" s="1150"/>
      <c r="S76" s="1150"/>
    </row>
    <row r="77" spans="1:19" ht="24.95" customHeight="1">
      <c r="A77" s="1083"/>
      <c r="B77" s="1084"/>
      <c r="C77" s="1090" t="s">
        <v>844</v>
      </c>
      <c r="D77" s="1091" t="s">
        <v>845</v>
      </c>
      <c r="E77" s="1086" t="s">
        <v>131</v>
      </c>
      <c r="F77" s="1090" t="s">
        <v>844</v>
      </c>
      <c r="G77" s="1091" t="s">
        <v>845</v>
      </c>
      <c r="H77" s="1086" t="s">
        <v>131</v>
      </c>
      <c r="I77" s="1090" t="s">
        <v>844</v>
      </c>
      <c r="J77" s="1091" t="s">
        <v>845</v>
      </c>
      <c r="K77" s="1086" t="s">
        <v>131</v>
      </c>
      <c r="L77" s="1090" t="s">
        <v>844</v>
      </c>
      <c r="M77" s="1091" t="s">
        <v>845</v>
      </c>
      <c r="N77" s="1086" t="s">
        <v>131</v>
      </c>
      <c r="O77" s="1149"/>
      <c r="P77" s="1151"/>
      <c r="Q77" s="1151"/>
      <c r="R77" s="1151"/>
      <c r="S77" s="1151"/>
    </row>
    <row r="78" spans="1:19" ht="39.950000000000003" customHeight="1">
      <c r="A78" s="1092" t="s">
        <v>846</v>
      </c>
      <c r="B78" s="1093" t="s">
        <v>847</v>
      </c>
      <c r="C78" s="1097">
        <v>0</v>
      </c>
      <c r="D78" s="1097">
        <v>20</v>
      </c>
      <c r="E78" s="1097">
        <f t="shared" ref="E78:E83" si="20">SUM(C78:D78)</f>
        <v>20</v>
      </c>
      <c r="F78" s="1097">
        <v>1</v>
      </c>
      <c r="G78" s="1097">
        <v>10</v>
      </c>
      <c r="H78" s="1097">
        <f t="shared" ref="H78:H84" si="21">SUM(F78:G78)</f>
        <v>11</v>
      </c>
      <c r="I78" s="1097">
        <v>4</v>
      </c>
      <c r="J78" s="1097">
        <v>2</v>
      </c>
      <c r="K78" s="1097">
        <f>SUM(I78:J78)</f>
        <v>6</v>
      </c>
      <c r="L78" s="1097">
        <v>0</v>
      </c>
      <c r="M78" s="1097">
        <v>17</v>
      </c>
      <c r="N78" s="1097">
        <f>SUM(M78)</f>
        <v>17</v>
      </c>
      <c r="O78" s="1066"/>
      <c r="P78" s="1152"/>
      <c r="Q78" s="1152"/>
      <c r="R78" s="1152"/>
      <c r="S78" s="1152"/>
    </row>
    <row r="79" spans="1:19" ht="39.950000000000003" customHeight="1">
      <c r="A79" s="1098" t="s">
        <v>217</v>
      </c>
      <c r="B79" s="1099" t="s">
        <v>848</v>
      </c>
      <c r="C79" s="1095">
        <v>0</v>
      </c>
      <c r="D79" s="1095">
        <v>14</v>
      </c>
      <c r="E79" s="1100">
        <f t="shared" si="20"/>
        <v>14</v>
      </c>
      <c r="F79" s="1095">
        <v>4</v>
      </c>
      <c r="G79" s="1095">
        <v>1</v>
      </c>
      <c r="H79" s="1095">
        <f t="shared" si="21"/>
        <v>5</v>
      </c>
      <c r="I79" s="1095">
        <v>4</v>
      </c>
      <c r="J79" s="1095">
        <v>7</v>
      </c>
      <c r="K79" s="1141">
        <f>SUM(I79:J79)</f>
        <v>11</v>
      </c>
      <c r="L79" s="1095">
        <v>0</v>
      </c>
      <c r="M79" s="1095">
        <v>7</v>
      </c>
      <c r="N79" s="1141">
        <f>SUM(M79)</f>
        <v>7</v>
      </c>
      <c r="O79" s="1066"/>
      <c r="P79" s="1152"/>
      <c r="Q79" s="1152"/>
      <c r="R79" s="1152"/>
      <c r="S79" s="1152"/>
    </row>
    <row r="80" spans="1:19" ht="39.950000000000003" customHeight="1">
      <c r="A80" s="1103" t="s">
        <v>731</v>
      </c>
      <c r="B80" s="1104" t="s">
        <v>849</v>
      </c>
      <c r="C80" s="1106">
        <f>SUM(C78:C79)</f>
        <v>0</v>
      </c>
      <c r="D80" s="1106">
        <f>SUM(D78:D79)</f>
        <v>34</v>
      </c>
      <c r="E80" s="1106">
        <f t="shared" si="20"/>
        <v>34</v>
      </c>
      <c r="F80" s="1106">
        <f>SUM(F78:F79)</f>
        <v>5</v>
      </c>
      <c r="G80" s="1106">
        <f>SUM(G78:G79)</f>
        <v>11</v>
      </c>
      <c r="H80" s="1106">
        <f t="shared" si="21"/>
        <v>16</v>
      </c>
      <c r="I80" s="1106">
        <f>SUM(I78:I79)</f>
        <v>8</v>
      </c>
      <c r="J80" s="1106">
        <f>SUM(J78:J79)</f>
        <v>9</v>
      </c>
      <c r="K80" s="1106">
        <f>SUM(K78:K79)</f>
        <v>17</v>
      </c>
      <c r="L80" s="1106">
        <v>0</v>
      </c>
      <c r="M80" s="1106">
        <f>SUM(M78:M79)</f>
        <v>24</v>
      </c>
      <c r="N80" s="1106">
        <f>SUM(N78:N79)</f>
        <v>24</v>
      </c>
      <c r="O80" s="1066"/>
      <c r="P80" s="1152"/>
      <c r="Q80" s="1152"/>
      <c r="R80" s="1152"/>
      <c r="S80" s="1152"/>
    </row>
    <row r="81" spans="1:20" ht="39.950000000000003" customHeight="1">
      <c r="A81" s="1092" t="s">
        <v>850</v>
      </c>
      <c r="B81" s="1093" t="s">
        <v>847</v>
      </c>
      <c r="C81" s="1095">
        <v>27</v>
      </c>
      <c r="D81" s="1095">
        <v>10</v>
      </c>
      <c r="E81" s="1109">
        <f t="shared" si="20"/>
        <v>37</v>
      </c>
      <c r="F81" s="1095">
        <v>6</v>
      </c>
      <c r="G81" s="1095">
        <v>6</v>
      </c>
      <c r="H81" s="1095">
        <f t="shared" si="21"/>
        <v>12</v>
      </c>
      <c r="I81" s="1095">
        <v>8</v>
      </c>
      <c r="J81" s="1095">
        <v>0</v>
      </c>
      <c r="K81" s="1095">
        <f t="shared" ref="K81:K89" si="22">SUM(I81:J81)</f>
        <v>8</v>
      </c>
      <c r="L81" s="1095">
        <v>12</v>
      </c>
      <c r="M81" s="1095">
        <v>0</v>
      </c>
      <c r="N81" s="1095">
        <f>SUM(L81:M81)</f>
        <v>12</v>
      </c>
      <c r="O81" s="1066"/>
      <c r="P81" s="1152"/>
      <c r="Q81" s="1152"/>
      <c r="R81" s="1152"/>
      <c r="S81" s="1152"/>
    </row>
    <row r="82" spans="1:20" ht="39.950000000000003" customHeight="1">
      <c r="A82" s="1098" t="s">
        <v>169</v>
      </c>
      <c r="B82" s="1099" t="s">
        <v>848</v>
      </c>
      <c r="C82" s="1095">
        <v>8</v>
      </c>
      <c r="D82" s="1095">
        <v>31</v>
      </c>
      <c r="E82" s="1100">
        <f t="shared" si="20"/>
        <v>39</v>
      </c>
      <c r="F82" s="1095">
        <v>8</v>
      </c>
      <c r="G82" s="1095">
        <v>3</v>
      </c>
      <c r="H82" s="1095">
        <f t="shared" si="21"/>
        <v>11</v>
      </c>
      <c r="I82" s="1095">
        <v>7</v>
      </c>
      <c r="J82" s="1095">
        <v>0</v>
      </c>
      <c r="K82" s="1095">
        <f t="shared" si="22"/>
        <v>7</v>
      </c>
      <c r="L82" s="1095">
        <v>6</v>
      </c>
      <c r="M82" s="1095">
        <v>1</v>
      </c>
      <c r="N82" s="1095">
        <f>SUM(L82:M82)</f>
        <v>7</v>
      </c>
      <c r="O82" s="1066"/>
      <c r="P82" s="1152"/>
      <c r="Q82" s="1152"/>
      <c r="R82" s="1152"/>
      <c r="S82" s="1152"/>
    </row>
    <row r="83" spans="1:20" ht="39.950000000000003" customHeight="1">
      <c r="A83" s="1092"/>
      <c r="B83" s="1104" t="s">
        <v>849</v>
      </c>
      <c r="C83" s="1106">
        <f>SUM(C81:C82)</f>
        <v>35</v>
      </c>
      <c r="D83" s="1106">
        <f>SUM(D81:D82)</f>
        <v>41</v>
      </c>
      <c r="E83" s="1106">
        <f t="shared" si="20"/>
        <v>76</v>
      </c>
      <c r="F83" s="1106">
        <f>SUM(F81:F82)</f>
        <v>14</v>
      </c>
      <c r="G83" s="1106">
        <f>SUM(G81:G82)</f>
        <v>9</v>
      </c>
      <c r="H83" s="1106">
        <f t="shared" si="21"/>
        <v>23</v>
      </c>
      <c r="I83" s="1106">
        <f>SUM(I81:I82)</f>
        <v>15</v>
      </c>
      <c r="J83" s="1106">
        <f>SUM(J81:J82)</f>
        <v>0</v>
      </c>
      <c r="K83" s="1106">
        <f t="shared" si="22"/>
        <v>15</v>
      </c>
      <c r="L83" s="1106">
        <f>SUM(L81:L82)</f>
        <v>18</v>
      </c>
      <c r="M83" s="1106">
        <f>SUM(M81:M82)</f>
        <v>1</v>
      </c>
      <c r="N83" s="1106">
        <f>SUM(L83:M83)</f>
        <v>19</v>
      </c>
      <c r="O83" s="1066"/>
      <c r="P83" s="1152"/>
      <c r="Q83" s="1152"/>
      <c r="R83" s="1152"/>
      <c r="S83" s="1152"/>
    </row>
    <row r="84" spans="1:20" ht="39.950000000000003" customHeight="1">
      <c r="A84" s="1112" t="s">
        <v>753</v>
      </c>
      <c r="B84" s="1093" t="s">
        <v>847</v>
      </c>
      <c r="C84" s="1095">
        <v>0</v>
      </c>
      <c r="D84" s="1095">
        <v>1</v>
      </c>
      <c r="E84" s="1109">
        <f>SUM(C84:D84)</f>
        <v>1</v>
      </c>
      <c r="F84" s="1095">
        <v>2</v>
      </c>
      <c r="G84" s="1095">
        <v>0</v>
      </c>
      <c r="H84" s="1095">
        <f t="shared" si="21"/>
        <v>2</v>
      </c>
      <c r="I84" s="1095">
        <v>2</v>
      </c>
      <c r="J84" s="1095">
        <v>1</v>
      </c>
      <c r="K84" s="1095">
        <f t="shared" si="22"/>
        <v>3</v>
      </c>
      <c r="L84" s="1095">
        <v>2</v>
      </c>
      <c r="M84" s="1095">
        <v>0</v>
      </c>
      <c r="N84" s="1095">
        <f>SUM(L84:M84)</f>
        <v>2</v>
      </c>
      <c r="O84" s="1066"/>
      <c r="P84" s="1152"/>
      <c r="Q84" s="1152"/>
      <c r="R84" s="1152"/>
      <c r="S84" s="1152"/>
    </row>
    <row r="85" spans="1:20" ht="39.950000000000003" customHeight="1">
      <c r="A85" s="1098" t="s">
        <v>167</v>
      </c>
      <c r="B85" s="1099" t="s">
        <v>848</v>
      </c>
      <c r="C85" s="1095">
        <v>0</v>
      </c>
      <c r="D85" s="1095">
        <v>4</v>
      </c>
      <c r="E85" s="1100">
        <f>SUM(D85)</f>
        <v>4</v>
      </c>
      <c r="F85" s="1095">
        <v>3</v>
      </c>
      <c r="G85" s="1095">
        <v>0</v>
      </c>
      <c r="H85" s="1095">
        <f>SUM(F85:G85)</f>
        <v>3</v>
      </c>
      <c r="I85" s="1095">
        <v>2</v>
      </c>
      <c r="J85" s="1095">
        <v>0</v>
      </c>
      <c r="K85" s="1141">
        <f t="shared" si="22"/>
        <v>2</v>
      </c>
      <c r="L85" s="1095">
        <v>0</v>
      </c>
      <c r="M85" s="1095">
        <v>0</v>
      </c>
      <c r="N85" s="1141">
        <f>SUM(L85:M85)</f>
        <v>0</v>
      </c>
      <c r="O85" s="1066"/>
      <c r="P85" s="1152"/>
      <c r="Q85" s="1152"/>
      <c r="R85" s="1152"/>
      <c r="S85" s="1152"/>
      <c r="T85" s="1152"/>
    </row>
    <row r="86" spans="1:20" ht="39.950000000000003" customHeight="1">
      <c r="A86" s="1113"/>
      <c r="B86" s="1104" t="s">
        <v>849</v>
      </c>
      <c r="C86" s="1106">
        <f>SUM(C84:C85)</f>
        <v>0</v>
      </c>
      <c r="D86" s="1106">
        <f>SUM(D84:D85)</f>
        <v>5</v>
      </c>
      <c r="E86" s="1106">
        <f>SUM(E84:E85)</f>
        <v>5</v>
      </c>
      <c r="F86" s="1106">
        <f>SUM(F84:F85)</f>
        <v>5</v>
      </c>
      <c r="G86" s="1106">
        <f>SUM(G84:G85)</f>
        <v>0</v>
      </c>
      <c r="H86" s="1106">
        <f>SUM(F86:G86)</f>
        <v>5</v>
      </c>
      <c r="I86" s="1106">
        <f t="shared" ref="I86:N86" si="23">SUM(I84:I85)</f>
        <v>4</v>
      </c>
      <c r="J86" s="1106">
        <f t="shared" si="23"/>
        <v>1</v>
      </c>
      <c r="K86" s="1106">
        <f t="shared" si="23"/>
        <v>5</v>
      </c>
      <c r="L86" s="1106">
        <f t="shared" si="23"/>
        <v>2</v>
      </c>
      <c r="M86" s="1106">
        <f t="shared" si="23"/>
        <v>0</v>
      </c>
      <c r="N86" s="1106">
        <f t="shared" si="23"/>
        <v>2</v>
      </c>
      <c r="O86" s="1066"/>
      <c r="P86" s="1152"/>
      <c r="Q86" s="1152"/>
      <c r="R86" s="1152"/>
      <c r="S86" s="1152"/>
      <c r="T86" s="1152"/>
    </row>
    <row r="87" spans="1:20" ht="39.950000000000003" customHeight="1">
      <c r="A87" s="1112" t="s">
        <v>851</v>
      </c>
      <c r="B87" s="1093" t="s">
        <v>847</v>
      </c>
      <c r="C87" s="1095">
        <v>22</v>
      </c>
      <c r="D87" s="1095">
        <v>2</v>
      </c>
      <c r="E87" s="1109">
        <f>SUM(C87:D87)</f>
        <v>24</v>
      </c>
      <c r="F87" s="1095">
        <v>1</v>
      </c>
      <c r="G87" s="1095">
        <v>4</v>
      </c>
      <c r="H87" s="1095">
        <f>SUM(F87:G87)</f>
        <v>5</v>
      </c>
      <c r="I87" s="1095">
        <v>20</v>
      </c>
      <c r="J87" s="1095">
        <v>0</v>
      </c>
      <c r="K87" s="1095">
        <f t="shared" si="22"/>
        <v>20</v>
      </c>
      <c r="L87" s="1095">
        <v>26</v>
      </c>
      <c r="M87" s="1095">
        <v>3</v>
      </c>
      <c r="N87" s="1095">
        <f>SUM(L87:M87)</f>
        <v>29</v>
      </c>
      <c r="O87" s="1066"/>
      <c r="P87" s="1152"/>
      <c r="Q87" s="1152"/>
      <c r="R87" s="1152"/>
      <c r="S87" s="1152"/>
    </row>
    <row r="88" spans="1:20" ht="39.950000000000003" customHeight="1">
      <c r="A88" s="1092" t="s">
        <v>567</v>
      </c>
      <c r="B88" s="1099" t="s">
        <v>848</v>
      </c>
      <c r="C88" s="1095">
        <v>13</v>
      </c>
      <c r="D88" s="1095">
        <v>2</v>
      </c>
      <c r="E88" s="1100">
        <f>SUM(C88:D88)</f>
        <v>15</v>
      </c>
      <c r="F88" s="1095">
        <v>8</v>
      </c>
      <c r="G88" s="1095">
        <v>0</v>
      </c>
      <c r="H88" s="1095">
        <f>SUM(F88:G88)</f>
        <v>8</v>
      </c>
      <c r="I88" s="1095">
        <v>10</v>
      </c>
      <c r="J88" s="1095">
        <v>0</v>
      </c>
      <c r="K88" s="1141">
        <f t="shared" si="22"/>
        <v>10</v>
      </c>
      <c r="L88" s="1095">
        <v>3</v>
      </c>
      <c r="M88" s="1095">
        <v>0</v>
      </c>
      <c r="N88" s="1141">
        <f>SUM(L88:M88)</f>
        <v>3</v>
      </c>
      <c r="O88" s="1066"/>
      <c r="P88" s="1152"/>
      <c r="Q88" s="1152"/>
      <c r="R88" s="1152"/>
      <c r="S88" s="1152"/>
    </row>
    <row r="89" spans="1:20" ht="39.950000000000003" customHeight="1">
      <c r="A89" s="1103" t="s">
        <v>568</v>
      </c>
      <c r="B89" s="1114" t="s">
        <v>849</v>
      </c>
      <c r="C89" s="1106">
        <f>SUM(C87:C88)</f>
        <v>35</v>
      </c>
      <c r="D89" s="1106">
        <f>SUM(D87:D88)</f>
        <v>4</v>
      </c>
      <c r="E89" s="1106">
        <f>SUM(C89:D89)</f>
        <v>39</v>
      </c>
      <c r="F89" s="1106">
        <f>SUM(F87:F88)</f>
        <v>9</v>
      </c>
      <c r="G89" s="1106">
        <f>SUM(G87:G88)</f>
        <v>4</v>
      </c>
      <c r="H89" s="1106">
        <f>SUM(F89:G89)</f>
        <v>13</v>
      </c>
      <c r="I89" s="1106">
        <f>SUM(I87:I88)</f>
        <v>30</v>
      </c>
      <c r="J89" s="1106">
        <f>SUM(J87:J88)</f>
        <v>0</v>
      </c>
      <c r="K89" s="1106">
        <f t="shared" si="22"/>
        <v>30</v>
      </c>
      <c r="L89" s="1106">
        <f>SUM(L87:L88)</f>
        <v>29</v>
      </c>
      <c r="M89" s="1106">
        <f>SUM(M87:M88)</f>
        <v>3</v>
      </c>
      <c r="N89" s="1106">
        <f>SUM(L89:M89)</f>
        <v>32</v>
      </c>
      <c r="O89" s="1066"/>
      <c r="P89" s="1152"/>
      <c r="Q89" s="1152"/>
      <c r="R89" s="1152"/>
      <c r="S89" s="1152"/>
    </row>
    <row r="90" spans="1:20" ht="20.100000000000001" customHeight="1">
      <c r="A90" s="1118"/>
      <c r="B90" s="1118"/>
      <c r="C90" s="1118"/>
      <c r="D90" s="1118"/>
      <c r="E90" s="1118"/>
      <c r="F90" s="1118"/>
      <c r="G90" s="1118"/>
      <c r="H90" s="1118"/>
      <c r="I90" s="1118"/>
      <c r="J90" s="1118"/>
      <c r="K90" s="1118"/>
      <c r="L90" s="1118"/>
      <c r="M90" s="1118"/>
      <c r="N90" s="1118"/>
      <c r="O90" s="1152"/>
      <c r="P90" s="1152"/>
      <c r="Q90" s="1152"/>
      <c r="R90" s="1152"/>
      <c r="S90" s="1152"/>
    </row>
    <row r="91" spans="1:20" ht="20.100000000000001" customHeight="1">
      <c r="A91" s="1158"/>
      <c r="B91" s="1158"/>
      <c r="C91" s="1158"/>
      <c r="D91" s="1158"/>
      <c r="E91" s="1158"/>
      <c r="F91" s="1158"/>
      <c r="G91" s="1158"/>
      <c r="H91" s="1158"/>
    </row>
  </sheetData>
  <mergeCells count="63">
    <mergeCell ref="A90:N90"/>
    <mergeCell ref="A91:H91"/>
    <mergeCell ref="C74:E74"/>
    <mergeCell ref="F74:H74"/>
    <mergeCell ref="I74:K74"/>
    <mergeCell ref="L74:N74"/>
    <mergeCell ref="C75:E75"/>
    <mergeCell ref="F75:H75"/>
    <mergeCell ref="I75:K75"/>
    <mergeCell ref="L75:N75"/>
    <mergeCell ref="L56:N56"/>
    <mergeCell ref="C57:E57"/>
    <mergeCell ref="F57:H57"/>
    <mergeCell ref="I57:K57"/>
    <mergeCell ref="L57:N57"/>
    <mergeCell ref="C58:E58"/>
    <mergeCell ref="F58:H58"/>
    <mergeCell ref="I58:K58"/>
    <mergeCell ref="L58:N58"/>
    <mergeCell ref="L39:N39"/>
    <mergeCell ref="C40:E40"/>
    <mergeCell ref="F40:H40"/>
    <mergeCell ref="I40:K40"/>
    <mergeCell ref="L40:N40"/>
    <mergeCell ref="C41:E41"/>
    <mergeCell ref="F41:H41"/>
    <mergeCell ref="I41:K41"/>
    <mergeCell ref="L41:N41"/>
    <mergeCell ref="C24:E24"/>
    <mergeCell ref="F24:H24"/>
    <mergeCell ref="I24:K24"/>
    <mergeCell ref="L24:N24"/>
    <mergeCell ref="Q24:S24"/>
    <mergeCell ref="T24:V24"/>
    <mergeCell ref="O20:AB20"/>
    <mergeCell ref="A21:N21"/>
    <mergeCell ref="L22:N22"/>
    <mergeCell ref="C23:E23"/>
    <mergeCell ref="F23:H23"/>
    <mergeCell ref="I23:K23"/>
    <mergeCell ref="L23:N23"/>
    <mergeCell ref="Q23:S23"/>
    <mergeCell ref="T23:V23"/>
    <mergeCell ref="W4:Y4"/>
    <mergeCell ref="Z4:AB4"/>
    <mergeCell ref="C5:E5"/>
    <mergeCell ref="F5:H5"/>
    <mergeCell ref="I5:K5"/>
    <mergeCell ref="L5:N5"/>
    <mergeCell ref="Q5:S5"/>
    <mergeCell ref="T5:V5"/>
    <mergeCell ref="W5:Y5"/>
    <mergeCell ref="Z5:AB5"/>
    <mergeCell ref="A1:N1"/>
    <mergeCell ref="A2:N2"/>
    <mergeCell ref="L3:N3"/>
    <mergeCell ref="Z3:AB3"/>
    <mergeCell ref="C4:E4"/>
    <mergeCell ref="F4:H4"/>
    <mergeCell ref="I4:K4"/>
    <mergeCell ref="L4:N4"/>
    <mergeCell ref="Q4:S4"/>
    <mergeCell ref="T4:V4"/>
  </mergeCells>
  <printOptions horizontalCentered="1" verticalCentered="1"/>
  <pageMargins left="0.15748031496062992" right="0.15748031496062992" top="0.51181102362204722" bottom="0.51181102362204722" header="0.51181102362204722" footer="0.51181102362204722"/>
  <pageSetup paperSize="9" scale="77" orientation="portrait" r:id="rId1"/>
  <headerFooter alignWithMargins="0"/>
  <rowBreaks count="4" manualBreakCount="4">
    <brk id="21" max="27" man="1"/>
    <brk id="38" max="27" man="1"/>
    <brk id="55" max="27" man="1"/>
    <brk id="72" max="27" man="1"/>
  </rowBreaks>
  <colBreaks count="1" manualBreakCount="1">
    <brk id="14"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64FB8-64EA-4F36-A3E2-526EB07E34F0}">
  <dimension ref="A1:AH173"/>
  <sheetViews>
    <sheetView showGridLines="0" topLeftCell="H1" zoomScale="60" zoomScaleNormal="60" workbookViewId="0">
      <selection activeCell="R2" sqref="R2"/>
    </sheetView>
  </sheetViews>
  <sheetFormatPr defaultRowHeight="18" customHeight="1"/>
  <cols>
    <col min="1" max="1" width="28.7109375" style="620" customWidth="1"/>
    <col min="2" max="2" width="28.7109375" style="1160" customWidth="1"/>
    <col min="3" max="5" width="9.7109375" style="620" customWidth="1"/>
    <col min="6" max="10" width="9.7109375" style="1163" customWidth="1"/>
    <col min="11" max="17" width="9.7109375" style="620" customWidth="1"/>
    <col min="18" max="19" width="28.7109375" style="1160" customWidth="1"/>
    <col min="20" max="25" width="9.7109375" style="1160" customWidth="1"/>
    <col min="26" max="28" width="9.7109375" style="620" customWidth="1"/>
    <col min="29" max="29" width="11.140625" style="620" customWidth="1"/>
    <col min="30" max="31" width="9.7109375" style="620" customWidth="1"/>
    <col min="32" max="256" width="9.140625" style="620"/>
    <col min="257" max="258" width="28.7109375" style="620" customWidth="1"/>
    <col min="259" max="273" width="9.7109375" style="620" customWidth="1"/>
    <col min="274" max="275" width="28.7109375" style="620" customWidth="1"/>
    <col min="276" max="284" width="9.7109375" style="620" customWidth="1"/>
    <col min="285" max="285" width="11.140625" style="620" customWidth="1"/>
    <col min="286" max="287" width="9.7109375" style="620" customWidth="1"/>
    <col min="288" max="512" width="9.140625" style="620"/>
    <col min="513" max="514" width="28.7109375" style="620" customWidth="1"/>
    <col min="515" max="529" width="9.7109375" style="620" customWidth="1"/>
    <col min="530" max="531" width="28.7109375" style="620" customWidth="1"/>
    <col min="532" max="540" width="9.7109375" style="620" customWidth="1"/>
    <col min="541" max="541" width="11.140625" style="620" customWidth="1"/>
    <col min="542" max="543" width="9.7109375" style="620" customWidth="1"/>
    <col min="544" max="768" width="9.140625" style="620"/>
    <col min="769" max="770" width="28.7109375" style="620" customWidth="1"/>
    <col min="771" max="785" width="9.7109375" style="620" customWidth="1"/>
    <col min="786" max="787" width="28.7109375" style="620" customWidth="1"/>
    <col min="788" max="796" width="9.7109375" style="620" customWidth="1"/>
    <col min="797" max="797" width="11.140625" style="620" customWidth="1"/>
    <col min="798" max="799" width="9.7109375" style="620" customWidth="1"/>
    <col min="800" max="1024" width="9.140625" style="620"/>
    <col min="1025" max="1026" width="28.7109375" style="620" customWidth="1"/>
    <col min="1027" max="1041" width="9.7109375" style="620" customWidth="1"/>
    <col min="1042" max="1043" width="28.7109375" style="620" customWidth="1"/>
    <col min="1044" max="1052" width="9.7109375" style="620" customWidth="1"/>
    <col min="1053" max="1053" width="11.140625" style="620" customWidth="1"/>
    <col min="1054" max="1055" width="9.7109375" style="620" customWidth="1"/>
    <col min="1056" max="1280" width="9.140625" style="620"/>
    <col min="1281" max="1282" width="28.7109375" style="620" customWidth="1"/>
    <col min="1283" max="1297" width="9.7109375" style="620" customWidth="1"/>
    <col min="1298" max="1299" width="28.7109375" style="620" customWidth="1"/>
    <col min="1300" max="1308" width="9.7109375" style="620" customWidth="1"/>
    <col min="1309" max="1309" width="11.140625" style="620" customWidth="1"/>
    <col min="1310" max="1311" width="9.7109375" style="620" customWidth="1"/>
    <col min="1312" max="1536" width="9.140625" style="620"/>
    <col min="1537" max="1538" width="28.7109375" style="620" customWidth="1"/>
    <col min="1539" max="1553" width="9.7109375" style="620" customWidth="1"/>
    <col min="1554" max="1555" width="28.7109375" style="620" customWidth="1"/>
    <col min="1556" max="1564" width="9.7109375" style="620" customWidth="1"/>
    <col min="1565" max="1565" width="11.140625" style="620" customWidth="1"/>
    <col min="1566" max="1567" width="9.7109375" style="620" customWidth="1"/>
    <col min="1568" max="1792" width="9.140625" style="620"/>
    <col min="1793" max="1794" width="28.7109375" style="620" customWidth="1"/>
    <col min="1795" max="1809" width="9.7109375" style="620" customWidth="1"/>
    <col min="1810" max="1811" width="28.7109375" style="620" customWidth="1"/>
    <col min="1812" max="1820" width="9.7109375" style="620" customWidth="1"/>
    <col min="1821" max="1821" width="11.140625" style="620" customWidth="1"/>
    <col min="1822" max="1823" width="9.7109375" style="620" customWidth="1"/>
    <col min="1824" max="2048" width="9.140625" style="620"/>
    <col min="2049" max="2050" width="28.7109375" style="620" customWidth="1"/>
    <col min="2051" max="2065" width="9.7109375" style="620" customWidth="1"/>
    <col min="2066" max="2067" width="28.7109375" style="620" customWidth="1"/>
    <col min="2068" max="2076" width="9.7109375" style="620" customWidth="1"/>
    <col min="2077" max="2077" width="11.140625" style="620" customWidth="1"/>
    <col min="2078" max="2079" width="9.7109375" style="620" customWidth="1"/>
    <col min="2080" max="2304" width="9.140625" style="620"/>
    <col min="2305" max="2306" width="28.7109375" style="620" customWidth="1"/>
    <col min="2307" max="2321" width="9.7109375" style="620" customWidth="1"/>
    <col min="2322" max="2323" width="28.7109375" style="620" customWidth="1"/>
    <col min="2324" max="2332" width="9.7109375" style="620" customWidth="1"/>
    <col min="2333" max="2333" width="11.140625" style="620" customWidth="1"/>
    <col min="2334" max="2335" width="9.7109375" style="620" customWidth="1"/>
    <col min="2336" max="2560" width="9.140625" style="620"/>
    <col min="2561" max="2562" width="28.7109375" style="620" customWidth="1"/>
    <col min="2563" max="2577" width="9.7109375" style="620" customWidth="1"/>
    <col min="2578" max="2579" width="28.7109375" style="620" customWidth="1"/>
    <col min="2580" max="2588" width="9.7109375" style="620" customWidth="1"/>
    <col min="2589" max="2589" width="11.140625" style="620" customWidth="1"/>
    <col min="2590" max="2591" width="9.7109375" style="620" customWidth="1"/>
    <col min="2592" max="2816" width="9.140625" style="620"/>
    <col min="2817" max="2818" width="28.7109375" style="620" customWidth="1"/>
    <col min="2819" max="2833" width="9.7109375" style="620" customWidth="1"/>
    <col min="2834" max="2835" width="28.7109375" style="620" customWidth="1"/>
    <col min="2836" max="2844" width="9.7109375" style="620" customWidth="1"/>
    <col min="2845" max="2845" width="11.140625" style="620" customWidth="1"/>
    <col min="2846" max="2847" width="9.7109375" style="620" customWidth="1"/>
    <col min="2848" max="3072" width="9.140625" style="620"/>
    <col min="3073" max="3074" width="28.7109375" style="620" customWidth="1"/>
    <col min="3075" max="3089" width="9.7109375" style="620" customWidth="1"/>
    <col min="3090" max="3091" width="28.7109375" style="620" customWidth="1"/>
    <col min="3092" max="3100" width="9.7109375" style="620" customWidth="1"/>
    <col min="3101" max="3101" width="11.140625" style="620" customWidth="1"/>
    <col min="3102" max="3103" width="9.7109375" style="620" customWidth="1"/>
    <col min="3104" max="3328" width="9.140625" style="620"/>
    <col min="3329" max="3330" width="28.7109375" style="620" customWidth="1"/>
    <col min="3331" max="3345" width="9.7109375" style="620" customWidth="1"/>
    <col min="3346" max="3347" width="28.7109375" style="620" customWidth="1"/>
    <col min="3348" max="3356" width="9.7109375" style="620" customWidth="1"/>
    <col min="3357" max="3357" width="11.140625" style="620" customWidth="1"/>
    <col min="3358" max="3359" width="9.7109375" style="620" customWidth="1"/>
    <col min="3360" max="3584" width="9.140625" style="620"/>
    <col min="3585" max="3586" width="28.7109375" style="620" customWidth="1"/>
    <col min="3587" max="3601" width="9.7109375" style="620" customWidth="1"/>
    <col min="3602" max="3603" width="28.7109375" style="620" customWidth="1"/>
    <col min="3604" max="3612" width="9.7109375" style="620" customWidth="1"/>
    <col min="3613" max="3613" width="11.140625" style="620" customWidth="1"/>
    <col min="3614" max="3615" width="9.7109375" style="620" customWidth="1"/>
    <col min="3616" max="3840" width="9.140625" style="620"/>
    <col min="3841" max="3842" width="28.7109375" style="620" customWidth="1"/>
    <col min="3843" max="3857" width="9.7109375" style="620" customWidth="1"/>
    <col min="3858" max="3859" width="28.7109375" style="620" customWidth="1"/>
    <col min="3860" max="3868" width="9.7109375" style="620" customWidth="1"/>
    <col min="3869" max="3869" width="11.140625" style="620" customWidth="1"/>
    <col min="3870" max="3871" width="9.7109375" style="620" customWidth="1"/>
    <col min="3872" max="4096" width="9.140625" style="620"/>
    <col min="4097" max="4098" width="28.7109375" style="620" customWidth="1"/>
    <col min="4099" max="4113" width="9.7109375" style="620" customWidth="1"/>
    <col min="4114" max="4115" width="28.7109375" style="620" customWidth="1"/>
    <col min="4116" max="4124" width="9.7109375" style="620" customWidth="1"/>
    <col min="4125" max="4125" width="11.140625" style="620" customWidth="1"/>
    <col min="4126" max="4127" width="9.7109375" style="620" customWidth="1"/>
    <col min="4128" max="4352" width="9.140625" style="620"/>
    <col min="4353" max="4354" width="28.7109375" style="620" customWidth="1"/>
    <col min="4355" max="4369" width="9.7109375" style="620" customWidth="1"/>
    <col min="4370" max="4371" width="28.7109375" style="620" customWidth="1"/>
    <col min="4372" max="4380" width="9.7109375" style="620" customWidth="1"/>
    <col min="4381" max="4381" width="11.140625" style="620" customWidth="1"/>
    <col min="4382" max="4383" width="9.7109375" style="620" customWidth="1"/>
    <col min="4384" max="4608" width="9.140625" style="620"/>
    <col min="4609" max="4610" width="28.7109375" style="620" customWidth="1"/>
    <col min="4611" max="4625" width="9.7109375" style="620" customWidth="1"/>
    <col min="4626" max="4627" width="28.7109375" style="620" customWidth="1"/>
    <col min="4628" max="4636" width="9.7109375" style="620" customWidth="1"/>
    <col min="4637" max="4637" width="11.140625" style="620" customWidth="1"/>
    <col min="4638" max="4639" width="9.7109375" style="620" customWidth="1"/>
    <col min="4640" max="4864" width="9.140625" style="620"/>
    <col min="4865" max="4866" width="28.7109375" style="620" customWidth="1"/>
    <col min="4867" max="4881" width="9.7109375" style="620" customWidth="1"/>
    <col min="4882" max="4883" width="28.7109375" style="620" customWidth="1"/>
    <col min="4884" max="4892" width="9.7109375" style="620" customWidth="1"/>
    <col min="4893" max="4893" width="11.140625" style="620" customWidth="1"/>
    <col min="4894" max="4895" width="9.7109375" style="620" customWidth="1"/>
    <col min="4896" max="5120" width="9.140625" style="620"/>
    <col min="5121" max="5122" width="28.7109375" style="620" customWidth="1"/>
    <col min="5123" max="5137" width="9.7109375" style="620" customWidth="1"/>
    <col min="5138" max="5139" width="28.7109375" style="620" customWidth="1"/>
    <col min="5140" max="5148" width="9.7109375" style="620" customWidth="1"/>
    <col min="5149" max="5149" width="11.140625" style="620" customWidth="1"/>
    <col min="5150" max="5151" width="9.7109375" style="620" customWidth="1"/>
    <col min="5152" max="5376" width="9.140625" style="620"/>
    <col min="5377" max="5378" width="28.7109375" style="620" customWidth="1"/>
    <col min="5379" max="5393" width="9.7109375" style="620" customWidth="1"/>
    <col min="5394" max="5395" width="28.7109375" style="620" customWidth="1"/>
    <col min="5396" max="5404" width="9.7109375" style="620" customWidth="1"/>
    <col min="5405" max="5405" width="11.140625" style="620" customWidth="1"/>
    <col min="5406" max="5407" width="9.7109375" style="620" customWidth="1"/>
    <col min="5408" max="5632" width="9.140625" style="620"/>
    <col min="5633" max="5634" width="28.7109375" style="620" customWidth="1"/>
    <col min="5635" max="5649" width="9.7109375" style="620" customWidth="1"/>
    <col min="5650" max="5651" width="28.7109375" style="620" customWidth="1"/>
    <col min="5652" max="5660" width="9.7109375" style="620" customWidth="1"/>
    <col min="5661" max="5661" width="11.140625" style="620" customWidth="1"/>
    <col min="5662" max="5663" width="9.7109375" style="620" customWidth="1"/>
    <col min="5664" max="5888" width="9.140625" style="620"/>
    <col min="5889" max="5890" width="28.7109375" style="620" customWidth="1"/>
    <col min="5891" max="5905" width="9.7109375" style="620" customWidth="1"/>
    <col min="5906" max="5907" width="28.7109375" style="620" customWidth="1"/>
    <col min="5908" max="5916" width="9.7109375" style="620" customWidth="1"/>
    <col min="5917" max="5917" width="11.140625" style="620" customWidth="1"/>
    <col min="5918" max="5919" width="9.7109375" style="620" customWidth="1"/>
    <col min="5920" max="6144" width="9.140625" style="620"/>
    <col min="6145" max="6146" width="28.7109375" style="620" customWidth="1"/>
    <col min="6147" max="6161" width="9.7109375" style="620" customWidth="1"/>
    <col min="6162" max="6163" width="28.7109375" style="620" customWidth="1"/>
    <col min="6164" max="6172" width="9.7109375" style="620" customWidth="1"/>
    <col min="6173" max="6173" width="11.140625" style="620" customWidth="1"/>
    <col min="6174" max="6175" width="9.7109375" style="620" customWidth="1"/>
    <col min="6176" max="6400" width="9.140625" style="620"/>
    <col min="6401" max="6402" width="28.7109375" style="620" customWidth="1"/>
    <col min="6403" max="6417" width="9.7109375" style="620" customWidth="1"/>
    <col min="6418" max="6419" width="28.7109375" style="620" customWidth="1"/>
    <col min="6420" max="6428" width="9.7109375" style="620" customWidth="1"/>
    <col min="6429" max="6429" width="11.140625" style="620" customWidth="1"/>
    <col min="6430" max="6431" width="9.7109375" style="620" customWidth="1"/>
    <col min="6432" max="6656" width="9.140625" style="620"/>
    <col min="6657" max="6658" width="28.7109375" style="620" customWidth="1"/>
    <col min="6659" max="6673" width="9.7109375" style="620" customWidth="1"/>
    <col min="6674" max="6675" width="28.7109375" style="620" customWidth="1"/>
    <col min="6676" max="6684" width="9.7109375" style="620" customWidth="1"/>
    <col min="6685" max="6685" width="11.140625" style="620" customWidth="1"/>
    <col min="6686" max="6687" width="9.7109375" style="620" customWidth="1"/>
    <col min="6688" max="6912" width="9.140625" style="620"/>
    <col min="6913" max="6914" width="28.7109375" style="620" customWidth="1"/>
    <col min="6915" max="6929" width="9.7109375" style="620" customWidth="1"/>
    <col min="6930" max="6931" width="28.7109375" style="620" customWidth="1"/>
    <col min="6932" max="6940" width="9.7109375" style="620" customWidth="1"/>
    <col min="6941" max="6941" width="11.140625" style="620" customWidth="1"/>
    <col min="6942" max="6943" width="9.7109375" style="620" customWidth="1"/>
    <col min="6944" max="7168" width="9.140625" style="620"/>
    <col min="7169" max="7170" width="28.7109375" style="620" customWidth="1"/>
    <col min="7171" max="7185" width="9.7109375" style="620" customWidth="1"/>
    <col min="7186" max="7187" width="28.7109375" style="620" customWidth="1"/>
    <col min="7188" max="7196" width="9.7109375" style="620" customWidth="1"/>
    <col min="7197" max="7197" width="11.140625" style="620" customWidth="1"/>
    <col min="7198" max="7199" width="9.7109375" style="620" customWidth="1"/>
    <col min="7200" max="7424" width="9.140625" style="620"/>
    <col min="7425" max="7426" width="28.7109375" style="620" customWidth="1"/>
    <col min="7427" max="7441" width="9.7109375" style="620" customWidth="1"/>
    <col min="7442" max="7443" width="28.7109375" style="620" customWidth="1"/>
    <col min="7444" max="7452" width="9.7109375" style="620" customWidth="1"/>
    <col min="7453" max="7453" width="11.140625" style="620" customWidth="1"/>
    <col min="7454" max="7455" width="9.7109375" style="620" customWidth="1"/>
    <col min="7456" max="7680" width="9.140625" style="620"/>
    <col min="7681" max="7682" width="28.7109375" style="620" customWidth="1"/>
    <col min="7683" max="7697" width="9.7109375" style="620" customWidth="1"/>
    <col min="7698" max="7699" width="28.7109375" style="620" customWidth="1"/>
    <col min="7700" max="7708" width="9.7109375" style="620" customWidth="1"/>
    <col min="7709" max="7709" width="11.140625" style="620" customWidth="1"/>
    <col min="7710" max="7711" width="9.7109375" style="620" customWidth="1"/>
    <col min="7712" max="7936" width="9.140625" style="620"/>
    <col min="7937" max="7938" width="28.7109375" style="620" customWidth="1"/>
    <col min="7939" max="7953" width="9.7109375" style="620" customWidth="1"/>
    <col min="7954" max="7955" width="28.7109375" style="620" customWidth="1"/>
    <col min="7956" max="7964" width="9.7109375" style="620" customWidth="1"/>
    <col min="7965" max="7965" width="11.140625" style="620" customWidth="1"/>
    <col min="7966" max="7967" width="9.7109375" style="620" customWidth="1"/>
    <col min="7968" max="8192" width="9.140625" style="620"/>
    <col min="8193" max="8194" width="28.7109375" style="620" customWidth="1"/>
    <col min="8195" max="8209" width="9.7109375" style="620" customWidth="1"/>
    <col min="8210" max="8211" width="28.7109375" style="620" customWidth="1"/>
    <col min="8212" max="8220" width="9.7109375" style="620" customWidth="1"/>
    <col min="8221" max="8221" width="11.140625" style="620" customWidth="1"/>
    <col min="8222" max="8223" width="9.7109375" style="620" customWidth="1"/>
    <col min="8224" max="8448" width="9.140625" style="620"/>
    <col min="8449" max="8450" width="28.7109375" style="620" customWidth="1"/>
    <col min="8451" max="8465" width="9.7109375" style="620" customWidth="1"/>
    <col min="8466" max="8467" width="28.7109375" style="620" customWidth="1"/>
    <col min="8468" max="8476" width="9.7109375" style="620" customWidth="1"/>
    <col min="8477" max="8477" width="11.140625" style="620" customWidth="1"/>
    <col min="8478" max="8479" width="9.7109375" style="620" customWidth="1"/>
    <col min="8480" max="8704" width="9.140625" style="620"/>
    <col min="8705" max="8706" width="28.7109375" style="620" customWidth="1"/>
    <col min="8707" max="8721" width="9.7109375" style="620" customWidth="1"/>
    <col min="8722" max="8723" width="28.7109375" style="620" customWidth="1"/>
    <col min="8724" max="8732" width="9.7109375" style="620" customWidth="1"/>
    <col min="8733" max="8733" width="11.140625" style="620" customWidth="1"/>
    <col min="8734" max="8735" width="9.7109375" style="620" customWidth="1"/>
    <col min="8736" max="8960" width="9.140625" style="620"/>
    <col min="8961" max="8962" width="28.7109375" style="620" customWidth="1"/>
    <col min="8963" max="8977" width="9.7109375" style="620" customWidth="1"/>
    <col min="8978" max="8979" width="28.7109375" style="620" customWidth="1"/>
    <col min="8980" max="8988" width="9.7109375" style="620" customWidth="1"/>
    <col min="8989" max="8989" width="11.140625" style="620" customWidth="1"/>
    <col min="8990" max="8991" width="9.7109375" style="620" customWidth="1"/>
    <col min="8992" max="9216" width="9.140625" style="620"/>
    <col min="9217" max="9218" width="28.7109375" style="620" customWidth="1"/>
    <col min="9219" max="9233" width="9.7109375" style="620" customWidth="1"/>
    <col min="9234" max="9235" width="28.7109375" style="620" customWidth="1"/>
    <col min="9236" max="9244" width="9.7109375" style="620" customWidth="1"/>
    <col min="9245" max="9245" width="11.140625" style="620" customWidth="1"/>
    <col min="9246" max="9247" width="9.7109375" style="620" customWidth="1"/>
    <col min="9248" max="9472" width="9.140625" style="620"/>
    <col min="9473" max="9474" width="28.7109375" style="620" customWidth="1"/>
    <col min="9475" max="9489" width="9.7109375" style="620" customWidth="1"/>
    <col min="9490" max="9491" width="28.7109375" style="620" customWidth="1"/>
    <col min="9492" max="9500" width="9.7109375" style="620" customWidth="1"/>
    <col min="9501" max="9501" width="11.140625" style="620" customWidth="1"/>
    <col min="9502" max="9503" width="9.7109375" style="620" customWidth="1"/>
    <col min="9504" max="9728" width="9.140625" style="620"/>
    <col min="9729" max="9730" width="28.7109375" style="620" customWidth="1"/>
    <col min="9731" max="9745" width="9.7109375" style="620" customWidth="1"/>
    <col min="9746" max="9747" width="28.7109375" style="620" customWidth="1"/>
    <col min="9748" max="9756" width="9.7109375" style="620" customWidth="1"/>
    <col min="9757" max="9757" width="11.140625" style="620" customWidth="1"/>
    <col min="9758" max="9759" width="9.7109375" style="620" customWidth="1"/>
    <col min="9760" max="9984" width="9.140625" style="620"/>
    <col min="9985" max="9986" width="28.7109375" style="620" customWidth="1"/>
    <col min="9987" max="10001" width="9.7109375" style="620" customWidth="1"/>
    <col min="10002" max="10003" width="28.7109375" style="620" customWidth="1"/>
    <col min="10004" max="10012" width="9.7109375" style="620" customWidth="1"/>
    <col min="10013" max="10013" width="11.140625" style="620" customWidth="1"/>
    <col min="10014" max="10015" width="9.7109375" style="620" customWidth="1"/>
    <col min="10016" max="10240" width="9.140625" style="620"/>
    <col min="10241" max="10242" width="28.7109375" style="620" customWidth="1"/>
    <col min="10243" max="10257" width="9.7109375" style="620" customWidth="1"/>
    <col min="10258" max="10259" width="28.7109375" style="620" customWidth="1"/>
    <col min="10260" max="10268" width="9.7109375" style="620" customWidth="1"/>
    <col min="10269" max="10269" width="11.140625" style="620" customWidth="1"/>
    <col min="10270" max="10271" width="9.7109375" style="620" customWidth="1"/>
    <col min="10272" max="10496" width="9.140625" style="620"/>
    <col min="10497" max="10498" width="28.7109375" style="620" customWidth="1"/>
    <col min="10499" max="10513" width="9.7109375" style="620" customWidth="1"/>
    <col min="10514" max="10515" width="28.7109375" style="620" customWidth="1"/>
    <col min="10516" max="10524" width="9.7109375" style="620" customWidth="1"/>
    <col min="10525" max="10525" width="11.140625" style="620" customWidth="1"/>
    <col min="10526" max="10527" width="9.7109375" style="620" customWidth="1"/>
    <col min="10528" max="10752" width="9.140625" style="620"/>
    <col min="10753" max="10754" width="28.7109375" style="620" customWidth="1"/>
    <col min="10755" max="10769" width="9.7109375" style="620" customWidth="1"/>
    <col min="10770" max="10771" width="28.7109375" style="620" customWidth="1"/>
    <col min="10772" max="10780" width="9.7109375" style="620" customWidth="1"/>
    <col min="10781" max="10781" width="11.140625" style="620" customWidth="1"/>
    <col min="10782" max="10783" width="9.7109375" style="620" customWidth="1"/>
    <col min="10784" max="11008" width="9.140625" style="620"/>
    <col min="11009" max="11010" width="28.7109375" style="620" customWidth="1"/>
    <col min="11011" max="11025" width="9.7109375" style="620" customWidth="1"/>
    <col min="11026" max="11027" width="28.7109375" style="620" customWidth="1"/>
    <col min="11028" max="11036" width="9.7109375" style="620" customWidth="1"/>
    <col min="11037" max="11037" width="11.140625" style="620" customWidth="1"/>
    <col min="11038" max="11039" width="9.7109375" style="620" customWidth="1"/>
    <col min="11040" max="11264" width="9.140625" style="620"/>
    <col min="11265" max="11266" width="28.7109375" style="620" customWidth="1"/>
    <col min="11267" max="11281" width="9.7109375" style="620" customWidth="1"/>
    <col min="11282" max="11283" width="28.7109375" style="620" customWidth="1"/>
    <col min="11284" max="11292" width="9.7109375" style="620" customWidth="1"/>
    <col min="11293" max="11293" width="11.140625" style="620" customWidth="1"/>
    <col min="11294" max="11295" width="9.7109375" style="620" customWidth="1"/>
    <col min="11296" max="11520" width="9.140625" style="620"/>
    <col min="11521" max="11522" width="28.7109375" style="620" customWidth="1"/>
    <col min="11523" max="11537" width="9.7109375" style="620" customWidth="1"/>
    <col min="11538" max="11539" width="28.7109375" style="620" customWidth="1"/>
    <col min="11540" max="11548" width="9.7109375" style="620" customWidth="1"/>
    <col min="11549" max="11549" width="11.140625" style="620" customWidth="1"/>
    <col min="11550" max="11551" width="9.7109375" style="620" customWidth="1"/>
    <col min="11552" max="11776" width="9.140625" style="620"/>
    <col min="11777" max="11778" width="28.7109375" style="620" customWidth="1"/>
    <col min="11779" max="11793" width="9.7109375" style="620" customWidth="1"/>
    <col min="11794" max="11795" width="28.7109375" style="620" customWidth="1"/>
    <col min="11796" max="11804" width="9.7109375" style="620" customWidth="1"/>
    <col min="11805" max="11805" width="11.140625" style="620" customWidth="1"/>
    <col min="11806" max="11807" width="9.7109375" style="620" customWidth="1"/>
    <col min="11808" max="12032" width="9.140625" style="620"/>
    <col min="12033" max="12034" width="28.7109375" style="620" customWidth="1"/>
    <col min="12035" max="12049" width="9.7109375" style="620" customWidth="1"/>
    <col min="12050" max="12051" width="28.7109375" style="620" customWidth="1"/>
    <col min="12052" max="12060" width="9.7109375" style="620" customWidth="1"/>
    <col min="12061" max="12061" width="11.140625" style="620" customWidth="1"/>
    <col min="12062" max="12063" width="9.7109375" style="620" customWidth="1"/>
    <col min="12064" max="12288" width="9.140625" style="620"/>
    <col min="12289" max="12290" width="28.7109375" style="620" customWidth="1"/>
    <col min="12291" max="12305" width="9.7109375" style="620" customWidth="1"/>
    <col min="12306" max="12307" width="28.7109375" style="620" customWidth="1"/>
    <col min="12308" max="12316" width="9.7109375" style="620" customWidth="1"/>
    <col min="12317" max="12317" width="11.140625" style="620" customWidth="1"/>
    <col min="12318" max="12319" width="9.7109375" style="620" customWidth="1"/>
    <col min="12320" max="12544" width="9.140625" style="620"/>
    <col min="12545" max="12546" width="28.7109375" style="620" customWidth="1"/>
    <col min="12547" max="12561" width="9.7109375" style="620" customWidth="1"/>
    <col min="12562" max="12563" width="28.7109375" style="620" customWidth="1"/>
    <col min="12564" max="12572" width="9.7109375" style="620" customWidth="1"/>
    <col min="12573" max="12573" width="11.140625" style="620" customWidth="1"/>
    <col min="12574" max="12575" width="9.7109375" style="620" customWidth="1"/>
    <col min="12576" max="12800" width="9.140625" style="620"/>
    <col min="12801" max="12802" width="28.7109375" style="620" customWidth="1"/>
    <col min="12803" max="12817" width="9.7109375" style="620" customWidth="1"/>
    <col min="12818" max="12819" width="28.7109375" style="620" customWidth="1"/>
    <col min="12820" max="12828" width="9.7109375" style="620" customWidth="1"/>
    <col min="12829" max="12829" width="11.140625" style="620" customWidth="1"/>
    <col min="12830" max="12831" width="9.7109375" style="620" customWidth="1"/>
    <col min="12832" max="13056" width="9.140625" style="620"/>
    <col min="13057" max="13058" width="28.7109375" style="620" customWidth="1"/>
    <col min="13059" max="13073" width="9.7109375" style="620" customWidth="1"/>
    <col min="13074" max="13075" width="28.7109375" style="620" customWidth="1"/>
    <col min="13076" max="13084" width="9.7109375" style="620" customWidth="1"/>
    <col min="13085" max="13085" width="11.140625" style="620" customWidth="1"/>
    <col min="13086" max="13087" width="9.7109375" style="620" customWidth="1"/>
    <col min="13088" max="13312" width="9.140625" style="620"/>
    <col min="13313" max="13314" width="28.7109375" style="620" customWidth="1"/>
    <col min="13315" max="13329" width="9.7109375" style="620" customWidth="1"/>
    <col min="13330" max="13331" width="28.7109375" style="620" customWidth="1"/>
    <col min="13332" max="13340" width="9.7109375" style="620" customWidth="1"/>
    <col min="13341" max="13341" width="11.140625" style="620" customWidth="1"/>
    <col min="13342" max="13343" width="9.7109375" style="620" customWidth="1"/>
    <col min="13344" max="13568" width="9.140625" style="620"/>
    <col min="13569" max="13570" width="28.7109375" style="620" customWidth="1"/>
    <col min="13571" max="13585" width="9.7109375" style="620" customWidth="1"/>
    <col min="13586" max="13587" width="28.7109375" style="620" customWidth="1"/>
    <col min="13588" max="13596" width="9.7109375" style="620" customWidth="1"/>
    <col min="13597" max="13597" width="11.140625" style="620" customWidth="1"/>
    <col min="13598" max="13599" width="9.7109375" style="620" customWidth="1"/>
    <col min="13600" max="13824" width="9.140625" style="620"/>
    <col min="13825" max="13826" width="28.7109375" style="620" customWidth="1"/>
    <col min="13827" max="13841" width="9.7109375" style="620" customWidth="1"/>
    <col min="13842" max="13843" width="28.7109375" style="620" customWidth="1"/>
    <col min="13844" max="13852" width="9.7109375" style="620" customWidth="1"/>
    <col min="13853" max="13853" width="11.140625" style="620" customWidth="1"/>
    <col min="13854" max="13855" width="9.7109375" style="620" customWidth="1"/>
    <col min="13856" max="14080" width="9.140625" style="620"/>
    <col min="14081" max="14082" width="28.7109375" style="620" customWidth="1"/>
    <col min="14083" max="14097" width="9.7109375" style="620" customWidth="1"/>
    <col min="14098" max="14099" width="28.7109375" style="620" customWidth="1"/>
    <col min="14100" max="14108" width="9.7109375" style="620" customWidth="1"/>
    <col min="14109" max="14109" width="11.140625" style="620" customWidth="1"/>
    <col min="14110" max="14111" width="9.7109375" style="620" customWidth="1"/>
    <col min="14112" max="14336" width="9.140625" style="620"/>
    <col min="14337" max="14338" width="28.7109375" style="620" customWidth="1"/>
    <col min="14339" max="14353" width="9.7109375" style="620" customWidth="1"/>
    <col min="14354" max="14355" width="28.7109375" style="620" customWidth="1"/>
    <col min="14356" max="14364" width="9.7109375" style="620" customWidth="1"/>
    <col min="14365" max="14365" width="11.140625" style="620" customWidth="1"/>
    <col min="14366" max="14367" width="9.7109375" style="620" customWidth="1"/>
    <col min="14368" max="14592" width="9.140625" style="620"/>
    <col min="14593" max="14594" width="28.7109375" style="620" customWidth="1"/>
    <col min="14595" max="14609" width="9.7109375" style="620" customWidth="1"/>
    <col min="14610" max="14611" width="28.7109375" style="620" customWidth="1"/>
    <col min="14612" max="14620" width="9.7109375" style="620" customWidth="1"/>
    <col min="14621" max="14621" width="11.140625" style="620" customWidth="1"/>
    <col min="14622" max="14623" width="9.7109375" style="620" customWidth="1"/>
    <col min="14624" max="14848" width="9.140625" style="620"/>
    <col min="14849" max="14850" width="28.7109375" style="620" customWidth="1"/>
    <col min="14851" max="14865" width="9.7109375" style="620" customWidth="1"/>
    <col min="14866" max="14867" width="28.7109375" style="620" customWidth="1"/>
    <col min="14868" max="14876" width="9.7109375" style="620" customWidth="1"/>
    <col min="14877" max="14877" width="11.140625" style="620" customWidth="1"/>
    <col min="14878" max="14879" width="9.7109375" style="620" customWidth="1"/>
    <col min="14880" max="15104" width="9.140625" style="620"/>
    <col min="15105" max="15106" width="28.7109375" style="620" customWidth="1"/>
    <col min="15107" max="15121" width="9.7109375" style="620" customWidth="1"/>
    <col min="15122" max="15123" width="28.7109375" style="620" customWidth="1"/>
    <col min="15124" max="15132" width="9.7109375" style="620" customWidth="1"/>
    <col min="15133" max="15133" width="11.140625" style="620" customWidth="1"/>
    <col min="15134" max="15135" width="9.7109375" style="620" customWidth="1"/>
    <col min="15136" max="15360" width="9.140625" style="620"/>
    <col min="15361" max="15362" width="28.7109375" style="620" customWidth="1"/>
    <col min="15363" max="15377" width="9.7109375" style="620" customWidth="1"/>
    <col min="15378" max="15379" width="28.7109375" style="620" customWidth="1"/>
    <col min="15380" max="15388" width="9.7109375" style="620" customWidth="1"/>
    <col min="15389" max="15389" width="11.140625" style="620" customWidth="1"/>
    <col min="15390" max="15391" width="9.7109375" style="620" customWidth="1"/>
    <col min="15392" max="15616" width="9.140625" style="620"/>
    <col min="15617" max="15618" width="28.7109375" style="620" customWidth="1"/>
    <col min="15619" max="15633" width="9.7109375" style="620" customWidth="1"/>
    <col min="15634" max="15635" width="28.7109375" style="620" customWidth="1"/>
    <col min="15636" max="15644" width="9.7109375" style="620" customWidth="1"/>
    <col min="15645" max="15645" width="11.140625" style="620" customWidth="1"/>
    <col min="15646" max="15647" width="9.7109375" style="620" customWidth="1"/>
    <col min="15648" max="15872" width="9.140625" style="620"/>
    <col min="15873" max="15874" width="28.7109375" style="620" customWidth="1"/>
    <col min="15875" max="15889" width="9.7109375" style="620" customWidth="1"/>
    <col min="15890" max="15891" width="28.7109375" style="620" customWidth="1"/>
    <col min="15892" max="15900" width="9.7109375" style="620" customWidth="1"/>
    <col min="15901" max="15901" width="11.140625" style="620" customWidth="1"/>
    <col min="15902" max="15903" width="9.7109375" style="620" customWidth="1"/>
    <col min="15904" max="16128" width="9.140625" style="620"/>
    <col min="16129" max="16130" width="28.7109375" style="620" customWidth="1"/>
    <col min="16131" max="16145" width="9.7109375" style="620" customWidth="1"/>
    <col min="16146" max="16147" width="28.7109375" style="620" customWidth="1"/>
    <col min="16148" max="16156" width="9.7109375" style="620" customWidth="1"/>
    <col min="16157" max="16157" width="11.140625" style="620" customWidth="1"/>
    <col min="16158" max="16159" width="9.7109375" style="620" customWidth="1"/>
    <col min="16160" max="16384" width="9.140625" style="620"/>
  </cols>
  <sheetData>
    <row r="1" spans="1:34" ht="18" customHeight="1">
      <c r="A1" s="1159" t="s">
        <v>883</v>
      </c>
      <c r="B1" s="1159"/>
      <c r="C1" s="1159"/>
      <c r="D1" s="1159"/>
      <c r="E1" s="1159"/>
      <c r="F1" s="1159"/>
      <c r="G1" s="1159"/>
      <c r="H1" s="1159"/>
      <c r="I1" s="1159"/>
      <c r="J1" s="1159"/>
      <c r="K1" s="1159"/>
      <c r="L1" s="1159"/>
      <c r="M1" s="1159"/>
      <c r="N1" s="1159"/>
      <c r="O1" s="1159"/>
      <c r="P1" s="1159"/>
      <c r="Q1" s="1159"/>
    </row>
    <row r="2" spans="1:34" ht="18" customHeight="1">
      <c r="A2" s="1159" t="s">
        <v>884</v>
      </c>
      <c r="B2" s="1159"/>
      <c r="C2" s="1159"/>
      <c r="D2" s="1159"/>
      <c r="E2" s="1159"/>
      <c r="F2" s="1159"/>
      <c r="G2" s="1159"/>
      <c r="H2" s="1159"/>
      <c r="I2" s="1159"/>
      <c r="J2" s="1159"/>
      <c r="K2" s="1159"/>
      <c r="L2" s="1159"/>
      <c r="M2" s="1159"/>
      <c r="N2" s="1159"/>
      <c r="O2" s="1159"/>
      <c r="P2" s="1159"/>
      <c r="Q2" s="1159"/>
      <c r="R2" s="1161"/>
    </row>
    <row r="3" spans="1:34" ht="18" customHeight="1">
      <c r="A3" s="1162" t="s">
        <v>885</v>
      </c>
      <c r="Q3" s="1164" t="s">
        <v>886</v>
      </c>
      <c r="R3" s="1165" t="s">
        <v>887</v>
      </c>
      <c r="AH3" s="1164" t="s">
        <v>888</v>
      </c>
    </row>
    <row r="4" spans="1:34" ht="21" customHeight="1">
      <c r="A4" s="1166" t="s">
        <v>575</v>
      </c>
      <c r="B4" s="1167"/>
      <c r="C4" s="1168" t="s">
        <v>795</v>
      </c>
      <c r="D4" s="1169"/>
      <c r="E4" s="1170"/>
      <c r="F4" s="1171" t="s">
        <v>829</v>
      </c>
      <c r="G4" s="1172"/>
      <c r="H4" s="1173"/>
      <c r="I4" s="1171" t="s">
        <v>830</v>
      </c>
      <c r="J4" s="1172"/>
      <c r="K4" s="1173"/>
      <c r="L4" s="1174" t="s">
        <v>831</v>
      </c>
      <c r="M4" s="1174"/>
      <c r="N4" s="1174"/>
      <c r="O4" s="1175" t="s">
        <v>853</v>
      </c>
      <c r="P4" s="1175"/>
      <c r="Q4" s="1175"/>
      <c r="R4" s="1176" t="s">
        <v>575</v>
      </c>
      <c r="S4" s="1177"/>
      <c r="T4" s="1178" t="s">
        <v>889</v>
      </c>
      <c r="U4" s="1179"/>
      <c r="V4" s="1180"/>
      <c r="W4" s="1181" t="s">
        <v>833</v>
      </c>
      <c r="X4" s="1182"/>
      <c r="Y4" s="1183"/>
      <c r="Z4" s="1184" t="s">
        <v>834</v>
      </c>
      <c r="AA4" s="1185"/>
      <c r="AB4" s="1186"/>
      <c r="AC4" s="1187" t="s">
        <v>835</v>
      </c>
      <c r="AD4" s="1188"/>
      <c r="AE4" s="1189"/>
      <c r="AF4" s="1190" t="s">
        <v>857</v>
      </c>
      <c r="AG4" s="1191"/>
      <c r="AH4" s="1192"/>
    </row>
    <row r="5" spans="1:34" ht="18" customHeight="1">
      <c r="A5" s="1193"/>
      <c r="B5" s="1194"/>
      <c r="C5" s="1068" t="s">
        <v>797</v>
      </c>
      <c r="D5" s="1069"/>
      <c r="E5" s="673"/>
      <c r="F5" s="1195" t="s">
        <v>799</v>
      </c>
      <c r="G5" s="1196"/>
      <c r="H5" s="1197"/>
      <c r="I5" s="1195" t="s">
        <v>801</v>
      </c>
      <c r="J5" s="1196"/>
      <c r="K5" s="1197"/>
      <c r="L5" s="1198" t="s">
        <v>837</v>
      </c>
      <c r="M5" s="1198"/>
      <c r="N5" s="1198"/>
      <c r="O5" s="1199" t="s">
        <v>858</v>
      </c>
      <c r="P5" s="1199"/>
      <c r="Q5" s="1199"/>
      <c r="R5" s="1200"/>
      <c r="S5" s="1194"/>
      <c r="T5" s="1068" t="s">
        <v>838</v>
      </c>
      <c r="U5" s="1069"/>
      <c r="V5" s="673"/>
      <c r="W5" s="1201" t="s">
        <v>890</v>
      </c>
      <c r="X5" s="1202"/>
      <c r="Y5" s="1203"/>
      <c r="Z5" s="1204" t="s">
        <v>891</v>
      </c>
      <c r="AA5" s="1205"/>
      <c r="AB5" s="1206"/>
      <c r="AC5" s="1070" t="s">
        <v>841</v>
      </c>
      <c r="AD5" s="1071"/>
      <c r="AE5" s="1072"/>
      <c r="AF5" s="1207" t="s">
        <v>860</v>
      </c>
      <c r="AG5" s="1208"/>
      <c r="AH5" s="1209"/>
    </row>
    <row r="6" spans="1:34" ht="18" customHeight="1">
      <c r="A6" s="1210" t="s">
        <v>576</v>
      </c>
      <c r="B6" s="1211"/>
      <c r="C6" s="1212" t="s">
        <v>842</v>
      </c>
      <c r="D6" s="1213" t="s">
        <v>843</v>
      </c>
      <c r="E6" s="1075" t="s">
        <v>130</v>
      </c>
      <c r="F6" s="1214" t="s">
        <v>842</v>
      </c>
      <c r="G6" s="1134" t="s">
        <v>843</v>
      </c>
      <c r="H6" s="1215" t="s">
        <v>130</v>
      </c>
      <c r="I6" s="1216" t="s">
        <v>842</v>
      </c>
      <c r="J6" s="1217" t="s">
        <v>843</v>
      </c>
      <c r="K6" s="1215" t="s">
        <v>130</v>
      </c>
      <c r="L6" s="1218" t="s">
        <v>842</v>
      </c>
      <c r="M6" s="1219" t="s">
        <v>843</v>
      </c>
      <c r="N6" s="1220" t="s">
        <v>130</v>
      </c>
      <c r="O6" s="1221" t="s">
        <v>842</v>
      </c>
      <c r="P6" s="1222" t="s">
        <v>843</v>
      </c>
      <c r="Q6" s="1223" t="s">
        <v>130</v>
      </c>
      <c r="R6" s="1224" t="s">
        <v>576</v>
      </c>
      <c r="S6" s="1225"/>
      <c r="T6" s="1226" t="s">
        <v>842</v>
      </c>
      <c r="U6" s="1227" t="s">
        <v>843</v>
      </c>
      <c r="V6" s="889" t="s">
        <v>130</v>
      </c>
      <c r="W6" s="1228" t="s">
        <v>842</v>
      </c>
      <c r="X6" s="1222" t="s">
        <v>843</v>
      </c>
      <c r="Y6" s="1223" t="s">
        <v>130</v>
      </c>
      <c r="Z6" s="1228" t="s">
        <v>842</v>
      </c>
      <c r="AA6" s="1222" t="s">
        <v>843</v>
      </c>
      <c r="AB6" s="1223" t="s">
        <v>130</v>
      </c>
      <c r="AC6" s="1221" t="s">
        <v>842</v>
      </c>
      <c r="AD6" s="1222" t="s">
        <v>843</v>
      </c>
      <c r="AE6" s="1222" t="s">
        <v>130</v>
      </c>
      <c r="AF6" s="1223" t="s">
        <v>842</v>
      </c>
      <c r="AG6" s="1222" t="s">
        <v>843</v>
      </c>
      <c r="AH6" s="1222" t="s">
        <v>130</v>
      </c>
    </row>
    <row r="7" spans="1:34" ht="18" customHeight="1">
      <c r="A7" s="1229"/>
      <c r="B7" s="1230"/>
      <c r="C7" s="1231" t="s">
        <v>844</v>
      </c>
      <c r="D7" s="1232" t="s">
        <v>845</v>
      </c>
      <c r="E7" s="1085" t="s">
        <v>131</v>
      </c>
      <c r="F7" s="1233" t="s">
        <v>844</v>
      </c>
      <c r="G7" s="1136" t="s">
        <v>845</v>
      </c>
      <c r="H7" s="1234" t="s">
        <v>131</v>
      </c>
      <c r="I7" s="1235" t="s">
        <v>844</v>
      </c>
      <c r="J7" s="1236" t="s">
        <v>845</v>
      </c>
      <c r="K7" s="1234" t="s">
        <v>131</v>
      </c>
      <c r="L7" s="1237" t="s">
        <v>844</v>
      </c>
      <c r="M7" s="1238" t="s">
        <v>845</v>
      </c>
      <c r="N7" s="1239" t="s">
        <v>131</v>
      </c>
      <c r="O7" s="1240" t="s">
        <v>844</v>
      </c>
      <c r="P7" s="1241" t="s">
        <v>845</v>
      </c>
      <c r="Q7" s="1242" t="s">
        <v>131</v>
      </c>
      <c r="R7" s="1243"/>
      <c r="S7" s="1230"/>
      <c r="T7" s="1244" t="s">
        <v>844</v>
      </c>
      <c r="U7" s="1245" t="s">
        <v>845</v>
      </c>
      <c r="V7" s="1246" t="s">
        <v>131</v>
      </c>
      <c r="W7" s="1247" t="s">
        <v>844</v>
      </c>
      <c r="X7" s="1241" t="s">
        <v>845</v>
      </c>
      <c r="Y7" s="1242" t="s">
        <v>131</v>
      </c>
      <c r="Z7" s="1247" t="s">
        <v>844</v>
      </c>
      <c r="AA7" s="1241" t="s">
        <v>845</v>
      </c>
      <c r="AB7" s="1242" t="s">
        <v>131</v>
      </c>
      <c r="AC7" s="1240" t="s">
        <v>844</v>
      </c>
      <c r="AD7" s="1241" t="s">
        <v>845</v>
      </c>
      <c r="AE7" s="1241" t="s">
        <v>131</v>
      </c>
      <c r="AF7" s="1242" t="s">
        <v>844</v>
      </c>
      <c r="AG7" s="1241" t="s">
        <v>845</v>
      </c>
      <c r="AH7" s="1241" t="s">
        <v>131</v>
      </c>
    </row>
    <row r="8" spans="1:34" ht="18" customHeight="1">
      <c r="A8" s="1248" t="s">
        <v>444</v>
      </c>
      <c r="B8" s="1249" t="s">
        <v>892</v>
      </c>
      <c r="C8" s="1250">
        <v>3</v>
      </c>
      <c r="D8" s="1250">
        <v>17</v>
      </c>
      <c r="E8" s="1251">
        <f>SUM(C8:D8)</f>
        <v>20</v>
      </c>
      <c r="F8" s="1252">
        <v>13</v>
      </c>
      <c r="G8" s="1253">
        <v>2</v>
      </c>
      <c r="H8" s="1254">
        <f>SUM(F8:G8)</f>
        <v>15</v>
      </c>
      <c r="I8" s="1252">
        <v>30</v>
      </c>
      <c r="J8" s="1253">
        <v>33</v>
      </c>
      <c r="K8" s="1254">
        <f>SUM(I8:J8)</f>
        <v>63</v>
      </c>
      <c r="L8" s="1255">
        <v>0</v>
      </c>
      <c r="M8" s="1256">
        <v>0</v>
      </c>
      <c r="N8" s="1257">
        <f>SUM(L8:M8)</f>
        <v>0</v>
      </c>
      <c r="O8" s="1258">
        <v>0</v>
      </c>
      <c r="P8" s="1259">
        <v>0</v>
      </c>
      <c r="Q8" s="1254">
        <f>SUM(O8:P8)</f>
        <v>0</v>
      </c>
      <c r="R8" s="1248" t="s">
        <v>444</v>
      </c>
      <c r="S8" s="1249" t="s">
        <v>892</v>
      </c>
      <c r="T8" s="1260">
        <v>1</v>
      </c>
      <c r="U8" s="1260">
        <v>7</v>
      </c>
      <c r="V8" s="1261">
        <f>SUM(T8:U8)</f>
        <v>8</v>
      </c>
      <c r="W8" s="1258">
        <v>1</v>
      </c>
      <c r="X8" s="1258">
        <v>4</v>
      </c>
      <c r="Y8" s="1254">
        <f t="shared" ref="Y8:Y43" si="0">SUM(W8:X8)</f>
        <v>5</v>
      </c>
      <c r="Z8" s="1262">
        <v>5</v>
      </c>
      <c r="AA8" s="1258">
        <v>0</v>
      </c>
      <c r="AB8" s="1254">
        <f>SUM(Z8:AA8)</f>
        <v>5</v>
      </c>
      <c r="AC8" s="1263">
        <v>2</v>
      </c>
      <c r="AD8" s="1263">
        <v>22</v>
      </c>
      <c r="AE8" s="1264">
        <f>SUM(AC8:AD8)</f>
        <v>24</v>
      </c>
      <c r="AF8" s="1262">
        <v>0</v>
      </c>
      <c r="AG8" s="1258">
        <v>1</v>
      </c>
      <c r="AH8" s="1265">
        <f>SUM(AF8:AG8)</f>
        <v>1</v>
      </c>
    </row>
    <row r="9" spans="1:34" ht="18" customHeight="1">
      <c r="A9" s="1266" t="s">
        <v>446</v>
      </c>
      <c r="B9" s="1267" t="s">
        <v>447</v>
      </c>
      <c r="C9" s="1268">
        <v>30</v>
      </c>
      <c r="D9" s="1268">
        <v>8</v>
      </c>
      <c r="E9" s="1251">
        <f t="shared" ref="E9:E43" si="1">SUM(C9:D9)</f>
        <v>38</v>
      </c>
      <c r="F9" s="1252">
        <v>1</v>
      </c>
      <c r="G9" s="1253">
        <v>1</v>
      </c>
      <c r="H9" s="1254">
        <f t="shared" ref="H9:H43" si="2">SUM(F9:G9)</f>
        <v>2</v>
      </c>
      <c r="I9" s="1252">
        <v>6</v>
      </c>
      <c r="J9" s="1253">
        <v>6</v>
      </c>
      <c r="K9" s="1254">
        <f t="shared" ref="K9:K43" si="3">SUM(I9:J9)</f>
        <v>12</v>
      </c>
      <c r="L9" s="1255">
        <v>515</v>
      </c>
      <c r="M9" s="1256">
        <v>173</v>
      </c>
      <c r="N9" s="1257">
        <f t="shared" ref="N9:N43" si="4">SUM(L9:M9)</f>
        <v>688</v>
      </c>
      <c r="O9" s="1254">
        <v>206</v>
      </c>
      <c r="P9" s="1259">
        <v>41</v>
      </c>
      <c r="Q9" s="1254">
        <f t="shared" ref="Q9:Q43" si="5">SUM(O9:P9)</f>
        <v>247</v>
      </c>
      <c r="R9" s="1266" t="s">
        <v>446</v>
      </c>
      <c r="S9" s="1267" t="s">
        <v>447</v>
      </c>
      <c r="T9" s="1251">
        <v>6</v>
      </c>
      <c r="U9" s="1251">
        <v>0</v>
      </c>
      <c r="V9" s="1261">
        <f t="shared" ref="V9:V43" si="6">SUM(T9:U9)</f>
        <v>6</v>
      </c>
      <c r="W9" s="1254">
        <v>6</v>
      </c>
      <c r="X9" s="1254">
        <v>0</v>
      </c>
      <c r="Y9" s="1254">
        <f t="shared" si="0"/>
        <v>6</v>
      </c>
      <c r="Z9" s="1269">
        <v>5</v>
      </c>
      <c r="AA9" s="1254">
        <v>1</v>
      </c>
      <c r="AB9" s="1254">
        <f t="shared" ref="AB9:AB43" si="7">SUM(Z9:AA9)</f>
        <v>6</v>
      </c>
      <c r="AC9" s="1270">
        <v>3</v>
      </c>
      <c r="AD9" s="1270">
        <v>1</v>
      </c>
      <c r="AE9" s="1271">
        <f t="shared" ref="AE9:AE43" si="8">SUM(AC9:AD9)</f>
        <v>4</v>
      </c>
      <c r="AF9" s="1269">
        <v>0</v>
      </c>
      <c r="AG9" s="1254">
        <v>0</v>
      </c>
      <c r="AH9" s="1265">
        <f t="shared" ref="AH9:AH43" si="9">SUM(AF9:AG9)</f>
        <v>0</v>
      </c>
    </row>
    <row r="10" spans="1:34" ht="18" customHeight="1">
      <c r="A10" s="1266" t="s">
        <v>448</v>
      </c>
      <c r="B10" s="1267" t="s">
        <v>449</v>
      </c>
      <c r="C10" s="1268">
        <v>35</v>
      </c>
      <c r="D10" s="1268">
        <v>34</v>
      </c>
      <c r="E10" s="1251">
        <f t="shared" si="1"/>
        <v>69</v>
      </c>
      <c r="F10" s="1252">
        <v>127</v>
      </c>
      <c r="G10" s="1253">
        <v>15</v>
      </c>
      <c r="H10" s="1254">
        <f t="shared" si="2"/>
        <v>142</v>
      </c>
      <c r="I10" s="1252">
        <v>63</v>
      </c>
      <c r="J10" s="1253">
        <v>29</v>
      </c>
      <c r="K10" s="1254">
        <f t="shared" si="3"/>
        <v>92</v>
      </c>
      <c r="L10" s="1255">
        <v>116</v>
      </c>
      <c r="M10" s="1256">
        <v>157</v>
      </c>
      <c r="N10" s="1257">
        <f t="shared" si="4"/>
        <v>273</v>
      </c>
      <c r="O10" s="1254">
        <v>0</v>
      </c>
      <c r="P10" s="1259">
        <v>0</v>
      </c>
      <c r="Q10" s="1254">
        <f t="shared" si="5"/>
        <v>0</v>
      </c>
      <c r="R10" s="1266" t="s">
        <v>448</v>
      </c>
      <c r="S10" s="1267" t="s">
        <v>449</v>
      </c>
      <c r="T10" s="1272">
        <v>1</v>
      </c>
      <c r="U10" s="1272">
        <v>2</v>
      </c>
      <c r="V10" s="1261">
        <f t="shared" si="6"/>
        <v>3</v>
      </c>
      <c r="W10" s="1254">
        <v>4</v>
      </c>
      <c r="X10" s="1254">
        <v>0</v>
      </c>
      <c r="Y10" s="1254">
        <f t="shared" si="0"/>
        <v>4</v>
      </c>
      <c r="Z10" s="1269">
        <v>0</v>
      </c>
      <c r="AA10" s="1273">
        <v>1</v>
      </c>
      <c r="AB10" s="1254">
        <f t="shared" si="7"/>
        <v>1</v>
      </c>
      <c r="AC10" s="1270">
        <v>1</v>
      </c>
      <c r="AD10" s="1270">
        <v>14</v>
      </c>
      <c r="AE10" s="1271">
        <f t="shared" si="8"/>
        <v>15</v>
      </c>
      <c r="AF10" s="1269">
        <v>0</v>
      </c>
      <c r="AG10" s="1254">
        <v>0</v>
      </c>
      <c r="AH10" s="1265">
        <f t="shared" si="9"/>
        <v>0</v>
      </c>
    </row>
    <row r="11" spans="1:34" ht="18" customHeight="1">
      <c r="A11" s="1266" t="s">
        <v>450</v>
      </c>
      <c r="B11" s="1267" t="s">
        <v>451</v>
      </c>
      <c r="C11" s="1268">
        <v>30</v>
      </c>
      <c r="D11" s="1268">
        <v>20</v>
      </c>
      <c r="E11" s="1251">
        <f t="shared" si="1"/>
        <v>50</v>
      </c>
      <c r="F11" s="1252">
        <v>96</v>
      </c>
      <c r="G11" s="1253">
        <v>12</v>
      </c>
      <c r="H11" s="1254">
        <f t="shared" si="2"/>
        <v>108</v>
      </c>
      <c r="I11" s="1252">
        <v>44</v>
      </c>
      <c r="J11" s="1253">
        <v>32</v>
      </c>
      <c r="K11" s="1254">
        <f t="shared" si="3"/>
        <v>76</v>
      </c>
      <c r="L11" s="1255">
        <v>156</v>
      </c>
      <c r="M11" s="1256">
        <v>140</v>
      </c>
      <c r="N11" s="1257">
        <f t="shared" si="4"/>
        <v>296</v>
      </c>
      <c r="O11" s="1254">
        <v>50</v>
      </c>
      <c r="P11" s="1259">
        <v>72</v>
      </c>
      <c r="Q11" s="1254">
        <f t="shared" si="5"/>
        <v>122</v>
      </c>
      <c r="R11" s="1266" t="s">
        <v>450</v>
      </c>
      <c r="S11" s="1267" t="s">
        <v>451</v>
      </c>
      <c r="T11" s="1272">
        <v>0</v>
      </c>
      <c r="U11" s="1272">
        <v>1</v>
      </c>
      <c r="V11" s="1261">
        <f t="shared" si="6"/>
        <v>1</v>
      </c>
      <c r="W11" s="1254">
        <v>3</v>
      </c>
      <c r="X11" s="1254">
        <v>0</v>
      </c>
      <c r="Y11" s="1254">
        <f t="shared" si="0"/>
        <v>3</v>
      </c>
      <c r="Z11" s="1269">
        <v>0</v>
      </c>
      <c r="AA11" s="1273">
        <v>0</v>
      </c>
      <c r="AB11" s="1254">
        <f t="shared" si="7"/>
        <v>0</v>
      </c>
      <c r="AC11" s="1270">
        <v>0</v>
      </c>
      <c r="AD11" s="1270">
        <v>2</v>
      </c>
      <c r="AE11" s="1271">
        <f t="shared" si="8"/>
        <v>2</v>
      </c>
      <c r="AF11" s="1269">
        <v>0</v>
      </c>
      <c r="AG11" s="1254">
        <v>0</v>
      </c>
      <c r="AH11" s="1265">
        <f t="shared" si="9"/>
        <v>0</v>
      </c>
    </row>
    <row r="12" spans="1:34" ht="18" customHeight="1">
      <c r="A12" s="1266" t="s">
        <v>452</v>
      </c>
      <c r="B12" s="1267" t="s">
        <v>453</v>
      </c>
      <c r="C12" s="1268">
        <v>23</v>
      </c>
      <c r="D12" s="1268">
        <v>15</v>
      </c>
      <c r="E12" s="1251">
        <f t="shared" si="1"/>
        <v>38</v>
      </c>
      <c r="F12" s="1252">
        <v>18</v>
      </c>
      <c r="G12" s="1253">
        <v>6</v>
      </c>
      <c r="H12" s="1254">
        <f t="shared" si="2"/>
        <v>24</v>
      </c>
      <c r="I12" s="1252">
        <v>15</v>
      </c>
      <c r="J12" s="1253">
        <v>7</v>
      </c>
      <c r="K12" s="1254">
        <f t="shared" si="3"/>
        <v>22</v>
      </c>
      <c r="L12" s="1255">
        <v>76</v>
      </c>
      <c r="M12" s="1256">
        <v>82</v>
      </c>
      <c r="N12" s="1257">
        <f t="shared" si="4"/>
        <v>158</v>
      </c>
      <c r="O12" s="1254">
        <v>26</v>
      </c>
      <c r="P12" s="1259">
        <v>30</v>
      </c>
      <c r="Q12" s="1254">
        <f t="shared" si="5"/>
        <v>56</v>
      </c>
      <c r="R12" s="1266" t="s">
        <v>452</v>
      </c>
      <c r="S12" s="1267" t="s">
        <v>453</v>
      </c>
      <c r="T12" s="1272">
        <v>0</v>
      </c>
      <c r="U12" s="1272">
        <v>1</v>
      </c>
      <c r="V12" s="1261">
        <f t="shared" si="6"/>
        <v>1</v>
      </c>
      <c r="W12" s="1254">
        <v>1</v>
      </c>
      <c r="X12" s="1254">
        <v>0</v>
      </c>
      <c r="Y12" s="1254">
        <f t="shared" si="0"/>
        <v>1</v>
      </c>
      <c r="Z12" s="1269">
        <v>0</v>
      </c>
      <c r="AA12" s="1273">
        <v>0</v>
      </c>
      <c r="AB12" s="1254">
        <f t="shared" si="7"/>
        <v>0</v>
      </c>
      <c r="AC12" s="1270">
        <v>0</v>
      </c>
      <c r="AD12" s="1270">
        <v>3</v>
      </c>
      <c r="AE12" s="1271">
        <f t="shared" si="8"/>
        <v>3</v>
      </c>
      <c r="AF12" s="1269">
        <v>0</v>
      </c>
      <c r="AG12" s="1254">
        <v>0</v>
      </c>
      <c r="AH12" s="1265">
        <f t="shared" si="9"/>
        <v>0</v>
      </c>
    </row>
    <row r="13" spans="1:34" ht="18" customHeight="1">
      <c r="A13" s="1266" t="s">
        <v>454</v>
      </c>
      <c r="B13" s="1267" t="s">
        <v>455</v>
      </c>
      <c r="C13" s="1268">
        <v>13</v>
      </c>
      <c r="D13" s="1268">
        <v>7</v>
      </c>
      <c r="E13" s="1251">
        <f t="shared" si="1"/>
        <v>20</v>
      </c>
      <c r="F13" s="1252">
        <v>14</v>
      </c>
      <c r="G13" s="1253">
        <v>3</v>
      </c>
      <c r="H13" s="1254">
        <f t="shared" si="2"/>
        <v>17</v>
      </c>
      <c r="I13" s="1252">
        <v>15</v>
      </c>
      <c r="J13" s="1253">
        <v>3</v>
      </c>
      <c r="K13" s="1254">
        <f t="shared" si="3"/>
        <v>18</v>
      </c>
      <c r="L13" s="1255">
        <v>48</v>
      </c>
      <c r="M13" s="1256">
        <v>47</v>
      </c>
      <c r="N13" s="1257">
        <f t="shared" si="4"/>
        <v>95</v>
      </c>
      <c r="O13" s="1254">
        <v>0</v>
      </c>
      <c r="P13" s="1259">
        <v>0</v>
      </c>
      <c r="Q13" s="1254">
        <f t="shared" si="5"/>
        <v>0</v>
      </c>
      <c r="R13" s="1266" t="s">
        <v>454</v>
      </c>
      <c r="S13" s="1267" t="s">
        <v>455</v>
      </c>
      <c r="T13" s="1272">
        <v>0</v>
      </c>
      <c r="U13" s="1272">
        <v>1</v>
      </c>
      <c r="V13" s="1261">
        <f t="shared" si="6"/>
        <v>1</v>
      </c>
      <c r="W13" s="1254">
        <v>0</v>
      </c>
      <c r="X13" s="1254">
        <v>0</v>
      </c>
      <c r="Y13" s="1254">
        <f t="shared" si="0"/>
        <v>0</v>
      </c>
      <c r="Z13" s="1269">
        <v>0</v>
      </c>
      <c r="AA13" s="1273">
        <v>1</v>
      </c>
      <c r="AB13" s="1254">
        <f t="shared" si="7"/>
        <v>1</v>
      </c>
      <c r="AC13" s="1270">
        <v>0</v>
      </c>
      <c r="AD13" s="1270">
        <v>2</v>
      </c>
      <c r="AE13" s="1271">
        <f t="shared" si="8"/>
        <v>2</v>
      </c>
      <c r="AF13" s="1269">
        <v>0</v>
      </c>
      <c r="AG13" s="1254">
        <v>0</v>
      </c>
      <c r="AH13" s="1265">
        <f t="shared" si="9"/>
        <v>0</v>
      </c>
    </row>
    <row r="14" spans="1:34" ht="18" customHeight="1">
      <c r="A14" s="1266" t="s">
        <v>456</v>
      </c>
      <c r="B14" s="1267" t="s">
        <v>457</v>
      </c>
      <c r="C14" s="1268">
        <v>4</v>
      </c>
      <c r="D14" s="1268">
        <v>7</v>
      </c>
      <c r="E14" s="1251">
        <f t="shared" si="1"/>
        <v>11</v>
      </c>
      <c r="F14" s="1252">
        <v>2</v>
      </c>
      <c r="G14" s="1253">
        <v>0</v>
      </c>
      <c r="H14" s="1254">
        <f t="shared" si="2"/>
        <v>2</v>
      </c>
      <c r="I14" s="1252">
        <v>0</v>
      </c>
      <c r="J14" s="1253">
        <v>0</v>
      </c>
      <c r="K14" s="1254">
        <f t="shared" si="3"/>
        <v>0</v>
      </c>
      <c r="L14" s="1255">
        <v>49</v>
      </c>
      <c r="M14" s="1256">
        <v>93</v>
      </c>
      <c r="N14" s="1257">
        <f t="shared" si="4"/>
        <v>142</v>
      </c>
      <c r="O14" s="1254">
        <v>0</v>
      </c>
      <c r="P14" s="1259">
        <v>0</v>
      </c>
      <c r="Q14" s="1254">
        <f t="shared" si="5"/>
        <v>0</v>
      </c>
      <c r="R14" s="1266" t="s">
        <v>456</v>
      </c>
      <c r="S14" s="1267" t="s">
        <v>457</v>
      </c>
      <c r="T14" s="1272">
        <v>0</v>
      </c>
      <c r="U14" s="1272">
        <v>0</v>
      </c>
      <c r="V14" s="1261">
        <f t="shared" si="6"/>
        <v>0</v>
      </c>
      <c r="W14" s="1254">
        <v>0</v>
      </c>
      <c r="X14" s="1254">
        <v>0</v>
      </c>
      <c r="Y14" s="1254">
        <f t="shared" si="0"/>
        <v>0</v>
      </c>
      <c r="Z14" s="1269">
        <v>0</v>
      </c>
      <c r="AA14" s="1273">
        <v>0</v>
      </c>
      <c r="AB14" s="1254">
        <f t="shared" si="7"/>
        <v>0</v>
      </c>
      <c r="AC14" s="1270">
        <v>0</v>
      </c>
      <c r="AD14" s="1270">
        <v>0</v>
      </c>
      <c r="AE14" s="1271">
        <f t="shared" si="8"/>
        <v>0</v>
      </c>
      <c r="AF14" s="1269">
        <v>0</v>
      </c>
      <c r="AG14" s="1254">
        <v>0</v>
      </c>
      <c r="AH14" s="1265">
        <f t="shared" si="9"/>
        <v>0</v>
      </c>
    </row>
    <row r="15" spans="1:34" ht="18" customHeight="1">
      <c r="A15" s="1266" t="s">
        <v>458</v>
      </c>
      <c r="B15" s="1267" t="s">
        <v>459</v>
      </c>
      <c r="C15" s="1268">
        <v>6</v>
      </c>
      <c r="D15" s="1268">
        <v>3</v>
      </c>
      <c r="E15" s="1251">
        <f t="shared" si="1"/>
        <v>9</v>
      </c>
      <c r="F15" s="1252">
        <v>3</v>
      </c>
      <c r="G15" s="1253">
        <v>0</v>
      </c>
      <c r="H15" s="1254">
        <f t="shared" si="2"/>
        <v>3</v>
      </c>
      <c r="I15" s="1252">
        <v>11</v>
      </c>
      <c r="J15" s="1253">
        <v>5</v>
      </c>
      <c r="K15" s="1254">
        <f t="shared" si="3"/>
        <v>16</v>
      </c>
      <c r="L15" s="1255">
        <v>14</v>
      </c>
      <c r="M15" s="1256">
        <v>41</v>
      </c>
      <c r="N15" s="1257">
        <f t="shared" si="4"/>
        <v>55</v>
      </c>
      <c r="O15" s="1254">
        <v>6</v>
      </c>
      <c r="P15" s="1259">
        <v>22</v>
      </c>
      <c r="Q15" s="1254">
        <f t="shared" si="5"/>
        <v>28</v>
      </c>
      <c r="R15" s="1266" t="s">
        <v>458</v>
      </c>
      <c r="S15" s="1267" t="s">
        <v>459</v>
      </c>
      <c r="T15" s="1272">
        <v>0</v>
      </c>
      <c r="U15" s="1272">
        <v>0</v>
      </c>
      <c r="V15" s="1261">
        <f t="shared" si="6"/>
        <v>0</v>
      </c>
      <c r="W15" s="1254">
        <v>1</v>
      </c>
      <c r="X15" s="1254">
        <v>0</v>
      </c>
      <c r="Y15" s="1254">
        <f t="shared" si="0"/>
        <v>1</v>
      </c>
      <c r="Z15" s="1269">
        <v>0</v>
      </c>
      <c r="AA15" s="1273">
        <v>0</v>
      </c>
      <c r="AB15" s="1254">
        <f t="shared" si="7"/>
        <v>0</v>
      </c>
      <c r="AC15" s="1270">
        <v>0</v>
      </c>
      <c r="AD15" s="1270">
        <v>0</v>
      </c>
      <c r="AE15" s="1271">
        <f t="shared" si="8"/>
        <v>0</v>
      </c>
      <c r="AF15" s="1269">
        <v>0</v>
      </c>
      <c r="AG15" s="1254">
        <v>0</v>
      </c>
      <c r="AH15" s="1265">
        <f t="shared" si="9"/>
        <v>0</v>
      </c>
    </row>
    <row r="16" spans="1:34" ht="18" customHeight="1">
      <c r="A16" s="1266" t="s">
        <v>460</v>
      </c>
      <c r="B16" s="1267" t="s">
        <v>461</v>
      </c>
      <c r="C16" s="1268">
        <v>14</v>
      </c>
      <c r="D16" s="1268">
        <v>1</v>
      </c>
      <c r="E16" s="1251">
        <f t="shared" si="1"/>
        <v>15</v>
      </c>
      <c r="F16" s="1252">
        <v>2</v>
      </c>
      <c r="G16" s="1253">
        <v>0</v>
      </c>
      <c r="H16" s="1254">
        <f t="shared" si="2"/>
        <v>2</v>
      </c>
      <c r="I16" s="1252">
        <v>0</v>
      </c>
      <c r="J16" s="1253">
        <v>0</v>
      </c>
      <c r="K16" s="1254">
        <f t="shared" si="3"/>
        <v>0</v>
      </c>
      <c r="L16" s="1255">
        <v>18</v>
      </c>
      <c r="M16" s="1256">
        <v>19</v>
      </c>
      <c r="N16" s="1257">
        <f t="shared" si="4"/>
        <v>37</v>
      </c>
      <c r="O16" s="1254">
        <v>9</v>
      </c>
      <c r="P16" s="1259">
        <v>17</v>
      </c>
      <c r="Q16" s="1254">
        <f t="shared" si="5"/>
        <v>26</v>
      </c>
      <c r="R16" s="1266" t="s">
        <v>460</v>
      </c>
      <c r="S16" s="1267" t="s">
        <v>461</v>
      </c>
      <c r="T16" s="1272">
        <v>0</v>
      </c>
      <c r="U16" s="1272">
        <v>0</v>
      </c>
      <c r="V16" s="1261">
        <f t="shared" si="6"/>
        <v>0</v>
      </c>
      <c r="W16" s="1254">
        <v>0</v>
      </c>
      <c r="X16" s="1254">
        <v>0</v>
      </c>
      <c r="Y16" s="1254">
        <f t="shared" si="0"/>
        <v>0</v>
      </c>
      <c r="Z16" s="1269">
        <v>0</v>
      </c>
      <c r="AA16" s="1273">
        <v>0</v>
      </c>
      <c r="AB16" s="1254">
        <f t="shared" si="7"/>
        <v>0</v>
      </c>
      <c r="AC16" s="1270">
        <v>0</v>
      </c>
      <c r="AD16" s="1270">
        <v>0</v>
      </c>
      <c r="AE16" s="1271">
        <f t="shared" si="8"/>
        <v>0</v>
      </c>
      <c r="AF16" s="1269">
        <v>0</v>
      </c>
      <c r="AG16" s="1254">
        <v>0</v>
      </c>
      <c r="AH16" s="1265">
        <f t="shared" si="9"/>
        <v>0</v>
      </c>
    </row>
    <row r="17" spans="1:34" ht="18" customHeight="1">
      <c r="A17" s="1266" t="s">
        <v>462</v>
      </c>
      <c r="B17" s="1267" t="s">
        <v>463</v>
      </c>
      <c r="C17" s="1268">
        <v>26</v>
      </c>
      <c r="D17" s="1268">
        <v>11</v>
      </c>
      <c r="E17" s="1251">
        <f t="shared" si="1"/>
        <v>37</v>
      </c>
      <c r="F17" s="1252">
        <v>26</v>
      </c>
      <c r="G17" s="1253">
        <v>3</v>
      </c>
      <c r="H17" s="1254">
        <f t="shared" si="2"/>
        <v>29</v>
      </c>
      <c r="I17" s="1252">
        <v>22</v>
      </c>
      <c r="J17" s="1253">
        <v>7</v>
      </c>
      <c r="K17" s="1254">
        <f t="shared" si="3"/>
        <v>29</v>
      </c>
      <c r="L17" s="1255">
        <v>74</v>
      </c>
      <c r="M17" s="1256">
        <v>45</v>
      </c>
      <c r="N17" s="1257">
        <f t="shared" si="4"/>
        <v>119</v>
      </c>
      <c r="O17" s="1254">
        <v>16</v>
      </c>
      <c r="P17" s="1259">
        <v>19</v>
      </c>
      <c r="Q17" s="1254">
        <f t="shared" si="5"/>
        <v>35</v>
      </c>
      <c r="R17" s="1266" t="s">
        <v>462</v>
      </c>
      <c r="S17" s="1267" t="s">
        <v>463</v>
      </c>
      <c r="T17" s="1272">
        <v>0</v>
      </c>
      <c r="U17" s="1272">
        <v>1</v>
      </c>
      <c r="V17" s="1261">
        <f t="shared" si="6"/>
        <v>1</v>
      </c>
      <c r="W17" s="1254">
        <v>0</v>
      </c>
      <c r="X17" s="1254">
        <v>0</v>
      </c>
      <c r="Y17" s="1254">
        <f t="shared" si="0"/>
        <v>0</v>
      </c>
      <c r="Z17" s="1269">
        <v>0</v>
      </c>
      <c r="AA17" s="1273">
        <v>0</v>
      </c>
      <c r="AB17" s="1254">
        <f t="shared" si="7"/>
        <v>0</v>
      </c>
      <c r="AC17" s="1270">
        <v>1</v>
      </c>
      <c r="AD17" s="1270">
        <v>2</v>
      </c>
      <c r="AE17" s="1271">
        <f t="shared" si="8"/>
        <v>3</v>
      </c>
      <c r="AF17" s="1269">
        <v>0</v>
      </c>
      <c r="AG17" s="1254">
        <v>0</v>
      </c>
      <c r="AH17" s="1265">
        <f t="shared" si="9"/>
        <v>0</v>
      </c>
    </row>
    <row r="18" spans="1:34" ht="18" customHeight="1">
      <c r="A18" s="1266" t="s">
        <v>464</v>
      </c>
      <c r="B18" s="1267" t="s">
        <v>465</v>
      </c>
      <c r="C18" s="1268">
        <v>31</v>
      </c>
      <c r="D18" s="1268">
        <v>10</v>
      </c>
      <c r="E18" s="1251">
        <f t="shared" si="1"/>
        <v>41</v>
      </c>
      <c r="F18" s="1252">
        <v>26</v>
      </c>
      <c r="G18" s="1253">
        <v>1</v>
      </c>
      <c r="H18" s="1254">
        <f t="shared" si="2"/>
        <v>27</v>
      </c>
      <c r="I18" s="1252">
        <v>42</v>
      </c>
      <c r="J18" s="1253">
        <v>1</v>
      </c>
      <c r="K18" s="1254">
        <f t="shared" si="3"/>
        <v>43</v>
      </c>
      <c r="L18" s="1255">
        <v>78</v>
      </c>
      <c r="M18" s="1256">
        <v>51</v>
      </c>
      <c r="N18" s="1257">
        <f t="shared" si="4"/>
        <v>129</v>
      </c>
      <c r="O18" s="1254">
        <v>19</v>
      </c>
      <c r="P18" s="1259">
        <v>29</v>
      </c>
      <c r="Q18" s="1254">
        <f t="shared" si="5"/>
        <v>48</v>
      </c>
      <c r="R18" s="1266" t="s">
        <v>464</v>
      </c>
      <c r="S18" s="1267" t="s">
        <v>465</v>
      </c>
      <c r="T18" s="1272">
        <v>0</v>
      </c>
      <c r="U18" s="1272">
        <v>2</v>
      </c>
      <c r="V18" s="1261">
        <f t="shared" si="6"/>
        <v>2</v>
      </c>
      <c r="W18" s="1254">
        <v>1</v>
      </c>
      <c r="X18" s="1254">
        <v>3</v>
      </c>
      <c r="Y18" s="1254">
        <f t="shared" si="0"/>
        <v>4</v>
      </c>
      <c r="Z18" s="1269">
        <v>0</v>
      </c>
      <c r="AA18" s="1273">
        <v>1</v>
      </c>
      <c r="AB18" s="1254">
        <f t="shared" si="7"/>
        <v>1</v>
      </c>
      <c r="AC18" s="1270">
        <v>0</v>
      </c>
      <c r="AD18" s="1270">
        <v>3</v>
      </c>
      <c r="AE18" s="1271">
        <f t="shared" si="8"/>
        <v>3</v>
      </c>
      <c r="AF18" s="1269">
        <v>0</v>
      </c>
      <c r="AG18" s="1254">
        <v>0</v>
      </c>
      <c r="AH18" s="1265">
        <f t="shared" si="9"/>
        <v>0</v>
      </c>
    </row>
    <row r="19" spans="1:34" ht="18" customHeight="1">
      <c r="A19" s="1266" t="s">
        <v>466</v>
      </c>
      <c r="B19" s="1267" t="s">
        <v>467</v>
      </c>
      <c r="C19" s="1268">
        <v>29</v>
      </c>
      <c r="D19" s="1268">
        <v>32</v>
      </c>
      <c r="E19" s="1251">
        <f t="shared" si="1"/>
        <v>61</v>
      </c>
      <c r="F19" s="1252">
        <v>61</v>
      </c>
      <c r="G19" s="1253">
        <v>5</v>
      </c>
      <c r="H19" s="1254">
        <f t="shared" si="2"/>
        <v>66</v>
      </c>
      <c r="I19" s="1252">
        <v>31</v>
      </c>
      <c r="J19" s="1253">
        <v>7</v>
      </c>
      <c r="K19" s="1254">
        <f t="shared" si="3"/>
        <v>38</v>
      </c>
      <c r="L19" s="1255">
        <v>100</v>
      </c>
      <c r="M19" s="1256">
        <v>201</v>
      </c>
      <c r="N19" s="1257">
        <f t="shared" si="4"/>
        <v>301</v>
      </c>
      <c r="O19" s="1254">
        <v>61</v>
      </c>
      <c r="P19" s="1259">
        <v>75</v>
      </c>
      <c r="Q19" s="1254">
        <f t="shared" si="5"/>
        <v>136</v>
      </c>
      <c r="R19" s="1266" t="s">
        <v>466</v>
      </c>
      <c r="S19" s="1267" t="s">
        <v>467</v>
      </c>
      <c r="T19" s="1272">
        <v>0</v>
      </c>
      <c r="U19" s="1272">
        <v>1</v>
      </c>
      <c r="V19" s="1261">
        <f t="shared" si="6"/>
        <v>1</v>
      </c>
      <c r="W19" s="1254">
        <v>2</v>
      </c>
      <c r="X19" s="1254">
        <v>0</v>
      </c>
      <c r="Y19" s="1254">
        <f t="shared" si="0"/>
        <v>2</v>
      </c>
      <c r="Z19" s="1269">
        <v>1</v>
      </c>
      <c r="AA19" s="1273">
        <v>2</v>
      </c>
      <c r="AB19" s="1254">
        <f t="shared" si="7"/>
        <v>3</v>
      </c>
      <c r="AC19" s="1270">
        <v>1</v>
      </c>
      <c r="AD19" s="1270">
        <v>3</v>
      </c>
      <c r="AE19" s="1271">
        <f t="shared" si="8"/>
        <v>4</v>
      </c>
      <c r="AF19" s="1269">
        <v>0</v>
      </c>
      <c r="AG19" s="1254">
        <v>0</v>
      </c>
      <c r="AH19" s="1265">
        <f t="shared" si="9"/>
        <v>0</v>
      </c>
    </row>
    <row r="20" spans="1:34" ht="18" customHeight="1">
      <c r="A20" s="1266" t="s">
        <v>468</v>
      </c>
      <c r="B20" s="1267" t="s">
        <v>469</v>
      </c>
      <c r="C20" s="1268">
        <v>21</v>
      </c>
      <c r="D20" s="1268">
        <v>18</v>
      </c>
      <c r="E20" s="1251">
        <f t="shared" si="1"/>
        <v>39</v>
      </c>
      <c r="F20" s="1252">
        <v>0</v>
      </c>
      <c r="G20" s="1253">
        <v>15</v>
      </c>
      <c r="H20" s="1254">
        <f t="shared" si="2"/>
        <v>15</v>
      </c>
      <c r="I20" s="1252">
        <v>0</v>
      </c>
      <c r="J20" s="1253">
        <v>0</v>
      </c>
      <c r="K20" s="1254">
        <f t="shared" si="3"/>
        <v>0</v>
      </c>
      <c r="L20" s="1255">
        <v>66</v>
      </c>
      <c r="M20" s="1256">
        <v>132</v>
      </c>
      <c r="N20" s="1257">
        <f t="shared" si="4"/>
        <v>198</v>
      </c>
      <c r="O20" s="1254">
        <v>0</v>
      </c>
      <c r="P20" s="1259">
        <v>0</v>
      </c>
      <c r="Q20" s="1254">
        <f t="shared" si="5"/>
        <v>0</v>
      </c>
      <c r="R20" s="1266" t="s">
        <v>468</v>
      </c>
      <c r="S20" s="1267" t="s">
        <v>469</v>
      </c>
      <c r="T20" s="1272">
        <v>0</v>
      </c>
      <c r="U20" s="1272">
        <v>1</v>
      </c>
      <c r="V20" s="1261">
        <f t="shared" si="6"/>
        <v>1</v>
      </c>
      <c r="W20" s="1254">
        <v>0</v>
      </c>
      <c r="X20" s="1254">
        <v>0</v>
      </c>
      <c r="Y20" s="1254">
        <f t="shared" si="0"/>
        <v>0</v>
      </c>
      <c r="Z20" s="1269">
        <v>0</v>
      </c>
      <c r="AA20" s="1273">
        <v>1</v>
      </c>
      <c r="AB20" s="1254">
        <f t="shared" si="7"/>
        <v>1</v>
      </c>
      <c r="AC20" s="1270">
        <v>0</v>
      </c>
      <c r="AD20" s="1270">
        <v>2</v>
      </c>
      <c r="AE20" s="1271">
        <f t="shared" si="8"/>
        <v>2</v>
      </c>
      <c r="AF20" s="1269">
        <v>0</v>
      </c>
      <c r="AG20" s="1254">
        <v>0</v>
      </c>
      <c r="AH20" s="1265">
        <f t="shared" si="9"/>
        <v>0</v>
      </c>
    </row>
    <row r="21" spans="1:34" ht="18" customHeight="1">
      <c r="A21" s="1266" t="s">
        <v>470</v>
      </c>
      <c r="B21" s="1267" t="s">
        <v>471</v>
      </c>
      <c r="C21" s="1268">
        <v>4</v>
      </c>
      <c r="D21" s="1268">
        <v>6</v>
      </c>
      <c r="E21" s="1251">
        <f t="shared" si="1"/>
        <v>10</v>
      </c>
      <c r="F21" s="1252">
        <v>3</v>
      </c>
      <c r="G21" s="1253">
        <v>0</v>
      </c>
      <c r="H21" s="1254">
        <f t="shared" si="2"/>
        <v>3</v>
      </c>
      <c r="I21" s="1252">
        <v>0</v>
      </c>
      <c r="J21" s="1253">
        <v>0</v>
      </c>
      <c r="K21" s="1254">
        <f t="shared" si="3"/>
        <v>0</v>
      </c>
      <c r="L21" s="1255">
        <v>18</v>
      </c>
      <c r="M21" s="1256">
        <v>10</v>
      </c>
      <c r="N21" s="1257">
        <f t="shared" si="4"/>
        <v>28</v>
      </c>
      <c r="O21" s="1254">
        <v>7</v>
      </c>
      <c r="P21" s="1259">
        <v>7</v>
      </c>
      <c r="Q21" s="1254">
        <f t="shared" si="5"/>
        <v>14</v>
      </c>
      <c r="R21" s="1266" t="s">
        <v>470</v>
      </c>
      <c r="S21" s="1267" t="s">
        <v>471</v>
      </c>
      <c r="T21" s="1272">
        <v>0</v>
      </c>
      <c r="U21" s="1272">
        <v>0</v>
      </c>
      <c r="V21" s="1261">
        <f t="shared" si="6"/>
        <v>0</v>
      </c>
      <c r="W21" s="1254">
        <v>1</v>
      </c>
      <c r="X21" s="1254">
        <v>0</v>
      </c>
      <c r="Y21" s="1254">
        <f t="shared" si="0"/>
        <v>1</v>
      </c>
      <c r="Z21" s="1269">
        <v>0</v>
      </c>
      <c r="AA21" s="1273">
        <v>0</v>
      </c>
      <c r="AB21" s="1254">
        <f t="shared" si="7"/>
        <v>0</v>
      </c>
      <c r="AC21" s="1270">
        <v>0</v>
      </c>
      <c r="AD21" s="1270">
        <v>1</v>
      </c>
      <c r="AE21" s="1271">
        <f t="shared" si="8"/>
        <v>1</v>
      </c>
      <c r="AF21" s="1269">
        <v>0</v>
      </c>
      <c r="AG21" s="1254">
        <v>0</v>
      </c>
      <c r="AH21" s="1265">
        <f t="shared" si="9"/>
        <v>0</v>
      </c>
    </row>
    <row r="22" spans="1:34" ht="18" customHeight="1">
      <c r="A22" s="1266" t="s">
        <v>472</v>
      </c>
      <c r="B22" s="1267" t="s">
        <v>473</v>
      </c>
      <c r="C22" s="1268">
        <v>21</v>
      </c>
      <c r="D22" s="1268">
        <v>0</v>
      </c>
      <c r="E22" s="1251">
        <f t="shared" si="1"/>
        <v>21</v>
      </c>
      <c r="F22" s="1252">
        <v>14</v>
      </c>
      <c r="G22" s="1253">
        <v>0</v>
      </c>
      <c r="H22" s="1254">
        <f t="shared" si="2"/>
        <v>14</v>
      </c>
      <c r="I22" s="1252">
        <v>25</v>
      </c>
      <c r="J22" s="1253">
        <v>0</v>
      </c>
      <c r="K22" s="1254">
        <f t="shared" si="3"/>
        <v>25</v>
      </c>
      <c r="L22" s="1255">
        <v>71</v>
      </c>
      <c r="M22" s="1256">
        <v>29</v>
      </c>
      <c r="N22" s="1257">
        <f t="shared" si="4"/>
        <v>100</v>
      </c>
      <c r="O22" s="1254">
        <v>16</v>
      </c>
      <c r="P22" s="1259">
        <v>6</v>
      </c>
      <c r="Q22" s="1254">
        <f t="shared" si="5"/>
        <v>22</v>
      </c>
      <c r="R22" s="1266" t="s">
        <v>472</v>
      </c>
      <c r="S22" s="1267" t="s">
        <v>473</v>
      </c>
      <c r="T22" s="1272">
        <v>0</v>
      </c>
      <c r="U22" s="1272">
        <v>1</v>
      </c>
      <c r="V22" s="1261">
        <f t="shared" si="6"/>
        <v>1</v>
      </c>
      <c r="W22" s="1254">
        <v>1</v>
      </c>
      <c r="X22" s="1254">
        <v>0</v>
      </c>
      <c r="Y22" s="1254">
        <f t="shared" si="0"/>
        <v>1</v>
      </c>
      <c r="Z22" s="1269">
        <v>0</v>
      </c>
      <c r="AA22" s="1273">
        <v>1</v>
      </c>
      <c r="AB22" s="1254">
        <f t="shared" si="7"/>
        <v>1</v>
      </c>
      <c r="AC22" s="1270">
        <v>0</v>
      </c>
      <c r="AD22" s="1270">
        <v>3</v>
      </c>
      <c r="AE22" s="1271">
        <f t="shared" si="8"/>
        <v>3</v>
      </c>
      <c r="AF22" s="1269">
        <v>0</v>
      </c>
      <c r="AG22" s="1254">
        <v>0</v>
      </c>
      <c r="AH22" s="1265">
        <f t="shared" si="9"/>
        <v>0</v>
      </c>
    </row>
    <row r="23" spans="1:34" ht="18" customHeight="1">
      <c r="A23" s="1266" t="s">
        <v>474</v>
      </c>
      <c r="B23" s="1267" t="s">
        <v>475</v>
      </c>
      <c r="C23" s="1268">
        <v>0</v>
      </c>
      <c r="D23" s="1268">
        <v>3</v>
      </c>
      <c r="E23" s="1251">
        <f t="shared" si="1"/>
        <v>3</v>
      </c>
      <c r="F23" s="1252">
        <v>0</v>
      </c>
      <c r="G23" s="1253">
        <v>0</v>
      </c>
      <c r="H23" s="1254">
        <f t="shared" si="2"/>
        <v>0</v>
      </c>
      <c r="I23" s="1252">
        <v>13</v>
      </c>
      <c r="J23" s="1253">
        <v>5</v>
      </c>
      <c r="K23" s="1254">
        <f t="shared" si="3"/>
        <v>18</v>
      </c>
      <c r="L23" s="1255">
        <v>18</v>
      </c>
      <c r="M23" s="1256">
        <v>24</v>
      </c>
      <c r="N23" s="1257">
        <f t="shared" si="4"/>
        <v>42</v>
      </c>
      <c r="O23" s="1254">
        <v>36</v>
      </c>
      <c r="P23" s="1259">
        <v>18</v>
      </c>
      <c r="Q23" s="1254">
        <f t="shared" si="5"/>
        <v>54</v>
      </c>
      <c r="R23" s="1266" t="s">
        <v>474</v>
      </c>
      <c r="S23" s="1267" t="s">
        <v>475</v>
      </c>
      <c r="T23" s="1272">
        <v>0</v>
      </c>
      <c r="U23" s="1272">
        <v>0</v>
      </c>
      <c r="V23" s="1261">
        <f t="shared" si="6"/>
        <v>0</v>
      </c>
      <c r="W23" s="1254">
        <v>0</v>
      </c>
      <c r="X23" s="1254">
        <v>0</v>
      </c>
      <c r="Y23" s="1254">
        <f t="shared" si="0"/>
        <v>0</v>
      </c>
      <c r="Z23" s="1269">
        <v>0</v>
      </c>
      <c r="AA23" s="1273">
        <v>0</v>
      </c>
      <c r="AB23" s="1254">
        <f t="shared" si="7"/>
        <v>0</v>
      </c>
      <c r="AC23" s="1270">
        <v>0</v>
      </c>
      <c r="AD23" s="1270">
        <v>1</v>
      </c>
      <c r="AE23" s="1271">
        <f t="shared" si="8"/>
        <v>1</v>
      </c>
      <c r="AF23" s="1269">
        <v>0</v>
      </c>
      <c r="AG23" s="1254">
        <v>0</v>
      </c>
      <c r="AH23" s="1265">
        <f t="shared" si="9"/>
        <v>0</v>
      </c>
    </row>
    <row r="24" spans="1:34" ht="18" customHeight="1">
      <c r="A24" s="1274" t="s">
        <v>893</v>
      </c>
      <c r="B24" s="1267" t="s">
        <v>477</v>
      </c>
      <c r="C24" s="1268">
        <v>4</v>
      </c>
      <c r="D24" s="1268">
        <v>3</v>
      </c>
      <c r="E24" s="1251">
        <f t="shared" si="1"/>
        <v>7</v>
      </c>
      <c r="F24" s="1252">
        <v>22</v>
      </c>
      <c r="G24" s="1253">
        <v>0</v>
      </c>
      <c r="H24" s="1254">
        <f t="shared" si="2"/>
        <v>22</v>
      </c>
      <c r="I24" s="1252">
        <v>0</v>
      </c>
      <c r="J24" s="1253">
        <v>0</v>
      </c>
      <c r="K24" s="1254">
        <f t="shared" si="3"/>
        <v>0</v>
      </c>
      <c r="L24" s="1255">
        <v>0</v>
      </c>
      <c r="M24" s="1256">
        <v>0</v>
      </c>
      <c r="N24" s="1257">
        <f t="shared" si="4"/>
        <v>0</v>
      </c>
      <c r="O24" s="1254">
        <v>0</v>
      </c>
      <c r="P24" s="1259">
        <v>0</v>
      </c>
      <c r="Q24" s="1254">
        <f t="shared" si="5"/>
        <v>0</v>
      </c>
      <c r="R24" s="1274" t="s">
        <v>893</v>
      </c>
      <c r="S24" s="1267" t="s">
        <v>477</v>
      </c>
      <c r="T24" s="1272">
        <v>0</v>
      </c>
      <c r="U24" s="1272">
        <v>0</v>
      </c>
      <c r="V24" s="1261">
        <f t="shared" si="6"/>
        <v>0</v>
      </c>
      <c r="W24" s="1254">
        <v>0</v>
      </c>
      <c r="X24" s="1254">
        <v>0</v>
      </c>
      <c r="Y24" s="1254">
        <f t="shared" si="0"/>
        <v>0</v>
      </c>
      <c r="Z24" s="1269">
        <v>0</v>
      </c>
      <c r="AA24" s="1273">
        <v>0</v>
      </c>
      <c r="AB24" s="1254">
        <f t="shared" si="7"/>
        <v>0</v>
      </c>
      <c r="AC24" s="1270">
        <v>0</v>
      </c>
      <c r="AD24" s="1270">
        <v>0</v>
      </c>
      <c r="AE24" s="1271">
        <f t="shared" si="8"/>
        <v>0</v>
      </c>
      <c r="AF24" s="1269">
        <v>0</v>
      </c>
      <c r="AG24" s="1254">
        <v>0</v>
      </c>
      <c r="AH24" s="1265">
        <f t="shared" si="9"/>
        <v>0</v>
      </c>
    </row>
    <row r="25" spans="1:34" ht="18" customHeight="1">
      <c r="A25" s="1274" t="s">
        <v>894</v>
      </c>
      <c r="B25" s="1267" t="s">
        <v>895</v>
      </c>
      <c r="C25" s="1268">
        <v>4</v>
      </c>
      <c r="D25" s="1268">
        <v>2</v>
      </c>
      <c r="E25" s="1251">
        <f t="shared" si="1"/>
        <v>6</v>
      </c>
      <c r="F25" s="1252">
        <v>0</v>
      </c>
      <c r="G25" s="1253">
        <v>0</v>
      </c>
      <c r="H25" s="1254">
        <f t="shared" si="2"/>
        <v>0</v>
      </c>
      <c r="I25" s="1252">
        <v>0</v>
      </c>
      <c r="J25" s="1253">
        <v>0</v>
      </c>
      <c r="K25" s="1254">
        <f t="shared" si="3"/>
        <v>0</v>
      </c>
      <c r="L25" s="1255">
        <v>0</v>
      </c>
      <c r="M25" s="1256">
        <v>0</v>
      </c>
      <c r="N25" s="1257">
        <f t="shared" si="4"/>
        <v>0</v>
      </c>
      <c r="O25" s="1254">
        <v>12</v>
      </c>
      <c r="P25" s="1259">
        <v>17</v>
      </c>
      <c r="Q25" s="1254">
        <f t="shared" si="5"/>
        <v>29</v>
      </c>
      <c r="R25" s="1274" t="s">
        <v>894</v>
      </c>
      <c r="S25" s="1267" t="s">
        <v>895</v>
      </c>
      <c r="T25" s="1272">
        <v>0</v>
      </c>
      <c r="U25" s="1272">
        <v>1</v>
      </c>
      <c r="V25" s="1261">
        <f t="shared" si="6"/>
        <v>1</v>
      </c>
      <c r="W25" s="1254">
        <v>0</v>
      </c>
      <c r="X25" s="1254">
        <v>0</v>
      </c>
      <c r="Y25" s="1254">
        <f t="shared" si="0"/>
        <v>0</v>
      </c>
      <c r="Z25" s="1269">
        <v>0</v>
      </c>
      <c r="AA25" s="1273">
        <v>1</v>
      </c>
      <c r="AB25" s="1254">
        <f t="shared" si="7"/>
        <v>1</v>
      </c>
      <c r="AC25" s="1270">
        <v>0</v>
      </c>
      <c r="AD25" s="1270">
        <v>0</v>
      </c>
      <c r="AE25" s="1271">
        <f t="shared" si="8"/>
        <v>0</v>
      </c>
      <c r="AF25" s="1269">
        <v>0</v>
      </c>
      <c r="AG25" s="1254">
        <v>0</v>
      </c>
      <c r="AH25" s="1265">
        <f t="shared" si="9"/>
        <v>0</v>
      </c>
    </row>
    <row r="26" spans="1:34" ht="18" customHeight="1">
      <c r="A26" s="1266" t="s">
        <v>480</v>
      </c>
      <c r="B26" s="1267" t="s">
        <v>481</v>
      </c>
      <c r="C26" s="1268">
        <v>28</v>
      </c>
      <c r="D26" s="1268">
        <v>24</v>
      </c>
      <c r="E26" s="1251">
        <f t="shared" si="1"/>
        <v>52</v>
      </c>
      <c r="F26" s="1252">
        <v>58</v>
      </c>
      <c r="G26" s="1253">
        <v>8</v>
      </c>
      <c r="H26" s="1254">
        <f t="shared" si="2"/>
        <v>66</v>
      </c>
      <c r="I26" s="1252">
        <v>26</v>
      </c>
      <c r="J26" s="1253">
        <v>7</v>
      </c>
      <c r="K26" s="1254">
        <f t="shared" si="3"/>
        <v>33</v>
      </c>
      <c r="L26" s="1255">
        <v>72</v>
      </c>
      <c r="M26" s="1256">
        <v>80</v>
      </c>
      <c r="N26" s="1257">
        <f t="shared" si="4"/>
        <v>152</v>
      </c>
      <c r="O26" s="1254">
        <v>22</v>
      </c>
      <c r="P26" s="1259">
        <v>26</v>
      </c>
      <c r="Q26" s="1254">
        <f t="shared" si="5"/>
        <v>48</v>
      </c>
      <c r="R26" s="1266" t="s">
        <v>480</v>
      </c>
      <c r="S26" s="1267" t="s">
        <v>481</v>
      </c>
      <c r="T26" s="1272">
        <v>0</v>
      </c>
      <c r="U26" s="1272">
        <v>1</v>
      </c>
      <c r="V26" s="1261">
        <f t="shared" si="6"/>
        <v>1</v>
      </c>
      <c r="W26" s="1254">
        <v>1</v>
      </c>
      <c r="X26" s="1254">
        <v>0</v>
      </c>
      <c r="Y26" s="1254">
        <f t="shared" si="0"/>
        <v>1</v>
      </c>
      <c r="Z26" s="1269">
        <v>0</v>
      </c>
      <c r="AA26" s="1273">
        <v>1</v>
      </c>
      <c r="AB26" s="1254">
        <f t="shared" si="7"/>
        <v>1</v>
      </c>
      <c r="AC26" s="1270">
        <v>0</v>
      </c>
      <c r="AD26" s="1270">
        <v>2</v>
      </c>
      <c r="AE26" s="1271">
        <f t="shared" si="8"/>
        <v>2</v>
      </c>
      <c r="AF26" s="1269">
        <v>0</v>
      </c>
      <c r="AG26" s="1254">
        <v>0</v>
      </c>
      <c r="AH26" s="1265">
        <f t="shared" si="9"/>
        <v>0</v>
      </c>
    </row>
    <row r="27" spans="1:34" ht="18" customHeight="1">
      <c r="A27" s="1266" t="s">
        <v>482</v>
      </c>
      <c r="B27" s="1267" t="s">
        <v>483</v>
      </c>
      <c r="C27" s="1268">
        <v>41</v>
      </c>
      <c r="D27" s="1268">
        <v>30</v>
      </c>
      <c r="E27" s="1251">
        <f t="shared" si="1"/>
        <v>71</v>
      </c>
      <c r="F27" s="1252">
        <v>3</v>
      </c>
      <c r="G27" s="1253">
        <v>2</v>
      </c>
      <c r="H27" s="1254">
        <f t="shared" si="2"/>
        <v>5</v>
      </c>
      <c r="I27" s="1252">
        <v>30</v>
      </c>
      <c r="J27" s="1253">
        <v>23</v>
      </c>
      <c r="K27" s="1254">
        <f t="shared" si="3"/>
        <v>53</v>
      </c>
      <c r="L27" s="1255">
        <v>23</v>
      </c>
      <c r="M27" s="1256">
        <v>27</v>
      </c>
      <c r="N27" s="1257">
        <f t="shared" si="4"/>
        <v>50</v>
      </c>
      <c r="O27" s="1254">
        <v>0</v>
      </c>
      <c r="P27" s="1259">
        <v>0</v>
      </c>
      <c r="Q27" s="1254">
        <f t="shared" si="5"/>
        <v>0</v>
      </c>
      <c r="R27" s="1266" t="s">
        <v>482</v>
      </c>
      <c r="S27" s="1267" t="s">
        <v>483</v>
      </c>
      <c r="T27" s="1272">
        <v>0</v>
      </c>
      <c r="U27" s="1272">
        <v>1</v>
      </c>
      <c r="V27" s="1261">
        <f t="shared" si="6"/>
        <v>1</v>
      </c>
      <c r="W27" s="1254">
        <v>0</v>
      </c>
      <c r="X27" s="1254">
        <v>0</v>
      </c>
      <c r="Y27" s="1254">
        <f t="shared" si="0"/>
        <v>0</v>
      </c>
      <c r="Z27" s="1269">
        <v>0</v>
      </c>
      <c r="AA27" s="1273">
        <v>1</v>
      </c>
      <c r="AB27" s="1254">
        <f t="shared" si="7"/>
        <v>1</v>
      </c>
      <c r="AC27" s="1270">
        <v>0</v>
      </c>
      <c r="AD27" s="1270">
        <v>1</v>
      </c>
      <c r="AE27" s="1271">
        <f t="shared" si="8"/>
        <v>1</v>
      </c>
      <c r="AF27" s="1269">
        <v>0</v>
      </c>
      <c r="AG27" s="1254">
        <v>0</v>
      </c>
      <c r="AH27" s="1265">
        <f t="shared" si="9"/>
        <v>0</v>
      </c>
    </row>
    <row r="28" spans="1:34" ht="18" customHeight="1">
      <c r="A28" s="1266" t="s">
        <v>484</v>
      </c>
      <c r="B28" s="1267" t="s">
        <v>485</v>
      </c>
      <c r="C28" s="1268">
        <v>18</v>
      </c>
      <c r="D28" s="1268">
        <v>36</v>
      </c>
      <c r="E28" s="1251">
        <f t="shared" si="1"/>
        <v>54</v>
      </c>
      <c r="F28" s="1252">
        <v>4</v>
      </c>
      <c r="G28" s="1253">
        <v>17</v>
      </c>
      <c r="H28" s="1254">
        <f t="shared" si="2"/>
        <v>21</v>
      </c>
      <c r="I28" s="1252">
        <v>12</v>
      </c>
      <c r="J28" s="1253">
        <v>23</v>
      </c>
      <c r="K28" s="1254">
        <f t="shared" si="3"/>
        <v>35</v>
      </c>
      <c r="L28" s="1255">
        <v>47</v>
      </c>
      <c r="M28" s="1256">
        <v>233</v>
      </c>
      <c r="N28" s="1257">
        <f t="shared" si="4"/>
        <v>280</v>
      </c>
      <c r="O28" s="1254">
        <v>23</v>
      </c>
      <c r="P28" s="1259">
        <v>111</v>
      </c>
      <c r="Q28" s="1254">
        <f t="shared" si="5"/>
        <v>134</v>
      </c>
      <c r="R28" s="1266" t="s">
        <v>484</v>
      </c>
      <c r="S28" s="1267" t="s">
        <v>485</v>
      </c>
      <c r="T28" s="1272">
        <v>0</v>
      </c>
      <c r="U28" s="1272">
        <v>1</v>
      </c>
      <c r="V28" s="1261">
        <f t="shared" si="6"/>
        <v>1</v>
      </c>
      <c r="W28" s="1254">
        <v>2</v>
      </c>
      <c r="X28" s="1254">
        <v>0</v>
      </c>
      <c r="Y28" s="1254">
        <f t="shared" si="0"/>
        <v>2</v>
      </c>
      <c r="Z28" s="1269">
        <v>0</v>
      </c>
      <c r="AA28" s="1273">
        <v>0</v>
      </c>
      <c r="AB28" s="1254">
        <f t="shared" si="7"/>
        <v>0</v>
      </c>
      <c r="AC28" s="1270">
        <v>0</v>
      </c>
      <c r="AD28" s="1270">
        <v>0</v>
      </c>
      <c r="AE28" s="1271">
        <f t="shared" si="8"/>
        <v>0</v>
      </c>
      <c r="AF28" s="1269">
        <v>0</v>
      </c>
      <c r="AG28" s="1254">
        <v>0</v>
      </c>
      <c r="AH28" s="1265">
        <f t="shared" si="9"/>
        <v>0</v>
      </c>
    </row>
    <row r="29" spans="1:34" ht="18" customHeight="1">
      <c r="A29" s="1266" t="s">
        <v>486</v>
      </c>
      <c r="B29" s="1267" t="s">
        <v>487</v>
      </c>
      <c r="C29" s="1268">
        <v>1</v>
      </c>
      <c r="D29" s="1268">
        <v>3</v>
      </c>
      <c r="E29" s="1251">
        <f t="shared" si="1"/>
        <v>4</v>
      </c>
      <c r="F29" s="1252">
        <v>3</v>
      </c>
      <c r="G29" s="1253">
        <v>1</v>
      </c>
      <c r="H29" s="1254">
        <f t="shared" si="2"/>
        <v>4</v>
      </c>
      <c r="I29" s="1252">
        <v>1</v>
      </c>
      <c r="J29" s="1253">
        <v>0</v>
      </c>
      <c r="K29" s="1254">
        <f t="shared" si="3"/>
        <v>1</v>
      </c>
      <c r="L29" s="1255">
        <v>9</v>
      </c>
      <c r="M29" s="1256">
        <v>13</v>
      </c>
      <c r="N29" s="1257">
        <f t="shared" si="4"/>
        <v>22</v>
      </c>
      <c r="O29" s="1254">
        <v>0</v>
      </c>
      <c r="P29" s="1259">
        <v>0</v>
      </c>
      <c r="Q29" s="1254">
        <f t="shared" si="5"/>
        <v>0</v>
      </c>
      <c r="R29" s="1266" t="s">
        <v>486</v>
      </c>
      <c r="S29" s="1267" t="s">
        <v>487</v>
      </c>
      <c r="T29" s="1272">
        <v>0</v>
      </c>
      <c r="U29" s="1272">
        <v>0</v>
      </c>
      <c r="V29" s="1261">
        <f t="shared" si="6"/>
        <v>0</v>
      </c>
      <c r="W29" s="1254">
        <v>6</v>
      </c>
      <c r="X29" s="1254">
        <v>0</v>
      </c>
      <c r="Y29" s="1254">
        <f t="shared" si="0"/>
        <v>6</v>
      </c>
      <c r="Z29" s="1269">
        <v>0</v>
      </c>
      <c r="AA29" s="1273">
        <v>0</v>
      </c>
      <c r="AB29" s="1254">
        <f t="shared" si="7"/>
        <v>0</v>
      </c>
      <c r="AC29" s="1270">
        <v>0</v>
      </c>
      <c r="AD29" s="1270">
        <v>0</v>
      </c>
      <c r="AE29" s="1271">
        <f t="shared" si="8"/>
        <v>0</v>
      </c>
      <c r="AF29" s="1269">
        <v>0</v>
      </c>
      <c r="AG29" s="1254">
        <v>0</v>
      </c>
      <c r="AH29" s="1265">
        <f t="shared" si="9"/>
        <v>0</v>
      </c>
    </row>
    <row r="30" spans="1:34" ht="18" customHeight="1">
      <c r="A30" s="1266" t="s">
        <v>488</v>
      </c>
      <c r="B30" s="1267" t="s">
        <v>489</v>
      </c>
      <c r="C30" s="1268">
        <v>64</v>
      </c>
      <c r="D30" s="1268">
        <v>64</v>
      </c>
      <c r="E30" s="1251">
        <f t="shared" si="1"/>
        <v>128</v>
      </c>
      <c r="F30" s="1252">
        <v>64</v>
      </c>
      <c r="G30" s="1253">
        <v>29</v>
      </c>
      <c r="H30" s="1254">
        <f t="shared" si="2"/>
        <v>93</v>
      </c>
      <c r="I30" s="1252">
        <v>53</v>
      </c>
      <c r="J30" s="1253">
        <v>24</v>
      </c>
      <c r="K30" s="1254">
        <f t="shared" si="3"/>
        <v>77</v>
      </c>
      <c r="L30" s="1255">
        <v>176</v>
      </c>
      <c r="M30" s="1256">
        <v>197</v>
      </c>
      <c r="N30" s="1257">
        <f t="shared" si="4"/>
        <v>373</v>
      </c>
      <c r="O30" s="1254">
        <v>110</v>
      </c>
      <c r="P30" s="1259">
        <v>118</v>
      </c>
      <c r="Q30" s="1254">
        <f t="shared" si="5"/>
        <v>228</v>
      </c>
      <c r="R30" s="1266" t="s">
        <v>488</v>
      </c>
      <c r="S30" s="1267" t="s">
        <v>489</v>
      </c>
      <c r="T30" s="1272">
        <v>0</v>
      </c>
      <c r="U30" s="1272">
        <v>2</v>
      </c>
      <c r="V30" s="1261">
        <f t="shared" si="6"/>
        <v>2</v>
      </c>
      <c r="W30" s="1254">
        <v>0</v>
      </c>
      <c r="X30" s="1254">
        <v>0</v>
      </c>
      <c r="Y30" s="1254">
        <f t="shared" si="0"/>
        <v>0</v>
      </c>
      <c r="Z30" s="1269">
        <v>0</v>
      </c>
      <c r="AA30" s="1273">
        <v>2</v>
      </c>
      <c r="AB30" s="1254">
        <f t="shared" si="7"/>
        <v>2</v>
      </c>
      <c r="AC30" s="1270">
        <v>1</v>
      </c>
      <c r="AD30" s="1270">
        <v>9</v>
      </c>
      <c r="AE30" s="1271">
        <f t="shared" si="8"/>
        <v>10</v>
      </c>
      <c r="AF30" s="1269">
        <v>0</v>
      </c>
      <c r="AG30" s="1254">
        <v>0</v>
      </c>
      <c r="AH30" s="1265">
        <f t="shared" si="9"/>
        <v>0</v>
      </c>
    </row>
    <row r="31" spans="1:34" ht="18" customHeight="1">
      <c r="A31" s="1266" t="s">
        <v>490</v>
      </c>
      <c r="B31" s="1267" t="s">
        <v>491</v>
      </c>
      <c r="C31" s="1268">
        <v>22</v>
      </c>
      <c r="D31" s="1268">
        <v>3</v>
      </c>
      <c r="E31" s="1251">
        <f t="shared" si="1"/>
        <v>25</v>
      </c>
      <c r="F31" s="1252">
        <v>6</v>
      </c>
      <c r="G31" s="1253">
        <v>2</v>
      </c>
      <c r="H31" s="1254">
        <f t="shared" si="2"/>
        <v>8</v>
      </c>
      <c r="I31" s="1252">
        <v>19</v>
      </c>
      <c r="J31" s="1253">
        <v>9</v>
      </c>
      <c r="K31" s="1254">
        <f t="shared" si="3"/>
        <v>28</v>
      </c>
      <c r="L31" s="1255">
        <v>39</v>
      </c>
      <c r="M31" s="1256">
        <v>31</v>
      </c>
      <c r="N31" s="1257">
        <f t="shared" si="4"/>
        <v>70</v>
      </c>
      <c r="O31" s="1254">
        <v>0</v>
      </c>
      <c r="P31" s="1259">
        <v>0</v>
      </c>
      <c r="Q31" s="1254">
        <f t="shared" si="5"/>
        <v>0</v>
      </c>
      <c r="R31" s="1266" t="s">
        <v>490</v>
      </c>
      <c r="S31" s="1267" t="s">
        <v>491</v>
      </c>
      <c r="T31" s="1272">
        <v>0</v>
      </c>
      <c r="U31" s="1272">
        <v>1</v>
      </c>
      <c r="V31" s="1261">
        <f t="shared" si="6"/>
        <v>1</v>
      </c>
      <c r="W31" s="1254">
        <v>0</v>
      </c>
      <c r="X31" s="1254">
        <v>0</v>
      </c>
      <c r="Y31" s="1254">
        <f t="shared" si="0"/>
        <v>0</v>
      </c>
      <c r="Z31" s="1269">
        <v>0</v>
      </c>
      <c r="AA31" s="1273">
        <v>1</v>
      </c>
      <c r="AB31" s="1254">
        <f t="shared" si="7"/>
        <v>1</v>
      </c>
      <c r="AC31" s="1270">
        <v>0</v>
      </c>
      <c r="AD31" s="1270">
        <v>1</v>
      </c>
      <c r="AE31" s="1271">
        <f t="shared" si="8"/>
        <v>1</v>
      </c>
      <c r="AF31" s="1269">
        <v>0</v>
      </c>
      <c r="AG31" s="1254">
        <v>0</v>
      </c>
      <c r="AH31" s="1265">
        <f t="shared" si="9"/>
        <v>0</v>
      </c>
    </row>
    <row r="32" spans="1:34" ht="18" customHeight="1">
      <c r="A32" s="1266" t="s">
        <v>492</v>
      </c>
      <c r="B32" s="1267" t="s">
        <v>493</v>
      </c>
      <c r="C32" s="1268">
        <v>0</v>
      </c>
      <c r="D32" s="1268">
        <v>0</v>
      </c>
      <c r="E32" s="1251">
        <f t="shared" si="1"/>
        <v>0</v>
      </c>
      <c r="F32" s="1252">
        <v>0</v>
      </c>
      <c r="G32" s="1253">
        <v>0</v>
      </c>
      <c r="H32" s="1254">
        <f t="shared" si="2"/>
        <v>0</v>
      </c>
      <c r="I32" s="1252">
        <v>0</v>
      </c>
      <c r="J32" s="1253">
        <v>0</v>
      </c>
      <c r="K32" s="1254">
        <f t="shared" si="3"/>
        <v>0</v>
      </c>
      <c r="L32" s="1255">
        <v>1</v>
      </c>
      <c r="M32" s="1256">
        <v>0</v>
      </c>
      <c r="N32" s="1257">
        <f t="shared" si="4"/>
        <v>1</v>
      </c>
      <c r="O32" s="1254">
        <v>0</v>
      </c>
      <c r="P32" s="1259">
        <v>0</v>
      </c>
      <c r="Q32" s="1254">
        <f t="shared" si="5"/>
        <v>0</v>
      </c>
      <c r="R32" s="1266" t="s">
        <v>492</v>
      </c>
      <c r="S32" s="1267" t="s">
        <v>493</v>
      </c>
      <c r="T32" s="1272">
        <v>0</v>
      </c>
      <c r="U32" s="1272">
        <v>0</v>
      </c>
      <c r="V32" s="1261">
        <f t="shared" si="6"/>
        <v>0</v>
      </c>
      <c r="W32" s="1254">
        <v>0</v>
      </c>
      <c r="X32" s="1254">
        <v>0</v>
      </c>
      <c r="Y32" s="1254">
        <f t="shared" si="0"/>
        <v>0</v>
      </c>
      <c r="Z32" s="1269">
        <v>0</v>
      </c>
      <c r="AA32" s="1254">
        <v>0</v>
      </c>
      <c r="AB32" s="1254">
        <f t="shared" si="7"/>
        <v>0</v>
      </c>
      <c r="AC32" s="1270">
        <v>0</v>
      </c>
      <c r="AD32" s="1270">
        <v>0</v>
      </c>
      <c r="AE32" s="1271">
        <f t="shared" si="8"/>
        <v>0</v>
      </c>
      <c r="AF32" s="1269">
        <v>0</v>
      </c>
      <c r="AG32" s="1254">
        <v>0</v>
      </c>
      <c r="AH32" s="1265">
        <f t="shared" si="9"/>
        <v>0</v>
      </c>
    </row>
    <row r="33" spans="1:34" ht="18" customHeight="1">
      <c r="A33" s="1266" t="s">
        <v>494</v>
      </c>
      <c r="B33" s="1267" t="s">
        <v>495</v>
      </c>
      <c r="C33" s="1268">
        <v>48</v>
      </c>
      <c r="D33" s="1268">
        <v>35</v>
      </c>
      <c r="E33" s="1251">
        <f t="shared" si="1"/>
        <v>83</v>
      </c>
      <c r="F33" s="1252">
        <v>6</v>
      </c>
      <c r="G33" s="1253">
        <v>0</v>
      </c>
      <c r="H33" s="1254">
        <f t="shared" si="2"/>
        <v>6</v>
      </c>
      <c r="I33" s="1252">
        <v>17</v>
      </c>
      <c r="J33" s="1253">
        <v>2</v>
      </c>
      <c r="K33" s="1254">
        <f t="shared" si="3"/>
        <v>19</v>
      </c>
      <c r="L33" s="1255">
        <v>361</v>
      </c>
      <c r="M33" s="1256">
        <v>621</v>
      </c>
      <c r="N33" s="1257">
        <f t="shared" si="4"/>
        <v>982</v>
      </c>
      <c r="O33" s="1254">
        <v>146</v>
      </c>
      <c r="P33" s="1259">
        <v>308</v>
      </c>
      <c r="Q33" s="1254">
        <f t="shared" si="5"/>
        <v>454</v>
      </c>
      <c r="R33" s="1266" t="s">
        <v>494</v>
      </c>
      <c r="S33" s="1267" t="s">
        <v>495</v>
      </c>
      <c r="T33" s="1272">
        <v>0</v>
      </c>
      <c r="U33" s="1272">
        <v>0</v>
      </c>
      <c r="V33" s="1261">
        <f t="shared" si="6"/>
        <v>0</v>
      </c>
      <c r="W33" s="1254">
        <v>5</v>
      </c>
      <c r="X33" s="1254">
        <v>0</v>
      </c>
      <c r="Y33" s="1254">
        <f t="shared" si="0"/>
        <v>5</v>
      </c>
      <c r="Z33" s="1269">
        <v>2</v>
      </c>
      <c r="AA33" s="1254">
        <v>2</v>
      </c>
      <c r="AB33" s="1254">
        <f t="shared" si="7"/>
        <v>4</v>
      </c>
      <c r="AC33" s="1270">
        <v>0</v>
      </c>
      <c r="AD33" s="1270">
        <v>0</v>
      </c>
      <c r="AE33" s="1271">
        <f t="shared" si="8"/>
        <v>0</v>
      </c>
      <c r="AF33" s="1269">
        <v>0</v>
      </c>
      <c r="AG33" s="1254">
        <v>0</v>
      </c>
      <c r="AH33" s="1265">
        <f t="shared" si="9"/>
        <v>0</v>
      </c>
    </row>
    <row r="34" spans="1:34" ht="18" customHeight="1">
      <c r="A34" s="1266" t="s">
        <v>496</v>
      </c>
      <c r="B34" s="1267" t="s">
        <v>497</v>
      </c>
      <c r="C34" s="1268">
        <v>21</v>
      </c>
      <c r="D34" s="1268">
        <v>53</v>
      </c>
      <c r="E34" s="1251">
        <f t="shared" si="1"/>
        <v>74</v>
      </c>
      <c r="F34" s="1252">
        <v>25</v>
      </c>
      <c r="G34" s="1253">
        <v>22</v>
      </c>
      <c r="H34" s="1254">
        <f t="shared" si="2"/>
        <v>47</v>
      </c>
      <c r="I34" s="1252">
        <v>0</v>
      </c>
      <c r="J34" s="1253">
        <v>0</v>
      </c>
      <c r="K34" s="1254">
        <f t="shared" si="3"/>
        <v>0</v>
      </c>
      <c r="L34" s="1255">
        <v>32</v>
      </c>
      <c r="M34" s="1256">
        <v>260</v>
      </c>
      <c r="N34" s="1257">
        <f t="shared" si="4"/>
        <v>292</v>
      </c>
      <c r="O34" s="1254">
        <v>51</v>
      </c>
      <c r="P34" s="1259">
        <v>165</v>
      </c>
      <c r="Q34" s="1254">
        <f t="shared" si="5"/>
        <v>216</v>
      </c>
      <c r="R34" s="1266" t="s">
        <v>496</v>
      </c>
      <c r="S34" s="1267" t="s">
        <v>497</v>
      </c>
      <c r="T34" s="1272">
        <v>0</v>
      </c>
      <c r="U34" s="1272">
        <v>1</v>
      </c>
      <c r="V34" s="1261">
        <f t="shared" si="6"/>
        <v>1</v>
      </c>
      <c r="W34" s="1254">
        <v>0</v>
      </c>
      <c r="X34" s="1254">
        <v>0</v>
      </c>
      <c r="Y34" s="1254">
        <f t="shared" si="0"/>
        <v>0</v>
      </c>
      <c r="Z34" s="1269">
        <v>0</v>
      </c>
      <c r="AA34" s="1254">
        <v>0</v>
      </c>
      <c r="AB34" s="1254">
        <f t="shared" si="7"/>
        <v>0</v>
      </c>
      <c r="AC34" s="1270">
        <v>0</v>
      </c>
      <c r="AD34" s="1270">
        <v>11</v>
      </c>
      <c r="AE34" s="1271">
        <f t="shared" si="8"/>
        <v>11</v>
      </c>
      <c r="AF34" s="1269">
        <v>0</v>
      </c>
      <c r="AG34" s="1254">
        <v>0</v>
      </c>
      <c r="AH34" s="1265">
        <f t="shared" si="9"/>
        <v>0</v>
      </c>
    </row>
    <row r="35" spans="1:34" ht="18" customHeight="1">
      <c r="A35" s="1266" t="s">
        <v>498</v>
      </c>
      <c r="B35" s="1267" t="s">
        <v>499</v>
      </c>
      <c r="C35" s="1268">
        <v>5</v>
      </c>
      <c r="D35" s="1268">
        <v>15</v>
      </c>
      <c r="E35" s="1251">
        <f t="shared" si="1"/>
        <v>20</v>
      </c>
      <c r="F35" s="1252">
        <v>21</v>
      </c>
      <c r="G35" s="1253">
        <v>30</v>
      </c>
      <c r="H35" s="1254">
        <f t="shared" si="2"/>
        <v>51</v>
      </c>
      <c r="I35" s="1252">
        <v>0</v>
      </c>
      <c r="J35" s="1253">
        <v>0</v>
      </c>
      <c r="K35" s="1254">
        <f t="shared" si="3"/>
        <v>0</v>
      </c>
      <c r="L35" s="1255">
        <v>51</v>
      </c>
      <c r="M35" s="1256">
        <v>159</v>
      </c>
      <c r="N35" s="1257">
        <f t="shared" si="4"/>
        <v>210</v>
      </c>
      <c r="O35" s="1254">
        <v>11</v>
      </c>
      <c r="P35" s="1259">
        <v>86</v>
      </c>
      <c r="Q35" s="1254">
        <f t="shared" si="5"/>
        <v>97</v>
      </c>
      <c r="R35" s="1266" t="s">
        <v>498</v>
      </c>
      <c r="S35" s="1267" t="s">
        <v>499</v>
      </c>
      <c r="T35" s="1272">
        <v>0</v>
      </c>
      <c r="U35" s="1272">
        <v>0</v>
      </c>
      <c r="V35" s="1261">
        <f t="shared" si="6"/>
        <v>0</v>
      </c>
      <c r="W35" s="1254">
        <v>1</v>
      </c>
      <c r="X35" s="1254">
        <v>0</v>
      </c>
      <c r="Y35" s="1254">
        <f t="shared" si="0"/>
        <v>1</v>
      </c>
      <c r="Z35" s="1269">
        <v>0</v>
      </c>
      <c r="AA35" s="1254">
        <v>0</v>
      </c>
      <c r="AB35" s="1254">
        <f t="shared" si="7"/>
        <v>0</v>
      </c>
      <c r="AC35" s="1270">
        <v>0</v>
      </c>
      <c r="AD35" s="1270">
        <v>0</v>
      </c>
      <c r="AE35" s="1271">
        <f t="shared" si="8"/>
        <v>0</v>
      </c>
      <c r="AF35" s="1269">
        <v>0</v>
      </c>
      <c r="AG35" s="1254">
        <v>0</v>
      </c>
      <c r="AH35" s="1265">
        <f t="shared" si="9"/>
        <v>0</v>
      </c>
    </row>
    <row r="36" spans="1:34" ht="18" customHeight="1">
      <c r="A36" s="1266" t="s">
        <v>500</v>
      </c>
      <c r="B36" s="1267" t="s">
        <v>501</v>
      </c>
      <c r="C36" s="1268">
        <v>6</v>
      </c>
      <c r="D36" s="1268">
        <v>9</v>
      </c>
      <c r="E36" s="1251">
        <f t="shared" si="1"/>
        <v>15</v>
      </c>
      <c r="F36" s="1252">
        <v>5</v>
      </c>
      <c r="G36" s="1253">
        <v>0</v>
      </c>
      <c r="H36" s="1254">
        <f t="shared" si="2"/>
        <v>5</v>
      </c>
      <c r="I36" s="1252">
        <v>0</v>
      </c>
      <c r="J36" s="1253">
        <v>0</v>
      </c>
      <c r="K36" s="1254">
        <f t="shared" si="3"/>
        <v>0</v>
      </c>
      <c r="L36" s="1255">
        <v>23</v>
      </c>
      <c r="M36" s="1256">
        <v>90</v>
      </c>
      <c r="N36" s="1257">
        <f t="shared" si="4"/>
        <v>113</v>
      </c>
      <c r="O36" s="1254">
        <v>0</v>
      </c>
      <c r="P36" s="1259">
        <v>0</v>
      </c>
      <c r="Q36" s="1254">
        <f t="shared" si="5"/>
        <v>0</v>
      </c>
      <c r="R36" s="1266" t="s">
        <v>500</v>
      </c>
      <c r="S36" s="1267" t="s">
        <v>501</v>
      </c>
      <c r="T36" s="1272">
        <v>0</v>
      </c>
      <c r="U36" s="1272">
        <v>0</v>
      </c>
      <c r="V36" s="1261">
        <f t="shared" si="6"/>
        <v>0</v>
      </c>
      <c r="W36" s="1254">
        <v>0</v>
      </c>
      <c r="X36" s="1254">
        <v>0</v>
      </c>
      <c r="Y36" s="1254">
        <f t="shared" si="0"/>
        <v>0</v>
      </c>
      <c r="Z36" s="1269">
        <v>0</v>
      </c>
      <c r="AA36" s="1254">
        <v>0</v>
      </c>
      <c r="AB36" s="1254">
        <f t="shared" si="7"/>
        <v>0</v>
      </c>
      <c r="AC36" s="1270">
        <v>0</v>
      </c>
      <c r="AD36" s="1270">
        <v>0</v>
      </c>
      <c r="AE36" s="1271">
        <f t="shared" si="8"/>
        <v>0</v>
      </c>
      <c r="AF36" s="1269">
        <v>0</v>
      </c>
      <c r="AG36" s="1254">
        <v>0</v>
      </c>
      <c r="AH36" s="1265">
        <f t="shared" si="9"/>
        <v>0</v>
      </c>
    </row>
    <row r="37" spans="1:34" ht="18" customHeight="1">
      <c r="A37" s="1266" t="s">
        <v>502</v>
      </c>
      <c r="B37" s="1267" t="s">
        <v>503</v>
      </c>
      <c r="C37" s="1268">
        <v>5</v>
      </c>
      <c r="D37" s="1268">
        <v>2</v>
      </c>
      <c r="E37" s="1251">
        <f t="shared" si="1"/>
        <v>7</v>
      </c>
      <c r="F37" s="1275">
        <v>4</v>
      </c>
      <c r="G37" s="1276">
        <v>0</v>
      </c>
      <c r="H37" s="1254">
        <f t="shared" si="2"/>
        <v>4</v>
      </c>
      <c r="I37" s="1275">
        <v>0</v>
      </c>
      <c r="J37" s="1276">
        <v>0</v>
      </c>
      <c r="K37" s="1254">
        <f t="shared" si="3"/>
        <v>0</v>
      </c>
      <c r="L37" s="1277">
        <v>0</v>
      </c>
      <c r="M37" s="1278">
        <v>0</v>
      </c>
      <c r="N37" s="1257">
        <f t="shared" si="4"/>
        <v>0</v>
      </c>
      <c r="O37" s="1254">
        <v>7</v>
      </c>
      <c r="P37" s="1259">
        <v>18</v>
      </c>
      <c r="Q37" s="1254">
        <f t="shared" si="5"/>
        <v>25</v>
      </c>
      <c r="R37" s="1266" t="s">
        <v>502</v>
      </c>
      <c r="S37" s="1267" t="s">
        <v>503</v>
      </c>
      <c r="T37" s="1272">
        <v>0</v>
      </c>
      <c r="U37" s="1272">
        <v>0</v>
      </c>
      <c r="V37" s="1261">
        <f t="shared" si="6"/>
        <v>0</v>
      </c>
      <c r="W37" s="1254">
        <v>2</v>
      </c>
      <c r="X37" s="1254">
        <v>0</v>
      </c>
      <c r="Y37" s="1254">
        <f t="shared" si="0"/>
        <v>2</v>
      </c>
      <c r="Z37" s="1269">
        <v>0</v>
      </c>
      <c r="AA37" s="1279">
        <v>0</v>
      </c>
      <c r="AB37" s="1254">
        <f t="shared" si="7"/>
        <v>0</v>
      </c>
      <c r="AC37" s="1270">
        <v>0</v>
      </c>
      <c r="AD37" s="1270">
        <v>0</v>
      </c>
      <c r="AE37" s="1271">
        <f t="shared" si="8"/>
        <v>0</v>
      </c>
      <c r="AF37" s="1269">
        <v>0</v>
      </c>
      <c r="AG37" s="1254">
        <v>0</v>
      </c>
      <c r="AH37" s="1265">
        <f t="shared" si="9"/>
        <v>0</v>
      </c>
    </row>
    <row r="38" spans="1:34" ht="18" customHeight="1">
      <c r="A38" s="1266" t="s">
        <v>504</v>
      </c>
      <c r="B38" s="1267" t="s">
        <v>505</v>
      </c>
      <c r="C38" s="1268">
        <v>5</v>
      </c>
      <c r="D38" s="1268">
        <v>10</v>
      </c>
      <c r="E38" s="1251">
        <f t="shared" si="1"/>
        <v>15</v>
      </c>
      <c r="F38" s="1252">
        <v>21</v>
      </c>
      <c r="G38" s="1253">
        <v>3</v>
      </c>
      <c r="H38" s="1254">
        <f t="shared" si="2"/>
        <v>24</v>
      </c>
      <c r="I38" s="1252">
        <v>0</v>
      </c>
      <c r="J38" s="1253">
        <v>0</v>
      </c>
      <c r="K38" s="1254">
        <f t="shared" si="3"/>
        <v>0</v>
      </c>
      <c r="L38" s="1255">
        <v>15</v>
      </c>
      <c r="M38" s="1256">
        <v>40</v>
      </c>
      <c r="N38" s="1257">
        <f t="shared" si="4"/>
        <v>55</v>
      </c>
      <c r="O38" s="1280">
        <v>0</v>
      </c>
      <c r="P38" s="1259">
        <v>0</v>
      </c>
      <c r="Q38" s="1254">
        <f t="shared" si="5"/>
        <v>0</v>
      </c>
      <c r="R38" s="1266" t="s">
        <v>504</v>
      </c>
      <c r="S38" s="1267" t="s">
        <v>505</v>
      </c>
      <c r="T38" s="1272">
        <v>0</v>
      </c>
      <c r="U38" s="1272">
        <v>0</v>
      </c>
      <c r="V38" s="1261">
        <f t="shared" si="6"/>
        <v>0</v>
      </c>
      <c r="W38" s="1254">
        <v>0</v>
      </c>
      <c r="X38" s="1254">
        <v>0</v>
      </c>
      <c r="Y38" s="1254">
        <f t="shared" si="0"/>
        <v>0</v>
      </c>
      <c r="Z38" s="1269">
        <v>0</v>
      </c>
      <c r="AA38" s="1254">
        <v>0</v>
      </c>
      <c r="AB38" s="1254">
        <f t="shared" si="7"/>
        <v>0</v>
      </c>
      <c r="AC38" s="1270">
        <v>0</v>
      </c>
      <c r="AD38" s="1270">
        <v>0</v>
      </c>
      <c r="AE38" s="1271">
        <f t="shared" si="8"/>
        <v>0</v>
      </c>
      <c r="AF38" s="1269">
        <v>0</v>
      </c>
      <c r="AG38" s="1254">
        <v>0</v>
      </c>
      <c r="AH38" s="1265">
        <f t="shared" si="9"/>
        <v>0</v>
      </c>
    </row>
    <row r="39" spans="1:34" ht="18" customHeight="1">
      <c r="A39" s="1266" t="s">
        <v>506</v>
      </c>
      <c r="B39" s="1267" t="s">
        <v>507</v>
      </c>
      <c r="C39" s="1268">
        <v>8</v>
      </c>
      <c r="D39" s="1268">
        <v>6</v>
      </c>
      <c r="E39" s="1251">
        <f t="shared" si="1"/>
        <v>14</v>
      </c>
      <c r="F39" s="1252">
        <v>0</v>
      </c>
      <c r="G39" s="1253">
        <v>0</v>
      </c>
      <c r="H39" s="1254">
        <f t="shared" si="2"/>
        <v>0</v>
      </c>
      <c r="I39" s="1252">
        <v>0</v>
      </c>
      <c r="J39" s="1253">
        <v>0</v>
      </c>
      <c r="K39" s="1254">
        <f t="shared" si="3"/>
        <v>0</v>
      </c>
      <c r="L39" s="1255">
        <v>15</v>
      </c>
      <c r="M39" s="1256">
        <v>19</v>
      </c>
      <c r="N39" s="1257">
        <f t="shared" si="4"/>
        <v>34</v>
      </c>
      <c r="O39" s="1254">
        <v>18</v>
      </c>
      <c r="P39" s="1259">
        <v>29</v>
      </c>
      <c r="Q39" s="1254">
        <f t="shared" si="5"/>
        <v>47</v>
      </c>
      <c r="R39" s="1266" t="s">
        <v>506</v>
      </c>
      <c r="S39" s="1267" t="s">
        <v>507</v>
      </c>
      <c r="T39" s="1272">
        <v>0</v>
      </c>
      <c r="U39" s="1272">
        <v>0</v>
      </c>
      <c r="V39" s="1261">
        <f t="shared" si="6"/>
        <v>0</v>
      </c>
      <c r="W39" s="1254">
        <v>0</v>
      </c>
      <c r="X39" s="1254">
        <v>0</v>
      </c>
      <c r="Y39" s="1254">
        <f t="shared" si="0"/>
        <v>0</v>
      </c>
      <c r="Z39" s="1269">
        <v>0</v>
      </c>
      <c r="AA39" s="1254">
        <v>0</v>
      </c>
      <c r="AB39" s="1254">
        <f t="shared" si="7"/>
        <v>0</v>
      </c>
      <c r="AC39" s="1270">
        <v>0</v>
      </c>
      <c r="AD39" s="1270">
        <v>2</v>
      </c>
      <c r="AE39" s="1271">
        <f t="shared" si="8"/>
        <v>2</v>
      </c>
      <c r="AF39" s="1269">
        <v>0</v>
      </c>
      <c r="AG39" s="1254">
        <v>0</v>
      </c>
      <c r="AH39" s="1265">
        <f t="shared" si="9"/>
        <v>0</v>
      </c>
    </row>
    <row r="40" spans="1:34" ht="18" customHeight="1">
      <c r="A40" s="1266" t="s">
        <v>508</v>
      </c>
      <c r="B40" s="1267" t="s">
        <v>509</v>
      </c>
      <c r="C40" s="1268">
        <v>4</v>
      </c>
      <c r="D40" s="1268">
        <v>11</v>
      </c>
      <c r="E40" s="1251">
        <f t="shared" si="1"/>
        <v>15</v>
      </c>
      <c r="F40" s="1252">
        <v>0</v>
      </c>
      <c r="G40" s="1253">
        <v>0</v>
      </c>
      <c r="H40" s="1254">
        <f t="shared" si="2"/>
        <v>0</v>
      </c>
      <c r="I40" s="1252">
        <v>0</v>
      </c>
      <c r="J40" s="1253">
        <v>0</v>
      </c>
      <c r="K40" s="1254">
        <f t="shared" si="3"/>
        <v>0</v>
      </c>
      <c r="L40" s="1255">
        <v>19</v>
      </c>
      <c r="M40" s="1256">
        <v>24</v>
      </c>
      <c r="N40" s="1257">
        <f t="shared" si="4"/>
        <v>43</v>
      </c>
      <c r="O40" s="1280">
        <v>21</v>
      </c>
      <c r="P40" s="1259">
        <v>6</v>
      </c>
      <c r="Q40" s="1254">
        <f t="shared" si="5"/>
        <v>27</v>
      </c>
      <c r="R40" s="1266" t="s">
        <v>508</v>
      </c>
      <c r="S40" s="1267" t="s">
        <v>509</v>
      </c>
      <c r="T40" s="1272">
        <v>0</v>
      </c>
      <c r="U40" s="1272">
        <v>0</v>
      </c>
      <c r="V40" s="1261">
        <f t="shared" si="6"/>
        <v>0</v>
      </c>
      <c r="W40" s="1254">
        <v>0</v>
      </c>
      <c r="X40" s="1254">
        <v>0</v>
      </c>
      <c r="Y40" s="1254">
        <f t="shared" si="0"/>
        <v>0</v>
      </c>
      <c r="Z40" s="1269">
        <v>0</v>
      </c>
      <c r="AA40" s="1254">
        <v>0</v>
      </c>
      <c r="AB40" s="1254">
        <f t="shared" si="7"/>
        <v>0</v>
      </c>
      <c r="AC40" s="1270">
        <v>0</v>
      </c>
      <c r="AD40" s="1270">
        <v>0</v>
      </c>
      <c r="AE40" s="1271">
        <f t="shared" si="8"/>
        <v>0</v>
      </c>
      <c r="AF40" s="1269">
        <v>0</v>
      </c>
      <c r="AG40" s="1254">
        <v>0</v>
      </c>
      <c r="AH40" s="1265">
        <f t="shared" si="9"/>
        <v>0</v>
      </c>
    </row>
    <row r="41" spans="1:34" ht="18" customHeight="1">
      <c r="A41" s="1266" t="s">
        <v>510</v>
      </c>
      <c r="B41" s="1267" t="s">
        <v>511</v>
      </c>
      <c r="C41" s="1268">
        <v>3</v>
      </c>
      <c r="D41" s="1268">
        <v>4</v>
      </c>
      <c r="E41" s="1251">
        <f t="shared" si="1"/>
        <v>7</v>
      </c>
      <c r="F41" s="1252">
        <v>3</v>
      </c>
      <c r="G41" s="1253">
        <v>2</v>
      </c>
      <c r="H41" s="1254">
        <f t="shared" si="2"/>
        <v>5</v>
      </c>
      <c r="I41" s="1252">
        <v>0</v>
      </c>
      <c r="J41" s="1253">
        <v>0</v>
      </c>
      <c r="K41" s="1254">
        <f t="shared" si="3"/>
        <v>0</v>
      </c>
      <c r="L41" s="1255">
        <v>13</v>
      </c>
      <c r="M41" s="1256">
        <v>42</v>
      </c>
      <c r="N41" s="1257">
        <f t="shared" si="4"/>
        <v>55</v>
      </c>
      <c r="O41" s="1254">
        <v>42</v>
      </c>
      <c r="P41" s="1259">
        <v>111</v>
      </c>
      <c r="Q41" s="1254">
        <f t="shared" si="5"/>
        <v>153</v>
      </c>
      <c r="R41" s="1266" t="s">
        <v>510</v>
      </c>
      <c r="S41" s="1267" t="s">
        <v>511</v>
      </c>
      <c r="T41" s="1272">
        <v>0</v>
      </c>
      <c r="U41" s="1272">
        <v>0</v>
      </c>
      <c r="V41" s="1261">
        <f t="shared" si="6"/>
        <v>0</v>
      </c>
      <c r="W41" s="1254">
        <v>0</v>
      </c>
      <c r="X41" s="1273">
        <v>0</v>
      </c>
      <c r="Y41" s="1254">
        <f t="shared" si="0"/>
        <v>0</v>
      </c>
      <c r="Z41" s="1269">
        <v>0</v>
      </c>
      <c r="AA41" s="1273">
        <v>0</v>
      </c>
      <c r="AB41" s="1254">
        <f t="shared" si="7"/>
        <v>0</v>
      </c>
      <c r="AC41" s="1270">
        <v>0</v>
      </c>
      <c r="AD41" s="1270">
        <v>0</v>
      </c>
      <c r="AE41" s="1271">
        <f t="shared" si="8"/>
        <v>0</v>
      </c>
      <c r="AF41" s="1269">
        <v>0</v>
      </c>
      <c r="AG41" s="1254">
        <v>0</v>
      </c>
      <c r="AH41" s="1265">
        <f t="shared" si="9"/>
        <v>0</v>
      </c>
    </row>
    <row r="42" spans="1:34" ht="18" customHeight="1">
      <c r="A42" s="1266" t="s">
        <v>512</v>
      </c>
      <c r="B42" s="1267" t="s">
        <v>513</v>
      </c>
      <c r="C42" s="1268">
        <v>5</v>
      </c>
      <c r="D42" s="1268">
        <v>4</v>
      </c>
      <c r="E42" s="1251">
        <f t="shared" si="1"/>
        <v>9</v>
      </c>
      <c r="F42" s="1252">
        <v>1</v>
      </c>
      <c r="G42" s="1253">
        <v>0</v>
      </c>
      <c r="H42" s="1254">
        <f t="shared" si="2"/>
        <v>1</v>
      </c>
      <c r="I42" s="1252">
        <v>0</v>
      </c>
      <c r="J42" s="1253">
        <v>0</v>
      </c>
      <c r="K42" s="1254">
        <f t="shared" si="3"/>
        <v>0</v>
      </c>
      <c r="L42" s="1255">
        <v>7</v>
      </c>
      <c r="M42" s="1256">
        <v>12</v>
      </c>
      <c r="N42" s="1257">
        <f t="shared" si="4"/>
        <v>19</v>
      </c>
      <c r="O42" s="1280">
        <v>0</v>
      </c>
      <c r="P42" s="1259">
        <v>0</v>
      </c>
      <c r="Q42" s="1254">
        <f t="shared" si="5"/>
        <v>0</v>
      </c>
      <c r="R42" s="1266" t="s">
        <v>512</v>
      </c>
      <c r="S42" s="1267" t="s">
        <v>513</v>
      </c>
      <c r="T42" s="1272">
        <v>0</v>
      </c>
      <c r="U42" s="1272">
        <v>0</v>
      </c>
      <c r="V42" s="1261">
        <f t="shared" si="6"/>
        <v>0</v>
      </c>
      <c r="W42" s="1254">
        <v>0</v>
      </c>
      <c r="X42" s="1273">
        <v>0</v>
      </c>
      <c r="Y42" s="1254">
        <f t="shared" si="0"/>
        <v>0</v>
      </c>
      <c r="Z42" s="1269">
        <v>0</v>
      </c>
      <c r="AA42" s="1273">
        <v>0</v>
      </c>
      <c r="AB42" s="1254">
        <f t="shared" si="7"/>
        <v>0</v>
      </c>
      <c r="AC42" s="1270">
        <v>0</v>
      </c>
      <c r="AD42" s="1270">
        <v>0</v>
      </c>
      <c r="AE42" s="1271">
        <f t="shared" si="8"/>
        <v>0</v>
      </c>
      <c r="AF42" s="1269">
        <v>0</v>
      </c>
      <c r="AG42" s="1254">
        <v>0</v>
      </c>
      <c r="AH42" s="1265">
        <f t="shared" si="9"/>
        <v>0</v>
      </c>
    </row>
    <row r="43" spans="1:34" ht="18" customHeight="1" thickBot="1">
      <c r="A43" s="1281" t="s">
        <v>514</v>
      </c>
      <c r="B43" s="1282" t="s">
        <v>515</v>
      </c>
      <c r="C43" s="1283">
        <v>12</v>
      </c>
      <c r="D43" s="1283">
        <v>47</v>
      </c>
      <c r="E43" s="1251">
        <f t="shared" si="1"/>
        <v>59</v>
      </c>
      <c r="F43" s="1275">
        <v>1</v>
      </c>
      <c r="G43" s="1276">
        <v>7</v>
      </c>
      <c r="H43" s="1254">
        <f t="shared" si="2"/>
        <v>8</v>
      </c>
      <c r="I43" s="1275">
        <v>1</v>
      </c>
      <c r="J43" s="1276">
        <v>2</v>
      </c>
      <c r="K43" s="1254">
        <f t="shared" si="3"/>
        <v>3</v>
      </c>
      <c r="L43" s="1277">
        <v>550</v>
      </c>
      <c r="M43" s="1278">
        <v>156</v>
      </c>
      <c r="N43" s="1257">
        <f t="shared" si="4"/>
        <v>706</v>
      </c>
      <c r="O43" s="1284">
        <v>1337</v>
      </c>
      <c r="P43" s="1285">
        <v>459</v>
      </c>
      <c r="Q43" s="1254">
        <f t="shared" si="5"/>
        <v>1796</v>
      </c>
      <c r="R43" s="1281" t="s">
        <v>514</v>
      </c>
      <c r="S43" s="1282" t="s">
        <v>515</v>
      </c>
      <c r="T43" s="1272">
        <v>0</v>
      </c>
      <c r="U43" s="1272">
        <v>0</v>
      </c>
      <c r="V43" s="1261">
        <f t="shared" si="6"/>
        <v>0</v>
      </c>
      <c r="W43" s="1254">
        <v>1</v>
      </c>
      <c r="X43" s="1273">
        <v>0</v>
      </c>
      <c r="Y43" s="1254">
        <f t="shared" si="0"/>
        <v>1</v>
      </c>
      <c r="Z43" s="1269">
        <v>0</v>
      </c>
      <c r="AA43" s="1286">
        <v>0</v>
      </c>
      <c r="AB43" s="1254">
        <f t="shared" si="7"/>
        <v>0</v>
      </c>
      <c r="AC43" s="1287">
        <v>1</v>
      </c>
      <c r="AD43" s="1287">
        <v>0</v>
      </c>
      <c r="AE43" s="1288">
        <f t="shared" si="8"/>
        <v>1</v>
      </c>
      <c r="AF43" s="1269">
        <v>0</v>
      </c>
      <c r="AG43" s="1254">
        <v>0</v>
      </c>
      <c r="AH43" s="1265">
        <f t="shared" si="9"/>
        <v>0</v>
      </c>
    </row>
    <row r="44" spans="1:34" ht="18" customHeight="1">
      <c r="A44" s="1289" t="s">
        <v>896</v>
      </c>
      <c r="B44" s="1290" t="s">
        <v>131</v>
      </c>
      <c r="C44" s="1291">
        <f t="shared" ref="C44:Q44" si="10">SUM(C8:C43)</f>
        <v>594</v>
      </c>
      <c r="D44" s="1291">
        <f t="shared" si="10"/>
        <v>553</v>
      </c>
      <c r="E44" s="1292">
        <f t="shared" si="10"/>
        <v>1147</v>
      </c>
      <c r="F44" s="1293">
        <f t="shared" si="10"/>
        <v>653</v>
      </c>
      <c r="G44" s="1293">
        <f t="shared" si="10"/>
        <v>186</v>
      </c>
      <c r="H44" s="1293">
        <f t="shared" si="10"/>
        <v>839</v>
      </c>
      <c r="I44" s="1293">
        <f t="shared" si="10"/>
        <v>476</v>
      </c>
      <c r="J44" s="1293">
        <f t="shared" si="10"/>
        <v>225</v>
      </c>
      <c r="K44" s="1293">
        <f t="shared" si="10"/>
        <v>701</v>
      </c>
      <c r="L44" s="1294">
        <f t="shared" si="10"/>
        <v>2870</v>
      </c>
      <c r="M44" s="1294">
        <f t="shared" si="10"/>
        <v>3248</v>
      </c>
      <c r="N44" s="1294">
        <f t="shared" si="10"/>
        <v>6118</v>
      </c>
      <c r="O44" s="1293">
        <f t="shared" si="10"/>
        <v>2252</v>
      </c>
      <c r="P44" s="1293">
        <f t="shared" si="10"/>
        <v>1790</v>
      </c>
      <c r="Q44" s="1293">
        <f t="shared" si="10"/>
        <v>4042</v>
      </c>
      <c r="R44" s="1295" t="s">
        <v>896</v>
      </c>
      <c r="S44" s="1290" t="s">
        <v>131</v>
      </c>
      <c r="T44" s="1296">
        <f>SUM(T8:T43)</f>
        <v>8</v>
      </c>
      <c r="U44" s="1296">
        <f>SUM(U8:U43)</f>
        <v>26</v>
      </c>
      <c r="V44" s="1296">
        <f>SUM(V8:V43)</f>
        <v>34</v>
      </c>
      <c r="W44" s="1293">
        <f t="shared" ref="W44:AB44" si="11">SUM(W8:W43)</f>
        <v>39</v>
      </c>
      <c r="X44" s="1293">
        <f t="shared" si="11"/>
        <v>7</v>
      </c>
      <c r="Y44" s="1293">
        <f t="shared" si="11"/>
        <v>46</v>
      </c>
      <c r="Z44" s="1293">
        <f t="shared" si="11"/>
        <v>13</v>
      </c>
      <c r="AA44" s="1293">
        <f t="shared" si="11"/>
        <v>16</v>
      </c>
      <c r="AB44" s="1293">
        <f t="shared" si="11"/>
        <v>29</v>
      </c>
      <c r="AC44" s="1297">
        <f t="shared" ref="AC44:AH44" si="12">SUM(AC8:AC43)</f>
        <v>10</v>
      </c>
      <c r="AD44" s="1297">
        <f t="shared" si="12"/>
        <v>85</v>
      </c>
      <c r="AE44" s="1297">
        <f t="shared" si="12"/>
        <v>95</v>
      </c>
      <c r="AF44" s="1293">
        <f t="shared" si="12"/>
        <v>0</v>
      </c>
      <c r="AG44" s="1298">
        <f t="shared" si="12"/>
        <v>1</v>
      </c>
      <c r="AH44" s="1299">
        <f t="shared" si="12"/>
        <v>1</v>
      </c>
    </row>
    <row r="45" spans="1:34" ht="18" customHeight="1">
      <c r="A45" s="1115" t="s">
        <v>819</v>
      </c>
      <c r="B45" s="1300"/>
      <c r="C45" s="1301"/>
      <c r="D45" s="1301"/>
      <c r="E45" s="1302"/>
      <c r="F45" s="1302"/>
      <c r="G45" s="1302"/>
      <c r="H45" s="1302"/>
      <c r="I45" s="1303"/>
      <c r="J45" s="1303"/>
      <c r="K45" s="1303"/>
      <c r="L45" s="1302"/>
      <c r="M45" s="1302"/>
      <c r="N45" s="1302"/>
      <c r="O45" s="1304"/>
      <c r="P45" s="1304"/>
      <c r="Q45" s="1304"/>
      <c r="R45" s="1118"/>
      <c r="S45" s="1118"/>
      <c r="T45" s="1118"/>
      <c r="U45" s="1118"/>
      <c r="V45" s="1118"/>
      <c r="W45" s="1118"/>
      <c r="X45" s="1118"/>
      <c r="Y45" s="1118"/>
      <c r="Z45" s="1118"/>
      <c r="AA45" s="1118"/>
      <c r="AB45" s="1118"/>
      <c r="AC45" s="1118"/>
      <c r="AD45" s="1118"/>
      <c r="AE45" s="1118"/>
      <c r="AF45" s="1305"/>
      <c r="AG45" s="1305"/>
      <c r="AH45" s="1305"/>
    </row>
    <row r="46" spans="1:34" ht="18" customHeight="1">
      <c r="A46" s="1118" t="s">
        <v>852</v>
      </c>
      <c r="B46" s="1118"/>
      <c r="C46" s="1118"/>
      <c r="D46" s="1118"/>
      <c r="E46" s="1118"/>
      <c r="F46" s="1118"/>
      <c r="G46" s="1118"/>
      <c r="H46" s="1118"/>
      <c r="I46" s="1118"/>
      <c r="J46" s="1118"/>
      <c r="K46" s="1118"/>
      <c r="L46" s="1118"/>
      <c r="M46" s="1118"/>
      <c r="N46" s="1118"/>
      <c r="O46" s="1306"/>
      <c r="P46" s="1306"/>
      <c r="Q46" s="1306"/>
      <c r="R46" s="620"/>
      <c r="S46" s="620"/>
      <c r="T46" s="620"/>
      <c r="U46" s="620"/>
      <c r="V46" s="620"/>
      <c r="W46" s="620"/>
      <c r="X46" s="620"/>
      <c r="Y46" s="620"/>
      <c r="AF46" s="1307"/>
      <c r="AG46" s="1307"/>
      <c r="AH46" s="1307"/>
    </row>
    <row r="47" spans="1:34" ht="18" customHeight="1">
      <c r="A47" s="1308" t="s">
        <v>887</v>
      </c>
      <c r="Q47" s="1161" t="s">
        <v>897</v>
      </c>
      <c r="R47" s="1165" t="s">
        <v>887</v>
      </c>
      <c r="V47" s="1164" t="s">
        <v>888</v>
      </c>
    </row>
    <row r="48" spans="1:34" ht="38.25" customHeight="1">
      <c r="A48" s="1166" t="s">
        <v>575</v>
      </c>
      <c r="B48" s="1167"/>
      <c r="C48" s="1309" t="s">
        <v>854</v>
      </c>
      <c r="D48" s="1310"/>
      <c r="E48" s="1311"/>
      <c r="F48" s="1190" t="s">
        <v>855</v>
      </c>
      <c r="G48" s="1191"/>
      <c r="H48" s="1312"/>
      <c r="I48" s="1190" t="s">
        <v>856</v>
      </c>
      <c r="J48" s="1191"/>
      <c r="K48" s="1312"/>
      <c r="L48" s="1062" t="s">
        <v>861</v>
      </c>
      <c r="M48" s="1063"/>
      <c r="N48" s="1064"/>
      <c r="O48" s="1184" t="s">
        <v>898</v>
      </c>
      <c r="P48" s="1185"/>
      <c r="Q48" s="1186"/>
      <c r="R48" s="1176" t="s">
        <v>575</v>
      </c>
      <c r="S48" s="1177"/>
      <c r="T48" s="1313" t="s">
        <v>896</v>
      </c>
      <c r="U48" s="1314"/>
      <c r="V48" s="1167"/>
    </row>
    <row r="49" spans="1:22" ht="18" customHeight="1">
      <c r="A49" s="1210"/>
      <c r="B49" s="1211"/>
      <c r="C49" s="1315" t="s">
        <v>859</v>
      </c>
      <c r="D49" s="1316"/>
      <c r="E49" s="1317"/>
      <c r="F49" s="1207" t="s">
        <v>809</v>
      </c>
      <c r="G49" s="1208"/>
      <c r="H49" s="1318"/>
      <c r="I49" s="1207" t="s">
        <v>811</v>
      </c>
      <c r="J49" s="1208"/>
      <c r="K49" s="1318"/>
      <c r="L49" s="1319" t="s">
        <v>899</v>
      </c>
      <c r="M49" s="1129"/>
      <c r="N49" s="1129"/>
      <c r="O49" s="1207" t="s">
        <v>866</v>
      </c>
      <c r="P49" s="1208"/>
      <c r="Q49" s="1318"/>
      <c r="R49" s="1200"/>
      <c r="S49" s="1194"/>
      <c r="T49" s="1320" t="s">
        <v>131</v>
      </c>
      <c r="U49" s="1321"/>
      <c r="V49" s="1322"/>
    </row>
    <row r="50" spans="1:22" ht="18" customHeight="1">
      <c r="A50" s="1210" t="s">
        <v>576</v>
      </c>
      <c r="B50" s="1211"/>
      <c r="C50" s="1323" t="s">
        <v>842</v>
      </c>
      <c r="D50" s="1324" t="s">
        <v>843</v>
      </c>
      <c r="E50" s="1325" t="s">
        <v>130</v>
      </c>
      <c r="F50" s="1323" t="s">
        <v>842</v>
      </c>
      <c r="G50" s="1324" t="s">
        <v>843</v>
      </c>
      <c r="H50" s="1223" t="s">
        <v>130</v>
      </c>
      <c r="I50" s="1323" t="s">
        <v>842</v>
      </c>
      <c r="J50" s="1324" t="s">
        <v>843</v>
      </c>
      <c r="K50" s="1223" t="s">
        <v>130</v>
      </c>
      <c r="L50" s="1323" t="s">
        <v>842</v>
      </c>
      <c r="M50" s="1324" t="s">
        <v>843</v>
      </c>
      <c r="N50" s="1223" t="s">
        <v>130</v>
      </c>
      <c r="O50" s="1228" t="s">
        <v>842</v>
      </c>
      <c r="P50" s="1222" t="s">
        <v>843</v>
      </c>
      <c r="Q50" s="1223" t="s">
        <v>130</v>
      </c>
      <c r="R50" s="1224" t="s">
        <v>576</v>
      </c>
      <c r="S50" s="1225"/>
      <c r="T50" s="1326" t="s">
        <v>842</v>
      </c>
      <c r="U50" s="1327" t="s">
        <v>843</v>
      </c>
      <c r="V50" s="1327" t="s">
        <v>130</v>
      </c>
    </row>
    <row r="51" spans="1:22" ht="18" customHeight="1">
      <c r="A51" s="1229"/>
      <c r="B51" s="1230"/>
      <c r="C51" s="1328" t="s">
        <v>844</v>
      </c>
      <c r="D51" s="1329" t="s">
        <v>845</v>
      </c>
      <c r="E51" s="1330" t="s">
        <v>131</v>
      </c>
      <c r="F51" s="1328" t="s">
        <v>844</v>
      </c>
      <c r="G51" s="1329" t="s">
        <v>845</v>
      </c>
      <c r="H51" s="1242" t="s">
        <v>131</v>
      </c>
      <c r="I51" s="1328" t="s">
        <v>844</v>
      </c>
      <c r="J51" s="1329" t="s">
        <v>845</v>
      </c>
      <c r="K51" s="1242" t="s">
        <v>131</v>
      </c>
      <c r="L51" s="1328" t="s">
        <v>844</v>
      </c>
      <c r="M51" s="1329" t="s">
        <v>845</v>
      </c>
      <c r="N51" s="1242" t="s">
        <v>131</v>
      </c>
      <c r="O51" s="1247" t="s">
        <v>844</v>
      </c>
      <c r="P51" s="1241" t="s">
        <v>845</v>
      </c>
      <c r="Q51" s="1242" t="s">
        <v>131</v>
      </c>
      <c r="R51" s="1243"/>
      <c r="S51" s="1230"/>
      <c r="T51" s="1331" t="s">
        <v>844</v>
      </c>
      <c r="U51" s="1332" t="s">
        <v>845</v>
      </c>
      <c r="V51" s="1332" t="s">
        <v>131</v>
      </c>
    </row>
    <row r="52" spans="1:22" ht="18" customHeight="1">
      <c r="A52" s="1248" t="s">
        <v>444</v>
      </c>
      <c r="B52" s="1249" t="s">
        <v>892</v>
      </c>
      <c r="C52" s="1252">
        <v>0</v>
      </c>
      <c r="D52" s="1253">
        <v>0</v>
      </c>
      <c r="E52" s="1333">
        <f>SUM(C52:D52)</f>
        <v>0</v>
      </c>
      <c r="F52" s="1252">
        <v>0</v>
      </c>
      <c r="G52" s="1253">
        <v>0</v>
      </c>
      <c r="H52" s="1254">
        <f>SUM(F52:G52)</f>
        <v>0</v>
      </c>
      <c r="I52" s="1252">
        <v>0</v>
      </c>
      <c r="J52" s="1253">
        <v>0</v>
      </c>
      <c r="K52" s="1254">
        <f>SUM(I52:J52)</f>
        <v>0</v>
      </c>
      <c r="L52" s="1252">
        <v>0</v>
      </c>
      <c r="M52" s="1253">
        <v>0</v>
      </c>
      <c r="N52" s="1254">
        <f>SUM(L52:M52)</f>
        <v>0</v>
      </c>
      <c r="O52" s="1334">
        <v>4</v>
      </c>
      <c r="P52" s="1335">
        <v>24</v>
      </c>
      <c r="Q52" s="1254">
        <f>SUM(O52:P52)</f>
        <v>28</v>
      </c>
      <c r="R52" s="1248" t="s">
        <v>444</v>
      </c>
      <c r="S52" s="1249" t="s">
        <v>892</v>
      </c>
      <c r="T52" s="1336">
        <f t="shared" ref="T52:V67" si="13">C8+F8+I8+L8+O8+C52+F52+I52+L52+O52+C94+F94+I94+L94+O94+C136+F136+I136+L136+O136+T8+W8+Z8+AC8+AF8</f>
        <v>186</v>
      </c>
      <c r="U52" s="1336">
        <f t="shared" si="13"/>
        <v>466</v>
      </c>
      <c r="V52" s="1336">
        <f t="shared" si="13"/>
        <v>652</v>
      </c>
    </row>
    <row r="53" spans="1:22" ht="18" customHeight="1">
      <c r="A53" s="1266" t="s">
        <v>446</v>
      </c>
      <c r="B53" s="1267" t="s">
        <v>447</v>
      </c>
      <c r="C53" s="1252">
        <v>59</v>
      </c>
      <c r="D53" s="1253">
        <v>15</v>
      </c>
      <c r="E53" s="1333">
        <f t="shared" ref="E53:E87" si="14">SUM(C53:D53)</f>
        <v>74</v>
      </c>
      <c r="F53" s="1252">
        <v>26</v>
      </c>
      <c r="G53" s="1253">
        <v>12</v>
      </c>
      <c r="H53" s="1254">
        <f t="shared" ref="H53:H87" si="15">SUM(F53:G53)</f>
        <v>38</v>
      </c>
      <c r="I53" s="1252">
        <v>11</v>
      </c>
      <c r="J53" s="1253">
        <v>3</v>
      </c>
      <c r="K53" s="1254">
        <f t="shared" ref="K53:K87" si="16">SUM(I53:J53)</f>
        <v>14</v>
      </c>
      <c r="L53" s="1252">
        <v>0</v>
      </c>
      <c r="M53" s="1253">
        <v>0</v>
      </c>
      <c r="N53" s="1254">
        <f t="shared" ref="N53:N87" si="17">SUM(L53:M53)</f>
        <v>0</v>
      </c>
      <c r="O53" s="1273">
        <v>8</v>
      </c>
      <c r="P53" s="1337">
        <v>26</v>
      </c>
      <c r="Q53" s="1254">
        <f t="shared" ref="Q53:Q87" si="18">SUM(O53:P53)</f>
        <v>34</v>
      </c>
      <c r="R53" s="1266" t="s">
        <v>446</v>
      </c>
      <c r="S53" s="1267" t="s">
        <v>447</v>
      </c>
      <c r="T53" s="1338">
        <f t="shared" si="13"/>
        <v>956</v>
      </c>
      <c r="U53" s="1338">
        <f t="shared" si="13"/>
        <v>371</v>
      </c>
      <c r="V53" s="1338">
        <f t="shared" si="13"/>
        <v>1327</v>
      </c>
    </row>
    <row r="54" spans="1:22" ht="18" customHeight="1">
      <c r="A54" s="1266" t="s">
        <v>448</v>
      </c>
      <c r="B54" s="1267" t="s">
        <v>449</v>
      </c>
      <c r="C54" s="1252">
        <v>45</v>
      </c>
      <c r="D54" s="1253">
        <v>28</v>
      </c>
      <c r="E54" s="1333">
        <f t="shared" si="14"/>
        <v>73</v>
      </c>
      <c r="F54" s="1252">
        <v>30</v>
      </c>
      <c r="G54" s="1253">
        <v>38</v>
      </c>
      <c r="H54" s="1254">
        <f t="shared" si="15"/>
        <v>68</v>
      </c>
      <c r="I54" s="1252">
        <v>32</v>
      </c>
      <c r="J54" s="1253">
        <v>7</v>
      </c>
      <c r="K54" s="1254">
        <f t="shared" si="16"/>
        <v>39</v>
      </c>
      <c r="L54" s="1252">
        <v>2</v>
      </c>
      <c r="M54" s="1253">
        <v>13</v>
      </c>
      <c r="N54" s="1254">
        <f t="shared" si="17"/>
        <v>15</v>
      </c>
      <c r="O54" s="1273">
        <v>5</v>
      </c>
      <c r="P54" s="1337">
        <v>19</v>
      </c>
      <c r="Q54" s="1254">
        <f t="shared" si="18"/>
        <v>24</v>
      </c>
      <c r="R54" s="1266" t="s">
        <v>448</v>
      </c>
      <c r="S54" s="1267" t="s">
        <v>449</v>
      </c>
      <c r="T54" s="1338">
        <f t="shared" si="13"/>
        <v>468</v>
      </c>
      <c r="U54" s="1338">
        <f t="shared" si="13"/>
        <v>395</v>
      </c>
      <c r="V54" s="1338">
        <f t="shared" si="13"/>
        <v>863</v>
      </c>
    </row>
    <row r="55" spans="1:22" ht="18" customHeight="1">
      <c r="A55" s="1266" t="s">
        <v>450</v>
      </c>
      <c r="B55" s="1267" t="s">
        <v>451</v>
      </c>
      <c r="C55" s="1252">
        <v>30</v>
      </c>
      <c r="D55" s="1253">
        <v>43</v>
      </c>
      <c r="E55" s="1333">
        <f t="shared" si="14"/>
        <v>73</v>
      </c>
      <c r="F55" s="1252">
        <v>47</v>
      </c>
      <c r="G55" s="1253">
        <v>11</v>
      </c>
      <c r="H55" s="1254">
        <f t="shared" si="15"/>
        <v>58</v>
      </c>
      <c r="I55" s="1252">
        <v>13</v>
      </c>
      <c r="J55" s="1253">
        <v>15</v>
      </c>
      <c r="K55" s="1254">
        <f t="shared" si="16"/>
        <v>28</v>
      </c>
      <c r="L55" s="1252">
        <v>3</v>
      </c>
      <c r="M55" s="1253">
        <v>6</v>
      </c>
      <c r="N55" s="1254">
        <f t="shared" si="17"/>
        <v>9</v>
      </c>
      <c r="O55" s="1273">
        <v>5</v>
      </c>
      <c r="P55" s="1337">
        <v>15</v>
      </c>
      <c r="Q55" s="1254">
        <f t="shared" si="18"/>
        <v>20</v>
      </c>
      <c r="R55" s="1266" t="s">
        <v>450</v>
      </c>
      <c r="S55" s="1267" t="s">
        <v>451</v>
      </c>
      <c r="T55" s="1338">
        <f t="shared" si="13"/>
        <v>483</v>
      </c>
      <c r="U55" s="1338">
        <f t="shared" si="13"/>
        <v>410</v>
      </c>
      <c r="V55" s="1338">
        <f t="shared" si="13"/>
        <v>893</v>
      </c>
    </row>
    <row r="56" spans="1:22" ht="18" customHeight="1">
      <c r="A56" s="1266" t="s">
        <v>452</v>
      </c>
      <c r="B56" s="1267" t="s">
        <v>453</v>
      </c>
      <c r="C56" s="1252">
        <v>23</v>
      </c>
      <c r="D56" s="1253">
        <v>21</v>
      </c>
      <c r="E56" s="1333">
        <f t="shared" si="14"/>
        <v>44</v>
      </c>
      <c r="F56" s="1252">
        <v>26</v>
      </c>
      <c r="G56" s="1253">
        <v>7</v>
      </c>
      <c r="H56" s="1254">
        <f t="shared" si="15"/>
        <v>33</v>
      </c>
      <c r="I56" s="1252">
        <v>7</v>
      </c>
      <c r="J56" s="1253">
        <v>1</v>
      </c>
      <c r="K56" s="1254">
        <f t="shared" si="16"/>
        <v>8</v>
      </c>
      <c r="L56" s="1252">
        <v>1</v>
      </c>
      <c r="M56" s="1253">
        <v>1</v>
      </c>
      <c r="N56" s="1254">
        <f t="shared" si="17"/>
        <v>2</v>
      </c>
      <c r="O56" s="1273">
        <v>0</v>
      </c>
      <c r="P56" s="1337">
        <v>16</v>
      </c>
      <c r="Q56" s="1254">
        <f t="shared" si="18"/>
        <v>16</v>
      </c>
      <c r="R56" s="1266" t="s">
        <v>452</v>
      </c>
      <c r="S56" s="1267" t="s">
        <v>453</v>
      </c>
      <c r="T56" s="1338">
        <f t="shared" si="13"/>
        <v>224</v>
      </c>
      <c r="U56" s="1338">
        <f t="shared" si="13"/>
        <v>198</v>
      </c>
      <c r="V56" s="1338">
        <f t="shared" si="13"/>
        <v>422</v>
      </c>
    </row>
    <row r="57" spans="1:22" ht="18" customHeight="1">
      <c r="A57" s="1266" t="s">
        <v>454</v>
      </c>
      <c r="B57" s="1267" t="s">
        <v>455</v>
      </c>
      <c r="C57" s="1252">
        <v>4</v>
      </c>
      <c r="D57" s="1253">
        <v>7</v>
      </c>
      <c r="E57" s="1333">
        <f t="shared" si="14"/>
        <v>11</v>
      </c>
      <c r="F57" s="1252">
        <v>16</v>
      </c>
      <c r="G57" s="1253">
        <v>7</v>
      </c>
      <c r="H57" s="1254">
        <f t="shared" si="15"/>
        <v>23</v>
      </c>
      <c r="I57" s="1252">
        <v>4</v>
      </c>
      <c r="J57" s="1253">
        <v>4</v>
      </c>
      <c r="K57" s="1254">
        <f t="shared" si="16"/>
        <v>8</v>
      </c>
      <c r="L57" s="1252">
        <v>2</v>
      </c>
      <c r="M57" s="1253">
        <v>0</v>
      </c>
      <c r="N57" s="1254">
        <f t="shared" si="17"/>
        <v>2</v>
      </c>
      <c r="O57" s="1273">
        <v>0</v>
      </c>
      <c r="P57" s="1337">
        <v>5</v>
      </c>
      <c r="Q57" s="1254">
        <f t="shared" si="18"/>
        <v>5</v>
      </c>
      <c r="R57" s="1266" t="s">
        <v>454</v>
      </c>
      <c r="S57" s="1267" t="s">
        <v>455</v>
      </c>
      <c r="T57" s="1338">
        <f t="shared" si="13"/>
        <v>121</v>
      </c>
      <c r="U57" s="1338">
        <f t="shared" si="13"/>
        <v>89</v>
      </c>
      <c r="V57" s="1338">
        <f t="shared" si="13"/>
        <v>210</v>
      </c>
    </row>
    <row r="58" spans="1:22" ht="18" customHeight="1">
      <c r="A58" s="1266" t="s">
        <v>456</v>
      </c>
      <c r="B58" s="1267" t="s">
        <v>457</v>
      </c>
      <c r="C58" s="1252">
        <v>2</v>
      </c>
      <c r="D58" s="1253">
        <v>1</v>
      </c>
      <c r="E58" s="1333">
        <f t="shared" si="14"/>
        <v>3</v>
      </c>
      <c r="F58" s="1252">
        <v>3</v>
      </c>
      <c r="G58" s="1253">
        <v>12</v>
      </c>
      <c r="H58" s="1254">
        <f t="shared" si="15"/>
        <v>15</v>
      </c>
      <c r="I58" s="1252">
        <v>2</v>
      </c>
      <c r="J58" s="1253">
        <v>0</v>
      </c>
      <c r="K58" s="1254">
        <f t="shared" si="16"/>
        <v>2</v>
      </c>
      <c r="L58" s="1252">
        <v>0</v>
      </c>
      <c r="M58" s="1253">
        <v>0</v>
      </c>
      <c r="N58" s="1254">
        <f t="shared" si="17"/>
        <v>0</v>
      </c>
      <c r="O58" s="1273">
        <v>2</v>
      </c>
      <c r="P58" s="1337">
        <v>1</v>
      </c>
      <c r="Q58" s="1254">
        <f t="shared" si="18"/>
        <v>3</v>
      </c>
      <c r="R58" s="1266" t="s">
        <v>456</v>
      </c>
      <c r="S58" s="1267" t="s">
        <v>457</v>
      </c>
      <c r="T58" s="1338">
        <f t="shared" si="13"/>
        <v>67</v>
      </c>
      <c r="U58" s="1338">
        <f t="shared" si="13"/>
        <v>114</v>
      </c>
      <c r="V58" s="1338">
        <f t="shared" si="13"/>
        <v>181</v>
      </c>
    </row>
    <row r="59" spans="1:22" ht="18" customHeight="1">
      <c r="A59" s="1266" t="s">
        <v>458</v>
      </c>
      <c r="B59" s="1267" t="s">
        <v>459</v>
      </c>
      <c r="C59" s="1252">
        <v>0</v>
      </c>
      <c r="D59" s="1253">
        <v>2</v>
      </c>
      <c r="E59" s="1333">
        <f t="shared" si="14"/>
        <v>2</v>
      </c>
      <c r="F59" s="1252">
        <v>17</v>
      </c>
      <c r="G59" s="1253">
        <v>3</v>
      </c>
      <c r="H59" s="1254">
        <f t="shared" si="15"/>
        <v>20</v>
      </c>
      <c r="I59" s="1252">
        <v>6</v>
      </c>
      <c r="J59" s="1253">
        <v>3</v>
      </c>
      <c r="K59" s="1254">
        <f t="shared" si="16"/>
        <v>9</v>
      </c>
      <c r="L59" s="1252">
        <v>0</v>
      </c>
      <c r="M59" s="1253">
        <v>0</v>
      </c>
      <c r="N59" s="1254">
        <f t="shared" si="17"/>
        <v>0</v>
      </c>
      <c r="O59" s="1273">
        <v>2</v>
      </c>
      <c r="P59" s="1337">
        <v>5</v>
      </c>
      <c r="Q59" s="1254">
        <f t="shared" si="18"/>
        <v>7</v>
      </c>
      <c r="R59" s="1266" t="s">
        <v>458</v>
      </c>
      <c r="S59" s="1267" t="s">
        <v>459</v>
      </c>
      <c r="T59" s="1338">
        <f t="shared" si="13"/>
        <v>69</v>
      </c>
      <c r="U59" s="1338">
        <f t="shared" si="13"/>
        <v>84</v>
      </c>
      <c r="V59" s="1338">
        <f t="shared" si="13"/>
        <v>153</v>
      </c>
    </row>
    <row r="60" spans="1:22" ht="18" customHeight="1">
      <c r="A60" s="1266" t="s">
        <v>460</v>
      </c>
      <c r="B60" s="1267" t="s">
        <v>461</v>
      </c>
      <c r="C60" s="1252">
        <v>16</v>
      </c>
      <c r="D60" s="1253">
        <v>8</v>
      </c>
      <c r="E60" s="1333">
        <f t="shared" si="14"/>
        <v>24</v>
      </c>
      <c r="F60" s="1252">
        <v>8</v>
      </c>
      <c r="G60" s="1253">
        <v>0</v>
      </c>
      <c r="H60" s="1254">
        <f t="shared" si="15"/>
        <v>8</v>
      </c>
      <c r="I60" s="1252">
        <v>4</v>
      </c>
      <c r="J60" s="1253">
        <v>3</v>
      </c>
      <c r="K60" s="1254">
        <f t="shared" si="16"/>
        <v>7</v>
      </c>
      <c r="L60" s="1252">
        <v>2</v>
      </c>
      <c r="M60" s="1253">
        <v>1</v>
      </c>
      <c r="N60" s="1254">
        <f t="shared" si="17"/>
        <v>3</v>
      </c>
      <c r="O60" s="1273">
        <v>0</v>
      </c>
      <c r="P60" s="1337">
        <v>1</v>
      </c>
      <c r="Q60" s="1254">
        <f t="shared" si="18"/>
        <v>1</v>
      </c>
      <c r="R60" s="1266" t="s">
        <v>460</v>
      </c>
      <c r="S60" s="1267" t="s">
        <v>461</v>
      </c>
      <c r="T60" s="1338">
        <f t="shared" si="13"/>
        <v>76</v>
      </c>
      <c r="U60" s="1338">
        <f t="shared" si="13"/>
        <v>51</v>
      </c>
      <c r="V60" s="1338">
        <f t="shared" si="13"/>
        <v>127</v>
      </c>
    </row>
    <row r="61" spans="1:22" ht="18" customHeight="1">
      <c r="A61" s="1266" t="s">
        <v>462</v>
      </c>
      <c r="B61" s="1267" t="s">
        <v>463</v>
      </c>
      <c r="C61" s="1252">
        <v>14</v>
      </c>
      <c r="D61" s="1253">
        <v>12</v>
      </c>
      <c r="E61" s="1333">
        <f t="shared" si="14"/>
        <v>26</v>
      </c>
      <c r="F61" s="1252">
        <v>3</v>
      </c>
      <c r="G61" s="1253">
        <v>6</v>
      </c>
      <c r="H61" s="1254">
        <f t="shared" si="15"/>
        <v>9</v>
      </c>
      <c r="I61" s="1252">
        <v>6</v>
      </c>
      <c r="J61" s="1253">
        <v>2</v>
      </c>
      <c r="K61" s="1254">
        <f t="shared" si="16"/>
        <v>8</v>
      </c>
      <c r="L61" s="1252">
        <v>0</v>
      </c>
      <c r="M61" s="1253">
        <v>0</v>
      </c>
      <c r="N61" s="1254">
        <f t="shared" si="17"/>
        <v>0</v>
      </c>
      <c r="O61" s="1273">
        <v>0</v>
      </c>
      <c r="P61" s="1337">
        <v>8</v>
      </c>
      <c r="Q61" s="1254">
        <f t="shared" si="18"/>
        <v>8</v>
      </c>
      <c r="R61" s="1266" t="s">
        <v>462</v>
      </c>
      <c r="S61" s="1267" t="s">
        <v>463</v>
      </c>
      <c r="T61" s="1338">
        <f t="shared" si="13"/>
        <v>196</v>
      </c>
      <c r="U61" s="1338">
        <f t="shared" si="13"/>
        <v>131</v>
      </c>
      <c r="V61" s="1338">
        <f t="shared" si="13"/>
        <v>327</v>
      </c>
    </row>
    <row r="62" spans="1:22" ht="18" customHeight="1">
      <c r="A62" s="1266" t="s">
        <v>464</v>
      </c>
      <c r="B62" s="1267" t="s">
        <v>465</v>
      </c>
      <c r="C62" s="1252">
        <v>11</v>
      </c>
      <c r="D62" s="1253">
        <v>9</v>
      </c>
      <c r="E62" s="1333">
        <f t="shared" si="14"/>
        <v>20</v>
      </c>
      <c r="F62" s="1252">
        <v>5</v>
      </c>
      <c r="G62" s="1253">
        <v>3</v>
      </c>
      <c r="H62" s="1254">
        <f t="shared" si="15"/>
        <v>8</v>
      </c>
      <c r="I62" s="1252">
        <v>0</v>
      </c>
      <c r="J62" s="1253">
        <v>3</v>
      </c>
      <c r="K62" s="1254">
        <f t="shared" si="16"/>
        <v>3</v>
      </c>
      <c r="L62" s="1252">
        <v>0</v>
      </c>
      <c r="M62" s="1253">
        <v>0</v>
      </c>
      <c r="N62" s="1254">
        <f t="shared" si="17"/>
        <v>0</v>
      </c>
      <c r="O62" s="1273">
        <v>0</v>
      </c>
      <c r="P62" s="1337">
        <v>7</v>
      </c>
      <c r="Q62" s="1254">
        <f t="shared" si="18"/>
        <v>7</v>
      </c>
      <c r="R62" s="1266" t="s">
        <v>464</v>
      </c>
      <c r="S62" s="1267" t="s">
        <v>465</v>
      </c>
      <c r="T62" s="1338">
        <f t="shared" si="13"/>
        <v>219</v>
      </c>
      <c r="U62" s="1338">
        <f t="shared" si="13"/>
        <v>141</v>
      </c>
      <c r="V62" s="1338">
        <f t="shared" si="13"/>
        <v>360</v>
      </c>
    </row>
    <row r="63" spans="1:22" ht="18" customHeight="1">
      <c r="A63" s="1266" t="s">
        <v>466</v>
      </c>
      <c r="B63" s="1267" t="s">
        <v>467</v>
      </c>
      <c r="C63" s="1252">
        <v>15</v>
      </c>
      <c r="D63" s="1253">
        <v>53</v>
      </c>
      <c r="E63" s="1333">
        <f t="shared" si="14"/>
        <v>68</v>
      </c>
      <c r="F63" s="1252">
        <v>40</v>
      </c>
      <c r="G63" s="1253">
        <v>7</v>
      </c>
      <c r="H63" s="1254">
        <f t="shared" si="15"/>
        <v>47</v>
      </c>
      <c r="I63" s="1252">
        <v>6</v>
      </c>
      <c r="J63" s="1253">
        <v>7</v>
      </c>
      <c r="K63" s="1254">
        <f t="shared" si="16"/>
        <v>13</v>
      </c>
      <c r="L63" s="1252">
        <v>9</v>
      </c>
      <c r="M63" s="1253">
        <v>7</v>
      </c>
      <c r="N63" s="1254">
        <f t="shared" si="17"/>
        <v>16</v>
      </c>
      <c r="O63" s="1273">
        <v>1</v>
      </c>
      <c r="P63" s="1337">
        <v>37</v>
      </c>
      <c r="Q63" s="1254">
        <f t="shared" si="18"/>
        <v>38</v>
      </c>
      <c r="R63" s="1266" t="s">
        <v>466</v>
      </c>
      <c r="S63" s="1267" t="s">
        <v>467</v>
      </c>
      <c r="T63" s="1338">
        <f t="shared" si="13"/>
        <v>371</v>
      </c>
      <c r="U63" s="1338">
        <f t="shared" si="13"/>
        <v>457</v>
      </c>
      <c r="V63" s="1338">
        <f t="shared" si="13"/>
        <v>828</v>
      </c>
    </row>
    <row r="64" spans="1:22" ht="18" customHeight="1">
      <c r="A64" s="1266" t="s">
        <v>468</v>
      </c>
      <c r="B64" s="1267" t="s">
        <v>469</v>
      </c>
      <c r="C64" s="1252">
        <v>0</v>
      </c>
      <c r="D64" s="1253">
        <v>3</v>
      </c>
      <c r="E64" s="1333">
        <f t="shared" si="14"/>
        <v>3</v>
      </c>
      <c r="F64" s="1252">
        <v>20</v>
      </c>
      <c r="G64" s="1253">
        <v>25</v>
      </c>
      <c r="H64" s="1254">
        <f t="shared" si="15"/>
        <v>45</v>
      </c>
      <c r="I64" s="1252">
        <v>6</v>
      </c>
      <c r="J64" s="1253">
        <v>10</v>
      </c>
      <c r="K64" s="1254">
        <f t="shared" si="16"/>
        <v>16</v>
      </c>
      <c r="L64" s="1252">
        <v>0</v>
      </c>
      <c r="M64" s="1253">
        <v>1</v>
      </c>
      <c r="N64" s="1254">
        <f t="shared" si="17"/>
        <v>1</v>
      </c>
      <c r="O64" s="1273">
        <v>0</v>
      </c>
      <c r="P64" s="1337">
        <v>6</v>
      </c>
      <c r="Q64" s="1254">
        <f t="shared" si="18"/>
        <v>6</v>
      </c>
      <c r="R64" s="1266" t="s">
        <v>468</v>
      </c>
      <c r="S64" s="1267" t="s">
        <v>469</v>
      </c>
      <c r="T64" s="1338">
        <f t="shared" si="13"/>
        <v>116</v>
      </c>
      <c r="U64" s="1338">
        <f t="shared" si="13"/>
        <v>218</v>
      </c>
      <c r="V64" s="1338">
        <f t="shared" si="13"/>
        <v>334</v>
      </c>
    </row>
    <row r="65" spans="1:22" ht="18" customHeight="1">
      <c r="A65" s="1266" t="s">
        <v>470</v>
      </c>
      <c r="B65" s="1267" t="s">
        <v>471</v>
      </c>
      <c r="C65" s="1252">
        <v>1</v>
      </c>
      <c r="D65" s="1253">
        <v>4</v>
      </c>
      <c r="E65" s="1333">
        <f t="shared" si="14"/>
        <v>5</v>
      </c>
      <c r="F65" s="1252">
        <v>4</v>
      </c>
      <c r="G65" s="1253">
        <v>3</v>
      </c>
      <c r="H65" s="1254">
        <f t="shared" si="15"/>
        <v>7</v>
      </c>
      <c r="I65" s="1252">
        <v>2</v>
      </c>
      <c r="J65" s="1253">
        <v>2</v>
      </c>
      <c r="K65" s="1254">
        <f t="shared" si="16"/>
        <v>4</v>
      </c>
      <c r="L65" s="1252">
        <v>0</v>
      </c>
      <c r="M65" s="1253">
        <v>0</v>
      </c>
      <c r="N65" s="1254">
        <f t="shared" si="17"/>
        <v>0</v>
      </c>
      <c r="O65" s="1273">
        <v>0</v>
      </c>
      <c r="P65" s="1337">
        <v>0</v>
      </c>
      <c r="Q65" s="1254">
        <f t="shared" si="18"/>
        <v>0</v>
      </c>
      <c r="R65" s="1266" t="s">
        <v>470</v>
      </c>
      <c r="S65" s="1267" t="s">
        <v>471</v>
      </c>
      <c r="T65" s="1338">
        <f t="shared" si="13"/>
        <v>41</v>
      </c>
      <c r="U65" s="1338">
        <f t="shared" si="13"/>
        <v>33</v>
      </c>
      <c r="V65" s="1338">
        <f t="shared" si="13"/>
        <v>74</v>
      </c>
    </row>
    <row r="66" spans="1:22" ht="18" customHeight="1">
      <c r="A66" s="1266" t="s">
        <v>472</v>
      </c>
      <c r="B66" s="1267" t="s">
        <v>473</v>
      </c>
      <c r="C66" s="1252">
        <v>5</v>
      </c>
      <c r="D66" s="1253">
        <v>2</v>
      </c>
      <c r="E66" s="1333">
        <f t="shared" si="14"/>
        <v>7</v>
      </c>
      <c r="F66" s="1252">
        <v>5</v>
      </c>
      <c r="G66" s="1253">
        <v>2</v>
      </c>
      <c r="H66" s="1254">
        <f t="shared" si="15"/>
        <v>7</v>
      </c>
      <c r="I66" s="1252">
        <v>2</v>
      </c>
      <c r="J66" s="1253">
        <v>0</v>
      </c>
      <c r="K66" s="1254">
        <f t="shared" si="16"/>
        <v>2</v>
      </c>
      <c r="L66" s="1252">
        <v>1</v>
      </c>
      <c r="M66" s="1253">
        <v>0</v>
      </c>
      <c r="N66" s="1254">
        <f t="shared" si="17"/>
        <v>1</v>
      </c>
      <c r="O66" s="1273">
        <v>0</v>
      </c>
      <c r="P66" s="1337">
        <v>5</v>
      </c>
      <c r="Q66" s="1254">
        <f t="shared" si="18"/>
        <v>5</v>
      </c>
      <c r="R66" s="1266" t="s">
        <v>472</v>
      </c>
      <c r="S66" s="1267" t="s">
        <v>473</v>
      </c>
      <c r="T66" s="1338">
        <f t="shared" si="13"/>
        <v>165</v>
      </c>
      <c r="U66" s="1338">
        <f t="shared" si="13"/>
        <v>54</v>
      </c>
      <c r="V66" s="1338">
        <f t="shared" si="13"/>
        <v>219</v>
      </c>
    </row>
    <row r="67" spans="1:22" ht="18" customHeight="1">
      <c r="A67" s="1266" t="s">
        <v>474</v>
      </c>
      <c r="B67" s="1267" t="s">
        <v>475</v>
      </c>
      <c r="C67" s="1252">
        <v>3</v>
      </c>
      <c r="D67" s="1253">
        <v>2</v>
      </c>
      <c r="E67" s="1333">
        <f t="shared" si="14"/>
        <v>5</v>
      </c>
      <c r="F67" s="1252">
        <v>24</v>
      </c>
      <c r="G67" s="1253">
        <v>4</v>
      </c>
      <c r="H67" s="1254">
        <f t="shared" si="15"/>
        <v>28</v>
      </c>
      <c r="I67" s="1252">
        <v>10</v>
      </c>
      <c r="J67" s="1253">
        <v>5</v>
      </c>
      <c r="K67" s="1254">
        <f t="shared" si="16"/>
        <v>15</v>
      </c>
      <c r="L67" s="1252">
        <v>2</v>
      </c>
      <c r="M67" s="1253">
        <v>0</v>
      </c>
      <c r="N67" s="1254">
        <f t="shared" si="17"/>
        <v>2</v>
      </c>
      <c r="O67" s="1273">
        <v>1</v>
      </c>
      <c r="P67" s="1337">
        <v>2</v>
      </c>
      <c r="Q67" s="1254">
        <f t="shared" si="18"/>
        <v>3</v>
      </c>
      <c r="R67" s="1266" t="s">
        <v>474</v>
      </c>
      <c r="S67" s="1267" t="s">
        <v>475</v>
      </c>
      <c r="T67" s="1338">
        <f t="shared" si="13"/>
        <v>109</v>
      </c>
      <c r="U67" s="1338">
        <f t="shared" si="13"/>
        <v>66</v>
      </c>
      <c r="V67" s="1338">
        <f t="shared" si="13"/>
        <v>175</v>
      </c>
    </row>
    <row r="68" spans="1:22" ht="18" customHeight="1">
      <c r="A68" s="1274" t="s">
        <v>893</v>
      </c>
      <c r="B68" s="1267" t="s">
        <v>477</v>
      </c>
      <c r="C68" s="1252">
        <v>20</v>
      </c>
      <c r="D68" s="1253">
        <v>36</v>
      </c>
      <c r="E68" s="1333">
        <f t="shared" si="14"/>
        <v>56</v>
      </c>
      <c r="F68" s="1252">
        <v>0</v>
      </c>
      <c r="G68" s="1253">
        <v>0</v>
      </c>
      <c r="H68" s="1254">
        <f t="shared" si="15"/>
        <v>0</v>
      </c>
      <c r="I68" s="1252">
        <v>0</v>
      </c>
      <c r="J68" s="1253">
        <v>0</v>
      </c>
      <c r="K68" s="1254">
        <f t="shared" si="16"/>
        <v>0</v>
      </c>
      <c r="L68" s="1252">
        <v>0</v>
      </c>
      <c r="M68" s="1253">
        <v>0</v>
      </c>
      <c r="N68" s="1254">
        <f t="shared" si="17"/>
        <v>0</v>
      </c>
      <c r="O68" s="1273">
        <v>0</v>
      </c>
      <c r="P68" s="1337">
        <v>1</v>
      </c>
      <c r="Q68" s="1254">
        <f t="shared" si="18"/>
        <v>1</v>
      </c>
      <c r="R68" s="1274" t="s">
        <v>893</v>
      </c>
      <c r="S68" s="1267" t="s">
        <v>477</v>
      </c>
      <c r="T68" s="1338">
        <f t="shared" ref="T68:V83" si="19">C24+F24+I24+L24+O24+C68+F68+I68+L68+O68+C110+F110+I110+L110+O110+C152+F152+I152+L152+O152+T24+W24+Z24+AC24+AF24</f>
        <v>59</v>
      </c>
      <c r="U68" s="1338">
        <f t="shared" si="19"/>
        <v>65</v>
      </c>
      <c r="V68" s="1338">
        <f t="shared" si="19"/>
        <v>124</v>
      </c>
    </row>
    <row r="69" spans="1:22" ht="18" customHeight="1">
      <c r="A69" s="1274" t="s">
        <v>894</v>
      </c>
      <c r="B69" s="1267" t="s">
        <v>895</v>
      </c>
      <c r="C69" s="1252">
        <v>2</v>
      </c>
      <c r="D69" s="1253">
        <v>1</v>
      </c>
      <c r="E69" s="1333">
        <f t="shared" si="14"/>
        <v>3</v>
      </c>
      <c r="F69" s="1252">
        <v>10</v>
      </c>
      <c r="G69" s="1253">
        <v>1</v>
      </c>
      <c r="H69" s="1254">
        <f t="shared" si="15"/>
        <v>11</v>
      </c>
      <c r="I69" s="1252">
        <v>3</v>
      </c>
      <c r="J69" s="1253">
        <v>0</v>
      </c>
      <c r="K69" s="1254">
        <f t="shared" si="16"/>
        <v>3</v>
      </c>
      <c r="L69" s="1252">
        <v>2</v>
      </c>
      <c r="M69" s="1253">
        <v>0</v>
      </c>
      <c r="N69" s="1254">
        <f t="shared" si="17"/>
        <v>2</v>
      </c>
      <c r="O69" s="1273">
        <v>0</v>
      </c>
      <c r="P69" s="1337">
        <v>2</v>
      </c>
      <c r="Q69" s="1254">
        <f t="shared" si="18"/>
        <v>2</v>
      </c>
      <c r="R69" s="1274" t="s">
        <v>894</v>
      </c>
      <c r="S69" s="1267" t="s">
        <v>895</v>
      </c>
      <c r="T69" s="1338">
        <f t="shared" si="19"/>
        <v>33</v>
      </c>
      <c r="U69" s="1338">
        <f t="shared" si="19"/>
        <v>25</v>
      </c>
      <c r="V69" s="1338">
        <f t="shared" si="19"/>
        <v>58</v>
      </c>
    </row>
    <row r="70" spans="1:22" ht="18" customHeight="1">
      <c r="A70" s="1266" t="s">
        <v>480</v>
      </c>
      <c r="B70" s="1267" t="s">
        <v>481</v>
      </c>
      <c r="C70" s="1252">
        <v>13</v>
      </c>
      <c r="D70" s="1253">
        <v>18</v>
      </c>
      <c r="E70" s="1333">
        <f t="shared" si="14"/>
        <v>31</v>
      </c>
      <c r="F70" s="1252">
        <v>74</v>
      </c>
      <c r="G70" s="1253">
        <v>12</v>
      </c>
      <c r="H70" s="1254">
        <f t="shared" si="15"/>
        <v>86</v>
      </c>
      <c r="I70" s="1252">
        <v>5</v>
      </c>
      <c r="J70" s="1253">
        <v>8</v>
      </c>
      <c r="K70" s="1254">
        <f t="shared" si="16"/>
        <v>13</v>
      </c>
      <c r="L70" s="1252">
        <v>4</v>
      </c>
      <c r="M70" s="1253">
        <v>5</v>
      </c>
      <c r="N70" s="1254">
        <f t="shared" si="17"/>
        <v>9</v>
      </c>
      <c r="O70" s="1273">
        <v>2</v>
      </c>
      <c r="P70" s="1337">
        <v>3</v>
      </c>
      <c r="Q70" s="1254">
        <f t="shared" si="18"/>
        <v>5</v>
      </c>
      <c r="R70" s="1266" t="s">
        <v>480</v>
      </c>
      <c r="S70" s="1267" t="s">
        <v>481</v>
      </c>
      <c r="T70" s="1338">
        <f t="shared" si="19"/>
        <v>314</v>
      </c>
      <c r="U70" s="1338">
        <f t="shared" si="19"/>
        <v>208</v>
      </c>
      <c r="V70" s="1338">
        <f t="shared" si="19"/>
        <v>522</v>
      </c>
    </row>
    <row r="71" spans="1:22" ht="18" customHeight="1">
      <c r="A71" s="1266" t="s">
        <v>482</v>
      </c>
      <c r="B71" s="1267" t="s">
        <v>483</v>
      </c>
      <c r="C71" s="1252">
        <v>10</v>
      </c>
      <c r="D71" s="1253">
        <v>8</v>
      </c>
      <c r="E71" s="1333">
        <f t="shared" si="14"/>
        <v>18</v>
      </c>
      <c r="F71" s="1252">
        <v>25</v>
      </c>
      <c r="G71" s="1253">
        <v>5</v>
      </c>
      <c r="H71" s="1254">
        <f t="shared" si="15"/>
        <v>30</v>
      </c>
      <c r="I71" s="1252">
        <v>5</v>
      </c>
      <c r="J71" s="1253">
        <v>2</v>
      </c>
      <c r="K71" s="1254">
        <f t="shared" si="16"/>
        <v>7</v>
      </c>
      <c r="L71" s="1252">
        <v>1</v>
      </c>
      <c r="M71" s="1253">
        <v>1</v>
      </c>
      <c r="N71" s="1254">
        <f t="shared" si="17"/>
        <v>2</v>
      </c>
      <c r="O71" s="1273">
        <v>0</v>
      </c>
      <c r="P71" s="1337">
        <v>0</v>
      </c>
      <c r="Q71" s="1254">
        <f t="shared" si="18"/>
        <v>0</v>
      </c>
      <c r="R71" s="1266" t="s">
        <v>482</v>
      </c>
      <c r="S71" s="1267" t="s">
        <v>483</v>
      </c>
      <c r="T71" s="1338">
        <f t="shared" si="19"/>
        <v>140</v>
      </c>
      <c r="U71" s="1338">
        <f t="shared" si="19"/>
        <v>108</v>
      </c>
      <c r="V71" s="1338">
        <f t="shared" si="19"/>
        <v>248</v>
      </c>
    </row>
    <row r="72" spans="1:22" ht="18" customHeight="1">
      <c r="A72" s="1266" t="s">
        <v>484</v>
      </c>
      <c r="B72" s="1267" t="s">
        <v>485</v>
      </c>
      <c r="C72" s="1252">
        <v>1</v>
      </c>
      <c r="D72" s="1253">
        <v>57</v>
      </c>
      <c r="E72" s="1333">
        <f t="shared" si="14"/>
        <v>58</v>
      </c>
      <c r="F72" s="1252">
        <v>27</v>
      </c>
      <c r="G72" s="1253">
        <v>65</v>
      </c>
      <c r="H72" s="1254">
        <f t="shared" si="15"/>
        <v>92</v>
      </c>
      <c r="I72" s="1252">
        <v>13</v>
      </c>
      <c r="J72" s="1253">
        <v>18</v>
      </c>
      <c r="K72" s="1254">
        <f t="shared" si="16"/>
        <v>31</v>
      </c>
      <c r="L72" s="1252">
        <v>3</v>
      </c>
      <c r="M72" s="1253">
        <v>2</v>
      </c>
      <c r="N72" s="1254">
        <f t="shared" si="17"/>
        <v>5</v>
      </c>
      <c r="O72" s="1273">
        <v>0</v>
      </c>
      <c r="P72" s="1337">
        <v>20</v>
      </c>
      <c r="Q72" s="1254">
        <f t="shared" si="18"/>
        <v>20</v>
      </c>
      <c r="R72" s="1266" t="s">
        <v>484</v>
      </c>
      <c r="S72" s="1267" t="s">
        <v>485</v>
      </c>
      <c r="T72" s="1338">
        <f t="shared" si="19"/>
        <v>164</v>
      </c>
      <c r="U72" s="1338">
        <f t="shared" si="19"/>
        <v>592</v>
      </c>
      <c r="V72" s="1338">
        <f t="shared" si="19"/>
        <v>756</v>
      </c>
    </row>
    <row r="73" spans="1:22" ht="18" customHeight="1">
      <c r="A73" s="1266" t="s">
        <v>486</v>
      </c>
      <c r="B73" s="1267" t="s">
        <v>487</v>
      </c>
      <c r="C73" s="1252">
        <v>3</v>
      </c>
      <c r="D73" s="1253">
        <v>2</v>
      </c>
      <c r="E73" s="1333">
        <f t="shared" si="14"/>
        <v>5</v>
      </c>
      <c r="F73" s="1252">
        <v>1</v>
      </c>
      <c r="G73" s="1253">
        <v>4</v>
      </c>
      <c r="H73" s="1254">
        <f t="shared" si="15"/>
        <v>5</v>
      </c>
      <c r="I73" s="1252">
        <v>0</v>
      </c>
      <c r="J73" s="1253">
        <v>0</v>
      </c>
      <c r="K73" s="1254">
        <f t="shared" si="16"/>
        <v>0</v>
      </c>
      <c r="L73" s="1252">
        <v>0</v>
      </c>
      <c r="M73" s="1253">
        <v>0</v>
      </c>
      <c r="N73" s="1254">
        <f t="shared" si="17"/>
        <v>0</v>
      </c>
      <c r="O73" s="1273">
        <v>0</v>
      </c>
      <c r="P73" s="1337">
        <v>0</v>
      </c>
      <c r="Q73" s="1254">
        <f t="shared" si="18"/>
        <v>0</v>
      </c>
      <c r="R73" s="1266" t="s">
        <v>486</v>
      </c>
      <c r="S73" s="1267" t="s">
        <v>487</v>
      </c>
      <c r="T73" s="1338">
        <f t="shared" si="19"/>
        <v>24</v>
      </c>
      <c r="U73" s="1338">
        <f t="shared" si="19"/>
        <v>23</v>
      </c>
      <c r="V73" s="1338">
        <f t="shared" si="19"/>
        <v>47</v>
      </c>
    </row>
    <row r="74" spans="1:22" ht="18" customHeight="1">
      <c r="A74" s="1266" t="s">
        <v>488</v>
      </c>
      <c r="B74" s="1267" t="s">
        <v>489</v>
      </c>
      <c r="C74" s="1252">
        <v>30</v>
      </c>
      <c r="D74" s="1253">
        <v>58</v>
      </c>
      <c r="E74" s="1333">
        <f t="shared" si="14"/>
        <v>88</v>
      </c>
      <c r="F74" s="1252">
        <v>107</v>
      </c>
      <c r="G74" s="1253">
        <v>12</v>
      </c>
      <c r="H74" s="1254">
        <f t="shared" si="15"/>
        <v>119</v>
      </c>
      <c r="I74" s="1252">
        <v>24</v>
      </c>
      <c r="J74" s="1253">
        <v>33</v>
      </c>
      <c r="K74" s="1254">
        <f t="shared" si="16"/>
        <v>57</v>
      </c>
      <c r="L74" s="1252">
        <v>9</v>
      </c>
      <c r="M74" s="1253">
        <v>5</v>
      </c>
      <c r="N74" s="1254">
        <f t="shared" si="17"/>
        <v>14</v>
      </c>
      <c r="O74" s="1273">
        <v>3</v>
      </c>
      <c r="P74" s="1337">
        <v>44</v>
      </c>
      <c r="Q74" s="1254">
        <f t="shared" si="18"/>
        <v>47</v>
      </c>
      <c r="R74" s="1266" t="s">
        <v>488</v>
      </c>
      <c r="S74" s="1267" t="s">
        <v>489</v>
      </c>
      <c r="T74" s="1338">
        <f t="shared" si="19"/>
        <v>667</v>
      </c>
      <c r="U74" s="1338">
        <f t="shared" si="19"/>
        <v>634</v>
      </c>
      <c r="V74" s="1338">
        <f t="shared" si="19"/>
        <v>1301</v>
      </c>
    </row>
    <row r="75" spans="1:22" ht="18" customHeight="1">
      <c r="A75" s="1266" t="s">
        <v>490</v>
      </c>
      <c r="B75" s="1267" t="s">
        <v>491</v>
      </c>
      <c r="C75" s="1252">
        <v>2</v>
      </c>
      <c r="D75" s="1253">
        <v>1</v>
      </c>
      <c r="E75" s="1333">
        <f t="shared" si="14"/>
        <v>3</v>
      </c>
      <c r="F75" s="1252">
        <v>9</v>
      </c>
      <c r="G75" s="1253">
        <v>2</v>
      </c>
      <c r="H75" s="1254">
        <f t="shared" si="15"/>
        <v>11</v>
      </c>
      <c r="I75" s="1252">
        <v>5</v>
      </c>
      <c r="J75" s="1253">
        <v>1</v>
      </c>
      <c r="K75" s="1254">
        <f t="shared" si="16"/>
        <v>6</v>
      </c>
      <c r="L75" s="1252">
        <v>3</v>
      </c>
      <c r="M75" s="1253">
        <v>0</v>
      </c>
      <c r="N75" s="1254">
        <f t="shared" si="17"/>
        <v>3</v>
      </c>
      <c r="O75" s="1273">
        <v>2</v>
      </c>
      <c r="P75" s="1337">
        <v>1</v>
      </c>
      <c r="Q75" s="1254">
        <f t="shared" si="18"/>
        <v>3</v>
      </c>
      <c r="R75" s="1266" t="s">
        <v>490</v>
      </c>
      <c r="S75" s="1267" t="s">
        <v>491</v>
      </c>
      <c r="T75" s="1338">
        <f t="shared" si="19"/>
        <v>108</v>
      </c>
      <c r="U75" s="1338">
        <f t="shared" si="19"/>
        <v>57</v>
      </c>
      <c r="V75" s="1338">
        <f t="shared" si="19"/>
        <v>165</v>
      </c>
    </row>
    <row r="76" spans="1:22" ht="18" customHeight="1">
      <c r="A76" s="1266" t="s">
        <v>492</v>
      </c>
      <c r="B76" s="1267" t="s">
        <v>493</v>
      </c>
      <c r="C76" s="1252">
        <v>0</v>
      </c>
      <c r="D76" s="1253">
        <v>0</v>
      </c>
      <c r="E76" s="1333">
        <f t="shared" si="14"/>
        <v>0</v>
      </c>
      <c r="F76" s="1252">
        <v>0</v>
      </c>
      <c r="G76" s="1253">
        <v>0</v>
      </c>
      <c r="H76" s="1254">
        <f t="shared" si="15"/>
        <v>0</v>
      </c>
      <c r="I76" s="1252">
        <v>0</v>
      </c>
      <c r="J76" s="1253">
        <v>0</v>
      </c>
      <c r="K76" s="1254">
        <f t="shared" si="16"/>
        <v>0</v>
      </c>
      <c r="L76" s="1252">
        <v>0</v>
      </c>
      <c r="M76" s="1253">
        <v>0</v>
      </c>
      <c r="N76" s="1254">
        <f t="shared" si="17"/>
        <v>0</v>
      </c>
      <c r="O76" s="1273">
        <v>0</v>
      </c>
      <c r="P76" s="1337">
        <v>0</v>
      </c>
      <c r="Q76" s="1254">
        <f t="shared" si="18"/>
        <v>0</v>
      </c>
      <c r="R76" s="1266" t="s">
        <v>492</v>
      </c>
      <c r="S76" s="1267" t="s">
        <v>493</v>
      </c>
      <c r="T76" s="1338">
        <f t="shared" si="19"/>
        <v>1</v>
      </c>
      <c r="U76" s="1338">
        <f t="shared" si="19"/>
        <v>0</v>
      </c>
      <c r="V76" s="1338">
        <f t="shared" si="19"/>
        <v>1</v>
      </c>
    </row>
    <row r="77" spans="1:22" ht="18" customHeight="1">
      <c r="A77" s="1266" t="s">
        <v>494</v>
      </c>
      <c r="B77" s="1267" t="s">
        <v>495</v>
      </c>
      <c r="C77" s="1252">
        <v>0</v>
      </c>
      <c r="D77" s="1253">
        <v>1</v>
      </c>
      <c r="E77" s="1333">
        <f t="shared" si="14"/>
        <v>1</v>
      </c>
      <c r="F77" s="1252">
        <v>19</v>
      </c>
      <c r="G77" s="1253">
        <v>19</v>
      </c>
      <c r="H77" s="1254">
        <f t="shared" si="15"/>
        <v>38</v>
      </c>
      <c r="I77" s="1252">
        <v>7</v>
      </c>
      <c r="J77" s="1253">
        <v>10</v>
      </c>
      <c r="K77" s="1254">
        <f t="shared" si="16"/>
        <v>17</v>
      </c>
      <c r="L77" s="1252">
        <v>7</v>
      </c>
      <c r="M77" s="1253">
        <v>0</v>
      </c>
      <c r="N77" s="1254">
        <f t="shared" si="17"/>
        <v>7</v>
      </c>
      <c r="O77" s="1273">
        <v>1</v>
      </c>
      <c r="P77" s="1337">
        <v>30</v>
      </c>
      <c r="Q77" s="1254">
        <f t="shared" si="18"/>
        <v>31</v>
      </c>
      <c r="R77" s="1266" t="s">
        <v>494</v>
      </c>
      <c r="S77" s="1267" t="s">
        <v>495</v>
      </c>
      <c r="T77" s="1338">
        <f t="shared" si="19"/>
        <v>650</v>
      </c>
      <c r="U77" s="1338">
        <f t="shared" si="19"/>
        <v>1068</v>
      </c>
      <c r="V77" s="1338">
        <f t="shared" si="19"/>
        <v>1718</v>
      </c>
    </row>
    <row r="78" spans="1:22" ht="18" customHeight="1">
      <c r="A78" s="1266" t="s">
        <v>496</v>
      </c>
      <c r="B78" s="1267" t="s">
        <v>497</v>
      </c>
      <c r="C78" s="1252">
        <v>22</v>
      </c>
      <c r="D78" s="1253">
        <v>65</v>
      </c>
      <c r="E78" s="1333">
        <f t="shared" si="14"/>
        <v>87</v>
      </c>
      <c r="F78" s="1252">
        <v>37</v>
      </c>
      <c r="G78" s="1253">
        <v>13</v>
      </c>
      <c r="H78" s="1254">
        <f t="shared" si="15"/>
        <v>50</v>
      </c>
      <c r="I78" s="1252">
        <v>4</v>
      </c>
      <c r="J78" s="1253">
        <v>18</v>
      </c>
      <c r="K78" s="1254">
        <f t="shared" si="16"/>
        <v>22</v>
      </c>
      <c r="L78" s="1252">
        <v>13</v>
      </c>
      <c r="M78" s="1253">
        <v>13</v>
      </c>
      <c r="N78" s="1254">
        <f t="shared" si="17"/>
        <v>26</v>
      </c>
      <c r="O78" s="1273">
        <v>4</v>
      </c>
      <c r="P78" s="1337">
        <v>34</v>
      </c>
      <c r="Q78" s="1254">
        <f t="shared" si="18"/>
        <v>38</v>
      </c>
      <c r="R78" s="1266" t="s">
        <v>496</v>
      </c>
      <c r="S78" s="1267" t="s">
        <v>497</v>
      </c>
      <c r="T78" s="1338">
        <f t="shared" si="19"/>
        <v>218</v>
      </c>
      <c r="U78" s="1338">
        <f t="shared" si="19"/>
        <v>695</v>
      </c>
      <c r="V78" s="1338">
        <f t="shared" si="19"/>
        <v>913</v>
      </c>
    </row>
    <row r="79" spans="1:22" ht="18" customHeight="1">
      <c r="A79" s="1266" t="s">
        <v>498</v>
      </c>
      <c r="B79" s="1267" t="s">
        <v>499</v>
      </c>
      <c r="C79" s="1252">
        <v>2</v>
      </c>
      <c r="D79" s="1253">
        <v>23</v>
      </c>
      <c r="E79" s="1333">
        <f t="shared" si="14"/>
        <v>25</v>
      </c>
      <c r="F79" s="1252">
        <v>14</v>
      </c>
      <c r="G79" s="1253">
        <v>12</v>
      </c>
      <c r="H79" s="1254">
        <f t="shared" si="15"/>
        <v>26</v>
      </c>
      <c r="I79" s="1252">
        <v>2</v>
      </c>
      <c r="J79" s="1253">
        <v>11</v>
      </c>
      <c r="K79" s="1254">
        <f t="shared" si="16"/>
        <v>13</v>
      </c>
      <c r="L79" s="1252">
        <v>2</v>
      </c>
      <c r="M79" s="1253">
        <v>17</v>
      </c>
      <c r="N79" s="1254">
        <f t="shared" si="17"/>
        <v>19</v>
      </c>
      <c r="O79" s="1273">
        <v>1</v>
      </c>
      <c r="P79" s="1337">
        <v>8</v>
      </c>
      <c r="Q79" s="1254">
        <f t="shared" si="18"/>
        <v>9</v>
      </c>
      <c r="R79" s="1266" t="s">
        <v>498</v>
      </c>
      <c r="S79" s="1267" t="s">
        <v>499</v>
      </c>
      <c r="T79" s="1338">
        <f t="shared" si="19"/>
        <v>112</v>
      </c>
      <c r="U79" s="1338">
        <f t="shared" si="19"/>
        <v>362</v>
      </c>
      <c r="V79" s="1338">
        <f t="shared" si="19"/>
        <v>474</v>
      </c>
    </row>
    <row r="80" spans="1:22" ht="18" customHeight="1">
      <c r="A80" s="1266" t="s">
        <v>500</v>
      </c>
      <c r="B80" s="1267" t="s">
        <v>501</v>
      </c>
      <c r="C80" s="1252">
        <v>4</v>
      </c>
      <c r="D80" s="1253">
        <v>6</v>
      </c>
      <c r="E80" s="1333">
        <f t="shared" si="14"/>
        <v>10</v>
      </c>
      <c r="F80" s="1252">
        <v>11</v>
      </c>
      <c r="G80" s="1253">
        <v>22</v>
      </c>
      <c r="H80" s="1254">
        <f t="shared" si="15"/>
        <v>33</v>
      </c>
      <c r="I80" s="1252">
        <v>2</v>
      </c>
      <c r="J80" s="1253">
        <v>8</v>
      </c>
      <c r="K80" s="1254">
        <f t="shared" si="16"/>
        <v>10</v>
      </c>
      <c r="L80" s="1252">
        <v>0</v>
      </c>
      <c r="M80" s="1253">
        <v>2</v>
      </c>
      <c r="N80" s="1254">
        <f t="shared" si="17"/>
        <v>2</v>
      </c>
      <c r="O80" s="1273">
        <v>0</v>
      </c>
      <c r="P80" s="1337">
        <v>3</v>
      </c>
      <c r="Q80" s="1254">
        <f t="shared" si="18"/>
        <v>3</v>
      </c>
      <c r="R80" s="1266" t="s">
        <v>500</v>
      </c>
      <c r="S80" s="1267" t="s">
        <v>501</v>
      </c>
      <c r="T80" s="1338">
        <f t="shared" si="19"/>
        <v>53</v>
      </c>
      <c r="U80" s="1338">
        <f t="shared" si="19"/>
        <v>141</v>
      </c>
      <c r="V80" s="1338">
        <f t="shared" si="19"/>
        <v>194</v>
      </c>
    </row>
    <row r="81" spans="1:25" ht="18" customHeight="1">
      <c r="A81" s="1266" t="s">
        <v>502</v>
      </c>
      <c r="B81" s="1267" t="s">
        <v>503</v>
      </c>
      <c r="C81" s="1252">
        <v>2</v>
      </c>
      <c r="D81" s="1276">
        <v>3</v>
      </c>
      <c r="E81" s="1333">
        <f t="shared" si="14"/>
        <v>5</v>
      </c>
      <c r="F81" s="1275">
        <v>6</v>
      </c>
      <c r="G81" s="1276">
        <v>2</v>
      </c>
      <c r="H81" s="1254">
        <f t="shared" si="15"/>
        <v>8</v>
      </c>
      <c r="I81" s="1252">
        <v>0</v>
      </c>
      <c r="J81" s="1253">
        <v>0</v>
      </c>
      <c r="K81" s="1254">
        <f t="shared" si="16"/>
        <v>0</v>
      </c>
      <c r="L81" s="1252">
        <v>0</v>
      </c>
      <c r="M81" s="1253">
        <v>1</v>
      </c>
      <c r="N81" s="1254">
        <f t="shared" si="17"/>
        <v>1</v>
      </c>
      <c r="O81" s="1286">
        <v>0</v>
      </c>
      <c r="P81" s="1339">
        <v>3</v>
      </c>
      <c r="Q81" s="1254">
        <f t="shared" si="18"/>
        <v>3</v>
      </c>
      <c r="R81" s="1266" t="s">
        <v>502</v>
      </c>
      <c r="S81" s="1267" t="s">
        <v>503</v>
      </c>
      <c r="T81" s="1338">
        <f t="shared" si="19"/>
        <v>27</v>
      </c>
      <c r="U81" s="1338">
        <f t="shared" si="19"/>
        <v>29</v>
      </c>
      <c r="V81" s="1338">
        <f t="shared" si="19"/>
        <v>56</v>
      </c>
    </row>
    <row r="82" spans="1:25" ht="18" customHeight="1">
      <c r="A82" s="1266" t="s">
        <v>504</v>
      </c>
      <c r="B82" s="1267" t="s">
        <v>505</v>
      </c>
      <c r="C82" s="1252">
        <v>1</v>
      </c>
      <c r="D82" s="1253">
        <v>2</v>
      </c>
      <c r="E82" s="1333">
        <f t="shared" si="14"/>
        <v>3</v>
      </c>
      <c r="F82" s="1252">
        <v>20</v>
      </c>
      <c r="G82" s="1253">
        <v>18</v>
      </c>
      <c r="H82" s="1254">
        <f t="shared" si="15"/>
        <v>38</v>
      </c>
      <c r="I82" s="1252">
        <v>0</v>
      </c>
      <c r="J82" s="1253">
        <v>5</v>
      </c>
      <c r="K82" s="1254">
        <f t="shared" si="16"/>
        <v>5</v>
      </c>
      <c r="L82" s="1252">
        <v>0</v>
      </c>
      <c r="M82" s="1253">
        <v>0</v>
      </c>
      <c r="N82" s="1254">
        <f t="shared" si="17"/>
        <v>0</v>
      </c>
      <c r="O82" s="1273">
        <v>0</v>
      </c>
      <c r="P82" s="1337">
        <v>2</v>
      </c>
      <c r="Q82" s="1254">
        <f t="shared" si="18"/>
        <v>2</v>
      </c>
      <c r="R82" s="1266" t="s">
        <v>504</v>
      </c>
      <c r="S82" s="1267" t="s">
        <v>505</v>
      </c>
      <c r="T82" s="1338">
        <f t="shared" si="19"/>
        <v>67</v>
      </c>
      <c r="U82" s="1338">
        <f t="shared" si="19"/>
        <v>80</v>
      </c>
      <c r="V82" s="1338">
        <f t="shared" si="19"/>
        <v>147</v>
      </c>
    </row>
    <row r="83" spans="1:25" ht="18" customHeight="1">
      <c r="A83" s="1266" t="s">
        <v>506</v>
      </c>
      <c r="B83" s="1267" t="s">
        <v>507</v>
      </c>
      <c r="C83" s="1252">
        <v>4</v>
      </c>
      <c r="D83" s="1253">
        <v>5</v>
      </c>
      <c r="E83" s="1333">
        <f t="shared" si="14"/>
        <v>9</v>
      </c>
      <c r="F83" s="1252">
        <v>12</v>
      </c>
      <c r="G83" s="1253">
        <v>5</v>
      </c>
      <c r="H83" s="1254">
        <f t="shared" si="15"/>
        <v>17</v>
      </c>
      <c r="I83" s="1252">
        <v>4</v>
      </c>
      <c r="J83" s="1253">
        <v>1</v>
      </c>
      <c r="K83" s="1254">
        <f t="shared" si="16"/>
        <v>5</v>
      </c>
      <c r="L83" s="1252">
        <v>0</v>
      </c>
      <c r="M83" s="1253">
        <v>1</v>
      </c>
      <c r="N83" s="1254">
        <f t="shared" si="17"/>
        <v>1</v>
      </c>
      <c r="O83" s="1273">
        <v>0</v>
      </c>
      <c r="P83" s="1337">
        <v>1</v>
      </c>
      <c r="Q83" s="1254">
        <f t="shared" si="18"/>
        <v>1</v>
      </c>
      <c r="R83" s="1266" t="s">
        <v>506</v>
      </c>
      <c r="S83" s="1267" t="s">
        <v>507</v>
      </c>
      <c r="T83" s="1338">
        <f t="shared" si="19"/>
        <v>65</v>
      </c>
      <c r="U83" s="1338">
        <f t="shared" si="19"/>
        <v>71</v>
      </c>
      <c r="V83" s="1338">
        <f t="shared" si="19"/>
        <v>136</v>
      </c>
    </row>
    <row r="84" spans="1:25" ht="18" customHeight="1">
      <c r="A84" s="1266" t="s">
        <v>508</v>
      </c>
      <c r="B84" s="1267" t="s">
        <v>509</v>
      </c>
      <c r="C84" s="1252">
        <v>3</v>
      </c>
      <c r="D84" s="1253">
        <v>2</v>
      </c>
      <c r="E84" s="1333">
        <f t="shared" si="14"/>
        <v>5</v>
      </c>
      <c r="F84" s="1252">
        <v>13</v>
      </c>
      <c r="G84" s="1253">
        <v>3</v>
      </c>
      <c r="H84" s="1254">
        <f t="shared" si="15"/>
        <v>16</v>
      </c>
      <c r="I84" s="1252">
        <v>2</v>
      </c>
      <c r="J84" s="1253">
        <v>0</v>
      </c>
      <c r="K84" s="1254">
        <f t="shared" si="16"/>
        <v>2</v>
      </c>
      <c r="L84" s="1252">
        <v>1</v>
      </c>
      <c r="M84" s="1253">
        <v>0</v>
      </c>
      <c r="N84" s="1254">
        <f t="shared" si="17"/>
        <v>1</v>
      </c>
      <c r="O84" s="1273">
        <v>0</v>
      </c>
      <c r="P84" s="1337">
        <v>1</v>
      </c>
      <c r="Q84" s="1254">
        <f t="shared" si="18"/>
        <v>1</v>
      </c>
      <c r="R84" s="1266" t="s">
        <v>508</v>
      </c>
      <c r="S84" s="1267" t="s">
        <v>509</v>
      </c>
      <c r="T84" s="1338">
        <f t="shared" ref="T84:V88" si="20">C40+F40+I40+L40+O40+C84+F84+I84+L84+O84+C126+F126+I126+L126+O126+C168+F168+I168+L168+O168+T40+W40+Z40+AC40+AF40</f>
        <v>66</v>
      </c>
      <c r="U84" s="1338">
        <f t="shared" si="20"/>
        <v>48</v>
      </c>
      <c r="V84" s="1338">
        <f t="shared" si="20"/>
        <v>114</v>
      </c>
    </row>
    <row r="85" spans="1:25" ht="18" customHeight="1">
      <c r="A85" s="1266" t="s">
        <v>510</v>
      </c>
      <c r="B85" s="1267" t="s">
        <v>511</v>
      </c>
      <c r="C85" s="1252">
        <v>0</v>
      </c>
      <c r="D85" s="1253">
        <v>0</v>
      </c>
      <c r="E85" s="1333">
        <f t="shared" si="14"/>
        <v>0</v>
      </c>
      <c r="F85" s="1252">
        <v>35</v>
      </c>
      <c r="G85" s="1253">
        <v>41</v>
      </c>
      <c r="H85" s="1254">
        <f t="shared" si="15"/>
        <v>76</v>
      </c>
      <c r="I85" s="1252">
        <v>5</v>
      </c>
      <c r="J85" s="1253">
        <v>24</v>
      </c>
      <c r="K85" s="1254">
        <f t="shared" si="16"/>
        <v>29</v>
      </c>
      <c r="L85" s="1252">
        <v>0</v>
      </c>
      <c r="M85" s="1253">
        <v>0</v>
      </c>
      <c r="N85" s="1254">
        <f t="shared" si="17"/>
        <v>0</v>
      </c>
      <c r="O85" s="1273">
        <v>0</v>
      </c>
      <c r="P85" s="1337">
        <v>1</v>
      </c>
      <c r="Q85" s="1254">
        <f t="shared" si="18"/>
        <v>1</v>
      </c>
      <c r="R85" s="1266" t="s">
        <v>510</v>
      </c>
      <c r="S85" s="1267" t="s">
        <v>511</v>
      </c>
      <c r="T85" s="1338">
        <f t="shared" si="20"/>
        <v>102</v>
      </c>
      <c r="U85" s="1338">
        <f t="shared" si="20"/>
        <v>225</v>
      </c>
      <c r="V85" s="1338">
        <f t="shared" si="20"/>
        <v>327</v>
      </c>
    </row>
    <row r="86" spans="1:25" ht="18" customHeight="1">
      <c r="A86" s="1266" t="s">
        <v>512</v>
      </c>
      <c r="B86" s="1267" t="s">
        <v>513</v>
      </c>
      <c r="C86" s="1252">
        <v>0</v>
      </c>
      <c r="D86" s="1253">
        <v>2</v>
      </c>
      <c r="E86" s="1333">
        <f t="shared" si="14"/>
        <v>2</v>
      </c>
      <c r="F86" s="1252">
        <v>2</v>
      </c>
      <c r="G86" s="1253">
        <v>1</v>
      </c>
      <c r="H86" s="1254">
        <f t="shared" si="15"/>
        <v>3</v>
      </c>
      <c r="I86" s="1252">
        <v>2</v>
      </c>
      <c r="J86" s="1253">
        <v>11</v>
      </c>
      <c r="K86" s="1254">
        <f t="shared" si="16"/>
        <v>13</v>
      </c>
      <c r="L86" s="1252">
        <v>0</v>
      </c>
      <c r="M86" s="1253">
        <v>0</v>
      </c>
      <c r="N86" s="1254">
        <f t="shared" si="17"/>
        <v>0</v>
      </c>
      <c r="O86" s="1273">
        <v>1</v>
      </c>
      <c r="P86" s="1337">
        <v>1</v>
      </c>
      <c r="Q86" s="1254">
        <f t="shared" si="18"/>
        <v>2</v>
      </c>
      <c r="R86" s="1266" t="s">
        <v>512</v>
      </c>
      <c r="S86" s="1267" t="s">
        <v>513</v>
      </c>
      <c r="T86" s="1338">
        <f t="shared" si="20"/>
        <v>21</v>
      </c>
      <c r="U86" s="1338">
        <f t="shared" si="20"/>
        <v>31</v>
      </c>
      <c r="V86" s="1338">
        <f t="shared" si="20"/>
        <v>52</v>
      </c>
    </row>
    <row r="87" spans="1:25" ht="18" customHeight="1" thickBot="1">
      <c r="A87" s="1281" t="s">
        <v>514</v>
      </c>
      <c r="B87" s="1282" t="s">
        <v>515</v>
      </c>
      <c r="C87" s="1275">
        <v>11</v>
      </c>
      <c r="D87" s="1276">
        <v>14</v>
      </c>
      <c r="E87" s="1333">
        <f t="shared" si="14"/>
        <v>25</v>
      </c>
      <c r="F87" s="1275">
        <v>0</v>
      </c>
      <c r="G87" s="1276">
        <v>0</v>
      </c>
      <c r="H87" s="1254">
        <f t="shared" si="15"/>
        <v>0</v>
      </c>
      <c r="I87" s="1275">
        <v>13</v>
      </c>
      <c r="J87" s="1276">
        <v>3</v>
      </c>
      <c r="K87" s="1254">
        <f t="shared" si="16"/>
        <v>16</v>
      </c>
      <c r="L87" s="1275">
        <v>0</v>
      </c>
      <c r="M87" s="1276">
        <v>0</v>
      </c>
      <c r="N87" s="1254">
        <f t="shared" si="17"/>
        <v>0</v>
      </c>
      <c r="O87" s="1286">
        <v>0</v>
      </c>
      <c r="P87" s="1339">
        <v>10</v>
      </c>
      <c r="Q87" s="1254">
        <f t="shared" si="18"/>
        <v>10</v>
      </c>
      <c r="R87" s="1281" t="s">
        <v>514</v>
      </c>
      <c r="S87" s="1282" t="s">
        <v>515</v>
      </c>
      <c r="T87" s="1340">
        <f t="shared" si="20"/>
        <v>1938</v>
      </c>
      <c r="U87" s="1340">
        <f t="shared" si="20"/>
        <v>770</v>
      </c>
      <c r="V87" s="1340">
        <f t="shared" si="20"/>
        <v>2708</v>
      </c>
    </row>
    <row r="88" spans="1:25" ht="18" customHeight="1">
      <c r="A88" s="1289" t="s">
        <v>896</v>
      </c>
      <c r="B88" s="1290" t="s">
        <v>131</v>
      </c>
      <c r="C88" s="1293">
        <f t="shared" ref="C88:N88" si="21">SUM(C52:C87)</f>
        <v>358</v>
      </c>
      <c r="D88" s="1293">
        <f t="shared" si="21"/>
        <v>514</v>
      </c>
      <c r="E88" s="1293">
        <f t="shared" si="21"/>
        <v>872</v>
      </c>
      <c r="F88" s="1293">
        <f t="shared" si="21"/>
        <v>696</v>
      </c>
      <c r="G88" s="1293">
        <f t="shared" si="21"/>
        <v>377</v>
      </c>
      <c r="H88" s="1293">
        <f t="shared" si="21"/>
        <v>1073</v>
      </c>
      <c r="I88" s="1293">
        <f t="shared" si="21"/>
        <v>207</v>
      </c>
      <c r="J88" s="1293">
        <f t="shared" si="21"/>
        <v>218</v>
      </c>
      <c r="K88" s="1293">
        <f t="shared" si="21"/>
        <v>425</v>
      </c>
      <c r="L88" s="1293">
        <f t="shared" si="21"/>
        <v>67</v>
      </c>
      <c r="M88" s="1293">
        <f t="shared" si="21"/>
        <v>76</v>
      </c>
      <c r="N88" s="1293">
        <f t="shared" si="21"/>
        <v>143</v>
      </c>
      <c r="O88" s="1293">
        <f>SUM(O52:O87)</f>
        <v>42</v>
      </c>
      <c r="P88" s="1293">
        <f>SUM(P52:P87)</f>
        <v>342</v>
      </c>
      <c r="Q88" s="1293">
        <f>SUM(Q52:Q87)</f>
        <v>384</v>
      </c>
      <c r="R88" s="1295" t="s">
        <v>896</v>
      </c>
      <c r="S88" s="1290" t="s">
        <v>131</v>
      </c>
      <c r="T88" s="1341">
        <f t="shared" si="20"/>
        <v>8696</v>
      </c>
      <c r="U88" s="1341">
        <f t="shared" si="20"/>
        <v>8510</v>
      </c>
      <c r="V88" s="1341">
        <f t="shared" si="20"/>
        <v>17206</v>
      </c>
    </row>
    <row r="89" spans="1:25" ht="18" customHeight="1">
      <c r="A89" s="1308" t="s">
        <v>887</v>
      </c>
      <c r="Q89" s="1161" t="s">
        <v>897</v>
      </c>
      <c r="R89" s="1342"/>
      <c r="S89" s="1343"/>
      <c r="T89" s="1343"/>
      <c r="U89" s="1343"/>
      <c r="V89" s="1343"/>
      <c r="W89" s="1343"/>
      <c r="X89" s="1343"/>
      <c r="Y89" s="1343"/>
    </row>
    <row r="90" spans="1:25" ht="18" customHeight="1">
      <c r="A90" s="1166" t="s">
        <v>575</v>
      </c>
      <c r="B90" s="1167"/>
      <c r="C90" s="1190" t="s">
        <v>863</v>
      </c>
      <c r="D90" s="1191"/>
      <c r="E90" s="1312"/>
      <c r="F90" s="1184" t="s">
        <v>900</v>
      </c>
      <c r="G90" s="1185"/>
      <c r="H90" s="1186"/>
      <c r="I90" s="1190" t="s">
        <v>816</v>
      </c>
      <c r="J90" s="1191"/>
      <c r="K90" s="1312"/>
      <c r="L90" s="1344" t="s">
        <v>901</v>
      </c>
      <c r="M90" s="1345"/>
      <c r="N90" s="1346"/>
      <c r="O90" s="1347" t="s">
        <v>902</v>
      </c>
      <c r="P90" s="1348"/>
      <c r="Q90" s="1349"/>
      <c r="R90" s="1342"/>
      <c r="S90" s="1343"/>
      <c r="T90" s="1343"/>
      <c r="U90" s="1343"/>
      <c r="V90" s="1343"/>
      <c r="W90" s="1343"/>
      <c r="X90" s="1343"/>
      <c r="Y90" s="1343"/>
    </row>
    <row r="91" spans="1:25" ht="18" customHeight="1">
      <c r="A91" s="1193"/>
      <c r="B91" s="1194"/>
      <c r="C91" s="1207" t="s">
        <v>867</v>
      </c>
      <c r="D91" s="1208"/>
      <c r="E91" s="1318"/>
      <c r="F91" s="1204" t="s">
        <v>868</v>
      </c>
      <c r="G91" s="1205"/>
      <c r="H91" s="1206"/>
      <c r="I91" s="1207" t="s">
        <v>817</v>
      </c>
      <c r="J91" s="1208"/>
      <c r="K91" s="1318"/>
      <c r="L91" s="1207" t="s">
        <v>872</v>
      </c>
      <c r="M91" s="1208"/>
      <c r="N91" s="1318"/>
      <c r="O91" s="1207" t="s">
        <v>873</v>
      </c>
      <c r="P91" s="1208"/>
      <c r="Q91" s="1318"/>
      <c r="R91" s="1350"/>
      <c r="S91" s="1307"/>
      <c r="T91" s="1307"/>
      <c r="U91" s="1307"/>
      <c r="V91" s="1307"/>
      <c r="W91" s="1307"/>
      <c r="X91" s="1307"/>
      <c r="Y91" s="1307"/>
    </row>
    <row r="92" spans="1:25" ht="18" customHeight="1">
      <c r="A92" s="1210" t="s">
        <v>576</v>
      </c>
      <c r="B92" s="1211"/>
      <c r="C92" s="1228" t="s">
        <v>842</v>
      </c>
      <c r="D92" s="1222" t="s">
        <v>843</v>
      </c>
      <c r="E92" s="1223" t="s">
        <v>130</v>
      </c>
      <c r="F92" s="1228" t="s">
        <v>842</v>
      </c>
      <c r="G92" s="1222" t="s">
        <v>843</v>
      </c>
      <c r="H92" s="1223" t="s">
        <v>130</v>
      </c>
      <c r="I92" s="1228" t="s">
        <v>842</v>
      </c>
      <c r="J92" s="1222" t="s">
        <v>843</v>
      </c>
      <c r="K92" s="1223" t="s">
        <v>130</v>
      </c>
      <c r="L92" s="1221" t="s">
        <v>842</v>
      </c>
      <c r="M92" s="1222" t="s">
        <v>843</v>
      </c>
      <c r="N92" s="1223" t="s">
        <v>130</v>
      </c>
      <c r="O92" s="1323" t="s">
        <v>842</v>
      </c>
      <c r="P92" s="1324" t="s">
        <v>843</v>
      </c>
      <c r="Q92" s="1223" t="s">
        <v>130</v>
      </c>
      <c r="R92" s="1350"/>
      <c r="S92" s="1307"/>
      <c r="T92" s="1307"/>
      <c r="U92" s="1307"/>
      <c r="V92" s="1307"/>
      <c r="W92" s="1307"/>
      <c r="X92" s="1307"/>
      <c r="Y92" s="1307"/>
    </row>
    <row r="93" spans="1:25" ht="18" customHeight="1">
      <c r="A93" s="1229"/>
      <c r="B93" s="1230"/>
      <c r="C93" s="1247" t="s">
        <v>844</v>
      </c>
      <c r="D93" s="1241" t="s">
        <v>845</v>
      </c>
      <c r="E93" s="1242" t="s">
        <v>131</v>
      </c>
      <c r="F93" s="1247" t="s">
        <v>844</v>
      </c>
      <c r="G93" s="1241" t="s">
        <v>845</v>
      </c>
      <c r="H93" s="1242" t="s">
        <v>131</v>
      </c>
      <c r="I93" s="1247" t="s">
        <v>844</v>
      </c>
      <c r="J93" s="1241" t="s">
        <v>845</v>
      </c>
      <c r="K93" s="1242" t="s">
        <v>131</v>
      </c>
      <c r="L93" s="1240" t="s">
        <v>844</v>
      </c>
      <c r="M93" s="1241" t="s">
        <v>845</v>
      </c>
      <c r="N93" s="1242" t="s">
        <v>131</v>
      </c>
      <c r="O93" s="1328" t="s">
        <v>844</v>
      </c>
      <c r="P93" s="1329" t="s">
        <v>845</v>
      </c>
      <c r="Q93" s="1242" t="s">
        <v>131</v>
      </c>
      <c r="R93" s="1350"/>
      <c r="S93" s="1307"/>
      <c r="T93" s="1307"/>
      <c r="U93" s="1307"/>
      <c r="V93" s="1307"/>
      <c r="W93" s="1307"/>
      <c r="X93" s="1307"/>
      <c r="Y93" s="1307"/>
    </row>
    <row r="94" spans="1:25" ht="18" customHeight="1">
      <c r="A94" s="1248" t="s">
        <v>444</v>
      </c>
      <c r="B94" s="1249" t="s">
        <v>892</v>
      </c>
      <c r="C94" s="1258">
        <v>47</v>
      </c>
      <c r="D94" s="1335">
        <v>36</v>
      </c>
      <c r="E94" s="1254">
        <f>SUM(C94:D94)</f>
        <v>83</v>
      </c>
      <c r="F94" s="1258">
        <v>0</v>
      </c>
      <c r="G94" s="1335">
        <v>11</v>
      </c>
      <c r="H94" s="1254">
        <f>SUM(F94:G94)</f>
        <v>11</v>
      </c>
      <c r="I94" s="1258">
        <v>0</v>
      </c>
      <c r="J94" s="1335">
        <v>4</v>
      </c>
      <c r="K94" s="1254">
        <f>SUM(I94:J94)</f>
        <v>4</v>
      </c>
      <c r="L94" s="1262">
        <v>56</v>
      </c>
      <c r="M94" s="1258">
        <v>238</v>
      </c>
      <c r="N94" s="1254">
        <f>SUM(L94:M94)</f>
        <v>294</v>
      </c>
      <c r="O94" s="1351">
        <v>1</v>
      </c>
      <c r="P94" s="1351">
        <v>12</v>
      </c>
      <c r="Q94" s="1254">
        <f>SUM(O94:P94)</f>
        <v>13</v>
      </c>
      <c r="R94" s="1350"/>
      <c r="S94" s="1307"/>
      <c r="T94" s="1307"/>
      <c r="U94" s="1307"/>
      <c r="V94" s="1307"/>
      <c r="W94" s="1307"/>
      <c r="X94" s="1307"/>
      <c r="Y94" s="1307"/>
    </row>
    <row r="95" spans="1:25" ht="18" customHeight="1">
      <c r="A95" s="1266" t="s">
        <v>446</v>
      </c>
      <c r="B95" s="1267" t="s">
        <v>447</v>
      </c>
      <c r="C95" s="1254">
        <v>28</v>
      </c>
      <c r="D95" s="1337">
        <v>17</v>
      </c>
      <c r="E95" s="1254">
        <f t="shared" ref="E95:E129" si="22">SUM(C95:D95)</f>
        <v>45</v>
      </c>
      <c r="F95" s="1254">
        <v>1</v>
      </c>
      <c r="G95" s="1337">
        <v>0</v>
      </c>
      <c r="H95" s="1254">
        <f t="shared" ref="H95:H129" si="23">SUM(F95:G95)</f>
        <v>1</v>
      </c>
      <c r="I95" s="1254">
        <v>0</v>
      </c>
      <c r="J95" s="1337">
        <v>3</v>
      </c>
      <c r="K95" s="1254">
        <f t="shared" ref="K95:K129" si="24">SUM(I95:J95)</f>
        <v>3</v>
      </c>
      <c r="L95" s="1269">
        <v>36</v>
      </c>
      <c r="M95" s="1254">
        <v>46</v>
      </c>
      <c r="N95" s="1254">
        <f t="shared" ref="N95:N129" si="25">SUM(L95:M95)</f>
        <v>82</v>
      </c>
      <c r="O95" s="1333">
        <v>2</v>
      </c>
      <c r="P95" s="1333">
        <v>3</v>
      </c>
      <c r="Q95" s="1254">
        <f t="shared" ref="Q95:Q129" si="26">SUM(O95:P95)</f>
        <v>5</v>
      </c>
      <c r="R95" s="1350"/>
      <c r="S95" s="1307"/>
      <c r="T95" s="1307"/>
      <c r="U95" s="1307"/>
      <c r="V95" s="1307"/>
      <c r="W95" s="1307"/>
      <c r="X95" s="1307"/>
      <c r="Y95" s="1307"/>
    </row>
    <row r="96" spans="1:25" ht="18" customHeight="1">
      <c r="A96" s="1266" t="s">
        <v>448</v>
      </c>
      <c r="B96" s="1267" t="s">
        <v>449</v>
      </c>
      <c r="C96" s="1254">
        <v>5</v>
      </c>
      <c r="D96" s="1337">
        <v>11</v>
      </c>
      <c r="E96" s="1254">
        <f t="shared" si="22"/>
        <v>16</v>
      </c>
      <c r="F96" s="1254">
        <v>1</v>
      </c>
      <c r="G96" s="1337">
        <v>0</v>
      </c>
      <c r="H96" s="1254">
        <f t="shared" si="23"/>
        <v>1</v>
      </c>
      <c r="I96" s="1254">
        <v>0</v>
      </c>
      <c r="J96" s="1337">
        <v>0</v>
      </c>
      <c r="K96" s="1254">
        <f t="shared" si="24"/>
        <v>0</v>
      </c>
      <c r="L96" s="1269">
        <v>1</v>
      </c>
      <c r="M96" s="1273">
        <v>18</v>
      </c>
      <c r="N96" s="1254">
        <f t="shared" si="25"/>
        <v>19</v>
      </c>
      <c r="O96" s="1333">
        <v>0</v>
      </c>
      <c r="P96" s="1252">
        <v>1</v>
      </c>
      <c r="Q96" s="1254">
        <f t="shared" si="26"/>
        <v>1</v>
      </c>
      <c r="R96" s="1350"/>
      <c r="S96" s="1307"/>
      <c r="T96" s="1307"/>
      <c r="U96" s="1307"/>
      <c r="V96" s="1307"/>
      <c r="W96" s="1307"/>
      <c r="X96" s="1307"/>
      <c r="Y96" s="1307"/>
    </row>
    <row r="97" spans="1:25" ht="18" customHeight="1">
      <c r="A97" s="1266" t="s">
        <v>450</v>
      </c>
      <c r="B97" s="1267" t="s">
        <v>451</v>
      </c>
      <c r="C97" s="1254">
        <v>4</v>
      </c>
      <c r="D97" s="1337">
        <v>33</v>
      </c>
      <c r="E97" s="1254">
        <f t="shared" si="22"/>
        <v>37</v>
      </c>
      <c r="F97" s="1254">
        <v>1</v>
      </c>
      <c r="G97" s="1337">
        <v>1</v>
      </c>
      <c r="H97" s="1254">
        <f t="shared" si="23"/>
        <v>2</v>
      </c>
      <c r="I97" s="1254">
        <v>1</v>
      </c>
      <c r="J97" s="1337">
        <v>4</v>
      </c>
      <c r="K97" s="1254">
        <f t="shared" si="24"/>
        <v>5</v>
      </c>
      <c r="L97" s="1269">
        <v>0</v>
      </c>
      <c r="M97" s="1273">
        <v>0</v>
      </c>
      <c r="N97" s="1254">
        <f t="shared" si="25"/>
        <v>0</v>
      </c>
      <c r="O97" s="1333">
        <v>0</v>
      </c>
      <c r="P97" s="1252">
        <v>1</v>
      </c>
      <c r="Q97" s="1254">
        <f t="shared" si="26"/>
        <v>1</v>
      </c>
      <c r="R97" s="1350"/>
      <c r="S97" s="1307"/>
      <c r="T97" s="1307"/>
      <c r="U97" s="1307"/>
      <c r="V97" s="1307"/>
      <c r="W97" s="1307"/>
      <c r="X97" s="1307"/>
      <c r="Y97" s="1307"/>
    </row>
    <row r="98" spans="1:25" ht="18" customHeight="1">
      <c r="A98" s="1266" t="s">
        <v>452</v>
      </c>
      <c r="B98" s="1267" t="s">
        <v>453</v>
      </c>
      <c r="C98" s="1254">
        <v>5</v>
      </c>
      <c r="D98" s="1337">
        <v>3</v>
      </c>
      <c r="E98" s="1254">
        <f t="shared" si="22"/>
        <v>8</v>
      </c>
      <c r="F98" s="1254">
        <v>0</v>
      </c>
      <c r="G98" s="1337">
        <v>0</v>
      </c>
      <c r="H98" s="1254">
        <f t="shared" si="23"/>
        <v>0</v>
      </c>
      <c r="I98" s="1254">
        <v>0</v>
      </c>
      <c r="J98" s="1337">
        <v>1</v>
      </c>
      <c r="K98" s="1254">
        <f t="shared" si="24"/>
        <v>1</v>
      </c>
      <c r="L98" s="1269">
        <v>0</v>
      </c>
      <c r="M98" s="1273">
        <v>0</v>
      </c>
      <c r="N98" s="1254">
        <f t="shared" si="25"/>
        <v>0</v>
      </c>
      <c r="O98" s="1252">
        <v>3</v>
      </c>
      <c r="P98" s="1252">
        <v>4</v>
      </c>
      <c r="Q98" s="1254">
        <f t="shared" si="26"/>
        <v>7</v>
      </c>
      <c r="R98" s="1350"/>
      <c r="S98" s="1307"/>
      <c r="T98" s="1307"/>
      <c r="U98" s="1307"/>
      <c r="V98" s="1307"/>
      <c r="W98" s="1307"/>
      <c r="X98" s="1307"/>
      <c r="Y98" s="1307"/>
    </row>
    <row r="99" spans="1:25" ht="18" customHeight="1">
      <c r="A99" s="1266" t="s">
        <v>454</v>
      </c>
      <c r="B99" s="1267" t="s">
        <v>455</v>
      </c>
      <c r="C99" s="1254">
        <v>3</v>
      </c>
      <c r="D99" s="1337">
        <v>1</v>
      </c>
      <c r="E99" s="1254">
        <f t="shared" si="22"/>
        <v>4</v>
      </c>
      <c r="F99" s="1254">
        <v>0</v>
      </c>
      <c r="G99" s="1337">
        <v>0</v>
      </c>
      <c r="H99" s="1254">
        <f t="shared" si="23"/>
        <v>0</v>
      </c>
      <c r="I99" s="1254">
        <v>2</v>
      </c>
      <c r="J99" s="1337">
        <v>1</v>
      </c>
      <c r="K99" s="1254">
        <f t="shared" si="24"/>
        <v>3</v>
      </c>
      <c r="L99" s="1269">
        <v>0</v>
      </c>
      <c r="M99" s="1273">
        <v>0</v>
      </c>
      <c r="N99" s="1254">
        <f t="shared" si="25"/>
        <v>0</v>
      </c>
      <c r="O99" s="1252">
        <v>0</v>
      </c>
      <c r="P99" s="1252">
        <v>0</v>
      </c>
      <c r="Q99" s="1254">
        <f t="shared" si="26"/>
        <v>0</v>
      </c>
      <c r="R99" s="1350"/>
      <c r="S99" s="1307"/>
      <c r="T99" s="1307"/>
      <c r="U99" s="1307"/>
      <c r="V99" s="1307"/>
      <c r="W99" s="1307"/>
      <c r="X99" s="1307"/>
      <c r="Y99" s="1307"/>
    </row>
    <row r="100" spans="1:25" ht="18" customHeight="1">
      <c r="A100" s="1266" t="s">
        <v>456</v>
      </c>
      <c r="B100" s="1267" t="s">
        <v>457</v>
      </c>
      <c r="C100" s="1254">
        <v>3</v>
      </c>
      <c r="D100" s="1337">
        <v>0</v>
      </c>
      <c r="E100" s="1254">
        <f t="shared" si="22"/>
        <v>3</v>
      </c>
      <c r="F100" s="1254">
        <v>0</v>
      </c>
      <c r="G100" s="1337">
        <v>0</v>
      </c>
      <c r="H100" s="1254">
        <f t="shared" si="23"/>
        <v>0</v>
      </c>
      <c r="I100" s="1254">
        <v>0</v>
      </c>
      <c r="J100" s="1337">
        <v>0</v>
      </c>
      <c r="K100" s="1254">
        <f t="shared" si="24"/>
        <v>0</v>
      </c>
      <c r="L100" s="1269">
        <v>0</v>
      </c>
      <c r="M100" s="1273">
        <v>0</v>
      </c>
      <c r="N100" s="1254">
        <f t="shared" si="25"/>
        <v>0</v>
      </c>
      <c r="O100" s="1252">
        <v>0</v>
      </c>
      <c r="P100" s="1252">
        <v>0</v>
      </c>
      <c r="Q100" s="1254">
        <f t="shared" si="26"/>
        <v>0</v>
      </c>
      <c r="R100" s="1350"/>
      <c r="S100" s="1307"/>
      <c r="T100" s="1307"/>
      <c r="U100" s="1307"/>
      <c r="V100" s="1307"/>
      <c r="W100" s="1307"/>
      <c r="X100" s="1307"/>
      <c r="Y100" s="1307"/>
    </row>
    <row r="101" spans="1:25" ht="18" customHeight="1">
      <c r="A101" s="1266" t="s">
        <v>458</v>
      </c>
      <c r="B101" s="1267" t="s">
        <v>459</v>
      </c>
      <c r="C101" s="1254">
        <v>3</v>
      </c>
      <c r="D101" s="1337">
        <v>0</v>
      </c>
      <c r="E101" s="1254">
        <f t="shared" si="22"/>
        <v>3</v>
      </c>
      <c r="F101" s="1254">
        <v>0</v>
      </c>
      <c r="G101" s="1337">
        <v>0</v>
      </c>
      <c r="H101" s="1254">
        <f t="shared" si="23"/>
        <v>0</v>
      </c>
      <c r="I101" s="1254">
        <v>0</v>
      </c>
      <c r="J101" s="1337">
        <v>0</v>
      </c>
      <c r="K101" s="1254">
        <f t="shared" si="24"/>
        <v>0</v>
      </c>
      <c r="L101" s="1269">
        <v>0</v>
      </c>
      <c r="M101" s="1273">
        <v>0</v>
      </c>
      <c r="N101" s="1254">
        <f t="shared" si="25"/>
        <v>0</v>
      </c>
      <c r="O101" s="1252">
        <v>0</v>
      </c>
      <c r="P101" s="1252">
        <v>0</v>
      </c>
      <c r="Q101" s="1254">
        <f t="shared" si="26"/>
        <v>0</v>
      </c>
      <c r="R101" s="1350"/>
      <c r="S101" s="1307"/>
      <c r="T101" s="1307"/>
      <c r="U101" s="1307"/>
      <c r="V101" s="1307"/>
      <c r="W101" s="1307"/>
      <c r="X101" s="1307"/>
      <c r="Y101" s="1307"/>
    </row>
    <row r="102" spans="1:25" ht="18" customHeight="1">
      <c r="A102" s="1266" t="s">
        <v>460</v>
      </c>
      <c r="B102" s="1267" t="s">
        <v>461</v>
      </c>
      <c r="C102" s="1254">
        <v>3</v>
      </c>
      <c r="D102" s="1337">
        <v>1</v>
      </c>
      <c r="E102" s="1254">
        <f t="shared" si="22"/>
        <v>4</v>
      </c>
      <c r="F102" s="1254">
        <v>0</v>
      </c>
      <c r="G102" s="1337">
        <v>0</v>
      </c>
      <c r="H102" s="1254">
        <f t="shared" si="23"/>
        <v>0</v>
      </c>
      <c r="I102" s="1254">
        <v>0</v>
      </c>
      <c r="J102" s="1337">
        <v>0</v>
      </c>
      <c r="K102" s="1254">
        <f t="shared" si="24"/>
        <v>0</v>
      </c>
      <c r="L102" s="1269">
        <v>0</v>
      </c>
      <c r="M102" s="1273">
        <v>0</v>
      </c>
      <c r="N102" s="1254">
        <f t="shared" si="25"/>
        <v>0</v>
      </c>
      <c r="O102" s="1252">
        <v>0</v>
      </c>
      <c r="P102" s="1252">
        <v>0</v>
      </c>
      <c r="Q102" s="1254">
        <f t="shared" si="26"/>
        <v>0</v>
      </c>
      <c r="R102" s="1350"/>
      <c r="S102" s="1307"/>
      <c r="T102" s="1307"/>
      <c r="U102" s="1307"/>
      <c r="V102" s="1307"/>
      <c r="W102" s="1307"/>
      <c r="X102" s="1307"/>
      <c r="Y102" s="1307"/>
    </row>
    <row r="103" spans="1:25" ht="18" customHeight="1">
      <c r="A103" s="1266" t="s">
        <v>462</v>
      </c>
      <c r="B103" s="1267" t="s">
        <v>463</v>
      </c>
      <c r="C103" s="1254">
        <v>4</v>
      </c>
      <c r="D103" s="1337">
        <v>2</v>
      </c>
      <c r="E103" s="1254">
        <f t="shared" si="22"/>
        <v>6</v>
      </c>
      <c r="F103" s="1254">
        <v>0</v>
      </c>
      <c r="G103" s="1337">
        <v>0</v>
      </c>
      <c r="H103" s="1254">
        <f t="shared" si="23"/>
        <v>0</v>
      </c>
      <c r="I103" s="1254">
        <v>3</v>
      </c>
      <c r="J103" s="1337">
        <v>2</v>
      </c>
      <c r="K103" s="1254">
        <f t="shared" si="24"/>
        <v>5</v>
      </c>
      <c r="L103" s="1269">
        <v>0</v>
      </c>
      <c r="M103" s="1273">
        <v>8</v>
      </c>
      <c r="N103" s="1254">
        <f t="shared" si="25"/>
        <v>8</v>
      </c>
      <c r="O103" s="1252">
        <v>0</v>
      </c>
      <c r="P103" s="1252">
        <v>1</v>
      </c>
      <c r="Q103" s="1254">
        <f t="shared" si="26"/>
        <v>1</v>
      </c>
      <c r="R103" s="1350"/>
      <c r="S103" s="1307"/>
      <c r="T103" s="1307"/>
      <c r="U103" s="1307"/>
      <c r="V103" s="1307"/>
      <c r="W103" s="1307"/>
      <c r="X103" s="1307"/>
      <c r="Y103" s="1307"/>
    </row>
    <row r="104" spans="1:25" ht="18" customHeight="1">
      <c r="A104" s="1266" t="s">
        <v>464</v>
      </c>
      <c r="B104" s="1267" t="s">
        <v>465</v>
      </c>
      <c r="C104" s="1254">
        <v>5</v>
      </c>
      <c r="D104" s="1337">
        <v>3</v>
      </c>
      <c r="E104" s="1254">
        <f t="shared" si="22"/>
        <v>8</v>
      </c>
      <c r="F104" s="1254">
        <v>0</v>
      </c>
      <c r="G104" s="1337">
        <v>1</v>
      </c>
      <c r="H104" s="1254">
        <f t="shared" si="23"/>
        <v>1</v>
      </c>
      <c r="I104" s="1254">
        <v>1</v>
      </c>
      <c r="J104" s="1337">
        <v>3</v>
      </c>
      <c r="K104" s="1254">
        <f t="shared" si="24"/>
        <v>4</v>
      </c>
      <c r="L104" s="1269">
        <v>0</v>
      </c>
      <c r="M104" s="1273">
        <v>8</v>
      </c>
      <c r="N104" s="1254">
        <f t="shared" si="25"/>
        <v>8</v>
      </c>
      <c r="O104" s="1252">
        <v>0</v>
      </c>
      <c r="P104" s="1252">
        <v>1</v>
      </c>
      <c r="Q104" s="1254">
        <f t="shared" si="26"/>
        <v>1</v>
      </c>
      <c r="R104" s="1350"/>
      <c r="S104" s="1307"/>
      <c r="T104" s="1307"/>
      <c r="U104" s="1307"/>
      <c r="V104" s="1307"/>
      <c r="W104" s="1307"/>
      <c r="X104" s="1307"/>
      <c r="Y104" s="1307"/>
    </row>
    <row r="105" spans="1:25" ht="18" customHeight="1">
      <c r="A105" s="1266" t="s">
        <v>466</v>
      </c>
      <c r="B105" s="1267" t="s">
        <v>467</v>
      </c>
      <c r="C105" s="1254">
        <v>11</v>
      </c>
      <c r="D105" s="1337">
        <v>3</v>
      </c>
      <c r="E105" s="1254">
        <f t="shared" si="22"/>
        <v>14</v>
      </c>
      <c r="F105" s="1254">
        <v>0</v>
      </c>
      <c r="G105" s="1337">
        <v>0</v>
      </c>
      <c r="H105" s="1254">
        <f t="shared" si="23"/>
        <v>0</v>
      </c>
      <c r="I105" s="1254">
        <v>1</v>
      </c>
      <c r="J105" s="1337">
        <v>6</v>
      </c>
      <c r="K105" s="1254">
        <f t="shared" si="24"/>
        <v>7</v>
      </c>
      <c r="L105" s="1269">
        <v>0</v>
      </c>
      <c r="M105" s="1273">
        <v>3</v>
      </c>
      <c r="N105" s="1254">
        <f t="shared" si="25"/>
        <v>3</v>
      </c>
      <c r="O105" s="1252">
        <v>0</v>
      </c>
      <c r="P105" s="1252">
        <v>0</v>
      </c>
      <c r="Q105" s="1254">
        <f t="shared" si="26"/>
        <v>0</v>
      </c>
      <c r="R105" s="1350"/>
      <c r="S105" s="1307"/>
      <c r="T105" s="1307"/>
      <c r="U105" s="1307"/>
      <c r="V105" s="1307"/>
      <c r="W105" s="1307"/>
      <c r="X105" s="1307"/>
      <c r="Y105" s="1307"/>
    </row>
    <row r="106" spans="1:25" ht="18" customHeight="1">
      <c r="A106" s="1266" t="s">
        <v>468</v>
      </c>
      <c r="B106" s="1267" t="s">
        <v>469</v>
      </c>
      <c r="C106" s="1254">
        <v>3</v>
      </c>
      <c r="D106" s="1337">
        <v>1</v>
      </c>
      <c r="E106" s="1254">
        <f t="shared" si="22"/>
        <v>4</v>
      </c>
      <c r="F106" s="1254">
        <v>0</v>
      </c>
      <c r="G106" s="1337">
        <v>0</v>
      </c>
      <c r="H106" s="1254">
        <f t="shared" si="23"/>
        <v>0</v>
      </c>
      <c r="I106" s="1254">
        <v>0</v>
      </c>
      <c r="J106" s="1337">
        <v>1</v>
      </c>
      <c r="K106" s="1254">
        <f t="shared" si="24"/>
        <v>1</v>
      </c>
      <c r="L106" s="1269">
        <v>0</v>
      </c>
      <c r="M106" s="1273">
        <v>0</v>
      </c>
      <c r="N106" s="1254">
        <f t="shared" si="25"/>
        <v>0</v>
      </c>
      <c r="O106" s="1252">
        <v>0</v>
      </c>
      <c r="P106" s="1252">
        <v>1</v>
      </c>
      <c r="Q106" s="1254">
        <f t="shared" si="26"/>
        <v>1</v>
      </c>
      <c r="R106" s="1350"/>
      <c r="S106" s="1307"/>
      <c r="T106" s="1307"/>
      <c r="U106" s="1307"/>
      <c r="V106" s="1307"/>
      <c r="W106" s="1307"/>
      <c r="X106" s="1307"/>
      <c r="Y106" s="1307"/>
    </row>
    <row r="107" spans="1:25" ht="18" customHeight="1">
      <c r="A107" s="1266" t="s">
        <v>470</v>
      </c>
      <c r="B107" s="1267" t="s">
        <v>471</v>
      </c>
      <c r="C107" s="1254">
        <v>1</v>
      </c>
      <c r="D107" s="1337">
        <v>0</v>
      </c>
      <c r="E107" s="1254">
        <f t="shared" si="22"/>
        <v>1</v>
      </c>
      <c r="F107" s="1254">
        <v>0</v>
      </c>
      <c r="G107" s="1337">
        <v>0</v>
      </c>
      <c r="H107" s="1254">
        <f t="shared" si="23"/>
        <v>0</v>
      </c>
      <c r="I107" s="1254">
        <v>0</v>
      </c>
      <c r="J107" s="1337">
        <v>0</v>
      </c>
      <c r="K107" s="1254">
        <f t="shared" si="24"/>
        <v>0</v>
      </c>
      <c r="L107" s="1269">
        <v>0</v>
      </c>
      <c r="M107" s="1273">
        <v>0</v>
      </c>
      <c r="N107" s="1254">
        <f t="shared" si="25"/>
        <v>0</v>
      </c>
      <c r="O107" s="1252">
        <v>0</v>
      </c>
      <c r="P107" s="1252">
        <v>0</v>
      </c>
      <c r="Q107" s="1254">
        <f t="shared" si="26"/>
        <v>0</v>
      </c>
      <c r="R107" s="1350"/>
      <c r="S107" s="1307"/>
      <c r="T107" s="1307"/>
      <c r="U107" s="1307"/>
      <c r="V107" s="1307"/>
      <c r="W107" s="1307"/>
      <c r="X107" s="1307"/>
      <c r="Y107" s="1307"/>
    </row>
    <row r="108" spans="1:25" ht="18" customHeight="1">
      <c r="A108" s="1266" t="s">
        <v>472</v>
      </c>
      <c r="B108" s="1267" t="s">
        <v>473</v>
      </c>
      <c r="C108" s="1254">
        <v>3</v>
      </c>
      <c r="D108" s="1337">
        <v>0</v>
      </c>
      <c r="E108" s="1254">
        <f t="shared" si="22"/>
        <v>3</v>
      </c>
      <c r="F108" s="1254">
        <v>0</v>
      </c>
      <c r="G108" s="1337">
        <v>0</v>
      </c>
      <c r="H108" s="1254">
        <f t="shared" si="23"/>
        <v>0</v>
      </c>
      <c r="I108" s="1254">
        <v>1</v>
      </c>
      <c r="J108" s="1337">
        <v>1</v>
      </c>
      <c r="K108" s="1254">
        <f t="shared" si="24"/>
        <v>2</v>
      </c>
      <c r="L108" s="1269">
        <v>0</v>
      </c>
      <c r="M108" s="1273">
        <v>0</v>
      </c>
      <c r="N108" s="1254">
        <f t="shared" si="25"/>
        <v>0</v>
      </c>
      <c r="O108" s="1252">
        <v>0</v>
      </c>
      <c r="P108" s="1252">
        <v>0</v>
      </c>
      <c r="Q108" s="1254">
        <f t="shared" si="26"/>
        <v>0</v>
      </c>
      <c r="R108" s="1350"/>
      <c r="S108" s="1307"/>
      <c r="T108" s="1307"/>
      <c r="U108" s="1307"/>
      <c r="V108" s="1307"/>
      <c r="W108" s="1307"/>
      <c r="X108" s="1307"/>
      <c r="Y108" s="1307"/>
    </row>
    <row r="109" spans="1:25" ht="18" customHeight="1">
      <c r="A109" s="1266" t="s">
        <v>474</v>
      </c>
      <c r="B109" s="1267" t="s">
        <v>475</v>
      </c>
      <c r="C109" s="1254">
        <v>2</v>
      </c>
      <c r="D109" s="1337">
        <v>2</v>
      </c>
      <c r="E109" s="1254">
        <f t="shared" si="22"/>
        <v>4</v>
      </c>
      <c r="F109" s="1254">
        <v>0</v>
      </c>
      <c r="G109" s="1337">
        <v>0</v>
      </c>
      <c r="H109" s="1254">
        <f t="shared" si="23"/>
        <v>0</v>
      </c>
      <c r="I109" s="1254">
        <v>0</v>
      </c>
      <c r="J109" s="1337">
        <v>0</v>
      </c>
      <c r="K109" s="1254">
        <f t="shared" si="24"/>
        <v>0</v>
      </c>
      <c r="L109" s="1269">
        <v>0</v>
      </c>
      <c r="M109" s="1273">
        <v>0</v>
      </c>
      <c r="N109" s="1254">
        <f t="shared" si="25"/>
        <v>0</v>
      </c>
      <c r="O109" s="1252">
        <v>0</v>
      </c>
      <c r="P109" s="1252">
        <v>0</v>
      </c>
      <c r="Q109" s="1254">
        <f t="shared" si="26"/>
        <v>0</v>
      </c>
      <c r="R109" s="1350"/>
      <c r="S109" s="1307"/>
      <c r="T109" s="1307"/>
      <c r="U109" s="1307"/>
      <c r="V109" s="1307"/>
      <c r="W109" s="1307"/>
      <c r="X109" s="1307"/>
      <c r="Y109" s="1307"/>
    </row>
    <row r="110" spans="1:25" ht="18" customHeight="1">
      <c r="A110" s="1274" t="s">
        <v>893</v>
      </c>
      <c r="B110" s="1267" t="s">
        <v>477</v>
      </c>
      <c r="C110" s="1254">
        <v>4</v>
      </c>
      <c r="D110" s="1337">
        <v>2</v>
      </c>
      <c r="E110" s="1254">
        <f t="shared" si="22"/>
        <v>6</v>
      </c>
      <c r="F110" s="1254">
        <v>0</v>
      </c>
      <c r="G110" s="1337">
        <v>0</v>
      </c>
      <c r="H110" s="1254">
        <f t="shared" si="23"/>
        <v>0</v>
      </c>
      <c r="I110" s="1254">
        <v>0</v>
      </c>
      <c r="J110" s="1337">
        <v>0</v>
      </c>
      <c r="K110" s="1254">
        <f t="shared" si="24"/>
        <v>0</v>
      </c>
      <c r="L110" s="1269">
        <v>9</v>
      </c>
      <c r="M110" s="1273">
        <v>23</v>
      </c>
      <c r="N110" s="1254">
        <f t="shared" si="25"/>
        <v>32</v>
      </c>
      <c r="O110" s="1252">
        <v>0</v>
      </c>
      <c r="P110" s="1252">
        <v>0</v>
      </c>
      <c r="Q110" s="1254">
        <f t="shared" si="26"/>
        <v>0</v>
      </c>
      <c r="R110" s="1350"/>
      <c r="S110" s="1307"/>
      <c r="T110" s="1307"/>
      <c r="U110" s="1307"/>
      <c r="V110" s="1307"/>
      <c r="W110" s="1307"/>
      <c r="X110" s="1307"/>
      <c r="Y110" s="1307"/>
    </row>
    <row r="111" spans="1:25" ht="18" customHeight="1">
      <c r="A111" s="1274" t="s">
        <v>894</v>
      </c>
      <c r="B111" s="1267" t="s">
        <v>895</v>
      </c>
      <c r="C111" s="1254">
        <v>0</v>
      </c>
      <c r="D111" s="1337">
        <v>0</v>
      </c>
      <c r="E111" s="1254">
        <f t="shared" si="22"/>
        <v>0</v>
      </c>
      <c r="F111" s="1254">
        <v>0</v>
      </c>
      <c r="G111" s="1337">
        <v>0</v>
      </c>
      <c r="H111" s="1254">
        <f t="shared" si="23"/>
        <v>0</v>
      </c>
      <c r="I111" s="1254">
        <v>0</v>
      </c>
      <c r="J111" s="1337">
        <v>0</v>
      </c>
      <c r="K111" s="1254">
        <f t="shared" si="24"/>
        <v>0</v>
      </c>
      <c r="L111" s="1269">
        <v>0</v>
      </c>
      <c r="M111" s="1273">
        <v>0</v>
      </c>
      <c r="N111" s="1254">
        <f t="shared" si="25"/>
        <v>0</v>
      </c>
      <c r="O111" s="1252">
        <v>0</v>
      </c>
      <c r="P111" s="1252">
        <v>0</v>
      </c>
      <c r="Q111" s="1254">
        <f t="shared" si="26"/>
        <v>0</v>
      </c>
      <c r="R111" s="1350"/>
      <c r="S111" s="1307"/>
      <c r="T111" s="1307"/>
      <c r="U111" s="1307"/>
      <c r="V111" s="1307"/>
      <c r="W111" s="1307"/>
      <c r="X111" s="1307"/>
      <c r="Y111" s="1307"/>
    </row>
    <row r="112" spans="1:25" ht="18" customHeight="1">
      <c r="A112" s="1266" t="s">
        <v>480</v>
      </c>
      <c r="B112" s="1267" t="s">
        <v>481</v>
      </c>
      <c r="C112" s="1254">
        <v>8</v>
      </c>
      <c r="D112" s="1337">
        <v>6</v>
      </c>
      <c r="E112" s="1254">
        <f t="shared" si="22"/>
        <v>14</v>
      </c>
      <c r="F112" s="1254">
        <v>0</v>
      </c>
      <c r="G112" s="1337">
        <v>0</v>
      </c>
      <c r="H112" s="1254">
        <f t="shared" si="23"/>
        <v>0</v>
      </c>
      <c r="I112" s="1254">
        <v>1</v>
      </c>
      <c r="J112" s="1337">
        <v>3</v>
      </c>
      <c r="K112" s="1254">
        <f t="shared" si="24"/>
        <v>4</v>
      </c>
      <c r="L112" s="1269">
        <v>0</v>
      </c>
      <c r="M112" s="1273">
        <v>0</v>
      </c>
      <c r="N112" s="1254">
        <f t="shared" si="25"/>
        <v>0</v>
      </c>
      <c r="O112" s="1252">
        <v>0</v>
      </c>
      <c r="P112" s="1252">
        <v>2</v>
      </c>
      <c r="Q112" s="1254">
        <f t="shared" si="26"/>
        <v>2</v>
      </c>
      <c r="R112" s="1350"/>
      <c r="S112" s="1307"/>
      <c r="T112" s="1307"/>
      <c r="U112" s="1307"/>
      <c r="V112" s="1307"/>
      <c r="W112" s="1307"/>
      <c r="X112" s="1307"/>
      <c r="Y112" s="1307"/>
    </row>
    <row r="113" spans="1:25" ht="18" customHeight="1">
      <c r="A113" s="1266" t="s">
        <v>482</v>
      </c>
      <c r="B113" s="1267" t="s">
        <v>483</v>
      </c>
      <c r="C113" s="1254">
        <v>2</v>
      </c>
      <c r="D113" s="1337">
        <v>2</v>
      </c>
      <c r="E113" s="1254">
        <f t="shared" si="22"/>
        <v>4</v>
      </c>
      <c r="F113" s="1254">
        <v>0</v>
      </c>
      <c r="G113" s="1337">
        <v>0</v>
      </c>
      <c r="H113" s="1254">
        <f t="shared" si="23"/>
        <v>0</v>
      </c>
      <c r="I113" s="1254">
        <v>0</v>
      </c>
      <c r="J113" s="1337">
        <v>2</v>
      </c>
      <c r="K113" s="1254">
        <f t="shared" si="24"/>
        <v>2</v>
      </c>
      <c r="L113" s="1269">
        <v>0</v>
      </c>
      <c r="M113" s="1273">
        <v>0</v>
      </c>
      <c r="N113" s="1254">
        <f t="shared" si="25"/>
        <v>0</v>
      </c>
      <c r="O113" s="1252">
        <v>0</v>
      </c>
      <c r="P113" s="1252">
        <v>1</v>
      </c>
      <c r="Q113" s="1254">
        <f t="shared" si="26"/>
        <v>1</v>
      </c>
      <c r="R113" s="1350"/>
      <c r="S113" s="1307"/>
      <c r="T113" s="1307"/>
      <c r="U113" s="1307"/>
      <c r="V113" s="1307"/>
      <c r="W113" s="1307"/>
      <c r="X113" s="1307"/>
      <c r="Y113" s="1307"/>
    </row>
    <row r="114" spans="1:25" ht="18" customHeight="1">
      <c r="A114" s="1266" t="s">
        <v>484</v>
      </c>
      <c r="B114" s="1267" t="s">
        <v>485</v>
      </c>
      <c r="C114" s="1254">
        <v>14</v>
      </c>
      <c r="D114" s="1337">
        <v>5</v>
      </c>
      <c r="E114" s="1254">
        <f t="shared" si="22"/>
        <v>19</v>
      </c>
      <c r="F114" s="1254">
        <v>0</v>
      </c>
      <c r="G114" s="1337">
        <v>0</v>
      </c>
      <c r="H114" s="1254">
        <f t="shared" si="23"/>
        <v>0</v>
      </c>
      <c r="I114" s="1254">
        <v>0</v>
      </c>
      <c r="J114" s="1337">
        <v>3</v>
      </c>
      <c r="K114" s="1254">
        <f t="shared" si="24"/>
        <v>3</v>
      </c>
      <c r="L114" s="1269">
        <v>0</v>
      </c>
      <c r="M114" s="1273">
        <v>0</v>
      </c>
      <c r="N114" s="1254">
        <f t="shared" si="25"/>
        <v>0</v>
      </c>
      <c r="O114" s="1252">
        <v>0</v>
      </c>
      <c r="P114" s="1252">
        <v>1</v>
      </c>
      <c r="Q114" s="1254">
        <f t="shared" si="26"/>
        <v>1</v>
      </c>
      <c r="R114" s="1350"/>
      <c r="S114" s="1307"/>
      <c r="T114" s="1307"/>
      <c r="U114" s="1307"/>
      <c r="V114" s="1307"/>
      <c r="W114" s="1307"/>
      <c r="X114" s="1307"/>
      <c r="Y114" s="1307"/>
    </row>
    <row r="115" spans="1:25" ht="18" customHeight="1">
      <c r="A115" s="1266" t="s">
        <v>486</v>
      </c>
      <c r="B115" s="1267" t="s">
        <v>487</v>
      </c>
      <c r="C115" s="1254">
        <v>0</v>
      </c>
      <c r="D115" s="1337">
        <v>0</v>
      </c>
      <c r="E115" s="1254">
        <f t="shared" si="22"/>
        <v>0</v>
      </c>
      <c r="F115" s="1254">
        <v>0</v>
      </c>
      <c r="G115" s="1337">
        <v>0</v>
      </c>
      <c r="H115" s="1254">
        <f t="shared" si="23"/>
        <v>0</v>
      </c>
      <c r="I115" s="1254">
        <v>0</v>
      </c>
      <c r="J115" s="1337">
        <v>0</v>
      </c>
      <c r="K115" s="1254">
        <f t="shared" si="24"/>
        <v>0</v>
      </c>
      <c r="L115" s="1269">
        <v>0</v>
      </c>
      <c r="M115" s="1273">
        <v>0</v>
      </c>
      <c r="N115" s="1254">
        <f t="shared" si="25"/>
        <v>0</v>
      </c>
      <c r="O115" s="1252">
        <v>0</v>
      </c>
      <c r="P115" s="1252">
        <v>0</v>
      </c>
      <c r="Q115" s="1254">
        <f t="shared" si="26"/>
        <v>0</v>
      </c>
      <c r="R115" s="1350"/>
      <c r="S115" s="1307"/>
      <c r="T115" s="1307"/>
      <c r="U115" s="1307"/>
      <c r="V115" s="1307"/>
      <c r="W115" s="1307"/>
      <c r="X115" s="1307"/>
      <c r="Y115" s="1307"/>
    </row>
    <row r="116" spans="1:25" ht="18" customHeight="1">
      <c r="A116" s="1266" t="s">
        <v>488</v>
      </c>
      <c r="B116" s="1267" t="s">
        <v>489</v>
      </c>
      <c r="C116" s="1254">
        <v>20</v>
      </c>
      <c r="D116" s="1337">
        <v>4</v>
      </c>
      <c r="E116" s="1254">
        <f t="shared" si="22"/>
        <v>24</v>
      </c>
      <c r="F116" s="1254">
        <v>0</v>
      </c>
      <c r="G116" s="1337">
        <v>0</v>
      </c>
      <c r="H116" s="1254">
        <f t="shared" si="23"/>
        <v>0</v>
      </c>
      <c r="I116" s="1254">
        <v>4</v>
      </c>
      <c r="J116" s="1337">
        <v>7</v>
      </c>
      <c r="K116" s="1254">
        <f t="shared" si="24"/>
        <v>11</v>
      </c>
      <c r="L116" s="1269">
        <v>2</v>
      </c>
      <c r="M116" s="1273">
        <v>17</v>
      </c>
      <c r="N116" s="1254">
        <f t="shared" si="25"/>
        <v>19</v>
      </c>
      <c r="O116" s="1252">
        <v>0</v>
      </c>
      <c r="P116" s="1252">
        <v>0</v>
      </c>
      <c r="Q116" s="1254">
        <f t="shared" si="26"/>
        <v>0</v>
      </c>
      <c r="R116" s="1350"/>
      <c r="S116" s="1307"/>
      <c r="T116" s="1307"/>
      <c r="U116" s="1307"/>
      <c r="V116" s="1307"/>
      <c r="W116" s="1307"/>
      <c r="X116" s="1307"/>
      <c r="Y116" s="1307"/>
    </row>
    <row r="117" spans="1:25" ht="18" customHeight="1">
      <c r="A117" s="1266" t="s">
        <v>490</v>
      </c>
      <c r="B117" s="1267" t="s">
        <v>491</v>
      </c>
      <c r="C117" s="1254">
        <v>1</v>
      </c>
      <c r="D117" s="1337">
        <v>3</v>
      </c>
      <c r="E117" s="1254">
        <f t="shared" si="22"/>
        <v>4</v>
      </c>
      <c r="F117" s="1254">
        <v>0</v>
      </c>
      <c r="G117" s="1337">
        <v>0</v>
      </c>
      <c r="H117" s="1254">
        <f t="shared" si="23"/>
        <v>0</v>
      </c>
      <c r="I117" s="1254">
        <v>0</v>
      </c>
      <c r="J117" s="1337">
        <v>0</v>
      </c>
      <c r="K117" s="1254">
        <f t="shared" si="24"/>
        <v>0</v>
      </c>
      <c r="L117" s="1269">
        <v>0</v>
      </c>
      <c r="M117" s="1273">
        <v>0</v>
      </c>
      <c r="N117" s="1254">
        <f t="shared" si="25"/>
        <v>0</v>
      </c>
      <c r="O117" s="1252">
        <v>0</v>
      </c>
      <c r="P117" s="1252">
        <v>0</v>
      </c>
      <c r="Q117" s="1254">
        <f t="shared" si="26"/>
        <v>0</v>
      </c>
      <c r="R117" s="1350"/>
      <c r="S117" s="1307"/>
      <c r="T117" s="1307"/>
      <c r="U117" s="1307"/>
      <c r="V117" s="1307"/>
      <c r="W117" s="1307"/>
      <c r="X117" s="1307"/>
      <c r="Y117" s="1307"/>
    </row>
    <row r="118" spans="1:25" ht="18" customHeight="1">
      <c r="A118" s="1266" t="s">
        <v>492</v>
      </c>
      <c r="B118" s="1267" t="s">
        <v>493</v>
      </c>
      <c r="C118" s="1254">
        <v>0</v>
      </c>
      <c r="D118" s="1337">
        <v>0</v>
      </c>
      <c r="E118" s="1254">
        <f t="shared" si="22"/>
        <v>0</v>
      </c>
      <c r="F118" s="1254">
        <v>0</v>
      </c>
      <c r="G118" s="1337">
        <v>0</v>
      </c>
      <c r="H118" s="1254">
        <f t="shared" si="23"/>
        <v>0</v>
      </c>
      <c r="I118" s="1254">
        <v>0</v>
      </c>
      <c r="J118" s="1337">
        <v>0</v>
      </c>
      <c r="K118" s="1254">
        <f t="shared" si="24"/>
        <v>0</v>
      </c>
      <c r="L118" s="1269">
        <v>0</v>
      </c>
      <c r="M118" s="1254">
        <v>0</v>
      </c>
      <c r="N118" s="1254">
        <f t="shared" si="25"/>
        <v>0</v>
      </c>
      <c r="O118" s="1252">
        <v>0</v>
      </c>
      <c r="P118" s="1333">
        <v>0</v>
      </c>
      <c r="Q118" s="1254">
        <f t="shared" si="26"/>
        <v>0</v>
      </c>
      <c r="R118" s="1350"/>
      <c r="S118" s="1307"/>
      <c r="T118" s="1307"/>
      <c r="U118" s="1307"/>
      <c r="V118" s="1307"/>
      <c r="W118" s="1307"/>
      <c r="X118" s="1307"/>
      <c r="Y118" s="1307"/>
    </row>
    <row r="119" spans="1:25" ht="18" customHeight="1">
      <c r="A119" s="1266" t="s">
        <v>494</v>
      </c>
      <c r="B119" s="1267" t="s">
        <v>495</v>
      </c>
      <c r="C119" s="1254">
        <v>28</v>
      </c>
      <c r="D119" s="1337">
        <v>39</v>
      </c>
      <c r="E119" s="1254">
        <f t="shared" si="22"/>
        <v>67</v>
      </c>
      <c r="F119" s="1254">
        <v>0</v>
      </c>
      <c r="G119" s="1337">
        <v>0</v>
      </c>
      <c r="H119" s="1254">
        <f t="shared" si="23"/>
        <v>0</v>
      </c>
      <c r="I119" s="1254">
        <v>2</v>
      </c>
      <c r="J119" s="1337">
        <v>0</v>
      </c>
      <c r="K119" s="1254">
        <f t="shared" si="24"/>
        <v>2</v>
      </c>
      <c r="L119" s="1269">
        <v>1</v>
      </c>
      <c r="M119" s="1254">
        <v>0</v>
      </c>
      <c r="N119" s="1254">
        <f t="shared" si="25"/>
        <v>1</v>
      </c>
      <c r="O119" s="1252">
        <v>0</v>
      </c>
      <c r="P119" s="1333">
        <v>0</v>
      </c>
      <c r="Q119" s="1254">
        <f t="shared" si="26"/>
        <v>0</v>
      </c>
      <c r="R119" s="1350"/>
      <c r="S119" s="1307"/>
      <c r="T119" s="1307"/>
      <c r="U119" s="1307"/>
      <c r="V119" s="1307"/>
      <c r="W119" s="1307"/>
      <c r="X119" s="1307"/>
      <c r="Y119" s="1307"/>
    </row>
    <row r="120" spans="1:25" ht="18" customHeight="1">
      <c r="A120" s="1266" t="s">
        <v>496</v>
      </c>
      <c r="B120" s="1267" t="s">
        <v>497</v>
      </c>
      <c r="C120" s="1254">
        <v>9</v>
      </c>
      <c r="D120" s="1337">
        <v>29</v>
      </c>
      <c r="E120" s="1254">
        <f t="shared" si="22"/>
        <v>38</v>
      </c>
      <c r="F120" s="1254">
        <v>0</v>
      </c>
      <c r="G120" s="1337">
        <v>0</v>
      </c>
      <c r="H120" s="1254">
        <f t="shared" si="23"/>
        <v>0</v>
      </c>
      <c r="I120" s="1254">
        <v>0</v>
      </c>
      <c r="J120" s="1337">
        <v>11</v>
      </c>
      <c r="K120" s="1254">
        <f t="shared" si="24"/>
        <v>11</v>
      </c>
      <c r="L120" s="1269">
        <v>0</v>
      </c>
      <c r="M120" s="1254">
        <v>0</v>
      </c>
      <c r="N120" s="1254">
        <f t="shared" si="25"/>
        <v>0</v>
      </c>
      <c r="O120" s="1252">
        <v>0</v>
      </c>
      <c r="P120" s="1333">
        <v>0</v>
      </c>
      <c r="Q120" s="1254">
        <f t="shared" si="26"/>
        <v>0</v>
      </c>
      <c r="R120" s="1350"/>
      <c r="S120" s="1307"/>
      <c r="T120" s="1307"/>
      <c r="U120" s="1307"/>
      <c r="V120" s="1307"/>
      <c r="W120" s="1307"/>
      <c r="X120" s="1307"/>
      <c r="Y120" s="1307"/>
    </row>
    <row r="121" spans="1:25" ht="18" customHeight="1">
      <c r="A121" s="1266" t="s">
        <v>498</v>
      </c>
      <c r="B121" s="1267" t="s">
        <v>499</v>
      </c>
      <c r="C121" s="1254">
        <v>2</v>
      </c>
      <c r="D121" s="1337">
        <v>1</v>
      </c>
      <c r="E121" s="1254">
        <f t="shared" si="22"/>
        <v>3</v>
      </c>
      <c r="F121" s="1254">
        <v>0</v>
      </c>
      <c r="G121" s="1337">
        <v>0</v>
      </c>
      <c r="H121" s="1254">
        <f t="shared" si="23"/>
        <v>0</v>
      </c>
      <c r="I121" s="1254">
        <v>0</v>
      </c>
      <c r="J121" s="1337">
        <v>0</v>
      </c>
      <c r="K121" s="1254">
        <f t="shared" si="24"/>
        <v>0</v>
      </c>
      <c r="L121" s="1269">
        <v>0</v>
      </c>
      <c r="M121" s="1254">
        <v>0</v>
      </c>
      <c r="N121" s="1254">
        <f t="shared" si="25"/>
        <v>0</v>
      </c>
      <c r="O121" s="1252">
        <v>0</v>
      </c>
      <c r="P121" s="1333">
        <v>0</v>
      </c>
      <c r="Q121" s="1254">
        <f t="shared" si="26"/>
        <v>0</v>
      </c>
      <c r="R121" s="1350"/>
      <c r="S121" s="1307"/>
      <c r="T121" s="1307"/>
      <c r="U121" s="1307"/>
      <c r="V121" s="1307"/>
      <c r="W121" s="1307"/>
      <c r="X121" s="1307"/>
      <c r="Y121" s="1307"/>
    </row>
    <row r="122" spans="1:25" ht="18" customHeight="1">
      <c r="A122" s="1266" t="s">
        <v>500</v>
      </c>
      <c r="B122" s="1267" t="s">
        <v>501</v>
      </c>
      <c r="C122" s="1254">
        <v>2</v>
      </c>
      <c r="D122" s="1337">
        <v>1</v>
      </c>
      <c r="E122" s="1254">
        <f t="shared" si="22"/>
        <v>3</v>
      </c>
      <c r="F122" s="1254">
        <v>0</v>
      </c>
      <c r="G122" s="1337">
        <v>0</v>
      </c>
      <c r="H122" s="1254">
        <f t="shared" si="23"/>
        <v>0</v>
      </c>
      <c r="I122" s="1254">
        <v>0</v>
      </c>
      <c r="J122" s="1337">
        <v>0</v>
      </c>
      <c r="K122" s="1254">
        <f t="shared" si="24"/>
        <v>0</v>
      </c>
      <c r="L122" s="1269">
        <v>0</v>
      </c>
      <c r="M122" s="1254">
        <v>0</v>
      </c>
      <c r="N122" s="1254">
        <f t="shared" si="25"/>
        <v>0</v>
      </c>
      <c r="O122" s="1252">
        <v>0</v>
      </c>
      <c r="P122" s="1333">
        <v>0</v>
      </c>
      <c r="Q122" s="1254">
        <f t="shared" si="26"/>
        <v>0</v>
      </c>
      <c r="R122" s="1350"/>
      <c r="S122" s="1307"/>
      <c r="T122" s="1307"/>
      <c r="U122" s="1307"/>
      <c r="V122" s="1307"/>
      <c r="W122" s="1307"/>
      <c r="X122" s="1307"/>
      <c r="Y122" s="1307"/>
    </row>
    <row r="123" spans="1:25" ht="18" customHeight="1">
      <c r="A123" s="1266" t="s">
        <v>502</v>
      </c>
      <c r="B123" s="1267" t="s">
        <v>503</v>
      </c>
      <c r="C123" s="1279">
        <v>1</v>
      </c>
      <c r="D123" s="1339">
        <v>0</v>
      </c>
      <c r="E123" s="1254">
        <f t="shared" si="22"/>
        <v>1</v>
      </c>
      <c r="F123" s="1279">
        <v>0</v>
      </c>
      <c r="G123" s="1339">
        <v>0</v>
      </c>
      <c r="H123" s="1254">
        <f t="shared" si="23"/>
        <v>0</v>
      </c>
      <c r="I123" s="1279">
        <v>0</v>
      </c>
      <c r="J123" s="1339">
        <v>0</v>
      </c>
      <c r="K123" s="1254">
        <f t="shared" si="24"/>
        <v>0</v>
      </c>
      <c r="L123" s="1352">
        <v>0</v>
      </c>
      <c r="M123" s="1279">
        <v>0</v>
      </c>
      <c r="N123" s="1254">
        <f t="shared" si="25"/>
        <v>0</v>
      </c>
      <c r="O123" s="1252">
        <v>0</v>
      </c>
      <c r="P123" s="1353">
        <v>0</v>
      </c>
      <c r="Q123" s="1254">
        <f t="shared" si="26"/>
        <v>0</v>
      </c>
      <c r="R123" s="1350"/>
      <c r="S123" s="1307"/>
      <c r="T123" s="1307"/>
      <c r="U123" s="1307"/>
      <c r="V123" s="1307"/>
      <c r="W123" s="1307"/>
      <c r="X123" s="1307"/>
      <c r="Y123" s="1307"/>
    </row>
    <row r="124" spans="1:25" ht="18" customHeight="1">
      <c r="A124" s="1266" t="s">
        <v>504</v>
      </c>
      <c r="B124" s="1267" t="s">
        <v>505</v>
      </c>
      <c r="C124" s="1254">
        <v>5</v>
      </c>
      <c r="D124" s="1337">
        <v>0</v>
      </c>
      <c r="E124" s="1254">
        <f t="shared" si="22"/>
        <v>5</v>
      </c>
      <c r="F124" s="1254">
        <v>0</v>
      </c>
      <c r="G124" s="1337">
        <v>0</v>
      </c>
      <c r="H124" s="1254">
        <f t="shared" si="23"/>
        <v>0</v>
      </c>
      <c r="I124" s="1254">
        <v>0</v>
      </c>
      <c r="J124" s="1337">
        <v>0</v>
      </c>
      <c r="K124" s="1254">
        <f t="shared" si="24"/>
        <v>0</v>
      </c>
      <c r="L124" s="1269">
        <v>0</v>
      </c>
      <c r="M124" s="1254">
        <v>0</v>
      </c>
      <c r="N124" s="1254">
        <f t="shared" si="25"/>
        <v>0</v>
      </c>
      <c r="O124" s="1252">
        <v>0</v>
      </c>
      <c r="P124" s="1333">
        <v>0</v>
      </c>
      <c r="Q124" s="1254">
        <f t="shared" si="26"/>
        <v>0</v>
      </c>
      <c r="R124" s="1350"/>
      <c r="S124" s="1307"/>
      <c r="T124" s="1307"/>
      <c r="U124" s="1307"/>
      <c r="V124" s="1307"/>
      <c r="W124" s="1307"/>
      <c r="X124" s="1307"/>
      <c r="Y124" s="1307"/>
    </row>
    <row r="125" spans="1:25" ht="18" customHeight="1">
      <c r="A125" s="1266" t="s">
        <v>506</v>
      </c>
      <c r="B125" s="1267" t="s">
        <v>507</v>
      </c>
      <c r="C125" s="1254">
        <v>4</v>
      </c>
      <c r="D125" s="1337">
        <v>2</v>
      </c>
      <c r="E125" s="1254">
        <f t="shared" si="22"/>
        <v>6</v>
      </c>
      <c r="F125" s="1254">
        <v>0</v>
      </c>
      <c r="G125" s="1337">
        <v>0</v>
      </c>
      <c r="H125" s="1254">
        <f t="shared" si="23"/>
        <v>0</v>
      </c>
      <c r="I125" s="1254">
        <v>0</v>
      </c>
      <c r="J125" s="1337">
        <v>0</v>
      </c>
      <c r="K125" s="1254">
        <f t="shared" si="24"/>
        <v>0</v>
      </c>
      <c r="L125" s="1269">
        <v>0</v>
      </c>
      <c r="M125" s="1254">
        <v>0</v>
      </c>
      <c r="N125" s="1254">
        <f t="shared" si="25"/>
        <v>0</v>
      </c>
      <c r="O125" s="1252">
        <v>0</v>
      </c>
      <c r="P125" s="1333">
        <v>0</v>
      </c>
      <c r="Q125" s="1254">
        <f t="shared" si="26"/>
        <v>0</v>
      </c>
      <c r="R125" s="1350"/>
      <c r="S125" s="1307"/>
      <c r="T125" s="1307"/>
      <c r="U125" s="1307"/>
      <c r="V125" s="1307"/>
      <c r="W125" s="1307"/>
      <c r="X125" s="1307"/>
      <c r="Y125" s="1307"/>
    </row>
    <row r="126" spans="1:25" ht="18" customHeight="1">
      <c r="A126" s="1266" t="s">
        <v>508</v>
      </c>
      <c r="B126" s="1267" t="s">
        <v>509</v>
      </c>
      <c r="C126" s="1254">
        <v>2</v>
      </c>
      <c r="D126" s="1337">
        <v>1</v>
      </c>
      <c r="E126" s="1254">
        <f t="shared" si="22"/>
        <v>3</v>
      </c>
      <c r="F126" s="1254">
        <v>0</v>
      </c>
      <c r="G126" s="1337">
        <v>0</v>
      </c>
      <c r="H126" s="1254">
        <f t="shared" si="23"/>
        <v>0</v>
      </c>
      <c r="I126" s="1254">
        <v>1</v>
      </c>
      <c r="J126" s="1337">
        <v>0</v>
      </c>
      <c r="K126" s="1254">
        <f t="shared" si="24"/>
        <v>1</v>
      </c>
      <c r="L126" s="1269">
        <v>0</v>
      </c>
      <c r="M126" s="1254">
        <v>0</v>
      </c>
      <c r="N126" s="1254">
        <f t="shared" si="25"/>
        <v>0</v>
      </c>
      <c r="O126" s="1252">
        <v>0</v>
      </c>
      <c r="P126" s="1333">
        <v>0</v>
      </c>
      <c r="Q126" s="1254">
        <f t="shared" si="26"/>
        <v>0</v>
      </c>
      <c r="R126" s="1350"/>
      <c r="S126" s="1307"/>
      <c r="T126" s="1307"/>
      <c r="U126" s="1307"/>
      <c r="V126" s="1307"/>
      <c r="W126" s="1307"/>
      <c r="X126" s="1307"/>
      <c r="Y126" s="1307"/>
    </row>
    <row r="127" spans="1:25" ht="18" customHeight="1">
      <c r="A127" s="1266" t="s">
        <v>510</v>
      </c>
      <c r="B127" s="1267" t="s">
        <v>511</v>
      </c>
      <c r="C127" s="1254">
        <v>1</v>
      </c>
      <c r="D127" s="1337">
        <v>0</v>
      </c>
      <c r="E127" s="1254">
        <f t="shared" si="22"/>
        <v>1</v>
      </c>
      <c r="F127" s="1254">
        <v>0</v>
      </c>
      <c r="G127" s="1337">
        <v>0</v>
      </c>
      <c r="H127" s="1254">
        <f t="shared" si="23"/>
        <v>0</v>
      </c>
      <c r="I127" s="1254">
        <v>0</v>
      </c>
      <c r="J127" s="1337">
        <v>0</v>
      </c>
      <c r="K127" s="1254">
        <f t="shared" si="24"/>
        <v>0</v>
      </c>
      <c r="L127" s="1269">
        <v>0</v>
      </c>
      <c r="M127" s="1254">
        <v>0</v>
      </c>
      <c r="N127" s="1254">
        <f t="shared" si="25"/>
        <v>0</v>
      </c>
      <c r="O127" s="1252">
        <v>0</v>
      </c>
      <c r="P127" s="1252">
        <v>0</v>
      </c>
      <c r="Q127" s="1254">
        <f t="shared" si="26"/>
        <v>0</v>
      </c>
      <c r="R127" s="1350"/>
      <c r="S127" s="1307"/>
      <c r="T127" s="1307"/>
      <c r="U127" s="1307"/>
      <c r="V127" s="1307"/>
      <c r="W127" s="1307"/>
      <c r="X127" s="1307"/>
      <c r="Y127" s="1307"/>
    </row>
    <row r="128" spans="1:25" ht="18" customHeight="1">
      <c r="A128" s="1266" t="s">
        <v>512</v>
      </c>
      <c r="B128" s="1267" t="s">
        <v>513</v>
      </c>
      <c r="C128" s="1254">
        <v>3</v>
      </c>
      <c r="D128" s="1337">
        <v>0</v>
      </c>
      <c r="E128" s="1254">
        <f t="shared" si="22"/>
        <v>3</v>
      </c>
      <c r="F128" s="1254">
        <v>0</v>
      </c>
      <c r="G128" s="1337">
        <v>0</v>
      </c>
      <c r="H128" s="1254">
        <f t="shared" si="23"/>
        <v>0</v>
      </c>
      <c r="I128" s="1254">
        <v>0</v>
      </c>
      <c r="J128" s="1337">
        <v>0</v>
      </c>
      <c r="K128" s="1254">
        <f t="shared" si="24"/>
        <v>0</v>
      </c>
      <c r="L128" s="1269">
        <v>0</v>
      </c>
      <c r="M128" s="1254">
        <v>0</v>
      </c>
      <c r="N128" s="1254">
        <f t="shared" si="25"/>
        <v>0</v>
      </c>
      <c r="O128" s="1252">
        <v>0</v>
      </c>
      <c r="P128" s="1252">
        <v>0</v>
      </c>
      <c r="Q128" s="1254">
        <f t="shared" si="26"/>
        <v>0</v>
      </c>
      <c r="R128" s="1350"/>
      <c r="S128" s="1307"/>
      <c r="T128" s="1307"/>
      <c r="U128" s="1307"/>
      <c r="V128" s="1307"/>
      <c r="W128" s="1307"/>
      <c r="X128" s="1307"/>
      <c r="Y128" s="1307"/>
    </row>
    <row r="129" spans="1:25" ht="18" customHeight="1" thickBot="1">
      <c r="A129" s="1281" t="s">
        <v>514</v>
      </c>
      <c r="B129" s="1282" t="s">
        <v>515</v>
      </c>
      <c r="C129" s="1284">
        <v>9</v>
      </c>
      <c r="D129" s="1339">
        <v>72</v>
      </c>
      <c r="E129" s="1254">
        <f t="shared" si="22"/>
        <v>81</v>
      </c>
      <c r="F129" s="1284">
        <v>0</v>
      </c>
      <c r="G129" s="1339">
        <v>0</v>
      </c>
      <c r="H129" s="1254">
        <f t="shared" si="23"/>
        <v>0</v>
      </c>
      <c r="I129" s="1284">
        <v>0</v>
      </c>
      <c r="J129" s="1339">
        <v>0</v>
      </c>
      <c r="K129" s="1254">
        <f t="shared" si="24"/>
        <v>0</v>
      </c>
      <c r="L129" s="1269">
        <v>0</v>
      </c>
      <c r="M129" s="1254">
        <v>0</v>
      </c>
      <c r="N129" s="1254">
        <f t="shared" si="25"/>
        <v>0</v>
      </c>
      <c r="O129" s="1275">
        <v>1</v>
      </c>
      <c r="P129" s="1275">
        <v>0</v>
      </c>
      <c r="Q129" s="1254">
        <f t="shared" si="26"/>
        <v>1</v>
      </c>
      <c r="R129" s="1350"/>
      <c r="S129" s="1307"/>
      <c r="T129" s="1307"/>
      <c r="U129" s="1307"/>
      <c r="V129" s="1307"/>
      <c r="W129" s="1307"/>
      <c r="X129" s="1307"/>
      <c r="Y129" s="1307"/>
    </row>
    <row r="130" spans="1:25" ht="18" customHeight="1">
      <c r="A130" s="1289" t="s">
        <v>896</v>
      </c>
      <c r="B130" s="1290" t="s">
        <v>131</v>
      </c>
      <c r="C130" s="1293">
        <f t="shared" ref="C130:N130" si="27">SUM(C94:C129)</f>
        <v>245</v>
      </c>
      <c r="D130" s="1293">
        <f t="shared" si="27"/>
        <v>280</v>
      </c>
      <c r="E130" s="1293">
        <f t="shared" si="27"/>
        <v>525</v>
      </c>
      <c r="F130" s="1293">
        <f t="shared" si="27"/>
        <v>3</v>
      </c>
      <c r="G130" s="1293">
        <f t="shared" si="27"/>
        <v>13</v>
      </c>
      <c r="H130" s="1293">
        <f t="shared" si="27"/>
        <v>16</v>
      </c>
      <c r="I130" s="1293">
        <f t="shared" si="27"/>
        <v>17</v>
      </c>
      <c r="J130" s="1293">
        <f t="shared" si="27"/>
        <v>52</v>
      </c>
      <c r="K130" s="1293">
        <f t="shared" si="27"/>
        <v>69</v>
      </c>
      <c r="L130" s="1293">
        <f t="shared" si="27"/>
        <v>105</v>
      </c>
      <c r="M130" s="1293">
        <f t="shared" si="27"/>
        <v>361</v>
      </c>
      <c r="N130" s="1293">
        <f t="shared" si="27"/>
        <v>466</v>
      </c>
      <c r="O130" s="1293">
        <f>SUM(O94:O129)</f>
        <v>7</v>
      </c>
      <c r="P130" s="1293">
        <f>SUM(P94:P129)</f>
        <v>28</v>
      </c>
      <c r="Q130" s="1293">
        <f>SUM(Q94:Q129)</f>
        <v>35</v>
      </c>
    </row>
    <row r="131" spans="1:25" ht="18" customHeight="1">
      <c r="A131" s="1308" t="s">
        <v>887</v>
      </c>
      <c r="Q131" s="1161" t="s">
        <v>897</v>
      </c>
      <c r="R131" s="1342"/>
      <c r="S131" s="1343"/>
      <c r="T131" s="1343"/>
      <c r="U131" s="1343"/>
      <c r="V131" s="1343"/>
      <c r="W131" s="1343"/>
      <c r="X131" s="1343"/>
      <c r="Y131" s="1343"/>
    </row>
    <row r="132" spans="1:25" ht="18" customHeight="1">
      <c r="A132" s="1166" t="s">
        <v>575</v>
      </c>
      <c r="B132" s="1167"/>
      <c r="C132" s="1184" t="s">
        <v>903</v>
      </c>
      <c r="D132" s="1185"/>
      <c r="E132" s="1186"/>
      <c r="F132" s="1181" t="s">
        <v>875</v>
      </c>
      <c r="G132" s="1182"/>
      <c r="H132" s="1183"/>
      <c r="I132" s="1181" t="s">
        <v>876</v>
      </c>
      <c r="J132" s="1182"/>
      <c r="K132" s="1183"/>
      <c r="L132" s="1062" t="s">
        <v>877</v>
      </c>
      <c r="M132" s="1063"/>
      <c r="N132" s="1064"/>
      <c r="O132" s="1354" t="s">
        <v>878</v>
      </c>
      <c r="P132" s="1355"/>
      <c r="Q132" s="1356"/>
      <c r="R132" s="1342"/>
      <c r="S132" s="1343"/>
      <c r="T132" s="1343"/>
      <c r="U132" s="1343"/>
      <c r="V132" s="1343"/>
      <c r="W132" s="1343"/>
      <c r="X132" s="1343"/>
      <c r="Y132" s="1343"/>
    </row>
    <row r="133" spans="1:25" ht="18" customHeight="1">
      <c r="A133" s="1193"/>
      <c r="B133" s="1194"/>
      <c r="C133" s="1204" t="s">
        <v>904</v>
      </c>
      <c r="D133" s="1205"/>
      <c r="E133" s="1206"/>
      <c r="F133" s="1201" t="s">
        <v>905</v>
      </c>
      <c r="G133" s="1202"/>
      <c r="H133" s="1203"/>
      <c r="I133" s="1201" t="s">
        <v>906</v>
      </c>
      <c r="J133" s="1202"/>
      <c r="K133" s="1203"/>
      <c r="L133" s="1357" t="s">
        <v>907</v>
      </c>
      <c r="M133" s="1358"/>
      <c r="N133" s="1359"/>
      <c r="O133" s="1357" t="s">
        <v>882</v>
      </c>
      <c r="P133" s="1358"/>
      <c r="Q133" s="1359"/>
      <c r="R133" s="1350"/>
      <c r="S133" s="1307"/>
      <c r="T133" s="1307"/>
      <c r="U133" s="1307"/>
      <c r="V133" s="1307"/>
      <c r="W133" s="1307"/>
      <c r="X133" s="1307"/>
      <c r="Y133" s="1307"/>
    </row>
    <row r="134" spans="1:25" ht="18" customHeight="1">
      <c r="A134" s="1210" t="s">
        <v>576</v>
      </c>
      <c r="B134" s="1211"/>
      <c r="C134" s="1228" t="s">
        <v>842</v>
      </c>
      <c r="D134" s="1222" t="s">
        <v>843</v>
      </c>
      <c r="E134" s="1223" t="s">
        <v>130</v>
      </c>
      <c r="F134" s="1228" t="s">
        <v>842</v>
      </c>
      <c r="G134" s="1222" t="s">
        <v>843</v>
      </c>
      <c r="H134" s="1223" t="s">
        <v>130</v>
      </c>
      <c r="I134" s="1221" t="s">
        <v>842</v>
      </c>
      <c r="J134" s="1222" t="s">
        <v>843</v>
      </c>
      <c r="K134" s="1223" t="s">
        <v>130</v>
      </c>
      <c r="L134" s="1323" t="s">
        <v>842</v>
      </c>
      <c r="M134" s="1324" t="s">
        <v>843</v>
      </c>
      <c r="N134" s="1325" t="s">
        <v>130</v>
      </c>
      <c r="O134" s="1323" t="s">
        <v>842</v>
      </c>
      <c r="P134" s="1324" t="s">
        <v>843</v>
      </c>
      <c r="Q134" s="1325" t="s">
        <v>130</v>
      </c>
      <c r="R134" s="1350"/>
      <c r="S134" s="1307"/>
      <c r="T134" s="1307"/>
      <c r="U134" s="1307"/>
      <c r="V134" s="1307"/>
      <c r="W134" s="1307"/>
      <c r="X134" s="1307"/>
      <c r="Y134" s="1307"/>
    </row>
    <row r="135" spans="1:25" ht="18" customHeight="1">
      <c r="A135" s="1229"/>
      <c r="B135" s="1230"/>
      <c r="C135" s="1247" t="s">
        <v>844</v>
      </c>
      <c r="D135" s="1241" t="s">
        <v>845</v>
      </c>
      <c r="E135" s="1242" t="s">
        <v>131</v>
      </c>
      <c r="F135" s="1247" t="s">
        <v>844</v>
      </c>
      <c r="G135" s="1241" t="s">
        <v>845</v>
      </c>
      <c r="H135" s="1242" t="s">
        <v>131</v>
      </c>
      <c r="I135" s="1240" t="s">
        <v>844</v>
      </c>
      <c r="J135" s="1241" t="s">
        <v>845</v>
      </c>
      <c r="K135" s="1242" t="s">
        <v>131</v>
      </c>
      <c r="L135" s="1328" t="s">
        <v>844</v>
      </c>
      <c r="M135" s="1329" t="s">
        <v>845</v>
      </c>
      <c r="N135" s="1330" t="s">
        <v>131</v>
      </c>
      <c r="O135" s="1328" t="s">
        <v>844</v>
      </c>
      <c r="P135" s="1329" t="s">
        <v>845</v>
      </c>
      <c r="Q135" s="1330" t="s">
        <v>131</v>
      </c>
      <c r="R135" s="1350"/>
      <c r="S135" s="1307"/>
      <c r="T135" s="1307"/>
      <c r="U135" s="1307"/>
      <c r="V135" s="1307"/>
      <c r="W135" s="1307"/>
      <c r="X135" s="1307"/>
      <c r="Y135" s="1307"/>
    </row>
    <row r="136" spans="1:25" ht="18" customHeight="1">
      <c r="A136" s="1248" t="s">
        <v>444</v>
      </c>
      <c r="B136" s="1249" t="s">
        <v>892</v>
      </c>
      <c r="C136" s="1258">
        <v>20</v>
      </c>
      <c r="D136" s="1258">
        <v>34</v>
      </c>
      <c r="E136" s="1254">
        <f>SUM(C136:D136)</f>
        <v>54</v>
      </c>
      <c r="F136" s="1258">
        <v>0</v>
      </c>
      <c r="G136" s="1258">
        <v>12</v>
      </c>
      <c r="H136" s="1254">
        <f>SUM(F136:G136)</f>
        <v>12</v>
      </c>
      <c r="I136" s="1262">
        <v>2</v>
      </c>
      <c r="J136" s="1258">
        <v>2</v>
      </c>
      <c r="K136" s="1254">
        <f>SUM(I136:J136)</f>
        <v>4</v>
      </c>
      <c r="L136" s="1351">
        <v>1</v>
      </c>
      <c r="M136" s="1351">
        <v>4</v>
      </c>
      <c r="N136" s="1333">
        <f>SUM(L136:M136)</f>
        <v>5</v>
      </c>
      <c r="O136" s="1351">
        <v>0</v>
      </c>
      <c r="P136" s="1351">
        <v>3</v>
      </c>
      <c r="Q136" s="1333">
        <f>SUM(O136:P136)</f>
        <v>3</v>
      </c>
      <c r="R136" s="1350"/>
      <c r="S136" s="1307"/>
      <c r="T136" s="1307"/>
      <c r="U136" s="1307"/>
      <c r="V136" s="1307"/>
      <c r="W136" s="1307"/>
      <c r="X136" s="1307"/>
      <c r="Y136" s="1307"/>
    </row>
    <row r="137" spans="1:25" ht="18" customHeight="1">
      <c r="A137" s="1266" t="s">
        <v>446</v>
      </c>
      <c r="B137" s="1267" t="s">
        <v>447</v>
      </c>
      <c r="C137" s="1254">
        <v>0</v>
      </c>
      <c r="D137" s="1254">
        <v>0</v>
      </c>
      <c r="E137" s="1254">
        <f t="shared" ref="E137:E171" si="28">SUM(C137:D137)</f>
        <v>0</v>
      </c>
      <c r="F137" s="1254">
        <v>0</v>
      </c>
      <c r="G137" s="1254">
        <v>8</v>
      </c>
      <c r="H137" s="1254">
        <f t="shared" ref="H137:H171" si="29">SUM(F137:G137)</f>
        <v>8</v>
      </c>
      <c r="I137" s="1269">
        <v>2</v>
      </c>
      <c r="J137" s="1254">
        <v>1</v>
      </c>
      <c r="K137" s="1254">
        <f t="shared" ref="K137:K171" si="30">SUM(I137:J137)</f>
        <v>3</v>
      </c>
      <c r="L137" s="1333">
        <v>5</v>
      </c>
      <c r="M137" s="1333">
        <v>1</v>
      </c>
      <c r="N137" s="1333">
        <f t="shared" ref="N137:N171" si="31">SUM(L137:M137)</f>
        <v>6</v>
      </c>
      <c r="O137" s="1333">
        <v>0</v>
      </c>
      <c r="P137" s="1333">
        <v>5</v>
      </c>
      <c r="Q137" s="1333">
        <f t="shared" ref="Q137:Q171" si="32">SUM(O137:P137)</f>
        <v>5</v>
      </c>
      <c r="R137" s="1350"/>
      <c r="S137" s="1307"/>
      <c r="T137" s="1307"/>
      <c r="U137" s="1307"/>
      <c r="V137" s="1307"/>
      <c r="W137" s="1307"/>
      <c r="X137" s="1307"/>
      <c r="Y137" s="1307"/>
    </row>
    <row r="138" spans="1:25" ht="18" customHeight="1">
      <c r="A138" s="1266" t="s">
        <v>448</v>
      </c>
      <c r="B138" s="1267" t="s">
        <v>449</v>
      </c>
      <c r="C138" s="1254">
        <v>0</v>
      </c>
      <c r="D138" s="1254">
        <v>0</v>
      </c>
      <c r="E138" s="1254">
        <f t="shared" si="28"/>
        <v>0</v>
      </c>
      <c r="F138" s="1254">
        <v>0</v>
      </c>
      <c r="G138" s="1273">
        <v>4</v>
      </c>
      <c r="H138" s="1254">
        <f t="shared" si="29"/>
        <v>4</v>
      </c>
      <c r="I138" s="1269">
        <v>0</v>
      </c>
      <c r="J138" s="1273">
        <v>1</v>
      </c>
      <c r="K138" s="1254">
        <f t="shared" si="30"/>
        <v>1</v>
      </c>
      <c r="L138" s="1333">
        <v>0</v>
      </c>
      <c r="M138" s="1252">
        <v>0</v>
      </c>
      <c r="N138" s="1333">
        <f t="shared" si="31"/>
        <v>0</v>
      </c>
      <c r="O138" s="1333">
        <v>0</v>
      </c>
      <c r="P138" s="1252">
        <v>3</v>
      </c>
      <c r="Q138" s="1333">
        <f t="shared" si="32"/>
        <v>3</v>
      </c>
      <c r="R138" s="1350"/>
      <c r="S138" s="1307"/>
      <c r="T138" s="1307"/>
      <c r="U138" s="1307"/>
      <c r="V138" s="1307"/>
      <c r="W138" s="1307"/>
      <c r="X138" s="1307"/>
      <c r="Y138" s="1307"/>
    </row>
    <row r="139" spans="1:25" ht="18" customHeight="1">
      <c r="A139" s="1266" t="s">
        <v>450</v>
      </c>
      <c r="B139" s="1267" t="s">
        <v>451</v>
      </c>
      <c r="C139" s="1254">
        <v>0</v>
      </c>
      <c r="D139" s="1254">
        <v>0</v>
      </c>
      <c r="E139" s="1254">
        <f t="shared" si="28"/>
        <v>0</v>
      </c>
      <c r="F139" s="1254">
        <v>0</v>
      </c>
      <c r="G139" s="1273">
        <v>0</v>
      </c>
      <c r="H139" s="1254">
        <f t="shared" si="29"/>
        <v>0</v>
      </c>
      <c r="I139" s="1269">
        <v>0</v>
      </c>
      <c r="J139" s="1273">
        <v>0</v>
      </c>
      <c r="K139" s="1254">
        <f t="shared" si="30"/>
        <v>0</v>
      </c>
      <c r="L139" s="1333">
        <v>0</v>
      </c>
      <c r="M139" s="1252">
        <v>1</v>
      </c>
      <c r="N139" s="1333">
        <f t="shared" si="31"/>
        <v>1</v>
      </c>
      <c r="O139" s="1333">
        <v>0</v>
      </c>
      <c r="P139" s="1252">
        <v>1</v>
      </c>
      <c r="Q139" s="1333">
        <f t="shared" si="32"/>
        <v>1</v>
      </c>
      <c r="R139" s="1350"/>
      <c r="S139" s="1307"/>
      <c r="T139" s="1307"/>
      <c r="U139" s="1307"/>
      <c r="V139" s="1307"/>
      <c r="W139" s="1307"/>
      <c r="X139" s="1307"/>
      <c r="Y139" s="1307"/>
    </row>
    <row r="140" spans="1:25" ht="18" customHeight="1">
      <c r="A140" s="1266" t="s">
        <v>452</v>
      </c>
      <c r="B140" s="1267" t="s">
        <v>453</v>
      </c>
      <c r="C140" s="1254">
        <v>0</v>
      </c>
      <c r="D140" s="1254">
        <v>0</v>
      </c>
      <c r="E140" s="1254">
        <f t="shared" si="28"/>
        <v>0</v>
      </c>
      <c r="F140" s="1254">
        <v>0</v>
      </c>
      <c r="G140" s="1273">
        <v>0</v>
      </c>
      <c r="H140" s="1254">
        <f t="shared" si="29"/>
        <v>0</v>
      </c>
      <c r="I140" s="1269">
        <v>0</v>
      </c>
      <c r="J140" s="1273">
        <v>0</v>
      </c>
      <c r="K140" s="1254">
        <f t="shared" si="30"/>
        <v>0</v>
      </c>
      <c r="L140" s="1333">
        <v>0</v>
      </c>
      <c r="M140" s="1252">
        <v>0</v>
      </c>
      <c r="N140" s="1333">
        <f t="shared" si="31"/>
        <v>0</v>
      </c>
      <c r="O140" s="1333">
        <v>0</v>
      </c>
      <c r="P140" s="1252">
        <v>0</v>
      </c>
      <c r="Q140" s="1333">
        <f t="shared" si="32"/>
        <v>0</v>
      </c>
      <c r="R140" s="1350"/>
      <c r="S140" s="1307"/>
      <c r="T140" s="1307"/>
      <c r="U140" s="1307"/>
      <c r="V140" s="1307"/>
      <c r="W140" s="1307"/>
      <c r="X140" s="1307"/>
      <c r="Y140" s="1307"/>
    </row>
    <row r="141" spans="1:25" ht="18" customHeight="1">
      <c r="A141" s="1266" t="s">
        <v>454</v>
      </c>
      <c r="B141" s="1267" t="s">
        <v>455</v>
      </c>
      <c r="C141" s="1254">
        <v>0</v>
      </c>
      <c r="D141" s="1254">
        <v>0</v>
      </c>
      <c r="E141" s="1254">
        <f t="shared" si="28"/>
        <v>0</v>
      </c>
      <c r="F141" s="1254">
        <v>0</v>
      </c>
      <c r="G141" s="1273">
        <v>0</v>
      </c>
      <c r="H141" s="1254">
        <f t="shared" si="29"/>
        <v>0</v>
      </c>
      <c r="I141" s="1269">
        <v>0</v>
      </c>
      <c r="J141" s="1273">
        <v>0</v>
      </c>
      <c r="K141" s="1254">
        <f t="shared" si="30"/>
        <v>0</v>
      </c>
      <c r="L141" s="1333">
        <v>0</v>
      </c>
      <c r="M141" s="1252">
        <v>0</v>
      </c>
      <c r="N141" s="1333">
        <f t="shared" si="31"/>
        <v>0</v>
      </c>
      <c r="O141" s="1333">
        <v>0</v>
      </c>
      <c r="P141" s="1252">
        <v>0</v>
      </c>
      <c r="Q141" s="1333">
        <f t="shared" si="32"/>
        <v>0</v>
      </c>
      <c r="R141" s="1350"/>
      <c r="S141" s="1307"/>
      <c r="T141" s="1307"/>
      <c r="U141" s="1307"/>
      <c r="V141" s="1307"/>
      <c r="W141" s="1307"/>
      <c r="X141" s="1307"/>
      <c r="Y141" s="1307"/>
    </row>
    <row r="142" spans="1:25" ht="18" customHeight="1">
      <c r="A142" s="1266" t="s">
        <v>456</v>
      </c>
      <c r="B142" s="1267" t="s">
        <v>457</v>
      </c>
      <c r="C142" s="1254">
        <v>0</v>
      </c>
      <c r="D142" s="1254">
        <v>0</v>
      </c>
      <c r="E142" s="1254">
        <f t="shared" si="28"/>
        <v>0</v>
      </c>
      <c r="F142" s="1254">
        <v>0</v>
      </c>
      <c r="G142" s="1273">
        <v>0</v>
      </c>
      <c r="H142" s="1254">
        <f t="shared" si="29"/>
        <v>0</v>
      </c>
      <c r="I142" s="1269">
        <v>0</v>
      </c>
      <c r="J142" s="1273">
        <v>0</v>
      </c>
      <c r="K142" s="1254">
        <f t="shared" si="30"/>
        <v>0</v>
      </c>
      <c r="L142" s="1333">
        <v>0</v>
      </c>
      <c r="M142" s="1252">
        <v>0</v>
      </c>
      <c r="N142" s="1333">
        <f t="shared" si="31"/>
        <v>0</v>
      </c>
      <c r="O142" s="1333">
        <v>0</v>
      </c>
      <c r="P142" s="1252">
        <v>0</v>
      </c>
      <c r="Q142" s="1333">
        <f t="shared" si="32"/>
        <v>0</v>
      </c>
      <c r="R142" s="1350"/>
      <c r="S142" s="1307"/>
      <c r="T142" s="1307"/>
      <c r="U142" s="1307"/>
      <c r="V142" s="1307"/>
      <c r="W142" s="1307"/>
      <c r="X142" s="1307"/>
      <c r="Y142" s="1307"/>
    </row>
    <row r="143" spans="1:25" ht="18" customHeight="1">
      <c r="A143" s="1266" t="s">
        <v>458</v>
      </c>
      <c r="B143" s="1267" t="s">
        <v>459</v>
      </c>
      <c r="C143" s="1254">
        <v>0</v>
      </c>
      <c r="D143" s="1254">
        <v>0</v>
      </c>
      <c r="E143" s="1254">
        <f t="shared" si="28"/>
        <v>0</v>
      </c>
      <c r="F143" s="1254">
        <v>0</v>
      </c>
      <c r="G143" s="1273">
        <v>0</v>
      </c>
      <c r="H143" s="1254">
        <f t="shared" si="29"/>
        <v>0</v>
      </c>
      <c r="I143" s="1269">
        <v>0</v>
      </c>
      <c r="J143" s="1273">
        <v>0</v>
      </c>
      <c r="K143" s="1254">
        <f t="shared" si="30"/>
        <v>0</v>
      </c>
      <c r="L143" s="1333">
        <v>0</v>
      </c>
      <c r="M143" s="1252">
        <v>0</v>
      </c>
      <c r="N143" s="1333">
        <f t="shared" si="31"/>
        <v>0</v>
      </c>
      <c r="O143" s="1333">
        <v>0</v>
      </c>
      <c r="P143" s="1252">
        <v>0</v>
      </c>
      <c r="Q143" s="1333">
        <f t="shared" si="32"/>
        <v>0</v>
      </c>
      <c r="R143" s="1350"/>
      <c r="S143" s="1307"/>
      <c r="T143" s="1307"/>
      <c r="U143" s="1307"/>
      <c r="V143" s="1307"/>
      <c r="W143" s="1307"/>
      <c r="X143" s="1307"/>
      <c r="Y143" s="1307"/>
    </row>
    <row r="144" spans="1:25" ht="18" customHeight="1">
      <c r="A144" s="1266" t="s">
        <v>460</v>
      </c>
      <c r="B144" s="1267" t="s">
        <v>461</v>
      </c>
      <c r="C144" s="1254">
        <v>0</v>
      </c>
      <c r="D144" s="1254">
        <v>0</v>
      </c>
      <c r="E144" s="1254">
        <f t="shared" si="28"/>
        <v>0</v>
      </c>
      <c r="F144" s="1254">
        <v>0</v>
      </c>
      <c r="G144" s="1273">
        <v>0</v>
      </c>
      <c r="H144" s="1254">
        <f t="shared" si="29"/>
        <v>0</v>
      </c>
      <c r="I144" s="1269">
        <v>0</v>
      </c>
      <c r="J144" s="1273">
        <v>0</v>
      </c>
      <c r="K144" s="1254">
        <f t="shared" si="30"/>
        <v>0</v>
      </c>
      <c r="L144" s="1333">
        <v>0</v>
      </c>
      <c r="M144" s="1252">
        <v>0</v>
      </c>
      <c r="N144" s="1333">
        <f t="shared" si="31"/>
        <v>0</v>
      </c>
      <c r="O144" s="1333">
        <v>0</v>
      </c>
      <c r="P144" s="1252">
        <v>0</v>
      </c>
      <c r="Q144" s="1333">
        <f t="shared" si="32"/>
        <v>0</v>
      </c>
      <c r="R144" s="1350"/>
      <c r="S144" s="1307"/>
      <c r="T144" s="1307"/>
      <c r="U144" s="1307"/>
      <c r="V144" s="1307"/>
      <c r="W144" s="1307"/>
      <c r="X144" s="1307"/>
      <c r="Y144" s="1307"/>
    </row>
    <row r="145" spans="1:25" ht="18" customHeight="1">
      <c r="A145" s="1266" t="s">
        <v>462</v>
      </c>
      <c r="B145" s="1267" t="s">
        <v>463</v>
      </c>
      <c r="C145" s="1254">
        <v>0</v>
      </c>
      <c r="D145" s="1254">
        <v>0</v>
      </c>
      <c r="E145" s="1254">
        <f t="shared" si="28"/>
        <v>0</v>
      </c>
      <c r="F145" s="1254">
        <v>0</v>
      </c>
      <c r="G145" s="1273">
        <v>0</v>
      </c>
      <c r="H145" s="1254">
        <f t="shared" si="29"/>
        <v>0</v>
      </c>
      <c r="I145" s="1269">
        <v>0</v>
      </c>
      <c r="J145" s="1273">
        <v>1</v>
      </c>
      <c r="K145" s="1254">
        <f t="shared" si="30"/>
        <v>1</v>
      </c>
      <c r="L145" s="1333">
        <v>1</v>
      </c>
      <c r="M145" s="1252">
        <v>0</v>
      </c>
      <c r="N145" s="1333">
        <f t="shared" si="31"/>
        <v>1</v>
      </c>
      <c r="O145" s="1333">
        <v>0</v>
      </c>
      <c r="P145" s="1252">
        <v>1</v>
      </c>
      <c r="Q145" s="1333">
        <f t="shared" si="32"/>
        <v>1</v>
      </c>
      <c r="R145" s="1350"/>
      <c r="S145" s="1307"/>
      <c r="T145" s="1307"/>
      <c r="U145" s="1307"/>
      <c r="V145" s="1307"/>
      <c r="W145" s="1307"/>
      <c r="X145" s="1307"/>
      <c r="Y145" s="1307"/>
    </row>
    <row r="146" spans="1:25" ht="18" customHeight="1">
      <c r="A146" s="1266" t="s">
        <v>464</v>
      </c>
      <c r="B146" s="1267" t="s">
        <v>465</v>
      </c>
      <c r="C146" s="1254">
        <v>0</v>
      </c>
      <c r="D146" s="1254">
        <v>0</v>
      </c>
      <c r="E146" s="1254">
        <f t="shared" si="28"/>
        <v>0</v>
      </c>
      <c r="F146" s="1254">
        <v>0</v>
      </c>
      <c r="G146" s="1273">
        <v>0</v>
      </c>
      <c r="H146" s="1254">
        <f t="shared" si="29"/>
        <v>0</v>
      </c>
      <c r="I146" s="1269">
        <v>0</v>
      </c>
      <c r="J146" s="1273">
        <v>1</v>
      </c>
      <c r="K146" s="1254">
        <f t="shared" si="30"/>
        <v>1</v>
      </c>
      <c r="L146" s="1333">
        <v>0</v>
      </c>
      <c r="M146" s="1252">
        <v>0</v>
      </c>
      <c r="N146" s="1333">
        <f t="shared" si="31"/>
        <v>0</v>
      </c>
      <c r="O146" s="1333">
        <v>0</v>
      </c>
      <c r="P146" s="1252">
        <v>1</v>
      </c>
      <c r="Q146" s="1333">
        <f t="shared" si="32"/>
        <v>1</v>
      </c>
      <c r="R146" s="1350"/>
      <c r="S146" s="1307"/>
      <c r="T146" s="1307"/>
      <c r="U146" s="1307"/>
      <c r="V146" s="1307"/>
      <c r="W146" s="1307"/>
      <c r="X146" s="1307"/>
      <c r="Y146" s="1307"/>
    </row>
    <row r="147" spans="1:25" ht="18" customHeight="1">
      <c r="A147" s="1266" t="s">
        <v>466</v>
      </c>
      <c r="B147" s="1267" t="s">
        <v>467</v>
      </c>
      <c r="C147" s="1254">
        <v>0</v>
      </c>
      <c r="D147" s="1254">
        <v>0</v>
      </c>
      <c r="E147" s="1254">
        <f t="shared" si="28"/>
        <v>0</v>
      </c>
      <c r="F147" s="1254">
        <v>0</v>
      </c>
      <c r="G147" s="1273">
        <v>5</v>
      </c>
      <c r="H147" s="1254">
        <f t="shared" si="29"/>
        <v>5</v>
      </c>
      <c r="I147" s="1269">
        <v>1</v>
      </c>
      <c r="J147" s="1273">
        <v>0</v>
      </c>
      <c r="K147" s="1254">
        <f t="shared" si="30"/>
        <v>1</v>
      </c>
      <c r="L147" s="1333">
        <v>1</v>
      </c>
      <c r="M147" s="1252">
        <v>1</v>
      </c>
      <c r="N147" s="1333">
        <f t="shared" si="31"/>
        <v>2</v>
      </c>
      <c r="O147" s="1333">
        <v>0</v>
      </c>
      <c r="P147" s="1252">
        <v>2</v>
      </c>
      <c r="Q147" s="1333">
        <f t="shared" si="32"/>
        <v>2</v>
      </c>
      <c r="R147" s="1350"/>
      <c r="S147" s="1307"/>
      <c r="T147" s="1307"/>
      <c r="U147" s="1307"/>
      <c r="V147" s="1307"/>
      <c r="W147" s="1307"/>
      <c r="X147" s="1307"/>
      <c r="Y147" s="1307"/>
    </row>
    <row r="148" spans="1:25" ht="18" customHeight="1">
      <c r="A148" s="1266" t="s">
        <v>468</v>
      </c>
      <c r="B148" s="1267" t="s">
        <v>469</v>
      </c>
      <c r="C148" s="1254">
        <v>0</v>
      </c>
      <c r="D148" s="1254">
        <v>0</v>
      </c>
      <c r="E148" s="1254">
        <f t="shared" si="28"/>
        <v>0</v>
      </c>
      <c r="F148" s="1254">
        <v>0</v>
      </c>
      <c r="G148" s="1273">
        <v>0</v>
      </c>
      <c r="H148" s="1254">
        <f t="shared" si="29"/>
        <v>0</v>
      </c>
      <c r="I148" s="1269">
        <v>0</v>
      </c>
      <c r="J148" s="1273">
        <v>1</v>
      </c>
      <c r="K148" s="1254">
        <f t="shared" si="30"/>
        <v>1</v>
      </c>
      <c r="L148" s="1333">
        <v>0</v>
      </c>
      <c r="M148" s="1252">
        <v>0</v>
      </c>
      <c r="N148" s="1333">
        <f t="shared" si="31"/>
        <v>0</v>
      </c>
      <c r="O148" s="1333">
        <v>0</v>
      </c>
      <c r="P148" s="1252">
        <v>0</v>
      </c>
      <c r="Q148" s="1333">
        <f t="shared" si="32"/>
        <v>0</v>
      </c>
      <c r="R148" s="1350"/>
      <c r="S148" s="1307"/>
      <c r="T148" s="1307"/>
      <c r="U148" s="1307"/>
      <c r="V148" s="1307"/>
      <c r="W148" s="1307"/>
      <c r="X148" s="1307"/>
      <c r="Y148" s="1307"/>
    </row>
    <row r="149" spans="1:25" ht="18" customHeight="1">
      <c r="A149" s="1266" t="s">
        <v>470</v>
      </c>
      <c r="B149" s="1267" t="s">
        <v>471</v>
      </c>
      <c r="C149" s="1254">
        <v>0</v>
      </c>
      <c r="D149" s="1254">
        <v>0</v>
      </c>
      <c r="E149" s="1254">
        <f t="shared" si="28"/>
        <v>0</v>
      </c>
      <c r="F149" s="1254">
        <v>0</v>
      </c>
      <c r="G149" s="1273">
        <v>0</v>
      </c>
      <c r="H149" s="1254">
        <f t="shared" si="29"/>
        <v>0</v>
      </c>
      <c r="I149" s="1269">
        <v>0</v>
      </c>
      <c r="J149" s="1269">
        <v>0</v>
      </c>
      <c r="K149" s="1254">
        <f t="shared" si="30"/>
        <v>0</v>
      </c>
      <c r="L149" s="1333">
        <v>0</v>
      </c>
      <c r="M149" s="1252">
        <v>0</v>
      </c>
      <c r="N149" s="1333">
        <f t="shared" si="31"/>
        <v>0</v>
      </c>
      <c r="O149" s="1333">
        <v>0</v>
      </c>
      <c r="P149" s="1252">
        <v>0</v>
      </c>
      <c r="Q149" s="1333">
        <f t="shared" si="32"/>
        <v>0</v>
      </c>
      <c r="R149" s="1350"/>
      <c r="S149" s="1307"/>
      <c r="T149" s="1307"/>
      <c r="U149" s="1307"/>
      <c r="V149" s="1307"/>
      <c r="W149" s="1307"/>
      <c r="X149" s="1307"/>
      <c r="Y149" s="1307"/>
    </row>
    <row r="150" spans="1:25" ht="18" customHeight="1">
      <c r="A150" s="1266" t="s">
        <v>472</v>
      </c>
      <c r="B150" s="1267" t="s">
        <v>473</v>
      </c>
      <c r="C150" s="1254">
        <v>0</v>
      </c>
      <c r="D150" s="1254">
        <v>0</v>
      </c>
      <c r="E150" s="1254">
        <f t="shared" si="28"/>
        <v>0</v>
      </c>
      <c r="F150" s="1254">
        <v>0</v>
      </c>
      <c r="G150" s="1273">
        <v>0</v>
      </c>
      <c r="H150" s="1254">
        <f t="shared" si="29"/>
        <v>0</v>
      </c>
      <c r="I150" s="1269">
        <v>0</v>
      </c>
      <c r="J150" s="1269">
        <v>1</v>
      </c>
      <c r="K150" s="1254">
        <f t="shared" si="30"/>
        <v>1</v>
      </c>
      <c r="L150" s="1333">
        <v>0</v>
      </c>
      <c r="M150" s="1252">
        <v>1</v>
      </c>
      <c r="N150" s="1333">
        <f t="shared" si="31"/>
        <v>1</v>
      </c>
      <c r="O150" s="1333">
        <v>0</v>
      </c>
      <c r="P150" s="1252">
        <v>2</v>
      </c>
      <c r="Q150" s="1333">
        <f t="shared" si="32"/>
        <v>2</v>
      </c>
      <c r="R150" s="1350"/>
      <c r="S150" s="1307"/>
      <c r="T150" s="1307"/>
      <c r="U150" s="1307"/>
      <c r="V150" s="1307"/>
      <c r="W150" s="1307"/>
      <c r="X150" s="1307"/>
      <c r="Y150" s="1307"/>
    </row>
    <row r="151" spans="1:25" ht="18" customHeight="1">
      <c r="A151" s="1266" t="s">
        <v>474</v>
      </c>
      <c r="B151" s="1267" t="s">
        <v>475</v>
      </c>
      <c r="C151" s="1254">
        <v>0</v>
      </c>
      <c r="D151" s="1254">
        <v>0</v>
      </c>
      <c r="E151" s="1254">
        <f t="shared" si="28"/>
        <v>0</v>
      </c>
      <c r="F151" s="1254">
        <v>0</v>
      </c>
      <c r="G151" s="1273">
        <v>0</v>
      </c>
      <c r="H151" s="1254">
        <f t="shared" si="29"/>
        <v>0</v>
      </c>
      <c r="I151" s="1269">
        <v>0</v>
      </c>
      <c r="J151" s="1269">
        <v>0</v>
      </c>
      <c r="K151" s="1254">
        <f t="shared" si="30"/>
        <v>0</v>
      </c>
      <c r="L151" s="1333">
        <v>0</v>
      </c>
      <c r="M151" s="1252">
        <v>0</v>
      </c>
      <c r="N151" s="1333">
        <f t="shared" si="31"/>
        <v>0</v>
      </c>
      <c r="O151" s="1333">
        <v>0</v>
      </c>
      <c r="P151" s="1252">
        <v>0</v>
      </c>
      <c r="Q151" s="1333">
        <f t="shared" si="32"/>
        <v>0</v>
      </c>
      <c r="R151" s="1350"/>
      <c r="S151" s="1307"/>
      <c r="T151" s="1307"/>
      <c r="U151" s="1307"/>
      <c r="V151" s="1307"/>
      <c r="W151" s="1307"/>
      <c r="X151" s="1307"/>
      <c r="Y151" s="1307"/>
    </row>
    <row r="152" spans="1:25" ht="18" customHeight="1">
      <c r="A152" s="1274" t="s">
        <v>893</v>
      </c>
      <c r="B152" s="1267" t="s">
        <v>477</v>
      </c>
      <c r="C152" s="1254">
        <v>0</v>
      </c>
      <c r="D152" s="1254">
        <v>0</v>
      </c>
      <c r="E152" s="1254">
        <f t="shared" si="28"/>
        <v>0</v>
      </c>
      <c r="F152" s="1254">
        <v>0</v>
      </c>
      <c r="G152" s="1273">
        <v>0</v>
      </c>
      <c r="H152" s="1254">
        <f t="shared" si="29"/>
        <v>0</v>
      </c>
      <c r="I152" s="1269">
        <v>0</v>
      </c>
      <c r="J152" s="1269">
        <v>0</v>
      </c>
      <c r="K152" s="1254">
        <f t="shared" si="30"/>
        <v>0</v>
      </c>
      <c r="L152" s="1333">
        <v>0</v>
      </c>
      <c r="M152" s="1252">
        <v>0</v>
      </c>
      <c r="N152" s="1333">
        <f t="shared" si="31"/>
        <v>0</v>
      </c>
      <c r="O152" s="1333">
        <v>0</v>
      </c>
      <c r="P152" s="1252">
        <v>0</v>
      </c>
      <c r="Q152" s="1333">
        <f t="shared" si="32"/>
        <v>0</v>
      </c>
      <c r="R152" s="1350"/>
      <c r="S152" s="1307"/>
      <c r="T152" s="1307"/>
      <c r="U152" s="1307"/>
      <c r="V152" s="1307"/>
      <c r="W152" s="1307"/>
      <c r="X152" s="1307"/>
      <c r="Y152" s="1307"/>
    </row>
    <row r="153" spans="1:25" ht="18" customHeight="1">
      <c r="A153" s="1274" t="s">
        <v>894</v>
      </c>
      <c r="B153" s="1267" t="s">
        <v>895</v>
      </c>
      <c r="C153" s="1254">
        <v>0</v>
      </c>
      <c r="D153" s="1254">
        <v>0</v>
      </c>
      <c r="E153" s="1254">
        <f t="shared" si="28"/>
        <v>0</v>
      </c>
      <c r="F153" s="1254">
        <v>0</v>
      </c>
      <c r="G153" s="1273">
        <v>0</v>
      </c>
      <c r="H153" s="1254">
        <f t="shared" si="29"/>
        <v>0</v>
      </c>
      <c r="I153" s="1269">
        <v>0</v>
      </c>
      <c r="J153" s="1269">
        <v>0</v>
      </c>
      <c r="K153" s="1254">
        <f t="shared" si="30"/>
        <v>0</v>
      </c>
      <c r="L153" s="1333">
        <v>0</v>
      </c>
      <c r="M153" s="1252">
        <v>0</v>
      </c>
      <c r="N153" s="1333">
        <f t="shared" si="31"/>
        <v>0</v>
      </c>
      <c r="O153" s="1333">
        <v>0</v>
      </c>
      <c r="P153" s="1252">
        <v>0</v>
      </c>
      <c r="Q153" s="1333">
        <f t="shared" si="32"/>
        <v>0</v>
      </c>
      <c r="R153" s="1350"/>
      <c r="S153" s="1307"/>
      <c r="T153" s="1307"/>
      <c r="U153" s="1307"/>
      <c r="V153" s="1307"/>
      <c r="W153" s="1307"/>
      <c r="X153" s="1307"/>
      <c r="Y153" s="1307"/>
    </row>
    <row r="154" spans="1:25" ht="18" customHeight="1">
      <c r="A154" s="1266" t="s">
        <v>480</v>
      </c>
      <c r="B154" s="1267" t="s">
        <v>481</v>
      </c>
      <c r="C154" s="1254">
        <v>0</v>
      </c>
      <c r="D154" s="1254">
        <v>0</v>
      </c>
      <c r="E154" s="1254">
        <f t="shared" si="28"/>
        <v>0</v>
      </c>
      <c r="F154" s="1254">
        <v>0</v>
      </c>
      <c r="G154" s="1273">
        <v>0</v>
      </c>
      <c r="H154" s="1254">
        <f t="shared" si="29"/>
        <v>0</v>
      </c>
      <c r="I154" s="1269">
        <v>0</v>
      </c>
      <c r="J154" s="1273">
        <v>1</v>
      </c>
      <c r="K154" s="1254">
        <f t="shared" si="30"/>
        <v>1</v>
      </c>
      <c r="L154" s="1333">
        <v>0</v>
      </c>
      <c r="M154" s="1252">
        <v>0</v>
      </c>
      <c r="N154" s="1333">
        <f t="shared" si="31"/>
        <v>0</v>
      </c>
      <c r="O154" s="1333">
        <v>0</v>
      </c>
      <c r="P154" s="1252">
        <v>1</v>
      </c>
      <c r="Q154" s="1333">
        <f t="shared" si="32"/>
        <v>1</v>
      </c>
      <c r="R154" s="1350"/>
      <c r="S154" s="1307"/>
      <c r="T154" s="1307"/>
      <c r="U154" s="1307"/>
      <c r="V154" s="1307"/>
      <c r="W154" s="1307"/>
      <c r="X154" s="1307"/>
      <c r="Y154" s="1307"/>
    </row>
    <row r="155" spans="1:25" ht="18" customHeight="1">
      <c r="A155" s="1266" t="s">
        <v>482</v>
      </c>
      <c r="B155" s="1267" t="s">
        <v>483</v>
      </c>
      <c r="C155" s="1254">
        <v>0</v>
      </c>
      <c r="D155" s="1254">
        <v>0</v>
      </c>
      <c r="E155" s="1254">
        <f t="shared" si="28"/>
        <v>0</v>
      </c>
      <c r="F155" s="1254">
        <v>0</v>
      </c>
      <c r="G155" s="1273">
        <v>0</v>
      </c>
      <c r="H155" s="1254">
        <f t="shared" si="29"/>
        <v>0</v>
      </c>
      <c r="I155" s="1269">
        <v>0</v>
      </c>
      <c r="J155" s="1273">
        <v>0</v>
      </c>
      <c r="K155" s="1254">
        <f t="shared" si="30"/>
        <v>0</v>
      </c>
      <c r="L155" s="1333">
        <v>0</v>
      </c>
      <c r="M155" s="1252">
        <v>0</v>
      </c>
      <c r="N155" s="1333">
        <f t="shared" si="31"/>
        <v>0</v>
      </c>
      <c r="O155" s="1333">
        <v>0</v>
      </c>
      <c r="P155" s="1252">
        <v>2</v>
      </c>
      <c r="Q155" s="1333">
        <f t="shared" si="32"/>
        <v>2</v>
      </c>
      <c r="R155" s="1350"/>
      <c r="S155" s="1307"/>
      <c r="T155" s="1307"/>
      <c r="U155" s="1307"/>
      <c r="V155" s="1307"/>
      <c r="W155" s="1307"/>
      <c r="X155" s="1307"/>
      <c r="Y155" s="1307"/>
    </row>
    <row r="156" spans="1:25" ht="18" customHeight="1">
      <c r="A156" s="1266" t="s">
        <v>484</v>
      </c>
      <c r="B156" s="1267" t="s">
        <v>485</v>
      </c>
      <c r="C156" s="1254">
        <v>0</v>
      </c>
      <c r="D156" s="1254">
        <v>0</v>
      </c>
      <c r="E156" s="1254">
        <f t="shared" si="28"/>
        <v>0</v>
      </c>
      <c r="F156" s="1254">
        <v>0</v>
      </c>
      <c r="G156" s="1273">
        <v>0</v>
      </c>
      <c r="H156" s="1254">
        <f t="shared" si="29"/>
        <v>0</v>
      </c>
      <c r="I156" s="1269">
        <v>0</v>
      </c>
      <c r="J156" s="1273">
        <v>0</v>
      </c>
      <c r="K156" s="1254">
        <f t="shared" si="30"/>
        <v>0</v>
      </c>
      <c r="L156" s="1333">
        <v>0</v>
      </c>
      <c r="M156" s="1252">
        <v>0</v>
      </c>
      <c r="N156" s="1333">
        <f t="shared" si="31"/>
        <v>0</v>
      </c>
      <c r="O156" s="1333">
        <v>0</v>
      </c>
      <c r="P156" s="1252">
        <v>0</v>
      </c>
      <c r="Q156" s="1333">
        <f t="shared" si="32"/>
        <v>0</v>
      </c>
      <c r="R156" s="1350"/>
      <c r="S156" s="1307"/>
      <c r="T156" s="1307"/>
      <c r="U156" s="1307"/>
      <c r="V156" s="1307"/>
      <c r="W156" s="1307"/>
      <c r="X156" s="1307"/>
      <c r="Y156" s="1307"/>
    </row>
    <row r="157" spans="1:25" ht="18" customHeight="1">
      <c r="A157" s="1266" t="s">
        <v>486</v>
      </c>
      <c r="B157" s="1267" t="s">
        <v>487</v>
      </c>
      <c r="C157" s="1254">
        <v>0</v>
      </c>
      <c r="D157" s="1254">
        <v>0</v>
      </c>
      <c r="E157" s="1254">
        <f t="shared" si="28"/>
        <v>0</v>
      </c>
      <c r="F157" s="1254">
        <v>0</v>
      </c>
      <c r="G157" s="1273">
        <v>0</v>
      </c>
      <c r="H157" s="1254">
        <f t="shared" si="29"/>
        <v>0</v>
      </c>
      <c r="I157" s="1269">
        <v>0</v>
      </c>
      <c r="J157" s="1273">
        <v>0</v>
      </c>
      <c r="K157" s="1254">
        <f t="shared" si="30"/>
        <v>0</v>
      </c>
      <c r="L157" s="1333">
        <v>0</v>
      </c>
      <c r="M157" s="1252">
        <v>0</v>
      </c>
      <c r="N157" s="1333">
        <f t="shared" si="31"/>
        <v>0</v>
      </c>
      <c r="O157" s="1333">
        <v>0</v>
      </c>
      <c r="P157" s="1252">
        <v>0</v>
      </c>
      <c r="Q157" s="1333">
        <f t="shared" si="32"/>
        <v>0</v>
      </c>
      <c r="R157" s="1350"/>
      <c r="S157" s="1307"/>
      <c r="T157" s="1307"/>
      <c r="U157" s="1307"/>
      <c r="V157" s="1307"/>
      <c r="W157" s="1307"/>
      <c r="X157" s="1307"/>
      <c r="Y157" s="1307"/>
    </row>
    <row r="158" spans="1:25" ht="18" customHeight="1">
      <c r="A158" s="1266" t="s">
        <v>488</v>
      </c>
      <c r="B158" s="1267" t="s">
        <v>489</v>
      </c>
      <c r="C158" s="1254">
        <v>0</v>
      </c>
      <c r="D158" s="1254">
        <v>0</v>
      </c>
      <c r="E158" s="1254">
        <f t="shared" si="28"/>
        <v>0</v>
      </c>
      <c r="F158" s="1254">
        <v>0</v>
      </c>
      <c r="G158" s="1273">
        <v>5</v>
      </c>
      <c r="H158" s="1254">
        <f t="shared" si="29"/>
        <v>5</v>
      </c>
      <c r="I158" s="1269">
        <v>0</v>
      </c>
      <c r="J158" s="1273">
        <v>2</v>
      </c>
      <c r="K158" s="1254">
        <f t="shared" si="30"/>
        <v>2</v>
      </c>
      <c r="L158" s="1333">
        <v>0</v>
      </c>
      <c r="M158" s="1252">
        <v>0</v>
      </c>
      <c r="N158" s="1333">
        <f t="shared" si="31"/>
        <v>0</v>
      </c>
      <c r="O158" s="1333">
        <v>0</v>
      </c>
      <c r="P158" s="1252">
        <v>2</v>
      </c>
      <c r="Q158" s="1333">
        <f t="shared" si="32"/>
        <v>2</v>
      </c>
      <c r="R158" s="1350"/>
      <c r="S158" s="1307"/>
      <c r="T158" s="1307"/>
      <c r="U158" s="1307"/>
      <c r="V158" s="1307"/>
      <c r="W158" s="1307"/>
      <c r="X158" s="1307"/>
      <c r="Y158" s="1307"/>
    </row>
    <row r="159" spans="1:25" ht="18" customHeight="1">
      <c r="A159" s="1266" t="s">
        <v>490</v>
      </c>
      <c r="B159" s="1267" t="s">
        <v>491</v>
      </c>
      <c r="C159" s="1254">
        <v>0</v>
      </c>
      <c r="D159" s="1254">
        <v>0</v>
      </c>
      <c r="E159" s="1254">
        <f t="shared" si="28"/>
        <v>0</v>
      </c>
      <c r="F159" s="1254">
        <v>0</v>
      </c>
      <c r="G159" s="1273">
        <v>0</v>
      </c>
      <c r="H159" s="1254">
        <f t="shared" si="29"/>
        <v>0</v>
      </c>
      <c r="I159" s="1269">
        <v>0</v>
      </c>
      <c r="J159" s="1269">
        <v>0</v>
      </c>
      <c r="K159" s="1254">
        <f t="shared" si="30"/>
        <v>0</v>
      </c>
      <c r="L159" s="1333">
        <v>0</v>
      </c>
      <c r="M159" s="1252">
        <v>0</v>
      </c>
      <c r="N159" s="1333">
        <f t="shared" si="31"/>
        <v>0</v>
      </c>
      <c r="O159" s="1333">
        <v>0</v>
      </c>
      <c r="P159" s="1252">
        <v>1</v>
      </c>
      <c r="Q159" s="1333">
        <f t="shared" si="32"/>
        <v>1</v>
      </c>
      <c r="R159" s="1350"/>
      <c r="S159" s="1307"/>
      <c r="T159" s="1307"/>
      <c r="U159" s="1307"/>
      <c r="V159" s="1307"/>
      <c r="W159" s="1307"/>
      <c r="X159" s="1307"/>
      <c r="Y159" s="1307"/>
    </row>
    <row r="160" spans="1:25" ht="18" customHeight="1">
      <c r="A160" s="1266" t="s">
        <v>492</v>
      </c>
      <c r="B160" s="1267" t="s">
        <v>493</v>
      </c>
      <c r="C160" s="1254">
        <v>0</v>
      </c>
      <c r="D160" s="1254">
        <v>0</v>
      </c>
      <c r="E160" s="1254">
        <f t="shared" si="28"/>
        <v>0</v>
      </c>
      <c r="F160" s="1254">
        <v>0</v>
      </c>
      <c r="G160" s="1254">
        <v>0</v>
      </c>
      <c r="H160" s="1254">
        <f t="shared" si="29"/>
        <v>0</v>
      </c>
      <c r="I160" s="1269">
        <v>0</v>
      </c>
      <c r="J160" s="1269">
        <v>0</v>
      </c>
      <c r="K160" s="1254">
        <f t="shared" si="30"/>
        <v>0</v>
      </c>
      <c r="L160" s="1333">
        <v>0</v>
      </c>
      <c r="M160" s="1252">
        <v>0</v>
      </c>
      <c r="N160" s="1333">
        <f t="shared" si="31"/>
        <v>0</v>
      </c>
      <c r="O160" s="1333">
        <v>0</v>
      </c>
      <c r="P160" s="1252">
        <v>0</v>
      </c>
      <c r="Q160" s="1333">
        <f t="shared" si="32"/>
        <v>0</v>
      </c>
      <c r="R160" s="1350"/>
      <c r="S160" s="1307"/>
      <c r="T160" s="1307"/>
      <c r="U160" s="1307"/>
      <c r="V160" s="1307"/>
      <c r="W160" s="1307"/>
      <c r="X160" s="1307"/>
      <c r="Y160" s="1307"/>
    </row>
    <row r="161" spans="1:25" ht="18" customHeight="1">
      <c r="A161" s="1266" t="s">
        <v>494</v>
      </c>
      <c r="B161" s="1267" t="s">
        <v>495</v>
      </c>
      <c r="C161" s="1254">
        <v>0</v>
      </c>
      <c r="D161" s="1254">
        <v>0</v>
      </c>
      <c r="E161" s="1254">
        <f t="shared" si="28"/>
        <v>0</v>
      </c>
      <c r="F161" s="1254">
        <v>0</v>
      </c>
      <c r="G161" s="1254">
        <v>0</v>
      </c>
      <c r="H161" s="1254">
        <f t="shared" si="29"/>
        <v>0</v>
      </c>
      <c r="I161" s="1269">
        <v>0</v>
      </c>
      <c r="J161" s="1269">
        <v>0</v>
      </c>
      <c r="K161" s="1254">
        <f t="shared" si="30"/>
        <v>0</v>
      </c>
      <c r="L161" s="1333">
        <v>0</v>
      </c>
      <c r="M161" s="1252">
        <v>1</v>
      </c>
      <c r="N161" s="1333">
        <f t="shared" si="31"/>
        <v>1</v>
      </c>
      <c r="O161" s="1333">
        <v>0</v>
      </c>
      <c r="P161" s="1252">
        <v>0</v>
      </c>
      <c r="Q161" s="1333">
        <f t="shared" si="32"/>
        <v>0</v>
      </c>
      <c r="R161" s="1350"/>
      <c r="S161" s="1307"/>
      <c r="T161" s="1307"/>
      <c r="U161" s="1307"/>
      <c r="V161" s="1307"/>
      <c r="W161" s="1307"/>
      <c r="X161" s="1307"/>
      <c r="Y161" s="1307"/>
    </row>
    <row r="162" spans="1:25" ht="18" customHeight="1">
      <c r="A162" s="1266" t="s">
        <v>496</v>
      </c>
      <c r="B162" s="1267" t="s">
        <v>497</v>
      </c>
      <c r="C162" s="1254">
        <v>0</v>
      </c>
      <c r="D162" s="1254">
        <v>0</v>
      </c>
      <c r="E162" s="1254">
        <f t="shared" si="28"/>
        <v>0</v>
      </c>
      <c r="F162" s="1254">
        <v>0</v>
      </c>
      <c r="G162" s="1254">
        <v>0</v>
      </c>
      <c r="H162" s="1254">
        <f t="shared" si="29"/>
        <v>0</v>
      </c>
      <c r="I162" s="1269">
        <v>0</v>
      </c>
      <c r="J162" s="1269">
        <v>0</v>
      </c>
      <c r="K162" s="1254">
        <f t="shared" si="30"/>
        <v>0</v>
      </c>
      <c r="L162" s="1333">
        <v>0</v>
      </c>
      <c r="M162" s="1252">
        <v>0</v>
      </c>
      <c r="N162" s="1333">
        <f t="shared" si="31"/>
        <v>0</v>
      </c>
      <c r="O162" s="1333">
        <v>0</v>
      </c>
      <c r="P162" s="1252">
        <v>0</v>
      </c>
      <c r="Q162" s="1333">
        <f t="shared" si="32"/>
        <v>0</v>
      </c>
      <c r="R162" s="1350"/>
      <c r="S162" s="1307"/>
      <c r="T162" s="1307"/>
      <c r="U162" s="1307"/>
      <c r="V162" s="1307"/>
      <c r="W162" s="1307"/>
      <c r="X162" s="1307"/>
      <c r="Y162" s="1307"/>
    </row>
    <row r="163" spans="1:25" ht="18" customHeight="1">
      <c r="A163" s="1266" t="s">
        <v>498</v>
      </c>
      <c r="B163" s="1267" t="s">
        <v>499</v>
      </c>
      <c r="C163" s="1254">
        <v>0</v>
      </c>
      <c r="D163" s="1254">
        <v>0</v>
      </c>
      <c r="E163" s="1254">
        <f t="shared" si="28"/>
        <v>0</v>
      </c>
      <c r="F163" s="1254">
        <v>0</v>
      </c>
      <c r="G163" s="1254">
        <v>0</v>
      </c>
      <c r="H163" s="1254">
        <f t="shared" si="29"/>
        <v>0</v>
      </c>
      <c r="I163" s="1269">
        <v>0</v>
      </c>
      <c r="J163" s="1269">
        <v>0</v>
      </c>
      <c r="K163" s="1254">
        <f t="shared" si="30"/>
        <v>0</v>
      </c>
      <c r="L163" s="1333">
        <v>0</v>
      </c>
      <c r="M163" s="1252">
        <v>0</v>
      </c>
      <c r="N163" s="1333">
        <f t="shared" si="31"/>
        <v>0</v>
      </c>
      <c r="O163" s="1333">
        <v>0</v>
      </c>
      <c r="P163" s="1252">
        <v>0</v>
      </c>
      <c r="Q163" s="1333">
        <f t="shared" si="32"/>
        <v>0</v>
      </c>
      <c r="R163" s="1350"/>
      <c r="S163" s="1307"/>
      <c r="T163" s="1307"/>
      <c r="U163" s="1307"/>
      <c r="V163" s="1307"/>
      <c r="W163" s="1307"/>
      <c r="X163" s="1307"/>
      <c r="Y163" s="1307"/>
    </row>
    <row r="164" spans="1:25" ht="18" customHeight="1">
      <c r="A164" s="1266" t="s">
        <v>500</v>
      </c>
      <c r="B164" s="1267" t="s">
        <v>501</v>
      </c>
      <c r="C164" s="1254">
        <v>0</v>
      </c>
      <c r="D164" s="1254">
        <v>0</v>
      </c>
      <c r="E164" s="1254">
        <f t="shared" si="28"/>
        <v>0</v>
      </c>
      <c r="F164" s="1254">
        <v>0</v>
      </c>
      <c r="G164" s="1254">
        <v>0</v>
      </c>
      <c r="H164" s="1254">
        <f t="shared" si="29"/>
        <v>0</v>
      </c>
      <c r="I164" s="1269">
        <v>0</v>
      </c>
      <c r="J164" s="1269">
        <v>0</v>
      </c>
      <c r="K164" s="1254">
        <f t="shared" si="30"/>
        <v>0</v>
      </c>
      <c r="L164" s="1333">
        <v>0</v>
      </c>
      <c r="M164" s="1252">
        <v>0</v>
      </c>
      <c r="N164" s="1333">
        <f t="shared" si="31"/>
        <v>0</v>
      </c>
      <c r="O164" s="1333">
        <v>0</v>
      </c>
      <c r="P164" s="1252">
        <v>0</v>
      </c>
      <c r="Q164" s="1333">
        <f t="shared" si="32"/>
        <v>0</v>
      </c>
      <c r="R164" s="1350"/>
      <c r="S164" s="1307"/>
      <c r="T164" s="1307"/>
      <c r="U164" s="1307"/>
      <c r="V164" s="1307"/>
      <c r="W164" s="1307"/>
      <c r="X164" s="1307"/>
      <c r="Y164" s="1307"/>
    </row>
    <row r="165" spans="1:25" ht="18" customHeight="1">
      <c r="A165" s="1266" t="s">
        <v>502</v>
      </c>
      <c r="B165" s="1267" t="s">
        <v>503</v>
      </c>
      <c r="C165" s="1254">
        <v>0</v>
      </c>
      <c r="D165" s="1254">
        <v>0</v>
      </c>
      <c r="E165" s="1254">
        <f t="shared" si="28"/>
        <v>0</v>
      </c>
      <c r="F165" s="1254">
        <v>0</v>
      </c>
      <c r="G165" s="1279">
        <v>0</v>
      </c>
      <c r="H165" s="1254">
        <f t="shared" si="29"/>
        <v>0</v>
      </c>
      <c r="I165" s="1269">
        <v>0</v>
      </c>
      <c r="J165" s="1269">
        <v>0</v>
      </c>
      <c r="K165" s="1254">
        <f t="shared" si="30"/>
        <v>0</v>
      </c>
      <c r="L165" s="1333">
        <v>0</v>
      </c>
      <c r="M165" s="1252">
        <v>0</v>
      </c>
      <c r="N165" s="1333">
        <f t="shared" si="31"/>
        <v>0</v>
      </c>
      <c r="O165" s="1333">
        <v>0</v>
      </c>
      <c r="P165" s="1252">
        <v>0</v>
      </c>
      <c r="Q165" s="1333">
        <f t="shared" si="32"/>
        <v>0</v>
      </c>
      <c r="R165" s="1350"/>
      <c r="S165" s="1307"/>
      <c r="T165" s="1307"/>
      <c r="U165" s="1307"/>
      <c r="V165" s="1307"/>
      <c r="W165" s="1307"/>
      <c r="X165" s="1307"/>
      <c r="Y165" s="1307"/>
    </row>
    <row r="166" spans="1:25" ht="18" customHeight="1">
      <c r="A166" s="1266" t="s">
        <v>504</v>
      </c>
      <c r="B166" s="1267" t="s">
        <v>505</v>
      </c>
      <c r="C166" s="1254">
        <v>0</v>
      </c>
      <c r="D166" s="1254">
        <v>0</v>
      </c>
      <c r="E166" s="1254">
        <f t="shared" si="28"/>
        <v>0</v>
      </c>
      <c r="F166" s="1254">
        <v>0</v>
      </c>
      <c r="G166" s="1254">
        <v>0</v>
      </c>
      <c r="H166" s="1254">
        <f t="shared" si="29"/>
        <v>0</v>
      </c>
      <c r="I166" s="1269">
        <v>0</v>
      </c>
      <c r="J166" s="1269">
        <v>0</v>
      </c>
      <c r="K166" s="1254">
        <f t="shared" si="30"/>
        <v>0</v>
      </c>
      <c r="L166" s="1333">
        <v>0</v>
      </c>
      <c r="M166" s="1252">
        <v>0</v>
      </c>
      <c r="N166" s="1333">
        <f t="shared" si="31"/>
        <v>0</v>
      </c>
      <c r="O166" s="1333">
        <v>0</v>
      </c>
      <c r="P166" s="1252">
        <v>0</v>
      </c>
      <c r="Q166" s="1333">
        <f t="shared" si="32"/>
        <v>0</v>
      </c>
      <c r="R166" s="1350"/>
      <c r="S166" s="1307"/>
      <c r="T166" s="1307"/>
      <c r="U166" s="1307"/>
      <c r="V166" s="1307"/>
      <c r="W166" s="1307"/>
      <c r="X166" s="1307"/>
      <c r="Y166" s="1307"/>
    </row>
    <row r="167" spans="1:25" ht="18" customHeight="1">
      <c r="A167" s="1266" t="s">
        <v>506</v>
      </c>
      <c r="B167" s="1267" t="s">
        <v>507</v>
      </c>
      <c r="C167" s="1254">
        <v>0</v>
      </c>
      <c r="D167" s="1254">
        <v>0</v>
      </c>
      <c r="E167" s="1254">
        <f t="shared" si="28"/>
        <v>0</v>
      </c>
      <c r="F167" s="1254">
        <v>0</v>
      </c>
      <c r="G167" s="1254">
        <v>0</v>
      </c>
      <c r="H167" s="1254">
        <f t="shared" si="29"/>
        <v>0</v>
      </c>
      <c r="I167" s="1269">
        <v>0</v>
      </c>
      <c r="J167" s="1269">
        <v>0</v>
      </c>
      <c r="K167" s="1254">
        <f t="shared" si="30"/>
        <v>0</v>
      </c>
      <c r="L167" s="1333">
        <v>0</v>
      </c>
      <c r="M167" s="1252">
        <v>0</v>
      </c>
      <c r="N167" s="1333">
        <f t="shared" si="31"/>
        <v>0</v>
      </c>
      <c r="O167" s="1333">
        <v>0</v>
      </c>
      <c r="P167" s="1252">
        <v>0</v>
      </c>
      <c r="Q167" s="1333">
        <f t="shared" si="32"/>
        <v>0</v>
      </c>
      <c r="R167" s="1350"/>
      <c r="S167" s="1307"/>
      <c r="T167" s="1307"/>
      <c r="U167" s="1307"/>
      <c r="V167" s="1307"/>
      <c r="W167" s="1307"/>
      <c r="X167" s="1307"/>
      <c r="Y167" s="1307"/>
    </row>
    <row r="168" spans="1:25" ht="18" customHeight="1">
      <c r="A168" s="1266" t="s">
        <v>508</v>
      </c>
      <c r="B168" s="1267" t="s">
        <v>509</v>
      </c>
      <c r="C168" s="1254">
        <v>0</v>
      </c>
      <c r="D168" s="1254">
        <v>0</v>
      </c>
      <c r="E168" s="1254">
        <f t="shared" si="28"/>
        <v>0</v>
      </c>
      <c r="F168" s="1254">
        <v>0</v>
      </c>
      <c r="G168" s="1254">
        <v>0</v>
      </c>
      <c r="H168" s="1254">
        <f t="shared" si="29"/>
        <v>0</v>
      </c>
      <c r="I168" s="1269">
        <v>0</v>
      </c>
      <c r="J168" s="1269">
        <v>0</v>
      </c>
      <c r="K168" s="1254">
        <f t="shared" si="30"/>
        <v>0</v>
      </c>
      <c r="L168" s="1333">
        <v>0</v>
      </c>
      <c r="M168" s="1252">
        <v>0</v>
      </c>
      <c r="N168" s="1333">
        <f t="shared" si="31"/>
        <v>0</v>
      </c>
      <c r="O168" s="1333">
        <v>0</v>
      </c>
      <c r="P168" s="1252">
        <v>0</v>
      </c>
      <c r="Q168" s="1333">
        <f t="shared" si="32"/>
        <v>0</v>
      </c>
      <c r="R168" s="1350"/>
      <c r="S168" s="1307"/>
      <c r="T168" s="1307"/>
      <c r="U168" s="1307"/>
      <c r="V168" s="1307"/>
      <c r="W168" s="1307"/>
      <c r="X168" s="1307"/>
      <c r="Y168" s="1307"/>
    </row>
    <row r="169" spans="1:25" ht="18" customHeight="1">
      <c r="A169" s="1266" t="s">
        <v>510</v>
      </c>
      <c r="B169" s="1267" t="s">
        <v>511</v>
      </c>
      <c r="C169" s="1254">
        <v>0</v>
      </c>
      <c r="D169" s="1254">
        <v>0</v>
      </c>
      <c r="E169" s="1254">
        <f t="shared" si="28"/>
        <v>0</v>
      </c>
      <c r="F169" s="1254">
        <v>0</v>
      </c>
      <c r="G169" s="1273">
        <v>0</v>
      </c>
      <c r="H169" s="1254">
        <f t="shared" si="29"/>
        <v>0</v>
      </c>
      <c r="I169" s="1269">
        <v>0</v>
      </c>
      <c r="J169" s="1269">
        <v>0</v>
      </c>
      <c r="K169" s="1254">
        <f t="shared" si="30"/>
        <v>0</v>
      </c>
      <c r="L169" s="1333">
        <v>0</v>
      </c>
      <c r="M169" s="1252">
        <v>0</v>
      </c>
      <c r="N169" s="1333">
        <f t="shared" si="31"/>
        <v>0</v>
      </c>
      <c r="O169" s="1333">
        <v>0</v>
      </c>
      <c r="P169" s="1252">
        <v>0</v>
      </c>
      <c r="Q169" s="1333">
        <f t="shared" si="32"/>
        <v>0</v>
      </c>
      <c r="R169" s="1350"/>
      <c r="S169" s="1307"/>
      <c r="T169" s="1307"/>
      <c r="U169" s="1307"/>
      <c r="V169" s="1307"/>
      <c r="W169" s="1307"/>
      <c r="X169" s="1307"/>
      <c r="Y169" s="1307"/>
    </row>
    <row r="170" spans="1:25" ht="18" customHeight="1">
      <c r="A170" s="1266" t="s">
        <v>512</v>
      </c>
      <c r="B170" s="1267" t="s">
        <v>513</v>
      </c>
      <c r="C170" s="1254">
        <v>0</v>
      </c>
      <c r="D170" s="1254">
        <v>0</v>
      </c>
      <c r="E170" s="1254">
        <f t="shared" si="28"/>
        <v>0</v>
      </c>
      <c r="F170" s="1254">
        <v>0</v>
      </c>
      <c r="G170" s="1273">
        <v>0</v>
      </c>
      <c r="H170" s="1254">
        <f t="shared" si="29"/>
        <v>0</v>
      </c>
      <c r="I170" s="1269">
        <v>0</v>
      </c>
      <c r="J170" s="1269">
        <v>0</v>
      </c>
      <c r="K170" s="1254">
        <f t="shared" si="30"/>
        <v>0</v>
      </c>
      <c r="L170" s="1333">
        <v>0</v>
      </c>
      <c r="M170" s="1252">
        <v>0</v>
      </c>
      <c r="N170" s="1333">
        <f t="shared" si="31"/>
        <v>0</v>
      </c>
      <c r="O170" s="1333">
        <v>0</v>
      </c>
      <c r="P170" s="1252">
        <v>0</v>
      </c>
      <c r="Q170" s="1333">
        <f t="shared" si="32"/>
        <v>0</v>
      </c>
      <c r="R170" s="1350"/>
      <c r="S170" s="1307"/>
      <c r="T170" s="1307"/>
      <c r="U170" s="1307"/>
      <c r="V170" s="1307"/>
      <c r="W170" s="1307"/>
      <c r="X170" s="1307"/>
      <c r="Y170" s="1307"/>
    </row>
    <row r="171" spans="1:25" ht="18" customHeight="1" thickBot="1">
      <c r="A171" s="1281" t="s">
        <v>514</v>
      </c>
      <c r="B171" s="1282" t="s">
        <v>515</v>
      </c>
      <c r="C171" s="1254">
        <v>1</v>
      </c>
      <c r="D171" s="1254">
        <v>0</v>
      </c>
      <c r="E171" s="1254">
        <f t="shared" si="28"/>
        <v>1</v>
      </c>
      <c r="F171" s="1254">
        <v>0</v>
      </c>
      <c r="G171" s="1286">
        <v>0</v>
      </c>
      <c r="H171" s="1254">
        <f t="shared" si="29"/>
        <v>0</v>
      </c>
      <c r="I171" s="1269">
        <v>0</v>
      </c>
      <c r="J171" s="1286">
        <v>0</v>
      </c>
      <c r="K171" s="1254">
        <f t="shared" si="30"/>
        <v>0</v>
      </c>
      <c r="L171" s="1333">
        <v>0</v>
      </c>
      <c r="M171" s="1252">
        <v>0</v>
      </c>
      <c r="N171" s="1333">
        <f t="shared" si="31"/>
        <v>0</v>
      </c>
      <c r="O171" s="1333">
        <v>0</v>
      </c>
      <c r="P171" s="1252">
        <v>0</v>
      </c>
      <c r="Q171" s="1333">
        <f t="shared" si="32"/>
        <v>0</v>
      </c>
      <c r="R171" s="1350"/>
      <c r="S171" s="1307"/>
      <c r="T171" s="1307"/>
      <c r="U171" s="1307"/>
      <c r="V171" s="1307"/>
      <c r="W171" s="1307"/>
      <c r="X171" s="1307"/>
      <c r="Y171" s="1307"/>
    </row>
    <row r="172" spans="1:25" ht="18" customHeight="1">
      <c r="A172" s="1289" t="s">
        <v>896</v>
      </c>
      <c r="B172" s="1290" t="s">
        <v>131</v>
      </c>
      <c r="C172" s="1293">
        <f t="shared" ref="C172:N172" si="33">SUM(C136:C171)</f>
        <v>21</v>
      </c>
      <c r="D172" s="1293">
        <f t="shared" si="33"/>
        <v>34</v>
      </c>
      <c r="E172" s="1293">
        <f t="shared" si="33"/>
        <v>55</v>
      </c>
      <c r="F172" s="1293">
        <f t="shared" si="33"/>
        <v>0</v>
      </c>
      <c r="G172" s="1293">
        <f t="shared" si="33"/>
        <v>34</v>
      </c>
      <c r="H172" s="1293">
        <f t="shared" si="33"/>
        <v>34</v>
      </c>
      <c r="I172" s="1293">
        <f t="shared" si="33"/>
        <v>5</v>
      </c>
      <c r="J172" s="1293">
        <f t="shared" si="33"/>
        <v>11</v>
      </c>
      <c r="K172" s="1293">
        <f t="shared" si="33"/>
        <v>16</v>
      </c>
      <c r="L172" s="1293">
        <f t="shared" si="33"/>
        <v>8</v>
      </c>
      <c r="M172" s="1293">
        <f t="shared" si="33"/>
        <v>9</v>
      </c>
      <c r="N172" s="1293">
        <f t="shared" si="33"/>
        <v>17</v>
      </c>
      <c r="O172" s="1293">
        <f>SUM(O136:O171)</f>
        <v>0</v>
      </c>
      <c r="P172" s="1293">
        <f>SUM(P136:P171)</f>
        <v>24</v>
      </c>
      <c r="Q172" s="1293">
        <f>SUM(Q136:Q171)</f>
        <v>24</v>
      </c>
    </row>
    <row r="173" spans="1:25" ht="18" customHeight="1">
      <c r="A173" s="1165"/>
    </row>
  </sheetData>
  <mergeCells count="68">
    <mergeCell ref="C133:E133"/>
    <mergeCell ref="F133:H133"/>
    <mergeCell ref="I133:K133"/>
    <mergeCell ref="L133:N133"/>
    <mergeCell ref="O133:Q133"/>
    <mergeCell ref="A134:B134"/>
    <mergeCell ref="A132:B132"/>
    <mergeCell ref="C132:E132"/>
    <mergeCell ref="F132:H132"/>
    <mergeCell ref="I132:K132"/>
    <mergeCell ref="L132:N132"/>
    <mergeCell ref="O132:Q132"/>
    <mergeCell ref="C91:E91"/>
    <mergeCell ref="F91:H91"/>
    <mergeCell ref="I91:K91"/>
    <mergeCell ref="L91:N91"/>
    <mergeCell ref="O91:Q91"/>
    <mergeCell ref="A92:B92"/>
    <mergeCell ref="A50:B50"/>
    <mergeCell ref="R50:S50"/>
    <mergeCell ref="A90:B90"/>
    <mergeCell ref="C90:E90"/>
    <mergeCell ref="F90:H90"/>
    <mergeCell ref="I90:K90"/>
    <mergeCell ref="L90:N90"/>
    <mergeCell ref="O90:Q90"/>
    <mergeCell ref="C49:E49"/>
    <mergeCell ref="F49:H49"/>
    <mergeCell ref="I49:K49"/>
    <mergeCell ref="L49:N49"/>
    <mergeCell ref="O49:Q49"/>
    <mergeCell ref="T49:V49"/>
    <mergeCell ref="R45:AE45"/>
    <mergeCell ref="A46:N46"/>
    <mergeCell ref="A48:B49"/>
    <mergeCell ref="C48:E48"/>
    <mergeCell ref="F48:H48"/>
    <mergeCell ref="I48:K48"/>
    <mergeCell ref="L48:N48"/>
    <mergeCell ref="O48:Q48"/>
    <mergeCell ref="R48:S48"/>
    <mergeCell ref="T48:V48"/>
    <mergeCell ref="W5:Y5"/>
    <mergeCell ref="Z5:AB5"/>
    <mergeCell ref="AC5:AE5"/>
    <mergeCell ref="AF5:AH5"/>
    <mergeCell ref="A6:B6"/>
    <mergeCell ref="R6:S6"/>
    <mergeCell ref="C5:E5"/>
    <mergeCell ref="F5:H5"/>
    <mergeCell ref="I5:K5"/>
    <mergeCell ref="L5:N5"/>
    <mergeCell ref="O5:Q5"/>
    <mergeCell ref="T5:V5"/>
    <mergeCell ref="R4:S4"/>
    <mergeCell ref="T4:V4"/>
    <mergeCell ref="W4:Y4"/>
    <mergeCell ref="Z4:AB4"/>
    <mergeCell ref="AC4:AE4"/>
    <mergeCell ref="AF4:AH4"/>
    <mergeCell ref="A1:Q1"/>
    <mergeCell ref="A2:Q2"/>
    <mergeCell ref="A4:B4"/>
    <mergeCell ref="C4:E4"/>
    <mergeCell ref="F4:H4"/>
    <mergeCell ref="I4:K4"/>
    <mergeCell ref="L4:N4"/>
    <mergeCell ref="O4:Q4"/>
  </mergeCells>
  <printOptions horizontalCentered="1" verticalCentered="1"/>
  <pageMargins left="0.59055118110236227" right="0.59055118110236227" top="0.39370078740157483" bottom="0.39370078740157483" header="0.51181102362204722" footer="0.51181102362204722"/>
  <pageSetup paperSize="9" scale="65" orientation="landscape" r:id="rId1"/>
  <headerFooter alignWithMargins="0"/>
  <rowBreaks count="3" manualBreakCount="3">
    <brk id="46" max="33" man="1"/>
    <brk id="88" max="33" man="1"/>
    <brk id="130" max="33" man="1"/>
  </rowBreaks>
  <colBreaks count="1" manualBreakCount="1">
    <brk id="17" max="1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3C581-DE1D-4CB5-BC12-B751FA08C546}">
  <dimension ref="A1:P31"/>
  <sheetViews>
    <sheetView showGridLines="0" zoomScaleNormal="100" workbookViewId="0">
      <selection activeCell="I22" sqref="I22"/>
    </sheetView>
  </sheetViews>
  <sheetFormatPr defaultColWidth="8.85546875" defaultRowHeight="24.75"/>
  <cols>
    <col min="1" max="1" width="16.28515625" style="1361" customWidth="1"/>
    <col min="2" max="2" width="15.42578125" style="1361" customWidth="1"/>
    <col min="3" max="12" width="12.7109375" style="1361" customWidth="1"/>
    <col min="13" max="256" width="8.85546875" style="1361"/>
    <col min="257" max="257" width="16.28515625" style="1361" customWidth="1"/>
    <col min="258" max="258" width="15.42578125" style="1361" customWidth="1"/>
    <col min="259" max="268" width="12.7109375" style="1361" customWidth="1"/>
    <col min="269" max="512" width="8.85546875" style="1361"/>
    <col min="513" max="513" width="16.28515625" style="1361" customWidth="1"/>
    <col min="514" max="514" width="15.42578125" style="1361" customWidth="1"/>
    <col min="515" max="524" width="12.7109375" style="1361" customWidth="1"/>
    <col min="525" max="768" width="8.85546875" style="1361"/>
    <col min="769" max="769" width="16.28515625" style="1361" customWidth="1"/>
    <col min="770" max="770" width="15.42578125" style="1361" customWidth="1"/>
    <col min="771" max="780" width="12.7109375" style="1361" customWidth="1"/>
    <col min="781" max="1024" width="8.85546875" style="1361"/>
    <col min="1025" max="1025" width="16.28515625" style="1361" customWidth="1"/>
    <col min="1026" max="1026" width="15.42578125" style="1361" customWidth="1"/>
    <col min="1027" max="1036" width="12.7109375" style="1361" customWidth="1"/>
    <col min="1037" max="1280" width="8.85546875" style="1361"/>
    <col min="1281" max="1281" width="16.28515625" style="1361" customWidth="1"/>
    <col min="1282" max="1282" width="15.42578125" style="1361" customWidth="1"/>
    <col min="1283" max="1292" width="12.7109375" style="1361" customWidth="1"/>
    <col min="1293" max="1536" width="8.85546875" style="1361"/>
    <col min="1537" max="1537" width="16.28515625" style="1361" customWidth="1"/>
    <col min="1538" max="1538" width="15.42578125" style="1361" customWidth="1"/>
    <col min="1539" max="1548" width="12.7109375" style="1361" customWidth="1"/>
    <col min="1549" max="1792" width="8.85546875" style="1361"/>
    <col min="1793" max="1793" width="16.28515625" style="1361" customWidth="1"/>
    <col min="1794" max="1794" width="15.42578125" style="1361" customWidth="1"/>
    <col min="1795" max="1804" width="12.7109375" style="1361" customWidth="1"/>
    <col min="1805" max="2048" width="8.85546875" style="1361"/>
    <col min="2049" max="2049" width="16.28515625" style="1361" customWidth="1"/>
    <col min="2050" max="2050" width="15.42578125" style="1361" customWidth="1"/>
    <col min="2051" max="2060" width="12.7109375" style="1361" customWidth="1"/>
    <col min="2061" max="2304" width="8.85546875" style="1361"/>
    <col min="2305" max="2305" width="16.28515625" style="1361" customWidth="1"/>
    <col min="2306" max="2306" width="15.42578125" style="1361" customWidth="1"/>
    <col min="2307" max="2316" width="12.7109375" style="1361" customWidth="1"/>
    <col min="2317" max="2560" width="8.85546875" style="1361"/>
    <col min="2561" max="2561" width="16.28515625" style="1361" customWidth="1"/>
    <col min="2562" max="2562" width="15.42578125" style="1361" customWidth="1"/>
    <col min="2563" max="2572" width="12.7109375" style="1361" customWidth="1"/>
    <col min="2573" max="2816" width="8.85546875" style="1361"/>
    <col min="2817" max="2817" width="16.28515625" style="1361" customWidth="1"/>
    <col min="2818" max="2818" width="15.42578125" style="1361" customWidth="1"/>
    <col min="2819" max="2828" width="12.7109375" style="1361" customWidth="1"/>
    <col min="2829" max="3072" width="8.85546875" style="1361"/>
    <col min="3073" max="3073" width="16.28515625" style="1361" customWidth="1"/>
    <col min="3074" max="3074" width="15.42578125" style="1361" customWidth="1"/>
    <col min="3075" max="3084" width="12.7109375" style="1361" customWidth="1"/>
    <col min="3085" max="3328" width="8.85546875" style="1361"/>
    <col min="3329" max="3329" width="16.28515625" style="1361" customWidth="1"/>
    <col min="3330" max="3330" width="15.42578125" style="1361" customWidth="1"/>
    <col min="3331" max="3340" width="12.7109375" style="1361" customWidth="1"/>
    <col min="3341" max="3584" width="8.85546875" style="1361"/>
    <col min="3585" max="3585" width="16.28515625" style="1361" customWidth="1"/>
    <col min="3586" max="3586" width="15.42578125" style="1361" customWidth="1"/>
    <col min="3587" max="3596" width="12.7109375" style="1361" customWidth="1"/>
    <col min="3597" max="3840" width="8.85546875" style="1361"/>
    <col min="3841" max="3841" width="16.28515625" style="1361" customWidth="1"/>
    <col min="3842" max="3842" width="15.42578125" style="1361" customWidth="1"/>
    <col min="3843" max="3852" width="12.7109375" style="1361" customWidth="1"/>
    <col min="3853" max="4096" width="8.85546875" style="1361"/>
    <col min="4097" max="4097" width="16.28515625" style="1361" customWidth="1"/>
    <col min="4098" max="4098" width="15.42578125" style="1361" customWidth="1"/>
    <col min="4099" max="4108" width="12.7109375" style="1361" customWidth="1"/>
    <col min="4109" max="4352" width="8.85546875" style="1361"/>
    <col min="4353" max="4353" width="16.28515625" style="1361" customWidth="1"/>
    <col min="4354" max="4354" width="15.42578125" style="1361" customWidth="1"/>
    <col min="4355" max="4364" width="12.7109375" style="1361" customWidth="1"/>
    <col min="4365" max="4608" width="8.85546875" style="1361"/>
    <col min="4609" max="4609" width="16.28515625" style="1361" customWidth="1"/>
    <col min="4610" max="4610" width="15.42578125" style="1361" customWidth="1"/>
    <col min="4611" max="4620" width="12.7109375" style="1361" customWidth="1"/>
    <col min="4621" max="4864" width="8.85546875" style="1361"/>
    <col min="4865" max="4865" width="16.28515625" style="1361" customWidth="1"/>
    <col min="4866" max="4866" width="15.42578125" style="1361" customWidth="1"/>
    <col min="4867" max="4876" width="12.7109375" style="1361" customWidth="1"/>
    <col min="4877" max="5120" width="8.85546875" style="1361"/>
    <col min="5121" max="5121" width="16.28515625" style="1361" customWidth="1"/>
    <col min="5122" max="5122" width="15.42578125" style="1361" customWidth="1"/>
    <col min="5123" max="5132" width="12.7109375" style="1361" customWidth="1"/>
    <col min="5133" max="5376" width="8.85546875" style="1361"/>
    <col min="5377" max="5377" width="16.28515625" style="1361" customWidth="1"/>
    <col min="5378" max="5378" width="15.42578125" style="1361" customWidth="1"/>
    <col min="5379" max="5388" width="12.7109375" style="1361" customWidth="1"/>
    <col min="5389" max="5632" width="8.85546875" style="1361"/>
    <col min="5633" max="5633" width="16.28515625" style="1361" customWidth="1"/>
    <col min="5634" max="5634" width="15.42578125" style="1361" customWidth="1"/>
    <col min="5635" max="5644" width="12.7109375" style="1361" customWidth="1"/>
    <col min="5645" max="5888" width="8.85546875" style="1361"/>
    <col min="5889" max="5889" width="16.28515625" style="1361" customWidth="1"/>
    <col min="5890" max="5890" width="15.42578125" style="1361" customWidth="1"/>
    <col min="5891" max="5900" width="12.7109375" style="1361" customWidth="1"/>
    <col min="5901" max="6144" width="8.85546875" style="1361"/>
    <col min="6145" max="6145" width="16.28515625" style="1361" customWidth="1"/>
    <col min="6146" max="6146" width="15.42578125" style="1361" customWidth="1"/>
    <col min="6147" max="6156" width="12.7109375" style="1361" customWidth="1"/>
    <col min="6157" max="6400" width="8.85546875" style="1361"/>
    <col min="6401" max="6401" width="16.28515625" style="1361" customWidth="1"/>
    <col min="6402" max="6402" width="15.42578125" style="1361" customWidth="1"/>
    <col min="6403" max="6412" width="12.7109375" style="1361" customWidth="1"/>
    <col min="6413" max="6656" width="8.85546875" style="1361"/>
    <col min="6657" max="6657" width="16.28515625" style="1361" customWidth="1"/>
    <col min="6658" max="6658" width="15.42578125" style="1361" customWidth="1"/>
    <col min="6659" max="6668" width="12.7109375" style="1361" customWidth="1"/>
    <col min="6669" max="6912" width="8.85546875" style="1361"/>
    <col min="6913" max="6913" width="16.28515625" style="1361" customWidth="1"/>
    <col min="6914" max="6914" width="15.42578125" style="1361" customWidth="1"/>
    <col min="6915" max="6924" width="12.7109375" style="1361" customWidth="1"/>
    <col min="6925" max="7168" width="8.85546875" style="1361"/>
    <col min="7169" max="7169" width="16.28515625" style="1361" customWidth="1"/>
    <col min="7170" max="7170" width="15.42578125" style="1361" customWidth="1"/>
    <col min="7171" max="7180" width="12.7109375" style="1361" customWidth="1"/>
    <col min="7181" max="7424" width="8.85546875" style="1361"/>
    <col min="7425" max="7425" width="16.28515625" style="1361" customWidth="1"/>
    <col min="7426" max="7426" width="15.42578125" style="1361" customWidth="1"/>
    <col min="7427" max="7436" width="12.7109375" style="1361" customWidth="1"/>
    <col min="7437" max="7680" width="8.85546875" style="1361"/>
    <col min="7681" max="7681" width="16.28515625" style="1361" customWidth="1"/>
    <col min="7682" max="7682" width="15.42578125" style="1361" customWidth="1"/>
    <col min="7683" max="7692" width="12.7109375" style="1361" customWidth="1"/>
    <col min="7693" max="7936" width="8.85546875" style="1361"/>
    <col min="7937" max="7937" width="16.28515625" style="1361" customWidth="1"/>
    <col min="7938" max="7938" width="15.42578125" style="1361" customWidth="1"/>
    <col min="7939" max="7948" width="12.7109375" style="1361" customWidth="1"/>
    <col min="7949" max="8192" width="8.85546875" style="1361"/>
    <col min="8193" max="8193" width="16.28515625" style="1361" customWidth="1"/>
    <col min="8194" max="8194" width="15.42578125" style="1361" customWidth="1"/>
    <col min="8195" max="8204" width="12.7109375" style="1361" customWidth="1"/>
    <col min="8205" max="8448" width="8.85546875" style="1361"/>
    <col min="8449" max="8449" width="16.28515625" style="1361" customWidth="1"/>
    <col min="8450" max="8450" width="15.42578125" style="1361" customWidth="1"/>
    <col min="8451" max="8460" width="12.7109375" style="1361" customWidth="1"/>
    <col min="8461" max="8704" width="8.85546875" style="1361"/>
    <col min="8705" max="8705" width="16.28515625" style="1361" customWidth="1"/>
    <col min="8706" max="8706" width="15.42578125" style="1361" customWidth="1"/>
    <col min="8707" max="8716" width="12.7109375" style="1361" customWidth="1"/>
    <col min="8717" max="8960" width="8.85546875" style="1361"/>
    <col min="8961" max="8961" width="16.28515625" style="1361" customWidth="1"/>
    <col min="8962" max="8962" width="15.42578125" style="1361" customWidth="1"/>
    <col min="8963" max="8972" width="12.7109375" style="1361" customWidth="1"/>
    <col min="8973" max="9216" width="8.85546875" style="1361"/>
    <col min="9217" max="9217" width="16.28515625" style="1361" customWidth="1"/>
    <col min="9218" max="9218" width="15.42578125" style="1361" customWidth="1"/>
    <col min="9219" max="9228" width="12.7109375" style="1361" customWidth="1"/>
    <col min="9229" max="9472" width="8.85546875" style="1361"/>
    <col min="9473" max="9473" width="16.28515625" style="1361" customWidth="1"/>
    <col min="9474" max="9474" width="15.42578125" style="1361" customWidth="1"/>
    <col min="9475" max="9484" width="12.7109375" style="1361" customWidth="1"/>
    <col min="9485" max="9728" width="8.85546875" style="1361"/>
    <col min="9729" max="9729" width="16.28515625" style="1361" customWidth="1"/>
    <col min="9730" max="9730" width="15.42578125" style="1361" customWidth="1"/>
    <col min="9731" max="9740" width="12.7109375" style="1361" customWidth="1"/>
    <col min="9741" max="9984" width="8.85546875" style="1361"/>
    <col min="9985" max="9985" width="16.28515625" style="1361" customWidth="1"/>
    <col min="9986" max="9986" width="15.42578125" style="1361" customWidth="1"/>
    <col min="9987" max="9996" width="12.7109375" style="1361" customWidth="1"/>
    <col min="9997" max="10240" width="8.85546875" style="1361"/>
    <col min="10241" max="10241" width="16.28515625" style="1361" customWidth="1"/>
    <col min="10242" max="10242" width="15.42578125" style="1361" customWidth="1"/>
    <col min="10243" max="10252" width="12.7109375" style="1361" customWidth="1"/>
    <col min="10253" max="10496" width="8.85546875" style="1361"/>
    <col min="10497" max="10497" width="16.28515625" style="1361" customWidth="1"/>
    <col min="10498" max="10498" width="15.42578125" style="1361" customWidth="1"/>
    <col min="10499" max="10508" width="12.7109375" style="1361" customWidth="1"/>
    <col min="10509" max="10752" width="8.85546875" style="1361"/>
    <col min="10753" max="10753" width="16.28515625" style="1361" customWidth="1"/>
    <col min="10754" max="10754" width="15.42578125" style="1361" customWidth="1"/>
    <col min="10755" max="10764" width="12.7109375" style="1361" customWidth="1"/>
    <col min="10765" max="11008" width="8.85546875" style="1361"/>
    <col min="11009" max="11009" width="16.28515625" style="1361" customWidth="1"/>
    <col min="11010" max="11010" width="15.42578125" style="1361" customWidth="1"/>
    <col min="11011" max="11020" width="12.7109375" style="1361" customWidth="1"/>
    <col min="11021" max="11264" width="8.85546875" style="1361"/>
    <col min="11265" max="11265" width="16.28515625" style="1361" customWidth="1"/>
    <col min="11266" max="11266" width="15.42578125" style="1361" customWidth="1"/>
    <col min="11267" max="11276" width="12.7109375" style="1361" customWidth="1"/>
    <col min="11277" max="11520" width="8.85546875" style="1361"/>
    <col min="11521" max="11521" width="16.28515625" style="1361" customWidth="1"/>
    <col min="11522" max="11522" width="15.42578125" style="1361" customWidth="1"/>
    <col min="11523" max="11532" width="12.7109375" style="1361" customWidth="1"/>
    <col min="11533" max="11776" width="8.85546875" style="1361"/>
    <col min="11777" max="11777" width="16.28515625" style="1361" customWidth="1"/>
    <col min="11778" max="11778" width="15.42578125" style="1361" customWidth="1"/>
    <col min="11779" max="11788" width="12.7109375" style="1361" customWidth="1"/>
    <col min="11789" max="12032" width="8.85546875" style="1361"/>
    <col min="12033" max="12033" width="16.28515625" style="1361" customWidth="1"/>
    <col min="12034" max="12034" width="15.42578125" style="1361" customWidth="1"/>
    <col min="12035" max="12044" width="12.7109375" style="1361" customWidth="1"/>
    <col min="12045" max="12288" width="8.85546875" style="1361"/>
    <col min="12289" max="12289" width="16.28515625" style="1361" customWidth="1"/>
    <col min="12290" max="12290" width="15.42578125" style="1361" customWidth="1"/>
    <col min="12291" max="12300" width="12.7109375" style="1361" customWidth="1"/>
    <col min="12301" max="12544" width="8.85546875" style="1361"/>
    <col min="12545" max="12545" width="16.28515625" style="1361" customWidth="1"/>
    <col min="12546" max="12546" width="15.42578125" style="1361" customWidth="1"/>
    <col min="12547" max="12556" width="12.7109375" style="1361" customWidth="1"/>
    <col min="12557" max="12800" width="8.85546875" style="1361"/>
    <col min="12801" max="12801" width="16.28515625" style="1361" customWidth="1"/>
    <col min="12802" max="12802" width="15.42578125" style="1361" customWidth="1"/>
    <col min="12803" max="12812" width="12.7109375" style="1361" customWidth="1"/>
    <col min="12813" max="13056" width="8.85546875" style="1361"/>
    <col min="13057" max="13057" width="16.28515625" style="1361" customWidth="1"/>
    <col min="13058" max="13058" width="15.42578125" style="1361" customWidth="1"/>
    <col min="13059" max="13068" width="12.7109375" style="1361" customWidth="1"/>
    <col min="13069" max="13312" width="8.85546875" style="1361"/>
    <col min="13313" max="13313" width="16.28515625" style="1361" customWidth="1"/>
    <col min="13314" max="13314" width="15.42578125" style="1361" customWidth="1"/>
    <col min="13315" max="13324" width="12.7109375" style="1361" customWidth="1"/>
    <col min="13325" max="13568" width="8.85546875" style="1361"/>
    <col min="13569" max="13569" width="16.28515625" style="1361" customWidth="1"/>
    <col min="13570" max="13570" width="15.42578125" style="1361" customWidth="1"/>
    <col min="13571" max="13580" width="12.7109375" style="1361" customWidth="1"/>
    <col min="13581" max="13824" width="8.85546875" style="1361"/>
    <col min="13825" max="13825" width="16.28515625" style="1361" customWidth="1"/>
    <col min="13826" max="13826" width="15.42578125" style="1361" customWidth="1"/>
    <col min="13827" max="13836" width="12.7109375" style="1361" customWidth="1"/>
    <col min="13837" max="14080" width="8.85546875" style="1361"/>
    <col min="14081" max="14081" width="16.28515625" style="1361" customWidth="1"/>
    <col min="14082" max="14082" width="15.42578125" style="1361" customWidth="1"/>
    <col min="14083" max="14092" width="12.7109375" style="1361" customWidth="1"/>
    <col min="14093" max="14336" width="8.85546875" style="1361"/>
    <col min="14337" max="14337" width="16.28515625" style="1361" customWidth="1"/>
    <col min="14338" max="14338" width="15.42578125" style="1361" customWidth="1"/>
    <col min="14339" max="14348" width="12.7109375" style="1361" customWidth="1"/>
    <col min="14349" max="14592" width="8.85546875" style="1361"/>
    <col min="14593" max="14593" width="16.28515625" style="1361" customWidth="1"/>
    <col min="14594" max="14594" width="15.42578125" style="1361" customWidth="1"/>
    <col min="14595" max="14604" width="12.7109375" style="1361" customWidth="1"/>
    <col min="14605" max="14848" width="8.85546875" style="1361"/>
    <col min="14849" max="14849" width="16.28515625" style="1361" customWidth="1"/>
    <col min="14850" max="14850" width="15.42578125" style="1361" customWidth="1"/>
    <col min="14851" max="14860" width="12.7109375" style="1361" customWidth="1"/>
    <col min="14861" max="15104" width="8.85546875" style="1361"/>
    <col min="15105" max="15105" width="16.28515625" style="1361" customWidth="1"/>
    <col min="15106" max="15106" width="15.42578125" style="1361" customWidth="1"/>
    <col min="15107" max="15116" width="12.7109375" style="1361" customWidth="1"/>
    <col min="15117" max="15360" width="8.85546875" style="1361"/>
    <col min="15361" max="15361" width="16.28515625" style="1361" customWidth="1"/>
    <col min="15362" max="15362" width="15.42578125" style="1361" customWidth="1"/>
    <col min="15363" max="15372" width="12.7109375" style="1361" customWidth="1"/>
    <col min="15373" max="15616" width="8.85546875" style="1361"/>
    <col min="15617" max="15617" width="16.28515625" style="1361" customWidth="1"/>
    <col min="15618" max="15618" width="15.42578125" style="1361" customWidth="1"/>
    <col min="15619" max="15628" width="12.7109375" style="1361" customWidth="1"/>
    <col min="15629" max="15872" width="8.85546875" style="1361"/>
    <col min="15873" max="15873" width="16.28515625" style="1361" customWidth="1"/>
    <col min="15874" max="15874" width="15.42578125" style="1361" customWidth="1"/>
    <col min="15875" max="15884" width="12.7109375" style="1361" customWidth="1"/>
    <col min="15885" max="16128" width="8.85546875" style="1361"/>
    <col min="16129" max="16129" width="16.28515625" style="1361" customWidth="1"/>
    <col min="16130" max="16130" width="15.42578125" style="1361" customWidth="1"/>
    <col min="16131" max="16140" width="12.7109375" style="1361" customWidth="1"/>
    <col min="16141" max="16384" width="8.85546875" style="1361"/>
  </cols>
  <sheetData>
    <row r="1" spans="1:16" ht="25.5">
      <c r="A1" s="1360" t="s">
        <v>908</v>
      </c>
      <c r="B1" s="1360"/>
      <c r="C1" s="1360"/>
      <c r="D1" s="1360"/>
      <c r="E1" s="1360"/>
      <c r="F1" s="1360"/>
      <c r="G1" s="1360"/>
      <c r="H1" s="1360"/>
      <c r="I1" s="1360"/>
      <c r="J1" s="1360"/>
      <c r="K1" s="1360"/>
      <c r="L1" s="1360"/>
    </row>
    <row r="2" spans="1:16" ht="25.5">
      <c r="A2" s="1362" t="s">
        <v>909</v>
      </c>
      <c r="B2" s="1362"/>
      <c r="C2" s="1362"/>
      <c r="D2" s="1362"/>
      <c r="E2" s="1362"/>
      <c r="F2" s="1362"/>
      <c r="G2" s="1362"/>
      <c r="H2" s="1362"/>
      <c r="I2" s="1362"/>
      <c r="J2" s="1362"/>
      <c r="K2" s="1362"/>
      <c r="L2" s="1362"/>
    </row>
    <row r="3" spans="1:16" ht="20.25" customHeight="1">
      <c r="A3" s="1363" t="s">
        <v>910</v>
      </c>
      <c r="B3" s="1363"/>
      <c r="F3" s="1364"/>
      <c r="G3" s="1365"/>
      <c r="H3" s="1365"/>
      <c r="I3" s="1365"/>
      <c r="L3" s="1361" t="s">
        <v>911</v>
      </c>
    </row>
    <row r="4" spans="1:16" ht="23.1" customHeight="1">
      <c r="A4" s="1366" t="s">
        <v>195</v>
      </c>
      <c r="B4" s="1367"/>
      <c r="C4" s="1368" t="s">
        <v>912</v>
      </c>
      <c r="D4" s="1369" t="s">
        <v>913</v>
      </c>
      <c r="E4" s="1370" t="s">
        <v>914</v>
      </c>
      <c r="F4" s="1371"/>
      <c r="G4" s="1368" t="s">
        <v>915</v>
      </c>
      <c r="H4" s="1369" t="s">
        <v>916</v>
      </c>
      <c r="I4" s="1369" t="s">
        <v>917</v>
      </c>
      <c r="J4" s="1368" t="s">
        <v>918</v>
      </c>
      <c r="K4" s="1369" t="s">
        <v>919</v>
      </c>
      <c r="L4" s="1369" t="s">
        <v>920</v>
      </c>
    </row>
    <row r="5" spans="1:16" ht="12" customHeight="1">
      <c r="A5" s="1372" t="s">
        <v>196</v>
      </c>
      <c r="B5" s="1373"/>
      <c r="C5" s="1374"/>
      <c r="D5" s="1375"/>
      <c r="E5" s="1376"/>
      <c r="F5" s="1377"/>
      <c r="G5" s="1374"/>
      <c r="H5" s="1375"/>
      <c r="I5" s="1375"/>
      <c r="J5" s="1374"/>
      <c r="K5" s="1375"/>
      <c r="L5" s="1375"/>
    </row>
    <row r="6" spans="1:16" ht="87.6" customHeight="1">
      <c r="A6" s="1378"/>
      <c r="B6" s="1379"/>
      <c r="C6" s="1380"/>
      <c r="D6" s="1381"/>
      <c r="E6" s="1382" t="s">
        <v>921</v>
      </c>
      <c r="F6" s="1383" t="s">
        <v>922</v>
      </c>
      <c r="G6" s="1380"/>
      <c r="H6" s="1381"/>
      <c r="I6" s="1381"/>
      <c r="J6" s="1380"/>
      <c r="K6" s="1381"/>
      <c r="L6" s="1381"/>
    </row>
    <row r="7" spans="1:16" s="1388" customFormat="1" ht="18" customHeight="1">
      <c r="A7" s="1384" t="s">
        <v>90</v>
      </c>
      <c r="B7" s="1385" t="s">
        <v>91</v>
      </c>
      <c r="C7" s="1386">
        <v>37</v>
      </c>
      <c r="D7" s="1386">
        <v>5004</v>
      </c>
      <c r="E7" s="1386">
        <v>547</v>
      </c>
      <c r="F7" s="1386">
        <v>496</v>
      </c>
      <c r="G7" s="1386">
        <v>20</v>
      </c>
      <c r="H7" s="1386">
        <v>31</v>
      </c>
      <c r="I7" s="1386">
        <v>48</v>
      </c>
      <c r="J7" s="1386">
        <v>816</v>
      </c>
      <c r="K7" s="1386">
        <v>26</v>
      </c>
      <c r="L7" s="1386">
        <v>2549</v>
      </c>
      <c r="M7" s="1387"/>
      <c r="N7" s="1387"/>
      <c r="O7" s="1387"/>
      <c r="P7" s="1387"/>
    </row>
    <row r="8" spans="1:16" s="1388" customFormat="1" ht="18" customHeight="1">
      <c r="A8" s="1389" t="s">
        <v>206</v>
      </c>
      <c r="B8" s="1390" t="s">
        <v>923</v>
      </c>
      <c r="C8" s="1391">
        <v>7</v>
      </c>
      <c r="D8" s="1391">
        <v>473</v>
      </c>
      <c r="E8" s="1391">
        <v>87</v>
      </c>
      <c r="F8" s="1391">
        <v>49</v>
      </c>
      <c r="G8" s="1391">
        <v>3</v>
      </c>
      <c r="H8" s="1391">
        <v>10</v>
      </c>
      <c r="I8" s="1391">
        <v>3</v>
      </c>
      <c r="J8" s="1391">
        <v>136</v>
      </c>
      <c r="K8" s="1391">
        <v>5</v>
      </c>
      <c r="L8" s="1391">
        <v>421</v>
      </c>
      <c r="M8" s="1387"/>
      <c r="N8" s="1387"/>
      <c r="O8" s="1387"/>
      <c r="P8" s="1387"/>
    </row>
    <row r="9" spans="1:16" s="1388" customFormat="1" ht="18" customHeight="1">
      <c r="A9" s="1389" t="s">
        <v>94</v>
      </c>
      <c r="B9" s="1390" t="s">
        <v>924</v>
      </c>
      <c r="C9" s="1391">
        <v>38</v>
      </c>
      <c r="D9" s="1391">
        <v>3527</v>
      </c>
      <c r="E9" s="1391">
        <v>209</v>
      </c>
      <c r="F9" s="1391">
        <v>196</v>
      </c>
      <c r="G9" s="1391">
        <v>30</v>
      </c>
      <c r="H9" s="1391">
        <v>19</v>
      </c>
      <c r="I9" s="1391">
        <v>42</v>
      </c>
      <c r="J9" s="1391">
        <v>246</v>
      </c>
      <c r="K9" s="1391">
        <v>33</v>
      </c>
      <c r="L9" s="1391">
        <v>1159</v>
      </c>
      <c r="M9" s="1387"/>
      <c r="N9" s="1387"/>
      <c r="O9" s="1387"/>
      <c r="P9" s="1387"/>
    </row>
    <row r="10" spans="1:16" s="1388" customFormat="1" ht="18" customHeight="1">
      <c r="A10" s="1389" t="s">
        <v>96</v>
      </c>
      <c r="B10" s="1390" t="s">
        <v>207</v>
      </c>
      <c r="C10" s="1391">
        <v>4</v>
      </c>
      <c r="D10" s="1391">
        <v>489</v>
      </c>
      <c r="E10" s="1391">
        <v>59</v>
      </c>
      <c r="F10" s="1391">
        <v>41</v>
      </c>
      <c r="G10" s="1391">
        <v>0</v>
      </c>
      <c r="H10" s="1391">
        <v>4</v>
      </c>
      <c r="I10" s="1391">
        <v>3</v>
      </c>
      <c r="J10" s="1391">
        <v>91</v>
      </c>
      <c r="K10" s="1391">
        <v>3</v>
      </c>
      <c r="L10" s="1391">
        <v>301</v>
      </c>
      <c r="M10" s="1387"/>
      <c r="N10" s="1387"/>
      <c r="O10" s="1387"/>
      <c r="P10" s="1387"/>
    </row>
    <row r="11" spans="1:16" s="1388" customFormat="1" ht="18" customHeight="1">
      <c r="A11" s="1389" t="s">
        <v>208</v>
      </c>
      <c r="B11" s="1390" t="s">
        <v>925</v>
      </c>
      <c r="C11" s="1391">
        <v>12</v>
      </c>
      <c r="D11" s="1391">
        <v>1035</v>
      </c>
      <c r="E11" s="1391">
        <v>75</v>
      </c>
      <c r="F11" s="1391">
        <v>48</v>
      </c>
      <c r="G11" s="1391">
        <v>3</v>
      </c>
      <c r="H11" s="1391">
        <v>7</v>
      </c>
      <c r="I11" s="1391">
        <v>3</v>
      </c>
      <c r="J11" s="1391">
        <v>168</v>
      </c>
      <c r="K11" s="1391">
        <v>2</v>
      </c>
      <c r="L11" s="1391">
        <v>419</v>
      </c>
      <c r="M11" s="1387"/>
      <c r="N11" s="1387"/>
      <c r="O11" s="1387"/>
      <c r="P11" s="1387"/>
    </row>
    <row r="12" spans="1:16" s="1388" customFormat="1" ht="18" customHeight="1">
      <c r="A12" s="1389" t="s">
        <v>100</v>
      </c>
      <c r="B12" s="1390" t="s">
        <v>926</v>
      </c>
      <c r="C12" s="1391">
        <v>5</v>
      </c>
      <c r="D12" s="1391">
        <v>393</v>
      </c>
      <c r="E12" s="1391">
        <v>40</v>
      </c>
      <c r="F12" s="1391">
        <v>47</v>
      </c>
      <c r="G12" s="1391">
        <v>0</v>
      </c>
      <c r="H12" s="1391">
        <v>5</v>
      </c>
      <c r="I12" s="1391">
        <v>6</v>
      </c>
      <c r="J12" s="1391">
        <v>99</v>
      </c>
      <c r="K12" s="1391">
        <v>5</v>
      </c>
      <c r="L12" s="1391">
        <v>375</v>
      </c>
      <c r="M12" s="1387"/>
      <c r="N12" s="1387"/>
      <c r="O12" s="1387"/>
      <c r="P12" s="1387"/>
    </row>
    <row r="13" spans="1:16" s="1388" customFormat="1" ht="18" customHeight="1">
      <c r="A13" s="1389" t="s">
        <v>209</v>
      </c>
      <c r="B13" s="1390" t="s">
        <v>103</v>
      </c>
      <c r="C13" s="1391">
        <v>20</v>
      </c>
      <c r="D13" s="1391">
        <v>3816</v>
      </c>
      <c r="E13" s="1391">
        <v>172</v>
      </c>
      <c r="F13" s="1391">
        <v>113</v>
      </c>
      <c r="G13" s="1391">
        <v>6</v>
      </c>
      <c r="H13" s="1391">
        <v>9</v>
      </c>
      <c r="I13" s="1391">
        <v>7</v>
      </c>
      <c r="J13" s="1391">
        <v>237</v>
      </c>
      <c r="K13" s="1391">
        <v>2</v>
      </c>
      <c r="L13" s="1391">
        <v>680</v>
      </c>
      <c r="M13" s="1387"/>
      <c r="N13" s="1387"/>
      <c r="O13" s="1387"/>
      <c r="P13" s="1387"/>
    </row>
    <row r="14" spans="1:16" s="1388" customFormat="1" ht="18" customHeight="1">
      <c r="A14" s="1389" t="s">
        <v>104</v>
      </c>
      <c r="B14" s="1390" t="s">
        <v>927</v>
      </c>
      <c r="C14" s="1391">
        <v>5</v>
      </c>
      <c r="D14" s="1391">
        <v>658</v>
      </c>
      <c r="E14" s="1391">
        <v>31</v>
      </c>
      <c r="F14" s="1391">
        <v>40</v>
      </c>
      <c r="G14" s="1391">
        <v>0</v>
      </c>
      <c r="H14" s="1391">
        <v>1</v>
      </c>
      <c r="I14" s="1391">
        <v>2</v>
      </c>
      <c r="J14" s="1391">
        <v>106</v>
      </c>
      <c r="K14" s="1391">
        <v>0</v>
      </c>
      <c r="L14" s="1391">
        <v>171</v>
      </c>
      <c r="M14" s="1387"/>
      <c r="N14" s="1387"/>
      <c r="O14" s="1387"/>
      <c r="P14" s="1387"/>
    </row>
    <row r="15" spans="1:16" s="1388" customFormat="1" ht="18" customHeight="1">
      <c r="A15" s="1389" t="s">
        <v>106</v>
      </c>
      <c r="B15" s="1390" t="s">
        <v>928</v>
      </c>
      <c r="C15" s="1391">
        <v>2</v>
      </c>
      <c r="D15" s="1391">
        <v>150</v>
      </c>
      <c r="E15" s="1391">
        <v>18</v>
      </c>
      <c r="F15" s="1391">
        <v>15</v>
      </c>
      <c r="G15" s="1391">
        <v>0</v>
      </c>
      <c r="H15" s="1391">
        <v>1</v>
      </c>
      <c r="I15" s="1391">
        <v>1</v>
      </c>
      <c r="J15" s="1391">
        <v>23</v>
      </c>
      <c r="K15" s="1391">
        <v>0</v>
      </c>
      <c r="L15" s="1391">
        <v>111</v>
      </c>
      <c r="M15" s="1387"/>
      <c r="N15" s="1387"/>
      <c r="O15" s="1387"/>
      <c r="P15" s="1387"/>
    </row>
    <row r="16" spans="1:16" s="1388" customFormat="1" ht="18" customHeight="1">
      <c r="A16" s="1389" t="s">
        <v>108</v>
      </c>
      <c r="B16" s="1390" t="s">
        <v>109</v>
      </c>
      <c r="C16" s="1391">
        <v>12</v>
      </c>
      <c r="D16" s="1391">
        <v>1137</v>
      </c>
      <c r="E16" s="1391">
        <v>84</v>
      </c>
      <c r="F16" s="1391">
        <v>59</v>
      </c>
      <c r="G16" s="1391">
        <v>0</v>
      </c>
      <c r="H16" s="1391">
        <v>6</v>
      </c>
      <c r="I16" s="1391">
        <v>5</v>
      </c>
      <c r="J16" s="1391">
        <v>90</v>
      </c>
      <c r="K16" s="1391">
        <v>1</v>
      </c>
      <c r="L16" s="1391">
        <v>438</v>
      </c>
      <c r="M16" s="1387"/>
      <c r="N16" s="1387"/>
      <c r="O16" s="1387"/>
      <c r="P16" s="1387"/>
    </row>
    <row r="17" spans="1:16" s="1388" customFormat="1" ht="18" customHeight="1">
      <c r="A17" s="1389" t="s">
        <v>110</v>
      </c>
      <c r="B17" s="1390" t="s">
        <v>111</v>
      </c>
      <c r="C17" s="1391">
        <v>0</v>
      </c>
      <c r="D17" s="1391">
        <v>0</v>
      </c>
      <c r="E17" s="1391">
        <v>13</v>
      </c>
      <c r="F17" s="1391">
        <v>10</v>
      </c>
      <c r="G17" s="1391">
        <v>0</v>
      </c>
      <c r="H17" s="1391">
        <v>1</v>
      </c>
      <c r="I17" s="1391">
        <v>0</v>
      </c>
      <c r="J17" s="1391">
        <v>27</v>
      </c>
      <c r="K17" s="1391">
        <v>0</v>
      </c>
      <c r="L17" s="1391">
        <v>122</v>
      </c>
      <c r="M17" s="1387"/>
      <c r="N17" s="1387"/>
      <c r="O17" s="1387"/>
      <c r="P17" s="1387"/>
    </row>
    <row r="18" spans="1:16" s="1388" customFormat="1" ht="18" customHeight="1">
      <c r="A18" s="1389" t="s">
        <v>112</v>
      </c>
      <c r="B18" s="1390" t="s">
        <v>113</v>
      </c>
      <c r="C18" s="1391">
        <v>1</v>
      </c>
      <c r="D18" s="1391">
        <v>86</v>
      </c>
      <c r="E18" s="1391">
        <v>27</v>
      </c>
      <c r="F18" s="1391">
        <v>22</v>
      </c>
      <c r="G18" s="1391">
        <v>1</v>
      </c>
      <c r="H18" s="1391">
        <v>2</v>
      </c>
      <c r="I18" s="1391">
        <v>1</v>
      </c>
      <c r="J18" s="1391">
        <v>62</v>
      </c>
      <c r="K18" s="1391">
        <v>0</v>
      </c>
      <c r="L18" s="1391">
        <v>197</v>
      </c>
      <c r="M18" s="1387"/>
      <c r="N18" s="1387"/>
      <c r="O18" s="1387"/>
      <c r="P18" s="1387"/>
    </row>
    <row r="19" spans="1:16" s="1388" customFormat="1" ht="18" customHeight="1">
      <c r="A19" s="1389" t="s">
        <v>114</v>
      </c>
      <c r="B19" s="1390" t="s">
        <v>211</v>
      </c>
      <c r="C19" s="1391">
        <v>2</v>
      </c>
      <c r="D19" s="1391">
        <v>110</v>
      </c>
      <c r="E19" s="1391">
        <v>26</v>
      </c>
      <c r="F19" s="1391">
        <v>17</v>
      </c>
      <c r="G19" s="1391">
        <v>1</v>
      </c>
      <c r="H19" s="1391">
        <v>7</v>
      </c>
      <c r="I19" s="1391">
        <v>18</v>
      </c>
      <c r="J19" s="1391">
        <v>58</v>
      </c>
      <c r="K19" s="1391">
        <v>1</v>
      </c>
      <c r="L19" s="1391">
        <v>227</v>
      </c>
      <c r="M19" s="1387"/>
      <c r="N19" s="1387"/>
      <c r="O19" s="1387"/>
      <c r="P19" s="1387"/>
    </row>
    <row r="20" spans="1:16" s="1388" customFormat="1" ht="18" customHeight="1">
      <c r="A20" s="1389" t="s">
        <v>212</v>
      </c>
      <c r="B20" s="1390" t="s">
        <v>117</v>
      </c>
      <c r="C20" s="1391">
        <v>0</v>
      </c>
      <c r="D20" s="1391">
        <v>0</v>
      </c>
      <c r="E20" s="1391">
        <v>15</v>
      </c>
      <c r="F20" s="1391">
        <v>6</v>
      </c>
      <c r="G20" s="1391">
        <v>0</v>
      </c>
      <c r="H20" s="1391">
        <v>1</v>
      </c>
      <c r="I20" s="1391">
        <v>0</v>
      </c>
      <c r="J20" s="1391">
        <v>14</v>
      </c>
      <c r="K20" s="1391">
        <v>0</v>
      </c>
      <c r="L20" s="1391">
        <v>84</v>
      </c>
      <c r="M20" s="1387"/>
      <c r="N20" s="1387"/>
      <c r="O20" s="1387"/>
      <c r="P20" s="1387"/>
    </row>
    <row r="21" spans="1:16" s="1388" customFormat="1" ht="18" customHeight="1">
      <c r="A21" s="1389" t="s">
        <v>118</v>
      </c>
      <c r="B21" s="1390" t="s">
        <v>929</v>
      </c>
      <c r="C21" s="1391">
        <v>3</v>
      </c>
      <c r="D21" s="1391">
        <v>250</v>
      </c>
      <c r="E21" s="1391">
        <v>40</v>
      </c>
      <c r="F21" s="1391">
        <v>22</v>
      </c>
      <c r="G21" s="1391">
        <v>1</v>
      </c>
      <c r="H21" s="1391">
        <v>1</v>
      </c>
      <c r="I21" s="1391">
        <v>2</v>
      </c>
      <c r="J21" s="1391">
        <v>81</v>
      </c>
      <c r="K21" s="1391">
        <v>1</v>
      </c>
      <c r="L21" s="1391">
        <v>432</v>
      </c>
      <c r="M21" s="1387"/>
      <c r="N21" s="1387"/>
      <c r="O21" s="1387"/>
      <c r="P21" s="1387"/>
    </row>
    <row r="22" spans="1:16" s="1388" customFormat="1" ht="18" customHeight="1">
      <c r="A22" s="1389" t="s">
        <v>120</v>
      </c>
      <c r="B22" s="1390" t="s">
        <v>930</v>
      </c>
      <c r="C22" s="1391">
        <v>2</v>
      </c>
      <c r="D22" s="1391">
        <v>150</v>
      </c>
      <c r="E22" s="1391">
        <v>24</v>
      </c>
      <c r="F22" s="1391">
        <v>15</v>
      </c>
      <c r="G22" s="1391">
        <v>0</v>
      </c>
      <c r="H22" s="1391">
        <v>1</v>
      </c>
      <c r="I22" s="1391">
        <v>4</v>
      </c>
      <c r="J22" s="1391">
        <v>27</v>
      </c>
      <c r="K22" s="1391">
        <v>0</v>
      </c>
      <c r="L22" s="1391">
        <v>123</v>
      </c>
      <c r="M22" s="1387"/>
      <c r="N22" s="1387"/>
      <c r="O22" s="1387"/>
      <c r="P22" s="1387"/>
    </row>
    <row r="23" spans="1:16" s="1388" customFormat="1" ht="18" customHeight="1">
      <c r="A23" s="1389" t="s">
        <v>213</v>
      </c>
      <c r="B23" s="1390" t="s">
        <v>931</v>
      </c>
      <c r="C23" s="1391">
        <v>1</v>
      </c>
      <c r="D23" s="1391">
        <v>100</v>
      </c>
      <c r="E23" s="1391">
        <v>17</v>
      </c>
      <c r="F23" s="1391">
        <v>14</v>
      </c>
      <c r="G23" s="1391">
        <v>0</v>
      </c>
      <c r="H23" s="1391">
        <v>1</v>
      </c>
      <c r="I23" s="1391">
        <v>1</v>
      </c>
      <c r="J23" s="1391">
        <v>39</v>
      </c>
      <c r="K23" s="1391">
        <v>0</v>
      </c>
      <c r="L23" s="1391">
        <v>93</v>
      </c>
      <c r="M23" s="1387"/>
      <c r="N23" s="1387"/>
      <c r="O23" s="1387"/>
      <c r="P23" s="1387"/>
    </row>
    <row r="24" spans="1:16" s="1388" customFormat="1" ht="18" customHeight="1">
      <c r="A24" s="1389" t="s">
        <v>124</v>
      </c>
      <c r="B24" s="1390" t="s">
        <v>932</v>
      </c>
      <c r="C24" s="1391">
        <v>0</v>
      </c>
      <c r="D24" s="1391">
        <v>0</v>
      </c>
      <c r="E24" s="1391">
        <v>18</v>
      </c>
      <c r="F24" s="1391">
        <v>9</v>
      </c>
      <c r="G24" s="1391">
        <v>0</v>
      </c>
      <c r="H24" s="1391">
        <v>0</v>
      </c>
      <c r="I24" s="1391">
        <v>0</v>
      </c>
      <c r="J24" s="1391">
        <v>6</v>
      </c>
      <c r="K24" s="1391">
        <v>0</v>
      </c>
      <c r="L24" s="1391">
        <v>98</v>
      </c>
      <c r="M24" s="1387"/>
      <c r="N24" s="1387"/>
      <c r="O24" s="1387"/>
      <c r="P24" s="1387"/>
    </row>
    <row r="25" spans="1:16" s="1388" customFormat="1" ht="18" customHeight="1">
      <c r="A25" s="1389" t="s">
        <v>126</v>
      </c>
      <c r="B25" s="1390" t="s">
        <v>933</v>
      </c>
      <c r="C25" s="1391">
        <v>0</v>
      </c>
      <c r="D25" s="1391">
        <v>0</v>
      </c>
      <c r="E25" s="1391">
        <v>10</v>
      </c>
      <c r="F25" s="1391">
        <v>3</v>
      </c>
      <c r="G25" s="1391">
        <v>0</v>
      </c>
      <c r="H25" s="1391">
        <v>0</v>
      </c>
      <c r="I25" s="1391">
        <v>0</v>
      </c>
      <c r="J25" s="1391">
        <v>8</v>
      </c>
      <c r="K25" s="1391">
        <v>0</v>
      </c>
      <c r="L25" s="1391">
        <v>49</v>
      </c>
      <c r="M25" s="1387"/>
      <c r="N25" s="1387"/>
      <c r="O25" s="1387"/>
      <c r="P25" s="1387"/>
    </row>
    <row r="26" spans="1:16" s="1388" customFormat="1" ht="18" customHeight="1">
      <c r="A26" s="1392" t="s">
        <v>128</v>
      </c>
      <c r="B26" s="1393" t="s">
        <v>129</v>
      </c>
      <c r="C26" s="1394">
        <v>1</v>
      </c>
      <c r="D26" s="1394">
        <v>50</v>
      </c>
      <c r="E26" s="1394">
        <v>19</v>
      </c>
      <c r="F26" s="1394">
        <v>1</v>
      </c>
      <c r="G26" s="1394">
        <v>0</v>
      </c>
      <c r="H26" s="1394">
        <v>0</v>
      </c>
      <c r="I26" s="1394">
        <v>1</v>
      </c>
      <c r="J26" s="1394">
        <v>17</v>
      </c>
      <c r="K26" s="1394">
        <v>0</v>
      </c>
      <c r="L26" s="1394">
        <v>65</v>
      </c>
      <c r="M26" s="1387"/>
      <c r="N26" s="1387"/>
      <c r="O26" s="1387"/>
      <c r="P26" s="1387"/>
    </row>
    <row r="27" spans="1:16" s="1388" customFormat="1" ht="18" customHeight="1">
      <c r="A27" s="1395" t="s">
        <v>739</v>
      </c>
      <c r="B27" s="1396" t="s">
        <v>934</v>
      </c>
      <c r="C27" s="1397">
        <f t="shared" ref="C27:L27" si="0">SUM(C7:C26)</f>
        <v>152</v>
      </c>
      <c r="D27" s="1397">
        <f t="shared" si="0"/>
        <v>17428</v>
      </c>
      <c r="E27" s="1397">
        <f>SUM(E7:E26)</f>
        <v>1531</v>
      </c>
      <c r="F27" s="1397">
        <f t="shared" si="0"/>
        <v>1223</v>
      </c>
      <c r="G27" s="1397">
        <f t="shared" si="0"/>
        <v>65</v>
      </c>
      <c r="H27" s="1397">
        <f t="shared" si="0"/>
        <v>107</v>
      </c>
      <c r="I27" s="1397">
        <f t="shared" si="0"/>
        <v>147</v>
      </c>
      <c r="J27" s="1397">
        <f t="shared" si="0"/>
        <v>2351</v>
      </c>
      <c r="K27" s="1397">
        <f t="shared" si="0"/>
        <v>79</v>
      </c>
      <c r="L27" s="1397">
        <f t="shared" si="0"/>
        <v>8114</v>
      </c>
      <c r="M27" s="1387"/>
      <c r="N27" s="1387"/>
      <c r="O27" s="1387"/>
      <c r="P27" s="1387"/>
    </row>
    <row r="28" spans="1:16" ht="21" customHeight="1">
      <c r="A28" s="1398"/>
      <c r="B28" s="1398"/>
      <c r="C28" s="1398"/>
      <c r="D28" s="1398"/>
      <c r="E28" s="1398"/>
      <c r="F28" s="1398"/>
      <c r="G28" s="1398"/>
      <c r="J28" s="1399"/>
      <c r="K28" s="1399"/>
      <c r="L28" s="1399"/>
    </row>
    <row r="29" spans="1:16">
      <c r="A29" s="1400"/>
      <c r="C29" s="1401"/>
    </row>
    <row r="30" spans="1:16" ht="15" customHeight="1">
      <c r="C30" s="1402"/>
    </row>
    <row r="31" spans="1:16">
      <c r="B31" s="1403"/>
      <c r="J31" s="1404"/>
      <c r="K31" s="1404"/>
      <c r="L31" s="1404"/>
    </row>
  </sheetData>
  <mergeCells count="16">
    <mergeCell ref="J4:J6"/>
    <mergeCell ref="K4:K6"/>
    <mergeCell ref="L4:L6"/>
    <mergeCell ref="A5:B6"/>
    <mergeCell ref="A28:G28"/>
    <mergeCell ref="J31:L31"/>
    <mergeCell ref="A1:L1"/>
    <mergeCell ref="A2:L2"/>
    <mergeCell ref="A3:B3"/>
    <mergeCell ref="A4:B4"/>
    <mergeCell ref="C4:C6"/>
    <mergeCell ref="D4:D6"/>
    <mergeCell ref="E4:F5"/>
    <mergeCell ref="G4:G6"/>
    <mergeCell ref="H4:H6"/>
    <mergeCell ref="I4:I6"/>
  </mergeCells>
  <printOptions horizontalCentered="1" verticalCentered="1"/>
  <pageMargins left="0.78740157480314965" right="0.78740157480314965" top="0.78740157480314965" bottom="0.78740157480314965" header="0" footer="0.59055118110236227"/>
  <pageSetup paperSize="9" scale="76"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A05D0-D3A9-4736-AA0A-162D866CE919}">
  <dimension ref="A1:V29"/>
  <sheetViews>
    <sheetView showGridLines="0" zoomScaleNormal="100" zoomScaleSheetLayoutView="75" workbookViewId="0">
      <selection activeCell="I5" sqref="I5:I6"/>
    </sheetView>
  </sheetViews>
  <sheetFormatPr defaultColWidth="8.85546875" defaultRowHeight="12.75"/>
  <cols>
    <col min="1" max="1" width="17.140625" style="1420" customWidth="1"/>
    <col min="2" max="2" width="9.7109375" style="1420" customWidth="1"/>
    <col min="3" max="3" width="3.5703125" style="1420" customWidth="1"/>
    <col min="4" max="4" width="5.42578125" style="1420" customWidth="1"/>
    <col min="5" max="6" width="4.42578125" style="1420" customWidth="1"/>
    <col min="7" max="7" width="5.7109375" style="1420" bestFit="1" customWidth="1"/>
    <col min="8" max="9" width="4.42578125" style="1420" customWidth="1"/>
    <col min="10" max="10" width="5.7109375" style="1420" bestFit="1" customWidth="1"/>
    <col min="11" max="12" width="4.42578125" style="1420" customWidth="1"/>
    <col min="13" max="13" width="6" style="1420" customWidth="1"/>
    <col min="14" max="15" width="4.42578125" style="1420" customWidth="1"/>
    <col min="16" max="16" width="5.7109375" style="1420" bestFit="1" customWidth="1"/>
    <col min="17" max="17" width="4.42578125" style="1420" customWidth="1"/>
    <col min="18" max="18" width="9.140625" style="1420" customWidth="1"/>
    <col min="19" max="19" width="8.5703125" style="1420" customWidth="1"/>
    <col min="20" max="256" width="8.85546875" style="1420"/>
    <col min="257" max="257" width="17.140625" style="1420" customWidth="1"/>
    <col min="258" max="258" width="9.7109375" style="1420" customWidth="1"/>
    <col min="259" max="259" width="3.5703125" style="1420" customWidth="1"/>
    <col min="260" max="260" width="5.42578125" style="1420" customWidth="1"/>
    <col min="261" max="262" width="4.42578125" style="1420" customWidth="1"/>
    <col min="263" max="263" width="5.7109375" style="1420" bestFit="1" customWidth="1"/>
    <col min="264" max="265" width="4.42578125" style="1420" customWidth="1"/>
    <col min="266" max="266" width="5.7109375" style="1420" bestFit="1" customWidth="1"/>
    <col min="267" max="268" width="4.42578125" style="1420" customWidth="1"/>
    <col min="269" max="269" width="6" style="1420" customWidth="1"/>
    <col min="270" max="271" width="4.42578125" style="1420" customWidth="1"/>
    <col min="272" max="272" width="5.7109375" style="1420" bestFit="1" customWidth="1"/>
    <col min="273" max="273" width="4.42578125" style="1420" customWidth="1"/>
    <col min="274" max="274" width="9.140625" style="1420" customWidth="1"/>
    <col min="275" max="275" width="8.5703125" style="1420" customWidth="1"/>
    <col min="276" max="512" width="8.85546875" style="1420"/>
    <col min="513" max="513" width="17.140625" style="1420" customWidth="1"/>
    <col min="514" max="514" width="9.7109375" style="1420" customWidth="1"/>
    <col min="515" max="515" width="3.5703125" style="1420" customWidth="1"/>
    <col min="516" max="516" width="5.42578125" style="1420" customWidth="1"/>
    <col min="517" max="518" width="4.42578125" style="1420" customWidth="1"/>
    <col min="519" max="519" width="5.7109375" style="1420" bestFit="1" customWidth="1"/>
    <col min="520" max="521" width="4.42578125" style="1420" customWidth="1"/>
    <col min="522" max="522" width="5.7109375" style="1420" bestFit="1" customWidth="1"/>
    <col min="523" max="524" width="4.42578125" style="1420" customWidth="1"/>
    <col min="525" max="525" width="6" style="1420" customWidth="1"/>
    <col min="526" max="527" width="4.42578125" style="1420" customWidth="1"/>
    <col min="528" max="528" width="5.7109375" style="1420" bestFit="1" customWidth="1"/>
    <col min="529" max="529" width="4.42578125" style="1420" customWidth="1"/>
    <col min="530" max="530" width="9.140625" style="1420" customWidth="1"/>
    <col min="531" max="531" width="8.5703125" style="1420" customWidth="1"/>
    <col min="532" max="768" width="8.85546875" style="1420"/>
    <col min="769" max="769" width="17.140625" style="1420" customWidth="1"/>
    <col min="770" max="770" width="9.7109375" style="1420" customWidth="1"/>
    <col min="771" max="771" width="3.5703125" style="1420" customWidth="1"/>
    <col min="772" max="772" width="5.42578125" style="1420" customWidth="1"/>
    <col min="773" max="774" width="4.42578125" style="1420" customWidth="1"/>
    <col min="775" max="775" width="5.7109375" style="1420" bestFit="1" customWidth="1"/>
    <col min="776" max="777" width="4.42578125" style="1420" customWidth="1"/>
    <col min="778" max="778" width="5.7109375" style="1420" bestFit="1" customWidth="1"/>
    <col min="779" max="780" width="4.42578125" style="1420" customWidth="1"/>
    <col min="781" max="781" width="6" style="1420" customWidth="1"/>
    <col min="782" max="783" width="4.42578125" style="1420" customWidth="1"/>
    <col min="784" max="784" width="5.7109375" style="1420" bestFit="1" customWidth="1"/>
    <col min="785" max="785" width="4.42578125" style="1420" customWidth="1"/>
    <col min="786" max="786" width="9.140625" style="1420" customWidth="1"/>
    <col min="787" max="787" width="8.5703125" style="1420" customWidth="1"/>
    <col min="788" max="1024" width="8.85546875" style="1420"/>
    <col min="1025" max="1025" width="17.140625" style="1420" customWidth="1"/>
    <col min="1026" max="1026" width="9.7109375" style="1420" customWidth="1"/>
    <col min="1027" max="1027" width="3.5703125" style="1420" customWidth="1"/>
    <col min="1028" max="1028" width="5.42578125" style="1420" customWidth="1"/>
    <col min="1029" max="1030" width="4.42578125" style="1420" customWidth="1"/>
    <col min="1031" max="1031" width="5.7109375" style="1420" bestFit="1" customWidth="1"/>
    <col min="1032" max="1033" width="4.42578125" style="1420" customWidth="1"/>
    <col min="1034" max="1034" width="5.7109375" style="1420" bestFit="1" customWidth="1"/>
    <col min="1035" max="1036" width="4.42578125" style="1420" customWidth="1"/>
    <col min="1037" max="1037" width="6" style="1420" customWidth="1"/>
    <col min="1038" max="1039" width="4.42578125" style="1420" customWidth="1"/>
    <col min="1040" max="1040" width="5.7109375" style="1420" bestFit="1" customWidth="1"/>
    <col min="1041" max="1041" width="4.42578125" style="1420" customWidth="1"/>
    <col min="1042" max="1042" width="9.140625" style="1420" customWidth="1"/>
    <col min="1043" max="1043" width="8.5703125" style="1420" customWidth="1"/>
    <col min="1044" max="1280" width="8.85546875" style="1420"/>
    <col min="1281" max="1281" width="17.140625" style="1420" customWidth="1"/>
    <col min="1282" max="1282" width="9.7109375" style="1420" customWidth="1"/>
    <col min="1283" max="1283" width="3.5703125" style="1420" customWidth="1"/>
    <col min="1284" max="1284" width="5.42578125" style="1420" customWidth="1"/>
    <col min="1285" max="1286" width="4.42578125" style="1420" customWidth="1"/>
    <col min="1287" max="1287" width="5.7109375" style="1420" bestFit="1" customWidth="1"/>
    <col min="1288" max="1289" width="4.42578125" style="1420" customWidth="1"/>
    <col min="1290" max="1290" width="5.7109375" style="1420" bestFit="1" customWidth="1"/>
    <col min="1291" max="1292" width="4.42578125" style="1420" customWidth="1"/>
    <col min="1293" max="1293" width="6" style="1420" customWidth="1"/>
    <col min="1294" max="1295" width="4.42578125" style="1420" customWidth="1"/>
    <col min="1296" max="1296" width="5.7109375" style="1420" bestFit="1" customWidth="1"/>
    <col min="1297" max="1297" width="4.42578125" style="1420" customWidth="1"/>
    <col min="1298" max="1298" width="9.140625" style="1420" customWidth="1"/>
    <col min="1299" max="1299" width="8.5703125" style="1420" customWidth="1"/>
    <col min="1300" max="1536" width="8.85546875" style="1420"/>
    <col min="1537" max="1537" width="17.140625" style="1420" customWidth="1"/>
    <col min="1538" max="1538" width="9.7109375" style="1420" customWidth="1"/>
    <col min="1539" max="1539" width="3.5703125" style="1420" customWidth="1"/>
    <col min="1540" max="1540" width="5.42578125" style="1420" customWidth="1"/>
    <col min="1541" max="1542" width="4.42578125" style="1420" customWidth="1"/>
    <col min="1543" max="1543" width="5.7109375" style="1420" bestFit="1" customWidth="1"/>
    <col min="1544" max="1545" width="4.42578125" style="1420" customWidth="1"/>
    <col min="1546" max="1546" width="5.7109375" style="1420" bestFit="1" customWidth="1"/>
    <col min="1547" max="1548" width="4.42578125" style="1420" customWidth="1"/>
    <col min="1549" max="1549" width="6" style="1420" customWidth="1"/>
    <col min="1550" max="1551" width="4.42578125" style="1420" customWidth="1"/>
    <col min="1552" max="1552" width="5.7109375" style="1420" bestFit="1" customWidth="1"/>
    <col min="1553" max="1553" width="4.42578125" style="1420" customWidth="1"/>
    <col min="1554" max="1554" width="9.140625" style="1420" customWidth="1"/>
    <col min="1555" max="1555" width="8.5703125" style="1420" customWidth="1"/>
    <col min="1556" max="1792" width="8.85546875" style="1420"/>
    <col min="1793" max="1793" width="17.140625" style="1420" customWidth="1"/>
    <col min="1794" max="1794" width="9.7109375" style="1420" customWidth="1"/>
    <col min="1795" max="1795" width="3.5703125" style="1420" customWidth="1"/>
    <col min="1796" max="1796" width="5.42578125" style="1420" customWidth="1"/>
    <col min="1797" max="1798" width="4.42578125" style="1420" customWidth="1"/>
    <col min="1799" max="1799" width="5.7109375" style="1420" bestFit="1" customWidth="1"/>
    <col min="1800" max="1801" width="4.42578125" style="1420" customWidth="1"/>
    <col min="1802" max="1802" width="5.7109375" style="1420" bestFit="1" customWidth="1"/>
    <col min="1803" max="1804" width="4.42578125" style="1420" customWidth="1"/>
    <col min="1805" max="1805" width="6" style="1420" customWidth="1"/>
    <col min="1806" max="1807" width="4.42578125" style="1420" customWidth="1"/>
    <col min="1808" max="1808" width="5.7109375" style="1420" bestFit="1" customWidth="1"/>
    <col min="1809" max="1809" width="4.42578125" style="1420" customWidth="1"/>
    <col min="1810" max="1810" width="9.140625" style="1420" customWidth="1"/>
    <col min="1811" max="1811" width="8.5703125" style="1420" customWidth="1"/>
    <col min="1812" max="2048" width="8.85546875" style="1420"/>
    <col min="2049" max="2049" width="17.140625" style="1420" customWidth="1"/>
    <col min="2050" max="2050" width="9.7109375" style="1420" customWidth="1"/>
    <col min="2051" max="2051" width="3.5703125" style="1420" customWidth="1"/>
    <col min="2052" max="2052" width="5.42578125" style="1420" customWidth="1"/>
    <col min="2053" max="2054" width="4.42578125" style="1420" customWidth="1"/>
    <col min="2055" max="2055" width="5.7109375" style="1420" bestFit="1" customWidth="1"/>
    <col min="2056" max="2057" width="4.42578125" style="1420" customWidth="1"/>
    <col min="2058" max="2058" width="5.7109375" style="1420" bestFit="1" customWidth="1"/>
    <col min="2059" max="2060" width="4.42578125" style="1420" customWidth="1"/>
    <col min="2061" max="2061" width="6" style="1420" customWidth="1"/>
    <col min="2062" max="2063" width="4.42578125" style="1420" customWidth="1"/>
    <col min="2064" max="2064" width="5.7109375" style="1420" bestFit="1" customWidth="1"/>
    <col min="2065" max="2065" width="4.42578125" style="1420" customWidth="1"/>
    <col min="2066" max="2066" width="9.140625" style="1420" customWidth="1"/>
    <col min="2067" max="2067" width="8.5703125" style="1420" customWidth="1"/>
    <col min="2068" max="2304" width="8.85546875" style="1420"/>
    <col min="2305" max="2305" width="17.140625" style="1420" customWidth="1"/>
    <col min="2306" max="2306" width="9.7109375" style="1420" customWidth="1"/>
    <col min="2307" max="2307" width="3.5703125" style="1420" customWidth="1"/>
    <col min="2308" max="2308" width="5.42578125" style="1420" customWidth="1"/>
    <col min="2309" max="2310" width="4.42578125" style="1420" customWidth="1"/>
    <col min="2311" max="2311" width="5.7109375" style="1420" bestFit="1" customWidth="1"/>
    <col min="2312" max="2313" width="4.42578125" style="1420" customWidth="1"/>
    <col min="2314" max="2314" width="5.7109375" style="1420" bestFit="1" customWidth="1"/>
    <col min="2315" max="2316" width="4.42578125" style="1420" customWidth="1"/>
    <col min="2317" max="2317" width="6" style="1420" customWidth="1"/>
    <col min="2318" max="2319" width="4.42578125" style="1420" customWidth="1"/>
    <col min="2320" max="2320" width="5.7109375" style="1420" bestFit="1" customWidth="1"/>
    <col min="2321" max="2321" width="4.42578125" style="1420" customWidth="1"/>
    <col min="2322" max="2322" width="9.140625" style="1420" customWidth="1"/>
    <col min="2323" max="2323" width="8.5703125" style="1420" customWidth="1"/>
    <col min="2324" max="2560" width="8.85546875" style="1420"/>
    <col min="2561" max="2561" width="17.140625" style="1420" customWidth="1"/>
    <col min="2562" max="2562" width="9.7109375" style="1420" customWidth="1"/>
    <col min="2563" max="2563" width="3.5703125" style="1420" customWidth="1"/>
    <col min="2564" max="2564" width="5.42578125" style="1420" customWidth="1"/>
    <col min="2565" max="2566" width="4.42578125" style="1420" customWidth="1"/>
    <col min="2567" max="2567" width="5.7109375" style="1420" bestFit="1" customWidth="1"/>
    <col min="2568" max="2569" width="4.42578125" style="1420" customWidth="1"/>
    <col min="2570" max="2570" width="5.7109375" style="1420" bestFit="1" customWidth="1"/>
    <col min="2571" max="2572" width="4.42578125" style="1420" customWidth="1"/>
    <col min="2573" max="2573" width="6" style="1420" customWidth="1"/>
    <col min="2574" max="2575" width="4.42578125" style="1420" customWidth="1"/>
    <col min="2576" max="2576" width="5.7109375" style="1420" bestFit="1" customWidth="1"/>
    <col min="2577" max="2577" width="4.42578125" style="1420" customWidth="1"/>
    <col min="2578" max="2578" width="9.140625" style="1420" customWidth="1"/>
    <col min="2579" max="2579" width="8.5703125" style="1420" customWidth="1"/>
    <col min="2580" max="2816" width="8.85546875" style="1420"/>
    <col min="2817" max="2817" width="17.140625" style="1420" customWidth="1"/>
    <col min="2818" max="2818" width="9.7109375" style="1420" customWidth="1"/>
    <col min="2819" max="2819" width="3.5703125" style="1420" customWidth="1"/>
    <col min="2820" max="2820" width="5.42578125" style="1420" customWidth="1"/>
    <col min="2821" max="2822" width="4.42578125" style="1420" customWidth="1"/>
    <col min="2823" max="2823" width="5.7109375" style="1420" bestFit="1" customWidth="1"/>
    <col min="2824" max="2825" width="4.42578125" style="1420" customWidth="1"/>
    <col min="2826" max="2826" width="5.7109375" style="1420" bestFit="1" customWidth="1"/>
    <col min="2827" max="2828" width="4.42578125" style="1420" customWidth="1"/>
    <col min="2829" max="2829" width="6" style="1420" customWidth="1"/>
    <col min="2830" max="2831" width="4.42578125" style="1420" customWidth="1"/>
    <col min="2832" max="2832" width="5.7109375" style="1420" bestFit="1" customWidth="1"/>
    <col min="2833" max="2833" width="4.42578125" style="1420" customWidth="1"/>
    <col min="2834" max="2834" width="9.140625" style="1420" customWidth="1"/>
    <col min="2835" max="2835" width="8.5703125" style="1420" customWidth="1"/>
    <col min="2836" max="3072" width="8.85546875" style="1420"/>
    <col min="3073" max="3073" width="17.140625" style="1420" customWidth="1"/>
    <col min="3074" max="3074" width="9.7109375" style="1420" customWidth="1"/>
    <col min="3075" max="3075" width="3.5703125" style="1420" customWidth="1"/>
    <col min="3076" max="3076" width="5.42578125" style="1420" customWidth="1"/>
    <col min="3077" max="3078" width="4.42578125" style="1420" customWidth="1"/>
    <col min="3079" max="3079" width="5.7109375" style="1420" bestFit="1" customWidth="1"/>
    <col min="3080" max="3081" width="4.42578125" style="1420" customWidth="1"/>
    <col min="3082" max="3082" width="5.7109375" style="1420" bestFit="1" customWidth="1"/>
    <col min="3083" max="3084" width="4.42578125" style="1420" customWidth="1"/>
    <col min="3085" max="3085" width="6" style="1420" customWidth="1"/>
    <col min="3086" max="3087" width="4.42578125" style="1420" customWidth="1"/>
    <col min="3088" max="3088" width="5.7109375" style="1420" bestFit="1" customWidth="1"/>
    <col min="3089" max="3089" width="4.42578125" style="1420" customWidth="1"/>
    <col min="3090" max="3090" width="9.140625" style="1420" customWidth="1"/>
    <col min="3091" max="3091" width="8.5703125" style="1420" customWidth="1"/>
    <col min="3092" max="3328" width="8.85546875" style="1420"/>
    <col min="3329" max="3329" width="17.140625" style="1420" customWidth="1"/>
    <col min="3330" max="3330" width="9.7109375" style="1420" customWidth="1"/>
    <col min="3331" max="3331" width="3.5703125" style="1420" customWidth="1"/>
    <col min="3332" max="3332" width="5.42578125" style="1420" customWidth="1"/>
    <col min="3333" max="3334" width="4.42578125" style="1420" customWidth="1"/>
    <col min="3335" max="3335" width="5.7109375" style="1420" bestFit="1" customWidth="1"/>
    <col min="3336" max="3337" width="4.42578125" style="1420" customWidth="1"/>
    <col min="3338" max="3338" width="5.7109375" style="1420" bestFit="1" customWidth="1"/>
    <col min="3339" max="3340" width="4.42578125" style="1420" customWidth="1"/>
    <col min="3341" max="3341" width="6" style="1420" customWidth="1"/>
    <col min="3342" max="3343" width="4.42578125" style="1420" customWidth="1"/>
    <col min="3344" max="3344" width="5.7109375" style="1420" bestFit="1" customWidth="1"/>
    <col min="3345" max="3345" width="4.42578125" style="1420" customWidth="1"/>
    <col min="3346" max="3346" width="9.140625" style="1420" customWidth="1"/>
    <col min="3347" max="3347" width="8.5703125" style="1420" customWidth="1"/>
    <col min="3348" max="3584" width="8.85546875" style="1420"/>
    <col min="3585" max="3585" width="17.140625" style="1420" customWidth="1"/>
    <col min="3586" max="3586" width="9.7109375" style="1420" customWidth="1"/>
    <col min="3587" max="3587" width="3.5703125" style="1420" customWidth="1"/>
    <col min="3588" max="3588" width="5.42578125" style="1420" customWidth="1"/>
    <col min="3589" max="3590" width="4.42578125" style="1420" customWidth="1"/>
    <col min="3591" max="3591" width="5.7109375" style="1420" bestFit="1" customWidth="1"/>
    <col min="3592" max="3593" width="4.42578125" style="1420" customWidth="1"/>
    <col min="3594" max="3594" width="5.7109375" style="1420" bestFit="1" customWidth="1"/>
    <col min="3595" max="3596" width="4.42578125" style="1420" customWidth="1"/>
    <col min="3597" max="3597" width="6" style="1420" customWidth="1"/>
    <col min="3598" max="3599" width="4.42578125" style="1420" customWidth="1"/>
    <col min="3600" max="3600" width="5.7109375" style="1420" bestFit="1" customWidth="1"/>
    <col min="3601" max="3601" width="4.42578125" style="1420" customWidth="1"/>
    <col min="3602" max="3602" width="9.140625" style="1420" customWidth="1"/>
    <col min="3603" max="3603" width="8.5703125" style="1420" customWidth="1"/>
    <col min="3604" max="3840" width="8.85546875" style="1420"/>
    <col min="3841" max="3841" width="17.140625" style="1420" customWidth="1"/>
    <col min="3842" max="3842" width="9.7109375" style="1420" customWidth="1"/>
    <col min="3843" max="3843" width="3.5703125" style="1420" customWidth="1"/>
    <col min="3844" max="3844" width="5.42578125" style="1420" customWidth="1"/>
    <col min="3845" max="3846" width="4.42578125" style="1420" customWidth="1"/>
    <col min="3847" max="3847" width="5.7109375" style="1420" bestFit="1" customWidth="1"/>
    <col min="3848" max="3849" width="4.42578125" style="1420" customWidth="1"/>
    <col min="3850" max="3850" width="5.7109375" style="1420" bestFit="1" customWidth="1"/>
    <col min="3851" max="3852" width="4.42578125" style="1420" customWidth="1"/>
    <col min="3853" max="3853" width="6" style="1420" customWidth="1"/>
    <col min="3854" max="3855" width="4.42578125" style="1420" customWidth="1"/>
    <col min="3856" max="3856" width="5.7109375" style="1420" bestFit="1" customWidth="1"/>
    <col min="3857" max="3857" width="4.42578125" style="1420" customWidth="1"/>
    <col min="3858" max="3858" width="9.140625" style="1420" customWidth="1"/>
    <col min="3859" max="3859" width="8.5703125" style="1420" customWidth="1"/>
    <col min="3860" max="4096" width="8.85546875" style="1420"/>
    <col min="4097" max="4097" width="17.140625" style="1420" customWidth="1"/>
    <col min="4098" max="4098" width="9.7109375" style="1420" customWidth="1"/>
    <col min="4099" max="4099" width="3.5703125" style="1420" customWidth="1"/>
    <col min="4100" max="4100" width="5.42578125" style="1420" customWidth="1"/>
    <col min="4101" max="4102" width="4.42578125" style="1420" customWidth="1"/>
    <col min="4103" max="4103" width="5.7109375" style="1420" bestFit="1" customWidth="1"/>
    <col min="4104" max="4105" width="4.42578125" style="1420" customWidth="1"/>
    <col min="4106" max="4106" width="5.7109375" style="1420" bestFit="1" customWidth="1"/>
    <col min="4107" max="4108" width="4.42578125" style="1420" customWidth="1"/>
    <col min="4109" max="4109" width="6" style="1420" customWidth="1"/>
    <col min="4110" max="4111" width="4.42578125" style="1420" customWidth="1"/>
    <col min="4112" max="4112" width="5.7109375" style="1420" bestFit="1" customWidth="1"/>
    <col min="4113" max="4113" width="4.42578125" style="1420" customWidth="1"/>
    <col min="4114" max="4114" width="9.140625" style="1420" customWidth="1"/>
    <col min="4115" max="4115" width="8.5703125" style="1420" customWidth="1"/>
    <col min="4116" max="4352" width="8.85546875" style="1420"/>
    <col min="4353" max="4353" width="17.140625" style="1420" customWidth="1"/>
    <col min="4354" max="4354" width="9.7109375" style="1420" customWidth="1"/>
    <col min="4355" max="4355" width="3.5703125" style="1420" customWidth="1"/>
    <col min="4356" max="4356" width="5.42578125" style="1420" customWidth="1"/>
    <col min="4357" max="4358" width="4.42578125" style="1420" customWidth="1"/>
    <col min="4359" max="4359" width="5.7109375" style="1420" bestFit="1" customWidth="1"/>
    <col min="4360" max="4361" width="4.42578125" style="1420" customWidth="1"/>
    <col min="4362" max="4362" width="5.7109375" style="1420" bestFit="1" customWidth="1"/>
    <col min="4363" max="4364" width="4.42578125" style="1420" customWidth="1"/>
    <col min="4365" max="4365" width="6" style="1420" customWidth="1"/>
    <col min="4366" max="4367" width="4.42578125" style="1420" customWidth="1"/>
    <col min="4368" max="4368" width="5.7109375" style="1420" bestFit="1" customWidth="1"/>
    <col min="4369" max="4369" width="4.42578125" style="1420" customWidth="1"/>
    <col min="4370" max="4370" width="9.140625" style="1420" customWidth="1"/>
    <col min="4371" max="4371" width="8.5703125" style="1420" customWidth="1"/>
    <col min="4372" max="4608" width="8.85546875" style="1420"/>
    <col min="4609" max="4609" width="17.140625" style="1420" customWidth="1"/>
    <col min="4610" max="4610" width="9.7109375" style="1420" customWidth="1"/>
    <col min="4611" max="4611" width="3.5703125" style="1420" customWidth="1"/>
    <col min="4612" max="4612" width="5.42578125" style="1420" customWidth="1"/>
    <col min="4613" max="4614" width="4.42578125" style="1420" customWidth="1"/>
    <col min="4615" max="4615" width="5.7109375" style="1420" bestFit="1" customWidth="1"/>
    <col min="4616" max="4617" width="4.42578125" style="1420" customWidth="1"/>
    <col min="4618" max="4618" width="5.7109375" style="1420" bestFit="1" customWidth="1"/>
    <col min="4619" max="4620" width="4.42578125" style="1420" customWidth="1"/>
    <col min="4621" max="4621" width="6" style="1420" customWidth="1"/>
    <col min="4622" max="4623" width="4.42578125" style="1420" customWidth="1"/>
    <col min="4624" max="4624" width="5.7109375" style="1420" bestFit="1" customWidth="1"/>
    <col min="4625" max="4625" width="4.42578125" style="1420" customWidth="1"/>
    <col min="4626" max="4626" width="9.140625" style="1420" customWidth="1"/>
    <col min="4627" max="4627" width="8.5703125" style="1420" customWidth="1"/>
    <col min="4628" max="4864" width="8.85546875" style="1420"/>
    <col min="4865" max="4865" width="17.140625" style="1420" customWidth="1"/>
    <col min="4866" max="4866" width="9.7109375" style="1420" customWidth="1"/>
    <col min="4867" max="4867" width="3.5703125" style="1420" customWidth="1"/>
    <col min="4868" max="4868" width="5.42578125" style="1420" customWidth="1"/>
    <col min="4869" max="4870" width="4.42578125" style="1420" customWidth="1"/>
    <col min="4871" max="4871" width="5.7109375" style="1420" bestFit="1" customWidth="1"/>
    <col min="4872" max="4873" width="4.42578125" style="1420" customWidth="1"/>
    <col min="4874" max="4874" width="5.7109375" style="1420" bestFit="1" customWidth="1"/>
    <col min="4875" max="4876" width="4.42578125" style="1420" customWidth="1"/>
    <col min="4877" max="4877" width="6" style="1420" customWidth="1"/>
    <col min="4878" max="4879" width="4.42578125" style="1420" customWidth="1"/>
    <col min="4880" max="4880" width="5.7109375" style="1420" bestFit="1" customWidth="1"/>
    <col min="4881" max="4881" width="4.42578125" style="1420" customWidth="1"/>
    <col min="4882" max="4882" width="9.140625" style="1420" customWidth="1"/>
    <col min="4883" max="4883" width="8.5703125" style="1420" customWidth="1"/>
    <col min="4884" max="5120" width="8.85546875" style="1420"/>
    <col min="5121" max="5121" width="17.140625" style="1420" customWidth="1"/>
    <col min="5122" max="5122" width="9.7109375" style="1420" customWidth="1"/>
    <col min="5123" max="5123" width="3.5703125" style="1420" customWidth="1"/>
    <col min="5124" max="5124" width="5.42578125" style="1420" customWidth="1"/>
    <col min="5125" max="5126" width="4.42578125" style="1420" customWidth="1"/>
    <col min="5127" max="5127" width="5.7109375" style="1420" bestFit="1" customWidth="1"/>
    <col min="5128" max="5129" width="4.42578125" style="1420" customWidth="1"/>
    <col min="5130" max="5130" width="5.7109375" style="1420" bestFit="1" customWidth="1"/>
    <col min="5131" max="5132" width="4.42578125" style="1420" customWidth="1"/>
    <col min="5133" max="5133" width="6" style="1420" customWidth="1"/>
    <col min="5134" max="5135" width="4.42578125" style="1420" customWidth="1"/>
    <col min="5136" max="5136" width="5.7109375" style="1420" bestFit="1" customWidth="1"/>
    <col min="5137" max="5137" width="4.42578125" style="1420" customWidth="1"/>
    <col min="5138" max="5138" width="9.140625" style="1420" customWidth="1"/>
    <col min="5139" max="5139" width="8.5703125" style="1420" customWidth="1"/>
    <col min="5140" max="5376" width="8.85546875" style="1420"/>
    <col min="5377" max="5377" width="17.140625" style="1420" customWidth="1"/>
    <col min="5378" max="5378" width="9.7109375" style="1420" customWidth="1"/>
    <col min="5379" max="5379" width="3.5703125" style="1420" customWidth="1"/>
    <col min="5380" max="5380" width="5.42578125" style="1420" customWidth="1"/>
    <col min="5381" max="5382" width="4.42578125" style="1420" customWidth="1"/>
    <col min="5383" max="5383" width="5.7109375" style="1420" bestFit="1" customWidth="1"/>
    <col min="5384" max="5385" width="4.42578125" style="1420" customWidth="1"/>
    <col min="5386" max="5386" width="5.7109375" style="1420" bestFit="1" customWidth="1"/>
    <col min="5387" max="5388" width="4.42578125" style="1420" customWidth="1"/>
    <col min="5389" max="5389" width="6" style="1420" customWidth="1"/>
    <col min="5390" max="5391" width="4.42578125" style="1420" customWidth="1"/>
    <col min="5392" max="5392" width="5.7109375" style="1420" bestFit="1" customWidth="1"/>
    <col min="5393" max="5393" width="4.42578125" style="1420" customWidth="1"/>
    <col min="5394" max="5394" width="9.140625" style="1420" customWidth="1"/>
    <col min="5395" max="5395" width="8.5703125" style="1420" customWidth="1"/>
    <col min="5396" max="5632" width="8.85546875" style="1420"/>
    <col min="5633" max="5633" width="17.140625" style="1420" customWidth="1"/>
    <col min="5634" max="5634" width="9.7109375" style="1420" customWidth="1"/>
    <col min="5635" max="5635" width="3.5703125" style="1420" customWidth="1"/>
    <col min="5636" max="5636" width="5.42578125" style="1420" customWidth="1"/>
    <col min="5637" max="5638" width="4.42578125" style="1420" customWidth="1"/>
    <col min="5639" max="5639" width="5.7109375" style="1420" bestFit="1" customWidth="1"/>
    <col min="5640" max="5641" width="4.42578125" style="1420" customWidth="1"/>
    <col min="5642" max="5642" width="5.7109375" style="1420" bestFit="1" customWidth="1"/>
    <col min="5643" max="5644" width="4.42578125" style="1420" customWidth="1"/>
    <col min="5645" max="5645" width="6" style="1420" customWidth="1"/>
    <col min="5646" max="5647" width="4.42578125" style="1420" customWidth="1"/>
    <col min="5648" max="5648" width="5.7109375" style="1420" bestFit="1" customWidth="1"/>
    <col min="5649" max="5649" width="4.42578125" style="1420" customWidth="1"/>
    <col min="5650" max="5650" width="9.140625" style="1420" customWidth="1"/>
    <col min="5651" max="5651" width="8.5703125" style="1420" customWidth="1"/>
    <col min="5652" max="5888" width="8.85546875" style="1420"/>
    <col min="5889" max="5889" width="17.140625" style="1420" customWidth="1"/>
    <col min="5890" max="5890" width="9.7109375" style="1420" customWidth="1"/>
    <col min="5891" max="5891" width="3.5703125" style="1420" customWidth="1"/>
    <col min="5892" max="5892" width="5.42578125" style="1420" customWidth="1"/>
    <col min="5893" max="5894" width="4.42578125" style="1420" customWidth="1"/>
    <col min="5895" max="5895" width="5.7109375" style="1420" bestFit="1" customWidth="1"/>
    <col min="5896" max="5897" width="4.42578125" style="1420" customWidth="1"/>
    <col min="5898" max="5898" width="5.7109375" style="1420" bestFit="1" customWidth="1"/>
    <col min="5899" max="5900" width="4.42578125" style="1420" customWidth="1"/>
    <col min="5901" max="5901" width="6" style="1420" customWidth="1"/>
    <col min="5902" max="5903" width="4.42578125" style="1420" customWidth="1"/>
    <col min="5904" max="5904" width="5.7109375" style="1420" bestFit="1" customWidth="1"/>
    <col min="5905" max="5905" width="4.42578125" style="1420" customWidth="1"/>
    <col min="5906" max="5906" width="9.140625" style="1420" customWidth="1"/>
    <col min="5907" max="5907" width="8.5703125" style="1420" customWidth="1"/>
    <col min="5908" max="6144" width="8.85546875" style="1420"/>
    <col min="6145" max="6145" width="17.140625" style="1420" customWidth="1"/>
    <col min="6146" max="6146" width="9.7109375" style="1420" customWidth="1"/>
    <col min="6147" max="6147" width="3.5703125" style="1420" customWidth="1"/>
    <col min="6148" max="6148" width="5.42578125" style="1420" customWidth="1"/>
    <col min="6149" max="6150" width="4.42578125" style="1420" customWidth="1"/>
    <col min="6151" max="6151" width="5.7109375" style="1420" bestFit="1" customWidth="1"/>
    <col min="6152" max="6153" width="4.42578125" style="1420" customWidth="1"/>
    <col min="6154" max="6154" width="5.7109375" style="1420" bestFit="1" customWidth="1"/>
    <col min="6155" max="6156" width="4.42578125" style="1420" customWidth="1"/>
    <col min="6157" max="6157" width="6" style="1420" customWidth="1"/>
    <col min="6158" max="6159" width="4.42578125" style="1420" customWidth="1"/>
    <col min="6160" max="6160" width="5.7109375" style="1420" bestFit="1" customWidth="1"/>
    <col min="6161" max="6161" width="4.42578125" style="1420" customWidth="1"/>
    <col min="6162" max="6162" width="9.140625" style="1420" customWidth="1"/>
    <col min="6163" max="6163" width="8.5703125" style="1420" customWidth="1"/>
    <col min="6164" max="6400" width="8.85546875" style="1420"/>
    <col min="6401" max="6401" width="17.140625" style="1420" customWidth="1"/>
    <col min="6402" max="6402" width="9.7109375" style="1420" customWidth="1"/>
    <col min="6403" max="6403" width="3.5703125" style="1420" customWidth="1"/>
    <col min="6404" max="6404" width="5.42578125" style="1420" customWidth="1"/>
    <col min="6405" max="6406" width="4.42578125" style="1420" customWidth="1"/>
    <col min="6407" max="6407" width="5.7109375" style="1420" bestFit="1" customWidth="1"/>
    <col min="6408" max="6409" width="4.42578125" style="1420" customWidth="1"/>
    <col min="6410" max="6410" width="5.7109375" style="1420" bestFit="1" customWidth="1"/>
    <col min="6411" max="6412" width="4.42578125" style="1420" customWidth="1"/>
    <col min="6413" max="6413" width="6" style="1420" customWidth="1"/>
    <col min="6414" max="6415" width="4.42578125" style="1420" customWidth="1"/>
    <col min="6416" max="6416" width="5.7109375" style="1420" bestFit="1" customWidth="1"/>
    <col min="6417" max="6417" width="4.42578125" style="1420" customWidth="1"/>
    <col min="6418" max="6418" width="9.140625" style="1420" customWidth="1"/>
    <col min="6419" max="6419" width="8.5703125" style="1420" customWidth="1"/>
    <col min="6420" max="6656" width="8.85546875" style="1420"/>
    <col min="6657" max="6657" width="17.140625" style="1420" customWidth="1"/>
    <col min="6658" max="6658" width="9.7109375" style="1420" customWidth="1"/>
    <col min="6659" max="6659" width="3.5703125" style="1420" customWidth="1"/>
    <col min="6660" max="6660" width="5.42578125" style="1420" customWidth="1"/>
    <col min="6661" max="6662" width="4.42578125" style="1420" customWidth="1"/>
    <col min="6663" max="6663" width="5.7109375" style="1420" bestFit="1" customWidth="1"/>
    <col min="6664" max="6665" width="4.42578125" style="1420" customWidth="1"/>
    <col min="6666" max="6666" width="5.7109375" style="1420" bestFit="1" customWidth="1"/>
    <col min="6667" max="6668" width="4.42578125" style="1420" customWidth="1"/>
    <col min="6669" max="6669" width="6" style="1420" customWidth="1"/>
    <col min="6670" max="6671" width="4.42578125" style="1420" customWidth="1"/>
    <col min="6672" max="6672" width="5.7109375" style="1420" bestFit="1" customWidth="1"/>
    <col min="6673" max="6673" width="4.42578125" style="1420" customWidth="1"/>
    <col min="6674" max="6674" width="9.140625" style="1420" customWidth="1"/>
    <col min="6675" max="6675" width="8.5703125" style="1420" customWidth="1"/>
    <col min="6676" max="6912" width="8.85546875" style="1420"/>
    <col min="6913" max="6913" width="17.140625" style="1420" customWidth="1"/>
    <col min="6914" max="6914" width="9.7109375" style="1420" customWidth="1"/>
    <col min="6915" max="6915" width="3.5703125" style="1420" customWidth="1"/>
    <col min="6916" max="6916" width="5.42578125" style="1420" customWidth="1"/>
    <col min="6917" max="6918" width="4.42578125" style="1420" customWidth="1"/>
    <col min="6919" max="6919" width="5.7109375" style="1420" bestFit="1" customWidth="1"/>
    <col min="6920" max="6921" width="4.42578125" style="1420" customWidth="1"/>
    <col min="6922" max="6922" width="5.7109375" style="1420" bestFit="1" customWidth="1"/>
    <col min="6923" max="6924" width="4.42578125" style="1420" customWidth="1"/>
    <col min="6925" max="6925" width="6" style="1420" customWidth="1"/>
    <col min="6926" max="6927" width="4.42578125" style="1420" customWidth="1"/>
    <col min="6928" max="6928" width="5.7109375" style="1420" bestFit="1" customWidth="1"/>
    <col min="6929" max="6929" width="4.42578125" style="1420" customWidth="1"/>
    <col min="6930" max="6930" width="9.140625" style="1420" customWidth="1"/>
    <col min="6931" max="6931" width="8.5703125" style="1420" customWidth="1"/>
    <col min="6932" max="7168" width="8.85546875" style="1420"/>
    <col min="7169" max="7169" width="17.140625" style="1420" customWidth="1"/>
    <col min="7170" max="7170" width="9.7109375" style="1420" customWidth="1"/>
    <col min="7171" max="7171" width="3.5703125" style="1420" customWidth="1"/>
    <col min="7172" max="7172" width="5.42578125" style="1420" customWidth="1"/>
    <col min="7173" max="7174" width="4.42578125" style="1420" customWidth="1"/>
    <col min="7175" max="7175" width="5.7109375" style="1420" bestFit="1" customWidth="1"/>
    <col min="7176" max="7177" width="4.42578125" style="1420" customWidth="1"/>
    <col min="7178" max="7178" width="5.7109375" style="1420" bestFit="1" customWidth="1"/>
    <col min="7179" max="7180" width="4.42578125" style="1420" customWidth="1"/>
    <col min="7181" max="7181" width="6" style="1420" customWidth="1"/>
    <col min="7182" max="7183" width="4.42578125" style="1420" customWidth="1"/>
    <col min="7184" max="7184" width="5.7109375" style="1420" bestFit="1" customWidth="1"/>
    <col min="7185" max="7185" width="4.42578125" style="1420" customWidth="1"/>
    <col min="7186" max="7186" width="9.140625" style="1420" customWidth="1"/>
    <col min="7187" max="7187" width="8.5703125" style="1420" customWidth="1"/>
    <col min="7188" max="7424" width="8.85546875" style="1420"/>
    <col min="7425" max="7425" width="17.140625" style="1420" customWidth="1"/>
    <col min="7426" max="7426" width="9.7109375" style="1420" customWidth="1"/>
    <col min="7427" max="7427" width="3.5703125" style="1420" customWidth="1"/>
    <col min="7428" max="7428" width="5.42578125" style="1420" customWidth="1"/>
    <col min="7429" max="7430" width="4.42578125" style="1420" customWidth="1"/>
    <col min="7431" max="7431" width="5.7109375" style="1420" bestFit="1" customWidth="1"/>
    <col min="7432" max="7433" width="4.42578125" style="1420" customWidth="1"/>
    <col min="7434" max="7434" width="5.7109375" style="1420" bestFit="1" customWidth="1"/>
    <col min="7435" max="7436" width="4.42578125" style="1420" customWidth="1"/>
    <col min="7437" max="7437" width="6" style="1420" customWidth="1"/>
    <col min="7438" max="7439" width="4.42578125" style="1420" customWidth="1"/>
    <col min="7440" max="7440" width="5.7109375" style="1420" bestFit="1" customWidth="1"/>
    <col min="7441" max="7441" width="4.42578125" style="1420" customWidth="1"/>
    <col min="7442" max="7442" width="9.140625" style="1420" customWidth="1"/>
    <col min="7443" max="7443" width="8.5703125" style="1420" customWidth="1"/>
    <col min="7444" max="7680" width="8.85546875" style="1420"/>
    <col min="7681" max="7681" width="17.140625" style="1420" customWidth="1"/>
    <col min="7682" max="7682" width="9.7109375" style="1420" customWidth="1"/>
    <col min="7683" max="7683" width="3.5703125" style="1420" customWidth="1"/>
    <col min="7684" max="7684" width="5.42578125" style="1420" customWidth="1"/>
    <col min="7685" max="7686" width="4.42578125" style="1420" customWidth="1"/>
    <col min="7687" max="7687" width="5.7109375" style="1420" bestFit="1" customWidth="1"/>
    <col min="7688" max="7689" width="4.42578125" style="1420" customWidth="1"/>
    <col min="7690" max="7690" width="5.7109375" style="1420" bestFit="1" customWidth="1"/>
    <col min="7691" max="7692" width="4.42578125" style="1420" customWidth="1"/>
    <col min="7693" max="7693" width="6" style="1420" customWidth="1"/>
    <col min="7694" max="7695" width="4.42578125" style="1420" customWidth="1"/>
    <col min="7696" max="7696" width="5.7109375" style="1420" bestFit="1" customWidth="1"/>
    <col min="7697" max="7697" width="4.42578125" style="1420" customWidth="1"/>
    <col min="7698" max="7698" width="9.140625" style="1420" customWidth="1"/>
    <col min="7699" max="7699" width="8.5703125" style="1420" customWidth="1"/>
    <col min="7700" max="7936" width="8.85546875" style="1420"/>
    <col min="7937" max="7937" width="17.140625" style="1420" customWidth="1"/>
    <col min="7938" max="7938" width="9.7109375" style="1420" customWidth="1"/>
    <col min="7939" max="7939" width="3.5703125" style="1420" customWidth="1"/>
    <col min="7940" max="7940" width="5.42578125" style="1420" customWidth="1"/>
    <col min="7941" max="7942" width="4.42578125" style="1420" customWidth="1"/>
    <col min="7943" max="7943" width="5.7109375" style="1420" bestFit="1" customWidth="1"/>
    <col min="7944" max="7945" width="4.42578125" style="1420" customWidth="1"/>
    <col min="7946" max="7946" width="5.7109375" style="1420" bestFit="1" customWidth="1"/>
    <col min="7947" max="7948" width="4.42578125" style="1420" customWidth="1"/>
    <col min="7949" max="7949" width="6" style="1420" customWidth="1"/>
    <col min="7950" max="7951" width="4.42578125" style="1420" customWidth="1"/>
    <col min="7952" max="7952" width="5.7109375" style="1420" bestFit="1" customWidth="1"/>
    <col min="7953" max="7953" width="4.42578125" style="1420" customWidth="1"/>
    <col min="7954" max="7954" width="9.140625" style="1420" customWidth="1"/>
    <col min="7955" max="7955" width="8.5703125" style="1420" customWidth="1"/>
    <col min="7956" max="8192" width="8.85546875" style="1420"/>
    <col min="8193" max="8193" width="17.140625" style="1420" customWidth="1"/>
    <col min="8194" max="8194" width="9.7109375" style="1420" customWidth="1"/>
    <col min="8195" max="8195" width="3.5703125" style="1420" customWidth="1"/>
    <col min="8196" max="8196" width="5.42578125" style="1420" customWidth="1"/>
    <col min="8197" max="8198" width="4.42578125" style="1420" customWidth="1"/>
    <col min="8199" max="8199" width="5.7109375" style="1420" bestFit="1" customWidth="1"/>
    <col min="8200" max="8201" width="4.42578125" style="1420" customWidth="1"/>
    <col min="8202" max="8202" width="5.7109375" style="1420" bestFit="1" customWidth="1"/>
    <col min="8203" max="8204" width="4.42578125" style="1420" customWidth="1"/>
    <col min="8205" max="8205" width="6" style="1420" customWidth="1"/>
    <col min="8206" max="8207" width="4.42578125" style="1420" customWidth="1"/>
    <col min="8208" max="8208" width="5.7109375" style="1420" bestFit="1" customWidth="1"/>
    <col min="8209" max="8209" width="4.42578125" style="1420" customWidth="1"/>
    <col min="8210" max="8210" width="9.140625" style="1420" customWidth="1"/>
    <col min="8211" max="8211" width="8.5703125" style="1420" customWidth="1"/>
    <col min="8212" max="8448" width="8.85546875" style="1420"/>
    <col min="8449" max="8449" width="17.140625" style="1420" customWidth="1"/>
    <col min="8450" max="8450" width="9.7109375" style="1420" customWidth="1"/>
    <col min="8451" max="8451" width="3.5703125" style="1420" customWidth="1"/>
    <col min="8452" max="8452" width="5.42578125" style="1420" customWidth="1"/>
    <col min="8453" max="8454" width="4.42578125" style="1420" customWidth="1"/>
    <col min="8455" max="8455" width="5.7109375" style="1420" bestFit="1" customWidth="1"/>
    <col min="8456" max="8457" width="4.42578125" style="1420" customWidth="1"/>
    <col min="8458" max="8458" width="5.7109375" style="1420" bestFit="1" customWidth="1"/>
    <col min="8459" max="8460" width="4.42578125" style="1420" customWidth="1"/>
    <col min="8461" max="8461" width="6" style="1420" customWidth="1"/>
    <col min="8462" max="8463" width="4.42578125" style="1420" customWidth="1"/>
    <col min="8464" max="8464" width="5.7109375" style="1420" bestFit="1" customWidth="1"/>
    <col min="8465" max="8465" width="4.42578125" style="1420" customWidth="1"/>
    <col min="8466" max="8466" width="9.140625" style="1420" customWidth="1"/>
    <col min="8467" max="8467" width="8.5703125" style="1420" customWidth="1"/>
    <col min="8468" max="8704" width="8.85546875" style="1420"/>
    <col min="8705" max="8705" width="17.140625" style="1420" customWidth="1"/>
    <col min="8706" max="8706" width="9.7109375" style="1420" customWidth="1"/>
    <col min="8707" max="8707" width="3.5703125" style="1420" customWidth="1"/>
    <col min="8708" max="8708" width="5.42578125" style="1420" customWidth="1"/>
    <col min="8709" max="8710" width="4.42578125" style="1420" customWidth="1"/>
    <col min="8711" max="8711" width="5.7109375" style="1420" bestFit="1" customWidth="1"/>
    <col min="8712" max="8713" width="4.42578125" style="1420" customWidth="1"/>
    <col min="8714" max="8714" width="5.7109375" style="1420" bestFit="1" customWidth="1"/>
    <col min="8715" max="8716" width="4.42578125" style="1420" customWidth="1"/>
    <col min="8717" max="8717" width="6" style="1420" customWidth="1"/>
    <col min="8718" max="8719" width="4.42578125" style="1420" customWidth="1"/>
    <col min="8720" max="8720" width="5.7109375" style="1420" bestFit="1" customWidth="1"/>
    <col min="8721" max="8721" width="4.42578125" style="1420" customWidth="1"/>
    <col min="8722" max="8722" width="9.140625" style="1420" customWidth="1"/>
    <col min="8723" max="8723" width="8.5703125" style="1420" customWidth="1"/>
    <col min="8724" max="8960" width="8.85546875" style="1420"/>
    <col min="8961" max="8961" width="17.140625" style="1420" customWidth="1"/>
    <col min="8962" max="8962" width="9.7109375" style="1420" customWidth="1"/>
    <col min="8963" max="8963" width="3.5703125" style="1420" customWidth="1"/>
    <col min="8964" max="8964" width="5.42578125" style="1420" customWidth="1"/>
    <col min="8965" max="8966" width="4.42578125" style="1420" customWidth="1"/>
    <col min="8967" max="8967" width="5.7109375" style="1420" bestFit="1" customWidth="1"/>
    <col min="8968" max="8969" width="4.42578125" style="1420" customWidth="1"/>
    <col min="8970" max="8970" width="5.7109375" style="1420" bestFit="1" customWidth="1"/>
    <col min="8971" max="8972" width="4.42578125" style="1420" customWidth="1"/>
    <col min="8973" max="8973" width="6" style="1420" customWidth="1"/>
    <col min="8974" max="8975" width="4.42578125" style="1420" customWidth="1"/>
    <col min="8976" max="8976" width="5.7109375" style="1420" bestFit="1" customWidth="1"/>
    <col min="8977" max="8977" width="4.42578125" style="1420" customWidth="1"/>
    <col min="8978" max="8978" width="9.140625" style="1420" customWidth="1"/>
    <col min="8979" max="8979" width="8.5703125" style="1420" customWidth="1"/>
    <col min="8980" max="9216" width="8.85546875" style="1420"/>
    <col min="9217" max="9217" width="17.140625" style="1420" customWidth="1"/>
    <col min="9218" max="9218" width="9.7109375" style="1420" customWidth="1"/>
    <col min="9219" max="9219" width="3.5703125" style="1420" customWidth="1"/>
    <col min="9220" max="9220" width="5.42578125" style="1420" customWidth="1"/>
    <col min="9221" max="9222" width="4.42578125" style="1420" customWidth="1"/>
    <col min="9223" max="9223" width="5.7109375" style="1420" bestFit="1" customWidth="1"/>
    <col min="9224" max="9225" width="4.42578125" style="1420" customWidth="1"/>
    <col min="9226" max="9226" width="5.7109375" style="1420" bestFit="1" customWidth="1"/>
    <col min="9227" max="9228" width="4.42578125" style="1420" customWidth="1"/>
    <col min="9229" max="9229" width="6" style="1420" customWidth="1"/>
    <col min="9230" max="9231" width="4.42578125" style="1420" customWidth="1"/>
    <col min="9232" max="9232" width="5.7109375" style="1420" bestFit="1" customWidth="1"/>
    <col min="9233" max="9233" width="4.42578125" style="1420" customWidth="1"/>
    <col min="9234" max="9234" width="9.140625" style="1420" customWidth="1"/>
    <col min="9235" max="9235" width="8.5703125" style="1420" customWidth="1"/>
    <col min="9236" max="9472" width="8.85546875" style="1420"/>
    <col min="9473" max="9473" width="17.140625" style="1420" customWidth="1"/>
    <col min="9474" max="9474" width="9.7109375" style="1420" customWidth="1"/>
    <col min="9475" max="9475" width="3.5703125" style="1420" customWidth="1"/>
    <col min="9476" max="9476" width="5.42578125" style="1420" customWidth="1"/>
    <col min="9477" max="9478" width="4.42578125" style="1420" customWidth="1"/>
    <col min="9479" max="9479" width="5.7109375" style="1420" bestFit="1" customWidth="1"/>
    <col min="9480" max="9481" width="4.42578125" style="1420" customWidth="1"/>
    <col min="9482" max="9482" width="5.7109375" style="1420" bestFit="1" customWidth="1"/>
    <col min="9483" max="9484" width="4.42578125" style="1420" customWidth="1"/>
    <col min="9485" max="9485" width="6" style="1420" customWidth="1"/>
    <col min="9486" max="9487" width="4.42578125" style="1420" customWidth="1"/>
    <col min="9488" max="9488" width="5.7109375" style="1420" bestFit="1" customWidth="1"/>
    <col min="9489" max="9489" width="4.42578125" style="1420" customWidth="1"/>
    <col min="9490" max="9490" width="9.140625" style="1420" customWidth="1"/>
    <col min="9491" max="9491" width="8.5703125" style="1420" customWidth="1"/>
    <col min="9492" max="9728" width="8.85546875" style="1420"/>
    <col min="9729" max="9729" width="17.140625" style="1420" customWidth="1"/>
    <col min="9730" max="9730" width="9.7109375" style="1420" customWidth="1"/>
    <col min="9731" max="9731" width="3.5703125" style="1420" customWidth="1"/>
    <col min="9732" max="9732" width="5.42578125" style="1420" customWidth="1"/>
    <col min="9733" max="9734" width="4.42578125" style="1420" customWidth="1"/>
    <col min="9735" max="9735" width="5.7109375" style="1420" bestFit="1" customWidth="1"/>
    <col min="9736" max="9737" width="4.42578125" style="1420" customWidth="1"/>
    <col min="9738" max="9738" width="5.7109375" style="1420" bestFit="1" customWidth="1"/>
    <col min="9739" max="9740" width="4.42578125" style="1420" customWidth="1"/>
    <col min="9741" max="9741" width="6" style="1420" customWidth="1"/>
    <col min="9742" max="9743" width="4.42578125" style="1420" customWidth="1"/>
    <col min="9744" max="9744" width="5.7109375" style="1420" bestFit="1" customWidth="1"/>
    <col min="9745" max="9745" width="4.42578125" style="1420" customWidth="1"/>
    <col min="9746" max="9746" width="9.140625" style="1420" customWidth="1"/>
    <col min="9747" max="9747" width="8.5703125" style="1420" customWidth="1"/>
    <col min="9748" max="9984" width="8.85546875" style="1420"/>
    <col min="9985" max="9985" width="17.140625" style="1420" customWidth="1"/>
    <col min="9986" max="9986" width="9.7109375" style="1420" customWidth="1"/>
    <col min="9987" max="9987" width="3.5703125" style="1420" customWidth="1"/>
    <col min="9988" max="9988" width="5.42578125" style="1420" customWidth="1"/>
    <col min="9989" max="9990" width="4.42578125" style="1420" customWidth="1"/>
    <col min="9991" max="9991" width="5.7109375" style="1420" bestFit="1" customWidth="1"/>
    <col min="9992" max="9993" width="4.42578125" style="1420" customWidth="1"/>
    <col min="9994" max="9994" width="5.7109375" style="1420" bestFit="1" customWidth="1"/>
    <col min="9995" max="9996" width="4.42578125" style="1420" customWidth="1"/>
    <col min="9997" max="9997" width="6" style="1420" customWidth="1"/>
    <col min="9998" max="9999" width="4.42578125" style="1420" customWidth="1"/>
    <col min="10000" max="10000" width="5.7109375" style="1420" bestFit="1" customWidth="1"/>
    <col min="10001" max="10001" width="4.42578125" style="1420" customWidth="1"/>
    <col min="10002" max="10002" width="9.140625" style="1420" customWidth="1"/>
    <col min="10003" max="10003" width="8.5703125" style="1420" customWidth="1"/>
    <col min="10004" max="10240" width="8.85546875" style="1420"/>
    <col min="10241" max="10241" width="17.140625" style="1420" customWidth="1"/>
    <col min="10242" max="10242" width="9.7109375" style="1420" customWidth="1"/>
    <col min="10243" max="10243" width="3.5703125" style="1420" customWidth="1"/>
    <col min="10244" max="10244" width="5.42578125" style="1420" customWidth="1"/>
    <col min="10245" max="10246" width="4.42578125" style="1420" customWidth="1"/>
    <col min="10247" max="10247" width="5.7109375" style="1420" bestFit="1" customWidth="1"/>
    <col min="10248" max="10249" width="4.42578125" style="1420" customWidth="1"/>
    <col min="10250" max="10250" width="5.7109375" style="1420" bestFit="1" customWidth="1"/>
    <col min="10251" max="10252" width="4.42578125" style="1420" customWidth="1"/>
    <col min="10253" max="10253" width="6" style="1420" customWidth="1"/>
    <col min="10254" max="10255" width="4.42578125" style="1420" customWidth="1"/>
    <col min="10256" max="10256" width="5.7109375" style="1420" bestFit="1" customWidth="1"/>
    <col min="10257" max="10257" width="4.42578125" style="1420" customWidth="1"/>
    <col min="10258" max="10258" width="9.140625" style="1420" customWidth="1"/>
    <col min="10259" max="10259" width="8.5703125" style="1420" customWidth="1"/>
    <col min="10260" max="10496" width="8.85546875" style="1420"/>
    <col min="10497" max="10497" width="17.140625" style="1420" customWidth="1"/>
    <col min="10498" max="10498" width="9.7109375" style="1420" customWidth="1"/>
    <col min="10499" max="10499" width="3.5703125" style="1420" customWidth="1"/>
    <col min="10500" max="10500" width="5.42578125" style="1420" customWidth="1"/>
    <col min="10501" max="10502" width="4.42578125" style="1420" customWidth="1"/>
    <col min="10503" max="10503" width="5.7109375" style="1420" bestFit="1" customWidth="1"/>
    <col min="10504" max="10505" width="4.42578125" style="1420" customWidth="1"/>
    <col min="10506" max="10506" width="5.7109375" style="1420" bestFit="1" customWidth="1"/>
    <col min="10507" max="10508" width="4.42578125" style="1420" customWidth="1"/>
    <col min="10509" max="10509" width="6" style="1420" customWidth="1"/>
    <col min="10510" max="10511" width="4.42578125" style="1420" customWidth="1"/>
    <col min="10512" max="10512" width="5.7109375" style="1420" bestFit="1" customWidth="1"/>
    <col min="10513" max="10513" width="4.42578125" style="1420" customWidth="1"/>
    <col min="10514" max="10514" width="9.140625" style="1420" customWidth="1"/>
    <col min="10515" max="10515" width="8.5703125" style="1420" customWidth="1"/>
    <col min="10516" max="10752" width="8.85546875" style="1420"/>
    <col min="10753" max="10753" width="17.140625" style="1420" customWidth="1"/>
    <col min="10754" max="10754" width="9.7109375" style="1420" customWidth="1"/>
    <col min="10755" max="10755" width="3.5703125" style="1420" customWidth="1"/>
    <col min="10756" max="10756" width="5.42578125" style="1420" customWidth="1"/>
    <col min="10757" max="10758" width="4.42578125" style="1420" customWidth="1"/>
    <col min="10759" max="10759" width="5.7109375" style="1420" bestFit="1" customWidth="1"/>
    <col min="10760" max="10761" width="4.42578125" style="1420" customWidth="1"/>
    <col min="10762" max="10762" width="5.7109375" style="1420" bestFit="1" customWidth="1"/>
    <col min="10763" max="10764" width="4.42578125" style="1420" customWidth="1"/>
    <col min="10765" max="10765" width="6" style="1420" customWidth="1"/>
    <col min="10766" max="10767" width="4.42578125" style="1420" customWidth="1"/>
    <col min="10768" max="10768" width="5.7109375" style="1420" bestFit="1" customWidth="1"/>
    <col min="10769" max="10769" width="4.42578125" style="1420" customWidth="1"/>
    <col min="10770" max="10770" width="9.140625" style="1420" customWidth="1"/>
    <col min="10771" max="10771" width="8.5703125" style="1420" customWidth="1"/>
    <col min="10772" max="11008" width="8.85546875" style="1420"/>
    <col min="11009" max="11009" width="17.140625" style="1420" customWidth="1"/>
    <col min="11010" max="11010" width="9.7109375" style="1420" customWidth="1"/>
    <col min="11011" max="11011" width="3.5703125" style="1420" customWidth="1"/>
    <col min="11012" max="11012" width="5.42578125" style="1420" customWidth="1"/>
    <col min="11013" max="11014" width="4.42578125" style="1420" customWidth="1"/>
    <col min="11015" max="11015" width="5.7109375" style="1420" bestFit="1" customWidth="1"/>
    <col min="11016" max="11017" width="4.42578125" style="1420" customWidth="1"/>
    <col min="11018" max="11018" width="5.7109375" style="1420" bestFit="1" customWidth="1"/>
    <col min="11019" max="11020" width="4.42578125" style="1420" customWidth="1"/>
    <col min="11021" max="11021" width="6" style="1420" customWidth="1"/>
    <col min="11022" max="11023" width="4.42578125" style="1420" customWidth="1"/>
    <col min="11024" max="11024" width="5.7109375" style="1420" bestFit="1" customWidth="1"/>
    <col min="11025" max="11025" width="4.42578125" style="1420" customWidth="1"/>
    <col min="11026" max="11026" width="9.140625" style="1420" customWidth="1"/>
    <col min="11027" max="11027" width="8.5703125" style="1420" customWidth="1"/>
    <col min="11028" max="11264" width="8.85546875" style="1420"/>
    <col min="11265" max="11265" width="17.140625" style="1420" customWidth="1"/>
    <col min="11266" max="11266" width="9.7109375" style="1420" customWidth="1"/>
    <col min="11267" max="11267" width="3.5703125" style="1420" customWidth="1"/>
    <col min="11268" max="11268" width="5.42578125" style="1420" customWidth="1"/>
    <col min="11269" max="11270" width="4.42578125" style="1420" customWidth="1"/>
    <col min="11271" max="11271" width="5.7109375" style="1420" bestFit="1" customWidth="1"/>
    <col min="11272" max="11273" width="4.42578125" style="1420" customWidth="1"/>
    <col min="11274" max="11274" width="5.7109375" style="1420" bestFit="1" customWidth="1"/>
    <col min="11275" max="11276" width="4.42578125" style="1420" customWidth="1"/>
    <col min="11277" max="11277" width="6" style="1420" customWidth="1"/>
    <col min="11278" max="11279" width="4.42578125" style="1420" customWidth="1"/>
    <col min="11280" max="11280" width="5.7109375" style="1420" bestFit="1" customWidth="1"/>
    <col min="11281" max="11281" width="4.42578125" style="1420" customWidth="1"/>
    <col min="11282" max="11282" width="9.140625" style="1420" customWidth="1"/>
    <col min="11283" max="11283" width="8.5703125" style="1420" customWidth="1"/>
    <col min="11284" max="11520" width="8.85546875" style="1420"/>
    <col min="11521" max="11521" width="17.140625" style="1420" customWidth="1"/>
    <col min="11522" max="11522" width="9.7109375" style="1420" customWidth="1"/>
    <col min="11523" max="11523" width="3.5703125" style="1420" customWidth="1"/>
    <col min="11524" max="11524" width="5.42578125" style="1420" customWidth="1"/>
    <col min="11525" max="11526" width="4.42578125" style="1420" customWidth="1"/>
    <col min="11527" max="11527" width="5.7109375" style="1420" bestFit="1" customWidth="1"/>
    <col min="11528" max="11529" width="4.42578125" style="1420" customWidth="1"/>
    <col min="11530" max="11530" width="5.7109375" style="1420" bestFit="1" customWidth="1"/>
    <col min="11531" max="11532" width="4.42578125" style="1420" customWidth="1"/>
    <col min="11533" max="11533" width="6" style="1420" customWidth="1"/>
    <col min="11534" max="11535" width="4.42578125" style="1420" customWidth="1"/>
    <col min="11536" max="11536" width="5.7109375" style="1420" bestFit="1" customWidth="1"/>
    <col min="11537" max="11537" width="4.42578125" style="1420" customWidth="1"/>
    <col min="11538" max="11538" width="9.140625" style="1420" customWidth="1"/>
    <col min="11539" max="11539" width="8.5703125" style="1420" customWidth="1"/>
    <col min="11540" max="11776" width="8.85546875" style="1420"/>
    <col min="11777" max="11777" width="17.140625" style="1420" customWidth="1"/>
    <col min="11778" max="11778" width="9.7109375" style="1420" customWidth="1"/>
    <col min="11779" max="11779" width="3.5703125" style="1420" customWidth="1"/>
    <col min="11780" max="11780" width="5.42578125" style="1420" customWidth="1"/>
    <col min="11781" max="11782" width="4.42578125" style="1420" customWidth="1"/>
    <col min="11783" max="11783" width="5.7109375" style="1420" bestFit="1" customWidth="1"/>
    <col min="11784" max="11785" width="4.42578125" style="1420" customWidth="1"/>
    <col min="11786" max="11786" width="5.7109375" style="1420" bestFit="1" customWidth="1"/>
    <col min="11787" max="11788" width="4.42578125" style="1420" customWidth="1"/>
    <col min="11789" max="11789" width="6" style="1420" customWidth="1"/>
    <col min="11790" max="11791" width="4.42578125" style="1420" customWidth="1"/>
    <col min="11792" max="11792" width="5.7109375" style="1420" bestFit="1" customWidth="1"/>
    <col min="11793" max="11793" width="4.42578125" style="1420" customWidth="1"/>
    <col min="11794" max="11794" width="9.140625" style="1420" customWidth="1"/>
    <col min="11795" max="11795" width="8.5703125" style="1420" customWidth="1"/>
    <col min="11796" max="12032" width="8.85546875" style="1420"/>
    <col min="12033" max="12033" width="17.140625" style="1420" customWidth="1"/>
    <col min="12034" max="12034" width="9.7109375" style="1420" customWidth="1"/>
    <col min="12035" max="12035" width="3.5703125" style="1420" customWidth="1"/>
    <col min="12036" max="12036" width="5.42578125" style="1420" customWidth="1"/>
    <col min="12037" max="12038" width="4.42578125" style="1420" customWidth="1"/>
    <col min="12039" max="12039" width="5.7109375" style="1420" bestFit="1" customWidth="1"/>
    <col min="12040" max="12041" width="4.42578125" style="1420" customWidth="1"/>
    <col min="12042" max="12042" width="5.7109375" style="1420" bestFit="1" customWidth="1"/>
    <col min="12043" max="12044" width="4.42578125" style="1420" customWidth="1"/>
    <col min="12045" max="12045" width="6" style="1420" customWidth="1"/>
    <col min="12046" max="12047" width="4.42578125" style="1420" customWidth="1"/>
    <col min="12048" max="12048" width="5.7109375" style="1420" bestFit="1" customWidth="1"/>
    <col min="12049" max="12049" width="4.42578125" style="1420" customWidth="1"/>
    <col min="12050" max="12050" width="9.140625" style="1420" customWidth="1"/>
    <col min="12051" max="12051" width="8.5703125" style="1420" customWidth="1"/>
    <col min="12052" max="12288" width="8.85546875" style="1420"/>
    <col min="12289" max="12289" width="17.140625" style="1420" customWidth="1"/>
    <col min="12290" max="12290" width="9.7109375" style="1420" customWidth="1"/>
    <col min="12291" max="12291" width="3.5703125" style="1420" customWidth="1"/>
    <col min="12292" max="12292" width="5.42578125" style="1420" customWidth="1"/>
    <col min="12293" max="12294" width="4.42578125" style="1420" customWidth="1"/>
    <col min="12295" max="12295" width="5.7109375" style="1420" bestFit="1" customWidth="1"/>
    <col min="12296" max="12297" width="4.42578125" style="1420" customWidth="1"/>
    <col min="12298" max="12298" width="5.7109375" style="1420" bestFit="1" customWidth="1"/>
    <col min="12299" max="12300" width="4.42578125" style="1420" customWidth="1"/>
    <col min="12301" max="12301" width="6" style="1420" customWidth="1"/>
    <col min="12302" max="12303" width="4.42578125" style="1420" customWidth="1"/>
    <col min="12304" max="12304" width="5.7109375" style="1420" bestFit="1" customWidth="1"/>
    <col min="12305" max="12305" width="4.42578125" style="1420" customWidth="1"/>
    <col min="12306" max="12306" width="9.140625" style="1420" customWidth="1"/>
    <col min="12307" max="12307" width="8.5703125" style="1420" customWidth="1"/>
    <col min="12308" max="12544" width="8.85546875" style="1420"/>
    <col min="12545" max="12545" width="17.140625" style="1420" customWidth="1"/>
    <col min="12546" max="12546" width="9.7109375" style="1420" customWidth="1"/>
    <col min="12547" max="12547" width="3.5703125" style="1420" customWidth="1"/>
    <col min="12548" max="12548" width="5.42578125" style="1420" customWidth="1"/>
    <col min="12549" max="12550" width="4.42578125" style="1420" customWidth="1"/>
    <col min="12551" max="12551" width="5.7109375" style="1420" bestFit="1" customWidth="1"/>
    <col min="12552" max="12553" width="4.42578125" style="1420" customWidth="1"/>
    <col min="12554" max="12554" width="5.7109375" style="1420" bestFit="1" customWidth="1"/>
    <col min="12555" max="12556" width="4.42578125" style="1420" customWidth="1"/>
    <col min="12557" max="12557" width="6" style="1420" customWidth="1"/>
    <col min="12558" max="12559" width="4.42578125" style="1420" customWidth="1"/>
    <col min="12560" max="12560" width="5.7109375" style="1420" bestFit="1" customWidth="1"/>
    <col min="12561" max="12561" width="4.42578125" style="1420" customWidth="1"/>
    <col min="12562" max="12562" width="9.140625" style="1420" customWidth="1"/>
    <col min="12563" max="12563" width="8.5703125" style="1420" customWidth="1"/>
    <col min="12564" max="12800" width="8.85546875" style="1420"/>
    <col min="12801" max="12801" width="17.140625" style="1420" customWidth="1"/>
    <col min="12802" max="12802" width="9.7109375" style="1420" customWidth="1"/>
    <col min="12803" max="12803" width="3.5703125" style="1420" customWidth="1"/>
    <col min="12804" max="12804" width="5.42578125" style="1420" customWidth="1"/>
    <col min="12805" max="12806" width="4.42578125" style="1420" customWidth="1"/>
    <col min="12807" max="12807" width="5.7109375" style="1420" bestFit="1" customWidth="1"/>
    <col min="12808" max="12809" width="4.42578125" style="1420" customWidth="1"/>
    <col min="12810" max="12810" width="5.7109375" style="1420" bestFit="1" customWidth="1"/>
    <col min="12811" max="12812" width="4.42578125" style="1420" customWidth="1"/>
    <col min="12813" max="12813" width="6" style="1420" customWidth="1"/>
    <col min="12814" max="12815" width="4.42578125" style="1420" customWidth="1"/>
    <col min="12816" max="12816" width="5.7109375" style="1420" bestFit="1" customWidth="1"/>
    <col min="12817" max="12817" width="4.42578125" style="1420" customWidth="1"/>
    <col min="12818" max="12818" width="9.140625" style="1420" customWidth="1"/>
    <col min="12819" max="12819" width="8.5703125" style="1420" customWidth="1"/>
    <col min="12820" max="13056" width="8.85546875" style="1420"/>
    <col min="13057" max="13057" width="17.140625" style="1420" customWidth="1"/>
    <col min="13058" max="13058" width="9.7109375" style="1420" customWidth="1"/>
    <col min="13059" max="13059" width="3.5703125" style="1420" customWidth="1"/>
    <col min="13060" max="13060" width="5.42578125" style="1420" customWidth="1"/>
    <col min="13061" max="13062" width="4.42578125" style="1420" customWidth="1"/>
    <col min="13063" max="13063" width="5.7109375" style="1420" bestFit="1" customWidth="1"/>
    <col min="13064" max="13065" width="4.42578125" style="1420" customWidth="1"/>
    <col min="13066" max="13066" width="5.7109375" style="1420" bestFit="1" customWidth="1"/>
    <col min="13067" max="13068" width="4.42578125" style="1420" customWidth="1"/>
    <col min="13069" max="13069" width="6" style="1420" customWidth="1"/>
    <col min="13070" max="13071" width="4.42578125" style="1420" customWidth="1"/>
    <col min="13072" max="13072" width="5.7109375" style="1420" bestFit="1" customWidth="1"/>
    <col min="13073" max="13073" width="4.42578125" style="1420" customWidth="1"/>
    <col min="13074" max="13074" width="9.140625" style="1420" customWidth="1"/>
    <col min="13075" max="13075" width="8.5703125" style="1420" customWidth="1"/>
    <col min="13076" max="13312" width="8.85546875" style="1420"/>
    <col min="13313" max="13313" width="17.140625" style="1420" customWidth="1"/>
    <col min="13314" max="13314" width="9.7109375" style="1420" customWidth="1"/>
    <col min="13315" max="13315" width="3.5703125" style="1420" customWidth="1"/>
    <col min="13316" max="13316" width="5.42578125" style="1420" customWidth="1"/>
    <col min="13317" max="13318" width="4.42578125" style="1420" customWidth="1"/>
    <col min="13319" max="13319" width="5.7109375" style="1420" bestFit="1" customWidth="1"/>
    <col min="13320" max="13321" width="4.42578125" style="1420" customWidth="1"/>
    <col min="13322" max="13322" width="5.7109375" style="1420" bestFit="1" customWidth="1"/>
    <col min="13323" max="13324" width="4.42578125" style="1420" customWidth="1"/>
    <col min="13325" max="13325" width="6" style="1420" customWidth="1"/>
    <col min="13326" max="13327" width="4.42578125" style="1420" customWidth="1"/>
    <col min="13328" max="13328" width="5.7109375" style="1420" bestFit="1" customWidth="1"/>
    <col min="13329" max="13329" width="4.42578125" style="1420" customWidth="1"/>
    <col min="13330" max="13330" width="9.140625" style="1420" customWidth="1"/>
    <col min="13331" max="13331" width="8.5703125" style="1420" customWidth="1"/>
    <col min="13332" max="13568" width="8.85546875" style="1420"/>
    <col min="13569" max="13569" width="17.140625" style="1420" customWidth="1"/>
    <col min="13570" max="13570" width="9.7109375" style="1420" customWidth="1"/>
    <col min="13571" max="13571" width="3.5703125" style="1420" customWidth="1"/>
    <col min="13572" max="13572" width="5.42578125" style="1420" customWidth="1"/>
    <col min="13573" max="13574" width="4.42578125" style="1420" customWidth="1"/>
    <col min="13575" max="13575" width="5.7109375" style="1420" bestFit="1" customWidth="1"/>
    <col min="13576" max="13577" width="4.42578125" style="1420" customWidth="1"/>
    <col min="13578" max="13578" width="5.7109375" style="1420" bestFit="1" customWidth="1"/>
    <col min="13579" max="13580" width="4.42578125" style="1420" customWidth="1"/>
    <col min="13581" max="13581" width="6" style="1420" customWidth="1"/>
    <col min="13582" max="13583" width="4.42578125" style="1420" customWidth="1"/>
    <col min="13584" max="13584" width="5.7109375" style="1420" bestFit="1" customWidth="1"/>
    <col min="13585" max="13585" width="4.42578125" style="1420" customWidth="1"/>
    <col min="13586" max="13586" width="9.140625" style="1420" customWidth="1"/>
    <col min="13587" max="13587" width="8.5703125" style="1420" customWidth="1"/>
    <col min="13588" max="13824" width="8.85546875" style="1420"/>
    <col min="13825" max="13825" width="17.140625" style="1420" customWidth="1"/>
    <col min="13826" max="13826" width="9.7109375" style="1420" customWidth="1"/>
    <col min="13827" max="13827" width="3.5703125" style="1420" customWidth="1"/>
    <col min="13828" max="13828" width="5.42578125" style="1420" customWidth="1"/>
    <col min="13829" max="13830" width="4.42578125" style="1420" customWidth="1"/>
    <col min="13831" max="13831" width="5.7109375" style="1420" bestFit="1" customWidth="1"/>
    <col min="13832" max="13833" width="4.42578125" style="1420" customWidth="1"/>
    <col min="13834" max="13834" width="5.7109375" style="1420" bestFit="1" customWidth="1"/>
    <col min="13835" max="13836" width="4.42578125" style="1420" customWidth="1"/>
    <col min="13837" max="13837" width="6" style="1420" customWidth="1"/>
    <col min="13838" max="13839" width="4.42578125" style="1420" customWidth="1"/>
    <col min="13840" max="13840" width="5.7109375" style="1420" bestFit="1" customWidth="1"/>
    <col min="13841" max="13841" width="4.42578125" style="1420" customWidth="1"/>
    <col min="13842" max="13842" width="9.140625" style="1420" customWidth="1"/>
    <col min="13843" max="13843" width="8.5703125" style="1420" customWidth="1"/>
    <col min="13844" max="14080" width="8.85546875" style="1420"/>
    <col min="14081" max="14081" width="17.140625" style="1420" customWidth="1"/>
    <col min="14082" max="14082" width="9.7109375" style="1420" customWidth="1"/>
    <col min="14083" max="14083" width="3.5703125" style="1420" customWidth="1"/>
    <col min="14084" max="14084" width="5.42578125" style="1420" customWidth="1"/>
    <col min="14085" max="14086" width="4.42578125" style="1420" customWidth="1"/>
    <col min="14087" max="14087" width="5.7109375" style="1420" bestFit="1" customWidth="1"/>
    <col min="14088" max="14089" width="4.42578125" style="1420" customWidth="1"/>
    <col min="14090" max="14090" width="5.7109375" style="1420" bestFit="1" customWidth="1"/>
    <col min="14091" max="14092" width="4.42578125" style="1420" customWidth="1"/>
    <col min="14093" max="14093" width="6" style="1420" customWidth="1"/>
    <col min="14094" max="14095" width="4.42578125" style="1420" customWidth="1"/>
    <col min="14096" max="14096" width="5.7109375" style="1420" bestFit="1" customWidth="1"/>
    <col min="14097" max="14097" width="4.42578125" style="1420" customWidth="1"/>
    <col min="14098" max="14098" width="9.140625" style="1420" customWidth="1"/>
    <col min="14099" max="14099" width="8.5703125" style="1420" customWidth="1"/>
    <col min="14100" max="14336" width="8.85546875" style="1420"/>
    <col min="14337" max="14337" width="17.140625" style="1420" customWidth="1"/>
    <col min="14338" max="14338" width="9.7109375" style="1420" customWidth="1"/>
    <col min="14339" max="14339" width="3.5703125" style="1420" customWidth="1"/>
    <col min="14340" max="14340" width="5.42578125" style="1420" customWidth="1"/>
    <col min="14341" max="14342" width="4.42578125" style="1420" customWidth="1"/>
    <col min="14343" max="14343" width="5.7109375" style="1420" bestFit="1" customWidth="1"/>
    <col min="14344" max="14345" width="4.42578125" style="1420" customWidth="1"/>
    <col min="14346" max="14346" width="5.7109375" style="1420" bestFit="1" customWidth="1"/>
    <col min="14347" max="14348" width="4.42578125" style="1420" customWidth="1"/>
    <col min="14349" max="14349" width="6" style="1420" customWidth="1"/>
    <col min="14350" max="14351" width="4.42578125" style="1420" customWidth="1"/>
    <col min="14352" max="14352" width="5.7109375" style="1420" bestFit="1" customWidth="1"/>
    <col min="14353" max="14353" width="4.42578125" style="1420" customWidth="1"/>
    <col min="14354" max="14354" width="9.140625" style="1420" customWidth="1"/>
    <col min="14355" max="14355" width="8.5703125" style="1420" customWidth="1"/>
    <col min="14356" max="14592" width="8.85546875" style="1420"/>
    <col min="14593" max="14593" width="17.140625" style="1420" customWidth="1"/>
    <col min="14594" max="14594" width="9.7109375" style="1420" customWidth="1"/>
    <col min="14595" max="14595" width="3.5703125" style="1420" customWidth="1"/>
    <col min="14596" max="14596" width="5.42578125" style="1420" customWidth="1"/>
    <col min="14597" max="14598" width="4.42578125" style="1420" customWidth="1"/>
    <col min="14599" max="14599" width="5.7109375" style="1420" bestFit="1" customWidth="1"/>
    <col min="14600" max="14601" width="4.42578125" style="1420" customWidth="1"/>
    <col min="14602" max="14602" width="5.7109375" style="1420" bestFit="1" customWidth="1"/>
    <col min="14603" max="14604" width="4.42578125" style="1420" customWidth="1"/>
    <col min="14605" max="14605" width="6" style="1420" customWidth="1"/>
    <col min="14606" max="14607" width="4.42578125" style="1420" customWidth="1"/>
    <col min="14608" max="14608" width="5.7109375" style="1420" bestFit="1" customWidth="1"/>
    <col min="14609" max="14609" width="4.42578125" style="1420" customWidth="1"/>
    <col min="14610" max="14610" width="9.140625" style="1420" customWidth="1"/>
    <col min="14611" max="14611" width="8.5703125" style="1420" customWidth="1"/>
    <col min="14612" max="14848" width="8.85546875" style="1420"/>
    <col min="14849" max="14849" width="17.140625" style="1420" customWidth="1"/>
    <col min="14850" max="14850" width="9.7109375" style="1420" customWidth="1"/>
    <col min="14851" max="14851" width="3.5703125" style="1420" customWidth="1"/>
    <col min="14852" max="14852" width="5.42578125" style="1420" customWidth="1"/>
    <col min="14853" max="14854" width="4.42578125" style="1420" customWidth="1"/>
    <col min="14855" max="14855" width="5.7109375" style="1420" bestFit="1" customWidth="1"/>
    <col min="14856" max="14857" width="4.42578125" style="1420" customWidth="1"/>
    <col min="14858" max="14858" width="5.7109375" style="1420" bestFit="1" customWidth="1"/>
    <col min="14859" max="14860" width="4.42578125" style="1420" customWidth="1"/>
    <col min="14861" max="14861" width="6" style="1420" customWidth="1"/>
    <col min="14862" max="14863" width="4.42578125" style="1420" customWidth="1"/>
    <col min="14864" max="14864" width="5.7109375" style="1420" bestFit="1" customWidth="1"/>
    <col min="14865" max="14865" width="4.42578125" style="1420" customWidth="1"/>
    <col min="14866" max="14866" width="9.140625" style="1420" customWidth="1"/>
    <col min="14867" max="14867" width="8.5703125" style="1420" customWidth="1"/>
    <col min="14868" max="15104" width="8.85546875" style="1420"/>
    <col min="15105" max="15105" width="17.140625" style="1420" customWidth="1"/>
    <col min="15106" max="15106" width="9.7109375" style="1420" customWidth="1"/>
    <col min="15107" max="15107" width="3.5703125" style="1420" customWidth="1"/>
    <col min="15108" max="15108" width="5.42578125" style="1420" customWidth="1"/>
    <col min="15109" max="15110" width="4.42578125" style="1420" customWidth="1"/>
    <col min="15111" max="15111" width="5.7109375" style="1420" bestFit="1" customWidth="1"/>
    <col min="15112" max="15113" width="4.42578125" style="1420" customWidth="1"/>
    <col min="15114" max="15114" width="5.7109375" style="1420" bestFit="1" customWidth="1"/>
    <col min="15115" max="15116" width="4.42578125" style="1420" customWidth="1"/>
    <col min="15117" max="15117" width="6" style="1420" customWidth="1"/>
    <col min="15118" max="15119" width="4.42578125" style="1420" customWidth="1"/>
    <col min="15120" max="15120" width="5.7109375" style="1420" bestFit="1" customWidth="1"/>
    <col min="15121" max="15121" width="4.42578125" style="1420" customWidth="1"/>
    <col min="15122" max="15122" width="9.140625" style="1420" customWidth="1"/>
    <col min="15123" max="15123" width="8.5703125" style="1420" customWidth="1"/>
    <col min="15124" max="15360" width="8.85546875" style="1420"/>
    <col min="15361" max="15361" width="17.140625" style="1420" customWidth="1"/>
    <col min="15362" max="15362" width="9.7109375" style="1420" customWidth="1"/>
    <col min="15363" max="15363" width="3.5703125" style="1420" customWidth="1"/>
    <col min="15364" max="15364" width="5.42578125" style="1420" customWidth="1"/>
    <col min="15365" max="15366" width="4.42578125" style="1420" customWidth="1"/>
    <col min="15367" max="15367" width="5.7109375" style="1420" bestFit="1" customWidth="1"/>
    <col min="15368" max="15369" width="4.42578125" style="1420" customWidth="1"/>
    <col min="15370" max="15370" width="5.7109375" style="1420" bestFit="1" customWidth="1"/>
    <col min="15371" max="15372" width="4.42578125" style="1420" customWidth="1"/>
    <col min="15373" max="15373" width="6" style="1420" customWidth="1"/>
    <col min="15374" max="15375" width="4.42578125" style="1420" customWidth="1"/>
    <col min="15376" max="15376" width="5.7109375" style="1420" bestFit="1" customWidth="1"/>
    <col min="15377" max="15377" width="4.42578125" style="1420" customWidth="1"/>
    <col min="15378" max="15378" width="9.140625" style="1420" customWidth="1"/>
    <col min="15379" max="15379" width="8.5703125" style="1420" customWidth="1"/>
    <col min="15380" max="15616" width="8.85546875" style="1420"/>
    <col min="15617" max="15617" width="17.140625" style="1420" customWidth="1"/>
    <col min="15618" max="15618" width="9.7109375" style="1420" customWidth="1"/>
    <col min="15619" max="15619" width="3.5703125" style="1420" customWidth="1"/>
    <col min="15620" max="15620" width="5.42578125" style="1420" customWidth="1"/>
    <col min="15621" max="15622" width="4.42578125" style="1420" customWidth="1"/>
    <col min="15623" max="15623" width="5.7109375" style="1420" bestFit="1" customWidth="1"/>
    <col min="15624" max="15625" width="4.42578125" style="1420" customWidth="1"/>
    <col min="15626" max="15626" width="5.7109375" style="1420" bestFit="1" customWidth="1"/>
    <col min="15627" max="15628" width="4.42578125" style="1420" customWidth="1"/>
    <col min="15629" max="15629" width="6" style="1420" customWidth="1"/>
    <col min="15630" max="15631" width="4.42578125" style="1420" customWidth="1"/>
    <col min="15632" max="15632" width="5.7109375" style="1420" bestFit="1" customWidth="1"/>
    <col min="15633" max="15633" width="4.42578125" style="1420" customWidth="1"/>
    <col min="15634" max="15634" width="9.140625" style="1420" customWidth="1"/>
    <col min="15635" max="15635" width="8.5703125" style="1420" customWidth="1"/>
    <col min="15636" max="15872" width="8.85546875" style="1420"/>
    <col min="15873" max="15873" width="17.140625" style="1420" customWidth="1"/>
    <col min="15874" max="15874" width="9.7109375" style="1420" customWidth="1"/>
    <col min="15875" max="15875" width="3.5703125" style="1420" customWidth="1"/>
    <col min="15876" max="15876" width="5.42578125" style="1420" customWidth="1"/>
    <col min="15877" max="15878" width="4.42578125" style="1420" customWidth="1"/>
    <col min="15879" max="15879" width="5.7109375" style="1420" bestFit="1" customWidth="1"/>
    <col min="15880" max="15881" width="4.42578125" style="1420" customWidth="1"/>
    <col min="15882" max="15882" width="5.7109375" style="1420" bestFit="1" customWidth="1"/>
    <col min="15883" max="15884" width="4.42578125" style="1420" customWidth="1"/>
    <col min="15885" max="15885" width="6" style="1420" customWidth="1"/>
    <col min="15886" max="15887" width="4.42578125" style="1420" customWidth="1"/>
    <col min="15888" max="15888" width="5.7109375" style="1420" bestFit="1" customWidth="1"/>
    <col min="15889" max="15889" width="4.42578125" style="1420" customWidth="1"/>
    <col min="15890" max="15890" width="9.140625" style="1420" customWidth="1"/>
    <col min="15891" max="15891" width="8.5703125" style="1420" customWidth="1"/>
    <col min="15892" max="16128" width="8.85546875" style="1420"/>
    <col min="16129" max="16129" width="17.140625" style="1420" customWidth="1"/>
    <col min="16130" max="16130" width="9.7109375" style="1420" customWidth="1"/>
    <col min="16131" max="16131" width="3.5703125" style="1420" customWidth="1"/>
    <col min="16132" max="16132" width="5.42578125" style="1420" customWidth="1"/>
    <col min="16133" max="16134" width="4.42578125" style="1420" customWidth="1"/>
    <col min="16135" max="16135" width="5.7109375" style="1420" bestFit="1" customWidth="1"/>
    <col min="16136" max="16137" width="4.42578125" style="1420" customWidth="1"/>
    <col min="16138" max="16138" width="5.7109375" style="1420" bestFit="1" customWidth="1"/>
    <col min="16139" max="16140" width="4.42578125" style="1420" customWidth="1"/>
    <col min="16141" max="16141" width="6" style="1420" customWidth="1"/>
    <col min="16142" max="16143" width="4.42578125" style="1420" customWidth="1"/>
    <col min="16144" max="16144" width="5.7109375" style="1420" bestFit="1" customWidth="1"/>
    <col min="16145" max="16145" width="4.42578125" style="1420" customWidth="1"/>
    <col min="16146" max="16146" width="9.140625" style="1420" customWidth="1"/>
    <col min="16147" max="16147" width="8.5703125" style="1420" customWidth="1"/>
    <col min="16148" max="16384" width="8.85546875" style="1420"/>
  </cols>
  <sheetData>
    <row r="1" spans="1:22" s="1407" customFormat="1" ht="20.100000000000001" customHeight="1">
      <c r="A1" s="1405" t="s">
        <v>935</v>
      </c>
      <c r="B1" s="1405"/>
      <c r="C1" s="1405"/>
      <c r="D1" s="1405"/>
      <c r="E1" s="1405"/>
      <c r="F1" s="1405"/>
      <c r="G1" s="1405"/>
      <c r="H1" s="1405"/>
      <c r="I1" s="1405"/>
      <c r="J1" s="1405"/>
      <c r="K1" s="1405"/>
      <c r="L1" s="1405"/>
      <c r="M1" s="1405"/>
      <c r="N1" s="1405"/>
      <c r="O1" s="1405"/>
      <c r="P1" s="1405"/>
      <c r="Q1" s="1405"/>
      <c r="R1" s="1406"/>
    </row>
    <row r="2" spans="1:22" s="1407" customFormat="1" ht="20.100000000000001" customHeight="1">
      <c r="A2" s="1408" t="s">
        <v>936</v>
      </c>
      <c r="B2" s="1408"/>
      <c r="C2" s="1408"/>
      <c r="D2" s="1408"/>
      <c r="E2" s="1408"/>
      <c r="F2" s="1408"/>
      <c r="G2" s="1408"/>
      <c r="H2" s="1408"/>
      <c r="I2" s="1408"/>
      <c r="J2" s="1408"/>
      <c r="K2" s="1408"/>
      <c r="L2" s="1408"/>
      <c r="M2" s="1408"/>
      <c r="N2" s="1408"/>
      <c r="O2" s="1408"/>
      <c r="P2" s="1408"/>
      <c r="Q2" s="1408"/>
      <c r="R2" s="1409"/>
    </row>
    <row r="3" spans="1:22" s="1411" customFormat="1" ht="9.75" customHeight="1">
      <c r="A3" s="1410" t="s">
        <v>937</v>
      </c>
      <c r="B3" s="1410"/>
      <c r="E3" s="1412"/>
      <c r="F3" s="1413"/>
      <c r="G3" s="1413"/>
      <c r="H3" s="1413"/>
      <c r="P3" s="1414" t="s">
        <v>938</v>
      </c>
      <c r="Q3" s="1414"/>
    </row>
    <row r="4" spans="1:22" ht="19.5" customHeight="1">
      <c r="A4" s="1415" t="s">
        <v>939</v>
      </c>
      <c r="B4" s="1416"/>
      <c r="C4" s="1417">
        <v>1433</v>
      </c>
      <c r="D4" s="1418"/>
      <c r="E4" s="1419"/>
      <c r="F4" s="1417">
        <v>1434</v>
      </c>
      <c r="G4" s="1418"/>
      <c r="H4" s="1419"/>
      <c r="I4" s="1417">
        <v>1435</v>
      </c>
      <c r="J4" s="1418"/>
      <c r="K4" s="1419"/>
      <c r="L4" s="1417">
        <v>1436</v>
      </c>
      <c r="M4" s="1418"/>
      <c r="N4" s="1419"/>
      <c r="O4" s="1417">
        <v>1437</v>
      </c>
      <c r="P4" s="1418"/>
      <c r="Q4" s="1419"/>
    </row>
    <row r="5" spans="1:22" ht="106.5" customHeight="1">
      <c r="A5" s="1421"/>
      <c r="B5" s="1422"/>
      <c r="C5" s="1423" t="s">
        <v>940</v>
      </c>
      <c r="D5" s="1424" t="s">
        <v>941</v>
      </c>
      <c r="E5" s="1424" t="s">
        <v>942</v>
      </c>
      <c r="F5" s="1423" t="s">
        <v>940</v>
      </c>
      <c r="G5" s="1424" t="s">
        <v>941</v>
      </c>
      <c r="H5" s="1424" t="s">
        <v>942</v>
      </c>
      <c r="I5" s="1423" t="s">
        <v>940</v>
      </c>
      <c r="J5" s="1424" t="s">
        <v>941</v>
      </c>
      <c r="K5" s="1424" t="s">
        <v>942</v>
      </c>
      <c r="L5" s="1423" t="s">
        <v>940</v>
      </c>
      <c r="M5" s="1424" t="s">
        <v>941</v>
      </c>
      <c r="N5" s="1424" t="s">
        <v>942</v>
      </c>
      <c r="O5" s="1423" t="s">
        <v>940</v>
      </c>
      <c r="P5" s="1424" t="s">
        <v>941</v>
      </c>
      <c r="Q5" s="1424" t="s">
        <v>942</v>
      </c>
    </row>
    <row r="6" spans="1:22" s="1429" customFormat="1" ht="26.25" customHeight="1">
      <c r="A6" s="1425"/>
      <c r="B6" s="1426"/>
      <c r="C6" s="1427"/>
      <c r="D6" s="1428"/>
      <c r="E6" s="1428"/>
      <c r="F6" s="1427"/>
      <c r="G6" s="1428"/>
      <c r="H6" s="1428"/>
      <c r="I6" s="1427"/>
      <c r="J6" s="1428"/>
      <c r="K6" s="1428"/>
      <c r="L6" s="1427"/>
      <c r="M6" s="1428"/>
      <c r="N6" s="1428"/>
      <c r="O6" s="1427"/>
      <c r="P6" s="1428"/>
      <c r="Q6" s="1428"/>
      <c r="R6" s="1420"/>
    </row>
    <row r="7" spans="1:22" ht="21.95" customHeight="1">
      <c r="A7" s="1430" t="s">
        <v>90</v>
      </c>
      <c r="B7" s="1431" t="s">
        <v>943</v>
      </c>
      <c r="C7" s="1432">
        <v>32</v>
      </c>
      <c r="D7" s="1432">
        <v>4109</v>
      </c>
      <c r="E7" s="1433">
        <v>749</v>
      </c>
      <c r="F7" s="1432">
        <v>32</v>
      </c>
      <c r="G7" s="1432">
        <v>4369</v>
      </c>
      <c r="H7" s="1433">
        <v>775</v>
      </c>
      <c r="I7" s="1432">
        <v>34</v>
      </c>
      <c r="J7" s="1432">
        <v>4554</v>
      </c>
      <c r="K7" s="1433">
        <v>844</v>
      </c>
      <c r="L7" s="1432">
        <v>36</v>
      </c>
      <c r="M7" s="1432">
        <v>4904</v>
      </c>
      <c r="N7" s="1432">
        <v>1017</v>
      </c>
      <c r="O7" s="1432">
        <v>37</v>
      </c>
      <c r="P7" s="1432">
        <v>5004</v>
      </c>
      <c r="Q7" s="1432">
        <v>1043</v>
      </c>
      <c r="R7" s="1434"/>
    </row>
    <row r="8" spans="1:22" ht="21.95" customHeight="1">
      <c r="A8" s="1435" t="s">
        <v>206</v>
      </c>
      <c r="B8" s="1436" t="s">
        <v>944</v>
      </c>
      <c r="C8" s="1437">
        <v>7</v>
      </c>
      <c r="D8" s="1437">
        <v>473</v>
      </c>
      <c r="E8" s="1437">
        <v>103</v>
      </c>
      <c r="F8" s="1437">
        <v>7</v>
      </c>
      <c r="G8" s="1437">
        <v>473</v>
      </c>
      <c r="H8" s="1437">
        <v>117</v>
      </c>
      <c r="I8" s="1437">
        <v>7</v>
      </c>
      <c r="J8" s="1437">
        <v>473</v>
      </c>
      <c r="K8" s="1437">
        <v>122</v>
      </c>
      <c r="L8" s="1437">
        <v>7</v>
      </c>
      <c r="M8" s="1437">
        <v>473</v>
      </c>
      <c r="N8" s="1437">
        <v>129</v>
      </c>
      <c r="O8" s="1437">
        <v>7</v>
      </c>
      <c r="P8" s="1437">
        <v>473</v>
      </c>
      <c r="Q8" s="1437">
        <v>136</v>
      </c>
      <c r="R8" s="1434"/>
    </row>
    <row r="9" spans="1:22" ht="21.95" customHeight="1">
      <c r="A9" s="1435" t="s">
        <v>94</v>
      </c>
      <c r="B9" s="1436" t="s">
        <v>945</v>
      </c>
      <c r="C9" s="1437">
        <v>33</v>
      </c>
      <c r="D9" s="1437">
        <v>3114</v>
      </c>
      <c r="E9" s="1437">
        <v>378</v>
      </c>
      <c r="F9" s="1437">
        <v>33</v>
      </c>
      <c r="G9" s="1437">
        <v>3039</v>
      </c>
      <c r="H9" s="1437">
        <v>381</v>
      </c>
      <c r="I9" s="1437">
        <v>33</v>
      </c>
      <c r="J9" s="1437">
        <v>3109</v>
      </c>
      <c r="K9" s="1437">
        <v>384</v>
      </c>
      <c r="L9" s="1437">
        <v>33</v>
      </c>
      <c r="M9" s="1437">
        <v>3109</v>
      </c>
      <c r="N9" s="1437">
        <v>398</v>
      </c>
      <c r="O9" s="1437">
        <v>38</v>
      </c>
      <c r="P9" s="1437">
        <v>3527</v>
      </c>
      <c r="Q9" s="1437">
        <v>405</v>
      </c>
      <c r="R9" s="1434"/>
    </row>
    <row r="10" spans="1:22" ht="21.95" customHeight="1">
      <c r="A10" s="1435" t="s">
        <v>96</v>
      </c>
      <c r="B10" s="1436" t="s">
        <v>946</v>
      </c>
      <c r="C10" s="1437">
        <v>3</v>
      </c>
      <c r="D10" s="1437">
        <v>280</v>
      </c>
      <c r="E10" s="1437">
        <v>74</v>
      </c>
      <c r="F10" s="1437">
        <v>3</v>
      </c>
      <c r="G10" s="1437">
        <v>280</v>
      </c>
      <c r="H10" s="1437">
        <v>77</v>
      </c>
      <c r="I10" s="1437">
        <v>3</v>
      </c>
      <c r="J10" s="1437">
        <v>412</v>
      </c>
      <c r="K10" s="1437">
        <v>81</v>
      </c>
      <c r="L10" s="1437">
        <v>4</v>
      </c>
      <c r="M10" s="1437">
        <v>489</v>
      </c>
      <c r="N10" s="1437">
        <v>89</v>
      </c>
      <c r="O10" s="1437">
        <v>4</v>
      </c>
      <c r="P10" s="1437">
        <v>489</v>
      </c>
      <c r="Q10" s="1437">
        <v>100</v>
      </c>
      <c r="R10" s="1434"/>
    </row>
    <row r="11" spans="1:22" ht="21.95" customHeight="1">
      <c r="A11" s="1435" t="s">
        <v>208</v>
      </c>
      <c r="B11" s="1436" t="s">
        <v>99</v>
      </c>
      <c r="C11" s="1437">
        <v>12</v>
      </c>
      <c r="D11" s="1437">
        <v>1035</v>
      </c>
      <c r="E11" s="1437">
        <v>100</v>
      </c>
      <c r="F11" s="1437">
        <v>12</v>
      </c>
      <c r="G11" s="1437">
        <v>1035</v>
      </c>
      <c r="H11" s="1437">
        <v>104</v>
      </c>
      <c r="I11" s="1437">
        <v>12</v>
      </c>
      <c r="J11" s="1437">
        <v>1035</v>
      </c>
      <c r="K11" s="1437">
        <v>117</v>
      </c>
      <c r="L11" s="1437">
        <v>12</v>
      </c>
      <c r="M11" s="1437">
        <v>1035</v>
      </c>
      <c r="N11" s="1437">
        <v>117</v>
      </c>
      <c r="O11" s="1437">
        <v>12</v>
      </c>
      <c r="P11" s="1437">
        <v>1035</v>
      </c>
      <c r="Q11" s="1437">
        <v>123</v>
      </c>
      <c r="R11" s="1434"/>
    </row>
    <row r="12" spans="1:22" ht="21.95" customHeight="1">
      <c r="A12" s="1435" t="s">
        <v>100</v>
      </c>
      <c r="B12" s="1436" t="s">
        <v>926</v>
      </c>
      <c r="C12" s="1437">
        <v>5</v>
      </c>
      <c r="D12" s="1437">
        <v>393</v>
      </c>
      <c r="E12" s="1437">
        <v>83</v>
      </c>
      <c r="F12" s="1437">
        <v>5</v>
      </c>
      <c r="G12" s="1437">
        <v>393</v>
      </c>
      <c r="H12" s="1437">
        <v>90</v>
      </c>
      <c r="I12" s="1437">
        <v>5</v>
      </c>
      <c r="J12" s="1437">
        <v>393</v>
      </c>
      <c r="K12" s="1437">
        <v>90</v>
      </c>
      <c r="L12" s="1437">
        <v>5</v>
      </c>
      <c r="M12" s="1437">
        <v>393</v>
      </c>
      <c r="N12" s="1437">
        <v>90</v>
      </c>
      <c r="O12" s="1437">
        <v>5</v>
      </c>
      <c r="P12" s="1437">
        <v>393</v>
      </c>
      <c r="Q12" s="1437">
        <v>87</v>
      </c>
      <c r="R12" s="1434"/>
      <c r="S12" s="1434"/>
      <c r="T12" s="1434"/>
      <c r="U12" s="1434"/>
      <c r="V12" s="1434"/>
    </row>
    <row r="13" spans="1:22" ht="21.95" customHeight="1">
      <c r="A13" s="1435" t="s">
        <v>209</v>
      </c>
      <c r="B13" s="1436" t="s">
        <v>103</v>
      </c>
      <c r="C13" s="1437">
        <v>21</v>
      </c>
      <c r="D13" s="1437">
        <v>2887</v>
      </c>
      <c r="E13" s="1437">
        <v>190</v>
      </c>
      <c r="F13" s="1437">
        <v>20</v>
      </c>
      <c r="G13" s="1437">
        <v>2847</v>
      </c>
      <c r="H13" s="1437">
        <v>197</v>
      </c>
      <c r="I13" s="1437">
        <v>20</v>
      </c>
      <c r="J13" s="1437">
        <v>3547</v>
      </c>
      <c r="K13" s="1437">
        <v>204</v>
      </c>
      <c r="L13" s="1437">
        <v>20</v>
      </c>
      <c r="M13" s="1437">
        <v>3654</v>
      </c>
      <c r="N13" s="1437">
        <v>277</v>
      </c>
      <c r="O13" s="1437">
        <v>20</v>
      </c>
      <c r="P13" s="1437">
        <v>3816</v>
      </c>
      <c r="Q13" s="1437">
        <v>285</v>
      </c>
      <c r="R13" s="1434"/>
      <c r="S13" s="1434"/>
      <c r="T13" s="1434"/>
      <c r="U13" s="1434"/>
      <c r="V13" s="1434"/>
    </row>
    <row r="14" spans="1:22" ht="21.95" customHeight="1">
      <c r="A14" s="1435" t="s">
        <v>104</v>
      </c>
      <c r="B14" s="1436" t="s">
        <v>927</v>
      </c>
      <c r="C14" s="1437">
        <v>6</v>
      </c>
      <c r="D14" s="1437">
        <v>618</v>
      </c>
      <c r="E14" s="1437">
        <v>55</v>
      </c>
      <c r="F14" s="1437">
        <v>6</v>
      </c>
      <c r="G14" s="1437">
        <v>618</v>
      </c>
      <c r="H14" s="1437">
        <v>59</v>
      </c>
      <c r="I14" s="1437">
        <v>5</v>
      </c>
      <c r="J14" s="1437">
        <v>558</v>
      </c>
      <c r="K14" s="1437">
        <v>89</v>
      </c>
      <c r="L14" s="1437">
        <v>5</v>
      </c>
      <c r="M14" s="1437">
        <v>658</v>
      </c>
      <c r="N14" s="1437">
        <v>68</v>
      </c>
      <c r="O14" s="1437">
        <v>5</v>
      </c>
      <c r="P14" s="1437">
        <v>658</v>
      </c>
      <c r="Q14" s="1437">
        <v>71</v>
      </c>
      <c r="R14" s="1434"/>
      <c r="S14" s="1434"/>
      <c r="T14" s="1434"/>
      <c r="U14" s="1434"/>
      <c r="V14" s="1434"/>
    </row>
    <row r="15" spans="1:22" ht="21.95" customHeight="1">
      <c r="A15" s="1435" t="s">
        <v>106</v>
      </c>
      <c r="B15" s="1438" t="s">
        <v>928</v>
      </c>
      <c r="C15" s="1437">
        <v>1</v>
      </c>
      <c r="D15" s="1437">
        <v>50</v>
      </c>
      <c r="E15" s="1437">
        <v>27</v>
      </c>
      <c r="F15" s="1437">
        <v>1</v>
      </c>
      <c r="G15" s="1437">
        <v>50</v>
      </c>
      <c r="H15" s="1437">
        <v>28</v>
      </c>
      <c r="I15" s="1437">
        <v>1</v>
      </c>
      <c r="J15" s="1437">
        <v>50</v>
      </c>
      <c r="K15" s="1437">
        <v>30</v>
      </c>
      <c r="L15" s="1437">
        <v>1</v>
      </c>
      <c r="M15" s="1437">
        <v>50</v>
      </c>
      <c r="N15" s="1437">
        <v>34</v>
      </c>
      <c r="O15" s="1437">
        <v>2</v>
      </c>
      <c r="P15" s="1437">
        <v>150</v>
      </c>
      <c r="Q15" s="1437">
        <v>33</v>
      </c>
      <c r="R15" s="1434"/>
      <c r="S15" s="1434"/>
      <c r="T15" s="1434"/>
      <c r="U15" s="1434"/>
      <c r="V15" s="1434"/>
    </row>
    <row r="16" spans="1:22" ht="21.95" customHeight="1">
      <c r="A16" s="1435" t="s">
        <v>108</v>
      </c>
      <c r="B16" s="1436" t="s">
        <v>109</v>
      </c>
      <c r="C16" s="1437">
        <v>11</v>
      </c>
      <c r="D16" s="1437">
        <v>780</v>
      </c>
      <c r="E16" s="1437">
        <v>138</v>
      </c>
      <c r="F16" s="1437">
        <v>11</v>
      </c>
      <c r="G16" s="1437">
        <v>780</v>
      </c>
      <c r="H16" s="1437">
        <v>143</v>
      </c>
      <c r="I16" s="1437">
        <v>12</v>
      </c>
      <c r="J16" s="1437">
        <v>837</v>
      </c>
      <c r="K16" s="1437">
        <v>134</v>
      </c>
      <c r="L16" s="1437">
        <v>12</v>
      </c>
      <c r="M16" s="1437">
        <v>1137</v>
      </c>
      <c r="N16" s="1437">
        <v>136</v>
      </c>
      <c r="O16" s="1437">
        <v>12</v>
      </c>
      <c r="P16" s="1437">
        <v>1137</v>
      </c>
      <c r="Q16" s="1437">
        <v>143</v>
      </c>
      <c r="R16" s="1434"/>
      <c r="S16" s="1434"/>
      <c r="T16" s="1434"/>
      <c r="U16" s="1434"/>
      <c r="V16" s="1434"/>
    </row>
    <row r="17" spans="1:22" ht="21.95" customHeight="1">
      <c r="A17" s="1435" t="s">
        <v>110</v>
      </c>
      <c r="B17" s="1436" t="s">
        <v>947</v>
      </c>
      <c r="C17" s="1437">
        <v>0</v>
      </c>
      <c r="D17" s="1437">
        <v>0</v>
      </c>
      <c r="E17" s="1437">
        <v>20</v>
      </c>
      <c r="F17" s="1437">
        <v>0</v>
      </c>
      <c r="G17" s="1437">
        <v>0</v>
      </c>
      <c r="H17" s="1437">
        <v>21</v>
      </c>
      <c r="I17" s="1437">
        <v>0</v>
      </c>
      <c r="J17" s="1437">
        <v>0</v>
      </c>
      <c r="K17" s="1437">
        <v>22</v>
      </c>
      <c r="L17" s="1437">
        <v>0</v>
      </c>
      <c r="M17" s="1437">
        <v>0</v>
      </c>
      <c r="N17" s="1437">
        <v>21</v>
      </c>
      <c r="O17" s="1437">
        <v>0</v>
      </c>
      <c r="P17" s="1437">
        <v>0</v>
      </c>
      <c r="Q17" s="1437">
        <v>23</v>
      </c>
      <c r="R17" s="1434"/>
      <c r="S17" s="1434"/>
      <c r="T17" s="1434"/>
      <c r="U17" s="1434"/>
      <c r="V17" s="1434"/>
    </row>
    <row r="18" spans="1:22" ht="21.95" customHeight="1">
      <c r="A18" s="1435" t="s">
        <v>112</v>
      </c>
      <c r="B18" s="1436" t="s">
        <v>948</v>
      </c>
      <c r="C18" s="1437">
        <v>1</v>
      </c>
      <c r="D18" s="1437">
        <v>86</v>
      </c>
      <c r="E18" s="1437">
        <v>45</v>
      </c>
      <c r="F18" s="1437">
        <v>1</v>
      </c>
      <c r="G18" s="1437">
        <v>86</v>
      </c>
      <c r="H18" s="1437">
        <v>45</v>
      </c>
      <c r="I18" s="1437">
        <v>1</v>
      </c>
      <c r="J18" s="1437">
        <v>86</v>
      </c>
      <c r="K18" s="1437">
        <v>45</v>
      </c>
      <c r="L18" s="1437">
        <v>1</v>
      </c>
      <c r="M18" s="1437">
        <v>86</v>
      </c>
      <c r="N18" s="1437">
        <v>44</v>
      </c>
      <c r="O18" s="1437">
        <v>1</v>
      </c>
      <c r="P18" s="1437">
        <v>86</v>
      </c>
      <c r="Q18" s="1437">
        <v>49</v>
      </c>
      <c r="R18" s="1434"/>
      <c r="S18" s="1434"/>
      <c r="T18" s="1434"/>
      <c r="U18" s="1434"/>
      <c r="V18" s="1434"/>
    </row>
    <row r="19" spans="1:22" ht="21.95" customHeight="1">
      <c r="A19" s="1435" t="s">
        <v>114</v>
      </c>
      <c r="B19" s="1436" t="s">
        <v>949</v>
      </c>
      <c r="C19" s="1437">
        <v>1</v>
      </c>
      <c r="D19" s="1437">
        <v>60</v>
      </c>
      <c r="E19" s="1437">
        <v>33</v>
      </c>
      <c r="F19" s="1437">
        <v>1</v>
      </c>
      <c r="G19" s="1437">
        <v>60</v>
      </c>
      <c r="H19" s="1437">
        <v>34</v>
      </c>
      <c r="I19" s="1437">
        <v>2</v>
      </c>
      <c r="J19" s="1437">
        <v>110</v>
      </c>
      <c r="K19" s="1437">
        <v>33</v>
      </c>
      <c r="L19" s="1437">
        <v>2</v>
      </c>
      <c r="M19" s="1437">
        <v>110</v>
      </c>
      <c r="N19" s="1437">
        <v>37</v>
      </c>
      <c r="O19" s="1437">
        <v>2</v>
      </c>
      <c r="P19" s="1437">
        <v>110</v>
      </c>
      <c r="Q19" s="1437">
        <v>43</v>
      </c>
      <c r="R19" s="1434"/>
      <c r="S19" s="1434"/>
      <c r="T19" s="1434"/>
      <c r="U19" s="1434"/>
      <c r="V19" s="1434"/>
    </row>
    <row r="20" spans="1:22" ht="21.95" customHeight="1">
      <c r="A20" s="1435" t="s">
        <v>212</v>
      </c>
      <c r="B20" s="1436" t="s">
        <v>117</v>
      </c>
      <c r="C20" s="1437">
        <v>0</v>
      </c>
      <c r="D20" s="1437">
        <v>0</v>
      </c>
      <c r="E20" s="1437">
        <v>17</v>
      </c>
      <c r="F20" s="1437">
        <v>0</v>
      </c>
      <c r="G20" s="1437">
        <v>0</v>
      </c>
      <c r="H20" s="1437">
        <v>16</v>
      </c>
      <c r="I20" s="1437">
        <v>0</v>
      </c>
      <c r="J20" s="1437">
        <v>0</v>
      </c>
      <c r="K20" s="1437">
        <v>25</v>
      </c>
      <c r="L20" s="1437">
        <v>0</v>
      </c>
      <c r="M20" s="1437">
        <v>0</v>
      </c>
      <c r="N20" s="1437">
        <v>22</v>
      </c>
      <c r="O20" s="1437">
        <v>0</v>
      </c>
      <c r="P20" s="1437">
        <v>0</v>
      </c>
      <c r="Q20" s="1437">
        <v>21</v>
      </c>
      <c r="R20" s="1434"/>
      <c r="S20" s="1434"/>
      <c r="T20" s="1434"/>
      <c r="U20" s="1434"/>
      <c r="V20" s="1434"/>
    </row>
    <row r="21" spans="1:22" ht="21.95" customHeight="1">
      <c r="A21" s="1435" t="s">
        <v>118</v>
      </c>
      <c r="B21" s="1436" t="s">
        <v>929</v>
      </c>
      <c r="C21" s="1437">
        <v>1</v>
      </c>
      <c r="D21" s="1437">
        <v>30</v>
      </c>
      <c r="E21" s="1437">
        <v>44</v>
      </c>
      <c r="F21" s="1437">
        <v>1</v>
      </c>
      <c r="G21" s="1437">
        <v>30</v>
      </c>
      <c r="H21" s="1437">
        <v>47</v>
      </c>
      <c r="I21" s="1437">
        <v>3</v>
      </c>
      <c r="J21" s="1437">
        <v>250</v>
      </c>
      <c r="K21" s="1437">
        <v>51</v>
      </c>
      <c r="L21" s="1437">
        <v>3</v>
      </c>
      <c r="M21" s="1437">
        <v>250</v>
      </c>
      <c r="N21" s="1437">
        <v>58</v>
      </c>
      <c r="O21" s="1437">
        <v>3</v>
      </c>
      <c r="P21" s="1437">
        <v>250</v>
      </c>
      <c r="Q21" s="1437">
        <v>62</v>
      </c>
      <c r="R21" s="1434"/>
      <c r="S21" s="1434"/>
      <c r="T21" s="1434"/>
      <c r="U21" s="1434"/>
      <c r="V21" s="1434"/>
    </row>
    <row r="22" spans="1:22" ht="21.95" customHeight="1">
      <c r="A22" s="1435" t="s">
        <v>120</v>
      </c>
      <c r="B22" s="1436" t="s">
        <v>930</v>
      </c>
      <c r="C22" s="1437">
        <v>1</v>
      </c>
      <c r="D22" s="1437">
        <v>100</v>
      </c>
      <c r="E22" s="1437">
        <v>37</v>
      </c>
      <c r="F22" s="1437">
        <v>1</v>
      </c>
      <c r="G22" s="1437">
        <v>100</v>
      </c>
      <c r="H22" s="1437">
        <v>38</v>
      </c>
      <c r="I22" s="1437">
        <v>1</v>
      </c>
      <c r="J22" s="1437">
        <v>100</v>
      </c>
      <c r="K22" s="1437">
        <v>47</v>
      </c>
      <c r="L22" s="1437">
        <v>2</v>
      </c>
      <c r="M22" s="1437">
        <v>150</v>
      </c>
      <c r="N22" s="1437">
        <v>38</v>
      </c>
      <c r="O22" s="1437">
        <v>2</v>
      </c>
      <c r="P22" s="1437">
        <v>150</v>
      </c>
      <c r="Q22" s="1437">
        <v>39</v>
      </c>
      <c r="R22" s="1434"/>
      <c r="S22" s="1434"/>
      <c r="T22" s="1434"/>
      <c r="U22" s="1434"/>
      <c r="V22" s="1434"/>
    </row>
    <row r="23" spans="1:22" ht="21.95" customHeight="1">
      <c r="A23" s="1435" t="s">
        <v>213</v>
      </c>
      <c r="B23" s="1436" t="s">
        <v>950</v>
      </c>
      <c r="C23" s="1437">
        <v>1</v>
      </c>
      <c r="D23" s="1437">
        <v>100</v>
      </c>
      <c r="E23" s="1437">
        <v>27</v>
      </c>
      <c r="F23" s="1437">
        <v>1</v>
      </c>
      <c r="G23" s="1437">
        <v>100</v>
      </c>
      <c r="H23" s="1437">
        <v>27</v>
      </c>
      <c r="I23" s="1437">
        <v>1</v>
      </c>
      <c r="J23" s="1437">
        <v>100</v>
      </c>
      <c r="K23" s="1437">
        <v>37</v>
      </c>
      <c r="L23" s="1437">
        <v>1</v>
      </c>
      <c r="M23" s="1437">
        <v>100</v>
      </c>
      <c r="N23" s="1437">
        <v>28</v>
      </c>
      <c r="O23" s="1437">
        <v>1</v>
      </c>
      <c r="P23" s="1437">
        <v>100</v>
      </c>
      <c r="Q23" s="1437">
        <v>31</v>
      </c>
      <c r="R23" s="1434"/>
      <c r="S23" s="1434"/>
      <c r="T23" s="1434"/>
      <c r="U23" s="1434"/>
      <c r="V23" s="1434"/>
    </row>
    <row r="24" spans="1:22" ht="21.95" customHeight="1">
      <c r="A24" s="1435" t="s">
        <v>124</v>
      </c>
      <c r="B24" s="1436" t="s">
        <v>932</v>
      </c>
      <c r="C24" s="1437">
        <v>0</v>
      </c>
      <c r="D24" s="1437">
        <v>0</v>
      </c>
      <c r="E24" s="1437">
        <v>21</v>
      </c>
      <c r="F24" s="1437">
        <v>0</v>
      </c>
      <c r="G24" s="1437">
        <v>0</v>
      </c>
      <c r="H24" s="1437">
        <v>22</v>
      </c>
      <c r="I24" s="1437">
        <v>0</v>
      </c>
      <c r="J24" s="1437">
        <v>0</v>
      </c>
      <c r="K24" s="1437">
        <v>24</v>
      </c>
      <c r="L24" s="1437">
        <v>0</v>
      </c>
      <c r="M24" s="1437">
        <v>0</v>
      </c>
      <c r="N24" s="1437">
        <v>37</v>
      </c>
      <c r="O24" s="1437">
        <v>0</v>
      </c>
      <c r="P24" s="1437">
        <v>0</v>
      </c>
      <c r="Q24" s="1437">
        <v>27</v>
      </c>
      <c r="R24" s="1434"/>
      <c r="S24" s="1434"/>
      <c r="T24" s="1434"/>
      <c r="U24" s="1434"/>
      <c r="V24" s="1434"/>
    </row>
    <row r="25" spans="1:22" ht="21.95" customHeight="1">
      <c r="A25" s="1435" t="s">
        <v>126</v>
      </c>
      <c r="B25" s="1436" t="s">
        <v>933</v>
      </c>
      <c r="C25" s="1437">
        <v>0</v>
      </c>
      <c r="D25" s="1437">
        <v>0</v>
      </c>
      <c r="E25" s="1437">
        <v>9</v>
      </c>
      <c r="F25" s="1437">
        <v>0</v>
      </c>
      <c r="G25" s="1437">
        <v>0</v>
      </c>
      <c r="H25" s="1437">
        <v>10</v>
      </c>
      <c r="I25" s="1437">
        <v>0</v>
      </c>
      <c r="J25" s="1437">
        <v>0</v>
      </c>
      <c r="K25" s="1437">
        <v>11</v>
      </c>
      <c r="L25" s="1437">
        <v>0</v>
      </c>
      <c r="M25" s="1437">
        <v>0</v>
      </c>
      <c r="N25" s="1437">
        <v>11</v>
      </c>
      <c r="O25" s="1437">
        <v>0</v>
      </c>
      <c r="P25" s="1437">
        <v>0</v>
      </c>
      <c r="Q25" s="1437">
        <v>13</v>
      </c>
      <c r="R25" s="1434"/>
      <c r="S25" s="1434"/>
      <c r="T25" s="1434"/>
      <c r="U25" s="1434"/>
      <c r="V25" s="1434"/>
    </row>
    <row r="26" spans="1:22" ht="21.95" customHeight="1">
      <c r="A26" s="1439" t="s">
        <v>128</v>
      </c>
      <c r="B26" s="1440" t="s">
        <v>951</v>
      </c>
      <c r="C26" s="1441">
        <v>1</v>
      </c>
      <c r="D26" s="1441">
        <v>50</v>
      </c>
      <c r="E26" s="1441">
        <v>18</v>
      </c>
      <c r="F26" s="1441">
        <v>1</v>
      </c>
      <c r="G26" s="1441">
        <v>50</v>
      </c>
      <c r="H26" s="1441">
        <v>18</v>
      </c>
      <c r="I26" s="1441">
        <v>1</v>
      </c>
      <c r="J26" s="1441">
        <v>50</v>
      </c>
      <c r="K26" s="1441">
        <v>18</v>
      </c>
      <c r="L26" s="1441">
        <v>1</v>
      </c>
      <c r="M26" s="1441">
        <v>50</v>
      </c>
      <c r="N26" s="1441">
        <v>19</v>
      </c>
      <c r="O26" s="1441">
        <v>1</v>
      </c>
      <c r="P26" s="1441">
        <v>50</v>
      </c>
      <c r="Q26" s="1441">
        <v>20</v>
      </c>
      <c r="R26" s="1434"/>
      <c r="S26" s="1434"/>
      <c r="T26" s="1434"/>
      <c r="U26" s="1434"/>
      <c r="V26" s="1434"/>
    </row>
    <row r="27" spans="1:22" ht="30" customHeight="1">
      <c r="A27" s="1442" t="s">
        <v>739</v>
      </c>
      <c r="B27" s="1443" t="s">
        <v>952</v>
      </c>
      <c r="C27" s="1444">
        <f t="shared" ref="C27:Q27" si="0">SUM(C7:C26)</f>
        <v>137</v>
      </c>
      <c r="D27" s="1444">
        <f t="shared" si="0"/>
        <v>14165</v>
      </c>
      <c r="E27" s="1444">
        <f t="shared" si="0"/>
        <v>2168</v>
      </c>
      <c r="F27" s="1444">
        <f t="shared" si="0"/>
        <v>136</v>
      </c>
      <c r="G27" s="1444">
        <f t="shared" si="0"/>
        <v>14310</v>
      </c>
      <c r="H27" s="1444">
        <f t="shared" si="0"/>
        <v>2249</v>
      </c>
      <c r="I27" s="1444">
        <f t="shared" si="0"/>
        <v>141</v>
      </c>
      <c r="J27" s="1444">
        <f t="shared" si="0"/>
        <v>15664</v>
      </c>
      <c r="K27" s="1444">
        <f t="shared" si="0"/>
        <v>2408</v>
      </c>
      <c r="L27" s="1444">
        <f t="shared" si="0"/>
        <v>145</v>
      </c>
      <c r="M27" s="1444">
        <f t="shared" si="0"/>
        <v>16648</v>
      </c>
      <c r="N27" s="1444">
        <f t="shared" si="0"/>
        <v>2670</v>
      </c>
      <c r="O27" s="1444">
        <f t="shared" si="0"/>
        <v>152</v>
      </c>
      <c r="P27" s="1444">
        <f t="shared" si="0"/>
        <v>17428</v>
      </c>
      <c r="Q27" s="1444">
        <f t="shared" si="0"/>
        <v>2754</v>
      </c>
      <c r="R27" s="1434"/>
      <c r="S27" s="1434"/>
      <c r="T27" s="1434"/>
      <c r="U27" s="1434"/>
      <c r="V27" s="1434"/>
    </row>
    <row r="28" spans="1:22">
      <c r="A28" s="1445"/>
    </row>
    <row r="29" spans="1:22">
      <c r="A29" s="1446"/>
    </row>
  </sheetData>
  <mergeCells count="26">
    <mergeCell ref="O5:O6"/>
    <mergeCell ref="P5:P6"/>
    <mergeCell ref="Q5:Q6"/>
    <mergeCell ref="A6:B6"/>
    <mergeCell ref="I5:I6"/>
    <mergeCell ref="J5:J6"/>
    <mergeCell ref="K5:K6"/>
    <mergeCell ref="L5:L6"/>
    <mergeCell ref="M5:M6"/>
    <mergeCell ref="N5:N6"/>
    <mergeCell ref="C5:C6"/>
    <mergeCell ref="D5:D6"/>
    <mergeCell ref="E5:E6"/>
    <mergeCell ref="F5:F6"/>
    <mergeCell ref="G5:G6"/>
    <mergeCell ref="H5:H6"/>
    <mergeCell ref="A1:Q1"/>
    <mergeCell ref="A2:Q2"/>
    <mergeCell ref="A3:B3"/>
    <mergeCell ref="P3:Q3"/>
    <mergeCell ref="A4:B5"/>
    <mergeCell ref="C4:E4"/>
    <mergeCell ref="F4:H4"/>
    <mergeCell ref="I4:K4"/>
    <mergeCell ref="L4:N4"/>
    <mergeCell ref="O4:Q4"/>
  </mergeCells>
  <printOptions horizontalCentered="1"/>
  <pageMargins left="0.59055118110236227" right="0.59055118110236227" top="1.1811023622047245" bottom="0.78740157480314965" header="0" footer="0.59055118110236227"/>
  <pageSetup paperSize="9" scale="89"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75E2C-FFE0-4E49-BD98-151247B9A9BC}">
  <dimension ref="A1:AL23"/>
  <sheetViews>
    <sheetView showGridLines="0" zoomScale="80" zoomScaleNormal="80" zoomScaleSheetLayoutView="75" workbookViewId="0">
      <selection activeCell="AA18" sqref="AA18"/>
    </sheetView>
  </sheetViews>
  <sheetFormatPr defaultColWidth="8.85546875" defaultRowHeight="24.75"/>
  <cols>
    <col min="1" max="1" width="13.85546875" style="1478" customWidth="1"/>
    <col min="2" max="2" width="12.7109375" style="1478" customWidth="1"/>
    <col min="3" max="3" width="6.140625" style="1478" customWidth="1"/>
    <col min="4" max="4" width="2.7109375" style="1478" customWidth="1"/>
    <col min="5" max="5" width="5.85546875" style="1478" customWidth="1"/>
    <col min="6" max="6" width="3.5703125" style="1478" customWidth="1"/>
    <col min="7" max="7" width="5.85546875" style="1478" customWidth="1"/>
    <col min="8" max="8" width="3.7109375" style="1478" customWidth="1"/>
    <col min="9" max="9" width="4.7109375" style="1478" customWidth="1"/>
    <col min="10" max="10" width="3.7109375" style="1478" customWidth="1"/>
    <col min="11" max="11" width="5.85546875" style="1478" customWidth="1"/>
    <col min="12" max="12" width="3.7109375" style="1478" customWidth="1"/>
    <col min="13" max="13" width="4.85546875" style="1478" customWidth="1"/>
    <col min="14" max="14" width="3.7109375" style="1478" customWidth="1"/>
    <col min="15" max="15" width="6.28515625" style="1478" customWidth="1"/>
    <col min="16" max="16" width="3.7109375" style="1478" customWidth="1"/>
    <col min="17" max="17" width="4.7109375" style="1478" customWidth="1"/>
    <col min="18" max="18" width="3.7109375" style="1478" customWidth="1"/>
    <col min="19" max="19" width="6.85546875" style="1478" customWidth="1"/>
    <col min="20" max="20" width="1.42578125" style="1478" customWidth="1"/>
    <col min="21" max="21" width="4.28515625" style="1478" customWidth="1"/>
    <col min="22" max="28" width="3.7109375" style="1478" customWidth="1"/>
    <col min="29" max="29" width="4.85546875" style="1478" customWidth="1"/>
    <col min="30" max="30" width="3" style="1478" customWidth="1"/>
    <col min="31" max="31" width="4.85546875" style="1478" customWidth="1"/>
    <col min="32" max="32" width="3.140625" style="1478" customWidth="1"/>
    <col min="33" max="33" width="4.42578125" style="1478" customWidth="1"/>
    <col min="34" max="34" width="3.7109375" style="1478" customWidth="1"/>
    <col min="35" max="35" width="5.42578125" style="1478" customWidth="1"/>
    <col min="36" max="36" width="4.140625" style="1478" customWidth="1"/>
    <col min="37" max="37" width="2.7109375" style="1478" customWidth="1"/>
    <col min="38" max="38" width="7.28515625" style="1478" customWidth="1"/>
    <col min="39" max="256" width="8.85546875" style="1478"/>
    <col min="257" max="257" width="13.85546875" style="1478" customWidth="1"/>
    <col min="258" max="258" width="12.7109375" style="1478" customWidth="1"/>
    <col min="259" max="259" width="6.140625" style="1478" customWidth="1"/>
    <col min="260" max="260" width="2.7109375" style="1478" customWidth="1"/>
    <col min="261" max="261" width="5.85546875" style="1478" customWidth="1"/>
    <col min="262" max="262" width="3.5703125" style="1478" customWidth="1"/>
    <col min="263" max="263" width="5.85546875" style="1478" customWidth="1"/>
    <col min="264" max="264" width="3.7109375" style="1478" customWidth="1"/>
    <col min="265" max="265" width="4.7109375" style="1478" customWidth="1"/>
    <col min="266" max="266" width="3.7109375" style="1478" customWidth="1"/>
    <col min="267" max="267" width="5.85546875" style="1478" customWidth="1"/>
    <col min="268" max="268" width="3.7109375" style="1478" customWidth="1"/>
    <col min="269" max="269" width="4.85546875" style="1478" customWidth="1"/>
    <col min="270" max="270" width="3.7109375" style="1478" customWidth="1"/>
    <col min="271" max="271" width="6.28515625" style="1478" customWidth="1"/>
    <col min="272" max="272" width="3.7109375" style="1478" customWidth="1"/>
    <col min="273" max="273" width="4.7109375" style="1478" customWidth="1"/>
    <col min="274" max="274" width="3.7109375" style="1478" customWidth="1"/>
    <col min="275" max="275" width="6.85546875" style="1478" customWidth="1"/>
    <col min="276" max="276" width="1.42578125" style="1478" customWidth="1"/>
    <col min="277" max="277" width="4.28515625" style="1478" customWidth="1"/>
    <col min="278" max="284" width="3.7109375" style="1478" customWidth="1"/>
    <col min="285" max="285" width="4.85546875" style="1478" customWidth="1"/>
    <col min="286" max="286" width="3" style="1478" customWidth="1"/>
    <col min="287" max="287" width="4.85546875" style="1478" customWidth="1"/>
    <col min="288" max="288" width="3.140625" style="1478" customWidth="1"/>
    <col min="289" max="289" width="4.42578125" style="1478" customWidth="1"/>
    <col min="290" max="290" width="3.7109375" style="1478" customWidth="1"/>
    <col min="291" max="291" width="5.42578125" style="1478" customWidth="1"/>
    <col min="292" max="292" width="4.140625" style="1478" customWidth="1"/>
    <col min="293" max="293" width="2.7109375" style="1478" customWidth="1"/>
    <col min="294" max="294" width="7.28515625" style="1478" customWidth="1"/>
    <col min="295" max="512" width="8.85546875" style="1478"/>
    <col min="513" max="513" width="13.85546875" style="1478" customWidth="1"/>
    <col min="514" max="514" width="12.7109375" style="1478" customWidth="1"/>
    <col min="515" max="515" width="6.140625" style="1478" customWidth="1"/>
    <col min="516" max="516" width="2.7109375" style="1478" customWidth="1"/>
    <col min="517" max="517" width="5.85546875" style="1478" customWidth="1"/>
    <col min="518" max="518" width="3.5703125" style="1478" customWidth="1"/>
    <col min="519" max="519" width="5.85546875" style="1478" customWidth="1"/>
    <col min="520" max="520" width="3.7109375" style="1478" customWidth="1"/>
    <col min="521" max="521" width="4.7109375" style="1478" customWidth="1"/>
    <col min="522" max="522" width="3.7109375" style="1478" customWidth="1"/>
    <col min="523" max="523" width="5.85546875" style="1478" customWidth="1"/>
    <col min="524" max="524" width="3.7109375" style="1478" customWidth="1"/>
    <col min="525" max="525" width="4.85546875" style="1478" customWidth="1"/>
    <col min="526" max="526" width="3.7109375" style="1478" customWidth="1"/>
    <col min="527" max="527" width="6.28515625" style="1478" customWidth="1"/>
    <col min="528" max="528" width="3.7109375" style="1478" customWidth="1"/>
    <col min="529" max="529" width="4.7109375" style="1478" customWidth="1"/>
    <col min="530" max="530" width="3.7109375" style="1478" customWidth="1"/>
    <col min="531" max="531" width="6.85546875" style="1478" customWidth="1"/>
    <col min="532" max="532" width="1.42578125" style="1478" customWidth="1"/>
    <col min="533" max="533" width="4.28515625" style="1478" customWidth="1"/>
    <col min="534" max="540" width="3.7109375" style="1478" customWidth="1"/>
    <col min="541" max="541" width="4.85546875" style="1478" customWidth="1"/>
    <col min="542" max="542" width="3" style="1478" customWidth="1"/>
    <col min="543" max="543" width="4.85546875" style="1478" customWidth="1"/>
    <col min="544" max="544" width="3.140625" style="1478" customWidth="1"/>
    <col min="545" max="545" width="4.42578125" style="1478" customWidth="1"/>
    <col min="546" max="546" width="3.7109375" style="1478" customWidth="1"/>
    <col min="547" max="547" width="5.42578125" style="1478" customWidth="1"/>
    <col min="548" max="548" width="4.140625" style="1478" customWidth="1"/>
    <col min="549" max="549" width="2.7109375" style="1478" customWidth="1"/>
    <col min="550" max="550" width="7.28515625" style="1478" customWidth="1"/>
    <col min="551" max="768" width="8.85546875" style="1478"/>
    <col min="769" max="769" width="13.85546875" style="1478" customWidth="1"/>
    <col min="770" max="770" width="12.7109375" style="1478" customWidth="1"/>
    <col min="771" max="771" width="6.140625" style="1478" customWidth="1"/>
    <col min="772" max="772" width="2.7109375" style="1478" customWidth="1"/>
    <col min="773" max="773" width="5.85546875" style="1478" customWidth="1"/>
    <col min="774" max="774" width="3.5703125" style="1478" customWidth="1"/>
    <col min="775" max="775" width="5.85546875" style="1478" customWidth="1"/>
    <col min="776" max="776" width="3.7109375" style="1478" customWidth="1"/>
    <col min="777" max="777" width="4.7109375" style="1478" customWidth="1"/>
    <col min="778" max="778" width="3.7109375" style="1478" customWidth="1"/>
    <col min="779" max="779" width="5.85546875" style="1478" customWidth="1"/>
    <col min="780" max="780" width="3.7109375" style="1478" customWidth="1"/>
    <col min="781" max="781" width="4.85546875" style="1478" customWidth="1"/>
    <col min="782" max="782" width="3.7109375" style="1478" customWidth="1"/>
    <col min="783" max="783" width="6.28515625" style="1478" customWidth="1"/>
    <col min="784" max="784" width="3.7109375" style="1478" customWidth="1"/>
    <col min="785" max="785" width="4.7109375" style="1478" customWidth="1"/>
    <col min="786" max="786" width="3.7109375" style="1478" customWidth="1"/>
    <col min="787" max="787" width="6.85546875" style="1478" customWidth="1"/>
    <col min="788" max="788" width="1.42578125" style="1478" customWidth="1"/>
    <col min="789" max="789" width="4.28515625" style="1478" customWidth="1"/>
    <col min="790" max="796" width="3.7109375" style="1478" customWidth="1"/>
    <col min="797" max="797" width="4.85546875" style="1478" customWidth="1"/>
    <col min="798" max="798" width="3" style="1478" customWidth="1"/>
    <col min="799" max="799" width="4.85546875" style="1478" customWidth="1"/>
    <col min="800" max="800" width="3.140625" style="1478" customWidth="1"/>
    <col min="801" max="801" width="4.42578125" style="1478" customWidth="1"/>
    <col min="802" max="802" width="3.7109375" style="1478" customWidth="1"/>
    <col min="803" max="803" width="5.42578125" style="1478" customWidth="1"/>
    <col min="804" max="804" width="4.140625" style="1478" customWidth="1"/>
    <col min="805" max="805" width="2.7109375" style="1478" customWidth="1"/>
    <col min="806" max="806" width="7.28515625" style="1478" customWidth="1"/>
    <col min="807" max="1024" width="8.85546875" style="1478"/>
    <col min="1025" max="1025" width="13.85546875" style="1478" customWidth="1"/>
    <col min="1026" max="1026" width="12.7109375" style="1478" customWidth="1"/>
    <col min="1027" max="1027" width="6.140625" style="1478" customWidth="1"/>
    <col min="1028" max="1028" width="2.7109375" style="1478" customWidth="1"/>
    <col min="1029" max="1029" width="5.85546875" style="1478" customWidth="1"/>
    <col min="1030" max="1030" width="3.5703125" style="1478" customWidth="1"/>
    <col min="1031" max="1031" width="5.85546875" style="1478" customWidth="1"/>
    <col min="1032" max="1032" width="3.7109375" style="1478" customWidth="1"/>
    <col min="1033" max="1033" width="4.7109375" style="1478" customWidth="1"/>
    <col min="1034" max="1034" width="3.7109375" style="1478" customWidth="1"/>
    <col min="1035" max="1035" width="5.85546875" style="1478" customWidth="1"/>
    <col min="1036" max="1036" width="3.7109375" style="1478" customWidth="1"/>
    <col min="1037" max="1037" width="4.85546875" style="1478" customWidth="1"/>
    <col min="1038" max="1038" width="3.7109375" style="1478" customWidth="1"/>
    <col min="1039" max="1039" width="6.28515625" style="1478" customWidth="1"/>
    <col min="1040" max="1040" width="3.7109375" style="1478" customWidth="1"/>
    <col min="1041" max="1041" width="4.7109375" style="1478" customWidth="1"/>
    <col min="1042" max="1042" width="3.7109375" style="1478" customWidth="1"/>
    <col min="1043" max="1043" width="6.85546875" style="1478" customWidth="1"/>
    <col min="1044" max="1044" width="1.42578125" style="1478" customWidth="1"/>
    <col min="1045" max="1045" width="4.28515625" style="1478" customWidth="1"/>
    <col min="1046" max="1052" width="3.7109375" style="1478" customWidth="1"/>
    <col min="1053" max="1053" width="4.85546875" style="1478" customWidth="1"/>
    <col min="1054" max="1054" width="3" style="1478" customWidth="1"/>
    <col min="1055" max="1055" width="4.85546875" style="1478" customWidth="1"/>
    <col min="1056" max="1056" width="3.140625" style="1478" customWidth="1"/>
    <col min="1057" max="1057" width="4.42578125" style="1478" customWidth="1"/>
    <col min="1058" max="1058" width="3.7109375" style="1478" customWidth="1"/>
    <col min="1059" max="1059" width="5.42578125" style="1478" customWidth="1"/>
    <col min="1060" max="1060" width="4.140625" style="1478" customWidth="1"/>
    <col min="1061" max="1061" width="2.7109375" style="1478" customWidth="1"/>
    <col min="1062" max="1062" width="7.28515625" style="1478" customWidth="1"/>
    <col min="1063" max="1280" width="8.85546875" style="1478"/>
    <col min="1281" max="1281" width="13.85546875" style="1478" customWidth="1"/>
    <col min="1282" max="1282" width="12.7109375" style="1478" customWidth="1"/>
    <col min="1283" max="1283" width="6.140625" style="1478" customWidth="1"/>
    <col min="1284" max="1284" width="2.7109375" style="1478" customWidth="1"/>
    <col min="1285" max="1285" width="5.85546875" style="1478" customWidth="1"/>
    <col min="1286" max="1286" width="3.5703125" style="1478" customWidth="1"/>
    <col min="1287" max="1287" width="5.85546875" style="1478" customWidth="1"/>
    <col min="1288" max="1288" width="3.7109375" style="1478" customWidth="1"/>
    <col min="1289" max="1289" width="4.7109375" style="1478" customWidth="1"/>
    <col min="1290" max="1290" width="3.7109375" style="1478" customWidth="1"/>
    <col min="1291" max="1291" width="5.85546875" style="1478" customWidth="1"/>
    <col min="1292" max="1292" width="3.7109375" style="1478" customWidth="1"/>
    <col min="1293" max="1293" width="4.85546875" style="1478" customWidth="1"/>
    <col min="1294" max="1294" width="3.7109375" style="1478" customWidth="1"/>
    <col min="1295" max="1295" width="6.28515625" style="1478" customWidth="1"/>
    <col min="1296" max="1296" width="3.7109375" style="1478" customWidth="1"/>
    <col min="1297" max="1297" width="4.7109375" style="1478" customWidth="1"/>
    <col min="1298" max="1298" width="3.7109375" style="1478" customWidth="1"/>
    <col min="1299" max="1299" width="6.85546875" style="1478" customWidth="1"/>
    <col min="1300" max="1300" width="1.42578125" style="1478" customWidth="1"/>
    <col min="1301" max="1301" width="4.28515625" style="1478" customWidth="1"/>
    <col min="1302" max="1308" width="3.7109375" style="1478" customWidth="1"/>
    <col min="1309" max="1309" width="4.85546875" style="1478" customWidth="1"/>
    <col min="1310" max="1310" width="3" style="1478" customWidth="1"/>
    <col min="1311" max="1311" width="4.85546875" style="1478" customWidth="1"/>
    <col min="1312" max="1312" width="3.140625" style="1478" customWidth="1"/>
    <col min="1313" max="1313" width="4.42578125" style="1478" customWidth="1"/>
    <col min="1314" max="1314" width="3.7109375" style="1478" customWidth="1"/>
    <col min="1315" max="1315" width="5.42578125" style="1478" customWidth="1"/>
    <col min="1316" max="1316" width="4.140625" style="1478" customWidth="1"/>
    <col min="1317" max="1317" width="2.7109375" style="1478" customWidth="1"/>
    <col min="1318" max="1318" width="7.28515625" style="1478" customWidth="1"/>
    <col min="1319" max="1536" width="8.85546875" style="1478"/>
    <col min="1537" max="1537" width="13.85546875" style="1478" customWidth="1"/>
    <col min="1538" max="1538" width="12.7109375" style="1478" customWidth="1"/>
    <col min="1539" max="1539" width="6.140625" style="1478" customWidth="1"/>
    <col min="1540" max="1540" width="2.7109375" style="1478" customWidth="1"/>
    <col min="1541" max="1541" width="5.85546875" style="1478" customWidth="1"/>
    <col min="1542" max="1542" width="3.5703125" style="1478" customWidth="1"/>
    <col min="1543" max="1543" width="5.85546875" style="1478" customWidth="1"/>
    <col min="1544" max="1544" width="3.7109375" style="1478" customWidth="1"/>
    <col min="1545" max="1545" width="4.7109375" style="1478" customWidth="1"/>
    <col min="1546" max="1546" width="3.7109375" style="1478" customWidth="1"/>
    <col min="1547" max="1547" width="5.85546875" style="1478" customWidth="1"/>
    <col min="1548" max="1548" width="3.7109375" style="1478" customWidth="1"/>
    <col min="1549" max="1549" width="4.85546875" style="1478" customWidth="1"/>
    <col min="1550" max="1550" width="3.7109375" style="1478" customWidth="1"/>
    <col min="1551" max="1551" width="6.28515625" style="1478" customWidth="1"/>
    <col min="1552" max="1552" width="3.7109375" style="1478" customWidth="1"/>
    <col min="1553" max="1553" width="4.7109375" style="1478" customWidth="1"/>
    <col min="1554" max="1554" width="3.7109375" style="1478" customWidth="1"/>
    <col min="1555" max="1555" width="6.85546875" style="1478" customWidth="1"/>
    <col min="1556" max="1556" width="1.42578125" style="1478" customWidth="1"/>
    <col min="1557" max="1557" width="4.28515625" style="1478" customWidth="1"/>
    <col min="1558" max="1564" width="3.7109375" style="1478" customWidth="1"/>
    <col min="1565" max="1565" width="4.85546875" style="1478" customWidth="1"/>
    <col min="1566" max="1566" width="3" style="1478" customWidth="1"/>
    <col min="1567" max="1567" width="4.85546875" style="1478" customWidth="1"/>
    <col min="1568" max="1568" width="3.140625" style="1478" customWidth="1"/>
    <col min="1569" max="1569" width="4.42578125" style="1478" customWidth="1"/>
    <col min="1570" max="1570" width="3.7109375" style="1478" customWidth="1"/>
    <col min="1571" max="1571" width="5.42578125" style="1478" customWidth="1"/>
    <col min="1572" max="1572" width="4.140625" style="1478" customWidth="1"/>
    <col min="1573" max="1573" width="2.7109375" style="1478" customWidth="1"/>
    <col min="1574" max="1574" width="7.28515625" style="1478" customWidth="1"/>
    <col min="1575" max="1792" width="8.85546875" style="1478"/>
    <col min="1793" max="1793" width="13.85546875" style="1478" customWidth="1"/>
    <col min="1794" max="1794" width="12.7109375" style="1478" customWidth="1"/>
    <col min="1795" max="1795" width="6.140625" style="1478" customWidth="1"/>
    <col min="1796" max="1796" width="2.7109375" style="1478" customWidth="1"/>
    <col min="1797" max="1797" width="5.85546875" style="1478" customWidth="1"/>
    <col min="1798" max="1798" width="3.5703125" style="1478" customWidth="1"/>
    <col min="1799" max="1799" width="5.85546875" style="1478" customWidth="1"/>
    <col min="1800" max="1800" width="3.7109375" style="1478" customWidth="1"/>
    <col min="1801" max="1801" width="4.7109375" style="1478" customWidth="1"/>
    <col min="1802" max="1802" width="3.7109375" style="1478" customWidth="1"/>
    <col min="1803" max="1803" width="5.85546875" style="1478" customWidth="1"/>
    <col min="1804" max="1804" width="3.7109375" style="1478" customWidth="1"/>
    <col min="1805" max="1805" width="4.85546875" style="1478" customWidth="1"/>
    <col min="1806" max="1806" width="3.7109375" style="1478" customWidth="1"/>
    <col min="1807" max="1807" width="6.28515625" style="1478" customWidth="1"/>
    <col min="1808" max="1808" width="3.7109375" style="1478" customWidth="1"/>
    <col min="1809" max="1809" width="4.7109375" style="1478" customWidth="1"/>
    <col min="1810" max="1810" width="3.7109375" style="1478" customWidth="1"/>
    <col min="1811" max="1811" width="6.85546875" style="1478" customWidth="1"/>
    <col min="1812" max="1812" width="1.42578125" style="1478" customWidth="1"/>
    <col min="1813" max="1813" width="4.28515625" style="1478" customWidth="1"/>
    <col min="1814" max="1820" width="3.7109375" style="1478" customWidth="1"/>
    <col min="1821" max="1821" width="4.85546875" style="1478" customWidth="1"/>
    <col min="1822" max="1822" width="3" style="1478" customWidth="1"/>
    <col min="1823" max="1823" width="4.85546875" style="1478" customWidth="1"/>
    <col min="1824" max="1824" width="3.140625" style="1478" customWidth="1"/>
    <col min="1825" max="1825" width="4.42578125" style="1478" customWidth="1"/>
    <col min="1826" max="1826" width="3.7109375" style="1478" customWidth="1"/>
    <col min="1827" max="1827" width="5.42578125" style="1478" customWidth="1"/>
    <col min="1828" max="1828" width="4.140625" style="1478" customWidth="1"/>
    <col min="1829" max="1829" width="2.7109375" style="1478" customWidth="1"/>
    <col min="1830" max="1830" width="7.28515625" style="1478" customWidth="1"/>
    <col min="1831" max="2048" width="8.85546875" style="1478"/>
    <col min="2049" max="2049" width="13.85546875" style="1478" customWidth="1"/>
    <col min="2050" max="2050" width="12.7109375" style="1478" customWidth="1"/>
    <col min="2051" max="2051" width="6.140625" style="1478" customWidth="1"/>
    <col min="2052" max="2052" width="2.7109375" style="1478" customWidth="1"/>
    <col min="2053" max="2053" width="5.85546875" style="1478" customWidth="1"/>
    <col min="2054" max="2054" width="3.5703125" style="1478" customWidth="1"/>
    <col min="2055" max="2055" width="5.85546875" style="1478" customWidth="1"/>
    <col min="2056" max="2056" width="3.7109375" style="1478" customWidth="1"/>
    <col min="2057" max="2057" width="4.7109375" style="1478" customWidth="1"/>
    <col min="2058" max="2058" width="3.7109375" style="1478" customWidth="1"/>
    <col min="2059" max="2059" width="5.85546875" style="1478" customWidth="1"/>
    <col min="2060" max="2060" width="3.7109375" style="1478" customWidth="1"/>
    <col min="2061" max="2061" width="4.85546875" style="1478" customWidth="1"/>
    <col min="2062" max="2062" width="3.7109375" style="1478" customWidth="1"/>
    <col min="2063" max="2063" width="6.28515625" style="1478" customWidth="1"/>
    <col min="2064" max="2064" width="3.7109375" style="1478" customWidth="1"/>
    <col min="2065" max="2065" width="4.7109375" style="1478" customWidth="1"/>
    <col min="2066" max="2066" width="3.7109375" style="1478" customWidth="1"/>
    <col min="2067" max="2067" width="6.85546875" style="1478" customWidth="1"/>
    <col min="2068" max="2068" width="1.42578125" style="1478" customWidth="1"/>
    <col min="2069" max="2069" width="4.28515625" style="1478" customWidth="1"/>
    <col min="2070" max="2076" width="3.7109375" style="1478" customWidth="1"/>
    <col min="2077" max="2077" width="4.85546875" style="1478" customWidth="1"/>
    <col min="2078" max="2078" width="3" style="1478" customWidth="1"/>
    <col min="2079" max="2079" width="4.85546875" style="1478" customWidth="1"/>
    <col min="2080" max="2080" width="3.140625" style="1478" customWidth="1"/>
    <col min="2081" max="2081" width="4.42578125" style="1478" customWidth="1"/>
    <col min="2082" max="2082" width="3.7109375" style="1478" customWidth="1"/>
    <col min="2083" max="2083" width="5.42578125" style="1478" customWidth="1"/>
    <col min="2084" max="2084" width="4.140625" style="1478" customWidth="1"/>
    <col min="2085" max="2085" width="2.7109375" style="1478" customWidth="1"/>
    <col min="2086" max="2086" width="7.28515625" style="1478" customWidth="1"/>
    <col min="2087" max="2304" width="8.85546875" style="1478"/>
    <col min="2305" max="2305" width="13.85546875" style="1478" customWidth="1"/>
    <col min="2306" max="2306" width="12.7109375" style="1478" customWidth="1"/>
    <col min="2307" max="2307" width="6.140625" style="1478" customWidth="1"/>
    <col min="2308" max="2308" width="2.7109375" style="1478" customWidth="1"/>
    <col min="2309" max="2309" width="5.85546875" style="1478" customWidth="1"/>
    <col min="2310" max="2310" width="3.5703125" style="1478" customWidth="1"/>
    <col min="2311" max="2311" width="5.85546875" style="1478" customWidth="1"/>
    <col min="2312" max="2312" width="3.7109375" style="1478" customWidth="1"/>
    <col min="2313" max="2313" width="4.7109375" style="1478" customWidth="1"/>
    <col min="2314" max="2314" width="3.7109375" style="1478" customWidth="1"/>
    <col min="2315" max="2315" width="5.85546875" style="1478" customWidth="1"/>
    <col min="2316" max="2316" width="3.7109375" style="1478" customWidth="1"/>
    <col min="2317" max="2317" width="4.85546875" style="1478" customWidth="1"/>
    <col min="2318" max="2318" width="3.7109375" style="1478" customWidth="1"/>
    <col min="2319" max="2319" width="6.28515625" style="1478" customWidth="1"/>
    <col min="2320" max="2320" width="3.7109375" style="1478" customWidth="1"/>
    <col min="2321" max="2321" width="4.7109375" style="1478" customWidth="1"/>
    <col min="2322" max="2322" width="3.7109375" style="1478" customWidth="1"/>
    <col min="2323" max="2323" width="6.85546875" style="1478" customWidth="1"/>
    <col min="2324" max="2324" width="1.42578125" style="1478" customWidth="1"/>
    <col min="2325" max="2325" width="4.28515625" style="1478" customWidth="1"/>
    <col min="2326" max="2332" width="3.7109375" style="1478" customWidth="1"/>
    <col min="2333" max="2333" width="4.85546875" style="1478" customWidth="1"/>
    <col min="2334" max="2334" width="3" style="1478" customWidth="1"/>
    <col min="2335" max="2335" width="4.85546875" style="1478" customWidth="1"/>
    <col min="2336" max="2336" width="3.140625" style="1478" customWidth="1"/>
    <col min="2337" max="2337" width="4.42578125" style="1478" customWidth="1"/>
    <col min="2338" max="2338" width="3.7109375" style="1478" customWidth="1"/>
    <col min="2339" max="2339" width="5.42578125" style="1478" customWidth="1"/>
    <col min="2340" max="2340" width="4.140625" style="1478" customWidth="1"/>
    <col min="2341" max="2341" width="2.7109375" style="1478" customWidth="1"/>
    <col min="2342" max="2342" width="7.28515625" style="1478" customWidth="1"/>
    <col min="2343" max="2560" width="8.85546875" style="1478"/>
    <col min="2561" max="2561" width="13.85546875" style="1478" customWidth="1"/>
    <col min="2562" max="2562" width="12.7109375" style="1478" customWidth="1"/>
    <col min="2563" max="2563" width="6.140625" style="1478" customWidth="1"/>
    <col min="2564" max="2564" width="2.7109375" style="1478" customWidth="1"/>
    <col min="2565" max="2565" width="5.85546875" style="1478" customWidth="1"/>
    <col min="2566" max="2566" width="3.5703125" style="1478" customWidth="1"/>
    <col min="2567" max="2567" width="5.85546875" style="1478" customWidth="1"/>
    <col min="2568" max="2568" width="3.7109375" style="1478" customWidth="1"/>
    <col min="2569" max="2569" width="4.7109375" style="1478" customWidth="1"/>
    <col min="2570" max="2570" width="3.7109375" style="1478" customWidth="1"/>
    <col min="2571" max="2571" width="5.85546875" style="1478" customWidth="1"/>
    <col min="2572" max="2572" width="3.7109375" style="1478" customWidth="1"/>
    <col min="2573" max="2573" width="4.85546875" style="1478" customWidth="1"/>
    <col min="2574" max="2574" width="3.7109375" style="1478" customWidth="1"/>
    <col min="2575" max="2575" width="6.28515625" style="1478" customWidth="1"/>
    <col min="2576" max="2576" width="3.7109375" style="1478" customWidth="1"/>
    <col min="2577" max="2577" width="4.7109375" style="1478" customWidth="1"/>
    <col min="2578" max="2578" width="3.7109375" style="1478" customWidth="1"/>
    <col min="2579" max="2579" width="6.85546875" style="1478" customWidth="1"/>
    <col min="2580" max="2580" width="1.42578125" style="1478" customWidth="1"/>
    <col min="2581" max="2581" width="4.28515625" style="1478" customWidth="1"/>
    <col min="2582" max="2588" width="3.7109375" style="1478" customWidth="1"/>
    <col min="2589" max="2589" width="4.85546875" style="1478" customWidth="1"/>
    <col min="2590" max="2590" width="3" style="1478" customWidth="1"/>
    <col min="2591" max="2591" width="4.85546875" style="1478" customWidth="1"/>
    <col min="2592" max="2592" width="3.140625" style="1478" customWidth="1"/>
    <col min="2593" max="2593" width="4.42578125" style="1478" customWidth="1"/>
    <col min="2594" max="2594" width="3.7109375" style="1478" customWidth="1"/>
    <col min="2595" max="2595" width="5.42578125" style="1478" customWidth="1"/>
    <col min="2596" max="2596" width="4.140625" style="1478" customWidth="1"/>
    <col min="2597" max="2597" width="2.7109375" style="1478" customWidth="1"/>
    <col min="2598" max="2598" width="7.28515625" style="1478" customWidth="1"/>
    <col min="2599" max="2816" width="8.85546875" style="1478"/>
    <col min="2817" max="2817" width="13.85546875" style="1478" customWidth="1"/>
    <col min="2818" max="2818" width="12.7109375" style="1478" customWidth="1"/>
    <col min="2819" max="2819" width="6.140625" style="1478" customWidth="1"/>
    <col min="2820" max="2820" width="2.7109375" style="1478" customWidth="1"/>
    <col min="2821" max="2821" width="5.85546875" style="1478" customWidth="1"/>
    <col min="2822" max="2822" width="3.5703125" style="1478" customWidth="1"/>
    <col min="2823" max="2823" width="5.85546875" style="1478" customWidth="1"/>
    <col min="2824" max="2824" width="3.7109375" style="1478" customWidth="1"/>
    <col min="2825" max="2825" width="4.7109375" style="1478" customWidth="1"/>
    <col min="2826" max="2826" width="3.7109375" style="1478" customWidth="1"/>
    <col min="2827" max="2827" width="5.85546875" style="1478" customWidth="1"/>
    <col min="2828" max="2828" width="3.7109375" style="1478" customWidth="1"/>
    <col min="2829" max="2829" width="4.85546875" style="1478" customWidth="1"/>
    <col min="2830" max="2830" width="3.7109375" style="1478" customWidth="1"/>
    <col min="2831" max="2831" width="6.28515625" style="1478" customWidth="1"/>
    <col min="2832" max="2832" width="3.7109375" style="1478" customWidth="1"/>
    <col min="2833" max="2833" width="4.7109375" style="1478" customWidth="1"/>
    <col min="2834" max="2834" width="3.7109375" style="1478" customWidth="1"/>
    <col min="2835" max="2835" width="6.85546875" style="1478" customWidth="1"/>
    <col min="2836" max="2836" width="1.42578125" style="1478" customWidth="1"/>
    <col min="2837" max="2837" width="4.28515625" style="1478" customWidth="1"/>
    <col min="2838" max="2844" width="3.7109375" style="1478" customWidth="1"/>
    <col min="2845" max="2845" width="4.85546875" style="1478" customWidth="1"/>
    <col min="2846" max="2846" width="3" style="1478" customWidth="1"/>
    <col min="2847" max="2847" width="4.85546875" style="1478" customWidth="1"/>
    <col min="2848" max="2848" width="3.140625" style="1478" customWidth="1"/>
    <col min="2849" max="2849" width="4.42578125" style="1478" customWidth="1"/>
    <col min="2850" max="2850" width="3.7109375" style="1478" customWidth="1"/>
    <col min="2851" max="2851" width="5.42578125" style="1478" customWidth="1"/>
    <col min="2852" max="2852" width="4.140625" style="1478" customWidth="1"/>
    <col min="2853" max="2853" width="2.7109375" style="1478" customWidth="1"/>
    <col min="2854" max="2854" width="7.28515625" style="1478" customWidth="1"/>
    <col min="2855" max="3072" width="8.85546875" style="1478"/>
    <col min="3073" max="3073" width="13.85546875" style="1478" customWidth="1"/>
    <col min="3074" max="3074" width="12.7109375" style="1478" customWidth="1"/>
    <col min="3075" max="3075" width="6.140625" style="1478" customWidth="1"/>
    <col min="3076" max="3076" width="2.7109375" style="1478" customWidth="1"/>
    <col min="3077" max="3077" width="5.85546875" style="1478" customWidth="1"/>
    <col min="3078" max="3078" width="3.5703125" style="1478" customWidth="1"/>
    <col min="3079" max="3079" width="5.85546875" style="1478" customWidth="1"/>
    <col min="3080" max="3080" width="3.7109375" style="1478" customWidth="1"/>
    <col min="3081" max="3081" width="4.7109375" style="1478" customWidth="1"/>
    <col min="3082" max="3082" width="3.7109375" style="1478" customWidth="1"/>
    <col min="3083" max="3083" width="5.85546875" style="1478" customWidth="1"/>
    <col min="3084" max="3084" width="3.7109375" style="1478" customWidth="1"/>
    <col min="3085" max="3085" width="4.85546875" style="1478" customWidth="1"/>
    <col min="3086" max="3086" width="3.7109375" style="1478" customWidth="1"/>
    <col min="3087" max="3087" width="6.28515625" style="1478" customWidth="1"/>
    <col min="3088" max="3088" width="3.7109375" style="1478" customWidth="1"/>
    <col min="3089" max="3089" width="4.7109375" style="1478" customWidth="1"/>
    <col min="3090" max="3090" width="3.7109375" style="1478" customWidth="1"/>
    <col min="3091" max="3091" width="6.85546875" style="1478" customWidth="1"/>
    <col min="3092" max="3092" width="1.42578125" style="1478" customWidth="1"/>
    <col min="3093" max="3093" width="4.28515625" style="1478" customWidth="1"/>
    <col min="3094" max="3100" width="3.7109375" style="1478" customWidth="1"/>
    <col min="3101" max="3101" width="4.85546875" style="1478" customWidth="1"/>
    <col min="3102" max="3102" width="3" style="1478" customWidth="1"/>
    <col min="3103" max="3103" width="4.85546875" style="1478" customWidth="1"/>
    <col min="3104" max="3104" width="3.140625" style="1478" customWidth="1"/>
    <col min="3105" max="3105" width="4.42578125" style="1478" customWidth="1"/>
    <col min="3106" max="3106" width="3.7109375" style="1478" customWidth="1"/>
    <col min="3107" max="3107" width="5.42578125" style="1478" customWidth="1"/>
    <col min="3108" max="3108" width="4.140625" style="1478" customWidth="1"/>
    <col min="3109" max="3109" width="2.7109375" style="1478" customWidth="1"/>
    <col min="3110" max="3110" width="7.28515625" style="1478" customWidth="1"/>
    <col min="3111" max="3328" width="8.85546875" style="1478"/>
    <col min="3329" max="3329" width="13.85546875" style="1478" customWidth="1"/>
    <col min="3330" max="3330" width="12.7109375" style="1478" customWidth="1"/>
    <col min="3331" max="3331" width="6.140625" style="1478" customWidth="1"/>
    <col min="3332" max="3332" width="2.7109375" style="1478" customWidth="1"/>
    <col min="3333" max="3333" width="5.85546875" style="1478" customWidth="1"/>
    <col min="3334" max="3334" width="3.5703125" style="1478" customWidth="1"/>
    <col min="3335" max="3335" width="5.85546875" style="1478" customWidth="1"/>
    <col min="3336" max="3336" width="3.7109375" style="1478" customWidth="1"/>
    <col min="3337" max="3337" width="4.7109375" style="1478" customWidth="1"/>
    <col min="3338" max="3338" width="3.7109375" style="1478" customWidth="1"/>
    <col min="3339" max="3339" width="5.85546875" style="1478" customWidth="1"/>
    <col min="3340" max="3340" width="3.7109375" style="1478" customWidth="1"/>
    <col min="3341" max="3341" width="4.85546875" style="1478" customWidth="1"/>
    <col min="3342" max="3342" width="3.7109375" style="1478" customWidth="1"/>
    <col min="3343" max="3343" width="6.28515625" style="1478" customWidth="1"/>
    <col min="3344" max="3344" width="3.7109375" style="1478" customWidth="1"/>
    <col min="3345" max="3345" width="4.7109375" style="1478" customWidth="1"/>
    <col min="3346" max="3346" width="3.7109375" style="1478" customWidth="1"/>
    <col min="3347" max="3347" width="6.85546875" style="1478" customWidth="1"/>
    <col min="3348" max="3348" width="1.42578125" style="1478" customWidth="1"/>
    <col min="3349" max="3349" width="4.28515625" style="1478" customWidth="1"/>
    <col min="3350" max="3356" width="3.7109375" style="1478" customWidth="1"/>
    <col min="3357" max="3357" width="4.85546875" style="1478" customWidth="1"/>
    <col min="3358" max="3358" width="3" style="1478" customWidth="1"/>
    <col min="3359" max="3359" width="4.85546875" style="1478" customWidth="1"/>
    <col min="3360" max="3360" width="3.140625" style="1478" customWidth="1"/>
    <col min="3361" max="3361" width="4.42578125" style="1478" customWidth="1"/>
    <col min="3362" max="3362" width="3.7109375" style="1478" customWidth="1"/>
    <col min="3363" max="3363" width="5.42578125" style="1478" customWidth="1"/>
    <col min="3364" max="3364" width="4.140625" style="1478" customWidth="1"/>
    <col min="3365" max="3365" width="2.7109375" style="1478" customWidth="1"/>
    <col min="3366" max="3366" width="7.28515625" style="1478" customWidth="1"/>
    <col min="3367" max="3584" width="8.85546875" style="1478"/>
    <col min="3585" max="3585" width="13.85546875" style="1478" customWidth="1"/>
    <col min="3586" max="3586" width="12.7109375" style="1478" customWidth="1"/>
    <col min="3587" max="3587" width="6.140625" style="1478" customWidth="1"/>
    <col min="3588" max="3588" width="2.7109375" style="1478" customWidth="1"/>
    <col min="3589" max="3589" width="5.85546875" style="1478" customWidth="1"/>
    <col min="3590" max="3590" width="3.5703125" style="1478" customWidth="1"/>
    <col min="3591" max="3591" width="5.85546875" style="1478" customWidth="1"/>
    <col min="3592" max="3592" width="3.7109375" style="1478" customWidth="1"/>
    <col min="3593" max="3593" width="4.7109375" style="1478" customWidth="1"/>
    <col min="3594" max="3594" width="3.7109375" style="1478" customWidth="1"/>
    <col min="3595" max="3595" width="5.85546875" style="1478" customWidth="1"/>
    <col min="3596" max="3596" width="3.7109375" style="1478" customWidth="1"/>
    <col min="3597" max="3597" width="4.85546875" style="1478" customWidth="1"/>
    <col min="3598" max="3598" width="3.7109375" style="1478" customWidth="1"/>
    <col min="3599" max="3599" width="6.28515625" style="1478" customWidth="1"/>
    <col min="3600" max="3600" width="3.7109375" style="1478" customWidth="1"/>
    <col min="3601" max="3601" width="4.7109375" style="1478" customWidth="1"/>
    <col min="3602" max="3602" width="3.7109375" style="1478" customWidth="1"/>
    <col min="3603" max="3603" width="6.85546875" style="1478" customWidth="1"/>
    <col min="3604" max="3604" width="1.42578125" style="1478" customWidth="1"/>
    <col min="3605" max="3605" width="4.28515625" style="1478" customWidth="1"/>
    <col min="3606" max="3612" width="3.7109375" style="1478" customWidth="1"/>
    <col min="3613" max="3613" width="4.85546875" style="1478" customWidth="1"/>
    <col min="3614" max="3614" width="3" style="1478" customWidth="1"/>
    <col min="3615" max="3615" width="4.85546875" style="1478" customWidth="1"/>
    <col min="3616" max="3616" width="3.140625" style="1478" customWidth="1"/>
    <col min="3617" max="3617" width="4.42578125" style="1478" customWidth="1"/>
    <col min="3618" max="3618" width="3.7109375" style="1478" customWidth="1"/>
    <col min="3619" max="3619" width="5.42578125" style="1478" customWidth="1"/>
    <col min="3620" max="3620" width="4.140625" style="1478" customWidth="1"/>
    <col min="3621" max="3621" width="2.7109375" style="1478" customWidth="1"/>
    <col min="3622" max="3622" width="7.28515625" style="1478" customWidth="1"/>
    <col min="3623" max="3840" width="8.85546875" style="1478"/>
    <col min="3841" max="3841" width="13.85546875" style="1478" customWidth="1"/>
    <col min="3842" max="3842" width="12.7109375" style="1478" customWidth="1"/>
    <col min="3843" max="3843" width="6.140625" style="1478" customWidth="1"/>
    <col min="3844" max="3844" width="2.7109375" style="1478" customWidth="1"/>
    <col min="3845" max="3845" width="5.85546875" style="1478" customWidth="1"/>
    <col min="3846" max="3846" width="3.5703125" style="1478" customWidth="1"/>
    <col min="3847" max="3847" width="5.85546875" style="1478" customWidth="1"/>
    <col min="3848" max="3848" width="3.7109375" style="1478" customWidth="1"/>
    <col min="3849" max="3849" width="4.7109375" style="1478" customWidth="1"/>
    <col min="3850" max="3850" width="3.7109375" style="1478" customWidth="1"/>
    <col min="3851" max="3851" width="5.85546875" style="1478" customWidth="1"/>
    <col min="3852" max="3852" width="3.7109375" style="1478" customWidth="1"/>
    <col min="3853" max="3853" width="4.85546875" style="1478" customWidth="1"/>
    <col min="3854" max="3854" width="3.7109375" style="1478" customWidth="1"/>
    <col min="3855" max="3855" width="6.28515625" style="1478" customWidth="1"/>
    <col min="3856" max="3856" width="3.7109375" style="1478" customWidth="1"/>
    <col min="3857" max="3857" width="4.7109375" style="1478" customWidth="1"/>
    <col min="3858" max="3858" width="3.7109375" style="1478" customWidth="1"/>
    <col min="3859" max="3859" width="6.85546875" style="1478" customWidth="1"/>
    <col min="3860" max="3860" width="1.42578125" style="1478" customWidth="1"/>
    <col min="3861" max="3861" width="4.28515625" style="1478" customWidth="1"/>
    <col min="3862" max="3868" width="3.7109375" style="1478" customWidth="1"/>
    <col min="3869" max="3869" width="4.85546875" style="1478" customWidth="1"/>
    <col min="3870" max="3870" width="3" style="1478" customWidth="1"/>
    <col min="3871" max="3871" width="4.85546875" style="1478" customWidth="1"/>
    <col min="3872" max="3872" width="3.140625" style="1478" customWidth="1"/>
    <col min="3873" max="3873" width="4.42578125" style="1478" customWidth="1"/>
    <col min="3874" max="3874" width="3.7109375" style="1478" customWidth="1"/>
    <col min="3875" max="3875" width="5.42578125" style="1478" customWidth="1"/>
    <col min="3876" max="3876" width="4.140625" style="1478" customWidth="1"/>
    <col min="3877" max="3877" width="2.7109375" style="1478" customWidth="1"/>
    <col min="3878" max="3878" width="7.28515625" style="1478" customWidth="1"/>
    <col min="3879" max="4096" width="8.85546875" style="1478"/>
    <col min="4097" max="4097" width="13.85546875" style="1478" customWidth="1"/>
    <col min="4098" max="4098" width="12.7109375" style="1478" customWidth="1"/>
    <col min="4099" max="4099" width="6.140625" style="1478" customWidth="1"/>
    <col min="4100" max="4100" width="2.7109375" style="1478" customWidth="1"/>
    <col min="4101" max="4101" width="5.85546875" style="1478" customWidth="1"/>
    <col min="4102" max="4102" width="3.5703125" style="1478" customWidth="1"/>
    <col min="4103" max="4103" width="5.85546875" style="1478" customWidth="1"/>
    <col min="4104" max="4104" width="3.7109375" style="1478" customWidth="1"/>
    <col min="4105" max="4105" width="4.7109375" style="1478" customWidth="1"/>
    <col min="4106" max="4106" width="3.7109375" style="1478" customWidth="1"/>
    <col min="4107" max="4107" width="5.85546875" style="1478" customWidth="1"/>
    <col min="4108" max="4108" width="3.7109375" style="1478" customWidth="1"/>
    <col min="4109" max="4109" width="4.85546875" style="1478" customWidth="1"/>
    <col min="4110" max="4110" width="3.7109375" style="1478" customWidth="1"/>
    <col min="4111" max="4111" width="6.28515625" style="1478" customWidth="1"/>
    <col min="4112" max="4112" width="3.7109375" style="1478" customWidth="1"/>
    <col min="4113" max="4113" width="4.7109375" style="1478" customWidth="1"/>
    <col min="4114" max="4114" width="3.7109375" style="1478" customWidth="1"/>
    <col min="4115" max="4115" width="6.85546875" style="1478" customWidth="1"/>
    <col min="4116" max="4116" width="1.42578125" style="1478" customWidth="1"/>
    <col min="4117" max="4117" width="4.28515625" style="1478" customWidth="1"/>
    <col min="4118" max="4124" width="3.7109375" style="1478" customWidth="1"/>
    <col min="4125" max="4125" width="4.85546875" style="1478" customWidth="1"/>
    <col min="4126" max="4126" width="3" style="1478" customWidth="1"/>
    <col min="4127" max="4127" width="4.85546875" style="1478" customWidth="1"/>
    <col min="4128" max="4128" width="3.140625" style="1478" customWidth="1"/>
    <col min="4129" max="4129" width="4.42578125" style="1478" customWidth="1"/>
    <col min="4130" max="4130" width="3.7109375" style="1478" customWidth="1"/>
    <col min="4131" max="4131" width="5.42578125" style="1478" customWidth="1"/>
    <col min="4132" max="4132" width="4.140625" style="1478" customWidth="1"/>
    <col min="4133" max="4133" width="2.7109375" style="1478" customWidth="1"/>
    <col min="4134" max="4134" width="7.28515625" style="1478" customWidth="1"/>
    <col min="4135" max="4352" width="8.85546875" style="1478"/>
    <col min="4353" max="4353" width="13.85546875" style="1478" customWidth="1"/>
    <col min="4354" max="4354" width="12.7109375" style="1478" customWidth="1"/>
    <col min="4355" max="4355" width="6.140625" style="1478" customWidth="1"/>
    <col min="4356" max="4356" width="2.7109375" style="1478" customWidth="1"/>
    <col min="4357" max="4357" width="5.85546875" style="1478" customWidth="1"/>
    <col min="4358" max="4358" width="3.5703125" style="1478" customWidth="1"/>
    <col min="4359" max="4359" width="5.85546875" style="1478" customWidth="1"/>
    <col min="4360" max="4360" width="3.7109375" style="1478" customWidth="1"/>
    <col min="4361" max="4361" width="4.7109375" style="1478" customWidth="1"/>
    <col min="4362" max="4362" width="3.7109375" style="1478" customWidth="1"/>
    <col min="4363" max="4363" width="5.85546875" style="1478" customWidth="1"/>
    <col min="4364" max="4364" width="3.7109375" style="1478" customWidth="1"/>
    <col min="4365" max="4365" width="4.85546875" style="1478" customWidth="1"/>
    <col min="4366" max="4366" width="3.7109375" style="1478" customWidth="1"/>
    <col min="4367" max="4367" width="6.28515625" style="1478" customWidth="1"/>
    <col min="4368" max="4368" width="3.7109375" style="1478" customWidth="1"/>
    <col min="4369" max="4369" width="4.7109375" style="1478" customWidth="1"/>
    <col min="4370" max="4370" width="3.7109375" style="1478" customWidth="1"/>
    <col min="4371" max="4371" width="6.85546875" style="1478" customWidth="1"/>
    <col min="4372" max="4372" width="1.42578125" style="1478" customWidth="1"/>
    <col min="4373" max="4373" width="4.28515625" style="1478" customWidth="1"/>
    <col min="4374" max="4380" width="3.7109375" style="1478" customWidth="1"/>
    <col min="4381" max="4381" width="4.85546875" style="1478" customWidth="1"/>
    <col min="4382" max="4382" width="3" style="1478" customWidth="1"/>
    <col min="4383" max="4383" width="4.85546875" style="1478" customWidth="1"/>
    <col min="4384" max="4384" width="3.140625" style="1478" customWidth="1"/>
    <col min="4385" max="4385" width="4.42578125" style="1478" customWidth="1"/>
    <col min="4386" max="4386" width="3.7109375" style="1478" customWidth="1"/>
    <col min="4387" max="4387" width="5.42578125" style="1478" customWidth="1"/>
    <col min="4388" max="4388" width="4.140625" style="1478" customWidth="1"/>
    <col min="4389" max="4389" width="2.7109375" style="1478" customWidth="1"/>
    <col min="4390" max="4390" width="7.28515625" style="1478" customWidth="1"/>
    <col min="4391" max="4608" width="8.85546875" style="1478"/>
    <col min="4609" max="4609" width="13.85546875" style="1478" customWidth="1"/>
    <col min="4610" max="4610" width="12.7109375" style="1478" customWidth="1"/>
    <col min="4611" max="4611" width="6.140625" style="1478" customWidth="1"/>
    <col min="4612" max="4612" width="2.7109375" style="1478" customWidth="1"/>
    <col min="4613" max="4613" width="5.85546875" style="1478" customWidth="1"/>
    <col min="4614" max="4614" width="3.5703125" style="1478" customWidth="1"/>
    <col min="4615" max="4615" width="5.85546875" style="1478" customWidth="1"/>
    <col min="4616" max="4616" width="3.7109375" style="1478" customWidth="1"/>
    <col min="4617" max="4617" width="4.7109375" style="1478" customWidth="1"/>
    <col min="4618" max="4618" width="3.7109375" style="1478" customWidth="1"/>
    <col min="4619" max="4619" width="5.85546875" style="1478" customWidth="1"/>
    <col min="4620" max="4620" width="3.7109375" style="1478" customWidth="1"/>
    <col min="4621" max="4621" width="4.85546875" style="1478" customWidth="1"/>
    <col min="4622" max="4622" width="3.7109375" style="1478" customWidth="1"/>
    <col min="4623" max="4623" width="6.28515625" style="1478" customWidth="1"/>
    <col min="4624" max="4624" width="3.7109375" style="1478" customWidth="1"/>
    <col min="4625" max="4625" width="4.7109375" style="1478" customWidth="1"/>
    <col min="4626" max="4626" width="3.7109375" style="1478" customWidth="1"/>
    <col min="4627" max="4627" width="6.85546875" style="1478" customWidth="1"/>
    <col min="4628" max="4628" width="1.42578125" style="1478" customWidth="1"/>
    <col min="4629" max="4629" width="4.28515625" style="1478" customWidth="1"/>
    <col min="4630" max="4636" width="3.7109375" style="1478" customWidth="1"/>
    <col min="4637" max="4637" width="4.85546875" style="1478" customWidth="1"/>
    <col min="4638" max="4638" width="3" style="1478" customWidth="1"/>
    <col min="4639" max="4639" width="4.85546875" style="1478" customWidth="1"/>
    <col min="4640" max="4640" width="3.140625" style="1478" customWidth="1"/>
    <col min="4641" max="4641" width="4.42578125" style="1478" customWidth="1"/>
    <col min="4642" max="4642" width="3.7109375" style="1478" customWidth="1"/>
    <col min="4643" max="4643" width="5.42578125" style="1478" customWidth="1"/>
    <col min="4644" max="4644" width="4.140625" style="1478" customWidth="1"/>
    <col min="4645" max="4645" width="2.7109375" style="1478" customWidth="1"/>
    <col min="4646" max="4646" width="7.28515625" style="1478" customWidth="1"/>
    <col min="4647" max="4864" width="8.85546875" style="1478"/>
    <col min="4865" max="4865" width="13.85546875" style="1478" customWidth="1"/>
    <col min="4866" max="4866" width="12.7109375" style="1478" customWidth="1"/>
    <col min="4867" max="4867" width="6.140625" style="1478" customWidth="1"/>
    <col min="4868" max="4868" width="2.7109375" style="1478" customWidth="1"/>
    <col min="4869" max="4869" width="5.85546875" style="1478" customWidth="1"/>
    <col min="4870" max="4870" width="3.5703125" style="1478" customWidth="1"/>
    <col min="4871" max="4871" width="5.85546875" style="1478" customWidth="1"/>
    <col min="4872" max="4872" width="3.7109375" style="1478" customWidth="1"/>
    <col min="4873" max="4873" width="4.7109375" style="1478" customWidth="1"/>
    <col min="4874" max="4874" width="3.7109375" style="1478" customWidth="1"/>
    <col min="4875" max="4875" width="5.85546875" style="1478" customWidth="1"/>
    <col min="4876" max="4876" width="3.7109375" style="1478" customWidth="1"/>
    <col min="4877" max="4877" width="4.85546875" style="1478" customWidth="1"/>
    <col min="4878" max="4878" width="3.7109375" style="1478" customWidth="1"/>
    <col min="4879" max="4879" width="6.28515625" style="1478" customWidth="1"/>
    <col min="4880" max="4880" width="3.7109375" style="1478" customWidth="1"/>
    <col min="4881" max="4881" width="4.7109375" style="1478" customWidth="1"/>
    <col min="4882" max="4882" width="3.7109375" style="1478" customWidth="1"/>
    <col min="4883" max="4883" width="6.85546875" style="1478" customWidth="1"/>
    <col min="4884" max="4884" width="1.42578125" style="1478" customWidth="1"/>
    <col min="4885" max="4885" width="4.28515625" style="1478" customWidth="1"/>
    <col min="4886" max="4892" width="3.7109375" style="1478" customWidth="1"/>
    <col min="4893" max="4893" width="4.85546875" style="1478" customWidth="1"/>
    <col min="4894" max="4894" width="3" style="1478" customWidth="1"/>
    <col min="4895" max="4895" width="4.85546875" style="1478" customWidth="1"/>
    <col min="4896" max="4896" width="3.140625" style="1478" customWidth="1"/>
    <col min="4897" max="4897" width="4.42578125" style="1478" customWidth="1"/>
    <col min="4898" max="4898" width="3.7109375" style="1478" customWidth="1"/>
    <col min="4899" max="4899" width="5.42578125" style="1478" customWidth="1"/>
    <col min="4900" max="4900" width="4.140625" style="1478" customWidth="1"/>
    <col min="4901" max="4901" width="2.7109375" style="1478" customWidth="1"/>
    <col min="4902" max="4902" width="7.28515625" style="1478" customWidth="1"/>
    <col min="4903" max="5120" width="8.85546875" style="1478"/>
    <col min="5121" max="5121" width="13.85546875" style="1478" customWidth="1"/>
    <col min="5122" max="5122" width="12.7109375" style="1478" customWidth="1"/>
    <col min="5123" max="5123" width="6.140625" style="1478" customWidth="1"/>
    <col min="5124" max="5124" width="2.7109375" style="1478" customWidth="1"/>
    <col min="5125" max="5125" width="5.85546875" style="1478" customWidth="1"/>
    <col min="5126" max="5126" width="3.5703125" style="1478" customWidth="1"/>
    <col min="5127" max="5127" width="5.85546875" style="1478" customWidth="1"/>
    <col min="5128" max="5128" width="3.7109375" style="1478" customWidth="1"/>
    <col min="5129" max="5129" width="4.7109375" style="1478" customWidth="1"/>
    <col min="5130" max="5130" width="3.7109375" style="1478" customWidth="1"/>
    <col min="5131" max="5131" width="5.85546875" style="1478" customWidth="1"/>
    <col min="5132" max="5132" width="3.7109375" style="1478" customWidth="1"/>
    <col min="5133" max="5133" width="4.85546875" style="1478" customWidth="1"/>
    <col min="5134" max="5134" width="3.7109375" style="1478" customWidth="1"/>
    <col min="5135" max="5135" width="6.28515625" style="1478" customWidth="1"/>
    <col min="5136" max="5136" width="3.7109375" style="1478" customWidth="1"/>
    <col min="5137" max="5137" width="4.7109375" style="1478" customWidth="1"/>
    <col min="5138" max="5138" width="3.7109375" style="1478" customWidth="1"/>
    <col min="5139" max="5139" width="6.85546875" style="1478" customWidth="1"/>
    <col min="5140" max="5140" width="1.42578125" style="1478" customWidth="1"/>
    <col min="5141" max="5141" width="4.28515625" style="1478" customWidth="1"/>
    <col min="5142" max="5148" width="3.7109375" style="1478" customWidth="1"/>
    <col min="5149" max="5149" width="4.85546875" style="1478" customWidth="1"/>
    <col min="5150" max="5150" width="3" style="1478" customWidth="1"/>
    <col min="5151" max="5151" width="4.85546875" style="1478" customWidth="1"/>
    <col min="5152" max="5152" width="3.140625" style="1478" customWidth="1"/>
    <col min="5153" max="5153" width="4.42578125" style="1478" customWidth="1"/>
    <col min="5154" max="5154" width="3.7109375" style="1478" customWidth="1"/>
    <col min="5155" max="5155" width="5.42578125" style="1478" customWidth="1"/>
    <col min="5156" max="5156" width="4.140625" style="1478" customWidth="1"/>
    <col min="5157" max="5157" width="2.7109375" style="1478" customWidth="1"/>
    <col min="5158" max="5158" width="7.28515625" style="1478" customWidth="1"/>
    <col min="5159" max="5376" width="8.85546875" style="1478"/>
    <col min="5377" max="5377" width="13.85546875" style="1478" customWidth="1"/>
    <col min="5378" max="5378" width="12.7109375" style="1478" customWidth="1"/>
    <col min="5379" max="5379" width="6.140625" style="1478" customWidth="1"/>
    <col min="5380" max="5380" width="2.7109375" style="1478" customWidth="1"/>
    <col min="5381" max="5381" width="5.85546875" style="1478" customWidth="1"/>
    <col min="5382" max="5382" width="3.5703125" style="1478" customWidth="1"/>
    <col min="5383" max="5383" width="5.85546875" style="1478" customWidth="1"/>
    <col min="5384" max="5384" width="3.7109375" style="1478" customWidth="1"/>
    <col min="5385" max="5385" width="4.7109375" style="1478" customWidth="1"/>
    <col min="5386" max="5386" width="3.7109375" style="1478" customWidth="1"/>
    <col min="5387" max="5387" width="5.85546875" style="1478" customWidth="1"/>
    <col min="5388" max="5388" width="3.7109375" style="1478" customWidth="1"/>
    <col min="5389" max="5389" width="4.85546875" style="1478" customWidth="1"/>
    <col min="5390" max="5390" width="3.7109375" style="1478" customWidth="1"/>
    <col min="5391" max="5391" width="6.28515625" style="1478" customWidth="1"/>
    <col min="5392" max="5392" width="3.7109375" style="1478" customWidth="1"/>
    <col min="5393" max="5393" width="4.7109375" style="1478" customWidth="1"/>
    <col min="5394" max="5394" width="3.7109375" style="1478" customWidth="1"/>
    <col min="5395" max="5395" width="6.85546875" style="1478" customWidth="1"/>
    <col min="5396" max="5396" width="1.42578125" style="1478" customWidth="1"/>
    <col min="5397" max="5397" width="4.28515625" style="1478" customWidth="1"/>
    <col min="5398" max="5404" width="3.7109375" style="1478" customWidth="1"/>
    <col min="5405" max="5405" width="4.85546875" style="1478" customWidth="1"/>
    <col min="5406" max="5406" width="3" style="1478" customWidth="1"/>
    <col min="5407" max="5407" width="4.85546875" style="1478" customWidth="1"/>
    <col min="5408" max="5408" width="3.140625" style="1478" customWidth="1"/>
    <col min="5409" max="5409" width="4.42578125" style="1478" customWidth="1"/>
    <col min="5410" max="5410" width="3.7109375" style="1478" customWidth="1"/>
    <col min="5411" max="5411" width="5.42578125" style="1478" customWidth="1"/>
    <col min="5412" max="5412" width="4.140625" style="1478" customWidth="1"/>
    <col min="5413" max="5413" width="2.7109375" style="1478" customWidth="1"/>
    <col min="5414" max="5414" width="7.28515625" style="1478" customWidth="1"/>
    <col min="5415" max="5632" width="8.85546875" style="1478"/>
    <col min="5633" max="5633" width="13.85546875" style="1478" customWidth="1"/>
    <col min="5634" max="5634" width="12.7109375" style="1478" customWidth="1"/>
    <col min="5635" max="5635" width="6.140625" style="1478" customWidth="1"/>
    <col min="5636" max="5636" width="2.7109375" style="1478" customWidth="1"/>
    <col min="5637" max="5637" width="5.85546875" style="1478" customWidth="1"/>
    <col min="5638" max="5638" width="3.5703125" style="1478" customWidth="1"/>
    <col min="5639" max="5639" width="5.85546875" style="1478" customWidth="1"/>
    <col min="5640" max="5640" width="3.7109375" style="1478" customWidth="1"/>
    <col min="5641" max="5641" width="4.7109375" style="1478" customWidth="1"/>
    <col min="5642" max="5642" width="3.7109375" style="1478" customWidth="1"/>
    <col min="5643" max="5643" width="5.85546875" style="1478" customWidth="1"/>
    <col min="5644" max="5644" width="3.7109375" style="1478" customWidth="1"/>
    <col min="5645" max="5645" width="4.85546875" style="1478" customWidth="1"/>
    <col min="5646" max="5646" width="3.7109375" style="1478" customWidth="1"/>
    <col min="5647" max="5647" width="6.28515625" style="1478" customWidth="1"/>
    <col min="5648" max="5648" width="3.7109375" style="1478" customWidth="1"/>
    <col min="5649" max="5649" width="4.7109375" style="1478" customWidth="1"/>
    <col min="5650" max="5650" width="3.7109375" style="1478" customWidth="1"/>
    <col min="5651" max="5651" width="6.85546875" style="1478" customWidth="1"/>
    <col min="5652" max="5652" width="1.42578125" style="1478" customWidth="1"/>
    <col min="5653" max="5653" width="4.28515625" style="1478" customWidth="1"/>
    <col min="5654" max="5660" width="3.7109375" style="1478" customWidth="1"/>
    <col min="5661" max="5661" width="4.85546875" style="1478" customWidth="1"/>
    <col min="5662" max="5662" width="3" style="1478" customWidth="1"/>
    <col min="5663" max="5663" width="4.85546875" style="1478" customWidth="1"/>
    <col min="5664" max="5664" width="3.140625" style="1478" customWidth="1"/>
    <col min="5665" max="5665" width="4.42578125" style="1478" customWidth="1"/>
    <col min="5666" max="5666" width="3.7109375" style="1478" customWidth="1"/>
    <col min="5667" max="5667" width="5.42578125" style="1478" customWidth="1"/>
    <col min="5668" max="5668" width="4.140625" style="1478" customWidth="1"/>
    <col min="5669" max="5669" width="2.7109375" style="1478" customWidth="1"/>
    <col min="5670" max="5670" width="7.28515625" style="1478" customWidth="1"/>
    <col min="5671" max="5888" width="8.85546875" style="1478"/>
    <col min="5889" max="5889" width="13.85546875" style="1478" customWidth="1"/>
    <col min="5890" max="5890" width="12.7109375" style="1478" customWidth="1"/>
    <col min="5891" max="5891" width="6.140625" style="1478" customWidth="1"/>
    <col min="5892" max="5892" width="2.7109375" style="1478" customWidth="1"/>
    <col min="5893" max="5893" width="5.85546875" style="1478" customWidth="1"/>
    <col min="5894" max="5894" width="3.5703125" style="1478" customWidth="1"/>
    <col min="5895" max="5895" width="5.85546875" style="1478" customWidth="1"/>
    <col min="5896" max="5896" width="3.7109375" style="1478" customWidth="1"/>
    <col min="5897" max="5897" width="4.7109375" style="1478" customWidth="1"/>
    <col min="5898" max="5898" width="3.7109375" style="1478" customWidth="1"/>
    <col min="5899" max="5899" width="5.85546875" style="1478" customWidth="1"/>
    <col min="5900" max="5900" width="3.7109375" style="1478" customWidth="1"/>
    <col min="5901" max="5901" width="4.85546875" style="1478" customWidth="1"/>
    <col min="5902" max="5902" width="3.7109375" style="1478" customWidth="1"/>
    <col min="5903" max="5903" width="6.28515625" style="1478" customWidth="1"/>
    <col min="5904" max="5904" width="3.7109375" style="1478" customWidth="1"/>
    <col min="5905" max="5905" width="4.7109375" style="1478" customWidth="1"/>
    <col min="5906" max="5906" width="3.7109375" style="1478" customWidth="1"/>
    <col min="5907" max="5907" width="6.85546875" style="1478" customWidth="1"/>
    <col min="5908" max="5908" width="1.42578125" style="1478" customWidth="1"/>
    <col min="5909" max="5909" width="4.28515625" style="1478" customWidth="1"/>
    <col min="5910" max="5916" width="3.7109375" style="1478" customWidth="1"/>
    <col min="5917" max="5917" width="4.85546875" style="1478" customWidth="1"/>
    <col min="5918" max="5918" width="3" style="1478" customWidth="1"/>
    <col min="5919" max="5919" width="4.85546875" style="1478" customWidth="1"/>
    <col min="5920" max="5920" width="3.140625" style="1478" customWidth="1"/>
    <col min="5921" max="5921" width="4.42578125" style="1478" customWidth="1"/>
    <col min="5922" max="5922" width="3.7109375" style="1478" customWidth="1"/>
    <col min="5923" max="5923" width="5.42578125" style="1478" customWidth="1"/>
    <col min="5924" max="5924" width="4.140625" style="1478" customWidth="1"/>
    <col min="5925" max="5925" width="2.7109375" style="1478" customWidth="1"/>
    <col min="5926" max="5926" width="7.28515625" style="1478" customWidth="1"/>
    <col min="5927" max="6144" width="8.85546875" style="1478"/>
    <col min="6145" max="6145" width="13.85546875" style="1478" customWidth="1"/>
    <col min="6146" max="6146" width="12.7109375" style="1478" customWidth="1"/>
    <col min="6147" max="6147" width="6.140625" style="1478" customWidth="1"/>
    <col min="6148" max="6148" width="2.7109375" style="1478" customWidth="1"/>
    <col min="6149" max="6149" width="5.85546875" style="1478" customWidth="1"/>
    <col min="6150" max="6150" width="3.5703125" style="1478" customWidth="1"/>
    <col min="6151" max="6151" width="5.85546875" style="1478" customWidth="1"/>
    <col min="6152" max="6152" width="3.7109375" style="1478" customWidth="1"/>
    <col min="6153" max="6153" width="4.7109375" style="1478" customWidth="1"/>
    <col min="6154" max="6154" width="3.7109375" style="1478" customWidth="1"/>
    <col min="6155" max="6155" width="5.85546875" style="1478" customWidth="1"/>
    <col min="6156" max="6156" width="3.7109375" style="1478" customWidth="1"/>
    <col min="6157" max="6157" width="4.85546875" style="1478" customWidth="1"/>
    <col min="6158" max="6158" width="3.7109375" style="1478" customWidth="1"/>
    <col min="6159" max="6159" width="6.28515625" style="1478" customWidth="1"/>
    <col min="6160" max="6160" width="3.7109375" style="1478" customWidth="1"/>
    <col min="6161" max="6161" width="4.7109375" style="1478" customWidth="1"/>
    <col min="6162" max="6162" width="3.7109375" style="1478" customWidth="1"/>
    <col min="6163" max="6163" width="6.85546875" style="1478" customWidth="1"/>
    <col min="6164" max="6164" width="1.42578125" style="1478" customWidth="1"/>
    <col min="6165" max="6165" width="4.28515625" style="1478" customWidth="1"/>
    <col min="6166" max="6172" width="3.7109375" style="1478" customWidth="1"/>
    <col min="6173" max="6173" width="4.85546875" style="1478" customWidth="1"/>
    <col min="6174" max="6174" width="3" style="1478" customWidth="1"/>
    <col min="6175" max="6175" width="4.85546875" style="1478" customWidth="1"/>
    <col min="6176" max="6176" width="3.140625" style="1478" customWidth="1"/>
    <col min="6177" max="6177" width="4.42578125" style="1478" customWidth="1"/>
    <col min="6178" max="6178" width="3.7109375" style="1478" customWidth="1"/>
    <col min="6179" max="6179" width="5.42578125" style="1478" customWidth="1"/>
    <col min="6180" max="6180" width="4.140625" style="1478" customWidth="1"/>
    <col min="6181" max="6181" width="2.7109375" style="1478" customWidth="1"/>
    <col min="6182" max="6182" width="7.28515625" style="1478" customWidth="1"/>
    <col min="6183" max="6400" width="8.85546875" style="1478"/>
    <col min="6401" max="6401" width="13.85546875" style="1478" customWidth="1"/>
    <col min="6402" max="6402" width="12.7109375" style="1478" customWidth="1"/>
    <col min="6403" max="6403" width="6.140625" style="1478" customWidth="1"/>
    <col min="6404" max="6404" width="2.7109375" style="1478" customWidth="1"/>
    <col min="6405" max="6405" width="5.85546875" style="1478" customWidth="1"/>
    <col min="6406" max="6406" width="3.5703125" style="1478" customWidth="1"/>
    <col min="6407" max="6407" width="5.85546875" style="1478" customWidth="1"/>
    <col min="6408" max="6408" width="3.7109375" style="1478" customWidth="1"/>
    <col min="6409" max="6409" width="4.7109375" style="1478" customWidth="1"/>
    <col min="6410" max="6410" width="3.7109375" style="1478" customWidth="1"/>
    <col min="6411" max="6411" width="5.85546875" style="1478" customWidth="1"/>
    <col min="6412" max="6412" width="3.7109375" style="1478" customWidth="1"/>
    <col min="6413" max="6413" width="4.85546875" style="1478" customWidth="1"/>
    <col min="6414" max="6414" width="3.7109375" style="1478" customWidth="1"/>
    <col min="6415" max="6415" width="6.28515625" style="1478" customWidth="1"/>
    <col min="6416" max="6416" width="3.7109375" style="1478" customWidth="1"/>
    <col min="6417" max="6417" width="4.7109375" style="1478" customWidth="1"/>
    <col min="6418" max="6418" width="3.7109375" style="1478" customWidth="1"/>
    <col min="6419" max="6419" width="6.85546875" style="1478" customWidth="1"/>
    <col min="6420" max="6420" width="1.42578125" style="1478" customWidth="1"/>
    <col min="6421" max="6421" width="4.28515625" style="1478" customWidth="1"/>
    <col min="6422" max="6428" width="3.7109375" style="1478" customWidth="1"/>
    <col min="6429" max="6429" width="4.85546875" style="1478" customWidth="1"/>
    <col min="6430" max="6430" width="3" style="1478" customWidth="1"/>
    <col min="6431" max="6431" width="4.85546875" style="1478" customWidth="1"/>
    <col min="6432" max="6432" width="3.140625" style="1478" customWidth="1"/>
    <col min="6433" max="6433" width="4.42578125" style="1478" customWidth="1"/>
    <col min="6434" max="6434" width="3.7109375" style="1478" customWidth="1"/>
    <col min="6435" max="6435" width="5.42578125" style="1478" customWidth="1"/>
    <col min="6436" max="6436" width="4.140625" style="1478" customWidth="1"/>
    <col min="6437" max="6437" width="2.7109375" style="1478" customWidth="1"/>
    <col min="6438" max="6438" width="7.28515625" style="1478" customWidth="1"/>
    <col min="6439" max="6656" width="8.85546875" style="1478"/>
    <col min="6657" max="6657" width="13.85546875" style="1478" customWidth="1"/>
    <col min="6658" max="6658" width="12.7109375" style="1478" customWidth="1"/>
    <col min="6659" max="6659" width="6.140625" style="1478" customWidth="1"/>
    <col min="6660" max="6660" width="2.7109375" style="1478" customWidth="1"/>
    <col min="6661" max="6661" width="5.85546875" style="1478" customWidth="1"/>
    <col min="6662" max="6662" width="3.5703125" style="1478" customWidth="1"/>
    <col min="6663" max="6663" width="5.85546875" style="1478" customWidth="1"/>
    <col min="6664" max="6664" width="3.7109375" style="1478" customWidth="1"/>
    <col min="6665" max="6665" width="4.7109375" style="1478" customWidth="1"/>
    <col min="6666" max="6666" width="3.7109375" style="1478" customWidth="1"/>
    <col min="6667" max="6667" width="5.85546875" style="1478" customWidth="1"/>
    <col min="6668" max="6668" width="3.7109375" style="1478" customWidth="1"/>
    <col min="6669" max="6669" width="4.85546875" style="1478" customWidth="1"/>
    <col min="6670" max="6670" width="3.7109375" style="1478" customWidth="1"/>
    <col min="6671" max="6671" width="6.28515625" style="1478" customWidth="1"/>
    <col min="6672" max="6672" width="3.7109375" style="1478" customWidth="1"/>
    <col min="6673" max="6673" width="4.7109375" style="1478" customWidth="1"/>
    <col min="6674" max="6674" width="3.7109375" style="1478" customWidth="1"/>
    <col min="6675" max="6675" width="6.85546875" style="1478" customWidth="1"/>
    <col min="6676" max="6676" width="1.42578125" style="1478" customWidth="1"/>
    <col min="6677" max="6677" width="4.28515625" style="1478" customWidth="1"/>
    <col min="6678" max="6684" width="3.7109375" style="1478" customWidth="1"/>
    <col min="6685" max="6685" width="4.85546875" style="1478" customWidth="1"/>
    <col min="6686" max="6686" width="3" style="1478" customWidth="1"/>
    <col min="6687" max="6687" width="4.85546875" style="1478" customWidth="1"/>
    <col min="6688" max="6688" width="3.140625" style="1478" customWidth="1"/>
    <col min="6689" max="6689" width="4.42578125" style="1478" customWidth="1"/>
    <col min="6690" max="6690" width="3.7109375" style="1478" customWidth="1"/>
    <col min="6691" max="6691" width="5.42578125" style="1478" customWidth="1"/>
    <col min="6692" max="6692" width="4.140625" style="1478" customWidth="1"/>
    <col min="6693" max="6693" width="2.7109375" style="1478" customWidth="1"/>
    <col min="6694" max="6694" width="7.28515625" style="1478" customWidth="1"/>
    <col min="6695" max="6912" width="8.85546875" style="1478"/>
    <col min="6913" max="6913" width="13.85546875" style="1478" customWidth="1"/>
    <col min="6914" max="6914" width="12.7109375" style="1478" customWidth="1"/>
    <col min="6915" max="6915" width="6.140625" style="1478" customWidth="1"/>
    <col min="6916" max="6916" width="2.7109375" style="1478" customWidth="1"/>
    <col min="6917" max="6917" width="5.85546875" style="1478" customWidth="1"/>
    <col min="6918" max="6918" width="3.5703125" style="1478" customWidth="1"/>
    <col min="6919" max="6919" width="5.85546875" style="1478" customWidth="1"/>
    <col min="6920" max="6920" width="3.7109375" style="1478" customWidth="1"/>
    <col min="6921" max="6921" width="4.7109375" style="1478" customWidth="1"/>
    <col min="6922" max="6922" width="3.7109375" style="1478" customWidth="1"/>
    <col min="6923" max="6923" width="5.85546875" style="1478" customWidth="1"/>
    <col min="6924" max="6924" width="3.7109375" style="1478" customWidth="1"/>
    <col min="6925" max="6925" width="4.85546875" style="1478" customWidth="1"/>
    <col min="6926" max="6926" width="3.7109375" style="1478" customWidth="1"/>
    <col min="6927" max="6927" width="6.28515625" style="1478" customWidth="1"/>
    <col min="6928" max="6928" width="3.7109375" style="1478" customWidth="1"/>
    <col min="6929" max="6929" width="4.7109375" style="1478" customWidth="1"/>
    <col min="6930" max="6930" width="3.7109375" style="1478" customWidth="1"/>
    <col min="6931" max="6931" width="6.85546875" style="1478" customWidth="1"/>
    <col min="6932" max="6932" width="1.42578125" style="1478" customWidth="1"/>
    <col min="6933" max="6933" width="4.28515625" style="1478" customWidth="1"/>
    <col min="6934" max="6940" width="3.7109375" style="1478" customWidth="1"/>
    <col min="6941" max="6941" width="4.85546875" style="1478" customWidth="1"/>
    <col min="6942" max="6942" width="3" style="1478" customWidth="1"/>
    <col min="6943" max="6943" width="4.85546875" style="1478" customWidth="1"/>
    <col min="6944" max="6944" width="3.140625" style="1478" customWidth="1"/>
    <col min="6945" max="6945" width="4.42578125" style="1478" customWidth="1"/>
    <col min="6946" max="6946" width="3.7109375" style="1478" customWidth="1"/>
    <col min="6947" max="6947" width="5.42578125" style="1478" customWidth="1"/>
    <col min="6948" max="6948" width="4.140625" style="1478" customWidth="1"/>
    <col min="6949" max="6949" width="2.7109375" style="1478" customWidth="1"/>
    <col min="6950" max="6950" width="7.28515625" style="1478" customWidth="1"/>
    <col min="6951" max="7168" width="8.85546875" style="1478"/>
    <col min="7169" max="7169" width="13.85546875" style="1478" customWidth="1"/>
    <col min="7170" max="7170" width="12.7109375" style="1478" customWidth="1"/>
    <col min="7171" max="7171" width="6.140625" style="1478" customWidth="1"/>
    <col min="7172" max="7172" width="2.7109375" style="1478" customWidth="1"/>
    <col min="7173" max="7173" width="5.85546875" style="1478" customWidth="1"/>
    <col min="7174" max="7174" width="3.5703125" style="1478" customWidth="1"/>
    <col min="7175" max="7175" width="5.85546875" style="1478" customWidth="1"/>
    <col min="7176" max="7176" width="3.7109375" style="1478" customWidth="1"/>
    <col min="7177" max="7177" width="4.7109375" style="1478" customWidth="1"/>
    <col min="7178" max="7178" width="3.7109375" style="1478" customWidth="1"/>
    <col min="7179" max="7179" width="5.85546875" style="1478" customWidth="1"/>
    <col min="7180" max="7180" width="3.7109375" style="1478" customWidth="1"/>
    <col min="7181" max="7181" width="4.85546875" style="1478" customWidth="1"/>
    <col min="7182" max="7182" width="3.7109375" style="1478" customWidth="1"/>
    <col min="7183" max="7183" width="6.28515625" style="1478" customWidth="1"/>
    <col min="7184" max="7184" width="3.7109375" style="1478" customWidth="1"/>
    <col min="7185" max="7185" width="4.7109375" style="1478" customWidth="1"/>
    <col min="7186" max="7186" width="3.7109375" style="1478" customWidth="1"/>
    <col min="7187" max="7187" width="6.85546875" style="1478" customWidth="1"/>
    <col min="7188" max="7188" width="1.42578125" style="1478" customWidth="1"/>
    <col min="7189" max="7189" width="4.28515625" style="1478" customWidth="1"/>
    <col min="7190" max="7196" width="3.7109375" style="1478" customWidth="1"/>
    <col min="7197" max="7197" width="4.85546875" style="1478" customWidth="1"/>
    <col min="7198" max="7198" width="3" style="1478" customWidth="1"/>
    <col min="7199" max="7199" width="4.85546875" style="1478" customWidth="1"/>
    <col min="7200" max="7200" width="3.140625" style="1478" customWidth="1"/>
    <col min="7201" max="7201" width="4.42578125" style="1478" customWidth="1"/>
    <col min="7202" max="7202" width="3.7109375" style="1478" customWidth="1"/>
    <col min="7203" max="7203" width="5.42578125" style="1478" customWidth="1"/>
    <col min="7204" max="7204" width="4.140625" style="1478" customWidth="1"/>
    <col min="7205" max="7205" width="2.7109375" style="1478" customWidth="1"/>
    <col min="7206" max="7206" width="7.28515625" style="1478" customWidth="1"/>
    <col min="7207" max="7424" width="8.85546875" style="1478"/>
    <col min="7425" max="7425" width="13.85546875" style="1478" customWidth="1"/>
    <col min="7426" max="7426" width="12.7109375" style="1478" customWidth="1"/>
    <col min="7427" max="7427" width="6.140625" style="1478" customWidth="1"/>
    <col min="7428" max="7428" width="2.7109375" style="1478" customWidth="1"/>
    <col min="7429" max="7429" width="5.85546875" style="1478" customWidth="1"/>
    <col min="7430" max="7430" width="3.5703125" style="1478" customWidth="1"/>
    <col min="7431" max="7431" width="5.85546875" style="1478" customWidth="1"/>
    <col min="7432" max="7432" width="3.7109375" style="1478" customWidth="1"/>
    <col min="7433" max="7433" width="4.7109375" style="1478" customWidth="1"/>
    <col min="7434" max="7434" width="3.7109375" style="1478" customWidth="1"/>
    <col min="7435" max="7435" width="5.85546875" style="1478" customWidth="1"/>
    <col min="7436" max="7436" width="3.7109375" style="1478" customWidth="1"/>
    <col min="7437" max="7437" width="4.85546875" style="1478" customWidth="1"/>
    <col min="7438" max="7438" width="3.7109375" style="1478" customWidth="1"/>
    <col min="7439" max="7439" width="6.28515625" style="1478" customWidth="1"/>
    <col min="7440" max="7440" width="3.7109375" style="1478" customWidth="1"/>
    <col min="7441" max="7441" width="4.7109375" style="1478" customWidth="1"/>
    <col min="7442" max="7442" width="3.7109375" style="1478" customWidth="1"/>
    <col min="7443" max="7443" width="6.85546875" style="1478" customWidth="1"/>
    <col min="7444" max="7444" width="1.42578125" style="1478" customWidth="1"/>
    <col min="7445" max="7445" width="4.28515625" style="1478" customWidth="1"/>
    <col min="7446" max="7452" width="3.7109375" style="1478" customWidth="1"/>
    <col min="7453" max="7453" width="4.85546875" style="1478" customWidth="1"/>
    <col min="7454" max="7454" width="3" style="1478" customWidth="1"/>
    <col min="7455" max="7455" width="4.85546875" style="1478" customWidth="1"/>
    <col min="7456" max="7456" width="3.140625" style="1478" customWidth="1"/>
    <col min="7457" max="7457" width="4.42578125" style="1478" customWidth="1"/>
    <col min="7458" max="7458" width="3.7109375" style="1478" customWidth="1"/>
    <col min="7459" max="7459" width="5.42578125" style="1478" customWidth="1"/>
    <col min="7460" max="7460" width="4.140625" style="1478" customWidth="1"/>
    <col min="7461" max="7461" width="2.7109375" style="1478" customWidth="1"/>
    <col min="7462" max="7462" width="7.28515625" style="1478" customWidth="1"/>
    <col min="7463" max="7680" width="8.85546875" style="1478"/>
    <col min="7681" max="7681" width="13.85546875" style="1478" customWidth="1"/>
    <col min="7682" max="7682" width="12.7109375" style="1478" customWidth="1"/>
    <col min="7683" max="7683" width="6.140625" style="1478" customWidth="1"/>
    <col min="7684" max="7684" width="2.7109375" style="1478" customWidth="1"/>
    <col min="7685" max="7685" width="5.85546875" style="1478" customWidth="1"/>
    <col min="7686" max="7686" width="3.5703125" style="1478" customWidth="1"/>
    <col min="7687" max="7687" width="5.85546875" style="1478" customWidth="1"/>
    <col min="7688" max="7688" width="3.7109375" style="1478" customWidth="1"/>
    <col min="7689" max="7689" width="4.7109375" style="1478" customWidth="1"/>
    <col min="7690" max="7690" width="3.7109375" style="1478" customWidth="1"/>
    <col min="7691" max="7691" width="5.85546875" style="1478" customWidth="1"/>
    <col min="7692" max="7692" width="3.7109375" style="1478" customWidth="1"/>
    <col min="7693" max="7693" width="4.85546875" style="1478" customWidth="1"/>
    <col min="7694" max="7694" width="3.7109375" style="1478" customWidth="1"/>
    <col min="7695" max="7695" width="6.28515625" style="1478" customWidth="1"/>
    <col min="7696" max="7696" width="3.7109375" style="1478" customWidth="1"/>
    <col min="7697" max="7697" width="4.7109375" style="1478" customWidth="1"/>
    <col min="7698" max="7698" width="3.7109375" style="1478" customWidth="1"/>
    <col min="7699" max="7699" width="6.85546875" style="1478" customWidth="1"/>
    <col min="7700" max="7700" width="1.42578125" style="1478" customWidth="1"/>
    <col min="7701" max="7701" width="4.28515625" style="1478" customWidth="1"/>
    <col min="7702" max="7708" width="3.7109375" style="1478" customWidth="1"/>
    <col min="7709" max="7709" width="4.85546875" style="1478" customWidth="1"/>
    <col min="7710" max="7710" width="3" style="1478" customWidth="1"/>
    <col min="7711" max="7711" width="4.85546875" style="1478" customWidth="1"/>
    <col min="7712" max="7712" width="3.140625" style="1478" customWidth="1"/>
    <col min="7713" max="7713" width="4.42578125" style="1478" customWidth="1"/>
    <col min="7714" max="7714" width="3.7109375" style="1478" customWidth="1"/>
    <col min="7715" max="7715" width="5.42578125" style="1478" customWidth="1"/>
    <col min="7716" max="7716" width="4.140625" style="1478" customWidth="1"/>
    <col min="7717" max="7717" width="2.7109375" style="1478" customWidth="1"/>
    <col min="7718" max="7718" width="7.28515625" style="1478" customWidth="1"/>
    <col min="7719" max="7936" width="8.85546875" style="1478"/>
    <col min="7937" max="7937" width="13.85546875" style="1478" customWidth="1"/>
    <col min="7938" max="7938" width="12.7109375" style="1478" customWidth="1"/>
    <col min="7939" max="7939" width="6.140625" style="1478" customWidth="1"/>
    <col min="7940" max="7940" width="2.7109375" style="1478" customWidth="1"/>
    <col min="7941" max="7941" width="5.85546875" style="1478" customWidth="1"/>
    <col min="7942" max="7942" width="3.5703125" style="1478" customWidth="1"/>
    <col min="7943" max="7943" width="5.85546875" style="1478" customWidth="1"/>
    <col min="7944" max="7944" width="3.7109375" style="1478" customWidth="1"/>
    <col min="7945" max="7945" width="4.7109375" style="1478" customWidth="1"/>
    <col min="7946" max="7946" width="3.7109375" style="1478" customWidth="1"/>
    <col min="7947" max="7947" width="5.85546875" style="1478" customWidth="1"/>
    <col min="7948" max="7948" width="3.7109375" style="1478" customWidth="1"/>
    <col min="7949" max="7949" width="4.85546875" style="1478" customWidth="1"/>
    <col min="7950" max="7950" width="3.7109375" style="1478" customWidth="1"/>
    <col min="7951" max="7951" width="6.28515625" style="1478" customWidth="1"/>
    <col min="7952" max="7952" width="3.7109375" style="1478" customWidth="1"/>
    <col min="7953" max="7953" width="4.7109375" style="1478" customWidth="1"/>
    <col min="7954" max="7954" width="3.7109375" style="1478" customWidth="1"/>
    <col min="7955" max="7955" width="6.85546875" style="1478" customWidth="1"/>
    <col min="7956" max="7956" width="1.42578125" style="1478" customWidth="1"/>
    <col min="7957" max="7957" width="4.28515625" style="1478" customWidth="1"/>
    <col min="7958" max="7964" width="3.7109375" style="1478" customWidth="1"/>
    <col min="7965" max="7965" width="4.85546875" style="1478" customWidth="1"/>
    <col min="7966" max="7966" width="3" style="1478" customWidth="1"/>
    <col min="7967" max="7967" width="4.85546875" style="1478" customWidth="1"/>
    <col min="7968" max="7968" width="3.140625" style="1478" customWidth="1"/>
    <col min="7969" max="7969" width="4.42578125" style="1478" customWidth="1"/>
    <col min="7970" max="7970" width="3.7109375" style="1478" customWidth="1"/>
    <col min="7971" max="7971" width="5.42578125" style="1478" customWidth="1"/>
    <col min="7972" max="7972" width="4.140625" style="1478" customWidth="1"/>
    <col min="7973" max="7973" width="2.7109375" style="1478" customWidth="1"/>
    <col min="7974" max="7974" width="7.28515625" style="1478" customWidth="1"/>
    <col min="7975" max="8192" width="8.85546875" style="1478"/>
    <col min="8193" max="8193" width="13.85546875" style="1478" customWidth="1"/>
    <col min="8194" max="8194" width="12.7109375" style="1478" customWidth="1"/>
    <col min="8195" max="8195" width="6.140625" style="1478" customWidth="1"/>
    <col min="8196" max="8196" width="2.7109375" style="1478" customWidth="1"/>
    <col min="8197" max="8197" width="5.85546875" style="1478" customWidth="1"/>
    <col min="8198" max="8198" width="3.5703125" style="1478" customWidth="1"/>
    <col min="8199" max="8199" width="5.85546875" style="1478" customWidth="1"/>
    <col min="8200" max="8200" width="3.7109375" style="1478" customWidth="1"/>
    <col min="8201" max="8201" width="4.7109375" style="1478" customWidth="1"/>
    <col min="8202" max="8202" width="3.7109375" style="1478" customWidth="1"/>
    <col min="8203" max="8203" width="5.85546875" style="1478" customWidth="1"/>
    <col min="8204" max="8204" width="3.7109375" style="1478" customWidth="1"/>
    <col min="8205" max="8205" width="4.85546875" style="1478" customWidth="1"/>
    <col min="8206" max="8206" width="3.7109375" style="1478" customWidth="1"/>
    <col min="8207" max="8207" width="6.28515625" style="1478" customWidth="1"/>
    <col min="8208" max="8208" width="3.7109375" style="1478" customWidth="1"/>
    <col min="8209" max="8209" width="4.7109375" style="1478" customWidth="1"/>
    <col min="8210" max="8210" width="3.7109375" style="1478" customWidth="1"/>
    <col min="8211" max="8211" width="6.85546875" style="1478" customWidth="1"/>
    <col min="8212" max="8212" width="1.42578125" style="1478" customWidth="1"/>
    <col min="8213" max="8213" width="4.28515625" style="1478" customWidth="1"/>
    <col min="8214" max="8220" width="3.7109375" style="1478" customWidth="1"/>
    <col min="8221" max="8221" width="4.85546875" style="1478" customWidth="1"/>
    <col min="8222" max="8222" width="3" style="1478" customWidth="1"/>
    <col min="8223" max="8223" width="4.85546875" style="1478" customWidth="1"/>
    <col min="8224" max="8224" width="3.140625" style="1478" customWidth="1"/>
    <col min="8225" max="8225" width="4.42578125" style="1478" customWidth="1"/>
    <col min="8226" max="8226" width="3.7109375" style="1478" customWidth="1"/>
    <col min="8227" max="8227" width="5.42578125" style="1478" customWidth="1"/>
    <col min="8228" max="8228" width="4.140625" style="1478" customWidth="1"/>
    <col min="8229" max="8229" width="2.7109375" style="1478" customWidth="1"/>
    <col min="8230" max="8230" width="7.28515625" style="1478" customWidth="1"/>
    <col min="8231" max="8448" width="8.85546875" style="1478"/>
    <col min="8449" max="8449" width="13.85546875" style="1478" customWidth="1"/>
    <col min="8450" max="8450" width="12.7109375" style="1478" customWidth="1"/>
    <col min="8451" max="8451" width="6.140625" style="1478" customWidth="1"/>
    <col min="8452" max="8452" width="2.7109375" style="1478" customWidth="1"/>
    <col min="8453" max="8453" width="5.85546875" style="1478" customWidth="1"/>
    <col min="8454" max="8454" width="3.5703125" style="1478" customWidth="1"/>
    <col min="8455" max="8455" width="5.85546875" style="1478" customWidth="1"/>
    <col min="8456" max="8456" width="3.7109375" style="1478" customWidth="1"/>
    <col min="8457" max="8457" width="4.7109375" style="1478" customWidth="1"/>
    <col min="8458" max="8458" width="3.7109375" style="1478" customWidth="1"/>
    <col min="8459" max="8459" width="5.85546875" style="1478" customWidth="1"/>
    <col min="8460" max="8460" width="3.7109375" style="1478" customWidth="1"/>
    <col min="8461" max="8461" width="4.85546875" style="1478" customWidth="1"/>
    <col min="8462" max="8462" width="3.7109375" style="1478" customWidth="1"/>
    <col min="8463" max="8463" width="6.28515625" style="1478" customWidth="1"/>
    <col min="8464" max="8464" width="3.7109375" style="1478" customWidth="1"/>
    <col min="8465" max="8465" width="4.7109375" style="1478" customWidth="1"/>
    <col min="8466" max="8466" width="3.7109375" style="1478" customWidth="1"/>
    <col min="8467" max="8467" width="6.85546875" style="1478" customWidth="1"/>
    <col min="8468" max="8468" width="1.42578125" style="1478" customWidth="1"/>
    <col min="8469" max="8469" width="4.28515625" style="1478" customWidth="1"/>
    <col min="8470" max="8476" width="3.7109375" style="1478" customWidth="1"/>
    <col min="8477" max="8477" width="4.85546875" style="1478" customWidth="1"/>
    <col min="8478" max="8478" width="3" style="1478" customWidth="1"/>
    <col min="8479" max="8479" width="4.85546875" style="1478" customWidth="1"/>
    <col min="8480" max="8480" width="3.140625" style="1478" customWidth="1"/>
    <col min="8481" max="8481" width="4.42578125" style="1478" customWidth="1"/>
    <col min="8482" max="8482" width="3.7109375" style="1478" customWidth="1"/>
    <col min="8483" max="8483" width="5.42578125" style="1478" customWidth="1"/>
    <col min="8484" max="8484" width="4.140625" style="1478" customWidth="1"/>
    <col min="8485" max="8485" width="2.7109375" style="1478" customWidth="1"/>
    <col min="8486" max="8486" width="7.28515625" style="1478" customWidth="1"/>
    <col min="8487" max="8704" width="8.85546875" style="1478"/>
    <col min="8705" max="8705" width="13.85546875" style="1478" customWidth="1"/>
    <col min="8706" max="8706" width="12.7109375" style="1478" customWidth="1"/>
    <col min="8707" max="8707" width="6.140625" style="1478" customWidth="1"/>
    <col min="8708" max="8708" width="2.7109375" style="1478" customWidth="1"/>
    <col min="8709" max="8709" width="5.85546875" style="1478" customWidth="1"/>
    <col min="8710" max="8710" width="3.5703125" style="1478" customWidth="1"/>
    <col min="8711" max="8711" width="5.85546875" style="1478" customWidth="1"/>
    <col min="8712" max="8712" width="3.7109375" style="1478" customWidth="1"/>
    <col min="8713" max="8713" width="4.7109375" style="1478" customWidth="1"/>
    <col min="8714" max="8714" width="3.7109375" style="1478" customWidth="1"/>
    <col min="8715" max="8715" width="5.85546875" style="1478" customWidth="1"/>
    <col min="8716" max="8716" width="3.7109375" style="1478" customWidth="1"/>
    <col min="8717" max="8717" width="4.85546875" style="1478" customWidth="1"/>
    <col min="8718" max="8718" width="3.7109375" style="1478" customWidth="1"/>
    <col min="8719" max="8719" width="6.28515625" style="1478" customWidth="1"/>
    <col min="8720" max="8720" width="3.7109375" style="1478" customWidth="1"/>
    <col min="8721" max="8721" width="4.7109375" style="1478" customWidth="1"/>
    <col min="8722" max="8722" width="3.7109375" style="1478" customWidth="1"/>
    <col min="8723" max="8723" width="6.85546875" style="1478" customWidth="1"/>
    <col min="8724" max="8724" width="1.42578125" style="1478" customWidth="1"/>
    <col min="8725" max="8725" width="4.28515625" style="1478" customWidth="1"/>
    <col min="8726" max="8732" width="3.7109375" style="1478" customWidth="1"/>
    <col min="8733" max="8733" width="4.85546875" style="1478" customWidth="1"/>
    <col min="8734" max="8734" width="3" style="1478" customWidth="1"/>
    <col min="8735" max="8735" width="4.85546875" style="1478" customWidth="1"/>
    <col min="8736" max="8736" width="3.140625" style="1478" customWidth="1"/>
    <col min="8737" max="8737" width="4.42578125" style="1478" customWidth="1"/>
    <col min="8738" max="8738" width="3.7109375" style="1478" customWidth="1"/>
    <col min="8739" max="8739" width="5.42578125" style="1478" customWidth="1"/>
    <col min="8740" max="8740" width="4.140625" style="1478" customWidth="1"/>
    <col min="8741" max="8741" width="2.7109375" style="1478" customWidth="1"/>
    <col min="8742" max="8742" width="7.28515625" style="1478" customWidth="1"/>
    <col min="8743" max="8960" width="8.85546875" style="1478"/>
    <col min="8961" max="8961" width="13.85546875" style="1478" customWidth="1"/>
    <col min="8962" max="8962" width="12.7109375" style="1478" customWidth="1"/>
    <col min="8963" max="8963" width="6.140625" style="1478" customWidth="1"/>
    <col min="8964" max="8964" width="2.7109375" style="1478" customWidth="1"/>
    <col min="8965" max="8965" width="5.85546875" style="1478" customWidth="1"/>
    <col min="8966" max="8966" width="3.5703125" style="1478" customWidth="1"/>
    <col min="8967" max="8967" width="5.85546875" style="1478" customWidth="1"/>
    <col min="8968" max="8968" width="3.7109375" style="1478" customWidth="1"/>
    <col min="8969" max="8969" width="4.7109375" style="1478" customWidth="1"/>
    <col min="8970" max="8970" width="3.7109375" style="1478" customWidth="1"/>
    <col min="8971" max="8971" width="5.85546875" style="1478" customWidth="1"/>
    <col min="8972" max="8972" width="3.7109375" style="1478" customWidth="1"/>
    <col min="8973" max="8973" width="4.85546875" style="1478" customWidth="1"/>
    <col min="8974" max="8974" width="3.7109375" style="1478" customWidth="1"/>
    <col min="8975" max="8975" width="6.28515625" style="1478" customWidth="1"/>
    <col min="8976" max="8976" width="3.7109375" style="1478" customWidth="1"/>
    <col min="8977" max="8977" width="4.7109375" style="1478" customWidth="1"/>
    <col min="8978" max="8978" width="3.7109375" style="1478" customWidth="1"/>
    <col min="8979" max="8979" width="6.85546875" style="1478" customWidth="1"/>
    <col min="8980" max="8980" width="1.42578125" style="1478" customWidth="1"/>
    <col min="8981" max="8981" width="4.28515625" style="1478" customWidth="1"/>
    <col min="8982" max="8988" width="3.7109375" style="1478" customWidth="1"/>
    <col min="8989" max="8989" width="4.85546875" style="1478" customWidth="1"/>
    <col min="8990" max="8990" width="3" style="1478" customWidth="1"/>
    <col min="8991" max="8991" width="4.85546875" style="1478" customWidth="1"/>
    <col min="8992" max="8992" width="3.140625" style="1478" customWidth="1"/>
    <col min="8993" max="8993" width="4.42578125" style="1478" customWidth="1"/>
    <col min="8994" max="8994" width="3.7109375" style="1478" customWidth="1"/>
    <col min="8995" max="8995" width="5.42578125" style="1478" customWidth="1"/>
    <col min="8996" max="8996" width="4.140625" style="1478" customWidth="1"/>
    <col min="8997" max="8997" width="2.7109375" style="1478" customWidth="1"/>
    <col min="8998" max="8998" width="7.28515625" style="1478" customWidth="1"/>
    <col min="8999" max="9216" width="8.85546875" style="1478"/>
    <col min="9217" max="9217" width="13.85546875" style="1478" customWidth="1"/>
    <col min="9218" max="9218" width="12.7109375" style="1478" customWidth="1"/>
    <col min="9219" max="9219" width="6.140625" style="1478" customWidth="1"/>
    <col min="9220" max="9220" width="2.7109375" style="1478" customWidth="1"/>
    <col min="9221" max="9221" width="5.85546875" style="1478" customWidth="1"/>
    <col min="9222" max="9222" width="3.5703125" style="1478" customWidth="1"/>
    <col min="9223" max="9223" width="5.85546875" style="1478" customWidth="1"/>
    <col min="9224" max="9224" width="3.7109375" style="1478" customWidth="1"/>
    <col min="9225" max="9225" width="4.7109375" style="1478" customWidth="1"/>
    <col min="9226" max="9226" width="3.7109375" style="1478" customWidth="1"/>
    <col min="9227" max="9227" width="5.85546875" style="1478" customWidth="1"/>
    <col min="9228" max="9228" width="3.7109375" style="1478" customWidth="1"/>
    <col min="9229" max="9229" width="4.85546875" style="1478" customWidth="1"/>
    <col min="9230" max="9230" width="3.7109375" style="1478" customWidth="1"/>
    <col min="9231" max="9231" width="6.28515625" style="1478" customWidth="1"/>
    <col min="9232" max="9232" width="3.7109375" style="1478" customWidth="1"/>
    <col min="9233" max="9233" width="4.7109375" style="1478" customWidth="1"/>
    <col min="9234" max="9234" width="3.7109375" style="1478" customWidth="1"/>
    <col min="9235" max="9235" width="6.85546875" style="1478" customWidth="1"/>
    <col min="9236" max="9236" width="1.42578125" style="1478" customWidth="1"/>
    <col min="9237" max="9237" width="4.28515625" style="1478" customWidth="1"/>
    <col min="9238" max="9244" width="3.7109375" style="1478" customWidth="1"/>
    <col min="9245" max="9245" width="4.85546875" style="1478" customWidth="1"/>
    <col min="9246" max="9246" width="3" style="1478" customWidth="1"/>
    <col min="9247" max="9247" width="4.85546875" style="1478" customWidth="1"/>
    <col min="9248" max="9248" width="3.140625" style="1478" customWidth="1"/>
    <col min="9249" max="9249" width="4.42578125" style="1478" customWidth="1"/>
    <col min="9250" max="9250" width="3.7109375" style="1478" customWidth="1"/>
    <col min="9251" max="9251" width="5.42578125" style="1478" customWidth="1"/>
    <col min="9252" max="9252" width="4.140625" style="1478" customWidth="1"/>
    <col min="9253" max="9253" width="2.7109375" style="1478" customWidth="1"/>
    <col min="9254" max="9254" width="7.28515625" style="1478" customWidth="1"/>
    <col min="9255" max="9472" width="8.85546875" style="1478"/>
    <col min="9473" max="9473" width="13.85546875" style="1478" customWidth="1"/>
    <col min="9474" max="9474" width="12.7109375" style="1478" customWidth="1"/>
    <col min="9475" max="9475" width="6.140625" style="1478" customWidth="1"/>
    <col min="9476" max="9476" width="2.7109375" style="1478" customWidth="1"/>
    <col min="9477" max="9477" width="5.85546875" style="1478" customWidth="1"/>
    <col min="9478" max="9478" width="3.5703125" style="1478" customWidth="1"/>
    <col min="9479" max="9479" width="5.85546875" style="1478" customWidth="1"/>
    <col min="9480" max="9480" width="3.7109375" style="1478" customWidth="1"/>
    <col min="9481" max="9481" width="4.7109375" style="1478" customWidth="1"/>
    <col min="9482" max="9482" width="3.7109375" style="1478" customWidth="1"/>
    <col min="9483" max="9483" width="5.85546875" style="1478" customWidth="1"/>
    <col min="9484" max="9484" width="3.7109375" style="1478" customWidth="1"/>
    <col min="9485" max="9485" width="4.85546875" style="1478" customWidth="1"/>
    <col min="9486" max="9486" width="3.7109375" style="1478" customWidth="1"/>
    <col min="9487" max="9487" width="6.28515625" style="1478" customWidth="1"/>
    <col min="9488" max="9488" width="3.7109375" style="1478" customWidth="1"/>
    <col min="9489" max="9489" width="4.7109375" style="1478" customWidth="1"/>
    <col min="9490" max="9490" width="3.7109375" style="1478" customWidth="1"/>
    <col min="9491" max="9491" width="6.85546875" style="1478" customWidth="1"/>
    <col min="9492" max="9492" width="1.42578125" style="1478" customWidth="1"/>
    <col min="9493" max="9493" width="4.28515625" style="1478" customWidth="1"/>
    <col min="9494" max="9500" width="3.7109375" style="1478" customWidth="1"/>
    <col min="9501" max="9501" width="4.85546875" style="1478" customWidth="1"/>
    <col min="9502" max="9502" width="3" style="1478" customWidth="1"/>
    <col min="9503" max="9503" width="4.85546875" style="1478" customWidth="1"/>
    <col min="9504" max="9504" width="3.140625" style="1478" customWidth="1"/>
    <col min="9505" max="9505" width="4.42578125" style="1478" customWidth="1"/>
    <col min="9506" max="9506" width="3.7109375" style="1478" customWidth="1"/>
    <col min="9507" max="9507" width="5.42578125" style="1478" customWidth="1"/>
    <col min="9508" max="9508" width="4.140625" style="1478" customWidth="1"/>
    <col min="9509" max="9509" width="2.7109375" style="1478" customWidth="1"/>
    <col min="9510" max="9510" width="7.28515625" style="1478" customWidth="1"/>
    <col min="9511" max="9728" width="8.85546875" style="1478"/>
    <col min="9729" max="9729" width="13.85546875" style="1478" customWidth="1"/>
    <col min="9730" max="9730" width="12.7109375" style="1478" customWidth="1"/>
    <col min="9731" max="9731" width="6.140625" style="1478" customWidth="1"/>
    <col min="9732" max="9732" width="2.7109375" style="1478" customWidth="1"/>
    <col min="9733" max="9733" width="5.85546875" style="1478" customWidth="1"/>
    <col min="9734" max="9734" width="3.5703125" style="1478" customWidth="1"/>
    <col min="9735" max="9735" width="5.85546875" style="1478" customWidth="1"/>
    <col min="9736" max="9736" width="3.7109375" style="1478" customWidth="1"/>
    <col min="9737" max="9737" width="4.7109375" style="1478" customWidth="1"/>
    <col min="9738" max="9738" width="3.7109375" style="1478" customWidth="1"/>
    <col min="9739" max="9739" width="5.85546875" style="1478" customWidth="1"/>
    <col min="9740" max="9740" width="3.7109375" style="1478" customWidth="1"/>
    <col min="9741" max="9741" width="4.85546875" style="1478" customWidth="1"/>
    <col min="9742" max="9742" width="3.7109375" style="1478" customWidth="1"/>
    <col min="9743" max="9743" width="6.28515625" style="1478" customWidth="1"/>
    <col min="9744" max="9744" width="3.7109375" style="1478" customWidth="1"/>
    <col min="9745" max="9745" width="4.7109375" style="1478" customWidth="1"/>
    <col min="9746" max="9746" width="3.7109375" style="1478" customWidth="1"/>
    <col min="9747" max="9747" width="6.85546875" style="1478" customWidth="1"/>
    <col min="9748" max="9748" width="1.42578125" style="1478" customWidth="1"/>
    <col min="9749" max="9749" width="4.28515625" style="1478" customWidth="1"/>
    <col min="9750" max="9756" width="3.7109375" style="1478" customWidth="1"/>
    <col min="9757" max="9757" width="4.85546875" style="1478" customWidth="1"/>
    <col min="9758" max="9758" width="3" style="1478" customWidth="1"/>
    <col min="9759" max="9759" width="4.85546875" style="1478" customWidth="1"/>
    <col min="9760" max="9760" width="3.140625" style="1478" customWidth="1"/>
    <col min="9761" max="9761" width="4.42578125" style="1478" customWidth="1"/>
    <col min="9762" max="9762" width="3.7109375" style="1478" customWidth="1"/>
    <col min="9763" max="9763" width="5.42578125" style="1478" customWidth="1"/>
    <col min="9764" max="9764" width="4.140625" style="1478" customWidth="1"/>
    <col min="9765" max="9765" width="2.7109375" style="1478" customWidth="1"/>
    <col min="9766" max="9766" width="7.28515625" style="1478" customWidth="1"/>
    <col min="9767" max="9984" width="8.85546875" style="1478"/>
    <col min="9985" max="9985" width="13.85546875" style="1478" customWidth="1"/>
    <col min="9986" max="9986" width="12.7109375" style="1478" customWidth="1"/>
    <col min="9987" max="9987" width="6.140625" style="1478" customWidth="1"/>
    <col min="9988" max="9988" width="2.7109375" style="1478" customWidth="1"/>
    <col min="9989" max="9989" width="5.85546875" style="1478" customWidth="1"/>
    <col min="9990" max="9990" width="3.5703125" style="1478" customWidth="1"/>
    <col min="9991" max="9991" width="5.85546875" style="1478" customWidth="1"/>
    <col min="9992" max="9992" width="3.7109375" style="1478" customWidth="1"/>
    <col min="9993" max="9993" width="4.7109375" style="1478" customWidth="1"/>
    <col min="9994" max="9994" width="3.7109375" style="1478" customWidth="1"/>
    <col min="9995" max="9995" width="5.85546875" style="1478" customWidth="1"/>
    <col min="9996" max="9996" width="3.7109375" style="1478" customWidth="1"/>
    <col min="9997" max="9997" width="4.85546875" style="1478" customWidth="1"/>
    <col min="9998" max="9998" width="3.7109375" style="1478" customWidth="1"/>
    <col min="9999" max="9999" width="6.28515625" style="1478" customWidth="1"/>
    <col min="10000" max="10000" width="3.7109375" style="1478" customWidth="1"/>
    <col min="10001" max="10001" width="4.7109375" style="1478" customWidth="1"/>
    <col min="10002" max="10002" width="3.7109375" style="1478" customWidth="1"/>
    <col min="10003" max="10003" width="6.85546875" style="1478" customWidth="1"/>
    <col min="10004" max="10004" width="1.42578125" style="1478" customWidth="1"/>
    <col min="10005" max="10005" width="4.28515625" style="1478" customWidth="1"/>
    <col min="10006" max="10012" width="3.7109375" style="1478" customWidth="1"/>
    <col min="10013" max="10013" width="4.85546875" style="1478" customWidth="1"/>
    <col min="10014" max="10014" width="3" style="1478" customWidth="1"/>
    <col min="10015" max="10015" width="4.85546875" style="1478" customWidth="1"/>
    <col min="10016" max="10016" width="3.140625" style="1478" customWidth="1"/>
    <col min="10017" max="10017" width="4.42578125" style="1478" customWidth="1"/>
    <col min="10018" max="10018" width="3.7109375" style="1478" customWidth="1"/>
    <col min="10019" max="10019" width="5.42578125" style="1478" customWidth="1"/>
    <col min="10020" max="10020" width="4.140625" style="1478" customWidth="1"/>
    <col min="10021" max="10021" width="2.7109375" style="1478" customWidth="1"/>
    <col min="10022" max="10022" width="7.28515625" style="1478" customWidth="1"/>
    <col min="10023" max="10240" width="8.85546875" style="1478"/>
    <col min="10241" max="10241" width="13.85546875" style="1478" customWidth="1"/>
    <col min="10242" max="10242" width="12.7109375" style="1478" customWidth="1"/>
    <col min="10243" max="10243" width="6.140625" style="1478" customWidth="1"/>
    <col min="10244" max="10244" width="2.7109375" style="1478" customWidth="1"/>
    <col min="10245" max="10245" width="5.85546875" style="1478" customWidth="1"/>
    <col min="10246" max="10246" width="3.5703125" style="1478" customWidth="1"/>
    <col min="10247" max="10247" width="5.85546875" style="1478" customWidth="1"/>
    <col min="10248" max="10248" width="3.7109375" style="1478" customWidth="1"/>
    <col min="10249" max="10249" width="4.7109375" style="1478" customWidth="1"/>
    <col min="10250" max="10250" width="3.7109375" style="1478" customWidth="1"/>
    <col min="10251" max="10251" width="5.85546875" style="1478" customWidth="1"/>
    <col min="10252" max="10252" width="3.7109375" style="1478" customWidth="1"/>
    <col min="10253" max="10253" width="4.85546875" style="1478" customWidth="1"/>
    <col min="10254" max="10254" width="3.7109375" style="1478" customWidth="1"/>
    <col min="10255" max="10255" width="6.28515625" style="1478" customWidth="1"/>
    <col min="10256" max="10256" width="3.7109375" style="1478" customWidth="1"/>
    <col min="10257" max="10257" width="4.7109375" style="1478" customWidth="1"/>
    <col min="10258" max="10258" width="3.7109375" style="1478" customWidth="1"/>
    <col min="10259" max="10259" width="6.85546875" style="1478" customWidth="1"/>
    <col min="10260" max="10260" width="1.42578125" style="1478" customWidth="1"/>
    <col min="10261" max="10261" width="4.28515625" style="1478" customWidth="1"/>
    <col min="10262" max="10268" width="3.7109375" style="1478" customWidth="1"/>
    <col min="10269" max="10269" width="4.85546875" style="1478" customWidth="1"/>
    <col min="10270" max="10270" width="3" style="1478" customWidth="1"/>
    <col min="10271" max="10271" width="4.85546875" style="1478" customWidth="1"/>
    <col min="10272" max="10272" width="3.140625" style="1478" customWidth="1"/>
    <col min="10273" max="10273" width="4.42578125" style="1478" customWidth="1"/>
    <col min="10274" max="10274" width="3.7109375" style="1478" customWidth="1"/>
    <col min="10275" max="10275" width="5.42578125" style="1478" customWidth="1"/>
    <col min="10276" max="10276" width="4.140625" style="1478" customWidth="1"/>
    <col min="10277" max="10277" width="2.7109375" style="1478" customWidth="1"/>
    <col min="10278" max="10278" width="7.28515625" style="1478" customWidth="1"/>
    <col min="10279" max="10496" width="8.85546875" style="1478"/>
    <col min="10497" max="10497" width="13.85546875" style="1478" customWidth="1"/>
    <col min="10498" max="10498" width="12.7109375" style="1478" customWidth="1"/>
    <col min="10499" max="10499" width="6.140625" style="1478" customWidth="1"/>
    <col min="10500" max="10500" width="2.7109375" style="1478" customWidth="1"/>
    <col min="10501" max="10501" width="5.85546875" style="1478" customWidth="1"/>
    <col min="10502" max="10502" width="3.5703125" style="1478" customWidth="1"/>
    <col min="10503" max="10503" width="5.85546875" style="1478" customWidth="1"/>
    <col min="10504" max="10504" width="3.7109375" style="1478" customWidth="1"/>
    <col min="10505" max="10505" width="4.7109375" style="1478" customWidth="1"/>
    <col min="10506" max="10506" width="3.7109375" style="1478" customWidth="1"/>
    <col min="10507" max="10507" width="5.85546875" style="1478" customWidth="1"/>
    <col min="10508" max="10508" width="3.7109375" style="1478" customWidth="1"/>
    <col min="10509" max="10509" width="4.85546875" style="1478" customWidth="1"/>
    <col min="10510" max="10510" width="3.7109375" style="1478" customWidth="1"/>
    <col min="10511" max="10511" width="6.28515625" style="1478" customWidth="1"/>
    <col min="10512" max="10512" width="3.7109375" style="1478" customWidth="1"/>
    <col min="10513" max="10513" width="4.7109375" style="1478" customWidth="1"/>
    <col min="10514" max="10514" width="3.7109375" style="1478" customWidth="1"/>
    <col min="10515" max="10515" width="6.85546875" style="1478" customWidth="1"/>
    <col min="10516" max="10516" width="1.42578125" style="1478" customWidth="1"/>
    <col min="10517" max="10517" width="4.28515625" style="1478" customWidth="1"/>
    <col min="10518" max="10524" width="3.7109375" style="1478" customWidth="1"/>
    <col min="10525" max="10525" width="4.85546875" style="1478" customWidth="1"/>
    <col min="10526" max="10526" width="3" style="1478" customWidth="1"/>
    <col min="10527" max="10527" width="4.85546875" style="1478" customWidth="1"/>
    <col min="10528" max="10528" width="3.140625" style="1478" customWidth="1"/>
    <col min="10529" max="10529" width="4.42578125" style="1478" customWidth="1"/>
    <col min="10530" max="10530" width="3.7109375" style="1478" customWidth="1"/>
    <col min="10531" max="10531" width="5.42578125" style="1478" customWidth="1"/>
    <col min="10532" max="10532" width="4.140625" style="1478" customWidth="1"/>
    <col min="10533" max="10533" width="2.7109375" style="1478" customWidth="1"/>
    <col min="10534" max="10534" width="7.28515625" style="1478" customWidth="1"/>
    <col min="10535" max="10752" width="8.85546875" style="1478"/>
    <col min="10753" max="10753" width="13.85546875" style="1478" customWidth="1"/>
    <col min="10754" max="10754" width="12.7109375" style="1478" customWidth="1"/>
    <col min="10755" max="10755" width="6.140625" style="1478" customWidth="1"/>
    <col min="10756" max="10756" width="2.7109375" style="1478" customWidth="1"/>
    <col min="10757" max="10757" width="5.85546875" style="1478" customWidth="1"/>
    <col min="10758" max="10758" width="3.5703125" style="1478" customWidth="1"/>
    <col min="10759" max="10759" width="5.85546875" style="1478" customWidth="1"/>
    <col min="10760" max="10760" width="3.7109375" style="1478" customWidth="1"/>
    <col min="10761" max="10761" width="4.7109375" style="1478" customWidth="1"/>
    <col min="10762" max="10762" width="3.7109375" style="1478" customWidth="1"/>
    <col min="10763" max="10763" width="5.85546875" style="1478" customWidth="1"/>
    <col min="10764" max="10764" width="3.7109375" style="1478" customWidth="1"/>
    <col min="10765" max="10765" width="4.85546875" style="1478" customWidth="1"/>
    <col min="10766" max="10766" width="3.7109375" style="1478" customWidth="1"/>
    <col min="10767" max="10767" width="6.28515625" style="1478" customWidth="1"/>
    <col min="10768" max="10768" width="3.7109375" style="1478" customWidth="1"/>
    <col min="10769" max="10769" width="4.7109375" style="1478" customWidth="1"/>
    <col min="10770" max="10770" width="3.7109375" style="1478" customWidth="1"/>
    <col min="10771" max="10771" width="6.85546875" style="1478" customWidth="1"/>
    <col min="10772" max="10772" width="1.42578125" style="1478" customWidth="1"/>
    <col min="10773" max="10773" width="4.28515625" style="1478" customWidth="1"/>
    <col min="10774" max="10780" width="3.7109375" style="1478" customWidth="1"/>
    <col min="10781" max="10781" width="4.85546875" style="1478" customWidth="1"/>
    <col min="10782" max="10782" width="3" style="1478" customWidth="1"/>
    <col min="10783" max="10783" width="4.85546875" style="1478" customWidth="1"/>
    <col min="10784" max="10784" width="3.140625" style="1478" customWidth="1"/>
    <col min="10785" max="10785" width="4.42578125" style="1478" customWidth="1"/>
    <col min="10786" max="10786" width="3.7109375" style="1478" customWidth="1"/>
    <col min="10787" max="10787" width="5.42578125" style="1478" customWidth="1"/>
    <col min="10788" max="10788" width="4.140625" style="1478" customWidth="1"/>
    <col min="10789" max="10789" width="2.7109375" style="1478" customWidth="1"/>
    <col min="10790" max="10790" width="7.28515625" style="1478" customWidth="1"/>
    <col min="10791" max="11008" width="8.85546875" style="1478"/>
    <col min="11009" max="11009" width="13.85546875" style="1478" customWidth="1"/>
    <col min="11010" max="11010" width="12.7109375" style="1478" customWidth="1"/>
    <col min="11011" max="11011" width="6.140625" style="1478" customWidth="1"/>
    <col min="11012" max="11012" width="2.7109375" style="1478" customWidth="1"/>
    <col min="11013" max="11013" width="5.85546875" style="1478" customWidth="1"/>
    <col min="11014" max="11014" width="3.5703125" style="1478" customWidth="1"/>
    <col min="11015" max="11015" width="5.85546875" style="1478" customWidth="1"/>
    <col min="11016" max="11016" width="3.7109375" style="1478" customWidth="1"/>
    <col min="11017" max="11017" width="4.7109375" style="1478" customWidth="1"/>
    <col min="11018" max="11018" width="3.7109375" style="1478" customWidth="1"/>
    <col min="11019" max="11019" width="5.85546875" style="1478" customWidth="1"/>
    <col min="11020" max="11020" width="3.7109375" style="1478" customWidth="1"/>
    <col min="11021" max="11021" width="4.85546875" style="1478" customWidth="1"/>
    <col min="11022" max="11022" width="3.7109375" style="1478" customWidth="1"/>
    <col min="11023" max="11023" width="6.28515625" style="1478" customWidth="1"/>
    <col min="11024" max="11024" width="3.7109375" style="1478" customWidth="1"/>
    <col min="11025" max="11025" width="4.7109375" style="1478" customWidth="1"/>
    <col min="11026" max="11026" width="3.7109375" style="1478" customWidth="1"/>
    <col min="11027" max="11027" width="6.85546875" style="1478" customWidth="1"/>
    <col min="11028" max="11028" width="1.42578125" style="1478" customWidth="1"/>
    <col min="11029" max="11029" width="4.28515625" style="1478" customWidth="1"/>
    <col min="11030" max="11036" width="3.7109375" style="1478" customWidth="1"/>
    <col min="11037" max="11037" width="4.85546875" style="1478" customWidth="1"/>
    <col min="11038" max="11038" width="3" style="1478" customWidth="1"/>
    <col min="11039" max="11039" width="4.85546875" style="1478" customWidth="1"/>
    <col min="11040" max="11040" width="3.140625" style="1478" customWidth="1"/>
    <col min="11041" max="11041" width="4.42578125" style="1478" customWidth="1"/>
    <col min="11042" max="11042" width="3.7109375" style="1478" customWidth="1"/>
    <col min="11043" max="11043" width="5.42578125" style="1478" customWidth="1"/>
    <col min="11044" max="11044" width="4.140625" style="1478" customWidth="1"/>
    <col min="11045" max="11045" width="2.7109375" style="1478" customWidth="1"/>
    <col min="11046" max="11046" width="7.28515625" style="1478" customWidth="1"/>
    <col min="11047" max="11264" width="8.85546875" style="1478"/>
    <col min="11265" max="11265" width="13.85546875" style="1478" customWidth="1"/>
    <col min="11266" max="11266" width="12.7109375" style="1478" customWidth="1"/>
    <col min="11267" max="11267" width="6.140625" style="1478" customWidth="1"/>
    <col min="11268" max="11268" width="2.7109375" style="1478" customWidth="1"/>
    <col min="11269" max="11269" width="5.85546875" style="1478" customWidth="1"/>
    <col min="11270" max="11270" width="3.5703125" style="1478" customWidth="1"/>
    <col min="11271" max="11271" width="5.85546875" style="1478" customWidth="1"/>
    <col min="11272" max="11272" width="3.7109375" style="1478" customWidth="1"/>
    <col min="11273" max="11273" width="4.7109375" style="1478" customWidth="1"/>
    <col min="11274" max="11274" width="3.7109375" style="1478" customWidth="1"/>
    <col min="11275" max="11275" width="5.85546875" style="1478" customWidth="1"/>
    <col min="11276" max="11276" width="3.7109375" style="1478" customWidth="1"/>
    <col min="11277" max="11277" width="4.85546875" style="1478" customWidth="1"/>
    <col min="11278" max="11278" width="3.7109375" style="1478" customWidth="1"/>
    <col min="11279" max="11279" width="6.28515625" style="1478" customWidth="1"/>
    <col min="11280" max="11280" width="3.7109375" style="1478" customWidth="1"/>
    <col min="11281" max="11281" width="4.7109375" style="1478" customWidth="1"/>
    <col min="11282" max="11282" width="3.7109375" style="1478" customWidth="1"/>
    <col min="11283" max="11283" width="6.85546875" style="1478" customWidth="1"/>
    <col min="11284" max="11284" width="1.42578125" style="1478" customWidth="1"/>
    <col min="11285" max="11285" width="4.28515625" style="1478" customWidth="1"/>
    <col min="11286" max="11292" width="3.7109375" style="1478" customWidth="1"/>
    <col min="11293" max="11293" width="4.85546875" style="1478" customWidth="1"/>
    <col min="11294" max="11294" width="3" style="1478" customWidth="1"/>
    <col min="11295" max="11295" width="4.85546875" style="1478" customWidth="1"/>
    <col min="11296" max="11296" width="3.140625" style="1478" customWidth="1"/>
    <col min="11297" max="11297" width="4.42578125" style="1478" customWidth="1"/>
    <col min="11298" max="11298" width="3.7109375" style="1478" customWidth="1"/>
    <col min="11299" max="11299" width="5.42578125" style="1478" customWidth="1"/>
    <col min="11300" max="11300" width="4.140625" style="1478" customWidth="1"/>
    <col min="11301" max="11301" width="2.7109375" style="1478" customWidth="1"/>
    <col min="11302" max="11302" width="7.28515625" style="1478" customWidth="1"/>
    <col min="11303" max="11520" width="8.85546875" style="1478"/>
    <col min="11521" max="11521" width="13.85546875" style="1478" customWidth="1"/>
    <col min="11522" max="11522" width="12.7109375" style="1478" customWidth="1"/>
    <col min="11523" max="11523" width="6.140625" style="1478" customWidth="1"/>
    <col min="11524" max="11524" width="2.7109375" style="1478" customWidth="1"/>
    <col min="11525" max="11525" width="5.85546875" style="1478" customWidth="1"/>
    <col min="11526" max="11526" width="3.5703125" style="1478" customWidth="1"/>
    <col min="11527" max="11527" width="5.85546875" style="1478" customWidth="1"/>
    <col min="11528" max="11528" width="3.7109375" style="1478" customWidth="1"/>
    <col min="11529" max="11529" width="4.7109375" style="1478" customWidth="1"/>
    <col min="11530" max="11530" width="3.7109375" style="1478" customWidth="1"/>
    <col min="11531" max="11531" width="5.85546875" style="1478" customWidth="1"/>
    <col min="11532" max="11532" width="3.7109375" style="1478" customWidth="1"/>
    <col min="11533" max="11533" width="4.85546875" style="1478" customWidth="1"/>
    <col min="11534" max="11534" width="3.7109375" style="1478" customWidth="1"/>
    <col min="11535" max="11535" width="6.28515625" style="1478" customWidth="1"/>
    <col min="11536" max="11536" width="3.7109375" style="1478" customWidth="1"/>
    <col min="11537" max="11537" width="4.7109375" style="1478" customWidth="1"/>
    <col min="11538" max="11538" width="3.7109375" style="1478" customWidth="1"/>
    <col min="11539" max="11539" width="6.85546875" style="1478" customWidth="1"/>
    <col min="11540" max="11540" width="1.42578125" style="1478" customWidth="1"/>
    <col min="11541" max="11541" width="4.28515625" style="1478" customWidth="1"/>
    <col min="11542" max="11548" width="3.7109375" style="1478" customWidth="1"/>
    <col min="11549" max="11549" width="4.85546875" style="1478" customWidth="1"/>
    <col min="11550" max="11550" width="3" style="1478" customWidth="1"/>
    <col min="11551" max="11551" width="4.85546875" style="1478" customWidth="1"/>
    <col min="11552" max="11552" width="3.140625" style="1478" customWidth="1"/>
    <col min="11553" max="11553" width="4.42578125" style="1478" customWidth="1"/>
    <col min="11554" max="11554" width="3.7109375" style="1478" customWidth="1"/>
    <col min="11555" max="11555" width="5.42578125" style="1478" customWidth="1"/>
    <col min="11556" max="11556" width="4.140625" style="1478" customWidth="1"/>
    <col min="11557" max="11557" width="2.7109375" style="1478" customWidth="1"/>
    <col min="11558" max="11558" width="7.28515625" style="1478" customWidth="1"/>
    <col min="11559" max="11776" width="8.85546875" style="1478"/>
    <col min="11777" max="11777" width="13.85546875" style="1478" customWidth="1"/>
    <col min="11778" max="11778" width="12.7109375" style="1478" customWidth="1"/>
    <col min="11779" max="11779" width="6.140625" style="1478" customWidth="1"/>
    <col min="11780" max="11780" width="2.7109375" style="1478" customWidth="1"/>
    <col min="11781" max="11781" width="5.85546875" style="1478" customWidth="1"/>
    <col min="11782" max="11782" width="3.5703125" style="1478" customWidth="1"/>
    <col min="11783" max="11783" width="5.85546875" style="1478" customWidth="1"/>
    <col min="11784" max="11784" width="3.7109375" style="1478" customWidth="1"/>
    <col min="11785" max="11785" width="4.7109375" style="1478" customWidth="1"/>
    <col min="11786" max="11786" width="3.7109375" style="1478" customWidth="1"/>
    <col min="11787" max="11787" width="5.85546875" style="1478" customWidth="1"/>
    <col min="11788" max="11788" width="3.7109375" style="1478" customWidth="1"/>
    <col min="11789" max="11789" width="4.85546875" style="1478" customWidth="1"/>
    <col min="11790" max="11790" width="3.7109375" style="1478" customWidth="1"/>
    <col min="11791" max="11791" width="6.28515625" style="1478" customWidth="1"/>
    <col min="11792" max="11792" width="3.7109375" style="1478" customWidth="1"/>
    <col min="11793" max="11793" width="4.7109375" style="1478" customWidth="1"/>
    <col min="11794" max="11794" width="3.7109375" style="1478" customWidth="1"/>
    <col min="11795" max="11795" width="6.85546875" style="1478" customWidth="1"/>
    <col min="11796" max="11796" width="1.42578125" style="1478" customWidth="1"/>
    <col min="11797" max="11797" width="4.28515625" style="1478" customWidth="1"/>
    <col min="11798" max="11804" width="3.7109375" style="1478" customWidth="1"/>
    <col min="11805" max="11805" width="4.85546875" style="1478" customWidth="1"/>
    <col min="11806" max="11806" width="3" style="1478" customWidth="1"/>
    <col min="11807" max="11807" width="4.85546875" style="1478" customWidth="1"/>
    <col min="11808" max="11808" width="3.140625" style="1478" customWidth="1"/>
    <col min="11809" max="11809" width="4.42578125" style="1478" customWidth="1"/>
    <col min="11810" max="11810" width="3.7109375" style="1478" customWidth="1"/>
    <col min="11811" max="11811" width="5.42578125" style="1478" customWidth="1"/>
    <col min="11812" max="11812" width="4.140625" style="1478" customWidth="1"/>
    <col min="11813" max="11813" width="2.7109375" style="1478" customWidth="1"/>
    <col min="11814" max="11814" width="7.28515625" style="1478" customWidth="1"/>
    <col min="11815" max="12032" width="8.85546875" style="1478"/>
    <col min="12033" max="12033" width="13.85546875" style="1478" customWidth="1"/>
    <col min="12034" max="12034" width="12.7109375" style="1478" customWidth="1"/>
    <col min="12035" max="12035" width="6.140625" style="1478" customWidth="1"/>
    <col min="12036" max="12036" width="2.7109375" style="1478" customWidth="1"/>
    <col min="12037" max="12037" width="5.85546875" style="1478" customWidth="1"/>
    <col min="12038" max="12038" width="3.5703125" style="1478" customWidth="1"/>
    <col min="12039" max="12039" width="5.85546875" style="1478" customWidth="1"/>
    <col min="12040" max="12040" width="3.7109375" style="1478" customWidth="1"/>
    <col min="12041" max="12041" width="4.7109375" style="1478" customWidth="1"/>
    <col min="12042" max="12042" width="3.7109375" style="1478" customWidth="1"/>
    <col min="12043" max="12043" width="5.85546875" style="1478" customWidth="1"/>
    <col min="12044" max="12044" width="3.7109375" style="1478" customWidth="1"/>
    <col min="12045" max="12045" width="4.85546875" style="1478" customWidth="1"/>
    <col min="12046" max="12046" width="3.7109375" style="1478" customWidth="1"/>
    <col min="12047" max="12047" width="6.28515625" style="1478" customWidth="1"/>
    <col min="12048" max="12048" width="3.7109375" style="1478" customWidth="1"/>
    <col min="12049" max="12049" width="4.7109375" style="1478" customWidth="1"/>
    <col min="12050" max="12050" width="3.7109375" style="1478" customWidth="1"/>
    <col min="12051" max="12051" width="6.85546875" style="1478" customWidth="1"/>
    <col min="12052" max="12052" width="1.42578125" style="1478" customWidth="1"/>
    <col min="12053" max="12053" width="4.28515625" style="1478" customWidth="1"/>
    <col min="12054" max="12060" width="3.7109375" style="1478" customWidth="1"/>
    <col min="12061" max="12061" width="4.85546875" style="1478" customWidth="1"/>
    <col min="12062" max="12062" width="3" style="1478" customWidth="1"/>
    <col min="12063" max="12063" width="4.85546875" style="1478" customWidth="1"/>
    <col min="12064" max="12064" width="3.140625" style="1478" customWidth="1"/>
    <col min="12065" max="12065" width="4.42578125" style="1478" customWidth="1"/>
    <col min="12066" max="12066" width="3.7109375" style="1478" customWidth="1"/>
    <col min="12067" max="12067" width="5.42578125" style="1478" customWidth="1"/>
    <col min="12068" max="12068" width="4.140625" style="1478" customWidth="1"/>
    <col min="12069" max="12069" width="2.7109375" style="1478" customWidth="1"/>
    <col min="12070" max="12070" width="7.28515625" style="1478" customWidth="1"/>
    <col min="12071" max="12288" width="8.85546875" style="1478"/>
    <col min="12289" max="12289" width="13.85546875" style="1478" customWidth="1"/>
    <col min="12290" max="12290" width="12.7109375" style="1478" customWidth="1"/>
    <col min="12291" max="12291" width="6.140625" style="1478" customWidth="1"/>
    <col min="12292" max="12292" width="2.7109375" style="1478" customWidth="1"/>
    <col min="12293" max="12293" width="5.85546875" style="1478" customWidth="1"/>
    <col min="12294" max="12294" width="3.5703125" style="1478" customWidth="1"/>
    <col min="12295" max="12295" width="5.85546875" style="1478" customWidth="1"/>
    <col min="12296" max="12296" width="3.7109375" style="1478" customWidth="1"/>
    <col min="12297" max="12297" width="4.7109375" style="1478" customWidth="1"/>
    <col min="12298" max="12298" width="3.7109375" style="1478" customWidth="1"/>
    <col min="12299" max="12299" width="5.85546875" style="1478" customWidth="1"/>
    <col min="12300" max="12300" width="3.7109375" style="1478" customWidth="1"/>
    <col min="12301" max="12301" width="4.85546875" style="1478" customWidth="1"/>
    <col min="12302" max="12302" width="3.7109375" style="1478" customWidth="1"/>
    <col min="12303" max="12303" width="6.28515625" style="1478" customWidth="1"/>
    <col min="12304" max="12304" width="3.7109375" style="1478" customWidth="1"/>
    <col min="12305" max="12305" width="4.7109375" style="1478" customWidth="1"/>
    <col min="12306" max="12306" width="3.7109375" style="1478" customWidth="1"/>
    <col min="12307" max="12307" width="6.85546875" style="1478" customWidth="1"/>
    <col min="12308" max="12308" width="1.42578125" style="1478" customWidth="1"/>
    <col min="12309" max="12309" width="4.28515625" style="1478" customWidth="1"/>
    <col min="12310" max="12316" width="3.7109375" style="1478" customWidth="1"/>
    <col min="12317" max="12317" width="4.85546875" style="1478" customWidth="1"/>
    <col min="12318" max="12318" width="3" style="1478" customWidth="1"/>
    <col min="12319" max="12319" width="4.85546875" style="1478" customWidth="1"/>
    <col min="12320" max="12320" width="3.140625" style="1478" customWidth="1"/>
    <col min="12321" max="12321" width="4.42578125" style="1478" customWidth="1"/>
    <col min="12322" max="12322" width="3.7109375" style="1478" customWidth="1"/>
    <col min="12323" max="12323" width="5.42578125" style="1478" customWidth="1"/>
    <col min="12324" max="12324" width="4.140625" style="1478" customWidth="1"/>
    <col min="12325" max="12325" width="2.7109375" style="1478" customWidth="1"/>
    <col min="12326" max="12326" width="7.28515625" style="1478" customWidth="1"/>
    <col min="12327" max="12544" width="8.85546875" style="1478"/>
    <col min="12545" max="12545" width="13.85546875" style="1478" customWidth="1"/>
    <col min="12546" max="12546" width="12.7109375" style="1478" customWidth="1"/>
    <col min="12547" max="12547" width="6.140625" style="1478" customWidth="1"/>
    <col min="12548" max="12548" width="2.7109375" style="1478" customWidth="1"/>
    <col min="12549" max="12549" width="5.85546875" style="1478" customWidth="1"/>
    <col min="12550" max="12550" width="3.5703125" style="1478" customWidth="1"/>
    <col min="12551" max="12551" width="5.85546875" style="1478" customWidth="1"/>
    <col min="12552" max="12552" width="3.7109375" style="1478" customWidth="1"/>
    <col min="12553" max="12553" width="4.7109375" style="1478" customWidth="1"/>
    <col min="12554" max="12554" width="3.7109375" style="1478" customWidth="1"/>
    <col min="12555" max="12555" width="5.85546875" style="1478" customWidth="1"/>
    <col min="12556" max="12556" width="3.7109375" style="1478" customWidth="1"/>
    <col min="12557" max="12557" width="4.85546875" style="1478" customWidth="1"/>
    <col min="12558" max="12558" width="3.7109375" style="1478" customWidth="1"/>
    <col min="12559" max="12559" width="6.28515625" style="1478" customWidth="1"/>
    <col min="12560" max="12560" width="3.7109375" style="1478" customWidth="1"/>
    <col min="12561" max="12561" width="4.7109375" style="1478" customWidth="1"/>
    <col min="12562" max="12562" width="3.7109375" style="1478" customWidth="1"/>
    <col min="12563" max="12563" width="6.85546875" style="1478" customWidth="1"/>
    <col min="12564" max="12564" width="1.42578125" style="1478" customWidth="1"/>
    <col min="12565" max="12565" width="4.28515625" style="1478" customWidth="1"/>
    <col min="12566" max="12572" width="3.7109375" style="1478" customWidth="1"/>
    <col min="12573" max="12573" width="4.85546875" style="1478" customWidth="1"/>
    <col min="12574" max="12574" width="3" style="1478" customWidth="1"/>
    <col min="12575" max="12575" width="4.85546875" style="1478" customWidth="1"/>
    <col min="12576" max="12576" width="3.140625" style="1478" customWidth="1"/>
    <col min="12577" max="12577" width="4.42578125" style="1478" customWidth="1"/>
    <col min="12578" max="12578" width="3.7109375" style="1478" customWidth="1"/>
    <col min="12579" max="12579" width="5.42578125" style="1478" customWidth="1"/>
    <col min="12580" max="12580" width="4.140625" style="1478" customWidth="1"/>
    <col min="12581" max="12581" width="2.7109375" style="1478" customWidth="1"/>
    <col min="12582" max="12582" width="7.28515625" style="1478" customWidth="1"/>
    <col min="12583" max="12800" width="8.85546875" style="1478"/>
    <col min="12801" max="12801" width="13.85546875" style="1478" customWidth="1"/>
    <col min="12802" max="12802" width="12.7109375" style="1478" customWidth="1"/>
    <col min="12803" max="12803" width="6.140625" style="1478" customWidth="1"/>
    <col min="12804" max="12804" width="2.7109375" style="1478" customWidth="1"/>
    <col min="12805" max="12805" width="5.85546875" style="1478" customWidth="1"/>
    <col min="12806" max="12806" width="3.5703125" style="1478" customWidth="1"/>
    <col min="12807" max="12807" width="5.85546875" style="1478" customWidth="1"/>
    <col min="12808" max="12808" width="3.7109375" style="1478" customWidth="1"/>
    <col min="12809" max="12809" width="4.7109375" style="1478" customWidth="1"/>
    <col min="12810" max="12810" width="3.7109375" style="1478" customWidth="1"/>
    <col min="12811" max="12811" width="5.85546875" style="1478" customWidth="1"/>
    <col min="12812" max="12812" width="3.7109375" style="1478" customWidth="1"/>
    <col min="12813" max="12813" width="4.85546875" style="1478" customWidth="1"/>
    <col min="12814" max="12814" width="3.7109375" style="1478" customWidth="1"/>
    <col min="12815" max="12815" width="6.28515625" style="1478" customWidth="1"/>
    <col min="12816" max="12816" width="3.7109375" style="1478" customWidth="1"/>
    <col min="12817" max="12817" width="4.7109375" style="1478" customWidth="1"/>
    <col min="12818" max="12818" width="3.7109375" style="1478" customWidth="1"/>
    <col min="12819" max="12819" width="6.85546875" style="1478" customWidth="1"/>
    <col min="12820" max="12820" width="1.42578125" style="1478" customWidth="1"/>
    <col min="12821" max="12821" width="4.28515625" style="1478" customWidth="1"/>
    <col min="12822" max="12828" width="3.7109375" style="1478" customWidth="1"/>
    <col min="12829" max="12829" width="4.85546875" style="1478" customWidth="1"/>
    <col min="12830" max="12830" width="3" style="1478" customWidth="1"/>
    <col min="12831" max="12831" width="4.85546875" style="1478" customWidth="1"/>
    <col min="12832" max="12832" width="3.140625" style="1478" customWidth="1"/>
    <col min="12833" max="12833" width="4.42578125" style="1478" customWidth="1"/>
    <col min="12834" max="12834" width="3.7109375" style="1478" customWidth="1"/>
    <col min="12835" max="12835" width="5.42578125" style="1478" customWidth="1"/>
    <col min="12836" max="12836" width="4.140625" style="1478" customWidth="1"/>
    <col min="12837" max="12837" width="2.7109375" style="1478" customWidth="1"/>
    <col min="12838" max="12838" width="7.28515625" style="1478" customWidth="1"/>
    <col min="12839" max="13056" width="8.85546875" style="1478"/>
    <col min="13057" max="13057" width="13.85546875" style="1478" customWidth="1"/>
    <col min="13058" max="13058" width="12.7109375" style="1478" customWidth="1"/>
    <col min="13059" max="13059" width="6.140625" style="1478" customWidth="1"/>
    <col min="13060" max="13060" width="2.7109375" style="1478" customWidth="1"/>
    <col min="13061" max="13061" width="5.85546875" style="1478" customWidth="1"/>
    <col min="13062" max="13062" width="3.5703125" style="1478" customWidth="1"/>
    <col min="13063" max="13063" width="5.85546875" style="1478" customWidth="1"/>
    <col min="13064" max="13064" width="3.7109375" style="1478" customWidth="1"/>
    <col min="13065" max="13065" width="4.7109375" style="1478" customWidth="1"/>
    <col min="13066" max="13066" width="3.7109375" style="1478" customWidth="1"/>
    <col min="13067" max="13067" width="5.85546875" style="1478" customWidth="1"/>
    <col min="13068" max="13068" width="3.7109375" style="1478" customWidth="1"/>
    <col min="13069" max="13069" width="4.85546875" style="1478" customWidth="1"/>
    <col min="13070" max="13070" width="3.7109375" style="1478" customWidth="1"/>
    <col min="13071" max="13071" width="6.28515625" style="1478" customWidth="1"/>
    <col min="13072" max="13072" width="3.7109375" style="1478" customWidth="1"/>
    <col min="13073" max="13073" width="4.7109375" style="1478" customWidth="1"/>
    <col min="13074" max="13074" width="3.7109375" style="1478" customWidth="1"/>
    <col min="13075" max="13075" width="6.85546875" style="1478" customWidth="1"/>
    <col min="13076" max="13076" width="1.42578125" style="1478" customWidth="1"/>
    <col min="13077" max="13077" width="4.28515625" style="1478" customWidth="1"/>
    <col min="13078" max="13084" width="3.7109375" style="1478" customWidth="1"/>
    <col min="13085" max="13085" width="4.85546875" style="1478" customWidth="1"/>
    <col min="13086" max="13086" width="3" style="1478" customWidth="1"/>
    <col min="13087" max="13087" width="4.85546875" style="1478" customWidth="1"/>
    <col min="13088" max="13088" width="3.140625" style="1478" customWidth="1"/>
    <col min="13089" max="13089" width="4.42578125" style="1478" customWidth="1"/>
    <col min="13090" max="13090" width="3.7109375" style="1478" customWidth="1"/>
    <col min="13091" max="13091" width="5.42578125" style="1478" customWidth="1"/>
    <col min="13092" max="13092" width="4.140625" style="1478" customWidth="1"/>
    <col min="13093" max="13093" width="2.7109375" style="1478" customWidth="1"/>
    <col min="13094" max="13094" width="7.28515625" style="1478" customWidth="1"/>
    <col min="13095" max="13312" width="8.85546875" style="1478"/>
    <col min="13313" max="13313" width="13.85546875" style="1478" customWidth="1"/>
    <col min="13314" max="13314" width="12.7109375" style="1478" customWidth="1"/>
    <col min="13315" max="13315" width="6.140625" style="1478" customWidth="1"/>
    <col min="13316" max="13316" width="2.7109375" style="1478" customWidth="1"/>
    <col min="13317" max="13317" width="5.85546875" style="1478" customWidth="1"/>
    <col min="13318" max="13318" width="3.5703125" style="1478" customWidth="1"/>
    <col min="13319" max="13319" width="5.85546875" style="1478" customWidth="1"/>
    <col min="13320" max="13320" width="3.7109375" style="1478" customWidth="1"/>
    <col min="13321" max="13321" width="4.7109375" style="1478" customWidth="1"/>
    <col min="13322" max="13322" width="3.7109375" style="1478" customWidth="1"/>
    <col min="13323" max="13323" width="5.85546875" style="1478" customWidth="1"/>
    <col min="13324" max="13324" width="3.7109375" style="1478" customWidth="1"/>
    <col min="13325" max="13325" width="4.85546875" style="1478" customWidth="1"/>
    <col min="13326" max="13326" width="3.7109375" style="1478" customWidth="1"/>
    <col min="13327" max="13327" width="6.28515625" style="1478" customWidth="1"/>
    <col min="13328" max="13328" width="3.7109375" style="1478" customWidth="1"/>
    <col min="13329" max="13329" width="4.7109375" style="1478" customWidth="1"/>
    <col min="13330" max="13330" width="3.7109375" style="1478" customWidth="1"/>
    <col min="13331" max="13331" width="6.85546875" style="1478" customWidth="1"/>
    <col min="13332" max="13332" width="1.42578125" style="1478" customWidth="1"/>
    <col min="13333" max="13333" width="4.28515625" style="1478" customWidth="1"/>
    <col min="13334" max="13340" width="3.7109375" style="1478" customWidth="1"/>
    <col min="13341" max="13341" width="4.85546875" style="1478" customWidth="1"/>
    <col min="13342" max="13342" width="3" style="1478" customWidth="1"/>
    <col min="13343" max="13343" width="4.85546875" style="1478" customWidth="1"/>
    <col min="13344" max="13344" width="3.140625" style="1478" customWidth="1"/>
    <col min="13345" max="13345" width="4.42578125" style="1478" customWidth="1"/>
    <col min="13346" max="13346" width="3.7109375" style="1478" customWidth="1"/>
    <col min="13347" max="13347" width="5.42578125" style="1478" customWidth="1"/>
    <col min="13348" max="13348" width="4.140625" style="1478" customWidth="1"/>
    <col min="13349" max="13349" width="2.7109375" style="1478" customWidth="1"/>
    <col min="13350" max="13350" width="7.28515625" style="1478" customWidth="1"/>
    <col min="13351" max="13568" width="8.85546875" style="1478"/>
    <col min="13569" max="13569" width="13.85546875" style="1478" customWidth="1"/>
    <col min="13570" max="13570" width="12.7109375" style="1478" customWidth="1"/>
    <col min="13571" max="13571" width="6.140625" style="1478" customWidth="1"/>
    <col min="13572" max="13572" width="2.7109375" style="1478" customWidth="1"/>
    <col min="13573" max="13573" width="5.85546875" style="1478" customWidth="1"/>
    <col min="13574" max="13574" width="3.5703125" style="1478" customWidth="1"/>
    <col min="13575" max="13575" width="5.85546875" style="1478" customWidth="1"/>
    <col min="13576" max="13576" width="3.7109375" style="1478" customWidth="1"/>
    <col min="13577" max="13577" width="4.7109375" style="1478" customWidth="1"/>
    <col min="13578" max="13578" width="3.7109375" style="1478" customWidth="1"/>
    <col min="13579" max="13579" width="5.85546875" style="1478" customWidth="1"/>
    <col min="13580" max="13580" width="3.7109375" style="1478" customWidth="1"/>
    <col min="13581" max="13581" width="4.85546875" style="1478" customWidth="1"/>
    <col min="13582" max="13582" width="3.7109375" style="1478" customWidth="1"/>
    <col min="13583" max="13583" width="6.28515625" style="1478" customWidth="1"/>
    <col min="13584" max="13584" width="3.7109375" style="1478" customWidth="1"/>
    <col min="13585" max="13585" width="4.7109375" style="1478" customWidth="1"/>
    <col min="13586" max="13586" width="3.7109375" style="1478" customWidth="1"/>
    <col min="13587" max="13587" width="6.85546875" style="1478" customWidth="1"/>
    <col min="13588" max="13588" width="1.42578125" style="1478" customWidth="1"/>
    <col min="13589" max="13589" width="4.28515625" style="1478" customWidth="1"/>
    <col min="13590" max="13596" width="3.7109375" style="1478" customWidth="1"/>
    <col min="13597" max="13597" width="4.85546875" style="1478" customWidth="1"/>
    <col min="13598" max="13598" width="3" style="1478" customWidth="1"/>
    <col min="13599" max="13599" width="4.85546875" style="1478" customWidth="1"/>
    <col min="13600" max="13600" width="3.140625" style="1478" customWidth="1"/>
    <col min="13601" max="13601" width="4.42578125" style="1478" customWidth="1"/>
    <col min="13602" max="13602" width="3.7109375" style="1478" customWidth="1"/>
    <col min="13603" max="13603" width="5.42578125" style="1478" customWidth="1"/>
    <col min="13604" max="13604" width="4.140625" style="1478" customWidth="1"/>
    <col min="13605" max="13605" width="2.7109375" style="1478" customWidth="1"/>
    <col min="13606" max="13606" width="7.28515625" style="1478" customWidth="1"/>
    <col min="13607" max="13824" width="8.85546875" style="1478"/>
    <col min="13825" max="13825" width="13.85546875" style="1478" customWidth="1"/>
    <col min="13826" max="13826" width="12.7109375" style="1478" customWidth="1"/>
    <col min="13827" max="13827" width="6.140625" style="1478" customWidth="1"/>
    <col min="13828" max="13828" width="2.7109375" style="1478" customWidth="1"/>
    <col min="13829" max="13829" width="5.85546875" style="1478" customWidth="1"/>
    <col min="13830" max="13830" width="3.5703125" style="1478" customWidth="1"/>
    <col min="13831" max="13831" width="5.85546875" style="1478" customWidth="1"/>
    <col min="13832" max="13832" width="3.7109375" style="1478" customWidth="1"/>
    <col min="13833" max="13833" width="4.7109375" style="1478" customWidth="1"/>
    <col min="13834" max="13834" width="3.7109375" style="1478" customWidth="1"/>
    <col min="13835" max="13835" width="5.85546875" style="1478" customWidth="1"/>
    <col min="13836" max="13836" width="3.7109375" style="1478" customWidth="1"/>
    <col min="13837" max="13837" width="4.85546875" style="1478" customWidth="1"/>
    <col min="13838" max="13838" width="3.7109375" style="1478" customWidth="1"/>
    <col min="13839" max="13839" width="6.28515625" style="1478" customWidth="1"/>
    <col min="13840" max="13840" width="3.7109375" style="1478" customWidth="1"/>
    <col min="13841" max="13841" width="4.7109375" style="1478" customWidth="1"/>
    <col min="13842" max="13842" width="3.7109375" style="1478" customWidth="1"/>
    <col min="13843" max="13843" width="6.85546875" style="1478" customWidth="1"/>
    <col min="13844" max="13844" width="1.42578125" style="1478" customWidth="1"/>
    <col min="13845" max="13845" width="4.28515625" style="1478" customWidth="1"/>
    <col min="13846" max="13852" width="3.7109375" style="1478" customWidth="1"/>
    <col min="13853" max="13853" width="4.85546875" style="1478" customWidth="1"/>
    <col min="13854" max="13854" width="3" style="1478" customWidth="1"/>
    <col min="13855" max="13855" width="4.85546875" style="1478" customWidth="1"/>
    <col min="13856" max="13856" width="3.140625" style="1478" customWidth="1"/>
    <col min="13857" max="13857" width="4.42578125" style="1478" customWidth="1"/>
    <col min="13858" max="13858" width="3.7109375" style="1478" customWidth="1"/>
    <col min="13859" max="13859" width="5.42578125" style="1478" customWidth="1"/>
    <col min="13860" max="13860" width="4.140625" style="1478" customWidth="1"/>
    <col min="13861" max="13861" width="2.7109375" style="1478" customWidth="1"/>
    <col min="13862" max="13862" width="7.28515625" style="1478" customWidth="1"/>
    <col min="13863" max="14080" width="8.85546875" style="1478"/>
    <col min="14081" max="14081" width="13.85546875" style="1478" customWidth="1"/>
    <col min="14082" max="14082" width="12.7109375" style="1478" customWidth="1"/>
    <col min="14083" max="14083" width="6.140625" style="1478" customWidth="1"/>
    <col min="14084" max="14084" width="2.7109375" style="1478" customWidth="1"/>
    <col min="14085" max="14085" width="5.85546875" style="1478" customWidth="1"/>
    <col min="14086" max="14086" width="3.5703125" style="1478" customWidth="1"/>
    <col min="14087" max="14087" width="5.85546875" style="1478" customWidth="1"/>
    <col min="14088" max="14088" width="3.7109375" style="1478" customWidth="1"/>
    <col min="14089" max="14089" width="4.7109375" style="1478" customWidth="1"/>
    <col min="14090" max="14090" width="3.7109375" style="1478" customWidth="1"/>
    <col min="14091" max="14091" width="5.85546875" style="1478" customWidth="1"/>
    <col min="14092" max="14092" width="3.7109375" style="1478" customWidth="1"/>
    <col min="14093" max="14093" width="4.85546875" style="1478" customWidth="1"/>
    <col min="14094" max="14094" width="3.7109375" style="1478" customWidth="1"/>
    <col min="14095" max="14095" width="6.28515625" style="1478" customWidth="1"/>
    <col min="14096" max="14096" width="3.7109375" style="1478" customWidth="1"/>
    <col min="14097" max="14097" width="4.7109375" style="1478" customWidth="1"/>
    <col min="14098" max="14098" width="3.7109375" style="1478" customWidth="1"/>
    <col min="14099" max="14099" width="6.85546875" style="1478" customWidth="1"/>
    <col min="14100" max="14100" width="1.42578125" style="1478" customWidth="1"/>
    <col min="14101" max="14101" width="4.28515625" style="1478" customWidth="1"/>
    <col min="14102" max="14108" width="3.7109375" style="1478" customWidth="1"/>
    <col min="14109" max="14109" width="4.85546875" style="1478" customWidth="1"/>
    <col min="14110" max="14110" width="3" style="1478" customWidth="1"/>
    <col min="14111" max="14111" width="4.85546875" style="1478" customWidth="1"/>
    <col min="14112" max="14112" width="3.140625" style="1478" customWidth="1"/>
    <col min="14113" max="14113" width="4.42578125" style="1478" customWidth="1"/>
    <col min="14114" max="14114" width="3.7109375" style="1478" customWidth="1"/>
    <col min="14115" max="14115" width="5.42578125" style="1478" customWidth="1"/>
    <col min="14116" max="14116" width="4.140625" style="1478" customWidth="1"/>
    <col min="14117" max="14117" width="2.7109375" style="1478" customWidth="1"/>
    <col min="14118" max="14118" width="7.28515625" style="1478" customWidth="1"/>
    <col min="14119" max="14336" width="8.85546875" style="1478"/>
    <col min="14337" max="14337" width="13.85546875" style="1478" customWidth="1"/>
    <col min="14338" max="14338" width="12.7109375" style="1478" customWidth="1"/>
    <col min="14339" max="14339" width="6.140625" style="1478" customWidth="1"/>
    <col min="14340" max="14340" width="2.7109375" style="1478" customWidth="1"/>
    <col min="14341" max="14341" width="5.85546875" style="1478" customWidth="1"/>
    <col min="14342" max="14342" width="3.5703125" style="1478" customWidth="1"/>
    <col min="14343" max="14343" width="5.85546875" style="1478" customWidth="1"/>
    <col min="14344" max="14344" width="3.7109375" style="1478" customWidth="1"/>
    <col min="14345" max="14345" width="4.7109375" style="1478" customWidth="1"/>
    <col min="14346" max="14346" width="3.7109375" style="1478" customWidth="1"/>
    <col min="14347" max="14347" width="5.85546875" style="1478" customWidth="1"/>
    <col min="14348" max="14348" width="3.7109375" style="1478" customWidth="1"/>
    <col min="14349" max="14349" width="4.85546875" style="1478" customWidth="1"/>
    <col min="14350" max="14350" width="3.7109375" style="1478" customWidth="1"/>
    <col min="14351" max="14351" width="6.28515625" style="1478" customWidth="1"/>
    <col min="14352" max="14352" width="3.7109375" style="1478" customWidth="1"/>
    <col min="14353" max="14353" width="4.7109375" style="1478" customWidth="1"/>
    <col min="14354" max="14354" width="3.7109375" style="1478" customWidth="1"/>
    <col min="14355" max="14355" width="6.85546875" style="1478" customWidth="1"/>
    <col min="14356" max="14356" width="1.42578125" style="1478" customWidth="1"/>
    <col min="14357" max="14357" width="4.28515625" style="1478" customWidth="1"/>
    <col min="14358" max="14364" width="3.7109375" style="1478" customWidth="1"/>
    <col min="14365" max="14365" width="4.85546875" style="1478" customWidth="1"/>
    <col min="14366" max="14366" width="3" style="1478" customWidth="1"/>
    <col min="14367" max="14367" width="4.85546875" style="1478" customWidth="1"/>
    <col min="14368" max="14368" width="3.140625" style="1478" customWidth="1"/>
    <col min="14369" max="14369" width="4.42578125" style="1478" customWidth="1"/>
    <col min="14370" max="14370" width="3.7109375" style="1478" customWidth="1"/>
    <col min="14371" max="14371" width="5.42578125" style="1478" customWidth="1"/>
    <col min="14372" max="14372" width="4.140625" style="1478" customWidth="1"/>
    <col min="14373" max="14373" width="2.7109375" style="1478" customWidth="1"/>
    <col min="14374" max="14374" width="7.28515625" style="1478" customWidth="1"/>
    <col min="14375" max="14592" width="8.85546875" style="1478"/>
    <col min="14593" max="14593" width="13.85546875" style="1478" customWidth="1"/>
    <col min="14594" max="14594" width="12.7109375" style="1478" customWidth="1"/>
    <col min="14595" max="14595" width="6.140625" style="1478" customWidth="1"/>
    <col min="14596" max="14596" width="2.7109375" style="1478" customWidth="1"/>
    <col min="14597" max="14597" width="5.85546875" style="1478" customWidth="1"/>
    <col min="14598" max="14598" width="3.5703125" style="1478" customWidth="1"/>
    <col min="14599" max="14599" width="5.85546875" style="1478" customWidth="1"/>
    <col min="14600" max="14600" width="3.7109375" style="1478" customWidth="1"/>
    <col min="14601" max="14601" width="4.7109375" style="1478" customWidth="1"/>
    <col min="14602" max="14602" width="3.7109375" style="1478" customWidth="1"/>
    <col min="14603" max="14603" width="5.85546875" style="1478" customWidth="1"/>
    <col min="14604" max="14604" width="3.7109375" style="1478" customWidth="1"/>
    <col min="14605" max="14605" width="4.85546875" style="1478" customWidth="1"/>
    <col min="14606" max="14606" width="3.7109375" style="1478" customWidth="1"/>
    <col min="14607" max="14607" width="6.28515625" style="1478" customWidth="1"/>
    <col min="14608" max="14608" width="3.7109375" style="1478" customWidth="1"/>
    <col min="14609" max="14609" width="4.7109375" style="1478" customWidth="1"/>
    <col min="14610" max="14610" width="3.7109375" style="1478" customWidth="1"/>
    <col min="14611" max="14611" width="6.85546875" style="1478" customWidth="1"/>
    <col min="14612" max="14612" width="1.42578125" style="1478" customWidth="1"/>
    <col min="14613" max="14613" width="4.28515625" style="1478" customWidth="1"/>
    <col min="14614" max="14620" width="3.7109375" style="1478" customWidth="1"/>
    <col min="14621" max="14621" width="4.85546875" style="1478" customWidth="1"/>
    <col min="14622" max="14622" width="3" style="1478" customWidth="1"/>
    <col min="14623" max="14623" width="4.85546875" style="1478" customWidth="1"/>
    <col min="14624" max="14624" width="3.140625" style="1478" customWidth="1"/>
    <col min="14625" max="14625" width="4.42578125" style="1478" customWidth="1"/>
    <col min="14626" max="14626" width="3.7109375" style="1478" customWidth="1"/>
    <col min="14627" max="14627" width="5.42578125" style="1478" customWidth="1"/>
    <col min="14628" max="14628" width="4.140625" style="1478" customWidth="1"/>
    <col min="14629" max="14629" width="2.7109375" style="1478" customWidth="1"/>
    <col min="14630" max="14630" width="7.28515625" style="1478" customWidth="1"/>
    <col min="14631" max="14848" width="8.85546875" style="1478"/>
    <col min="14849" max="14849" width="13.85546875" style="1478" customWidth="1"/>
    <col min="14850" max="14850" width="12.7109375" style="1478" customWidth="1"/>
    <col min="14851" max="14851" width="6.140625" style="1478" customWidth="1"/>
    <col min="14852" max="14852" width="2.7109375" style="1478" customWidth="1"/>
    <col min="14853" max="14853" width="5.85546875" style="1478" customWidth="1"/>
    <col min="14854" max="14854" width="3.5703125" style="1478" customWidth="1"/>
    <col min="14855" max="14855" width="5.85546875" style="1478" customWidth="1"/>
    <col min="14856" max="14856" width="3.7109375" style="1478" customWidth="1"/>
    <col min="14857" max="14857" width="4.7109375" style="1478" customWidth="1"/>
    <col min="14858" max="14858" width="3.7109375" style="1478" customWidth="1"/>
    <col min="14859" max="14859" width="5.85546875" style="1478" customWidth="1"/>
    <col min="14860" max="14860" width="3.7109375" style="1478" customWidth="1"/>
    <col min="14861" max="14861" width="4.85546875" style="1478" customWidth="1"/>
    <col min="14862" max="14862" width="3.7109375" style="1478" customWidth="1"/>
    <col min="14863" max="14863" width="6.28515625" style="1478" customWidth="1"/>
    <col min="14864" max="14864" width="3.7109375" style="1478" customWidth="1"/>
    <col min="14865" max="14865" width="4.7109375" style="1478" customWidth="1"/>
    <col min="14866" max="14866" width="3.7109375" style="1478" customWidth="1"/>
    <col min="14867" max="14867" width="6.85546875" style="1478" customWidth="1"/>
    <col min="14868" max="14868" width="1.42578125" style="1478" customWidth="1"/>
    <col min="14869" max="14869" width="4.28515625" style="1478" customWidth="1"/>
    <col min="14870" max="14876" width="3.7109375" style="1478" customWidth="1"/>
    <col min="14877" max="14877" width="4.85546875" style="1478" customWidth="1"/>
    <col min="14878" max="14878" width="3" style="1478" customWidth="1"/>
    <col min="14879" max="14879" width="4.85546875" style="1478" customWidth="1"/>
    <col min="14880" max="14880" width="3.140625" style="1478" customWidth="1"/>
    <col min="14881" max="14881" width="4.42578125" style="1478" customWidth="1"/>
    <col min="14882" max="14882" width="3.7109375" style="1478" customWidth="1"/>
    <col min="14883" max="14883" width="5.42578125" style="1478" customWidth="1"/>
    <col min="14884" max="14884" width="4.140625" style="1478" customWidth="1"/>
    <col min="14885" max="14885" width="2.7109375" style="1478" customWidth="1"/>
    <col min="14886" max="14886" width="7.28515625" style="1478" customWidth="1"/>
    <col min="14887" max="15104" width="8.85546875" style="1478"/>
    <col min="15105" max="15105" width="13.85546875" style="1478" customWidth="1"/>
    <col min="15106" max="15106" width="12.7109375" style="1478" customWidth="1"/>
    <col min="15107" max="15107" width="6.140625" style="1478" customWidth="1"/>
    <col min="15108" max="15108" width="2.7109375" style="1478" customWidth="1"/>
    <col min="15109" max="15109" width="5.85546875" style="1478" customWidth="1"/>
    <col min="15110" max="15110" width="3.5703125" style="1478" customWidth="1"/>
    <col min="15111" max="15111" width="5.85546875" style="1478" customWidth="1"/>
    <col min="15112" max="15112" width="3.7109375" style="1478" customWidth="1"/>
    <col min="15113" max="15113" width="4.7109375" style="1478" customWidth="1"/>
    <col min="15114" max="15114" width="3.7109375" style="1478" customWidth="1"/>
    <col min="15115" max="15115" width="5.85546875" style="1478" customWidth="1"/>
    <col min="15116" max="15116" width="3.7109375" style="1478" customWidth="1"/>
    <col min="15117" max="15117" width="4.85546875" style="1478" customWidth="1"/>
    <col min="15118" max="15118" width="3.7109375" style="1478" customWidth="1"/>
    <col min="15119" max="15119" width="6.28515625" style="1478" customWidth="1"/>
    <col min="15120" max="15120" width="3.7109375" style="1478" customWidth="1"/>
    <col min="15121" max="15121" width="4.7109375" style="1478" customWidth="1"/>
    <col min="15122" max="15122" width="3.7109375" style="1478" customWidth="1"/>
    <col min="15123" max="15123" width="6.85546875" style="1478" customWidth="1"/>
    <col min="15124" max="15124" width="1.42578125" style="1478" customWidth="1"/>
    <col min="15125" max="15125" width="4.28515625" style="1478" customWidth="1"/>
    <col min="15126" max="15132" width="3.7109375" style="1478" customWidth="1"/>
    <col min="15133" max="15133" width="4.85546875" style="1478" customWidth="1"/>
    <col min="15134" max="15134" width="3" style="1478" customWidth="1"/>
    <col min="15135" max="15135" width="4.85546875" style="1478" customWidth="1"/>
    <col min="15136" max="15136" width="3.140625" style="1478" customWidth="1"/>
    <col min="15137" max="15137" width="4.42578125" style="1478" customWidth="1"/>
    <col min="15138" max="15138" width="3.7109375" style="1478" customWidth="1"/>
    <col min="15139" max="15139" width="5.42578125" style="1478" customWidth="1"/>
    <col min="15140" max="15140" width="4.140625" style="1478" customWidth="1"/>
    <col min="15141" max="15141" width="2.7109375" style="1478" customWidth="1"/>
    <col min="15142" max="15142" width="7.28515625" style="1478" customWidth="1"/>
    <col min="15143" max="15360" width="8.85546875" style="1478"/>
    <col min="15361" max="15361" width="13.85546875" style="1478" customWidth="1"/>
    <col min="15362" max="15362" width="12.7109375" style="1478" customWidth="1"/>
    <col min="15363" max="15363" width="6.140625" style="1478" customWidth="1"/>
    <col min="15364" max="15364" width="2.7109375" style="1478" customWidth="1"/>
    <col min="15365" max="15365" width="5.85546875" style="1478" customWidth="1"/>
    <col min="15366" max="15366" width="3.5703125" style="1478" customWidth="1"/>
    <col min="15367" max="15367" width="5.85546875" style="1478" customWidth="1"/>
    <col min="15368" max="15368" width="3.7109375" style="1478" customWidth="1"/>
    <col min="15369" max="15369" width="4.7109375" style="1478" customWidth="1"/>
    <col min="15370" max="15370" width="3.7109375" style="1478" customWidth="1"/>
    <col min="15371" max="15371" width="5.85546875" style="1478" customWidth="1"/>
    <col min="15372" max="15372" width="3.7109375" style="1478" customWidth="1"/>
    <col min="15373" max="15373" width="4.85546875" style="1478" customWidth="1"/>
    <col min="15374" max="15374" width="3.7109375" style="1478" customWidth="1"/>
    <col min="15375" max="15375" width="6.28515625" style="1478" customWidth="1"/>
    <col min="15376" max="15376" width="3.7109375" style="1478" customWidth="1"/>
    <col min="15377" max="15377" width="4.7109375" style="1478" customWidth="1"/>
    <col min="15378" max="15378" width="3.7109375" style="1478" customWidth="1"/>
    <col min="15379" max="15379" width="6.85546875" style="1478" customWidth="1"/>
    <col min="15380" max="15380" width="1.42578125" style="1478" customWidth="1"/>
    <col min="15381" max="15381" width="4.28515625" style="1478" customWidth="1"/>
    <col min="15382" max="15388" width="3.7109375" style="1478" customWidth="1"/>
    <col min="15389" max="15389" width="4.85546875" style="1478" customWidth="1"/>
    <col min="15390" max="15390" width="3" style="1478" customWidth="1"/>
    <col min="15391" max="15391" width="4.85546875" style="1478" customWidth="1"/>
    <col min="15392" max="15392" width="3.140625" style="1478" customWidth="1"/>
    <col min="15393" max="15393" width="4.42578125" style="1478" customWidth="1"/>
    <col min="15394" max="15394" width="3.7109375" style="1478" customWidth="1"/>
    <col min="15395" max="15395" width="5.42578125" style="1478" customWidth="1"/>
    <col min="15396" max="15396" width="4.140625" style="1478" customWidth="1"/>
    <col min="15397" max="15397" width="2.7109375" style="1478" customWidth="1"/>
    <col min="15398" max="15398" width="7.28515625" style="1478" customWidth="1"/>
    <col min="15399" max="15616" width="8.85546875" style="1478"/>
    <col min="15617" max="15617" width="13.85546875" style="1478" customWidth="1"/>
    <col min="15618" max="15618" width="12.7109375" style="1478" customWidth="1"/>
    <col min="15619" max="15619" width="6.140625" style="1478" customWidth="1"/>
    <col min="15620" max="15620" width="2.7109375" style="1478" customWidth="1"/>
    <col min="15621" max="15621" width="5.85546875" style="1478" customWidth="1"/>
    <col min="15622" max="15622" width="3.5703125" style="1478" customWidth="1"/>
    <col min="15623" max="15623" width="5.85546875" style="1478" customWidth="1"/>
    <col min="15624" max="15624" width="3.7109375" style="1478" customWidth="1"/>
    <col min="15625" max="15625" width="4.7109375" style="1478" customWidth="1"/>
    <col min="15626" max="15626" width="3.7109375" style="1478" customWidth="1"/>
    <col min="15627" max="15627" width="5.85546875" style="1478" customWidth="1"/>
    <col min="15628" max="15628" width="3.7109375" style="1478" customWidth="1"/>
    <col min="15629" max="15629" width="4.85546875" style="1478" customWidth="1"/>
    <col min="15630" max="15630" width="3.7109375" style="1478" customWidth="1"/>
    <col min="15631" max="15631" width="6.28515625" style="1478" customWidth="1"/>
    <col min="15632" max="15632" width="3.7109375" style="1478" customWidth="1"/>
    <col min="15633" max="15633" width="4.7109375" style="1478" customWidth="1"/>
    <col min="15634" max="15634" width="3.7109375" style="1478" customWidth="1"/>
    <col min="15635" max="15635" width="6.85546875" style="1478" customWidth="1"/>
    <col min="15636" max="15636" width="1.42578125" style="1478" customWidth="1"/>
    <col min="15637" max="15637" width="4.28515625" style="1478" customWidth="1"/>
    <col min="15638" max="15644" width="3.7109375" style="1478" customWidth="1"/>
    <col min="15645" max="15645" width="4.85546875" style="1478" customWidth="1"/>
    <col min="15646" max="15646" width="3" style="1478" customWidth="1"/>
    <col min="15647" max="15647" width="4.85546875" style="1478" customWidth="1"/>
    <col min="15648" max="15648" width="3.140625" style="1478" customWidth="1"/>
    <col min="15649" max="15649" width="4.42578125" style="1478" customWidth="1"/>
    <col min="15650" max="15650" width="3.7109375" style="1478" customWidth="1"/>
    <col min="15651" max="15651" width="5.42578125" style="1478" customWidth="1"/>
    <col min="15652" max="15652" width="4.140625" style="1478" customWidth="1"/>
    <col min="15653" max="15653" width="2.7109375" style="1478" customWidth="1"/>
    <col min="15654" max="15654" width="7.28515625" style="1478" customWidth="1"/>
    <col min="15655" max="15872" width="8.85546875" style="1478"/>
    <col min="15873" max="15873" width="13.85546875" style="1478" customWidth="1"/>
    <col min="15874" max="15874" width="12.7109375" style="1478" customWidth="1"/>
    <col min="15875" max="15875" width="6.140625" style="1478" customWidth="1"/>
    <col min="15876" max="15876" width="2.7109375" style="1478" customWidth="1"/>
    <col min="15877" max="15877" width="5.85546875" style="1478" customWidth="1"/>
    <col min="15878" max="15878" width="3.5703125" style="1478" customWidth="1"/>
    <col min="15879" max="15879" width="5.85546875" style="1478" customWidth="1"/>
    <col min="15880" max="15880" width="3.7109375" style="1478" customWidth="1"/>
    <col min="15881" max="15881" width="4.7109375" style="1478" customWidth="1"/>
    <col min="15882" max="15882" width="3.7109375" style="1478" customWidth="1"/>
    <col min="15883" max="15883" width="5.85546875" style="1478" customWidth="1"/>
    <col min="15884" max="15884" width="3.7109375" style="1478" customWidth="1"/>
    <col min="15885" max="15885" width="4.85546875" style="1478" customWidth="1"/>
    <col min="15886" max="15886" width="3.7109375" style="1478" customWidth="1"/>
    <col min="15887" max="15887" width="6.28515625" style="1478" customWidth="1"/>
    <col min="15888" max="15888" width="3.7109375" style="1478" customWidth="1"/>
    <col min="15889" max="15889" width="4.7109375" style="1478" customWidth="1"/>
    <col min="15890" max="15890" width="3.7109375" style="1478" customWidth="1"/>
    <col min="15891" max="15891" width="6.85546875" style="1478" customWidth="1"/>
    <col min="15892" max="15892" width="1.42578125" style="1478" customWidth="1"/>
    <col min="15893" max="15893" width="4.28515625" style="1478" customWidth="1"/>
    <col min="15894" max="15900" width="3.7109375" style="1478" customWidth="1"/>
    <col min="15901" max="15901" width="4.85546875" style="1478" customWidth="1"/>
    <col min="15902" max="15902" width="3" style="1478" customWidth="1"/>
    <col min="15903" max="15903" width="4.85546875" style="1478" customWidth="1"/>
    <col min="15904" max="15904" width="3.140625" style="1478" customWidth="1"/>
    <col min="15905" max="15905" width="4.42578125" style="1478" customWidth="1"/>
    <col min="15906" max="15906" width="3.7109375" style="1478" customWidth="1"/>
    <col min="15907" max="15907" width="5.42578125" style="1478" customWidth="1"/>
    <col min="15908" max="15908" width="4.140625" style="1478" customWidth="1"/>
    <col min="15909" max="15909" width="2.7109375" style="1478" customWidth="1"/>
    <col min="15910" max="15910" width="7.28515625" style="1478" customWidth="1"/>
    <col min="15911" max="16128" width="8.85546875" style="1478"/>
    <col min="16129" max="16129" width="13.85546875" style="1478" customWidth="1"/>
    <col min="16130" max="16130" width="12.7109375" style="1478" customWidth="1"/>
    <col min="16131" max="16131" width="6.140625" style="1478" customWidth="1"/>
    <col min="16132" max="16132" width="2.7109375" style="1478" customWidth="1"/>
    <col min="16133" max="16133" width="5.85546875" style="1478" customWidth="1"/>
    <col min="16134" max="16134" width="3.5703125" style="1478" customWidth="1"/>
    <col min="16135" max="16135" width="5.85546875" style="1478" customWidth="1"/>
    <col min="16136" max="16136" width="3.7109375" style="1478" customWidth="1"/>
    <col min="16137" max="16137" width="4.7109375" style="1478" customWidth="1"/>
    <col min="16138" max="16138" width="3.7109375" style="1478" customWidth="1"/>
    <col min="16139" max="16139" width="5.85546875" style="1478" customWidth="1"/>
    <col min="16140" max="16140" width="3.7109375" style="1478" customWidth="1"/>
    <col min="16141" max="16141" width="4.85546875" style="1478" customWidth="1"/>
    <col min="16142" max="16142" width="3.7109375" style="1478" customWidth="1"/>
    <col min="16143" max="16143" width="6.28515625" style="1478" customWidth="1"/>
    <col min="16144" max="16144" width="3.7109375" style="1478" customWidth="1"/>
    <col min="16145" max="16145" width="4.7109375" style="1478" customWidth="1"/>
    <col min="16146" max="16146" width="3.7109375" style="1478" customWidth="1"/>
    <col min="16147" max="16147" width="6.85546875" style="1478" customWidth="1"/>
    <col min="16148" max="16148" width="1.42578125" style="1478" customWidth="1"/>
    <col min="16149" max="16149" width="4.28515625" style="1478" customWidth="1"/>
    <col min="16150" max="16156" width="3.7109375" style="1478" customWidth="1"/>
    <col min="16157" max="16157" width="4.85546875" style="1478" customWidth="1"/>
    <col min="16158" max="16158" width="3" style="1478" customWidth="1"/>
    <col min="16159" max="16159" width="4.85546875" style="1478" customWidth="1"/>
    <col min="16160" max="16160" width="3.140625" style="1478" customWidth="1"/>
    <col min="16161" max="16161" width="4.42578125" style="1478" customWidth="1"/>
    <col min="16162" max="16162" width="3.7109375" style="1478" customWidth="1"/>
    <col min="16163" max="16163" width="5.42578125" style="1478" customWidth="1"/>
    <col min="16164" max="16164" width="4.140625" style="1478" customWidth="1"/>
    <col min="16165" max="16165" width="2.7109375" style="1478" customWidth="1"/>
    <col min="16166" max="16166" width="7.28515625" style="1478" customWidth="1"/>
    <col min="16167" max="16384" width="8.85546875" style="1478"/>
  </cols>
  <sheetData>
    <row r="1" spans="1:38" s="1448" customFormat="1" ht="23.25" customHeight="1">
      <c r="A1" s="1447" t="s">
        <v>953</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row>
    <row r="2" spans="1:38" s="1448" customFormat="1" ht="24" customHeight="1">
      <c r="A2" s="1449" t="s">
        <v>954</v>
      </c>
      <c r="B2" s="1449"/>
      <c r="C2" s="1449"/>
      <c r="D2" s="1449"/>
      <c r="E2" s="1449"/>
      <c r="F2" s="1449"/>
      <c r="G2" s="1449"/>
      <c r="H2" s="1449"/>
      <c r="I2" s="1449"/>
      <c r="J2" s="1449"/>
      <c r="K2" s="1449"/>
      <c r="L2" s="1449"/>
      <c r="M2" s="1449"/>
      <c r="N2" s="1449"/>
      <c r="O2" s="1449"/>
      <c r="P2" s="1449"/>
      <c r="Q2" s="1449"/>
      <c r="R2" s="1449"/>
      <c r="S2" s="1449"/>
      <c r="T2" s="1449"/>
      <c r="U2" s="1449"/>
      <c r="V2" s="1449"/>
      <c r="W2" s="1449"/>
      <c r="X2" s="1449"/>
      <c r="Y2" s="1449"/>
      <c r="Z2" s="1449"/>
      <c r="AA2" s="1449"/>
      <c r="AB2" s="1449"/>
      <c r="AC2" s="1449"/>
      <c r="AD2" s="1449"/>
      <c r="AE2" s="1449"/>
      <c r="AF2" s="1449"/>
      <c r="AG2" s="1449"/>
      <c r="AH2" s="1449"/>
      <c r="AI2" s="1449"/>
      <c r="AJ2" s="1449"/>
      <c r="AK2" s="1449"/>
      <c r="AL2" s="1449"/>
    </row>
    <row r="3" spans="1:38" s="1448" customFormat="1">
      <c r="A3" s="1448" t="s">
        <v>955</v>
      </c>
      <c r="AJ3" s="1450" t="s">
        <v>956</v>
      </c>
      <c r="AK3" s="1450"/>
      <c r="AL3" s="1450"/>
    </row>
    <row r="4" spans="1:38" s="1448" customFormat="1">
      <c r="A4" s="1451"/>
      <c r="B4" s="1452"/>
      <c r="C4" s="1451"/>
      <c r="D4" s="1452"/>
      <c r="E4" s="1451"/>
      <c r="F4" s="1452"/>
      <c r="G4" s="1451"/>
      <c r="H4" s="1452"/>
      <c r="I4" s="1451"/>
      <c r="J4" s="1452"/>
      <c r="K4" s="1451"/>
      <c r="L4" s="1452"/>
      <c r="M4" s="1451"/>
      <c r="N4" s="1452"/>
      <c r="O4" s="1451"/>
      <c r="P4" s="1452"/>
      <c r="Q4" s="1451"/>
      <c r="R4" s="1452"/>
      <c r="S4" s="1451"/>
      <c r="T4" s="1452"/>
      <c r="U4" s="1451"/>
      <c r="V4" s="1452"/>
      <c r="W4" s="1451"/>
      <c r="X4" s="1452"/>
      <c r="Y4" s="1451"/>
      <c r="Z4" s="1452"/>
      <c r="AA4" s="1451"/>
      <c r="AB4" s="1452"/>
      <c r="AC4" s="1451"/>
      <c r="AD4" s="1452"/>
      <c r="AE4" s="1451"/>
      <c r="AF4" s="1452"/>
      <c r="AG4" s="1451"/>
      <c r="AH4" s="1452"/>
      <c r="AI4" s="1451"/>
      <c r="AJ4" s="1452"/>
      <c r="AK4" s="1451"/>
      <c r="AL4" s="1452"/>
    </row>
    <row r="5" spans="1:38" s="1458" customFormat="1" ht="112.5" customHeight="1">
      <c r="A5" s="1453" t="s">
        <v>195</v>
      </c>
      <c r="B5" s="1454" t="s">
        <v>196</v>
      </c>
      <c r="C5" s="1455" t="s">
        <v>652</v>
      </c>
      <c r="D5" s="1456" t="s">
        <v>649</v>
      </c>
      <c r="E5" s="1455" t="s">
        <v>957</v>
      </c>
      <c r="F5" s="1456" t="s">
        <v>679</v>
      </c>
      <c r="G5" s="1455" t="s">
        <v>451</v>
      </c>
      <c r="H5" s="1456" t="s">
        <v>680</v>
      </c>
      <c r="I5" s="1455" t="s">
        <v>453</v>
      </c>
      <c r="J5" s="1456" t="s">
        <v>452</v>
      </c>
      <c r="K5" s="1455" t="s">
        <v>455</v>
      </c>
      <c r="L5" s="1456" t="s">
        <v>454</v>
      </c>
      <c r="M5" s="1455" t="s">
        <v>681</v>
      </c>
      <c r="N5" s="1456" t="s">
        <v>682</v>
      </c>
      <c r="O5" s="1455" t="s">
        <v>467</v>
      </c>
      <c r="P5" s="1456" t="s">
        <v>466</v>
      </c>
      <c r="Q5" s="1455" t="s">
        <v>489</v>
      </c>
      <c r="R5" s="1456" t="s">
        <v>488</v>
      </c>
      <c r="S5" s="1455" t="s">
        <v>499</v>
      </c>
      <c r="T5" s="1456" t="s">
        <v>790</v>
      </c>
      <c r="U5" s="1455" t="s">
        <v>684</v>
      </c>
      <c r="V5" s="1456" t="s">
        <v>462</v>
      </c>
      <c r="W5" s="1455" t="s">
        <v>465</v>
      </c>
      <c r="X5" s="1456" t="s">
        <v>464</v>
      </c>
      <c r="Y5" s="1455" t="s">
        <v>685</v>
      </c>
      <c r="Z5" s="1456" t="s">
        <v>686</v>
      </c>
      <c r="AA5" s="1455" t="s">
        <v>687</v>
      </c>
      <c r="AB5" s="1456" t="s">
        <v>472</v>
      </c>
      <c r="AC5" s="1455" t="s">
        <v>688</v>
      </c>
      <c r="AD5" s="1456" t="s">
        <v>689</v>
      </c>
      <c r="AE5" s="1457" t="s">
        <v>690</v>
      </c>
      <c r="AF5" s="1456" t="s">
        <v>691</v>
      </c>
      <c r="AG5" s="1455" t="s">
        <v>692</v>
      </c>
      <c r="AH5" s="1456" t="s">
        <v>693</v>
      </c>
      <c r="AI5" s="1455" t="s">
        <v>515</v>
      </c>
      <c r="AJ5" s="1456" t="s">
        <v>614</v>
      </c>
      <c r="AK5" s="1455" t="s">
        <v>131</v>
      </c>
      <c r="AL5" s="1456" t="s">
        <v>130</v>
      </c>
    </row>
    <row r="6" spans="1:38" s="1458" customFormat="1" ht="15" customHeight="1">
      <c r="A6" s="1459"/>
      <c r="B6" s="1460"/>
      <c r="C6" s="1461"/>
      <c r="D6" s="1462"/>
      <c r="E6" s="1463"/>
      <c r="F6" s="1464"/>
      <c r="G6" s="1463"/>
      <c r="H6" s="1464"/>
      <c r="I6" s="1463"/>
      <c r="J6" s="1464"/>
      <c r="K6" s="1463"/>
      <c r="L6" s="1464"/>
      <c r="M6" s="1463"/>
      <c r="N6" s="1464"/>
      <c r="O6" s="1463"/>
      <c r="P6" s="1464"/>
      <c r="Q6" s="1463"/>
      <c r="R6" s="1464"/>
      <c r="S6" s="1463"/>
      <c r="T6" s="1464"/>
      <c r="U6" s="1463"/>
      <c r="V6" s="1464"/>
      <c r="W6" s="1463"/>
      <c r="X6" s="1464"/>
      <c r="Y6" s="1463"/>
      <c r="Z6" s="1464"/>
      <c r="AA6" s="1463"/>
      <c r="AB6" s="1464"/>
      <c r="AC6" s="1463"/>
      <c r="AD6" s="1464"/>
      <c r="AE6" s="1463"/>
      <c r="AF6" s="1464"/>
      <c r="AG6" s="1463"/>
      <c r="AH6" s="1464"/>
      <c r="AI6" s="1463"/>
      <c r="AJ6" s="1464"/>
      <c r="AK6" s="1463"/>
      <c r="AL6" s="1464"/>
    </row>
    <row r="7" spans="1:38" s="1448" customFormat="1" ht="21.95" customHeight="1">
      <c r="A7" s="1465" t="s">
        <v>695</v>
      </c>
      <c r="B7" s="1466" t="s">
        <v>91</v>
      </c>
      <c r="C7" s="1467">
        <v>1270</v>
      </c>
      <c r="D7" s="1468"/>
      <c r="E7" s="1467">
        <v>707</v>
      </c>
      <c r="F7" s="1468"/>
      <c r="G7" s="1467">
        <v>724</v>
      </c>
      <c r="H7" s="1468"/>
      <c r="I7" s="1467">
        <v>54</v>
      </c>
      <c r="J7" s="1468"/>
      <c r="K7" s="1467">
        <v>23</v>
      </c>
      <c r="L7" s="1468"/>
      <c r="M7" s="1467">
        <v>32</v>
      </c>
      <c r="N7" s="1468"/>
      <c r="O7" s="1467">
        <v>838</v>
      </c>
      <c r="P7" s="1468"/>
      <c r="Q7" s="1467">
        <v>588</v>
      </c>
      <c r="R7" s="1468"/>
      <c r="S7" s="1467">
        <v>282</v>
      </c>
      <c r="T7" s="1468"/>
      <c r="U7" s="1467">
        <v>77</v>
      </c>
      <c r="V7" s="1468"/>
      <c r="W7" s="1467">
        <v>84</v>
      </c>
      <c r="X7" s="1468"/>
      <c r="Y7" s="1467">
        <v>2</v>
      </c>
      <c r="Z7" s="1468"/>
      <c r="AA7" s="1467">
        <v>24</v>
      </c>
      <c r="AB7" s="1468"/>
      <c r="AC7" s="1467">
        <v>20</v>
      </c>
      <c r="AD7" s="1468"/>
      <c r="AE7" s="1467">
        <v>18</v>
      </c>
      <c r="AF7" s="1468"/>
      <c r="AG7" s="1467">
        <v>10</v>
      </c>
      <c r="AH7" s="1468"/>
      <c r="AI7" s="1467">
        <v>251</v>
      </c>
      <c r="AJ7" s="1468"/>
      <c r="AK7" s="1467"/>
      <c r="AL7" s="1468">
        <f t="shared" ref="AL7:AL23" si="0">SUM(C7:AK7)</f>
        <v>5004</v>
      </c>
    </row>
    <row r="8" spans="1:38" s="1448" customFormat="1" ht="21.95" customHeight="1">
      <c r="A8" s="1465" t="s">
        <v>206</v>
      </c>
      <c r="B8" s="1466" t="s">
        <v>93</v>
      </c>
      <c r="C8" s="1467">
        <v>473</v>
      </c>
      <c r="D8" s="1468"/>
      <c r="E8" s="1467">
        <v>0</v>
      </c>
      <c r="F8" s="1468"/>
      <c r="G8" s="1467">
        <v>0</v>
      </c>
      <c r="H8" s="1468"/>
      <c r="I8" s="1467">
        <v>0</v>
      </c>
      <c r="J8" s="1468"/>
      <c r="K8" s="1467">
        <v>0</v>
      </c>
      <c r="L8" s="1468"/>
      <c r="M8" s="1467">
        <v>0</v>
      </c>
      <c r="N8" s="1468"/>
      <c r="O8" s="1467">
        <v>0</v>
      </c>
      <c r="P8" s="1468"/>
      <c r="Q8" s="1467">
        <v>0</v>
      </c>
      <c r="R8" s="1468"/>
      <c r="S8" s="1467">
        <v>0</v>
      </c>
      <c r="T8" s="1468"/>
      <c r="U8" s="1467">
        <v>0</v>
      </c>
      <c r="V8" s="1468"/>
      <c r="W8" s="1467">
        <v>0</v>
      </c>
      <c r="X8" s="1468"/>
      <c r="Y8" s="1467">
        <v>0</v>
      </c>
      <c r="Z8" s="1468"/>
      <c r="AA8" s="1467">
        <v>0</v>
      </c>
      <c r="AB8" s="1468"/>
      <c r="AC8" s="1467">
        <v>0</v>
      </c>
      <c r="AD8" s="1468"/>
      <c r="AE8" s="1467">
        <v>0</v>
      </c>
      <c r="AF8" s="1468"/>
      <c r="AG8" s="1467">
        <v>0</v>
      </c>
      <c r="AH8" s="1468"/>
      <c r="AI8" s="1467">
        <v>0</v>
      </c>
      <c r="AJ8" s="1468"/>
      <c r="AK8" s="1467"/>
      <c r="AL8" s="1468">
        <f t="shared" si="0"/>
        <v>473</v>
      </c>
    </row>
    <row r="9" spans="1:38" s="1448" customFormat="1" ht="21.95" customHeight="1">
      <c r="A9" s="1465" t="s">
        <v>958</v>
      </c>
      <c r="B9" s="1466" t="s">
        <v>95</v>
      </c>
      <c r="C9" s="1467">
        <v>448</v>
      </c>
      <c r="D9" s="1468"/>
      <c r="E9" s="1467">
        <v>681</v>
      </c>
      <c r="F9" s="1468"/>
      <c r="G9" s="1467">
        <v>567</v>
      </c>
      <c r="H9" s="1468"/>
      <c r="I9" s="1467">
        <v>36</v>
      </c>
      <c r="J9" s="1468"/>
      <c r="K9" s="1467">
        <v>94</v>
      </c>
      <c r="L9" s="1468"/>
      <c r="M9" s="1467">
        <v>8</v>
      </c>
      <c r="N9" s="1468"/>
      <c r="O9" s="1467">
        <v>371</v>
      </c>
      <c r="P9" s="1468"/>
      <c r="Q9" s="1467">
        <v>385</v>
      </c>
      <c r="R9" s="1468"/>
      <c r="S9" s="1467">
        <v>462</v>
      </c>
      <c r="T9" s="1468"/>
      <c r="U9" s="1467">
        <v>39</v>
      </c>
      <c r="V9" s="1468"/>
      <c r="W9" s="1467">
        <v>35</v>
      </c>
      <c r="X9" s="1468"/>
      <c r="Y9" s="1467">
        <v>2</v>
      </c>
      <c r="Z9" s="1468"/>
      <c r="AA9" s="1467">
        <v>7</v>
      </c>
      <c r="AB9" s="1468"/>
      <c r="AC9" s="1467">
        <v>8</v>
      </c>
      <c r="AD9" s="1468"/>
      <c r="AE9" s="1467">
        <v>122</v>
      </c>
      <c r="AF9" s="1468"/>
      <c r="AG9" s="1467">
        <v>54</v>
      </c>
      <c r="AH9" s="1468"/>
      <c r="AI9" s="1467">
        <v>208</v>
      </c>
      <c r="AJ9" s="1468"/>
      <c r="AK9" s="1467"/>
      <c r="AL9" s="1468">
        <f t="shared" si="0"/>
        <v>3527</v>
      </c>
    </row>
    <row r="10" spans="1:38" s="1448" customFormat="1" ht="21.95" customHeight="1">
      <c r="A10" s="1465" t="s">
        <v>96</v>
      </c>
      <c r="B10" s="1466" t="s">
        <v>97</v>
      </c>
      <c r="C10" s="1467">
        <v>489</v>
      </c>
      <c r="D10" s="1468"/>
      <c r="E10" s="1467">
        <v>0</v>
      </c>
      <c r="F10" s="1468"/>
      <c r="G10" s="1467">
        <v>0</v>
      </c>
      <c r="H10" s="1468"/>
      <c r="I10" s="1467">
        <v>0</v>
      </c>
      <c r="J10" s="1468"/>
      <c r="K10" s="1467">
        <v>0</v>
      </c>
      <c r="L10" s="1468"/>
      <c r="M10" s="1467">
        <v>0</v>
      </c>
      <c r="N10" s="1468"/>
      <c r="O10" s="1467">
        <v>0</v>
      </c>
      <c r="P10" s="1468"/>
      <c r="Q10" s="1467">
        <v>0</v>
      </c>
      <c r="R10" s="1468"/>
      <c r="S10" s="1467">
        <v>0</v>
      </c>
      <c r="T10" s="1468"/>
      <c r="U10" s="1467">
        <v>0</v>
      </c>
      <c r="V10" s="1468"/>
      <c r="W10" s="1467">
        <v>0</v>
      </c>
      <c r="X10" s="1468"/>
      <c r="Y10" s="1467">
        <v>0</v>
      </c>
      <c r="Z10" s="1468"/>
      <c r="AA10" s="1467">
        <v>0</v>
      </c>
      <c r="AB10" s="1468"/>
      <c r="AC10" s="1467">
        <v>0</v>
      </c>
      <c r="AD10" s="1468"/>
      <c r="AE10" s="1467">
        <v>0</v>
      </c>
      <c r="AF10" s="1468"/>
      <c r="AG10" s="1467">
        <v>0</v>
      </c>
      <c r="AH10" s="1468"/>
      <c r="AI10" s="1467">
        <v>0</v>
      </c>
      <c r="AJ10" s="1468"/>
      <c r="AK10" s="1467"/>
      <c r="AL10" s="1468">
        <f t="shared" si="0"/>
        <v>489</v>
      </c>
    </row>
    <row r="11" spans="1:38" s="1448" customFormat="1" ht="21.95" customHeight="1">
      <c r="A11" s="1465" t="s">
        <v>208</v>
      </c>
      <c r="B11" s="1466" t="s">
        <v>99</v>
      </c>
      <c r="C11" s="1467">
        <v>338</v>
      </c>
      <c r="D11" s="1468"/>
      <c r="E11" s="1467">
        <v>97</v>
      </c>
      <c r="F11" s="1468"/>
      <c r="G11" s="1467">
        <v>133</v>
      </c>
      <c r="H11" s="1468"/>
      <c r="I11" s="1467">
        <v>8</v>
      </c>
      <c r="J11" s="1468"/>
      <c r="K11" s="1467">
        <v>3</v>
      </c>
      <c r="L11" s="1468"/>
      <c r="M11" s="1467">
        <v>1</v>
      </c>
      <c r="N11" s="1468"/>
      <c r="O11" s="1467">
        <v>115</v>
      </c>
      <c r="P11" s="1468"/>
      <c r="Q11" s="1467">
        <v>137</v>
      </c>
      <c r="R11" s="1468"/>
      <c r="S11" s="1467">
        <v>87</v>
      </c>
      <c r="T11" s="1468"/>
      <c r="U11" s="1467">
        <v>6</v>
      </c>
      <c r="V11" s="1468"/>
      <c r="W11" s="1467">
        <v>13</v>
      </c>
      <c r="X11" s="1468"/>
      <c r="Y11" s="1467">
        <v>2</v>
      </c>
      <c r="Z11" s="1468"/>
      <c r="AA11" s="1467">
        <v>0</v>
      </c>
      <c r="AB11" s="1468"/>
      <c r="AC11" s="1467">
        <v>0</v>
      </c>
      <c r="AD11" s="1468"/>
      <c r="AE11" s="1467">
        <v>7</v>
      </c>
      <c r="AF11" s="1468"/>
      <c r="AG11" s="1467">
        <v>10</v>
      </c>
      <c r="AH11" s="1468"/>
      <c r="AI11" s="1467">
        <v>78</v>
      </c>
      <c r="AJ11" s="1468"/>
      <c r="AK11" s="1467"/>
      <c r="AL11" s="1468">
        <f t="shared" si="0"/>
        <v>1035</v>
      </c>
    </row>
    <row r="12" spans="1:38" s="1448" customFormat="1" ht="21.95" customHeight="1">
      <c r="A12" s="1465" t="s">
        <v>100</v>
      </c>
      <c r="B12" s="1466" t="s">
        <v>101</v>
      </c>
      <c r="C12" s="1467">
        <v>24</v>
      </c>
      <c r="D12" s="1468"/>
      <c r="E12" s="1467">
        <v>56</v>
      </c>
      <c r="F12" s="1468"/>
      <c r="G12" s="1467">
        <v>71</v>
      </c>
      <c r="H12" s="1468"/>
      <c r="I12" s="1467">
        <v>10</v>
      </c>
      <c r="J12" s="1468"/>
      <c r="K12" s="1467">
        <v>0</v>
      </c>
      <c r="L12" s="1468"/>
      <c r="M12" s="1467">
        <v>0</v>
      </c>
      <c r="N12" s="1468"/>
      <c r="O12" s="1467">
        <v>112</v>
      </c>
      <c r="P12" s="1468"/>
      <c r="Q12" s="1467">
        <v>60</v>
      </c>
      <c r="R12" s="1468"/>
      <c r="S12" s="1467">
        <v>34</v>
      </c>
      <c r="T12" s="1468"/>
      <c r="U12" s="1467">
        <v>14</v>
      </c>
      <c r="V12" s="1468"/>
      <c r="W12" s="1467">
        <v>2</v>
      </c>
      <c r="X12" s="1468"/>
      <c r="Y12" s="1467">
        <v>2</v>
      </c>
      <c r="Z12" s="1468"/>
      <c r="AA12" s="1467">
        <v>2</v>
      </c>
      <c r="AB12" s="1468"/>
      <c r="AC12" s="1467">
        <v>0</v>
      </c>
      <c r="AD12" s="1468"/>
      <c r="AE12" s="1467">
        <v>0</v>
      </c>
      <c r="AF12" s="1468"/>
      <c r="AG12" s="1467">
        <v>0</v>
      </c>
      <c r="AH12" s="1468"/>
      <c r="AI12" s="1467">
        <v>6</v>
      </c>
      <c r="AJ12" s="1468"/>
      <c r="AK12" s="1467"/>
      <c r="AL12" s="1468">
        <f t="shared" si="0"/>
        <v>393</v>
      </c>
    </row>
    <row r="13" spans="1:38" s="1448" customFormat="1" ht="21.95" customHeight="1">
      <c r="A13" s="1465" t="s">
        <v>209</v>
      </c>
      <c r="B13" s="1466" t="s">
        <v>103</v>
      </c>
      <c r="C13" s="1467">
        <v>137</v>
      </c>
      <c r="D13" s="1468"/>
      <c r="E13" s="1467">
        <v>1270</v>
      </c>
      <c r="F13" s="1468"/>
      <c r="G13" s="1467">
        <v>923</v>
      </c>
      <c r="H13" s="1468"/>
      <c r="I13" s="1467">
        <v>22</v>
      </c>
      <c r="J13" s="1468"/>
      <c r="K13" s="1467">
        <v>0</v>
      </c>
      <c r="L13" s="1468"/>
      <c r="M13" s="1467">
        <v>15</v>
      </c>
      <c r="N13" s="1468"/>
      <c r="O13" s="1467">
        <v>487</v>
      </c>
      <c r="P13" s="1468"/>
      <c r="Q13" s="1467">
        <v>501</v>
      </c>
      <c r="R13" s="1468"/>
      <c r="S13" s="1467">
        <v>345</v>
      </c>
      <c r="T13" s="1468"/>
      <c r="U13" s="1467">
        <v>18</v>
      </c>
      <c r="V13" s="1468"/>
      <c r="W13" s="1467">
        <v>15</v>
      </c>
      <c r="X13" s="1468"/>
      <c r="Y13" s="1467">
        <v>0</v>
      </c>
      <c r="Z13" s="1468"/>
      <c r="AA13" s="1467">
        <v>0</v>
      </c>
      <c r="AB13" s="1468"/>
      <c r="AC13" s="1467">
        <v>0</v>
      </c>
      <c r="AD13" s="1468"/>
      <c r="AE13" s="1467">
        <v>15</v>
      </c>
      <c r="AF13" s="1468"/>
      <c r="AG13" s="1467">
        <v>6</v>
      </c>
      <c r="AH13" s="1468"/>
      <c r="AI13" s="1467">
        <v>62</v>
      </c>
      <c r="AJ13" s="1468"/>
      <c r="AK13" s="1467"/>
      <c r="AL13" s="1468">
        <f t="shared" si="0"/>
        <v>3816</v>
      </c>
    </row>
    <row r="14" spans="1:38" s="1448" customFormat="1" ht="21.95" customHeight="1">
      <c r="A14" s="1465" t="s">
        <v>104</v>
      </c>
      <c r="B14" s="1466" t="s">
        <v>105</v>
      </c>
      <c r="C14" s="1467">
        <v>21</v>
      </c>
      <c r="D14" s="1468"/>
      <c r="E14" s="1467">
        <v>150</v>
      </c>
      <c r="F14" s="1468"/>
      <c r="G14" s="1467">
        <v>92</v>
      </c>
      <c r="H14" s="1468"/>
      <c r="I14" s="1467">
        <v>32</v>
      </c>
      <c r="J14" s="1468"/>
      <c r="K14" s="1467">
        <v>11</v>
      </c>
      <c r="L14" s="1468"/>
      <c r="M14" s="1467">
        <v>11</v>
      </c>
      <c r="N14" s="1468"/>
      <c r="O14" s="1467">
        <v>86</v>
      </c>
      <c r="P14" s="1468"/>
      <c r="Q14" s="1467">
        <v>128</v>
      </c>
      <c r="R14" s="1468"/>
      <c r="S14" s="1467">
        <v>77</v>
      </c>
      <c r="T14" s="1468"/>
      <c r="U14" s="1467">
        <v>12</v>
      </c>
      <c r="V14" s="1468"/>
      <c r="W14" s="1467">
        <v>10</v>
      </c>
      <c r="X14" s="1468"/>
      <c r="Y14" s="1467">
        <v>7</v>
      </c>
      <c r="Z14" s="1468"/>
      <c r="AA14" s="1467">
        <v>2</v>
      </c>
      <c r="AB14" s="1468"/>
      <c r="AC14" s="1467">
        <v>4</v>
      </c>
      <c r="AD14" s="1468"/>
      <c r="AE14" s="1467">
        <v>0</v>
      </c>
      <c r="AF14" s="1468"/>
      <c r="AG14" s="1467">
        <v>4</v>
      </c>
      <c r="AH14" s="1468"/>
      <c r="AI14" s="1467">
        <v>11</v>
      </c>
      <c r="AJ14" s="1468"/>
      <c r="AK14" s="1467"/>
      <c r="AL14" s="1468">
        <f t="shared" si="0"/>
        <v>658</v>
      </c>
    </row>
    <row r="15" spans="1:38" s="1448" customFormat="1" ht="21.95" customHeight="1">
      <c r="A15" s="1465" t="s">
        <v>106</v>
      </c>
      <c r="B15" s="1469" t="s">
        <v>959</v>
      </c>
      <c r="C15" s="1467">
        <v>100</v>
      </c>
      <c r="D15" s="1468"/>
      <c r="E15" s="1467">
        <v>10</v>
      </c>
      <c r="F15" s="1468"/>
      <c r="G15" s="1467">
        <v>10</v>
      </c>
      <c r="H15" s="1468"/>
      <c r="I15" s="1467">
        <v>0</v>
      </c>
      <c r="J15" s="1468"/>
      <c r="K15" s="1467">
        <v>0</v>
      </c>
      <c r="L15" s="1468"/>
      <c r="M15" s="1467">
        <v>0</v>
      </c>
      <c r="N15" s="1468"/>
      <c r="O15" s="1467">
        <v>20</v>
      </c>
      <c r="P15" s="1468"/>
      <c r="Q15" s="1467">
        <v>10</v>
      </c>
      <c r="R15" s="1468"/>
      <c r="S15" s="1467">
        <v>0</v>
      </c>
      <c r="T15" s="1468"/>
      <c r="U15" s="1467">
        <v>0</v>
      </c>
      <c r="V15" s="1468"/>
      <c r="W15" s="1467">
        <v>0</v>
      </c>
      <c r="X15" s="1468"/>
      <c r="Y15" s="1467">
        <v>0</v>
      </c>
      <c r="Z15" s="1468"/>
      <c r="AA15" s="1467">
        <v>0</v>
      </c>
      <c r="AB15" s="1468"/>
      <c r="AC15" s="1467">
        <v>0</v>
      </c>
      <c r="AD15" s="1468"/>
      <c r="AE15" s="1467">
        <v>0</v>
      </c>
      <c r="AF15" s="1468"/>
      <c r="AG15" s="1467">
        <v>0</v>
      </c>
      <c r="AH15" s="1468"/>
      <c r="AI15" s="1467">
        <v>0</v>
      </c>
      <c r="AJ15" s="1468"/>
      <c r="AK15" s="1467"/>
      <c r="AL15" s="1468">
        <f t="shared" si="0"/>
        <v>150</v>
      </c>
    </row>
    <row r="16" spans="1:38" s="1448" customFormat="1" ht="21.95" customHeight="1">
      <c r="A16" s="1465" t="s">
        <v>108</v>
      </c>
      <c r="B16" s="1466" t="s">
        <v>109</v>
      </c>
      <c r="C16" s="1467">
        <v>21</v>
      </c>
      <c r="D16" s="1468"/>
      <c r="E16" s="1467">
        <v>192</v>
      </c>
      <c r="F16" s="1468"/>
      <c r="G16" s="1467">
        <v>134</v>
      </c>
      <c r="H16" s="1468"/>
      <c r="I16" s="1467">
        <v>84</v>
      </c>
      <c r="J16" s="1468"/>
      <c r="K16" s="1467">
        <v>46</v>
      </c>
      <c r="L16" s="1468"/>
      <c r="M16" s="1467">
        <v>28</v>
      </c>
      <c r="N16" s="1468"/>
      <c r="O16" s="1467">
        <v>193</v>
      </c>
      <c r="P16" s="1468"/>
      <c r="Q16" s="1467">
        <v>125</v>
      </c>
      <c r="R16" s="1468"/>
      <c r="S16" s="1467">
        <v>103</v>
      </c>
      <c r="T16" s="1468"/>
      <c r="U16" s="1467">
        <v>41</v>
      </c>
      <c r="V16" s="1468"/>
      <c r="W16" s="1467">
        <v>54</v>
      </c>
      <c r="X16" s="1468"/>
      <c r="Y16" s="1467">
        <v>19</v>
      </c>
      <c r="Z16" s="1468"/>
      <c r="AA16" s="1467">
        <v>3</v>
      </c>
      <c r="AB16" s="1468"/>
      <c r="AC16" s="1467">
        <v>0</v>
      </c>
      <c r="AD16" s="1468"/>
      <c r="AE16" s="1467">
        <v>24</v>
      </c>
      <c r="AF16" s="1468"/>
      <c r="AG16" s="1467">
        <v>3</v>
      </c>
      <c r="AH16" s="1468"/>
      <c r="AI16" s="1467">
        <v>67</v>
      </c>
      <c r="AJ16" s="1468"/>
      <c r="AK16" s="1467"/>
      <c r="AL16" s="1468">
        <f t="shared" si="0"/>
        <v>1137</v>
      </c>
    </row>
    <row r="17" spans="1:38" s="1448" customFormat="1" ht="21.95" customHeight="1">
      <c r="A17" s="1465" t="s">
        <v>112</v>
      </c>
      <c r="B17" s="1466" t="s">
        <v>113</v>
      </c>
      <c r="C17" s="1467">
        <v>86</v>
      </c>
      <c r="D17" s="1468"/>
      <c r="E17" s="1467">
        <v>0</v>
      </c>
      <c r="F17" s="1468"/>
      <c r="G17" s="1467">
        <v>0</v>
      </c>
      <c r="H17" s="1468"/>
      <c r="I17" s="1467">
        <v>0</v>
      </c>
      <c r="J17" s="1468"/>
      <c r="K17" s="1467">
        <v>0</v>
      </c>
      <c r="L17" s="1468"/>
      <c r="M17" s="1467">
        <v>0</v>
      </c>
      <c r="N17" s="1468"/>
      <c r="O17" s="1467">
        <v>0</v>
      </c>
      <c r="P17" s="1468"/>
      <c r="Q17" s="1467">
        <v>0</v>
      </c>
      <c r="R17" s="1468"/>
      <c r="S17" s="1467">
        <v>0</v>
      </c>
      <c r="T17" s="1468"/>
      <c r="U17" s="1467">
        <v>0</v>
      </c>
      <c r="V17" s="1468"/>
      <c r="W17" s="1467">
        <v>0</v>
      </c>
      <c r="X17" s="1468"/>
      <c r="Y17" s="1467">
        <v>0</v>
      </c>
      <c r="Z17" s="1468"/>
      <c r="AA17" s="1467">
        <v>0</v>
      </c>
      <c r="AB17" s="1468"/>
      <c r="AC17" s="1467">
        <v>0</v>
      </c>
      <c r="AD17" s="1468"/>
      <c r="AE17" s="1467">
        <v>0</v>
      </c>
      <c r="AF17" s="1468"/>
      <c r="AG17" s="1467">
        <v>0</v>
      </c>
      <c r="AH17" s="1468"/>
      <c r="AI17" s="1467">
        <v>0</v>
      </c>
      <c r="AJ17" s="1468"/>
      <c r="AK17" s="1467"/>
      <c r="AL17" s="1468">
        <f t="shared" si="0"/>
        <v>86</v>
      </c>
    </row>
    <row r="18" spans="1:38" s="1448" customFormat="1" ht="21.95" customHeight="1">
      <c r="A18" s="1465" t="s">
        <v>114</v>
      </c>
      <c r="B18" s="1466" t="s">
        <v>115</v>
      </c>
      <c r="C18" s="1467">
        <v>110</v>
      </c>
      <c r="D18" s="1468"/>
      <c r="E18" s="1467">
        <v>0</v>
      </c>
      <c r="F18" s="1468"/>
      <c r="G18" s="1467">
        <v>0</v>
      </c>
      <c r="H18" s="1468"/>
      <c r="I18" s="1467">
        <v>0</v>
      </c>
      <c r="J18" s="1468"/>
      <c r="K18" s="1467">
        <v>0</v>
      </c>
      <c r="L18" s="1468"/>
      <c r="M18" s="1467">
        <v>0</v>
      </c>
      <c r="N18" s="1468"/>
      <c r="O18" s="1467">
        <v>0</v>
      </c>
      <c r="P18" s="1468"/>
      <c r="Q18" s="1467">
        <v>0</v>
      </c>
      <c r="R18" s="1468"/>
      <c r="S18" s="1467">
        <v>0</v>
      </c>
      <c r="T18" s="1468"/>
      <c r="U18" s="1467">
        <v>0</v>
      </c>
      <c r="V18" s="1468"/>
      <c r="W18" s="1467">
        <v>0</v>
      </c>
      <c r="X18" s="1468"/>
      <c r="Y18" s="1467">
        <v>0</v>
      </c>
      <c r="Z18" s="1468"/>
      <c r="AA18" s="1467">
        <v>0</v>
      </c>
      <c r="AB18" s="1468"/>
      <c r="AC18" s="1467">
        <v>0</v>
      </c>
      <c r="AD18" s="1468"/>
      <c r="AE18" s="1467">
        <v>0</v>
      </c>
      <c r="AF18" s="1468"/>
      <c r="AG18" s="1467">
        <v>0</v>
      </c>
      <c r="AH18" s="1468"/>
      <c r="AI18" s="1467">
        <v>0</v>
      </c>
      <c r="AJ18" s="1468"/>
      <c r="AK18" s="1467"/>
      <c r="AL18" s="1468">
        <f t="shared" si="0"/>
        <v>110</v>
      </c>
    </row>
    <row r="19" spans="1:38" s="1448" customFormat="1" ht="21.95" customHeight="1">
      <c r="A19" s="1465" t="s">
        <v>118</v>
      </c>
      <c r="B19" s="1466" t="s">
        <v>119</v>
      </c>
      <c r="C19" s="1467">
        <v>30</v>
      </c>
      <c r="D19" s="1468"/>
      <c r="E19" s="1467">
        <v>30</v>
      </c>
      <c r="F19" s="1468"/>
      <c r="G19" s="1467">
        <v>15</v>
      </c>
      <c r="H19" s="1468"/>
      <c r="I19" s="1467">
        <v>10</v>
      </c>
      <c r="J19" s="1468"/>
      <c r="K19" s="1467">
        <v>10</v>
      </c>
      <c r="L19" s="1468"/>
      <c r="M19" s="1467">
        <v>0</v>
      </c>
      <c r="N19" s="1468"/>
      <c r="O19" s="1467">
        <v>31</v>
      </c>
      <c r="P19" s="1468"/>
      <c r="Q19" s="1467">
        <v>41</v>
      </c>
      <c r="R19" s="1468"/>
      <c r="S19" s="1467">
        <v>36</v>
      </c>
      <c r="T19" s="1468"/>
      <c r="U19" s="1467">
        <v>10</v>
      </c>
      <c r="V19" s="1468"/>
      <c r="W19" s="1467">
        <v>9</v>
      </c>
      <c r="X19" s="1468"/>
      <c r="Y19" s="1467">
        <v>0</v>
      </c>
      <c r="Z19" s="1468"/>
      <c r="AA19" s="1467">
        <v>5</v>
      </c>
      <c r="AB19" s="1468"/>
      <c r="AC19" s="1467">
        <v>0</v>
      </c>
      <c r="AD19" s="1468"/>
      <c r="AE19" s="1467">
        <v>0</v>
      </c>
      <c r="AF19" s="1468"/>
      <c r="AG19" s="1467">
        <v>0</v>
      </c>
      <c r="AH19" s="1468"/>
      <c r="AI19" s="1467">
        <v>23</v>
      </c>
      <c r="AJ19" s="1468"/>
      <c r="AK19" s="1467"/>
      <c r="AL19" s="1468">
        <f t="shared" si="0"/>
        <v>250</v>
      </c>
    </row>
    <row r="20" spans="1:38" s="1448" customFormat="1" ht="21.95" customHeight="1">
      <c r="A20" s="1465" t="s">
        <v>120</v>
      </c>
      <c r="B20" s="1466" t="s">
        <v>121</v>
      </c>
      <c r="C20" s="1467">
        <v>5</v>
      </c>
      <c r="D20" s="1468"/>
      <c r="E20" s="1467">
        <v>15</v>
      </c>
      <c r="F20" s="1468"/>
      <c r="G20" s="1467">
        <v>8</v>
      </c>
      <c r="H20" s="1468"/>
      <c r="I20" s="1467">
        <v>8</v>
      </c>
      <c r="J20" s="1468"/>
      <c r="K20" s="1467">
        <v>8</v>
      </c>
      <c r="L20" s="1468"/>
      <c r="M20" s="1467">
        <v>0</v>
      </c>
      <c r="N20" s="1468"/>
      <c r="O20" s="1467">
        <v>20</v>
      </c>
      <c r="P20" s="1468"/>
      <c r="Q20" s="1467">
        <v>10</v>
      </c>
      <c r="R20" s="1468"/>
      <c r="S20" s="1467">
        <v>4</v>
      </c>
      <c r="T20" s="1468"/>
      <c r="U20" s="1467">
        <v>8</v>
      </c>
      <c r="V20" s="1468"/>
      <c r="W20" s="1467">
        <v>5</v>
      </c>
      <c r="X20" s="1468"/>
      <c r="Y20" s="1467">
        <v>0</v>
      </c>
      <c r="Z20" s="1468"/>
      <c r="AA20" s="1467">
        <v>2</v>
      </c>
      <c r="AB20" s="1468"/>
      <c r="AC20" s="1467">
        <v>0</v>
      </c>
      <c r="AD20" s="1468"/>
      <c r="AE20" s="1467">
        <v>2</v>
      </c>
      <c r="AF20" s="1468"/>
      <c r="AG20" s="1467">
        <v>0</v>
      </c>
      <c r="AH20" s="1468"/>
      <c r="AI20" s="1467">
        <v>55</v>
      </c>
      <c r="AJ20" s="1468"/>
      <c r="AK20" s="1467"/>
      <c r="AL20" s="1468">
        <f t="shared" si="0"/>
        <v>150</v>
      </c>
    </row>
    <row r="21" spans="1:38" s="1448" customFormat="1" ht="21.95" customHeight="1">
      <c r="A21" s="1465" t="s">
        <v>213</v>
      </c>
      <c r="B21" s="1466" t="s">
        <v>123</v>
      </c>
      <c r="C21" s="1467">
        <v>100</v>
      </c>
      <c r="D21" s="1468"/>
      <c r="E21" s="1467">
        <v>0</v>
      </c>
      <c r="F21" s="1468"/>
      <c r="G21" s="1467">
        <v>0</v>
      </c>
      <c r="H21" s="1468"/>
      <c r="I21" s="1467">
        <v>0</v>
      </c>
      <c r="J21" s="1468"/>
      <c r="K21" s="1467">
        <v>0</v>
      </c>
      <c r="L21" s="1468"/>
      <c r="M21" s="1467">
        <v>0</v>
      </c>
      <c r="N21" s="1468"/>
      <c r="O21" s="1467">
        <v>0</v>
      </c>
      <c r="P21" s="1468"/>
      <c r="Q21" s="1467">
        <v>0</v>
      </c>
      <c r="R21" s="1468"/>
      <c r="S21" s="1467">
        <v>0</v>
      </c>
      <c r="T21" s="1468"/>
      <c r="U21" s="1467">
        <v>0</v>
      </c>
      <c r="V21" s="1468"/>
      <c r="W21" s="1467">
        <v>0</v>
      </c>
      <c r="X21" s="1468"/>
      <c r="Y21" s="1467">
        <v>0</v>
      </c>
      <c r="Z21" s="1468"/>
      <c r="AA21" s="1467">
        <v>0</v>
      </c>
      <c r="AB21" s="1468"/>
      <c r="AC21" s="1467">
        <v>0</v>
      </c>
      <c r="AD21" s="1468"/>
      <c r="AE21" s="1467">
        <v>0</v>
      </c>
      <c r="AF21" s="1468"/>
      <c r="AG21" s="1467">
        <v>0</v>
      </c>
      <c r="AH21" s="1468"/>
      <c r="AI21" s="1467">
        <v>0</v>
      </c>
      <c r="AJ21" s="1468"/>
      <c r="AK21" s="1467"/>
      <c r="AL21" s="1468">
        <f t="shared" si="0"/>
        <v>100</v>
      </c>
    </row>
    <row r="22" spans="1:38" s="1448" customFormat="1" ht="21.95" customHeight="1" thickBot="1">
      <c r="A22" s="1465" t="s">
        <v>128</v>
      </c>
      <c r="B22" s="1466" t="s">
        <v>129</v>
      </c>
      <c r="C22" s="1467">
        <v>0</v>
      </c>
      <c r="D22" s="1468"/>
      <c r="E22" s="1467">
        <v>15</v>
      </c>
      <c r="F22" s="1468"/>
      <c r="G22" s="1467">
        <v>12</v>
      </c>
      <c r="H22" s="1468"/>
      <c r="I22" s="1467">
        <v>0</v>
      </c>
      <c r="J22" s="1468"/>
      <c r="K22" s="1467">
        <v>0</v>
      </c>
      <c r="L22" s="1468"/>
      <c r="M22" s="1467">
        <v>0</v>
      </c>
      <c r="N22" s="1468"/>
      <c r="O22" s="1467">
        <v>5</v>
      </c>
      <c r="P22" s="1468"/>
      <c r="Q22" s="1467">
        <v>5</v>
      </c>
      <c r="R22" s="1468"/>
      <c r="S22" s="1467">
        <v>5</v>
      </c>
      <c r="T22" s="1468"/>
      <c r="U22" s="1467">
        <v>0</v>
      </c>
      <c r="V22" s="1468"/>
      <c r="W22" s="1467">
        <v>0</v>
      </c>
      <c r="X22" s="1468"/>
      <c r="Y22" s="1467">
        <v>0</v>
      </c>
      <c r="Z22" s="1468"/>
      <c r="AA22" s="1467">
        <v>0</v>
      </c>
      <c r="AB22" s="1468"/>
      <c r="AC22" s="1467">
        <v>0</v>
      </c>
      <c r="AD22" s="1468"/>
      <c r="AE22" s="1467">
        <v>0</v>
      </c>
      <c r="AF22" s="1468"/>
      <c r="AG22" s="1467">
        <v>0</v>
      </c>
      <c r="AH22" s="1468"/>
      <c r="AI22" s="1467">
        <v>8</v>
      </c>
      <c r="AJ22" s="1468"/>
      <c r="AK22" s="1467"/>
      <c r="AL22" s="1468">
        <f t="shared" si="0"/>
        <v>50</v>
      </c>
    </row>
    <row r="23" spans="1:38" s="1448" customFormat="1" ht="24.75" customHeight="1">
      <c r="A23" s="1470" t="s">
        <v>130</v>
      </c>
      <c r="B23" s="1471" t="s">
        <v>131</v>
      </c>
      <c r="C23" s="1472">
        <f>SUM(C7:C22)</f>
        <v>3652</v>
      </c>
      <c r="D23" s="1473"/>
      <c r="E23" s="1474">
        <f>SUM(E7:E22)</f>
        <v>3223</v>
      </c>
      <c r="F23" s="1475"/>
      <c r="G23" s="1474">
        <f>SUM(G7:G22)</f>
        <v>2689</v>
      </c>
      <c r="H23" s="1475"/>
      <c r="I23" s="1476">
        <f>SUM(I7:I22)</f>
        <v>264</v>
      </c>
      <c r="J23" s="1475"/>
      <c r="K23" s="1476">
        <f>SUM(K7:K22)</f>
        <v>195</v>
      </c>
      <c r="L23" s="1475"/>
      <c r="M23" s="1470">
        <f>SUM(M7:M22)</f>
        <v>95</v>
      </c>
      <c r="N23" s="1475"/>
      <c r="O23" s="1472">
        <f>SUM(O7:O22)</f>
        <v>2278</v>
      </c>
      <c r="P23" s="1475"/>
      <c r="Q23" s="1476">
        <f>SUM(Q7:Q22)</f>
        <v>1990</v>
      </c>
      <c r="R23" s="1475"/>
      <c r="S23" s="1472">
        <f>SUM(S7:S22)</f>
        <v>1435</v>
      </c>
      <c r="T23" s="1475"/>
      <c r="U23" s="1476">
        <f>SUM(U7:U22)</f>
        <v>225</v>
      </c>
      <c r="V23" s="1475"/>
      <c r="W23" s="1476">
        <f>SUM(W7:W22)</f>
        <v>227</v>
      </c>
      <c r="X23" s="1475"/>
      <c r="Y23" s="1476">
        <f>SUM(Y7:Y22)</f>
        <v>34</v>
      </c>
      <c r="Z23" s="1475"/>
      <c r="AA23" s="1476">
        <f>SUM(AA7:AA22)</f>
        <v>45</v>
      </c>
      <c r="AB23" s="1475"/>
      <c r="AC23" s="1474">
        <f>SUM(AC7:AC22)</f>
        <v>32</v>
      </c>
      <c r="AD23" s="1475"/>
      <c r="AE23" s="1472">
        <f>SUM(AE7:AE22)</f>
        <v>188</v>
      </c>
      <c r="AF23" s="1475"/>
      <c r="AG23" s="1472">
        <f>SUM(AG7:AG22)</f>
        <v>87</v>
      </c>
      <c r="AH23" s="1475"/>
      <c r="AI23" s="1472">
        <f>SUM(AI7:AI22)</f>
        <v>769</v>
      </c>
      <c r="AJ23" s="1475"/>
      <c r="AK23" s="1472"/>
      <c r="AL23" s="1477">
        <f t="shared" si="0"/>
        <v>17428</v>
      </c>
    </row>
  </sheetData>
  <mergeCells count="4">
    <mergeCell ref="A1:AL1"/>
    <mergeCell ref="A2:AL2"/>
    <mergeCell ref="AJ3:AL3"/>
    <mergeCell ref="A6:B6"/>
  </mergeCells>
  <printOptions horizontalCentered="1" verticalCentered="1"/>
  <pageMargins left="0.39370078740157483" right="0.39370078740157483" top="0.98425196850393704" bottom="0.98425196850393704" header="0.51181102362204722" footer="0.51181102362204722"/>
  <pageSetup paperSize="9" scale="7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5A461-3DF3-4A44-A761-A35943CA08AD}">
  <sheetPr>
    <tabColor rgb="FF00B050"/>
  </sheetPr>
  <dimension ref="A1:M34"/>
  <sheetViews>
    <sheetView showGridLines="0" zoomScaleNormal="100" workbookViewId="0">
      <selection activeCell="D17" sqref="D17"/>
    </sheetView>
  </sheetViews>
  <sheetFormatPr defaultRowHeight="12.75"/>
  <cols>
    <col min="1" max="1" width="14.7109375" style="85" customWidth="1"/>
    <col min="2" max="2" width="15" style="85" customWidth="1"/>
    <col min="3" max="5" width="14.140625" style="85" customWidth="1"/>
    <col min="6" max="6" width="18" style="85" hidden="1" customWidth="1"/>
    <col min="7" max="7" width="15.5703125" style="85" customWidth="1"/>
    <col min="8" max="8" width="10.5703125" style="85" bestFit="1" customWidth="1"/>
    <col min="9" max="9" width="17.28515625" style="85" customWidth="1"/>
    <col min="10" max="10" width="14.28515625" style="85" customWidth="1"/>
    <col min="11" max="256" width="9.140625" style="85"/>
    <col min="257" max="257" width="14.7109375" style="85" customWidth="1"/>
    <col min="258" max="258" width="15" style="85" customWidth="1"/>
    <col min="259" max="261" width="14.140625" style="85" customWidth="1"/>
    <col min="262" max="262" width="18" style="85" customWidth="1"/>
    <col min="263" max="263" width="15.5703125" style="85" customWidth="1"/>
    <col min="264" max="265" width="8.28515625" style="85" bestFit="1" customWidth="1"/>
    <col min="266" max="266" width="14.28515625" style="85" customWidth="1"/>
    <col min="267" max="512" width="9.140625" style="85"/>
    <col min="513" max="513" width="14.7109375" style="85" customWidth="1"/>
    <col min="514" max="514" width="15" style="85" customWidth="1"/>
    <col min="515" max="517" width="14.140625" style="85" customWidth="1"/>
    <col min="518" max="518" width="18" style="85" customWidth="1"/>
    <col min="519" max="519" width="15.5703125" style="85" customWidth="1"/>
    <col min="520" max="521" width="8.28515625" style="85" bestFit="1" customWidth="1"/>
    <col min="522" max="522" width="14.28515625" style="85" customWidth="1"/>
    <col min="523" max="768" width="9.140625" style="85"/>
    <col min="769" max="769" width="14.7109375" style="85" customWidth="1"/>
    <col min="770" max="770" width="15" style="85" customWidth="1"/>
    <col min="771" max="773" width="14.140625" style="85" customWidth="1"/>
    <col min="774" max="774" width="18" style="85" customWidth="1"/>
    <col min="775" max="775" width="15.5703125" style="85" customWidth="1"/>
    <col min="776" max="777" width="8.28515625" style="85" bestFit="1" customWidth="1"/>
    <col min="778" max="778" width="14.28515625" style="85" customWidth="1"/>
    <col min="779" max="1024" width="9.140625" style="85"/>
    <col min="1025" max="1025" width="14.7109375" style="85" customWidth="1"/>
    <col min="1026" max="1026" width="15" style="85" customWidth="1"/>
    <col min="1027" max="1029" width="14.140625" style="85" customWidth="1"/>
    <col min="1030" max="1030" width="18" style="85" customWidth="1"/>
    <col min="1031" max="1031" width="15.5703125" style="85" customWidth="1"/>
    <col min="1032" max="1033" width="8.28515625" style="85" bestFit="1" customWidth="1"/>
    <col min="1034" max="1034" width="14.28515625" style="85" customWidth="1"/>
    <col min="1035" max="1280" width="9.140625" style="85"/>
    <col min="1281" max="1281" width="14.7109375" style="85" customWidth="1"/>
    <col min="1282" max="1282" width="15" style="85" customWidth="1"/>
    <col min="1283" max="1285" width="14.140625" style="85" customWidth="1"/>
    <col min="1286" max="1286" width="18" style="85" customWidth="1"/>
    <col min="1287" max="1287" width="15.5703125" style="85" customWidth="1"/>
    <col min="1288" max="1289" width="8.28515625" style="85" bestFit="1" customWidth="1"/>
    <col min="1290" max="1290" width="14.28515625" style="85" customWidth="1"/>
    <col min="1291" max="1536" width="9.140625" style="85"/>
    <col min="1537" max="1537" width="14.7109375" style="85" customWidth="1"/>
    <col min="1538" max="1538" width="15" style="85" customWidth="1"/>
    <col min="1539" max="1541" width="14.140625" style="85" customWidth="1"/>
    <col min="1542" max="1542" width="18" style="85" customWidth="1"/>
    <col min="1543" max="1543" width="15.5703125" style="85" customWidth="1"/>
    <col min="1544" max="1545" width="8.28515625" style="85" bestFit="1" customWidth="1"/>
    <col min="1546" max="1546" width="14.28515625" style="85" customWidth="1"/>
    <col min="1547" max="1792" width="9.140625" style="85"/>
    <col min="1793" max="1793" width="14.7109375" style="85" customWidth="1"/>
    <col min="1794" max="1794" width="15" style="85" customWidth="1"/>
    <col min="1795" max="1797" width="14.140625" style="85" customWidth="1"/>
    <col min="1798" max="1798" width="18" style="85" customWidth="1"/>
    <col min="1799" max="1799" width="15.5703125" style="85" customWidth="1"/>
    <col min="1800" max="1801" width="8.28515625" style="85" bestFit="1" customWidth="1"/>
    <col min="1802" max="1802" width="14.28515625" style="85" customWidth="1"/>
    <col min="1803" max="2048" width="9.140625" style="85"/>
    <col min="2049" max="2049" width="14.7109375" style="85" customWidth="1"/>
    <col min="2050" max="2050" width="15" style="85" customWidth="1"/>
    <col min="2051" max="2053" width="14.140625" style="85" customWidth="1"/>
    <col min="2054" max="2054" width="18" style="85" customWidth="1"/>
    <col min="2055" max="2055" width="15.5703125" style="85" customWidth="1"/>
    <col min="2056" max="2057" width="8.28515625" style="85" bestFit="1" customWidth="1"/>
    <col min="2058" max="2058" width="14.28515625" style="85" customWidth="1"/>
    <col min="2059" max="2304" width="9.140625" style="85"/>
    <col min="2305" max="2305" width="14.7109375" style="85" customWidth="1"/>
    <col min="2306" max="2306" width="15" style="85" customWidth="1"/>
    <col min="2307" max="2309" width="14.140625" style="85" customWidth="1"/>
    <col min="2310" max="2310" width="18" style="85" customWidth="1"/>
    <col min="2311" max="2311" width="15.5703125" style="85" customWidth="1"/>
    <col min="2312" max="2313" width="8.28515625" style="85" bestFit="1" customWidth="1"/>
    <col min="2314" max="2314" width="14.28515625" style="85" customWidth="1"/>
    <col min="2315" max="2560" width="9.140625" style="85"/>
    <col min="2561" max="2561" width="14.7109375" style="85" customWidth="1"/>
    <col min="2562" max="2562" width="15" style="85" customWidth="1"/>
    <col min="2563" max="2565" width="14.140625" style="85" customWidth="1"/>
    <col min="2566" max="2566" width="18" style="85" customWidth="1"/>
    <col min="2567" max="2567" width="15.5703125" style="85" customWidth="1"/>
    <col min="2568" max="2569" width="8.28515625" style="85" bestFit="1" customWidth="1"/>
    <col min="2570" max="2570" width="14.28515625" style="85" customWidth="1"/>
    <col min="2571" max="2816" width="9.140625" style="85"/>
    <col min="2817" max="2817" width="14.7109375" style="85" customWidth="1"/>
    <col min="2818" max="2818" width="15" style="85" customWidth="1"/>
    <col min="2819" max="2821" width="14.140625" style="85" customWidth="1"/>
    <col min="2822" max="2822" width="18" style="85" customWidth="1"/>
    <col min="2823" max="2823" width="15.5703125" style="85" customWidth="1"/>
    <col min="2824" max="2825" width="8.28515625" style="85" bestFit="1" customWidth="1"/>
    <col min="2826" max="2826" width="14.28515625" style="85" customWidth="1"/>
    <col min="2827" max="3072" width="9.140625" style="85"/>
    <col min="3073" max="3073" width="14.7109375" style="85" customWidth="1"/>
    <col min="3074" max="3074" width="15" style="85" customWidth="1"/>
    <col min="3075" max="3077" width="14.140625" style="85" customWidth="1"/>
    <col min="3078" max="3078" width="18" style="85" customWidth="1"/>
    <col min="3079" max="3079" width="15.5703125" style="85" customWidth="1"/>
    <col min="3080" max="3081" width="8.28515625" style="85" bestFit="1" customWidth="1"/>
    <col min="3082" max="3082" width="14.28515625" style="85" customWidth="1"/>
    <col min="3083" max="3328" width="9.140625" style="85"/>
    <col min="3329" max="3329" width="14.7109375" style="85" customWidth="1"/>
    <col min="3330" max="3330" width="15" style="85" customWidth="1"/>
    <col min="3331" max="3333" width="14.140625" style="85" customWidth="1"/>
    <col min="3334" max="3334" width="18" style="85" customWidth="1"/>
    <col min="3335" max="3335" width="15.5703125" style="85" customWidth="1"/>
    <col min="3336" max="3337" width="8.28515625" style="85" bestFit="1" customWidth="1"/>
    <col min="3338" max="3338" width="14.28515625" style="85" customWidth="1"/>
    <col min="3339" max="3584" width="9.140625" style="85"/>
    <col min="3585" max="3585" width="14.7109375" style="85" customWidth="1"/>
    <col min="3586" max="3586" width="15" style="85" customWidth="1"/>
    <col min="3587" max="3589" width="14.140625" style="85" customWidth="1"/>
    <col min="3590" max="3590" width="18" style="85" customWidth="1"/>
    <col min="3591" max="3591" width="15.5703125" style="85" customWidth="1"/>
    <col min="3592" max="3593" width="8.28515625" style="85" bestFit="1" customWidth="1"/>
    <col min="3594" max="3594" width="14.28515625" style="85" customWidth="1"/>
    <col min="3595" max="3840" width="9.140625" style="85"/>
    <col min="3841" max="3841" width="14.7109375" style="85" customWidth="1"/>
    <col min="3842" max="3842" width="15" style="85" customWidth="1"/>
    <col min="3843" max="3845" width="14.140625" style="85" customWidth="1"/>
    <col min="3846" max="3846" width="18" style="85" customWidth="1"/>
    <col min="3847" max="3847" width="15.5703125" style="85" customWidth="1"/>
    <col min="3848" max="3849" width="8.28515625" style="85" bestFit="1" customWidth="1"/>
    <col min="3850" max="3850" width="14.28515625" style="85" customWidth="1"/>
    <col min="3851" max="4096" width="9.140625" style="85"/>
    <col min="4097" max="4097" width="14.7109375" style="85" customWidth="1"/>
    <col min="4098" max="4098" width="15" style="85" customWidth="1"/>
    <col min="4099" max="4101" width="14.140625" style="85" customWidth="1"/>
    <col min="4102" max="4102" width="18" style="85" customWidth="1"/>
    <col min="4103" max="4103" width="15.5703125" style="85" customWidth="1"/>
    <col min="4104" max="4105" width="8.28515625" style="85" bestFit="1" customWidth="1"/>
    <col min="4106" max="4106" width="14.28515625" style="85" customWidth="1"/>
    <col min="4107" max="4352" width="9.140625" style="85"/>
    <col min="4353" max="4353" width="14.7109375" style="85" customWidth="1"/>
    <col min="4354" max="4354" width="15" style="85" customWidth="1"/>
    <col min="4355" max="4357" width="14.140625" style="85" customWidth="1"/>
    <col min="4358" max="4358" width="18" style="85" customWidth="1"/>
    <col min="4359" max="4359" width="15.5703125" style="85" customWidth="1"/>
    <col min="4360" max="4361" width="8.28515625" style="85" bestFit="1" customWidth="1"/>
    <col min="4362" max="4362" width="14.28515625" style="85" customWidth="1"/>
    <col min="4363" max="4608" width="9.140625" style="85"/>
    <col min="4609" max="4609" width="14.7109375" style="85" customWidth="1"/>
    <col min="4610" max="4610" width="15" style="85" customWidth="1"/>
    <col min="4611" max="4613" width="14.140625" style="85" customWidth="1"/>
    <col min="4614" max="4614" width="18" style="85" customWidth="1"/>
    <col min="4615" max="4615" width="15.5703125" style="85" customWidth="1"/>
    <col min="4616" max="4617" width="8.28515625" style="85" bestFit="1" customWidth="1"/>
    <col min="4618" max="4618" width="14.28515625" style="85" customWidth="1"/>
    <col min="4619" max="4864" width="9.140625" style="85"/>
    <col min="4865" max="4865" width="14.7109375" style="85" customWidth="1"/>
    <col min="4866" max="4866" width="15" style="85" customWidth="1"/>
    <col min="4867" max="4869" width="14.140625" style="85" customWidth="1"/>
    <col min="4870" max="4870" width="18" style="85" customWidth="1"/>
    <col min="4871" max="4871" width="15.5703125" style="85" customWidth="1"/>
    <col min="4872" max="4873" width="8.28515625" style="85" bestFit="1" customWidth="1"/>
    <col min="4874" max="4874" width="14.28515625" style="85" customWidth="1"/>
    <col min="4875" max="5120" width="9.140625" style="85"/>
    <col min="5121" max="5121" width="14.7109375" style="85" customWidth="1"/>
    <col min="5122" max="5122" width="15" style="85" customWidth="1"/>
    <col min="5123" max="5125" width="14.140625" style="85" customWidth="1"/>
    <col min="5126" max="5126" width="18" style="85" customWidth="1"/>
    <col min="5127" max="5127" width="15.5703125" style="85" customWidth="1"/>
    <col min="5128" max="5129" width="8.28515625" style="85" bestFit="1" customWidth="1"/>
    <col min="5130" max="5130" width="14.28515625" style="85" customWidth="1"/>
    <col min="5131" max="5376" width="9.140625" style="85"/>
    <col min="5377" max="5377" width="14.7109375" style="85" customWidth="1"/>
    <col min="5378" max="5378" width="15" style="85" customWidth="1"/>
    <col min="5379" max="5381" width="14.140625" style="85" customWidth="1"/>
    <col min="5382" max="5382" width="18" style="85" customWidth="1"/>
    <col min="5383" max="5383" width="15.5703125" style="85" customWidth="1"/>
    <col min="5384" max="5385" width="8.28515625" style="85" bestFit="1" customWidth="1"/>
    <col min="5386" max="5386" width="14.28515625" style="85" customWidth="1"/>
    <col min="5387" max="5632" width="9.140625" style="85"/>
    <col min="5633" max="5633" width="14.7109375" style="85" customWidth="1"/>
    <col min="5634" max="5634" width="15" style="85" customWidth="1"/>
    <col min="5635" max="5637" width="14.140625" style="85" customWidth="1"/>
    <col min="5638" max="5638" width="18" style="85" customWidth="1"/>
    <col min="5639" max="5639" width="15.5703125" style="85" customWidth="1"/>
    <col min="5640" max="5641" width="8.28515625" style="85" bestFit="1" customWidth="1"/>
    <col min="5642" max="5642" width="14.28515625" style="85" customWidth="1"/>
    <col min="5643" max="5888" width="9.140625" style="85"/>
    <col min="5889" max="5889" width="14.7109375" style="85" customWidth="1"/>
    <col min="5890" max="5890" width="15" style="85" customWidth="1"/>
    <col min="5891" max="5893" width="14.140625" style="85" customWidth="1"/>
    <col min="5894" max="5894" width="18" style="85" customWidth="1"/>
    <col min="5895" max="5895" width="15.5703125" style="85" customWidth="1"/>
    <col min="5896" max="5897" width="8.28515625" style="85" bestFit="1" customWidth="1"/>
    <col min="5898" max="5898" width="14.28515625" style="85" customWidth="1"/>
    <col min="5899" max="6144" width="9.140625" style="85"/>
    <col min="6145" max="6145" width="14.7109375" style="85" customWidth="1"/>
    <col min="6146" max="6146" width="15" style="85" customWidth="1"/>
    <col min="6147" max="6149" width="14.140625" style="85" customWidth="1"/>
    <col min="6150" max="6150" width="18" style="85" customWidth="1"/>
    <col min="6151" max="6151" width="15.5703125" style="85" customWidth="1"/>
    <col min="6152" max="6153" width="8.28515625" style="85" bestFit="1" customWidth="1"/>
    <col min="6154" max="6154" width="14.28515625" style="85" customWidth="1"/>
    <col min="6155" max="6400" width="9.140625" style="85"/>
    <col min="6401" max="6401" width="14.7109375" style="85" customWidth="1"/>
    <col min="6402" max="6402" width="15" style="85" customWidth="1"/>
    <col min="6403" max="6405" width="14.140625" style="85" customWidth="1"/>
    <col min="6406" max="6406" width="18" style="85" customWidth="1"/>
    <col min="6407" max="6407" width="15.5703125" style="85" customWidth="1"/>
    <col min="6408" max="6409" width="8.28515625" style="85" bestFit="1" customWidth="1"/>
    <col min="6410" max="6410" width="14.28515625" style="85" customWidth="1"/>
    <col min="6411" max="6656" width="9.140625" style="85"/>
    <col min="6657" max="6657" width="14.7109375" style="85" customWidth="1"/>
    <col min="6658" max="6658" width="15" style="85" customWidth="1"/>
    <col min="6659" max="6661" width="14.140625" style="85" customWidth="1"/>
    <col min="6662" max="6662" width="18" style="85" customWidth="1"/>
    <col min="6663" max="6663" width="15.5703125" style="85" customWidth="1"/>
    <col min="6664" max="6665" width="8.28515625" style="85" bestFit="1" customWidth="1"/>
    <col min="6666" max="6666" width="14.28515625" style="85" customWidth="1"/>
    <col min="6667" max="6912" width="9.140625" style="85"/>
    <col min="6913" max="6913" width="14.7109375" style="85" customWidth="1"/>
    <col min="6914" max="6914" width="15" style="85" customWidth="1"/>
    <col min="6915" max="6917" width="14.140625" style="85" customWidth="1"/>
    <col min="6918" max="6918" width="18" style="85" customWidth="1"/>
    <col min="6919" max="6919" width="15.5703125" style="85" customWidth="1"/>
    <col min="6920" max="6921" width="8.28515625" style="85" bestFit="1" customWidth="1"/>
    <col min="6922" max="6922" width="14.28515625" style="85" customWidth="1"/>
    <col min="6923" max="7168" width="9.140625" style="85"/>
    <col min="7169" max="7169" width="14.7109375" style="85" customWidth="1"/>
    <col min="7170" max="7170" width="15" style="85" customWidth="1"/>
    <col min="7171" max="7173" width="14.140625" style="85" customWidth="1"/>
    <col min="7174" max="7174" width="18" style="85" customWidth="1"/>
    <col min="7175" max="7175" width="15.5703125" style="85" customWidth="1"/>
    <col min="7176" max="7177" width="8.28515625" style="85" bestFit="1" customWidth="1"/>
    <col min="7178" max="7178" width="14.28515625" style="85" customWidth="1"/>
    <col min="7179" max="7424" width="9.140625" style="85"/>
    <col min="7425" max="7425" width="14.7109375" style="85" customWidth="1"/>
    <col min="7426" max="7426" width="15" style="85" customWidth="1"/>
    <col min="7427" max="7429" width="14.140625" style="85" customWidth="1"/>
    <col min="7430" max="7430" width="18" style="85" customWidth="1"/>
    <col min="7431" max="7431" width="15.5703125" style="85" customWidth="1"/>
    <col min="7432" max="7433" width="8.28515625" style="85" bestFit="1" customWidth="1"/>
    <col min="7434" max="7434" width="14.28515625" style="85" customWidth="1"/>
    <col min="7435" max="7680" width="9.140625" style="85"/>
    <col min="7681" max="7681" width="14.7109375" style="85" customWidth="1"/>
    <col min="7682" max="7682" width="15" style="85" customWidth="1"/>
    <col min="7683" max="7685" width="14.140625" style="85" customWidth="1"/>
    <col min="7686" max="7686" width="18" style="85" customWidth="1"/>
    <col min="7687" max="7687" width="15.5703125" style="85" customWidth="1"/>
    <col min="7688" max="7689" width="8.28515625" style="85" bestFit="1" customWidth="1"/>
    <col min="7690" max="7690" width="14.28515625" style="85" customWidth="1"/>
    <col min="7691" max="7936" width="9.140625" style="85"/>
    <col min="7937" max="7937" width="14.7109375" style="85" customWidth="1"/>
    <col min="7938" max="7938" width="15" style="85" customWidth="1"/>
    <col min="7939" max="7941" width="14.140625" style="85" customWidth="1"/>
    <col min="7942" max="7942" width="18" style="85" customWidth="1"/>
    <col min="7943" max="7943" width="15.5703125" style="85" customWidth="1"/>
    <col min="7944" max="7945" width="8.28515625" style="85" bestFit="1" customWidth="1"/>
    <col min="7946" max="7946" width="14.28515625" style="85" customWidth="1"/>
    <col min="7947" max="8192" width="9.140625" style="85"/>
    <col min="8193" max="8193" width="14.7109375" style="85" customWidth="1"/>
    <col min="8194" max="8194" width="15" style="85" customWidth="1"/>
    <col min="8195" max="8197" width="14.140625" style="85" customWidth="1"/>
    <col min="8198" max="8198" width="18" style="85" customWidth="1"/>
    <col min="8199" max="8199" width="15.5703125" style="85" customWidth="1"/>
    <col min="8200" max="8201" width="8.28515625" style="85" bestFit="1" customWidth="1"/>
    <col min="8202" max="8202" width="14.28515625" style="85" customWidth="1"/>
    <col min="8203" max="8448" width="9.140625" style="85"/>
    <col min="8449" max="8449" width="14.7109375" style="85" customWidth="1"/>
    <col min="8450" max="8450" width="15" style="85" customWidth="1"/>
    <col min="8451" max="8453" width="14.140625" style="85" customWidth="1"/>
    <col min="8454" max="8454" width="18" style="85" customWidth="1"/>
    <col min="8455" max="8455" width="15.5703125" style="85" customWidth="1"/>
    <col min="8456" max="8457" width="8.28515625" style="85" bestFit="1" customWidth="1"/>
    <col min="8458" max="8458" width="14.28515625" style="85" customWidth="1"/>
    <col min="8459" max="8704" width="9.140625" style="85"/>
    <col min="8705" max="8705" width="14.7109375" style="85" customWidth="1"/>
    <col min="8706" max="8706" width="15" style="85" customWidth="1"/>
    <col min="8707" max="8709" width="14.140625" style="85" customWidth="1"/>
    <col min="8710" max="8710" width="18" style="85" customWidth="1"/>
    <col min="8711" max="8711" width="15.5703125" style="85" customWidth="1"/>
    <col min="8712" max="8713" width="8.28515625" style="85" bestFit="1" customWidth="1"/>
    <col min="8714" max="8714" width="14.28515625" style="85" customWidth="1"/>
    <col min="8715" max="8960" width="9.140625" style="85"/>
    <col min="8961" max="8961" width="14.7109375" style="85" customWidth="1"/>
    <col min="8962" max="8962" width="15" style="85" customWidth="1"/>
    <col min="8963" max="8965" width="14.140625" style="85" customWidth="1"/>
    <col min="8966" max="8966" width="18" style="85" customWidth="1"/>
    <col min="8967" max="8967" width="15.5703125" style="85" customWidth="1"/>
    <col min="8968" max="8969" width="8.28515625" style="85" bestFit="1" customWidth="1"/>
    <col min="8970" max="8970" width="14.28515625" style="85" customWidth="1"/>
    <col min="8971" max="9216" width="9.140625" style="85"/>
    <col min="9217" max="9217" width="14.7109375" style="85" customWidth="1"/>
    <col min="9218" max="9218" width="15" style="85" customWidth="1"/>
    <col min="9219" max="9221" width="14.140625" style="85" customWidth="1"/>
    <col min="9222" max="9222" width="18" style="85" customWidth="1"/>
    <col min="9223" max="9223" width="15.5703125" style="85" customWidth="1"/>
    <col min="9224" max="9225" width="8.28515625" style="85" bestFit="1" customWidth="1"/>
    <col min="9226" max="9226" width="14.28515625" style="85" customWidth="1"/>
    <col min="9227" max="9472" width="9.140625" style="85"/>
    <col min="9473" max="9473" width="14.7109375" style="85" customWidth="1"/>
    <col min="9474" max="9474" width="15" style="85" customWidth="1"/>
    <col min="9475" max="9477" width="14.140625" style="85" customWidth="1"/>
    <col min="9478" max="9478" width="18" style="85" customWidth="1"/>
    <col min="9479" max="9479" width="15.5703125" style="85" customWidth="1"/>
    <col min="9480" max="9481" width="8.28515625" style="85" bestFit="1" customWidth="1"/>
    <col min="9482" max="9482" width="14.28515625" style="85" customWidth="1"/>
    <col min="9483" max="9728" width="9.140625" style="85"/>
    <col min="9729" max="9729" width="14.7109375" style="85" customWidth="1"/>
    <col min="9730" max="9730" width="15" style="85" customWidth="1"/>
    <col min="9731" max="9733" width="14.140625" style="85" customWidth="1"/>
    <col min="9734" max="9734" width="18" style="85" customWidth="1"/>
    <col min="9735" max="9735" width="15.5703125" style="85" customWidth="1"/>
    <col min="9736" max="9737" width="8.28515625" style="85" bestFit="1" customWidth="1"/>
    <col min="9738" max="9738" width="14.28515625" style="85" customWidth="1"/>
    <col min="9739" max="9984" width="9.140625" style="85"/>
    <col min="9985" max="9985" width="14.7109375" style="85" customWidth="1"/>
    <col min="9986" max="9986" width="15" style="85" customWidth="1"/>
    <col min="9987" max="9989" width="14.140625" style="85" customWidth="1"/>
    <col min="9990" max="9990" width="18" style="85" customWidth="1"/>
    <col min="9991" max="9991" width="15.5703125" style="85" customWidth="1"/>
    <col min="9992" max="9993" width="8.28515625" style="85" bestFit="1" customWidth="1"/>
    <col min="9994" max="9994" width="14.28515625" style="85" customWidth="1"/>
    <col min="9995" max="10240" width="9.140625" style="85"/>
    <col min="10241" max="10241" width="14.7109375" style="85" customWidth="1"/>
    <col min="10242" max="10242" width="15" style="85" customWidth="1"/>
    <col min="10243" max="10245" width="14.140625" style="85" customWidth="1"/>
    <col min="10246" max="10246" width="18" style="85" customWidth="1"/>
    <col min="10247" max="10247" width="15.5703125" style="85" customWidth="1"/>
    <col min="10248" max="10249" width="8.28515625" style="85" bestFit="1" customWidth="1"/>
    <col min="10250" max="10250" width="14.28515625" style="85" customWidth="1"/>
    <col min="10251" max="10496" width="9.140625" style="85"/>
    <col min="10497" max="10497" width="14.7109375" style="85" customWidth="1"/>
    <col min="10498" max="10498" width="15" style="85" customWidth="1"/>
    <col min="10499" max="10501" width="14.140625" style="85" customWidth="1"/>
    <col min="10502" max="10502" width="18" style="85" customWidth="1"/>
    <col min="10503" max="10503" width="15.5703125" style="85" customWidth="1"/>
    <col min="10504" max="10505" width="8.28515625" style="85" bestFit="1" customWidth="1"/>
    <col min="10506" max="10506" width="14.28515625" style="85" customWidth="1"/>
    <col min="10507" max="10752" width="9.140625" style="85"/>
    <col min="10753" max="10753" width="14.7109375" style="85" customWidth="1"/>
    <col min="10754" max="10754" width="15" style="85" customWidth="1"/>
    <col min="10755" max="10757" width="14.140625" style="85" customWidth="1"/>
    <col min="10758" max="10758" width="18" style="85" customWidth="1"/>
    <col min="10759" max="10759" width="15.5703125" style="85" customWidth="1"/>
    <col min="10760" max="10761" width="8.28515625" style="85" bestFit="1" customWidth="1"/>
    <col min="10762" max="10762" width="14.28515625" style="85" customWidth="1"/>
    <col min="10763" max="11008" width="9.140625" style="85"/>
    <col min="11009" max="11009" width="14.7109375" style="85" customWidth="1"/>
    <col min="11010" max="11010" width="15" style="85" customWidth="1"/>
    <col min="11011" max="11013" width="14.140625" style="85" customWidth="1"/>
    <col min="11014" max="11014" width="18" style="85" customWidth="1"/>
    <col min="11015" max="11015" width="15.5703125" style="85" customWidth="1"/>
    <col min="11016" max="11017" width="8.28515625" style="85" bestFit="1" customWidth="1"/>
    <col min="11018" max="11018" width="14.28515625" style="85" customWidth="1"/>
    <col min="11019" max="11264" width="9.140625" style="85"/>
    <col min="11265" max="11265" width="14.7109375" style="85" customWidth="1"/>
    <col min="11266" max="11266" width="15" style="85" customWidth="1"/>
    <col min="11267" max="11269" width="14.140625" style="85" customWidth="1"/>
    <col min="11270" max="11270" width="18" style="85" customWidth="1"/>
    <col min="11271" max="11271" width="15.5703125" style="85" customWidth="1"/>
    <col min="11272" max="11273" width="8.28515625" style="85" bestFit="1" customWidth="1"/>
    <col min="11274" max="11274" width="14.28515625" style="85" customWidth="1"/>
    <col min="11275" max="11520" width="9.140625" style="85"/>
    <col min="11521" max="11521" width="14.7109375" style="85" customWidth="1"/>
    <col min="11522" max="11522" width="15" style="85" customWidth="1"/>
    <col min="11523" max="11525" width="14.140625" style="85" customWidth="1"/>
    <col min="11526" max="11526" width="18" style="85" customWidth="1"/>
    <col min="11527" max="11527" width="15.5703125" style="85" customWidth="1"/>
    <col min="11528" max="11529" width="8.28515625" style="85" bestFit="1" customWidth="1"/>
    <col min="11530" max="11530" width="14.28515625" style="85" customWidth="1"/>
    <col min="11531" max="11776" width="9.140625" style="85"/>
    <col min="11777" max="11777" width="14.7109375" style="85" customWidth="1"/>
    <col min="11778" max="11778" width="15" style="85" customWidth="1"/>
    <col min="11779" max="11781" width="14.140625" style="85" customWidth="1"/>
    <col min="11782" max="11782" width="18" style="85" customWidth="1"/>
    <col min="11783" max="11783" width="15.5703125" style="85" customWidth="1"/>
    <col min="11784" max="11785" width="8.28515625" style="85" bestFit="1" customWidth="1"/>
    <col min="11786" max="11786" width="14.28515625" style="85" customWidth="1"/>
    <col min="11787" max="12032" width="9.140625" style="85"/>
    <col min="12033" max="12033" width="14.7109375" style="85" customWidth="1"/>
    <col min="12034" max="12034" width="15" style="85" customWidth="1"/>
    <col min="12035" max="12037" width="14.140625" style="85" customWidth="1"/>
    <col min="12038" max="12038" width="18" style="85" customWidth="1"/>
    <col min="12039" max="12039" width="15.5703125" style="85" customWidth="1"/>
    <col min="12040" max="12041" width="8.28515625" style="85" bestFit="1" customWidth="1"/>
    <col min="12042" max="12042" width="14.28515625" style="85" customWidth="1"/>
    <col min="12043" max="12288" width="9.140625" style="85"/>
    <col min="12289" max="12289" width="14.7109375" style="85" customWidth="1"/>
    <col min="12290" max="12290" width="15" style="85" customWidth="1"/>
    <col min="12291" max="12293" width="14.140625" style="85" customWidth="1"/>
    <col min="12294" max="12294" width="18" style="85" customWidth="1"/>
    <col min="12295" max="12295" width="15.5703125" style="85" customWidth="1"/>
    <col min="12296" max="12297" width="8.28515625" style="85" bestFit="1" customWidth="1"/>
    <col min="12298" max="12298" width="14.28515625" style="85" customWidth="1"/>
    <col min="12299" max="12544" width="9.140625" style="85"/>
    <col min="12545" max="12545" width="14.7109375" style="85" customWidth="1"/>
    <col min="12546" max="12546" width="15" style="85" customWidth="1"/>
    <col min="12547" max="12549" width="14.140625" style="85" customWidth="1"/>
    <col min="12550" max="12550" width="18" style="85" customWidth="1"/>
    <col min="12551" max="12551" width="15.5703125" style="85" customWidth="1"/>
    <col min="12552" max="12553" width="8.28515625" style="85" bestFit="1" customWidth="1"/>
    <col min="12554" max="12554" width="14.28515625" style="85" customWidth="1"/>
    <col min="12555" max="12800" width="9.140625" style="85"/>
    <col min="12801" max="12801" width="14.7109375" style="85" customWidth="1"/>
    <col min="12802" max="12802" width="15" style="85" customWidth="1"/>
    <col min="12803" max="12805" width="14.140625" style="85" customWidth="1"/>
    <col min="12806" max="12806" width="18" style="85" customWidth="1"/>
    <col min="12807" max="12807" width="15.5703125" style="85" customWidth="1"/>
    <col min="12808" max="12809" width="8.28515625" style="85" bestFit="1" customWidth="1"/>
    <col min="12810" max="12810" width="14.28515625" style="85" customWidth="1"/>
    <col min="12811" max="13056" width="9.140625" style="85"/>
    <col min="13057" max="13057" width="14.7109375" style="85" customWidth="1"/>
    <col min="13058" max="13058" width="15" style="85" customWidth="1"/>
    <col min="13059" max="13061" width="14.140625" style="85" customWidth="1"/>
    <col min="13062" max="13062" width="18" style="85" customWidth="1"/>
    <col min="13063" max="13063" width="15.5703125" style="85" customWidth="1"/>
    <col min="13064" max="13065" width="8.28515625" style="85" bestFit="1" customWidth="1"/>
    <col min="13066" max="13066" width="14.28515625" style="85" customWidth="1"/>
    <col min="13067" max="13312" width="9.140625" style="85"/>
    <col min="13313" max="13313" width="14.7109375" style="85" customWidth="1"/>
    <col min="13314" max="13314" width="15" style="85" customWidth="1"/>
    <col min="13315" max="13317" width="14.140625" style="85" customWidth="1"/>
    <col min="13318" max="13318" width="18" style="85" customWidth="1"/>
    <col min="13319" max="13319" width="15.5703125" style="85" customWidth="1"/>
    <col min="13320" max="13321" width="8.28515625" style="85" bestFit="1" customWidth="1"/>
    <col min="13322" max="13322" width="14.28515625" style="85" customWidth="1"/>
    <col min="13323" max="13568" width="9.140625" style="85"/>
    <col min="13569" max="13569" width="14.7109375" style="85" customWidth="1"/>
    <col min="13570" max="13570" width="15" style="85" customWidth="1"/>
    <col min="13571" max="13573" width="14.140625" style="85" customWidth="1"/>
    <col min="13574" max="13574" width="18" style="85" customWidth="1"/>
    <col min="13575" max="13575" width="15.5703125" style="85" customWidth="1"/>
    <col min="13576" max="13577" width="8.28515625" style="85" bestFit="1" customWidth="1"/>
    <col min="13578" max="13578" width="14.28515625" style="85" customWidth="1"/>
    <col min="13579" max="13824" width="9.140625" style="85"/>
    <col min="13825" max="13825" width="14.7109375" style="85" customWidth="1"/>
    <col min="13826" max="13826" width="15" style="85" customWidth="1"/>
    <col min="13827" max="13829" width="14.140625" style="85" customWidth="1"/>
    <col min="13830" max="13830" width="18" style="85" customWidth="1"/>
    <col min="13831" max="13831" width="15.5703125" style="85" customWidth="1"/>
    <col min="13832" max="13833" width="8.28515625" style="85" bestFit="1" customWidth="1"/>
    <col min="13834" max="13834" width="14.28515625" style="85" customWidth="1"/>
    <col min="13835" max="14080" width="9.140625" style="85"/>
    <col min="14081" max="14081" width="14.7109375" style="85" customWidth="1"/>
    <col min="14082" max="14082" width="15" style="85" customWidth="1"/>
    <col min="14083" max="14085" width="14.140625" style="85" customWidth="1"/>
    <col min="14086" max="14086" width="18" style="85" customWidth="1"/>
    <col min="14087" max="14087" width="15.5703125" style="85" customWidth="1"/>
    <col min="14088" max="14089" width="8.28515625" style="85" bestFit="1" customWidth="1"/>
    <col min="14090" max="14090" width="14.28515625" style="85" customWidth="1"/>
    <col min="14091" max="14336" width="9.140625" style="85"/>
    <col min="14337" max="14337" width="14.7109375" style="85" customWidth="1"/>
    <col min="14338" max="14338" width="15" style="85" customWidth="1"/>
    <col min="14339" max="14341" width="14.140625" style="85" customWidth="1"/>
    <col min="14342" max="14342" width="18" style="85" customWidth="1"/>
    <col min="14343" max="14343" width="15.5703125" style="85" customWidth="1"/>
    <col min="14344" max="14345" width="8.28515625" style="85" bestFit="1" customWidth="1"/>
    <col min="14346" max="14346" width="14.28515625" style="85" customWidth="1"/>
    <col min="14347" max="14592" width="9.140625" style="85"/>
    <col min="14593" max="14593" width="14.7109375" style="85" customWidth="1"/>
    <col min="14594" max="14594" width="15" style="85" customWidth="1"/>
    <col min="14595" max="14597" width="14.140625" style="85" customWidth="1"/>
    <col min="14598" max="14598" width="18" style="85" customWidth="1"/>
    <col min="14599" max="14599" width="15.5703125" style="85" customWidth="1"/>
    <col min="14600" max="14601" width="8.28515625" style="85" bestFit="1" customWidth="1"/>
    <col min="14602" max="14602" width="14.28515625" style="85" customWidth="1"/>
    <col min="14603" max="14848" width="9.140625" style="85"/>
    <col min="14849" max="14849" width="14.7109375" style="85" customWidth="1"/>
    <col min="14850" max="14850" width="15" style="85" customWidth="1"/>
    <col min="14851" max="14853" width="14.140625" style="85" customWidth="1"/>
    <col min="14854" max="14854" width="18" style="85" customWidth="1"/>
    <col min="14855" max="14855" width="15.5703125" style="85" customWidth="1"/>
    <col min="14856" max="14857" width="8.28515625" style="85" bestFit="1" customWidth="1"/>
    <col min="14858" max="14858" width="14.28515625" style="85" customWidth="1"/>
    <col min="14859" max="15104" width="9.140625" style="85"/>
    <col min="15105" max="15105" width="14.7109375" style="85" customWidth="1"/>
    <col min="15106" max="15106" width="15" style="85" customWidth="1"/>
    <col min="15107" max="15109" width="14.140625" style="85" customWidth="1"/>
    <col min="15110" max="15110" width="18" style="85" customWidth="1"/>
    <col min="15111" max="15111" width="15.5703125" style="85" customWidth="1"/>
    <col min="15112" max="15113" width="8.28515625" style="85" bestFit="1" customWidth="1"/>
    <col min="15114" max="15114" width="14.28515625" style="85" customWidth="1"/>
    <col min="15115" max="15360" width="9.140625" style="85"/>
    <col min="15361" max="15361" width="14.7109375" style="85" customWidth="1"/>
    <col min="15362" max="15362" width="15" style="85" customWidth="1"/>
    <col min="15363" max="15365" width="14.140625" style="85" customWidth="1"/>
    <col min="15366" max="15366" width="18" style="85" customWidth="1"/>
    <col min="15367" max="15367" width="15.5703125" style="85" customWidth="1"/>
    <col min="15368" max="15369" width="8.28515625" style="85" bestFit="1" customWidth="1"/>
    <col min="15370" max="15370" width="14.28515625" style="85" customWidth="1"/>
    <col min="15371" max="15616" width="9.140625" style="85"/>
    <col min="15617" max="15617" width="14.7109375" style="85" customWidth="1"/>
    <col min="15618" max="15618" width="15" style="85" customWidth="1"/>
    <col min="15619" max="15621" width="14.140625" style="85" customWidth="1"/>
    <col min="15622" max="15622" width="18" style="85" customWidth="1"/>
    <col min="15623" max="15623" width="15.5703125" style="85" customWidth="1"/>
    <col min="15624" max="15625" width="8.28515625" style="85" bestFit="1" customWidth="1"/>
    <col min="15626" max="15626" width="14.28515625" style="85" customWidth="1"/>
    <col min="15627" max="15872" width="9.140625" style="85"/>
    <col min="15873" max="15873" width="14.7109375" style="85" customWidth="1"/>
    <col min="15874" max="15874" width="15" style="85" customWidth="1"/>
    <col min="15875" max="15877" width="14.140625" style="85" customWidth="1"/>
    <col min="15878" max="15878" width="18" style="85" customWidth="1"/>
    <col min="15879" max="15879" width="15.5703125" style="85" customWidth="1"/>
    <col min="15880" max="15881" width="8.28515625" style="85" bestFit="1" customWidth="1"/>
    <col min="15882" max="15882" width="14.28515625" style="85" customWidth="1"/>
    <col min="15883" max="16128" width="9.140625" style="85"/>
    <col min="16129" max="16129" width="14.7109375" style="85" customWidth="1"/>
    <col min="16130" max="16130" width="15" style="85" customWidth="1"/>
    <col min="16131" max="16133" width="14.140625" style="85" customWidth="1"/>
    <col min="16134" max="16134" width="18" style="85" customWidth="1"/>
    <col min="16135" max="16135" width="15.5703125" style="85" customWidth="1"/>
    <col min="16136" max="16137" width="8.28515625" style="85" bestFit="1" customWidth="1"/>
    <col min="16138" max="16138" width="14.28515625" style="85" customWidth="1"/>
    <col min="16139" max="16384" width="9.140625" style="85"/>
  </cols>
  <sheetData>
    <row r="1" spans="1:10" ht="27" customHeight="1">
      <c r="A1" s="84" t="s">
        <v>81</v>
      </c>
      <c r="B1" s="84"/>
      <c r="C1" s="84"/>
      <c r="D1" s="84"/>
      <c r="E1" s="84"/>
    </row>
    <row r="2" spans="1:10" ht="27" customHeight="1">
      <c r="A2" s="86" t="s">
        <v>82</v>
      </c>
      <c r="B2" s="86"/>
      <c r="C2" s="86"/>
      <c r="D2" s="86"/>
      <c r="E2" s="86"/>
    </row>
    <row r="3" spans="1:10" ht="27" customHeight="1" thickBot="1">
      <c r="A3" s="87" t="s">
        <v>83</v>
      </c>
      <c r="B3" s="88"/>
      <c r="C3" s="88"/>
      <c r="D3" s="88"/>
      <c r="E3" s="89" t="s">
        <v>84</v>
      </c>
    </row>
    <row r="4" spans="1:10" ht="27" customHeight="1">
      <c r="A4" s="90" t="s">
        <v>85</v>
      </c>
      <c r="B4" s="91" t="s">
        <v>86</v>
      </c>
      <c r="C4" s="92" t="s">
        <v>87</v>
      </c>
      <c r="D4" s="92" t="s">
        <v>88</v>
      </c>
      <c r="E4" s="93" t="s">
        <v>89</v>
      </c>
    </row>
    <row r="5" spans="1:10" ht="35.1" customHeight="1">
      <c r="A5" s="94"/>
      <c r="B5" s="95"/>
      <c r="C5" s="96"/>
      <c r="D5" s="96"/>
      <c r="E5" s="97"/>
    </row>
    <row r="6" spans="1:10" ht="20.100000000000001" customHeight="1">
      <c r="A6" s="98" t="s">
        <v>90</v>
      </c>
      <c r="B6" s="99" t="s">
        <v>91</v>
      </c>
      <c r="C6" s="100">
        <v>4579570</v>
      </c>
      <c r="D6" s="100">
        <v>3422530</v>
      </c>
      <c r="E6" s="101">
        <f t="shared" ref="E6:E25" si="0">C6+D6</f>
        <v>8002100</v>
      </c>
      <c r="F6" s="102">
        <f>E6</f>
        <v>8002100</v>
      </c>
    </row>
    <row r="7" spans="1:10" ht="20.100000000000001" customHeight="1">
      <c r="A7" s="98" t="s">
        <v>92</v>
      </c>
      <c r="B7" s="99" t="s">
        <v>93</v>
      </c>
      <c r="C7" s="100">
        <v>1147531</v>
      </c>
      <c r="D7" s="100">
        <v>1085392</v>
      </c>
      <c r="E7" s="101">
        <f t="shared" si="0"/>
        <v>2232923</v>
      </c>
      <c r="F7" s="102">
        <f>E7+E8+E9+E25</f>
        <v>8325304</v>
      </c>
      <c r="H7" s="103"/>
      <c r="I7" s="102"/>
      <c r="J7" s="102"/>
    </row>
    <row r="8" spans="1:10" ht="20.100000000000001" customHeight="1">
      <c r="A8" s="98" t="s">
        <v>94</v>
      </c>
      <c r="B8" s="99" t="s">
        <v>95</v>
      </c>
      <c r="C8" s="100">
        <v>2053224</v>
      </c>
      <c r="D8" s="100">
        <v>2461744</v>
      </c>
      <c r="E8" s="101">
        <f t="shared" si="0"/>
        <v>4514968</v>
      </c>
      <c r="F8" s="102">
        <f>E10</f>
        <v>2080436</v>
      </c>
      <c r="H8" s="102"/>
      <c r="I8" s="102"/>
      <c r="J8" s="102"/>
    </row>
    <row r="9" spans="1:10" ht="20.100000000000001" customHeight="1">
      <c r="A9" s="98" t="s">
        <v>96</v>
      </c>
      <c r="B9" s="99" t="s">
        <v>97</v>
      </c>
      <c r="C9" s="100">
        <v>981781</v>
      </c>
      <c r="D9" s="100">
        <v>291455</v>
      </c>
      <c r="E9" s="101">
        <f t="shared" si="0"/>
        <v>1273236</v>
      </c>
      <c r="F9" s="102">
        <f>E11</f>
        <v>1387996</v>
      </c>
    </row>
    <row r="10" spans="1:10" ht="20.100000000000001" customHeight="1">
      <c r="A10" s="98" t="s">
        <v>98</v>
      </c>
      <c r="B10" s="99" t="s">
        <v>99</v>
      </c>
      <c r="C10" s="100">
        <v>1353102</v>
      </c>
      <c r="D10" s="100">
        <v>727334</v>
      </c>
      <c r="E10" s="101">
        <f t="shared" si="0"/>
        <v>2080436</v>
      </c>
      <c r="F10" s="102">
        <f>E12+E13+E14</f>
        <v>4780619</v>
      </c>
      <c r="H10" s="102"/>
      <c r="I10" s="102"/>
      <c r="J10" s="102"/>
    </row>
    <row r="11" spans="1:10" ht="20.100000000000001" customHeight="1">
      <c r="A11" s="98" t="s">
        <v>100</v>
      </c>
      <c r="B11" s="99" t="s">
        <v>101</v>
      </c>
      <c r="C11" s="100">
        <v>991032</v>
      </c>
      <c r="D11" s="100">
        <v>396964</v>
      </c>
      <c r="E11" s="101">
        <f t="shared" si="0"/>
        <v>1387996</v>
      </c>
      <c r="F11" s="102">
        <f>E15+E16</f>
        <v>2164172</v>
      </c>
    </row>
    <row r="12" spans="1:10" ht="20.100000000000001" customHeight="1">
      <c r="A12" s="98" t="s">
        <v>102</v>
      </c>
      <c r="B12" s="99" t="s">
        <v>103</v>
      </c>
      <c r="C12" s="100">
        <v>1811625</v>
      </c>
      <c r="D12" s="100">
        <v>1332953</v>
      </c>
      <c r="E12" s="101">
        <f t="shared" si="0"/>
        <v>3144578</v>
      </c>
      <c r="F12" s="104">
        <f>E17</f>
        <v>890922</v>
      </c>
    </row>
    <row r="13" spans="1:10" ht="20.100000000000001" customHeight="1">
      <c r="A13" s="98" t="s">
        <v>104</v>
      </c>
      <c r="B13" s="99" t="s">
        <v>105</v>
      </c>
      <c r="C13" s="100">
        <v>929769</v>
      </c>
      <c r="D13" s="100">
        <v>268344</v>
      </c>
      <c r="E13" s="101">
        <f t="shared" si="0"/>
        <v>1198113</v>
      </c>
      <c r="F13" s="104">
        <f t="shared" ref="F13:F17" si="1">E18</f>
        <v>684619</v>
      </c>
    </row>
    <row r="14" spans="1:10" ht="20.100000000000001" customHeight="1">
      <c r="A14" s="98" t="s">
        <v>106</v>
      </c>
      <c r="B14" s="99" t="s">
        <v>107</v>
      </c>
      <c r="C14" s="100">
        <v>346293</v>
      </c>
      <c r="D14" s="100">
        <v>91635</v>
      </c>
      <c r="E14" s="101">
        <f t="shared" si="0"/>
        <v>437928</v>
      </c>
      <c r="F14" s="104">
        <f t="shared" si="1"/>
        <v>359235</v>
      </c>
      <c r="H14" s="102"/>
      <c r="I14" s="102"/>
      <c r="J14" s="102"/>
    </row>
    <row r="15" spans="1:10" ht="20.100000000000001" customHeight="1">
      <c r="A15" s="98" t="s">
        <v>108</v>
      </c>
      <c r="B15" s="99" t="s">
        <v>109</v>
      </c>
      <c r="C15" s="100">
        <v>1408400</v>
      </c>
      <c r="D15" s="100">
        <v>374311</v>
      </c>
      <c r="E15" s="101">
        <f t="shared" si="0"/>
        <v>1782711</v>
      </c>
      <c r="F15" s="104">
        <f t="shared" si="1"/>
        <v>1533680</v>
      </c>
      <c r="H15" s="105"/>
      <c r="I15" s="102"/>
      <c r="J15" s="102"/>
    </row>
    <row r="16" spans="1:10" ht="20.100000000000001" customHeight="1">
      <c r="A16" s="98" t="s">
        <v>110</v>
      </c>
      <c r="B16" s="99" t="s">
        <v>111</v>
      </c>
      <c r="C16" s="100">
        <v>311550</v>
      </c>
      <c r="D16" s="100">
        <v>69911</v>
      </c>
      <c r="E16" s="101">
        <f t="shared" si="0"/>
        <v>381461</v>
      </c>
      <c r="F16" s="104">
        <f t="shared" si="1"/>
        <v>569332</v>
      </c>
      <c r="H16" s="102"/>
      <c r="I16" s="102"/>
      <c r="J16" s="102"/>
    </row>
    <row r="17" spans="1:13" ht="20.100000000000001" customHeight="1">
      <c r="A17" s="98" t="s">
        <v>112</v>
      </c>
      <c r="B17" s="99" t="s">
        <v>113</v>
      </c>
      <c r="C17" s="100">
        <v>710699</v>
      </c>
      <c r="D17" s="100">
        <v>180223</v>
      </c>
      <c r="E17" s="101">
        <f t="shared" si="0"/>
        <v>890922</v>
      </c>
      <c r="F17" s="104">
        <f t="shared" si="1"/>
        <v>466384</v>
      </c>
    </row>
    <row r="18" spans="1:13" ht="20.100000000000001" customHeight="1">
      <c r="A18" s="98" t="s">
        <v>114</v>
      </c>
      <c r="B18" s="99" t="s">
        <v>115</v>
      </c>
      <c r="C18" s="100">
        <v>529012</v>
      </c>
      <c r="D18" s="100">
        <v>155607</v>
      </c>
      <c r="E18" s="101">
        <f t="shared" si="0"/>
        <v>684619</v>
      </c>
      <c r="F18" s="104">
        <f>E23+E24</f>
        <v>497509</v>
      </c>
      <c r="H18" s="106"/>
      <c r="I18" s="106"/>
      <c r="J18" s="106"/>
      <c r="L18" s="102"/>
      <c r="M18" s="102"/>
    </row>
    <row r="19" spans="1:13" ht="20.100000000000001" customHeight="1">
      <c r="A19" s="98" t="s">
        <v>116</v>
      </c>
      <c r="B19" s="99" t="s">
        <v>117</v>
      </c>
      <c r="C19" s="100">
        <v>285486</v>
      </c>
      <c r="D19" s="100">
        <v>73749</v>
      </c>
      <c r="E19" s="101">
        <f t="shared" si="0"/>
        <v>359235</v>
      </c>
      <c r="F19" s="102">
        <f>SUM(F6:F18)</f>
        <v>31742308</v>
      </c>
      <c r="H19" s="102"/>
      <c r="L19" s="102"/>
      <c r="M19" s="102"/>
    </row>
    <row r="20" spans="1:13" ht="20.100000000000001" customHeight="1">
      <c r="A20" s="98" t="s">
        <v>118</v>
      </c>
      <c r="B20" s="99" t="s">
        <v>119</v>
      </c>
      <c r="C20" s="100">
        <v>1187284</v>
      </c>
      <c r="D20" s="100">
        <v>346396</v>
      </c>
      <c r="E20" s="101">
        <f t="shared" si="0"/>
        <v>1533680</v>
      </c>
      <c r="L20" s="102"/>
      <c r="M20" s="102"/>
    </row>
    <row r="21" spans="1:13" ht="20.100000000000001" customHeight="1">
      <c r="A21" s="98" t="s">
        <v>120</v>
      </c>
      <c r="B21" s="99" t="s">
        <v>121</v>
      </c>
      <c r="C21" s="100">
        <v>430711</v>
      </c>
      <c r="D21" s="100">
        <v>138621</v>
      </c>
      <c r="E21" s="101">
        <f t="shared" si="0"/>
        <v>569332</v>
      </c>
      <c r="H21" s="102"/>
      <c r="I21" s="102"/>
      <c r="K21" s="102"/>
      <c r="L21" s="102"/>
      <c r="M21" s="102"/>
    </row>
    <row r="22" spans="1:13" ht="20.100000000000001" customHeight="1">
      <c r="A22" s="98" t="s">
        <v>122</v>
      </c>
      <c r="B22" s="99" t="s">
        <v>123</v>
      </c>
      <c r="C22" s="100">
        <v>376204</v>
      </c>
      <c r="D22" s="100">
        <v>90180</v>
      </c>
      <c r="E22" s="101">
        <f t="shared" si="0"/>
        <v>466384</v>
      </c>
      <c r="J22" s="107"/>
      <c r="K22" s="102"/>
    </row>
    <row r="23" spans="1:13" ht="20.100000000000001" customHeight="1">
      <c r="A23" s="98" t="s">
        <v>124</v>
      </c>
      <c r="B23" s="99" t="s">
        <v>125</v>
      </c>
      <c r="C23" s="100">
        <v>244337</v>
      </c>
      <c r="D23" s="100">
        <v>87436</v>
      </c>
      <c r="E23" s="101">
        <f t="shared" si="0"/>
        <v>331773</v>
      </c>
      <c r="H23" s="107"/>
      <c r="I23" s="107"/>
      <c r="J23" s="107"/>
    </row>
    <row r="24" spans="1:13" ht="20.100000000000001" customHeight="1">
      <c r="A24" s="98" t="s">
        <v>126</v>
      </c>
      <c r="B24" s="99" t="s">
        <v>127</v>
      </c>
      <c r="C24" s="100">
        <v>129325</v>
      </c>
      <c r="D24" s="100">
        <v>36411</v>
      </c>
      <c r="E24" s="101">
        <f t="shared" si="0"/>
        <v>165736</v>
      </c>
      <c r="H24" s="102"/>
      <c r="I24" s="102"/>
      <c r="J24" s="102"/>
      <c r="K24" s="102"/>
      <c r="L24" s="102"/>
    </row>
    <row r="25" spans="1:13" ht="20.100000000000001" customHeight="1">
      <c r="A25" s="98" t="s">
        <v>128</v>
      </c>
      <c r="B25" s="99" t="s">
        <v>129</v>
      </c>
      <c r="C25" s="100">
        <v>258035</v>
      </c>
      <c r="D25" s="100">
        <v>46142</v>
      </c>
      <c r="E25" s="101">
        <f t="shared" si="0"/>
        <v>304177</v>
      </c>
      <c r="G25" s="108"/>
      <c r="H25" s="108"/>
      <c r="I25" s="108"/>
      <c r="J25" s="108"/>
      <c r="K25" s="102"/>
      <c r="L25" s="102"/>
    </row>
    <row r="26" spans="1:13" ht="30" customHeight="1" thickBot="1">
      <c r="A26" s="109" t="s">
        <v>130</v>
      </c>
      <c r="B26" s="110" t="s">
        <v>131</v>
      </c>
      <c r="C26" s="111">
        <f>SUM(C6:C25)</f>
        <v>20064970</v>
      </c>
      <c r="D26" s="111">
        <f>SUM(D6:D25)</f>
        <v>11677338</v>
      </c>
      <c r="E26" s="112">
        <f>SUM(E6:E25)</f>
        <v>31742308</v>
      </c>
      <c r="G26" s="102"/>
      <c r="H26" s="108"/>
      <c r="I26" s="108"/>
      <c r="J26" s="108"/>
      <c r="K26" s="108"/>
      <c r="L26" s="102"/>
    </row>
    <row r="27" spans="1:13" s="117" customFormat="1" ht="15">
      <c r="A27" s="113" t="s">
        <v>132</v>
      </c>
      <c r="B27" s="114"/>
      <c r="C27" s="115"/>
      <c r="D27" s="116" t="s">
        <v>133</v>
      </c>
      <c r="E27" s="116"/>
      <c r="G27" s="118"/>
      <c r="H27" s="108"/>
      <c r="I27" s="108"/>
      <c r="J27" s="108"/>
    </row>
    <row r="28" spans="1:13">
      <c r="A28" s="119" t="s">
        <v>134</v>
      </c>
      <c r="D28" s="120"/>
      <c r="E28" s="120"/>
    </row>
    <row r="29" spans="1:13" ht="15">
      <c r="A29" s="121"/>
      <c r="B29" s="121"/>
      <c r="H29" s="102"/>
    </row>
    <row r="30" spans="1:13" ht="15">
      <c r="A30" s="122"/>
      <c r="B30" s="122"/>
      <c r="H30" s="102"/>
    </row>
    <row r="31" spans="1:13" ht="15">
      <c r="A31" s="122"/>
      <c r="B31" s="122"/>
      <c r="E31" s="102"/>
    </row>
    <row r="32" spans="1:13" ht="16.5" customHeight="1">
      <c r="A32" s="123"/>
      <c r="B32" s="123"/>
      <c r="C32" s="102"/>
      <c r="D32" s="124"/>
      <c r="F32" s="102"/>
      <c r="G32" s="102"/>
      <c r="I32" s="102"/>
      <c r="J32" s="102"/>
    </row>
    <row r="33" spans="3:5">
      <c r="C33" s="102"/>
      <c r="D33" s="102"/>
    </row>
    <row r="34" spans="3:5">
      <c r="E34" s="102"/>
    </row>
  </sheetData>
  <mergeCells count="8">
    <mergeCell ref="D27:E28"/>
    <mergeCell ref="A1:E1"/>
    <mergeCell ref="A2:E2"/>
    <mergeCell ref="A4:A5"/>
    <mergeCell ref="B4:B5"/>
    <mergeCell ref="C4:C5"/>
    <mergeCell ref="D4:D5"/>
    <mergeCell ref="E4:E5"/>
  </mergeCells>
  <printOptions horizontalCentered="1" verticalCentered="1"/>
  <pageMargins left="0.74803149606299213" right="0.74803149606299213" top="0.59055118110236227" bottom="0.59055118110236227" header="0.51181102362204722" footer="0.51181102362204722"/>
  <pageSetup paperSize="9"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C9F14-0F32-4397-BE2F-CCD236490EEF}">
  <dimension ref="A1:AF26"/>
  <sheetViews>
    <sheetView showGridLines="0" zoomScale="75" zoomScaleNormal="75" workbookViewId="0">
      <selection activeCell="A3" sqref="A3"/>
    </sheetView>
  </sheetViews>
  <sheetFormatPr defaultColWidth="8.85546875" defaultRowHeight="15.75"/>
  <cols>
    <col min="1" max="1" width="15.140625" style="356" customWidth="1"/>
    <col min="2" max="2" width="15.28515625" style="1503" customWidth="1"/>
    <col min="3" max="3" width="5.140625" style="650" customWidth="1"/>
    <col min="4" max="4" width="3.7109375" style="650" customWidth="1"/>
    <col min="5" max="5" width="5" style="650" customWidth="1"/>
    <col min="6" max="6" width="3.7109375" style="356" customWidth="1"/>
    <col min="7" max="7" width="4.28515625" style="356" customWidth="1"/>
    <col min="8" max="8" width="3.7109375" style="356" customWidth="1"/>
    <col min="9" max="9" width="4.28515625" style="356" customWidth="1"/>
    <col min="10" max="10" width="3.7109375" style="356" customWidth="1"/>
    <col min="11" max="11" width="4.28515625" style="356" customWidth="1"/>
    <col min="12" max="12" width="3.7109375" style="356" customWidth="1"/>
    <col min="13" max="13" width="4.28515625" style="356" customWidth="1"/>
    <col min="14" max="14" width="3.7109375" style="356" customWidth="1"/>
    <col min="15" max="15" width="4.28515625" style="356" customWidth="1"/>
    <col min="16" max="16" width="3.7109375" style="356" customWidth="1"/>
    <col min="17" max="17" width="4.28515625" style="356" customWidth="1"/>
    <col min="18" max="18" width="3.7109375" style="356" customWidth="1"/>
    <col min="19" max="19" width="4.28515625" style="356" customWidth="1"/>
    <col min="20" max="20" width="3.7109375" style="356" customWidth="1"/>
    <col min="21" max="21" width="4.28515625" style="356" customWidth="1"/>
    <col min="22" max="22" width="3.7109375" style="356" customWidth="1"/>
    <col min="23" max="23" width="4.28515625" style="356" customWidth="1"/>
    <col min="24" max="24" width="3.7109375" style="356" customWidth="1"/>
    <col min="25" max="25" width="4.28515625" style="356" customWidth="1"/>
    <col min="26" max="26" width="3.7109375" style="356" customWidth="1"/>
    <col min="27" max="27" width="4.28515625" style="356" customWidth="1"/>
    <col min="28" max="28" width="3.7109375" style="356" customWidth="1"/>
    <col min="29" max="29" width="4.28515625" style="356" customWidth="1"/>
    <col min="30" max="30" width="3.7109375" style="356" customWidth="1"/>
    <col min="31" max="31" width="7.140625" style="356" customWidth="1"/>
    <col min="32" max="32" width="3.7109375" style="356" customWidth="1"/>
    <col min="33" max="256" width="8.85546875" style="356"/>
    <col min="257" max="257" width="15.140625" style="356" customWidth="1"/>
    <col min="258" max="258" width="15.28515625" style="356" customWidth="1"/>
    <col min="259" max="259" width="5.140625" style="356" customWidth="1"/>
    <col min="260" max="260" width="3.7109375" style="356" customWidth="1"/>
    <col min="261" max="261" width="5" style="356" customWidth="1"/>
    <col min="262" max="262" width="3.7109375" style="356" customWidth="1"/>
    <col min="263" max="263" width="4.28515625" style="356" customWidth="1"/>
    <col min="264" max="264" width="3.7109375" style="356" customWidth="1"/>
    <col min="265" max="265" width="4.28515625" style="356" customWidth="1"/>
    <col min="266" max="266" width="3.7109375" style="356" customWidth="1"/>
    <col min="267" max="267" width="4.28515625" style="356" customWidth="1"/>
    <col min="268" max="268" width="3.7109375" style="356" customWidth="1"/>
    <col min="269" max="269" width="4.28515625" style="356" customWidth="1"/>
    <col min="270" max="270" width="3.7109375" style="356" customWidth="1"/>
    <col min="271" max="271" width="4.28515625" style="356" customWidth="1"/>
    <col min="272" max="272" width="3.7109375" style="356" customWidth="1"/>
    <col min="273" max="273" width="4.28515625" style="356" customWidth="1"/>
    <col min="274" max="274" width="3.7109375" style="356" customWidth="1"/>
    <col min="275" max="275" width="4.28515625" style="356" customWidth="1"/>
    <col min="276" max="276" width="3.7109375" style="356" customWidth="1"/>
    <col min="277" max="277" width="4.28515625" style="356" customWidth="1"/>
    <col min="278" max="278" width="3.7109375" style="356" customWidth="1"/>
    <col min="279" max="279" width="4.28515625" style="356" customWidth="1"/>
    <col min="280" max="280" width="3.7109375" style="356" customWidth="1"/>
    <col min="281" max="281" width="4.28515625" style="356" customWidth="1"/>
    <col min="282" max="282" width="3.7109375" style="356" customWidth="1"/>
    <col min="283" max="283" width="4.28515625" style="356" customWidth="1"/>
    <col min="284" max="284" width="3.7109375" style="356" customWidth="1"/>
    <col min="285" max="285" width="4.28515625" style="356" customWidth="1"/>
    <col min="286" max="286" width="3.7109375" style="356" customWidth="1"/>
    <col min="287" max="287" width="7.140625" style="356" customWidth="1"/>
    <col min="288" max="288" width="3.7109375" style="356" customWidth="1"/>
    <col min="289" max="512" width="8.85546875" style="356"/>
    <col min="513" max="513" width="15.140625" style="356" customWidth="1"/>
    <col min="514" max="514" width="15.28515625" style="356" customWidth="1"/>
    <col min="515" max="515" width="5.140625" style="356" customWidth="1"/>
    <col min="516" max="516" width="3.7109375" style="356" customWidth="1"/>
    <col min="517" max="517" width="5" style="356" customWidth="1"/>
    <col min="518" max="518" width="3.7109375" style="356" customWidth="1"/>
    <col min="519" max="519" width="4.28515625" style="356" customWidth="1"/>
    <col min="520" max="520" width="3.7109375" style="356" customWidth="1"/>
    <col min="521" max="521" width="4.28515625" style="356" customWidth="1"/>
    <col min="522" max="522" width="3.7109375" style="356" customWidth="1"/>
    <col min="523" max="523" width="4.28515625" style="356" customWidth="1"/>
    <col min="524" max="524" width="3.7109375" style="356" customWidth="1"/>
    <col min="525" max="525" width="4.28515625" style="356" customWidth="1"/>
    <col min="526" max="526" width="3.7109375" style="356" customWidth="1"/>
    <col min="527" max="527" width="4.28515625" style="356" customWidth="1"/>
    <col min="528" max="528" width="3.7109375" style="356" customWidth="1"/>
    <col min="529" max="529" width="4.28515625" style="356" customWidth="1"/>
    <col min="530" max="530" width="3.7109375" style="356" customWidth="1"/>
    <col min="531" max="531" width="4.28515625" style="356" customWidth="1"/>
    <col min="532" max="532" width="3.7109375" style="356" customWidth="1"/>
    <col min="533" max="533" width="4.28515625" style="356" customWidth="1"/>
    <col min="534" max="534" width="3.7109375" style="356" customWidth="1"/>
    <col min="535" max="535" width="4.28515625" style="356" customWidth="1"/>
    <col min="536" max="536" width="3.7109375" style="356" customWidth="1"/>
    <col min="537" max="537" width="4.28515625" style="356" customWidth="1"/>
    <col min="538" max="538" width="3.7109375" style="356" customWidth="1"/>
    <col min="539" max="539" width="4.28515625" style="356" customWidth="1"/>
    <col min="540" max="540" width="3.7109375" style="356" customWidth="1"/>
    <col min="541" max="541" width="4.28515625" style="356" customWidth="1"/>
    <col min="542" max="542" width="3.7109375" style="356" customWidth="1"/>
    <col min="543" max="543" width="7.140625" style="356" customWidth="1"/>
    <col min="544" max="544" width="3.7109375" style="356" customWidth="1"/>
    <col min="545" max="768" width="8.85546875" style="356"/>
    <col min="769" max="769" width="15.140625" style="356" customWidth="1"/>
    <col min="770" max="770" width="15.28515625" style="356" customWidth="1"/>
    <col min="771" max="771" width="5.140625" style="356" customWidth="1"/>
    <col min="772" max="772" width="3.7109375" style="356" customWidth="1"/>
    <col min="773" max="773" width="5" style="356" customWidth="1"/>
    <col min="774" max="774" width="3.7109375" style="356" customWidth="1"/>
    <col min="775" max="775" width="4.28515625" style="356" customWidth="1"/>
    <col min="776" max="776" width="3.7109375" style="356" customWidth="1"/>
    <col min="777" max="777" width="4.28515625" style="356" customWidth="1"/>
    <col min="778" max="778" width="3.7109375" style="356" customWidth="1"/>
    <col min="779" max="779" width="4.28515625" style="356" customWidth="1"/>
    <col min="780" max="780" width="3.7109375" style="356" customWidth="1"/>
    <col min="781" max="781" width="4.28515625" style="356" customWidth="1"/>
    <col min="782" max="782" width="3.7109375" style="356" customWidth="1"/>
    <col min="783" max="783" width="4.28515625" style="356" customWidth="1"/>
    <col min="784" max="784" width="3.7109375" style="356" customWidth="1"/>
    <col min="785" max="785" width="4.28515625" style="356" customWidth="1"/>
    <col min="786" max="786" width="3.7109375" style="356" customWidth="1"/>
    <col min="787" max="787" width="4.28515625" style="356" customWidth="1"/>
    <col min="788" max="788" width="3.7109375" style="356" customWidth="1"/>
    <col min="789" max="789" width="4.28515625" style="356" customWidth="1"/>
    <col min="790" max="790" width="3.7109375" style="356" customWidth="1"/>
    <col min="791" max="791" width="4.28515625" style="356" customWidth="1"/>
    <col min="792" max="792" width="3.7109375" style="356" customWidth="1"/>
    <col min="793" max="793" width="4.28515625" style="356" customWidth="1"/>
    <col min="794" max="794" width="3.7109375" style="356" customWidth="1"/>
    <col min="795" max="795" width="4.28515625" style="356" customWidth="1"/>
    <col min="796" max="796" width="3.7109375" style="356" customWidth="1"/>
    <col min="797" max="797" width="4.28515625" style="356" customWidth="1"/>
    <col min="798" max="798" width="3.7109375" style="356" customWidth="1"/>
    <col min="799" max="799" width="7.140625" style="356" customWidth="1"/>
    <col min="800" max="800" width="3.7109375" style="356" customWidth="1"/>
    <col min="801" max="1024" width="8.85546875" style="356"/>
    <col min="1025" max="1025" width="15.140625" style="356" customWidth="1"/>
    <col min="1026" max="1026" width="15.28515625" style="356" customWidth="1"/>
    <col min="1027" max="1027" width="5.140625" style="356" customWidth="1"/>
    <col min="1028" max="1028" width="3.7109375" style="356" customWidth="1"/>
    <col min="1029" max="1029" width="5" style="356" customWidth="1"/>
    <col min="1030" max="1030" width="3.7109375" style="356" customWidth="1"/>
    <col min="1031" max="1031" width="4.28515625" style="356" customWidth="1"/>
    <col min="1032" max="1032" width="3.7109375" style="356" customWidth="1"/>
    <col min="1033" max="1033" width="4.28515625" style="356" customWidth="1"/>
    <col min="1034" max="1034" width="3.7109375" style="356" customWidth="1"/>
    <col min="1035" max="1035" width="4.28515625" style="356" customWidth="1"/>
    <col min="1036" max="1036" width="3.7109375" style="356" customWidth="1"/>
    <col min="1037" max="1037" width="4.28515625" style="356" customWidth="1"/>
    <col min="1038" max="1038" width="3.7109375" style="356" customWidth="1"/>
    <col min="1039" max="1039" width="4.28515625" style="356" customWidth="1"/>
    <col min="1040" max="1040" width="3.7109375" style="356" customWidth="1"/>
    <col min="1041" max="1041" width="4.28515625" style="356" customWidth="1"/>
    <col min="1042" max="1042" width="3.7109375" style="356" customWidth="1"/>
    <col min="1043" max="1043" width="4.28515625" style="356" customWidth="1"/>
    <col min="1044" max="1044" width="3.7109375" style="356" customWidth="1"/>
    <col min="1045" max="1045" width="4.28515625" style="356" customWidth="1"/>
    <col min="1046" max="1046" width="3.7109375" style="356" customWidth="1"/>
    <col min="1047" max="1047" width="4.28515625" style="356" customWidth="1"/>
    <col min="1048" max="1048" width="3.7109375" style="356" customWidth="1"/>
    <col min="1049" max="1049" width="4.28515625" style="356" customWidth="1"/>
    <col min="1050" max="1050" width="3.7109375" style="356" customWidth="1"/>
    <col min="1051" max="1051" width="4.28515625" style="356" customWidth="1"/>
    <col min="1052" max="1052" width="3.7109375" style="356" customWidth="1"/>
    <col min="1053" max="1053" width="4.28515625" style="356" customWidth="1"/>
    <col min="1054" max="1054" width="3.7109375" style="356" customWidth="1"/>
    <col min="1055" max="1055" width="7.140625" style="356" customWidth="1"/>
    <col min="1056" max="1056" width="3.7109375" style="356" customWidth="1"/>
    <col min="1057" max="1280" width="8.85546875" style="356"/>
    <col min="1281" max="1281" width="15.140625" style="356" customWidth="1"/>
    <col min="1282" max="1282" width="15.28515625" style="356" customWidth="1"/>
    <col min="1283" max="1283" width="5.140625" style="356" customWidth="1"/>
    <col min="1284" max="1284" width="3.7109375" style="356" customWidth="1"/>
    <col min="1285" max="1285" width="5" style="356" customWidth="1"/>
    <col min="1286" max="1286" width="3.7109375" style="356" customWidth="1"/>
    <col min="1287" max="1287" width="4.28515625" style="356" customWidth="1"/>
    <col min="1288" max="1288" width="3.7109375" style="356" customWidth="1"/>
    <col min="1289" max="1289" width="4.28515625" style="356" customWidth="1"/>
    <col min="1290" max="1290" width="3.7109375" style="356" customWidth="1"/>
    <col min="1291" max="1291" width="4.28515625" style="356" customWidth="1"/>
    <col min="1292" max="1292" width="3.7109375" style="356" customWidth="1"/>
    <col min="1293" max="1293" width="4.28515625" style="356" customWidth="1"/>
    <col min="1294" max="1294" width="3.7109375" style="356" customWidth="1"/>
    <col min="1295" max="1295" width="4.28515625" style="356" customWidth="1"/>
    <col min="1296" max="1296" width="3.7109375" style="356" customWidth="1"/>
    <col min="1297" max="1297" width="4.28515625" style="356" customWidth="1"/>
    <col min="1298" max="1298" width="3.7109375" style="356" customWidth="1"/>
    <col min="1299" max="1299" width="4.28515625" style="356" customWidth="1"/>
    <col min="1300" max="1300" width="3.7109375" style="356" customWidth="1"/>
    <col min="1301" max="1301" width="4.28515625" style="356" customWidth="1"/>
    <col min="1302" max="1302" width="3.7109375" style="356" customWidth="1"/>
    <col min="1303" max="1303" width="4.28515625" style="356" customWidth="1"/>
    <col min="1304" max="1304" width="3.7109375" style="356" customWidth="1"/>
    <col min="1305" max="1305" width="4.28515625" style="356" customWidth="1"/>
    <col min="1306" max="1306" width="3.7109375" style="356" customWidth="1"/>
    <col min="1307" max="1307" width="4.28515625" style="356" customWidth="1"/>
    <col min="1308" max="1308" width="3.7109375" style="356" customWidth="1"/>
    <col min="1309" max="1309" width="4.28515625" style="356" customWidth="1"/>
    <col min="1310" max="1310" width="3.7109375" style="356" customWidth="1"/>
    <col min="1311" max="1311" width="7.140625" style="356" customWidth="1"/>
    <col min="1312" max="1312" width="3.7109375" style="356" customWidth="1"/>
    <col min="1313" max="1536" width="8.85546875" style="356"/>
    <col min="1537" max="1537" width="15.140625" style="356" customWidth="1"/>
    <col min="1538" max="1538" width="15.28515625" style="356" customWidth="1"/>
    <col min="1539" max="1539" width="5.140625" style="356" customWidth="1"/>
    <col min="1540" max="1540" width="3.7109375" style="356" customWidth="1"/>
    <col min="1541" max="1541" width="5" style="356" customWidth="1"/>
    <col min="1542" max="1542" width="3.7109375" style="356" customWidth="1"/>
    <col min="1543" max="1543" width="4.28515625" style="356" customWidth="1"/>
    <col min="1544" max="1544" width="3.7109375" style="356" customWidth="1"/>
    <col min="1545" max="1545" width="4.28515625" style="356" customWidth="1"/>
    <col min="1546" max="1546" width="3.7109375" style="356" customWidth="1"/>
    <col min="1547" max="1547" width="4.28515625" style="356" customWidth="1"/>
    <col min="1548" max="1548" width="3.7109375" style="356" customWidth="1"/>
    <col min="1549" max="1549" width="4.28515625" style="356" customWidth="1"/>
    <col min="1550" max="1550" width="3.7109375" style="356" customWidth="1"/>
    <col min="1551" max="1551" width="4.28515625" style="356" customWidth="1"/>
    <col min="1552" max="1552" width="3.7109375" style="356" customWidth="1"/>
    <col min="1553" max="1553" width="4.28515625" style="356" customWidth="1"/>
    <col min="1554" max="1554" width="3.7109375" style="356" customWidth="1"/>
    <col min="1555" max="1555" width="4.28515625" style="356" customWidth="1"/>
    <col min="1556" max="1556" width="3.7109375" style="356" customWidth="1"/>
    <col min="1557" max="1557" width="4.28515625" style="356" customWidth="1"/>
    <col min="1558" max="1558" width="3.7109375" style="356" customWidth="1"/>
    <col min="1559" max="1559" width="4.28515625" style="356" customWidth="1"/>
    <col min="1560" max="1560" width="3.7109375" style="356" customWidth="1"/>
    <col min="1561" max="1561" width="4.28515625" style="356" customWidth="1"/>
    <col min="1562" max="1562" width="3.7109375" style="356" customWidth="1"/>
    <col min="1563" max="1563" width="4.28515625" style="356" customWidth="1"/>
    <col min="1564" max="1564" width="3.7109375" style="356" customWidth="1"/>
    <col min="1565" max="1565" width="4.28515625" style="356" customWidth="1"/>
    <col min="1566" max="1566" width="3.7109375" style="356" customWidth="1"/>
    <col min="1567" max="1567" width="7.140625" style="356" customWidth="1"/>
    <col min="1568" max="1568" width="3.7109375" style="356" customWidth="1"/>
    <col min="1569" max="1792" width="8.85546875" style="356"/>
    <col min="1793" max="1793" width="15.140625" style="356" customWidth="1"/>
    <col min="1794" max="1794" width="15.28515625" style="356" customWidth="1"/>
    <col min="1795" max="1795" width="5.140625" style="356" customWidth="1"/>
    <col min="1796" max="1796" width="3.7109375" style="356" customWidth="1"/>
    <col min="1797" max="1797" width="5" style="356" customWidth="1"/>
    <col min="1798" max="1798" width="3.7109375" style="356" customWidth="1"/>
    <col min="1799" max="1799" width="4.28515625" style="356" customWidth="1"/>
    <col min="1800" max="1800" width="3.7109375" style="356" customWidth="1"/>
    <col min="1801" max="1801" width="4.28515625" style="356" customWidth="1"/>
    <col min="1802" max="1802" width="3.7109375" style="356" customWidth="1"/>
    <col min="1803" max="1803" width="4.28515625" style="356" customWidth="1"/>
    <col min="1804" max="1804" width="3.7109375" style="356" customWidth="1"/>
    <col min="1805" max="1805" width="4.28515625" style="356" customWidth="1"/>
    <col min="1806" max="1806" width="3.7109375" style="356" customWidth="1"/>
    <col min="1807" max="1807" width="4.28515625" style="356" customWidth="1"/>
    <col min="1808" max="1808" width="3.7109375" style="356" customWidth="1"/>
    <col min="1809" max="1809" width="4.28515625" style="356" customWidth="1"/>
    <col min="1810" max="1810" width="3.7109375" style="356" customWidth="1"/>
    <col min="1811" max="1811" width="4.28515625" style="356" customWidth="1"/>
    <col min="1812" max="1812" width="3.7109375" style="356" customWidth="1"/>
    <col min="1813" max="1813" width="4.28515625" style="356" customWidth="1"/>
    <col min="1814" max="1814" width="3.7109375" style="356" customWidth="1"/>
    <col min="1815" max="1815" width="4.28515625" style="356" customWidth="1"/>
    <col min="1816" max="1816" width="3.7109375" style="356" customWidth="1"/>
    <col min="1817" max="1817" width="4.28515625" style="356" customWidth="1"/>
    <col min="1818" max="1818" width="3.7109375" style="356" customWidth="1"/>
    <col min="1819" max="1819" width="4.28515625" style="356" customWidth="1"/>
    <col min="1820" max="1820" width="3.7109375" style="356" customWidth="1"/>
    <col min="1821" max="1821" width="4.28515625" style="356" customWidth="1"/>
    <col min="1822" max="1822" width="3.7109375" style="356" customWidth="1"/>
    <col min="1823" max="1823" width="7.140625" style="356" customWidth="1"/>
    <col min="1824" max="1824" width="3.7109375" style="356" customWidth="1"/>
    <col min="1825" max="2048" width="8.85546875" style="356"/>
    <col min="2049" max="2049" width="15.140625" style="356" customWidth="1"/>
    <col min="2050" max="2050" width="15.28515625" style="356" customWidth="1"/>
    <col min="2051" max="2051" width="5.140625" style="356" customWidth="1"/>
    <col min="2052" max="2052" width="3.7109375" style="356" customWidth="1"/>
    <col min="2053" max="2053" width="5" style="356" customWidth="1"/>
    <col min="2054" max="2054" width="3.7109375" style="356" customWidth="1"/>
    <col min="2055" max="2055" width="4.28515625" style="356" customWidth="1"/>
    <col min="2056" max="2056" width="3.7109375" style="356" customWidth="1"/>
    <col min="2057" max="2057" width="4.28515625" style="356" customWidth="1"/>
    <col min="2058" max="2058" width="3.7109375" style="356" customWidth="1"/>
    <col min="2059" max="2059" width="4.28515625" style="356" customWidth="1"/>
    <col min="2060" max="2060" width="3.7109375" style="356" customWidth="1"/>
    <col min="2061" max="2061" width="4.28515625" style="356" customWidth="1"/>
    <col min="2062" max="2062" width="3.7109375" style="356" customWidth="1"/>
    <col min="2063" max="2063" width="4.28515625" style="356" customWidth="1"/>
    <col min="2064" max="2064" width="3.7109375" style="356" customWidth="1"/>
    <col min="2065" max="2065" width="4.28515625" style="356" customWidth="1"/>
    <col min="2066" max="2066" width="3.7109375" style="356" customWidth="1"/>
    <col min="2067" max="2067" width="4.28515625" style="356" customWidth="1"/>
    <col min="2068" max="2068" width="3.7109375" style="356" customWidth="1"/>
    <col min="2069" max="2069" width="4.28515625" style="356" customWidth="1"/>
    <col min="2070" max="2070" width="3.7109375" style="356" customWidth="1"/>
    <col min="2071" max="2071" width="4.28515625" style="356" customWidth="1"/>
    <col min="2072" max="2072" width="3.7109375" style="356" customWidth="1"/>
    <col min="2073" max="2073" width="4.28515625" style="356" customWidth="1"/>
    <col min="2074" max="2074" width="3.7109375" style="356" customWidth="1"/>
    <col min="2075" max="2075" width="4.28515625" style="356" customWidth="1"/>
    <col min="2076" max="2076" width="3.7109375" style="356" customWidth="1"/>
    <col min="2077" max="2077" width="4.28515625" style="356" customWidth="1"/>
    <col min="2078" max="2078" width="3.7109375" style="356" customWidth="1"/>
    <col min="2079" max="2079" width="7.140625" style="356" customWidth="1"/>
    <col min="2080" max="2080" width="3.7109375" style="356" customWidth="1"/>
    <col min="2081" max="2304" width="8.85546875" style="356"/>
    <col min="2305" max="2305" width="15.140625" style="356" customWidth="1"/>
    <col min="2306" max="2306" width="15.28515625" style="356" customWidth="1"/>
    <col min="2307" max="2307" width="5.140625" style="356" customWidth="1"/>
    <col min="2308" max="2308" width="3.7109375" style="356" customWidth="1"/>
    <col min="2309" max="2309" width="5" style="356" customWidth="1"/>
    <col min="2310" max="2310" width="3.7109375" style="356" customWidth="1"/>
    <col min="2311" max="2311" width="4.28515625" style="356" customWidth="1"/>
    <col min="2312" max="2312" width="3.7109375" style="356" customWidth="1"/>
    <col min="2313" max="2313" width="4.28515625" style="356" customWidth="1"/>
    <col min="2314" max="2314" width="3.7109375" style="356" customWidth="1"/>
    <col min="2315" max="2315" width="4.28515625" style="356" customWidth="1"/>
    <col min="2316" max="2316" width="3.7109375" style="356" customWidth="1"/>
    <col min="2317" max="2317" width="4.28515625" style="356" customWidth="1"/>
    <col min="2318" max="2318" width="3.7109375" style="356" customWidth="1"/>
    <col min="2319" max="2319" width="4.28515625" style="356" customWidth="1"/>
    <col min="2320" max="2320" width="3.7109375" style="356" customWidth="1"/>
    <col min="2321" max="2321" width="4.28515625" style="356" customWidth="1"/>
    <col min="2322" max="2322" width="3.7109375" style="356" customWidth="1"/>
    <col min="2323" max="2323" width="4.28515625" style="356" customWidth="1"/>
    <col min="2324" max="2324" width="3.7109375" style="356" customWidth="1"/>
    <col min="2325" max="2325" width="4.28515625" style="356" customWidth="1"/>
    <col min="2326" max="2326" width="3.7109375" style="356" customWidth="1"/>
    <col min="2327" max="2327" width="4.28515625" style="356" customWidth="1"/>
    <col min="2328" max="2328" width="3.7109375" style="356" customWidth="1"/>
    <col min="2329" max="2329" width="4.28515625" style="356" customWidth="1"/>
    <col min="2330" max="2330" width="3.7109375" style="356" customWidth="1"/>
    <col min="2331" max="2331" width="4.28515625" style="356" customWidth="1"/>
    <col min="2332" max="2332" width="3.7109375" style="356" customWidth="1"/>
    <col min="2333" max="2333" width="4.28515625" style="356" customWidth="1"/>
    <col min="2334" max="2334" width="3.7109375" style="356" customWidth="1"/>
    <col min="2335" max="2335" width="7.140625" style="356" customWidth="1"/>
    <col min="2336" max="2336" width="3.7109375" style="356" customWidth="1"/>
    <col min="2337" max="2560" width="8.85546875" style="356"/>
    <col min="2561" max="2561" width="15.140625" style="356" customWidth="1"/>
    <col min="2562" max="2562" width="15.28515625" style="356" customWidth="1"/>
    <col min="2563" max="2563" width="5.140625" style="356" customWidth="1"/>
    <col min="2564" max="2564" width="3.7109375" style="356" customWidth="1"/>
    <col min="2565" max="2565" width="5" style="356" customWidth="1"/>
    <col min="2566" max="2566" width="3.7109375" style="356" customWidth="1"/>
    <col min="2567" max="2567" width="4.28515625" style="356" customWidth="1"/>
    <col min="2568" max="2568" width="3.7109375" style="356" customWidth="1"/>
    <col min="2569" max="2569" width="4.28515625" style="356" customWidth="1"/>
    <col min="2570" max="2570" width="3.7109375" style="356" customWidth="1"/>
    <col min="2571" max="2571" width="4.28515625" style="356" customWidth="1"/>
    <col min="2572" max="2572" width="3.7109375" style="356" customWidth="1"/>
    <col min="2573" max="2573" width="4.28515625" style="356" customWidth="1"/>
    <col min="2574" max="2574" width="3.7109375" style="356" customWidth="1"/>
    <col min="2575" max="2575" width="4.28515625" style="356" customWidth="1"/>
    <col min="2576" max="2576" width="3.7109375" style="356" customWidth="1"/>
    <col min="2577" max="2577" width="4.28515625" style="356" customWidth="1"/>
    <col min="2578" max="2578" width="3.7109375" style="356" customWidth="1"/>
    <col min="2579" max="2579" width="4.28515625" style="356" customWidth="1"/>
    <col min="2580" max="2580" width="3.7109375" style="356" customWidth="1"/>
    <col min="2581" max="2581" width="4.28515625" style="356" customWidth="1"/>
    <col min="2582" max="2582" width="3.7109375" style="356" customWidth="1"/>
    <col min="2583" max="2583" width="4.28515625" style="356" customWidth="1"/>
    <col min="2584" max="2584" width="3.7109375" style="356" customWidth="1"/>
    <col min="2585" max="2585" width="4.28515625" style="356" customWidth="1"/>
    <col min="2586" max="2586" width="3.7109375" style="356" customWidth="1"/>
    <col min="2587" max="2587" width="4.28515625" style="356" customWidth="1"/>
    <col min="2588" max="2588" width="3.7109375" style="356" customWidth="1"/>
    <col min="2589" max="2589" width="4.28515625" style="356" customWidth="1"/>
    <col min="2590" max="2590" width="3.7109375" style="356" customWidth="1"/>
    <col min="2591" max="2591" width="7.140625" style="356" customWidth="1"/>
    <col min="2592" max="2592" width="3.7109375" style="356" customWidth="1"/>
    <col min="2593" max="2816" width="8.85546875" style="356"/>
    <col min="2817" max="2817" width="15.140625" style="356" customWidth="1"/>
    <col min="2818" max="2818" width="15.28515625" style="356" customWidth="1"/>
    <col min="2819" max="2819" width="5.140625" style="356" customWidth="1"/>
    <col min="2820" max="2820" width="3.7109375" style="356" customWidth="1"/>
    <col min="2821" max="2821" width="5" style="356" customWidth="1"/>
    <col min="2822" max="2822" width="3.7109375" style="356" customWidth="1"/>
    <col min="2823" max="2823" width="4.28515625" style="356" customWidth="1"/>
    <col min="2824" max="2824" width="3.7109375" style="356" customWidth="1"/>
    <col min="2825" max="2825" width="4.28515625" style="356" customWidth="1"/>
    <col min="2826" max="2826" width="3.7109375" style="356" customWidth="1"/>
    <col min="2827" max="2827" width="4.28515625" style="356" customWidth="1"/>
    <col min="2828" max="2828" width="3.7109375" style="356" customWidth="1"/>
    <col min="2829" max="2829" width="4.28515625" style="356" customWidth="1"/>
    <col min="2830" max="2830" width="3.7109375" style="356" customWidth="1"/>
    <col min="2831" max="2831" width="4.28515625" style="356" customWidth="1"/>
    <col min="2832" max="2832" width="3.7109375" style="356" customWidth="1"/>
    <col min="2833" max="2833" width="4.28515625" style="356" customWidth="1"/>
    <col min="2834" max="2834" width="3.7109375" style="356" customWidth="1"/>
    <col min="2835" max="2835" width="4.28515625" style="356" customWidth="1"/>
    <col min="2836" max="2836" width="3.7109375" style="356" customWidth="1"/>
    <col min="2837" max="2837" width="4.28515625" style="356" customWidth="1"/>
    <col min="2838" max="2838" width="3.7109375" style="356" customWidth="1"/>
    <col min="2839" max="2839" width="4.28515625" style="356" customWidth="1"/>
    <col min="2840" max="2840" width="3.7109375" style="356" customWidth="1"/>
    <col min="2841" max="2841" width="4.28515625" style="356" customWidth="1"/>
    <col min="2842" max="2842" width="3.7109375" style="356" customWidth="1"/>
    <col min="2843" max="2843" width="4.28515625" style="356" customWidth="1"/>
    <col min="2844" max="2844" width="3.7109375" style="356" customWidth="1"/>
    <col min="2845" max="2845" width="4.28515625" style="356" customWidth="1"/>
    <col min="2846" max="2846" width="3.7109375" style="356" customWidth="1"/>
    <col min="2847" max="2847" width="7.140625" style="356" customWidth="1"/>
    <col min="2848" max="2848" width="3.7109375" style="356" customWidth="1"/>
    <col min="2849" max="3072" width="8.85546875" style="356"/>
    <col min="3073" max="3073" width="15.140625" style="356" customWidth="1"/>
    <col min="3074" max="3074" width="15.28515625" style="356" customWidth="1"/>
    <col min="3075" max="3075" width="5.140625" style="356" customWidth="1"/>
    <col min="3076" max="3076" width="3.7109375" style="356" customWidth="1"/>
    <col min="3077" max="3077" width="5" style="356" customWidth="1"/>
    <col min="3078" max="3078" width="3.7109375" style="356" customWidth="1"/>
    <col min="3079" max="3079" width="4.28515625" style="356" customWidth="1"/>
    <col min="3080" max="3080" width="3.7109375" style="356" customWidth="1"/>
    <col min="3081" max="3081" width="4.28515625" style="356" customWidth="1"/>
    <col min="3082" max="3082" width="3.7109375" style="356" customWidth="1"/>
    <col min="3083" max="3083" width="4.28515625" style="356" customWidth="1"/>
    <col min="3084" max="3084" width="3.7109375" style="356" customWidth="1"/>
    <col min="3085" max="3085" width="4.28515625" style="356" customWidth="1"/>
    <col min="3086" max="3086" width="3.7109375" style="356" customWidth="1"/>
    <col min="3087" max="3087" width="4.28515625" style="356" customWidth="1"/>
    <col min="3088" max="3088" width="3.7109375" style="356" customWidth="1"/>
    <col min="3089" max="3089" width="4.28515625" style="356" customWidth="1"/>
    <col min="3090" max="3090" width="3.7109375" style="356" customWidth="1"/>
    <col min="3091" max="3091" width="4.28515625" style="356" customWidth="1"/>
    <col min="3092" max="3092" width="3.7109375" style="356" customWidth="1"/>
    <col min="3093" max="3093" width="4.28515625" style="356" customWidth="1"/>
    <col min="3094" max="3094" width="3.7109375" style="356" customWidth="1"/>
    <col min="3095" max="3095" width="4.28515625" style="356" customWidth="1"/>
    <col min="3096" max="3096" width="3.7109375" style="356" customWidth="1"/>
    <col min="3097" max="3097" width="4.28515625" style="356" customWidth="1"/>
    <col min="3098" max="3098" width="3.7109375" style="356" customWidth="1"/>
    <col min="3099" max="3099" width="4.28515625" style="356" customWidth="1"/>
    <col min="3100" max="3100" width="3.7109375" style="356" customWidth="1"/>
    <col min="3101" max="3101" width="4.28515625" style="356" customWidth="1"/>
    <col min="3102" max="3102" width="3.7109375" style="356" customWidth="1"/>
    <col min="3103" max="3103" width="7.140625" style="356" customWidth="1"/>
    <col min="3104" max="3104" width="3.7109375" style="356" customWidth="1"/>
    <col min="3105" max="3328" width="8.85546875" style="356"/>
    <col min="3329" max="3329" width="15.140625" style="356" customWidth="1"/>
    <col min="3330" max="3330" width="15.28515625" style="356" customWidth="1"/>
    <col min="3331" max="3331" width="5.140625" style="356" customWidth="1"/>
    <col min="3332" max="3332" width="3.7109375" style="356" customWidth="1"/>
    <col min="3333" max="3333" width="5" style="356" customWidth="1"/>
    <col min="3334" max="3334" width="3.7109375" style="356" customWidth="1"/>
    <col min="3335" max="3335" width="4.28515625" style="356" customWidth="1"/>
    <col min="3336" max="3336" width="3.7109375" style="356" customWidth="1"/>
    <col min="3337" max="3337" width="4.28515625" style="356" customWidth="1"/>
    <col min="3338" max="3338" width="3.7109375" style="356" customWidth="1"/>
    <col min="3339" max="3339" width="4.28515625" style="356" customWidth="1"/>
    <col min="3340" max="3340" width="3.7109375" style="356" customWidth="1"/>
    <col min="3341" max="3341" width="4.28515625" style="356" customWidth="1"/>
    <col min="3342" max="3342" width="3.7109375" style="356" customWidth="1"/>
    <col min="3343" max="3343" width="4.28515625" style="356" customWidth="1"/>
    <col min="3344" max="3344" width="3.7109375" style="356" customWidth="1"/>
    <col min="3345" max="3345" width="4.28515625" style="356" customWidth="1"/>
    <col min="3346" max="3346" width="3.7109375" style="356" customWidth="1"/>
    <col min="3347" max="3347" width="4.28515625" style="356" customWidth="1"/>
    <col min="3348" max="3348" width="3.7109375" style="356" customWidth="1"/>
    <col min="3349" max="3349" width="4.28515625" style="356" customWidth="1"/>
    <col min="3350" max="3350" width="3.7109375" style="356" customWidth="1"/>
    <col min="3351" max="3351" width="4.28515625" style="356" customWidth="1"/>
    <col min="3352" max="3352" width="3.7109375" style="356" customWidth="1"/>
    <col min="3353" max="3353" width="4.28515625" style="356" customWidth="1"/>
    <col min="3354" max="3354" width="3.7109375" style="356" customWidth="1"/>
    <col min="3355" max="3355" width="4.28515625" style="356" customWidth="1"/>
    <col min="3356" max="3356" width="3.7109375" style="356" customWidth="1"/>
    <col min="3357" max="3357" width="4.28515625" style="356" customWidth="1"/>
    <col min="3358" max="3358" width="3.7109375" style="356" customWidth="1"/>
    <col min="3359" max="3359" width="7.140625" style="356" customWidth="1"/>
    <col min="3360" max="3360" width="3.7109375" style="356" customWidth="1"/>
    <col min="3361" max="3584" width="8.85546875" style="356"/>
    <col min="3585" max="3585" width="15.140625" style="356" customWidth="1"/>
    <col min="3586" max="3586" width="15.28515625" style="356" customWidth="1"/>
    <col min="3587" max="3587" width="5.140625" style="356" customWidth="1"/>
    <col min="3588" max="3588" width="3.7109375" style="356" customWidth="1"/>
    <col min="3589" max="3589" width="5" style="356" customWidth="1"/>
    <col min="3590" max="3590" width="3.7109375" style="356" customWidth="1"/>
    <col min="3591" max="3591" width="4.28515625" style="356" customWidth="1"/>
    <col min="3592" max="3592" width="3.7109375" style="356" customWidth="1"/>
    <col min="3593" max="3593" width="4.28515625" style="356" customWidth="1"/>
    <col min="3594" max="3594" width="3.7109375" style="356" customWidth="1"/>
    <col min="3595" max="3595" width="4.28515625" style="356" customWidth="1"/>
    <col min="3596" max="3596" width="3.7109375" style="356" customWidth="1"/>
    <col min="3597" max="3597" width="4.28515625" style="356" customWidth="1"/>
    <col min="3598" max="3598" width="3.7109375" style="356" customWidth="1"/>
    <col min="3599" max="3599" width="4.28515625" style="356" customWidth="1"/>
    <col min="3600" max="3600" width="3.7109375" style="356" customWidth="1"/>
    <col min="3601" max="3601" width="4.28515625" style="356" customWidth="1"/>
    <col min="3602" max="3602" width="3.7109375" style="356" customWidth="1"/>
    <col min="3603" max="3603" width="4.28515625" style="356" customWidth="1"/>
    <col min="3604" max="3604" width="3.7109375" style="356" customWidth="1"/>
    <col min="3605" max="3605" width="4.28515625" style="356" customWidth="1"/>
    <col min="3606" max="3606" width="3.7109375" style="356" customWidth="1"/>
    <col min="3607" max="3607" width="4.28515625" style="356" customWidth="1"/>
    <col min="3608" max="3608" width="3.7109375" style="356" customWidth="1"/>
    <col min="3609" max="3609" width="4.28515625" style="356" customWidth="1"/>
    <col min="3610" max="3610" width="3.7109375" style="356" customWidth="1"/>
    <col min="3611" max="3611" width="4.28515625" style="356" customWidth="1"/>
    <col min="3612" max="3612" width="3.7109375" style="356" customWidth="1"/>
    <col min="3613" max="3613" width="4.28515625" style="356" customWidth="1"/>
    <col min="3614" max="3614" width="3.7109375" style="356" customWidth="1"/>
    <col min="3615" max="3615" width="7.140625" style="356" customWidth="1"/>
    <col min="3616" max="3616" width="3.7109375" style="356" customWidth="1"/>
    <col min="3617" max="3840" width="8.85546875" style="356"/>
    <col min="3841" max="3841" width="15.140625" style="356" customWidth="1"/>
    <col min="3842" max="3842" width="15.28515625" style="356" customWidth="1"/>
    <col min="3843" max="3843" width="5.140625" style="356" customWidth="1"/>
    <col min="3844" max="3844" width="3.7109375" style="356" customWidth="1"/>
    <col min="3845" max="3845" width="5" style="356" customWidth="1"/>
    <col min="3846" max="3846" width="3.7109375" style="356" customWidth="1"/>
    <col min="3847" max="3847" width="4.28515625" style="356" customWidth="1"/>
    <col min="3848" max="3848" width="3.7109375" style="356" customWidth="1"/>
    <col min="3849" max="3849" width="4.28515625" style="356" customWidth="1"/>
    <col min="3850" max="3850" width="3.7109375" style="356" customWidth="1"/>
    <col min="3851" max="3851" width="4.28515625" style="356" customWidth="1"/>
    <col min="3852" max="3852" width="3.7109375" style="356" customWidth="1"/>
    <col min="3853" max="3853" width="4.28515625" style="356" customWidth="1"/>
    <col min="3854" max="3854" width="3.7109375" style="356" customWidth="1"/>
    <col min="3855" max="3855" width="4.28515625" style="356" customWidth="1"/>
    <col min="3856" max="3856" width="3.7109375" style="356" customWidth="1"/>
    <col min="3857" max="3857" width="4.28515625" style="356" customWidth="1"/>
    <col min="3858" max="3858" width="3.7109375" style="356" customWidth="1"/>
    <col min="3859" max="3859" width="4.28515625" style="356" customWidth="1"/>
    <col min="3860" max="3860" width="3.7109375" style="356" customWidth="1"/>
    <col min="3861" max="3861" width="4.28515625" style="356" customWidth="1"/>
    <col min="3862" max="3862" width="3.7109375" style="356" customWidth="1"/>
    <col min="3863" max="3863" width="4.28515625" style="356" customWidth="1"/>
    <col min="3864" max="3864" width="3.7109375" style="356" customWidth="1"/>
    <col min="3865" max="3865" width="4.28515625" style="356" customWidth="1"/>
    <col min="3866" max="3866" width="3.7109375" style="356" customWidth="1"/>
    <col min="3867" max="3867" width="4.28515625" style="356" customWidth="1"/>
    <col min="3868" max="3868" width="3.7109375" style="356" customWidth="1"/>
    <col min="3869" max="3869" width="4.28515625" style="356" customWidth="1"/>
    <col min="3870" max="3870" width="3.7109375" style="356" customWidth="1"/>
    <col min="3871" max="3871" width="7.140625" style="356" customWidth="1"/>
    <col min="3872" max="3872" width="3.7109375" style="356" customWidth="1"/>
    <col min="3873" max="4096" width="8.85546875" style="356"/>
    <col min="4097" max="4097" width="15.140625" style="356" customWidth="1"/>
    <col min="4098" max="4098" width="15.28515625" style="356" customWidth="1"/>
    <col min="4099" max="4099" width="5.140625" style="356" customWidth="1"/>
    <col min="4100" max="4100" width="3.7109375" style="356" customWidth="1"/>
    <col min="4101" max="4101" width="5" style="356" customWidth="1"/>
    <col min="4102" max="4102" width="3.7109375" style="356" customWidth="1"/>
    <col min="4103" max="4103" width="4.28515625" style="356" customWidth="1"/>
    <col min="4104" max="4104" width="3.7109375" style="356" customWidth="1"/>
    <col min="4105" max="4105" width="4.28515625" style="356" customWidth="1"/>
    <col min="4106" max="4106" width="3.7109375" style="356" customWidth="1"/>
    <col min="4107" max="4107" width="4.28515625" style="356" customWidth="1"/>
    <col min="4108" max="4108" width="3.7109375" style="356" customWidth="1"/>
    <col min="4109" max="4109" width="4.28515625" style="356" customWidth="1"/>
    <col min="4110" max="4110" width="3.7109375" style="356" customWidth="1"/>
    <col min="4111" max="4111" width="4.28515625" style="356" customWidth="1"/>
    <col min="4112" max="4112" width="3.7109375" style="356" customWidth="1"/>
    <col min="4113" max="4113" width="4.28515625" style="356" customWidth="1"/>
    <col min="4114" max="4114" width="3.7109375" style="356" customWidth="1"/>
    <col min="4115" max="4115" width="4.28515625" style="356" customWidth="1"/>
    <col min="4116" max="4116" width="3.7109375" style="356" customWidth="1"/>
    <col min="4117" max="4117" width="4.28515625" style="356" customWidth="1"/>
    <col min="4118" max="4118" width="3.7109375" style="356" customWidth="1"/>
    <col min="4119" max="4119" width="4.28515625" style="356" customWidth="1"/>
    <col min="4120" max="4120" width="3.7109375" style="356" customWidth="1"/>
    <col min="4121" max="4121" width="4.28515625" style="356" customWidth="1"/>
    <col min="4122" max="4122" width="3.7109375" style="356" customWidth="1"/>
    <col min="4123" max="4123" width="4.28515625" style="356" customWidth="1"/>
    <col min="4124" max="4124" width="3.7109375" style="356" customWidth="1"/>
    <col min="4125" max="4125" width="4.28515625" style="356" customWidth="1"/>
    <col min="4126" max="4126" width="3.7109375" style="356" customWidth="1"/>
    <col min="4127" max="4127" width="7.140625" style="356" customWidth="1"/>
    <col min="4128" max="4128" width="3.7109375" style="356" customWidth="1"/>
    <col min="4129" max="4352" width="8.85546875" style="356"/>
    <col min="4353" max="4353" width="15.140625" style="356" customWidth="1"/>
    <col min="4354" max="4354" width="15.28515625" style="356" customWidth="1"/>
    <col min="4355" max="4355" width="5.140625" style="356" customWidth="1"/>
    <col min="4356" max="4356" width="3.7109375" style="356" customWidth="1"/>
    <col min="4357" max="4357" width="5" style="356" customWidth="1"/>
    <col min="4358" max="4358" width="3.7109375" style="356" customWidth="1"/>
    <col min="4359" max="4359" width="4.28515625" style="356" customWidth="1"/>
    <col min="4360" max="4360" width="3.7109375" style="356" customWidth="1"/>
    <col min="4361" max="4361" width="4.28515625" style="356" customWidth="1"/>
    <col min="4362" max="4362" width="3.7109375" style="356" customWidth="1"/>
    <col min="4363" max="4363" width="4.28515625" style="356" customWidth="1"/>
    <col min="4364" max="4364" width="3.7109375" style="356" customWidth="1"/>
    <col min="4365" max="4365" width="4.28515625" style="356" customWidth="1"/>
    <col min="4366" max="4366" width="3.7109375" style="356" customWidth="1"/>
    <col min="4367" max="4367" width="4.28515625" style="356" customWidth="1"/>
    <col min="4368" max="4368" width="3.7109375" style="356" customWidth="1"/>
    <col min="4369" max="4369" width="4.28515625" style="356" customWidth="1"/>
    <col min="4370" max="4370" width="3.7109375" style="356" customWidth="1"/>
    <col min="4371" max="4371" width="4.28515625" style="356" customWidth="1"/>
    <col min="4372" max="4372" width="3.7109375" style="356" customWidth="1"/>
    <col min="4373" max="4373" width="4.28515625" style="356" customWidth="1"/>
    <col min="4374" max="4374" width="3.7109375" style="356" customWidth="1"/>
    <col min="4375" max="4375" width="4.28515625" style="356" customWidth="1"/>
    <col min="4376" max="4376" width="3.7109375" style="356" customWidth="1"/>
    <col min="4377" max="4377" width="4.28515625" style="356" customWidth="1"/>
    <col min="4378" max="4378" width="3.7109375" style="356" customWidth="1"/>
    <col min="4379" max="4379" width="4.28515625" style="356" customWidth="1"/>
    <col min="4380" max="4380" width="3.7109375" style="356" customWidth="1"/>
    <col min="4381" max="4381" width="4.28515625" style="356" customWidth="1"/>
    <col min="4382" max="4382" width="3.7109375" style="356" customWidth="1"/>
    <col min="4383" max="4383" width="7.140625" style="356" customWidth="1"/>
    <col min="4384" max="4384" width="3.7109375" style="356" customWidth="1"/>
    <col min="4385" max="4608" width="8.85546875" style="356"/>
    <col min="4609" max="4609" width="15.140625" style="356" customWidth="1"/>
    <col min="4610" max="4610" width="15.28515625" style="356" customWidth="1"/>
    <col min="4611" max="4611" width="5.140625" style="356" customWidth="1"/>
    <col min="4612" max="4612" width="3.7109375" style="356" customWidth="1"/>
    <col min="4613" max="4613" width="5" style="356" customWidth="1"/>
    <col min="4614" max="4614" width="3.7109375" style="356" customWidth="1"/>
    <col min="4615" max="4615" width="4.28515625" style="356" customWidth="1"/>
    <col min="4616" max="4616" width="3.7109375" style="356" customWidth="1"/>
    <col min="4617" max="4617" width="4.28515625" style="356" customWidth="1"/>
    <col min="4618" max="4618" width="3.7109375" style="356" customWidth="1"/>
    <col min="4619" max="4619" width="4.28515625" style="356" customWidth="1"/>
    <col min="4620" max="4620" width="3.7109375" style="356" customWidth="1"/>
    <col min="4621" max="4621" width="4.28515625" style="356" customWidth="1"/>
    <col min="4622" max="4622" width="3.7109375" style="356" customWidth="1"/>
    <col min="4623" max="4623" width="4.28515625" style="356" customWidth="1"/>
    <col min="4624" max="4624" width="3.7109375" style="356" customWidth="1"/>
    <col min="4625" max="4625" width="4.28515625" style="356" customWidth="1"/>
    <col min="4626" max="4626" width="3.7109375" style="356" customWidth="1"/>
    <col min="4627" max="4627" width="4.28515625" style="356" customWidth="1"/>
    <col min="4628" max="4628" width="3.7109375" style="356" customWidth="1"/>
    <col min="4629" max="4629" width="4.28515625" style="356" customWidth="1"/>
    <col min="4630" max="4630" width="3.7109375" style="356" customWidth="1"/>
    <col min="4631" max="4631" width="4.28515625" style="356" customWidth="1"/>
    <col min="4632" max="4632" width="3.7109375" style="356" customWidth="1"/>
    <col min="4633" max="4633" width="4.28515625" style="356" customWidth="1"/>
    <col min="4634" max="4634" width="3.7109375" style="356" customWidth="1"/>
    <col min="4635" max="4635" width="4.28515625" style="356" customWidth="1"/>
    <col min="4636" max="4636" width="3.7109375" style="356" customWidth="1"/>
    <col min="4637" max="4637" width="4.28515625" style="356" customWidth="1"/>
    <col min="4638" max="4638" width="3.7109375" style="356" customWidth="1"/>
    <col min="4639" max="4639" width="7.140625" style="356" customWidth="1"/>
    <col min="4640" max="4640" width="3.7109375" style="356" customWidth="1"/>
    <col min="4641" max="4864" width="8.85546875" style="356"/>
    <col min="4865" max="4865" width="15.140625" style="356" customWidth="1"/>
    <col min="4866" max="4866" width="15.28515625" style="356" customWidth="1"/>
    <col min="4867" max="4867" width="5.140625" style="356" customWidth="1"/>
    <col min="4868" max="4868" width="3.7109375" style="356" customWidth="1"/>
    <col min="4869" max="4869" width="5" style="356" customWidth="1"/>
    <col min="4870" max="4870" width="3.7109375" style="356" customWidth="1"/>
    <col min="4871" max="4871" width="4.28515625" style="356" customWidth="1"/>
    <col min="4872" max="4872" width="3.7109375" style="356" customWidth="1"/>
    <col min="4873" max="4873" width="4.28515625" style="356" customWidth="1"/>
    <col min="4874" max="4874" width="3.7109375" style="356" customWidth="1"/>
    <col min="4875" max="4875" width="4.28515625" style="356" customWidth="1"/>
    <col min="4876" max="4876" width="3.7109375" style="356" customWidth="1"/>
    <col min="4877" max="4877" width="4.28515625" style="356" customWidth="1"/>
    <col min="4878" max="4878" width="3.7109375" style="356" customWidth="1"/>
    <col min="4879" max="4879" width="4.28515625" style="356" customWidth="1"/>
    <col min="4880" max="4880" width="3.7109375" style="356" customWidth="1"/>
    <col min="4881" max="4881" width="4.28515625" style="356" customWidth="1"/>
    <col min="4882" max="4882" width="3.7109375" style="356" customWidth="1"/>
    <col min="4883" max="4883" width="4.28515625" style="356" customWidth="1"/>
    <col min="4884" max="4884" width="3.7109375" style="356" customWidth="1"/>
    <col min="4885" max="4885" width="4.28515625" style="356" customWidth="1"/>
    <col min="4886" max="4886" width="3.7109375" style="356" customWidth="1"/>
    <col min="4887" max="4887" width="4.28515625" style="356" customWidth="1"/>
    <col min="4888" max="4888" width="3.7109375" style="356" customWidth="1"/>
    <col min="4889" max="4889" width="4.28515625" style="356" customWidth="1"/>
    <col min="4890" max="4890" width="3.7109375" style="356" customWidth="1"/>
    <col min="4891" max="4891" width="4.28515625" style="356" customWidth="1"/>
    <col min="4892" max="4892" width="3.7109375" style="356" customWidth="1"/>
    <col min="4893" max="4893" width="4.28515625" style="356" customWidth="1"/>
    <col min="4894" max="4894" width="3.7109375" style="356" customWidth="1"/>
    <col min="4895" max="4895" width="7.140625" style="356" customWidth="1"/>
    <col min="4896" max="4896" width="3.7109375" style="356" customWidth="1"/>
    <col min="4897" max="5120" width="8.85546875" style="356"/>
    <col min="5121" max="5121" width="15.140625" style="356" customWidth="1"/>
    <col min="5122" max="5122" width="15.28515625" style="356" customWidth="1"/>
    <col min="5123" max="5123" width="5.140625" style="356" customWidth="1"/>
    <col min="5124" max="5124" width="3.7109375" style="356" customWidth="1"/>
    <col min="5125" max="5125" width="5" style="356" customWidth="1"/>
    <col min="5126" max="5126" width="3.7109375" style="356" customWidth="1"/>
    <col min="5127" max="5127" width="4.28515625" style="356" customWidth="1"/>
    <col min="5128" max="5128" width="3.7109375" style="356" customWidth="1"/>
    <col min="5129" max="5129" width="4.28515625" style="356" customWidth="1"/>
    <col min="5130" max="5130" width="3.7109375" style="356" customWidth="1"/>
    <col min="5131" max="5131" width="4.28515625" style="356" customWidth="1"/>
    <col min="5132" max="5132" width="3.7109375" style="356" customWidth="1"/>
    <col min="5133" max="5133" width="4.28515625" style="356" customWidth="1"/>
    <col min="5134" max="5134" width="3.7109375" style="356" customWidth="1"/>
    <col min="5135" max="5135" width="4.28515625" style="356" customWidth="1"/>
    <col min="5136" max="5136" width="3.7109375" style="356" customWidth="1"/>
    <col min="5137" max="5137" width="4.28515625" style="356" customWidth="1"/>
    <col min="5138" max="5138" width="3.7109375" style="356" customWidth="1"/>
    <col min="5139" max="5139" width="4.28515625" style="356" customWidth="1"/>
    <col min="5140" max="5140" width="3.7109375" style="356" customWidth="1"/>
    <col min="5141" max="5141" width="4.28515625" style="356" customWidth="1"/>
    <col min="5142" max="5142" width="3.7109375" style="356" customWidth="1"/>
    <col min="5143" max="5143" width="4.28515625" style="356" customWidth="1"/>
    <col min="5144" max="5144" width="3.7109375" style="356" customWidth="1"/>
    <col min="5145" max="5145" width="4.28515625" style="356" customWidth="1"/>
    <col min="5146" max="5146" width="3.7109375" style="356" customWidth="1"/>
    <col min="5147" max="5147" width="4.28515625" style="356" customWidth="1"/>
    <col min="5148" max="5148" width="3.7109375" style="356" customWidth="1"/>
    <col min="5149" max="5149" width="4.28515625" style="356" customWidth="1"/>
    <col min="5150" max="5150" width="3.7109375" style="356" customWidth="1"/>
    <col min="5151" max="5151" width="7.140625" style="356" customWidth="1"/>
    <col min="5152" max="5152" width="3.7109375" style="356" customWidth="1"/>
    <col min="5153" max="5376" width="8.85546875" style="356"/>
    <col min="5377" max="5377" width="15.140625" style="356" customWidth="1"/>
    <col min="5378" max="5378" width="15.28515625" style="356" customWidth="1"/>
    <col min="5379" max="5379" width="5.140625" style="356" customWidth="1"/>
    <col min="5380" max="5380" width="3.7109375" style="356" customWidth="1"/>
    <col min="5381" max="5381" width="5" style="356" customWidth="1"/>
    <col min="5382" max="5382" width="3.7109375" style="356" customWidth="1"/>
    <col min="5383" max="5383" width="4.28515625" style="356" customWidth="1"/>
    <col min="5384" max="5384" width="3.7109375" style="356" customWidth="1"/>
    <col min="5385" max="5385" width="4.28515625" style="356" customWidth="1"/>
    <col min="5386" max="5386" width="3.7109375" style="356" customWidth="1"/>
    <col min="5387" max="5387" width="4.28515625" style="356" customWidth="1"/>
    <col min="5388" max="5388" width="3.7109375" style="356" customWidth="1"/>
    <col min="5389" max="5389" width="4.28515625" style="356" customWidth="1"/>
    <col min="5390" max="5390" width="3.7109375" style="356" customWidth="1"/>
    <col min="5391" max="5391" width="4.28515625" style="356" customWidth="1"/>
    <col min="5392" max="5392" width="3.7109375" style="356" customWidth="1"/>
    <col min="5393" max="5393" width="4.28515625" style="356" customWidth="1"/>
    <col min="5394" max="5394" width="3.7109375" style="356" customWidth="1"/>
    <col min="5395" max="5395" width="4.28515625" style="356" customWidth="1"/>
    <col min="5396" max="5396" width="3.7109375" style="356" customWidth="1"/>
    <col min="5397" max="5397" width="4.28515625" style="356" customWidth="1"/>
    <col min="5398" max="5398" width="3.7109375" style="356" customWidth="1"/>
    <col min="5399" max="5399" width="4.28515625" style="356" customWidth="1"/>
    <col min="5400" max="5400" width="3.7109375" style="356" customWidth="1"/>
    <col min="5401" max="5401" width="4.28515625" style="356" customWidth="1"/>
    <col min="5402" max="5402" width="3.7109375" style="356" customWidth="1"/>
    <col min="5403" max="5403" width="4.28515625" style="356" customWidth="1"/>
    <col min="5404" max="5404" width="3.7109375" style="356" customWidth="1"/>
    <col min="5405" max="5405" width="4.28515625" style="356" customWidth="1"/>
    <col min="5406" max="5406" width="3.7109375" style="356" customWidth="1"/>
    <col min="5407" max="5407" width="7.140625" style="356" customWidth="1"/>
    <col min="5408" max="5408" width="3.7109375" style="356" customWidth="1"/>
    <col min="5409" max="5632" width="8.85546875" style="356"/>
    <col min="5633" max="5633" width="15.140625" style="356" customWidth="1"/>
    <col min="5634" max="5634" width="15.28515625" style="356" customWidth="1"/>
    <col min="5635" max="5635" width="5.140625" style="356" customWidth="1"/>
    <col min="5636" max="5636" width="3.7109375" style="356" customWidth="1"/>
    <col min="5637" max="5637" width="5" style="356" customWidth="1"/>
    <col min="5638" max="5638" width="3.7109375" style="356" customWidth="1"/>
    <col min="5639" max="5639" width="4.28515625" style="356" customWidth="1"/>
    <col min="5640" max="5640" width="3.7109375" style="356" customWidth="1"/>
    <col min="5641" max="5641" width="4.28515625" style="356" customWidth="1"/>
    <col min="5642" max="5642" width="3.7109375" style="356" customWidth="1"/>
    <col min="5643" max="5643" width="4.28515625" style="356" customWidth="1"/>
    <col min="5644" max="5644" width="3.7109375" style="356" customWidth="1"/>
    <col min="5645" max="5645" width="4.28515625" style="356" customWidth="1"/>
    <col min="5646" max="5646" width="3.7109375" style="356" customWidth="1"/>
    <col min="5647" max="5647" width="4.28515625" style="356" customWidth="1"/>
    <col min="5648" max="5648" width="3.7109375" style="356" customWidth="1"/>
    <col min="5649" max="5649" width="4.28515625" style="356" customWidth="1"/>
    <col min="5650" max="5650" width="3.7109375" style="356" customWidth="1"/>
    <col min="5651" max="5651" width="4.28515625" style="356" customWidth="1"/>
    <col min="5652" max="5652" width="3.7109375" style="356" customWidth="1"/>
    <col min="5653" max="5653" width="4.28515625" style="356" customWidth="1"/>
    <col min="5654" max="5654" width="3.7109375" style="356" customWidth="1"/>
    <col min="5655" max="5655" width="4.28515625" style="356" customWidth="1"/>
    <col min="5656" max="5656" width="3.7109375" style="356" customWidth="1"/>
    <col min="5657" max="5657" width="4.28515625" style="356" customWidth="1"/>
    <col min="5658" max="5658" width="3.7109375" style="356" customWidth="1"/>
    <col min="5659" max="5659" width="4.28515625" style="356" customWidth="1"/>
    <col min="5660" max="5660" width="3.7109375" style="356" customWidth="1"/>
    <col min="5661" max="5661" width="4.28515625" style="356" customWidth="1"/>
    <col min="5662" max="5662" width="3.7109375" style="356" customWidth="1"/>
    <col min="5663" max="5663" width="7.140625" style="356" customWidth="1"/>
    <col min="5664" max="5664" width="3.7109375" style="356" customWidth="1"/>
    <col min="5665" max="5888" width="8.85546875" style="356"/>
    <col min="5889" max="5889" width="15.140625" style="356" customWidth="1"/>
    <col min="5890" max="5890" width="15.28515625" style="356" customWidth="1"/>
    <col min="5891" max="5891" width="5.140625" style="356" customWidth="1"/>
    <col min="5892" max="5892" width="3.7109375" style="356" customWidth="1"/>
    <col min="5893" max="5893" width="5" style="356" customWidth="1"/>
    <col min="5894" max="5894" width="3.7109375" style="356" customWidth="1"/>
    <col min="5895" max="5895" width="4.28515625" style="356" customWidth="1"/>
    <col min="5896" max="5896" width="3.7109375" style="356" customWidth="1"/>
    <col min="5897" max="5897" width="4.28515625" style="356" customWidth="1"/>
    <col min="5898" max="5898" width="3.7109375" style="356" customWidth="1"/>
    <col min="5899" max="5899" width="4.28515625" style="356" customWidth="1"/>
    <col min="5900" max="5900" width="3.7109375" style="356" customWidth="1"/>
    <col min="5901" max="5901" width="4.28515625" style="356" customWidth="1"/>
    <col min="5902" max="5902" width="3.7109375" style="356" customWidth="1"/>
    <col min="5903" max="5903" width="4.28515625" style="356" customWidth="1"/>
    <col min="5904" max="5904" width="3.7109375" style="356" customWidth="1"/>
    <col min="5905" max="5905" width="4.28515625" style="356" customWidth="1"/>
    <col min="5906" max="5906" width="3.7109375" style="356" customWidth="1"/>
    <col min="5907" max="5907" width="4.28515625" style="356" customWidth="1"/>
    <col min="5908" max="5908" width="3.7109375" style="356" customWidth="1"/>
    <col min="5909" max="5909" width="4.28515625" style="356" customWidth="1"/>
    <col min="5910" max="5910" width="3.7109375" style="356" customWidth="1"/>
    <col min="5911" max="5911" width="4.28515625" style="356" customWidth="1"/>
    <col min="5912" max="5912" width="3.7109375" style="356" customWidth="1"/>
    <col min="5913" max="5913" width="4.28515625" style="356" customWidth="1"/>
    <col min="5914" max="5914" width="3.7109375" style="356" customWidth="1"/>
    <col min="5915" max="5915" width="4.28515625" style="356" customWidth="1"/>
    <col min="5916" max="5916" width="3.7109375" style="356" customWidth="1"/>
    <col min="5917" max="5917" width="4.28515625" style="356" customWidth="1"/>
    <col min="5918" max="5918" width="3.7109375" style="356" customWidth="1"/>
    <col min="5919" max="5919" width="7.140625" style="356" customWidth="1"/>
    <col min="5920" max="5920" width="3.7109375" style="356" customWidth="1"/>
    <col min="5921" max="6144" width="8.85546875" style="356"/>
    <col min="6145" max="6145" width="15.140625" style="356" customWidth="1"/>
    <col min="6146" max="6146" width="15.28515625" style="356" customWidth="1"/>
    <col min="6147" max="6147" width="5.140625" style="356" customWidth="1"/>
    <col min="6148" max="6148" width="3.7109375" style="356" customWidth="1"/>
    <col min="6149" max="6149" width="5" style="356" customWidth="1"/>
    <col min="6150" max="6150" width="3.7109375" style="356" customWidth="1"/>
    <col min="6151" max="6151" width="4.28515625" style="356" customWidth="1"/>
    <col min="6152" max="6152" width="3.7109375" style="356" customWidth="1"/>
    <col min="6153" max="6153" width="4.28515625" style="356" customWidth="1"/>
    <col min="6154" max="6154" width="3.7109375" style="356" customWidth="1"/>
    <col min="6155" max="6155" width="4.28515625" style="356" customWidth="1"/>
    <col min="6156" max="6156" width="3.7109375" style="356" customWidth="1"/>
    <col min="6157" max="6157" width="4.28515625" style="356" customWidth="1"/>
    <col min="6158" max="6158" width="3.7109375" style="356" customWidth="1"/>
    <col min="6159" max="6159" width="4.28515625" style="356" customWidth="1"/>
    <col min="6160" max="6160" width="3.7109375" style="356" customWidth="1"/>
    <col min="6161" max="6161" width="4.28515625" style="356" customWidth="1"/>
    <col min="6162" max="6162" width="3.7109375" style="356" customWidth="1"/>
    <col min="6163" max="6163" width="4.28515625" style="356" customWidth="1"/>
    <col min="6164" max="6164" width="3.7109375" style="356" customWidth="1"/>
    <col min="6165" max="6165" width="4.28515625" style="356" customWidth="1"/>
    <col min="6166" max="6166" width="3.7109375" style="356" customWidth="1"/>
    <col min="6167" max="6167" width="4.28515625" style="356" customWidth="1"/>
    <col min="6168" max="6168" width="3.7109375" style="356" customWidth="1"/>
    <col min="6169" max="6169" width="4.28515625" style="356" customWidth="1"/>
    <col min="6170" max="6170" width="3.7109375" style="356" customWidth="1"/>
    <col min="6171" max="6171" width="4.28515625" style="356" customWidth="1"/>
    <col min="6172" max="6172" width="3.7109375" style="356" customWidth="1"/>
    <col min="6173" max="6173" width="4.28515625" style="356" customWidth="1"/>
    <col min="6174" max="6174" width="3.7109375" style="356" customWidth="1"/>
    <col min="6175" max="6175" width="7.140625" style="356" customWidth="1"/>
    <col min="6176" max="6176" width="3.7109375" style="356" customWidth="1"/>
    <col min="6177" max="6400" width="8.85546875" style="356"/>
    <col min="6401" max="6401" width="15.140625" style="356" customWidth="1"/>
    <col min="6402" max="6402" width="15.28515625" style="356" customWidth="1"/>
    <col min="6403" max="6403" width="5.140625" style="356" customWidth="1"/>
    <col min="6404" max="6404" width="3.7109375" style="356" customWidth="1"/>
    <col min="6405" max="6405" width="5" style="356" customWidth="1"/>
    <col min="6406" max="6406" width="3.7109375" style="356" customWidth="1"/>
    <col min="6407" max="6407" width="4.28515625" style="356" customWidth="1"/>
    <col min="6408" max="6408" width="3.7109375" style="356" customWidth="1"/>
    <col min="6409" max="6409" width="4.28515625" style="356" customWidth="1"/>
    <col min="6410" max="6410" width="3.7109375" style="356" customWidth="1"/>
    <col min="6411" max="6411" width="4.28515625" style="356" customWidth="1"/>
    <col min="6412" max="6412" width="3.7109375" style="356" customWidth="1"/>
    <col min="6413" max="6413" width="4.28515625" style="356" customWidth="1"/>
    <col min="6414" max="6414" width="3.7109375" style="356" customWidth="1"/>
    <col min="6415" max="6415" width="4.28515625" style="356" customWidth="1"/>
    <col min="6416" max="6416" width="3.7109375" style="356" customWidth="1"/>
    <col min="6417" max="6417" width="4.28515625" style="356" customWidth="1"/>
    <col min="6418" max="6418" width="3.7109375" style="356" customWidth="1"/>
    <col min="6419" max="6419" width="4.28515625" style="356" customWidth="1"/>
    <col min="6420" max="6420" width="3.7109375" style="356" customWidth="1"/>
    <col min="6421" max="6421" width="4.28515625" style="356" customWidth="1"/>
    <col min="6422" max="6422" width="3.7109375" style="356" customWidth="1"/>
    <col min="6423" max="6423" width="4.28515625" style="356" customWidth="1"/>
    <col min="6424" max="6424" width="3.7109375" style="356" customWidth="1"/>
    <col min="6425" max="6425" width="4.28515625" style="356" customWidth="1"/>
    <col min="6426" max="6426" width="3.7109375" style="356" customWidth="1"/>
    <col min="6427" max="6427" width="4.28515625" style="356" customWidth="1"/>
    <col min="6428" max="6428" width="3.7109375" style="356" customWidth="1"/>
    <col min="6429" max="6429" width="4.28515625" style="356" customWidth="1"/>
    <col min="6430" max="6430" width="3.7109375" style="356" customWidth="1"/>
    <col min="6431" max="6431" width="7.140625" style="356" customWidth="1"/>
    <col min="6432" max="6432" width="3.7109375" style="356" customWidth="1"/>
    <col min="6433" max="6656" width="8.85546875" style="356"/>
    <col min="6657" max="6657" width="15.140625" style="356" customWidth="1"/>
    <col min="6658" max="6658" width="15.28515625" style="356" customWidth="1"/>
    <col min="6659" max="6659" width="5.140625" style="356" customWidth="1"/>
    <col min="6660" max="6660" width="3.7109375" style="356" customWidth="1"/>
    <col min="6661" max="6661" width="5" style="356" customWidth="1"/>
    <col min="6662" max="6662" width="3.7109375" style="356" customWidth="1"/>
    <col min="6663" max="6663" width="4.28515625" style="356" customWidth="1"/>
    <col min="6664" max="6664" width="3.7109375" style="356" customWidth="1"/>
    <col min="6665" max="6665" width="4.28515625" style="356" customWidth="1"/>
    <col min="6666" max="6666" width="3.7109375" style="356" customWidth="1"/>
    <col min="6667" max="6667" width="4.28515625" style="356" customWidth="1"/>
    <col min="6668" max="6668" width="3.7109375" style="356" customWidth="1"/>
    <col min="6669" max="6669" width="4.28515625" style="356" customWidth="1"/>
    <col min="6670" max="6670" width="3.7109375" style="356" customWidth="1"/>
    <col min="6671" max="6671" width="4.28515625" style="356" customWidth="1"/>
    <col min="6672" max="6672" width="3.7109375" style="356" customWidth="1"/>
    <col min="6673" max="6673" width="4.28515625" style="356" customWidth="1"/>
    <col min="6674" max="6674" width="3.7109375" style="356" customWidth="1"/>
    <col min="6675" max="6675" width="4.28515625" style="356" customWidth="1"/>
    <col min="6676" max="6676" width="3.7109375" style="356" customWidth="1"/>
    <col min="6677" max="6677" width="4.28515625" style="356" customWidth="1"/>
    <col min="6678" max="6678" width="3.7109375" style="356" customWidth="1"/>
    <col min="6679" max="6679" width="4.28515625" style="356" customWidth="1"/>
    <col min="6680" max="6680" width="3.7109375" style="356" customWidth="1"/>
    <col min="6681" max="6681" width="4.28515625" style="356" customWidth="1"/>
    <col min="6682" max="6682" width="3.7109375" style="356" customWidth="1"/>
    <col min="6683" max="6683" width="4.28515625" style="356" customWidth="1"/>
    <col min="6684" max="6684" width="3.7109375" style="356" customWidth="1"/>
    <col min="6685" max="6685" width="4.28515625" style="356" customWidth="1"/>
    <col min="6686" max="6686" width="3.7109375" style="356" customWidth="1"/>
    <col min="6687" max="6687" width="7.140625" style="356" customWidth="1"/>
    <col min="6688" max="6688" width="3.7109375" style="356" customWidth="1"/>
    <col min="6689" max="6912" width="8.85546875" style="356"/>
    <col min="6913" max="6913" width="15.140625" style="356" customWidth="1"/>
    <col min="6914" max="6914" width="15.28515625" style="356" customWidth="1"/>
    <col min="6915" max="6915" width="5.140625" style="356" customWidth="1"/>
    <col min="6916" max="6916" width="3.7109375" style="356" customWidth="1"/>
    <col min="6917" max="6917" width="5" style="356" customWidth="1"/>
    <col min="6918" max="6918" width="3.7109375" style="356" customWidth="1"/>
    <col min="6919" max="6919" width="4.28515625" style="356" customWidth="1"/>
    <col min="6920" max="6920" width="3.7109375" style="356" customWidth="1"/>
    <col min="6921" max="6921" width="4.28515625" style="356" customWidth="1"/>
    <col min="6922" max="6922" width="3.7109375" style="356" customWidth="1"/>
    <col min="6923" max="6923" width="4.28515625" style="356" customWidth="1"/>
    <col min="6924" max="6924" width="3.7109375" style="356" customWidth="1"/>
    <col min="6925" max="6925" width="4.28515625" style="356" customWidth="1"/>
    <col min="6926" max="6926" width="3.7109375" style="356" customWidth="1"/>
    <col min="6927" max="6927" width="4.28515625" style="356" customWidth="1"/>
    <col min="6928" max="6928" width="3.7109375" style="356" customWidth="1"/>
    <col min="6929" max="6929" width="4.28515625" style="356" customWidth="1"/>
    <col min="6930" max="6930" width="3.7109375" style="356" customWidth="1"/>
    <col min="6931" max="6931" width="4.28515625" style="356" customWidth="1"/>
    <col min="6932" max="6932" width="3.7109375" style="356" customWidth="1"/>
    <col min="6933" max="6933" width="4.28515625" style="356" customWidth="1"/>
    <col min="6934" max="6934" width="3.7109375" style="356" customWidth="1"/>
    <col min="6935" max="6935" width="4.28515625" style="356" customWidth="1"/>
    <col min="6936" max="6936" width="3.7109375" style="356" customWidth="1"/>
    <col min="6937" max="6937" width="4.28515625" style="356" customWidth="1"/>
    <col min="6938" max="6938" width="3.7109375" style="356" customWidth="1"/>
    <col min="6939" max="6939" width="4.28515625" style="356" customWidth="1"/>
    <col min="6940" max="6940" width="3.7109375" style="356" customWidth="1"/>
    <col min="6941" max="6941" width="4.28515625" style="356" customWidth="1"/>
    <col min="6942" max="6942" width="3.7109375" style="356" customWidth="1"/>
    <col min="6943" max="6943" width="7.140625" style="356" customWidth="1"/>
    <col min="6944" max="6944" width="3.7109375" style="356" customWidth="1"/>
    <col min="6945" max="7168" width="8.85546875" style="356"/>
    <col min="7169" max="7169" width="15.140625" style="356" customWidth="1"/>
    <col min="7170" max="7170" width="15.28515625" style="356" customWidth="1"/>
    <col min="7171" max="7171" width="5.140625" style="356" customWidth="1"/>
    <col min="7172" max="7172" width="3.7109375" style="356" customWidth="1"/>
    <col min="7173" max="7173" width="5" style="356" customWidth="1"/>
    <col min="7174" max="7174" width="3.7109375" style="356" customWidth="1"/>
    <col min="7175" max="7175" width="4.28515625" style="356" customWidth="1"/>
    <col min="7176" max="7176" width="3.7109375" style="356" customWidth="1"/>
    <col min="7177" max="7177" width="4.28515625" style="356" customWidth="1"/>
    <col min="7178" max="7178" width="3.7109375" style="356" customWidth="1"/>
    <col min="7179" max="7179" width="4.28515625" style="356" customWidth="1"/>
    <col min="7180" max="7180" width="3.7109375" style="356" customWidth="1"/>
    <col min="7181" max="7181" width="4.28515625" style="356" customWidth="1"/>
    <col min="7182" max="7182" width="3.7109375" style="356" customWidth="1"/>
    <col min="7183" max="7183" width="4.28515625" style="356" customWidth="1"/>
    <col min="7184" max="7184" width="3.7109375" style="356" customWidth="1"/>
    <col min="7185" max="7185" width="4.28515625" style="356" customWidth="1"/>
    <col min="7186" max="7186" width="3.7109375" style="356" customWidth="1"/>
    <col min="7187" max="7187" width="4.28515625" style="356" customWidth="1"/>
    <col min="7188" max="7188" width="3.7109375" style="356" customWidth="1"/>
    <col min="7189" max="7189" width="4.28515625" style="356" customWidth="1"/>
    <col min="7190" max="7190" width="3.7109375" style="356" customWidth="1"/>
    <col min="7191" max="7191" width="4.28515625" style="356" customWidth="1"/>
    <col min="7192" max="7192" width="3.7109375" style="356" customWidth="1"/>
    <col min="7193" max="7193" width="4.28515625" style="356" customWidth="1"/>
    <col min="7194" max="7194" width="3.7109375" style="356" customWidth="1"/>
    <col min="7195" max="7195" width="4.28515625" style="356" customWidth="1"/>
    <col min="7196" max="7196" width="3.7109375" style="356" customWidth="1"/>
    <col min="7197" max="7197" width="4.28515625" style="356" customWidth="1"/>
    <col min="7198" max="7198" width="3.7109375" style="356" customWidth="1"/>
    <col min="7199" max="7199" width="7.140625" style="356" customWidth="1"/>
    <col min="7200" max="7200" width="3.7109375" style="356" customWidth="1"/>
    <col min="7201" max="7424" width="8.85546875" style="356"/>
    <col min="7425" max="7425" width="15.140625" style="356" customWidth="1"/>
    <col min="7426" max="7426" width="15.28515625" style="356" customWidth="1"/>
    <col min="7427" max="7427" width="5.140625" style="356" customWidth="1"/>
    <col min="7428" max="7428" width="3.7109375" style="356" customWidth="1"/>
    <col min="7429" max="7429" width="5" style="356" customWidth="1"/>
    <col min="7430" max="7430" width="3.7109375" style="356" customWidth="1"/>
    <col min="7431" max="7431" width="4.28515625" style="356" customWidth="1"/>
    <col min="7432" max="7432" width="3.7109375" style="356" customWidth="1"/>
    <col min="7433" max="7433" width="4.28515625" style="356" customWidth="1"/>
    <col min="7434" max="7434" width="3.7109375" style="356" customWidth="1"/>
    <col min="7435" max="7435" width="4.28515625" style="356" customWidth="1"/>
    <col min="7436" max="7436" width="3.7109375" style="356" customWidth="1"/>
    <col min="7437" max="7437" width="4.28515625" style="356" customWidth="1"/>
    <col min="7438" max="7438" width="3.7109375" style="356" customWidth="1"/>
    <col min="7439" max="7439" width="4.28515625" style="356" customWidth="1"/>
    <col min="7440" max="7440" width="3.7109375" style="356" customWidth="1"/>
    <col min="7441" max="7441" width="4.28515625" style="356" customWidth="1"/>
    <col min="7442" max="7442" width="3.7109375" style="356" customWidth="1"/>
    <col min="7443" max="7443" width="4.28515625" style="356" customWidth="1"/>
    <col min="7444" max="7444" width="3.7109375" style="356" customWidth="1"/>
    <col min="7445" max="7445" width="4.28515625" style="356" customWidth="1"/>
    <col min="7446" max="7446" width="3.7109375" style="356" customWidth="1"/>
    <col min="7447" max="7447" width="4.28515625" style="356" customWidth="1"/>
    <col min="7448" max="7448" width="3.7109375" style="356" customWidth="1"/>
    <col min="7449" max="7449" width="4.28515625" style="356" customWidth="1"/>
    <col min="7450" max="7450" width="3.7109375" style="356" customWidth="1"/>
    <col min="7451" max="7451" width="4.28515625" style="356" customWidth="1"/>
    <col min="7452" max="7452" width="3.7109375" style="356" customWidth="1"/>
    <col min="7453" max="7453" width="4.28515625" style="356" customWidth="1"/>
    <col min="7454" max="7454" width="3.7109375" style="356" customWidth="1"/>
    <col min="7455" max="7455" width="7.140625" style="356" customWidth="1"/>
    <col min="7456" max="7456" width="3.7109375" style="356" customWidth="1"/>
    <col min="7457" max="7680" width="8.85546875" style="356"/>
    <col min="7681" max="7681" width="15.140625" style="356" customWidth="1"/>
    <col min="7682" max="7682" width="15.28515625" style="356" customWidth="1"/>
    <col min="7683" max="7683" width="5.140625" style="356" customWidth="1"/>
    <col min="7684" max="7684" width="3.7109375" style="356" customWidth="1"/>
    <col min="7685" max="7685" width="5" style="356" customWidth="1"/>
    <col min="7686" max="7686" width="3.7109375" style="356" customWidth="1"/>
    <col min="7687" max="7687" width="4.28515625" style="356" customWidth="1"/>
    <col min="7688" max="7688" width="3.7109375" style="356" customWidth="1"/>
    <col min="7689" max="7689" width="4.28515625" style="356" customWidth="1"/>
    <col min="7690" max="7690" width="3.7109375" style="356" customWidth="1"/>
    <col min="7691" max="7691" width="4.28515625" style="356" customWidth="1"/>
    <col min="7692" max="7692" width="3.7109375" style="356" customWidth="1"/>
    <col min="7693" max="7693" width="4.28515625" style="356" customWidth="1"/>
    <col min="7694" max="7694" width="3.7109375" style="356" customWidth="1"/>
    <col min="7695" max="7695" width="4.28515625" style="356" customWidth="1"/>
    <col min="7696" max="7696" width="3.7109375" style="356" customWidth="1"/>
    <col min="7697" max="7697" width="4.28515625" style="356" customWidth="1"/>
    <col min="7698" max="7698" width="3.7109375" style="356" customWidth="1"/>
    <col min="7699" max="7699" width="4.28515625" style="356" customWidth="1"/>
    <col min="7700" max="7700" width="3.7109375" style="356" customWidth="1"/>
    <col min="7701" max="7701" width="4.28515625" style="356" customWidth="1"/>
    <col min="7702" max="7702" width="3.7109375" style="356" customWidth="1"/>
    <col min="7703" max="7703" width="4.28515625" style="356" customWidth="1"/>
    <col min="7704" max="7704" width="3.7109375" style="356" customWidth="1"/>
    <col min="7705" max="7705" width="4.28515625" style="356" customWidth="1"/>
    <col min="7706" max="7706" width="3.7109375" style="356" customWidth="1"/>
    <col min="7707" max="7707" width="4.28515625" style="356" customWidth="1"/>
    <col min="7708" max="7708" width="3.7109375" style="356" customWidth="1"/>
    <col min="7709" max="7709" width="4.28515625" style="356" customWidth="1"/>
    <col min="7710" max="7710" width="3.7109375" style="356" customWidth="1"/>
    <col min="7711" max="7711" width="7.140625" style="356" customWidth="1"/>
    <col min="7712" max="7712" width="3.7109375" style="356" customWidth="1"/>
    <col min="7713" max="7936" width="8.85546875" style="356"/>
    <col min="7937" max="7937" width="15.140625" style="356" customWidth="1"/>
    <col min="7938" max="7938" width="15.28515625" style="356" customWidth="1"/>
    <col min="7939" max="7939" width="5.140625" style="356" customWidth="1"/>
    <col min="7940" max="7940" width="3.7109375" style="356" customWidth="1"/>
    <col min="7941" max="7941" width="5" style="356" customWidth="1"/>
    <col min="7942" max="7942" width="3.7109375" style="356" customWidth="1"/>
    <col min="7943" max="7943" width="4.28515625" style="356" customWidth="1"/>
    <col min="7944" max="7944" width="3.7109375" style="356" customWidth="1"/>
    <col min="7945" max="7945" width="4.28515625" style="356" customWidth="1"/>
    <col min="7946" max="7946" width="3.7109375" style="356" customWidth="1"/>
    <col min="7947" max="7947" width="4.28515625" style="356" customWidth="1"/>
    <col min="7948" max="7948" width="3.7109375" style="356" customWidth="1"/>
    <col min="7949" max="7949" width="4.28515625" style="356" customWidth="1"/>
    <col min="7950" max="7950" width="3.7109375" style="356" customWidth="1"/>
    <col min="7951" max="7951" width="4.28515625" style="356" customWidth="1"/>
    <col min="7952" max="7952" width="3.7109375" style="356" customWidth="1"/>
    <col min="7953" max="7953" width="4.28515625" style="356" customWidth="1"/>
    <col min="7954" max="7954" width="3.7109375" style="356" customWidth="1"/>
    <col min="7955" max="7955" width="4.28515625" style="356" customWidth="1"/>
    <col min="7956" max="7956" width="3.7109375" style="356" customWidth="1"/>
    <col min="7957" max="7957" width="4.28515625" style="356" customWidth="1"/>
    <col min="7958" max="7958" width="3.7109375" style="356" customWidth="1"/>
    <col min="7959" max="7959" width="4.28515625" style="356" customWidth="1"/>
    <col min="7960" max="7960" width="3.7109375" style="356" customWidth="1"/>
    <col min="7961" max="7961" width="4.28515625" style="356" customWidth="1"/>
    <col min="7962" max="7962" width="3.7109375" style="356" customWidth="1"/>
    <col min="7963" max="7963" width="4.28515625" style="356" customWidth="1"/>
    <col min="7964" max="7964" width="3.7109375" style="356" customWidth="1"/>
    <col min="7965" max="7965" width="4.28515625" style="356" customWidth="1"/>
    <col min="7966" max="7966" width="3.7109375" style="356" customWidth="1"/>
    <col min="7967" max="7967" width="7.140625" style="356" customWidth="1"/>
    <col min="7968" max="7968" width="3.7109375" style="356" customWidth="1"/>
    <col min="7969" max="8192" width="8.85546875" style="356"/>
    <col min="8193" max="8193" width="15.140625" style="356" customWidth="1"/>
    <col min="8194" max="8194" width="15.28515625" style="356" customWidth="1"/>
    <col min="8195" max="8195" width="5.140625" style="356" customWidth="1"/>
    <col min="8196" max="8196" width="3.7109375" style="356" customWidth="1"/>
    <col min="8197" max="8197" width="5" style="356" customWidth="1"/>
    <col min="8198" max="8198" width="3.7109375" style="356" customWidth="1"/>
    <col min="8199" max="8199" width="4.28515625" style="356" customWidth="1"/>
    <col min="8200" max="8200" width="3.7109375" style="356" customWidth="1"/>
    <col min="8201" max="8201" width="4.28515625" style="356" customWidth="1"/>
    <col min="8202" max="8202" width="3.7109375" style="356" customWidth="1"/>
    <col min="8203" max="8203" width="4.28515625" style="356" customWidth="1"/>
    <col min="8204" max="8204" width="3.7109375" style="356" customWidth="1"/>
    <col min="8205" max="8205" width="4.28515625" style="356" customWidth="1"/>
    <col min="8206" max="8206" width="3.7109375" style="356" customWidth="1"/>
    <col min="8207" max="8207" width="4.28515625" style="356" customWidth="1"/>
    <col min="8208" max="8208" width="3.7109375" style="356" customWidth="1"/>
    <col min="8209" max="8209" width="4.28515625" style="356" customWidth="1"/>
    <col min="8210" max="8210" width="3.7109375" style="356" customWidth="1"/>
    <col min="8211" max="8211" width="4.28515625" style="356" customWidth="1"/>
    <col min="8212" max="8212" width="3.7109375" style="356" customWidth="1"/>
    <col min="8213" max="8213" width="4.28515625" style="356" customWidth="1"/>
    <col min="8214" max="8214" width="3.7109375" style="356" customWidth="1"/>
    <col min="8215" max="8215" width="4.28515625" style="356" customWidth="1"/>
    <col min="8216" max="8216" width="3.7109375" style="356" customWidth="1"/>
    <col min="8217" max="8217" width="4.28515625" style="356" customWidth="1"/>
    <col min="8218" max="8218" width="3.7109375" style="356" customWidth="1"/>
    <col min="8219" max="8219" width="4.28515625" style="356" customWidth="1"/>
    <col min="8220" max="8220" width="3.7109375" style="356" customWidth="1"/>
    <col min="8221" max="8221" width="4.28515625" style="356" customWidth="1"/>
    <col min="8222" max="8222" width="3.7109375" style="356" customWidth="1"/>
    <col min="8223" max="8223" width="7.140625" style="356" customWidth="1"/>
    <col min="8224" max="8224" width="3.7109375" style="356" customWidth="1"/>
    <col min="8225" max="8448" width="8.85546875" style="356"/>
    <col min="8449" max="8449" width="15.140625" style="356" customWidth="1"/>
    <col min="8450" max="8450" width="15.28515625" style="356" customWidth="1"/>
    <col min="8451" max="8451" width="5.140625" style="356" customWidth="1"/>
    <col min="8452" max="8452" width="3.7109375" style="356" customWidth="1"/>
    <col min="8453" max="8453" width="5" style="356" customWidth="1"/>
    <col min="8454" max="8454" width="3.7109375" style="356" customWidth="1"/>
    <col min="8455" max="8455" width="4.28515625" style="356" customWidth="1"/>
    <col min="8456" max="8456" width="3.7109375" style="356" customWidth="1"/>
    <col min="8457" max="8457" width="4.28515625" style="356" customWidth="1"/>
    <col min="8458" max="8458" width="3.7109375" style="356" customWidth="1"/>
    <col min="8459" max="8459" width="4.28515625" style="356" customWidth="1"/>
    <col min="8460" max="8460" width="3.7109375" style="356" customWidth="1"/>
    <col min="8461" max="8461" width="4.28515625" style="356" customWidth="1"/>
    <col min="8462" max="8462" width="3.7109375" style="356" customWidth="1"/>
    <col min="8463" max="8463" width="4.28515625" style="356" customWidth="1"/>
    <col min="8464" max="8464" width="3.7109375" style="356" customWidth="1"/>
    <col min="8465" max="8465" width="4.28515625" style="356" customWidth="1"/>
    <col min="8466" max="8466" width="3.7109375" style="356" customWidth="1"/>
    <col min="8467" max="8467" width="4.28515625" style="356" customWidth="1"/>
    <col min="8468" max="8468" width="3.7109375" style="356" customWidth="1"/>
    <col min="8469" max="8469" width="4.28515625" style="356" customWidth="1"/>
    <col min="8470" max="8470" width="3.7109375" style="356" customWidth="1"/>
    <col min="8471" max="8471" width="4.28515625" style="356" customWidth="1"/>
    <col min="8472" max="8472" width="3.7109375" style="356" customWidth="1"/>
    <col min="8473" max="8473" width="4.28515625" style="356" customWidth="1"/>
    <col min="8474" max="8474" width="3.7109375" style="356" customWidth="1"/>
    <col min="8475" max="8475" width="4.28515625" style="356" customWidth="1"/>
    <col min="8476" max="8476" width="3.7109375" style="356" customWidth="1"/>
    <col min="8477" max="8477" width="4.28515625" style="356" customWidth="1"/>
    <col min="8478" max="8478" width="3.7109375" style="356" customWidth="1"/>
    <col min="8479" max="8479" width="7.140625" style="356" customWidth="1"/>
    <col min="8480" max="8480" width="3.7109375" style="356" customWidth="1"/>
    <col min="8481" max="8704" width="8.85546875" style="356"/>
    <col min="8705" max="8705" width="15.140625" style="356" customWidth="1"/>
    <col min="8706" max="8706" width="15.28515625" style="356" customWidth="1"/>
    <col min="8707" max="8707" width="5.140625" style="356" customWidth="1"/>
    <col min="8708" max="8708" width="3.7109375" style="356" customWidth="1"/>
    <col min="8709" max="8709" width="5" style="356" customWidth="1"/>
    <col min="8710" max="8710" width="3.7109375" style="356" customWidth="1"/>
    <col min="8711" max="8711" width="4.28515625" style="356" customWidth="1"/>
    <col min="8712" max="8712" width="3.7109375" style="356" customWidth="1"/>
    <col min="8713" max="8713" width="4.28515625" style="356" customWidth="1"/>
    <col min="8714" max="8714" width="3.7109375" style="356" customWidth="1"/>
    <col min="8715" max="8715" width="4.28515625" style="356" customWidth="1"/>
    <col min="8716" max="8716" width="3.7109375" style="356" customWidth="1"/>
    <col min="8717" max="8717" width="4.28515625" style="356" customWidth="1"/>
    <col min="8718" max="8718" width="3.7109375" style="356" customWidth="1"/>
    <col min="8719" max="8719" width="4.28515625" style="356" customWidth="1"/>
    <col min="8720" max="8720" width="3.7109375" style="356" customWidth="1"/>
    <col min="8721" max="8721" width="4.28515625" style="356" customWidth="1"/>
    <col min="8722" max="8722" width="3.7109375" style="356" customWidth="1"/>
    <col min="8723" max="8723" width="4.28515625" style="356" customWidth="1"/>
    <col min="8724" max="8724" width="3.7109375" style="356" customWidth="1"/>
    <col min="8725" max="8725" width="4.28515625" style="356" customWidth="1"/>
    <col min="8726" max="8726" width="3.7109375" style="356" customWidth="1"/>
    <col min="8727" max="8727" width="4.28515625" style="356" customWidth="1"/>
    <col min="8728" max="8728" width="3.7109375" style="356" customWidth="1"/>
    <col min="8729" max="8729" width="4.28515625" style="356" customWidth="1"/>
    <col min="8730" max="8730" width="3.7109375" style="356" customWidth="1"/>
    <col min="8731" max="8731" width="4.28515625" style="356" customWidth="1"/>
    <col min="8732" max="8732" width="3.7109375" style="356" customWidth="1"/>
    <col min="8733" max="8733" width="4.28515625" style="356" customWidth="1"/>
    <col min="8734" max="8734" width="3.7109375" style="356" customWidth="1"/>
    <col min="8735" max="8735" width="7.140625" style="356" customWidth="1"/>
    <col min="8736" max="8736" width="3.7109375" style="356" customWidth="1"/>
    <col min="8737" max="8960" width="8.85546875" style="356"/>
    <col min="8961" max="8961" width="15.140625" style="356" customWidth="1"/>
    <col min="8962" max="8962" width="15.28515625" style="356" customWidth="1"/>
    <col min="8963" max="8963" width="5.140625" style="356" customWidth="1"/>
    <col min="8964" max="8964" width="3.7109375" style="356" customWidth="1"/>
    <col min="8965" max="8965" width="5" style="356" customWidth="1"/>
    <col min="8966" max="8966" width="3.7109375" style="356" customWidth="1"/>
    <col min="8967" max="8967" width="4.28515625" style="356" customWidth="1"/>
    <col min="8968" max="8968" width="3.7109375" style="356" customWidth="1"/>
    <col min="8969" max="8969" width="4.28515625" style="356" customWidth="1"/>
    <col min="8970" max="8970" width="3.7109375" style="356" customWidth="1"/>
    <col min="8971" max="8971" width="4.28515625" style="356" customWidth="1"/>
    <col min="8972" max="8972" width="3.7109375" style="356" customWidth="1"/>
    <col min="8973" max="8973" width="4.28515625" style="356" customWidth="1"/>
    <col min="8974" max="8974" width="3.7109375" style="356" customWidth="1"/>
    <col min="8975" max="8975" width="4.28515625" style="356" customWidth="1"/>
    <col min="8976" max="8976" width="3.7109375" style="356" customWidth="1"/>
    <col min="8977" max="8977" width="4.28515625" style="356" customWidth="1"/>
    <col min="8978" max="8978" width="3.7109375" style="356" customWidth="1"/>
    <col min="8979" max="8979" width="4.28515625" style="356" customWidth="1"/>
    <col min="8980" max="8980" width="3.7109375" style="356" customWidth="1"/>
    <col min="8981" max="8981" width="4.28515625" style="356" customWidth="1"/>
    <col min="8982" max="8982" width="3.7109375" style="356" customWidth="1"/>
    <col min="8983" max="8983" width="4.28515625" style="356" customWidth="1"/>
    <col min="8984" max="8984" width="3.7109375" style="356" customWidth="1"/>
    <col min="8985" max="8985" width="4.28515625" style="356" customWidth="1"/>
    <col min="8986" max="8986" width="3.7109375" style="356" customWidth="1"/>
    <col min="8987" max="8987" width="4.28515625" style="356" customWidth="1"/>
    <col min="8988" max="8988" width="3.7109375" style="356" customWidth="1"/>
    <col min="8989" max="8989" width="4.28515625" style="356" customWidth="1"/>
    <col min="8990" max="8990" width="3.7109375" style="356" customWidth="1"/>
    <col min="8991" max="8991" width="7.140625" style="356" customWidth="1"/>
    <col min="8992" max="8992" width="3.7109375" style="356" customWidth="1"/>
    <col min="8993" max="9216" width="8.85546875" style="356"/>
    <col min="9217" max="9217" width="15.140625" style="356" customWidth="1"/>
    <col min="9218" max="9218" width="15.28515625" style="356" customWidth="1"/>
    <col min="9219" max="9219" width="5.140625" style="356" customWidth="1"/>
    <col min="9220" max="9220" width="3.7109375" style="356" customWidth="1"/>
    <col min="9221" max="9221" width="5" style="356" customWidth="1"/>
    <col min="9222" max="9222" width="3.7109375" style="356" customWidth="1"/>
    <col min="9223" max="9223" width="4.28515625" style="356" customWidth="1"/>
    <col min="9224" max="9224" width="3.7109375" style="356" customWidth="1"/>
    <col min="9225" max="9225" width="4.28515625" style="356" customWidth="1"/>
    <col min="9226" max="9226" width="3.7109375" style="356" customWidth="1"/>
    <col min="9227" max="9227" width="4.28515625" style="356" customWidth="1"/>
    <col min="9228" max="9228" width="3.7109375" style="356" customWidth="1"/>
    <col min="9229" max="9229" width="4.28515625" style="356" customWidth="1"/>
    <col min="9230" max="9230" width="3.7109375" style="356" customWidth="1"/>
    <col min="9231" max="9231" width="4.28515625" style="356" customWidth="1"/>
    <col min="9232" max="9232" width="3.7109375" style="356" customWidth="1"/>
    <col min="9233" max="9233" width="4.28515625" style="356" customWidth="1"/>
    <col min="9234" max="9234" width="3.7109375" style="356" customWidth="1"/>
    <col min="9235" max="9235" width="4.28515625" style="356" customWidth="1"/>
    <col min="9236" max="9236" width="3.7109375" style="356" customWidth="1"/>
    <col min="9237" max="9237" width="4.28515625" style="356" customWidth="1"/>
    <col min="9238" max="9238" width="3.7109375" style="356" customWidth="1"/>
    <col min="9239" max="9239" width="4.28515625" style="356" customWidth="1"/>
    <col min="9240" max="9240" width="3.7109375" style="356" customWidth="1"/>
    <col min="9241" max="9241" width="4.28515625" style="356" customWidth="1"/>
    <col min="9242" max="9242" width="3.7109375" style="356" customWidth="1"/>
    <col min="9243" max="9243" width="4.28515625" style="356" customWidth="1"/>
    <col min="9244" max="9244" width="3.7109375" style="356" customWidth="1"/>
    <col min="9245" max="9245" width="4.28515625" style="356" customWidth="1"/>
    <col min="9246" max="9246" width="3.7109375" style="356" customWidth="1"/>
    <col min="9247" max="9247" width="7.140625" style="356" customWidth="1"/>
    <col min="9248" max="9248" width="3.7109375" style="356" customWidth="1"/>
    <col min="9249" max="9472" width="8.85546875" style="356"/>
    <col min="9473" max="9473" width="15.140625" style="356" customWidth="1"/>
    <col min="9474" max="9474" width="15.28515625" style="356" customWidth="1"/>
    <col min="9475" max="9475" width="5.140625" style="356" customWidth="1"/>
    <col min="9476" max="9476" width="3.7109375" style="356" customWidth="1"/>
    <col min="9477" max="9477" width="5" style="356" customWidth="1"/>
    <col min="9478" max="9478" width="3.7109375" style="356" customWidth="1"/>
    <col min="9479" max="9479" width="4.28515625" style="356" customWidth="1"/>
    <col min="9480" max="9480" width="3.7109375" style="356" customWidth="1"/>
    <col min="9481" max="9481" width="4.28515625" style="356" customWidth="1"/>
    <col min="9482" max="9482" width="3.7109375" style="356" customWidth="1"/>
    <col min="9483" max="9483" width="4.28515625" style="356" customWidth="1"/>
    <col min="9484" max="9484" width="3.7109375" style="356" customWidth="1"/>
    <col min="9485" max="9485" width="4.28515625" style="356" customWidth="1"/>
    <col min="9486" max="9486" width="3.7109375" style="356" customWidth="1"/>
    <col min="9487" max="9487" width="4.28515625" style="356" customWidth="1"/>
    <col min="9488" max="9488" width="3.7109375" style="356" customWidth="1"/>
    <col min="9489" max="9489" width="4.28515625" style="356" customWidth="1"/>
    <col min="9490" max="9490" width="3.7109375" style="356" customWidth="1"/>
    <col min="9491" max="9491" width="4.28515625" style="356" customWidth="1"/>
    <col min="9492" max="9492" width="3.7109375" style="356" customWidth="1"/>
    <col min="9493" max="9493" width="4.28515625" style="356" customWidth="1"/>
    <col min="9494" max="9494" width="3.7109375" style="356" customWidth="1"/>
    <col min="9495" max="9495" width="4.28515625" style="356" customWidth="1"/>
    <col min="9496" max="9496" width="3.7109375" style="356" customWidth="1"/>
    <col min="9497" max="9497" width="4.28515625" style="356" customWidth="1"/>
    <col min="9498" max="9498" width="3.7109375" style="356" customWidth="1"/>
    <col min="9499" max="9499" width="4.28515625" style="356" customWidth="1"/>
    <col min="9500" max="9500" width="3.7109375" style="356" customWidth="1"/>
    <col min="9501" max="9501" width="4.28515625" style="356" customWidth="1"/>
    <col min="9502" max="9502" width="3.7109375" style="356" customWidth="1"/>
    <col min="9503" max="9503" width="7.140625" style="356" customWidth="1"/>
    <col min="9504" max="9504" width="3.7109375" style="356" customWidth="1"/>
    <col min="9505" max="9728" width="8.85546875" style="356"/>
    <col min="9729" max="9729" width="15.140625" style="356" customWidth="1"/>
    <col min="9730" max="9730" width="15.28515625" style="356" customWidth="1"/>
    <col min="9731" max="9731" width="5.140625" style="356" customWidth="1"/>
    <col min="9732" max="9732" width="3.7109375" style="356" customWidth="1"/>
    <col min="9733" max="9733" width="5" style="356" customWidth="1"/>
    <col min="9734" max="9734" width="3.7109375" style="356" customWidth="1"/>
    <col min="9735" max="9735" width="4.28515625" style="356" customWidth="1"/>
    <col min="9736" max="9736" width="3.7109375" style="356" customWidth="1"/>
    <col min="9737" max="9737" width="4.28515625" style="356" customWidth="1"/>
    <col min="9738" max="9738" width="3.7109375" style="356" customWidth="1"/>
    <col min="9739" max="9739" width="4.28515625" style="356" customWidth="1"/>
    <col min="9740" max="9740" width="3.7109375" style="356" customWidth="1"/>
    <col min="9741" max="9741" width="4.28515625" style="356" customWidth="1"/>
    <col min="9742" max="9742" width="3.7109375" style="356" customWidth="1"/>
    <col min="9743" max="9743" width="4.28515625" style="356" customWidth="1"/>
    <col min="9744" max="9744" width="3.7109375" style="356" customWidth="1"/>
    <col min="9745" max="9745" width="4.28515625" style="356" customWidth="1"/>
    <col min="9746" max="9746" width="3.7109375" style="356" customWidth="1"/>
    <col min="9747" max="9747" width="4.28515625" style="356" customWidth="1"/>
    <col min="9748" max="9748" width="3.7109375" style="356" customWidth="1"/>
    <col min="9749" max="9749" width="4.28515625" style="356" customWidth="1"/>
    <col min="9750" max="9750" width="3.7109375" style="356" customWidth="1"/>
    <col min="9751" max="9751" width="4.28515625" style="356" customWidth="1"/>
    <col min="9752" max="9752" width="3.7109375" style="356" customWidth="1"/>
    <col min="9753" max="9753" width="4.28515625" style="356" customWidth="1"/>
    <col min="9754" max="9754" width="3.7109375" style="356" customWidth="1"/>
    <col min="9755" max="9755" width="4.28515625" style="356" customWidth="1"/>
    <col min="9756" max="9756" width="3.7109375" style="356" customWidth="1"/>
    <col min="9757" max="9757" width="4.28515625" style="356" customWidth="1"/>
    <col min="9758" max="9758" width="3.7109375" style="356" customWidth="1"/>
    <col min="9759" max="9759" width="7.140625" style="356" customWidth="1"/>
    <col min="9760" max="9760" width="3.7109375" style="356" customWidth="1"/>
    <col min="9761" max="9984" width="8.85546875" style="356"/>
    <col min="9985" max="9985" width="15.140625" style="356" customWidth="1"/>
    <col min="9986" max="9986" width="15.28515625" style="356" customWidth="1"/>
    <col min="9987" max="9987" width="5.140625" style="356" customWidth="1"/>
    <col min="9988" max="9988" width="3.7109375" style="356" customWidth="1"/>
    <col min="9989" max="9989" width="5" style="356" customWidth="1"/>
    <col min="9990" max="9990" width="3.7109375" style="356" customWidth="1"/>
    <col min="9991" max="9991" width="4.28515625" style="356" customWidth="1"/>
    <col min="9992" max="9992" width="3.7109375" style="356" customWidth="1"/>
    <col min="9993" max="9993" width="4.28515625" style="356" customWidth="1"/>
    <col min="9994" max="9994" width="3.7109375" style="356" customWidth="1"/>
    <col min="9995" max="9995" width="4.28515625" style="356" customWidth="1"/>
    <col min="9996" max="9996" width="3.7109375" style="356" customWidth="1"/>
    <col min="9997" max="9997" width="4.28515625" style="356" customWidth="1"/>
    <col min="9998" max="9998" width="3.7109375" style="356" customWidth="1"/>
    <col min="9999" max="9999" width="4.28515625" style="356" customWidth="1"/>
    <col min="10000" max="10000" width="3.7109375" style="356" customWidth="1"/>
    <col min="10001" max="10001" width="4.28515625" style="356" customWidth="1"/>
    <col min="10002" max="10002" width="3.7109375" style="356" customWidth="1"/>
    <col min="10003" max="10003" width="4.28515625" style="356" customWidth="1"/>
    <col min="10004" max="10004" width="3.7109375" style="356" customWidth="1"/>
    <col min="10005" max="10005" width="4.28515625" style="356" customWidth="1"/>
    <col min="10006" max="10006" width="3.7109375" style="356" customWidth="1"/>
    <col min="10007" max="10007" width="4.28515625" style="356" customWidth="1"/>
    <col min="10008" max="10008" width="3.7109375" style="356" customWidth="1"/>
    <col min="10009" max="10009" width="4.28515625" style="356" customWidth="1"/>
    <col min="10010" max="10010" width="3.7109375" style="356" customWidth="1"/>
    <col min="10011" max="10011" width="4.28515625" style="356" customWidth="1"/>
    <col min="10012" max="10012" width="3.7109375" style="356" customWidth="1"/>
    <col min="10013" max="10013" width="4.28515625" style="356" customWidth="1"/>
    <col min="10014" max="10014" width="3.7109375" style="356" customWidth="1"/>
    <col min="10015" max="10015" width="7.140625" style="356" customWidth="1"/>
    <col min="10016" max="10016" width="3.7109375" style="356" customWidth="1"/>
    <col min="10017" max="10240" width="8.85546875" style="356"/>
    <col min="10241" max="10241" width="15.140625" style="356" customWidth="1"/>
    <col min="10242" max="10242" width="15.28515625" style="356" customWidth="1"/>
    <col min="10243" max="10243" width="5.140625" style="356" customWidth="1"/>
    <col min="10244" max="10244" width="3.7109375" style="356" customWidth="1"/>
    <col min="10245" max="10245" width="5" style="356" customWidth="1"/>
    <col min="10246" max="10246" width="3.7109375" style="356" customWidth="1"/>
    <col min="10247" max="10247" width="4.28515625" style="356" customWidth="1"/>
    <col min="10248" max="10248" width="3.7109375" style="356" customWidth="1"/>
    <col min="10249" max="10249" width="4.28515625" style="356" customWidth="1"/>
    <col min="10250" max="10250" width="3.7109375" style="356" customWidth="1"/>
    <col min="10251" max="10251" width="4.28515625" style="356" customWidth="1"/>
    <col min="10252" max="10252" width="3.7109375" style="356" customWidth="1"/>
    <col min="10253" max="10253" width="4.28515625" style="356" customWidth="1"/>
    <col min="10254" max="10254" width="3.7109375" style="356" customWidth="1"/>
    <col min="10255" max="10255" width="4.28515625" style="356" customWidth="1"/>
    <col min="10256" max="10256" width="3.7109375" style="356" customWidth="1"/>
    <col min="10257" max="10257" width="4.28515625" style="356" customWidth="1"/>
    <col min="10258" max="10258" width="3.7109375" style="356" customWidth="1"/>
    <col min="10259" max="10259" width="4.28515625" style="356" customWidth="1"/>
    <col min="10260" max="10260" width="3.7109375" style="356" customWidth="1"/>
    <col min="10261" max="10261" width="4.28515625" style="356" customWidth="1"/>
    <col min="10262" max="10262" width="3.7109375" style="356" customWidth="1"/>
    <col min="10263" max="10263" width="4.28515625" style="356" customWidth="1"/>
    <col min="10264" max="10264" width="3.7109375" style="356" customWidth="1"/>
    <col min="10265" max="10265" width="4.28515625" style="356" customWidth="1"/>
    <col min="10266" max="10266" width="3.7109375" style="356" customWidth="1"/>
    <col min="10267" max="10267" width="4.28515625" style="356" customWidth="1"/>
    <col min="10268" max="10268" width="3.7109375" style="356" customWidth="1"/>
    <col min="10269" max="10269" width="4.28515625" style="356" customWidth="1"/>
    <col min="10270" max="10270" width="3.7109375" style="356" customWidth="1"/>
    <col min="10271" max="10271" width="7.140625" style="356" customWidth="1"/>
    <col min="10272" max="10272" width="3.7109375" style="356" customWidth="1"/>
    <col min="10273" max="10496" width="8.85546875" style="356"/>
    <col min="10497" max="10497" width="15.140625" style="356" customWidth="1"/>
    <col min="10498" max="10498" width="15.28515625" style="356" customWidth="1"/>
    <col min="10499" max="10499" width="5.140625" style="356" customWidth="1"/>
    <col min="10500" max="10500" width="3.7109375" style="356" customWidth="1"/>
    <col min="10501" max="10501" width="5" style="356" customWidth="1"/>
    <col min="10502" max="10502" width="3.7109375" style="356" customWidth="1"/>
    <col min="10503" max="10503" width="4.28515625" style="356" customWidth="1"/>
    <col min="10504" max="10504" width="3.7109375" style="356" customWidth="1"/>
    <col min="10505" max="10505" width="4.28515625" style="356" customWidth="1"/>
    <col min="10506" max="10506" width="3.7109375" style="356" customWidth="1"/>
    <col min="10507" max="10507" width="4.28515625" style="356" customWidth="1"/>
    <col min="10508" max="10508" width="3.7109375" style="356" customWidth="1"/>
    <col min="10509" max="10509" width="4.28515625" style="356" customWidth="1"/>
    <col min="10510" max="10510" width="3.7109375" style="356" customWidth="1"/>
    <col min="10511" max="10511" width="4.28515625" style="356" customWidth="1"/>
    <col min="10512" max="10512" width="3.7109375" style="356" customWidth="1"/>
    <col min="10513" max="10513" width="4.28515625" style="356" customWidth="1"/>
    <col min="10514" max="10514" width="3.7109375" style="356" customWidth="1"/>
    <col min="10515" max="10515" width="4.28515625" style="356" customWidth="1"/>
    <col min="10516" max="10516" width="3.7109375" style="356" customWidth="1"/>
    <col min="10517" max="10517" width="4.28515625" style="356" customWidth="1"/>
    <col min="10518" max="10518" width="3.7109375" style="356" customWidth="1"/>
    <col min="10519" max="10519" width="4.28515625" style="356" customWidth="1"/>
    <col min="10520" max="10520" width="3.7109375" style="356" customWidth="1"/>
    <col min="10521" max="10521" width="4.28515625" style="356" customWidth="1"/>
    <col min="10522" max="10522" width="3.7109375" style="356" customWidth="1"/>
    <col min="10523" max="10523" width="4.28515625" style="356" customWidth="1"/>
    <col min="10524" max="10524" width="3.7109375" style="356" customWidth="1"/>
    <col min="10525" max="10525" width="4.28515625" style="356" customWidth="1"/>
    <col min="10526" max="10526" width="3.7109375" style="356" customWidth="1"/>
    <col min="10527" max="10527" width="7.140625" style="356" customWidth="1"/>
    <col min="10528" max="10528" width="3.7109375" style="356" customWidth="1"/>
    <col min="10529" max="10752" width="8.85546875" style="356"/>
    <col min="10753" max="10753" width="15.140625" style="356" customWidth="1"/>
    <col min="10754" max="10754" width="15.28515625" style="356" customWidth="1"/>
    <col min="10755" max="10755" width="5.140625" style="356" customWidth="1"/>
    <col min="10756" max="10756" width="3.7109375" style="356" customWidth="1"/>
    <col min="10757" max="10757" width="5" style="356" customWidth="1"/>
    <col min="10758" max="10758" width="3.7109375" style="356" customWidth="1"/>
    <col min="10759" max="10759" width="4.28515625" style="356" customWidth="1"/>
    <col min="10760" max="10760" width="3.7109375" style="356" customWidth="1"/>
    <col min="10761" max="10761" width="4.28515625" style="356" customWidth="1"/>
    <col min="10762" max="10762" width="3.7109375" style="356" customWidth="1"/>
    <col min="10763" max="10763" width="4.28515625" style="356" customWidth="1"/>
    <col min="10764" max="10764" width="3.7109375" style="356" customWidth="1"/>
    <col min="10765" max="10765" width="4.28515625" style="356" customWidth="1"/>
    <col min="10766" max="10766" width="3.7109375" style="356" customWidth="1"/>
    <col min="10767" max="10767" width="4.28515625" style="356" customWidth="1"/>
    <col min="10768" max="10768" width="3.7109375" style="356" customWidth="1"/>
    <col min="10769" max="10769" width="4.28515625" style="356" customWidth="1"/>
    <col min="10770" max="10770" width="3.7109375" style="356" customWidth="1"/>
    <col min="10771" max="10771" width="4.28515625" style="356" customWidth="1"/>
    <col min="10772" max="10772" width="3.7109375" style="356" customWidth="1"/>
    <col min="10773" max="10773" width="4.28515625" style="356" customWidth="1"/>
    <col min="10774" max="10774" width="3.7109375" style="356" customWidth="1"/>
    <col min="10775" max="10775" width="4.28515625" style="356" customWidth="1"/>
    <col min="10776" max="10776" width="3.7109375" style="356" customWidth="1"/>
    <col min="10777" max="10777" width="4.28515625" style="356" customWidth="1"/>
    <col min="10778" max="10778" width="3.7109375" style="356" customWidth="1"/>
    <col min="10779" max="10779" width="4.28515625" style="356" customWidth="1"/>
    <col min="10780" max="10780" width="3.7109375" style="356" customWidth="1"/>
    <col min="10781" max="10781" width="4.28515625" style="356" customWidth="1"/>
    <col min="10782" max="10782" width="3.7109375" style="356" customWidth="1"/>
    <col min="10783" max="10783" width="7.140625" style="356" customWidth="1"/>
    <col min="10784" max="10784" width="3.7109375" style="356" customWidth="1"/>
    <col min="10785" max="11008" width="8.85546875" style="356"/>
    <col min="11009" max="11009" width="15.140625" style="356" customWidth="1"/>
    <col min="11010" max="11010" width="15.28515625" style="356" customWidth="1"/>
    <col min="11011" max="11011" width="5.140625" style="356" customWidth="1"/>
    <col min="11012" max="11012" width="3.7109375" style="356" customWidth="1"/>
    <col min="11013" max="11013" width="5" style="356" customWidth="1"/>
    <col min="11014" max="11014" width="3.7109375" style="356" customWidth="1"/>
    <col min="11015" max="11015" width="4.28515625" style="356" customWidth="1"/>
    <col min="11016" max="11016" width="3.7109375" style="356" customWidth="1"/>
    <col min="11017" max="11017" width="4.28515625" style="356" customWidth="1"/>
    <col min="11018" max="11018" width="3.7109375" style="356" customWidth="1"/>
    <col min="11019" max="11019" width="4.28515625" style="356" customWidth="1"/>
    <col min="11020" max="11020" width="3.7109375" style="356" customWidth="1"/>
    <col min="11021" max="11021" width="4.28515625" style="356" customWidth="1"/>
    <col min="11022" max="11022" width="3.7109375" style="356" customWidth="1"/>
    <col min="11023" max="11023" width="4.28515625" style="356" customWidth="1"/>
    <col min="11024" max="11024" width="3.7109375" style="356" customWidth="1"/>
    <col min="11025" max="11025" width="4.28515625" style="356" customWidth="1"/>
    <col min="11026" max="11026" width="3.7109375" style="356" customWidth="1"/>
    <col min="11027" max="11027" width="4.28515625" style="356" customWidth="1"/>
    <col min="11028" max="11028" width="3.7109375" style="356" customWidth="1"/>
    <col min="11029" max="11029" width="4.28515625" style="356" customWidth="1"/>
    <col min="11030" max="11030" width="3.7109375" style="356" customWidth="1"/>
    <col min="11031" max="11031" width="4.28515625" style="356" customWidth="1"/>
    <col min="11032" max="11032" width="3.7109375" style="356" customWidth="1"/>
    <col min="11033" max="11033" width="4.28515625" style="356" customWidth="1"/>
    <col min="11034" max="11034" width="3.7109375" style="356" customWidth="1"/>
    <col min="11035" max="11035" width="4.28515625" style="356" customWidth="1"/>
    <col min="11036" max="11036" width="3.7109375" style="356" customWidth="1"/>
    <col min="11037" max="11037" width="4.28515625" style="356" customWidth="1"/>
    <col min="11038" max="11038" width="3.7109375" style="356" customWidth="1"/>
    <col min="11039" max="11039" width="7.140625" style="356" customWidth="1"/>
    <col min="11040" max="11040" width="3.7109375" style="356" customWidth="1"/>
    <col min="11041" max="11264" width="8.85546875" style="356"/>
    <col min="11265" max="11265" width="15.140625" style="356" customWidth="1"/>
    <col min="11266" max="11266" width="15.28515625" style="356" customWidth="1"/>
    <col min="11267" max="11267" width="5.140625" style="356" customWidth="1"/>
    <col min="11268" max="11268" width="3.7109375" style="356" customWidth="1"/>
    <col min="11269" max="11269" width="5" style="356" customWidth="1"/>
    <col min="11270" max="11270" width="3.7109375" style="356" customWidth="1"/>
    <col min="11271" max="11271" width="4.28515625" style="356" customWidth="1"/>
    <col min="11272" max="11272" width="3.7109375" style="356" customWidth="1"/>
    <col min="11273" max="11273" width="4.28515625" style="356" customWidth="1"/>
    <col min="11274" max="11274" width="3.7109375" style="356" customWidth="1"/>
    <col min="11275" max="11275" width="4.28515625" style="356" customWidth="1"/>
    <col min="11276" max="11276" width="3.7109375" style="356" customWidth="1"/>
    <col min="11277" max="11277" width="4.28515625" style="356" customWidth="1"/>
    <col min="11278" max="11278" width="3.7109375" style="356" customWidth="1"/>
    <col min="11279" max="11279" width="4.28515625" style="356" customWidth="1"/>
    <col min="11280" max="11280" width="3.7109375" style="356" customWidth="1"/>
    <col min="11281" max="11281" width="4.28515625" style="356" customWidth="1"/>
    <col min="11282" max="11282" width="3.7109375" style="356" customWidth="1"/>
    <col min="11283" max="11283" width="4.28515625" style="356" customWidth="1"/>
    <col min="11284" max="11284" width="3.7109375" style="356" customWidth="1"/>
    <col min="11285" max="11285" width="4.28515625" style="356" customWidth="1"/>
    <col min="11286" max="11286" width="3.7109375" style="356" customWidth="1"/>
    <col min="11287" max="11287" width="4.28515625" style="356" customWidth="1"/>
    <col min="11288" max="11288" width="3.7109375" style="356" customWidth="1"/>
    <col min="11289" max="11289" width="4.28515625" style="356" customWidth="1"/>
    <col min="11290" max="11290" width="3.7109375" style="356" customWidth="1"/>
    <col min="11291" max="11291" width="4.28515625" style="356" customWidth="1"/>
    <col min="11292" max="11292" width="3.7109375" style="356" customWidth="1"/>
    <col min="11293" max="11293" width="4.28515625" style="356" customWidth="1"/>
    <col min="11294" max="11294" width="3.7109375" style="356" customWidth="1"/>
    <col min="11295" max="11295" width="7.140625" style="356" customWidth="1"/>
    <col min="11296" max="11296" width="3.7109375" style="356" customWidth="1"/>
    <col min="11297" max="11520" width="8.85546875" style="356"/>
    <col min="11521" max="11521" width="15.140625" style="356" customWidth="1"/>
    <col min="11522" max="11522" width="15.28515625" style="356" customWidth="1"/>
    <col min="11523" max="11523" width="5.140625" style="356" customWidth="1"/>
    <col min="11524" max="11524" width="3.7109375" style="356" customWidth="1"/>
    <col min="11525" max="11525" width="5" style="356" customWidth="1"/>
    <col min="11526" max="11526" width="3.7109375" style="356" customWidth="1"/>
    <col min="11527" max="11527" width="4.28515625" style="356" customWidth="1"/>
    <col min="11528" max="11528" width="3.7109375" style="356" customWidth="1"/>
    <col min="11529" max="11529" width="4.28515625" style="356" customWidth="1"/>
    <col min="11530" max="11530" width="3.7109375" style="356" customWidth="1"/>
    <col min="11531" max="11531" width="4.28515625" style="356" customWidth="1"/>
    <col min="11532" max="11532" width="3.7109375" style="356" customWidth="1"/>
    <col min="11533" max="11533" width="4.28515625" style="356" customWidth="1"/>
    <col min="11534" max="11534" width="3.7109375" style="356" customWidth="1"/>
    <col min="11535" max="11535" width="4.28515625" style="356" customWidth="1"/>
    <col min="11536" max="11536" width="3.7109375" style="356" customWidth="1"/>
    <col min="11537" max="11537" width="4.28515625" style="356" customWidth="1"/>
    <col min="11538" max="11538" width="3.7109375" style="356" customWidth="1"/>
    <col min="11539" max="11539" width="4.28515625" style="356" customWidth="1"/>
    <col min="11540" max="11540" width="3.7109375" style="356" customWidth="1"/>
    <col min="11541" max="11541" width="4.28515625" style="356" customWidth="1"/>
    <col min="11542" max="11542" width="3.7109375" style="356" customWidth="1"/>
    <col min="11543" max="11543" width="4.28515625" style="356" customWidth="1"/>
    <col min="11544" max="11544" width="3.7109375" style="356" customWidth="1"/>
    <col min="11545" max="11545" width="4.28515625" style="356" customWidth="1"/>
    <col min="11546" max="11546" width="3.7109375" style="356" customWidth="1"/>
    <col min="11547" max="11547" width="4.28515625" style="356" customWidth="1"/>
    <col min="11548" max="11548" width="3.7109375" style="356" customWidth="1"/>
    <col min="11549" max="11549" width="4.28515625" style="356" customWidth="1"/>
    <col min="11550" max="11550" width="3.7109375" style="356" customWidth="1"/>
    <col min="11551" max="11551" width="7.140625" style="356" customWidth="1"/>
    <col min="11552" max="11552" width="3.7109375" style="356" customWidth="1"/>
    <col min="11553" max="11776" width="8.85546875" style="356"/>
    <col min="11777" max="11777" width="15.140625" style="356" customWidth="1"/>
    <col min="11778" max="11778" width="15.28515625" style="356" customWidth="1"/>
    <col min="11779" max="11779" width="5.140625" style="356" customWidth="1"/>
    <col min="11780" max="11780" width="3.7109375" style="356" customWidth="1"/>
    <col min="11781" max="11781" width="5" style="356" customWidth="1"/>
    <col min="11782" max="11782" width="3.7109375" style="356" customWidth="1"/>
    <col min="11783" max="11783" width="4.28515625" style="356" customWidth="1"/>
    <col min="11784" max="11784" width="3.7109375" style="356" customWidth="1"/>
    <col min="11785" max="11785" width="4.28515625" style="356" customWidth="1"/>
    <col min="11786" max="11786" width="3.7109375" style="356" customWidth="1"/>
    <col min="11787" max="11787" width="4.28515625" style="356" customWidth="1"/>
    <col min="11788" max="11788" width="3.7109375" style="356" customWidth="1"/>
    <col min="11789" max="11789" width="4.28515625" style="356" customWidth="1"/>
    <col min="11790" max="11790" width="3.7109375" style="356" customWidth="1"/>
    <col min="11791" max="11791" width="4.28515625" style="356" customWidth="1"/>
    <col min="11792" max="11792" width="3.7109375" style="356" customWidth="1"/>
    <col min="11793" max="11793" width="4.28515625" style="356" customWidth="1"/>
    <col min="11794" max="11794" width="3.7109375" style="356" customWidth="1"/>
    <col min="11795" max="11795" width="4.28515625" style="356" customWidth="1"/>
    <col min="11796" max="11796" width="3.7109375" style="356" customWidth="1"/>
    <col min="11797" max="11797" width="4.28515625" style="356" customWidth="1"/>
    <col min="11798" max="11798" width="3.7109375" style="356" customWidth="1"/>
    <col min="11799" max="11799" width="4.28515625" style="356" customWidth="1"/>
    <col min="11800" max="11800" width="3.7109375" style="356" customWidth="1"/>
    <col min="11801" max="11801" width="4.28515625" style="356" customWidth="1"/>
    <col min="11802" max="11802" width="3.7109375" style="356" customWidth="1"/>
    <col min="11803" max="11803" width="4.28515625" style="356" customWidth="1"/>
    <col min="11804" max="11804" width="3.7109375" style="356" customWidth="1"/>
    <col min="11805" max="11805" width="4.28515625" style="356" customWidth="1"/>
    <col min="11806" max="11806" width="3.7109375" style="356" customWidth="1"/>
    <col min="11807" max="11807" width="7.140625" style="356" customWidth="1"/>
    <col min="11808" max="11808" width="3.7109375" style="356" customWidth="1"/>
    <col min="11809" max="12032" width="8.85546875" style="356"/>
    <col min="12033" max="12033" width="15.140625" style="356" customWidth="1"/>
    <col min="12034" max="12034" width="15.28515625" style="356" customWidth="1"/>
    <col min="12035" max="12035" width="5.140625" style="356" customWidth="1"/>
    <col min="12036" max="12036" width="3.7109375" style="356" customWidth="1"/>
    <col min="12037" max="12037" width="5" style="356" customWidth="1"/>
    <col min="12038" max="12038" width="3.7109375" style="356" customWidth="1"/>
    <col min="12039" max="12039" width="4.28515625" style="356" customWidth="1"/>
    <col min="12040" max="12040" width="3.7109375" style="356" customWidth="1"/>
    <col min="12041" max="12041" width="4.28515625" style="356" customWidth="1"/>
    <col min="12042" max="12042" width="3.7109375" style="356" customWidth="1"/>
    <col min="12043" max="12043" width="4.28515625" style="356" customWidth="1"/>
    <col min="12044" max="12044" width="3.7109375" style="356" customWidth="1"/>
    <col min="12045" max="12045" width="4.28515625" style="356" customWidth="1"/>
    <col min="12046" max="12046" width="3.7109375" style="356" customWidth="1"/>
    <col min="12047" max="12047" width="4.28515625" style="356" customWidth="1"/>
    <col min="12048" max="12048" width="3.7109375" style="356" customWidth="1"/>
    <col min="12049" max="12049" width="4.28515625" style="356" customWidth="1"/>
    <col min="12050" max="12050" width="3.7109375" style="356" customWidth="1"/>
    <col min="12051" max="12051" width="4.28515625" style="356" customWidth="1"/>
    <col min="12052" max="12052" width="3.7109375" style="356" customWidth="1"/>
    <col min="12053" max="12053" width="4.28515625" style="356" customWidth="1"/>
    <col min="12054" max="12054" width="3.7109375" style="356" customWidth="1"/>
    <col min="12055" max="12055" width="4.28515625" style="356" customWidth="1"/>
    <col min="12056" max="12056" width="3.7109375" style="356" customWidth="1"/>
    <col min="12057" max="12057" width="4.28515625" style="356" customWidth="1"/>
    <col min="12058" max="12058" width="3.7109375" style="356" customWidth="1"/>
    <col min="12059" max="12059" width="4.28515625" style="356" customWidth="1"/>
    <col min="12060" max="12060" width="3.7109375" style="356" customWidth="1"/>
    <col min="12061" max="12061" width="4.28515625" style="356" customWidth="1"/>
    <col min="12062" max="12062" width="3.7109375" style="356" customWidth="1"/>
    <col min="12063" max="12063" width="7.140625" style="356" customWidth="1"/>
    <col min="12064" max="12064" width="3.7109375" style="356" customWidth="1"/>
    <col min="12065" max="12288" width="8.85546875" style="356"/>
    <col min="12289" max="12289" width="15.140625" style="356" customWidth="1"/>
    <col min="12290" max="12290" width="15.28515625" style="356" customWidth="1"/>
    <col min="12291" max="12291" width="5.140625" style="356" customWidth="1"/>
    <col min="12292" max="12292" width="3.7109375" style="356" customWidth="1"/>
    <col min="12293" max="12293" width="5" style="356" customWidth="1"/>
    <col min="12294" max="12294" width="3.7109375" style="356" customWidth="1"/>
    <col min="12295" max="12295" width="4.28515625" style="356" customWidth="1"/>
    <col min="12296" max="12296" width="3.7109375" style="356" customWidth="1"/>
    <col min="12297" max="12297" width="4.28515625" style="356" customWidth="1"/>
    <col min="12298" max="12298" width="3.7109375" style="356" customWidth="1"/>
    <col min="12299" max="12299" width="4.28515625" style="356" customWidth="1"/>
    <col min="12300" max="12300" width="3.7109375" style="356" customWidth="1"/>
    <col min="12301" max="12301" width="4.28515625" style="356" customWidth="1"/>
    <col min="12302" max="12302" width="3.7109375" style="356" customWidth="1"/>
    <col min="12303" max="12303" width="4.28515625" style="356" customWidth="1"/>
    <col min="12304" max="12304" width="3.7109375" style="356" customWidth="1"/>
    <col min="12305" max="12305" width="4.28515625" style="356" customWidth="1"/>
    <col min="12306" max="12306" width="3.7109375" style="356" customWidth="1"/>
    <col min="12307" max="12307" width="4.28515625" style="356" customWidth="1"/>
    <col min="12308" max="12308" width="3.7109375" style="356" customWidth="1"/>
    <col min="12309" max="12309" width="4.28515625" style="356" customWidth="1"/>
    <col min="12310" max="12310" width="3.7109375" style="356" customWidth="1"/>
    <col min="12311" max="12311" width="4.28515625" style="356" customWidth="1"/>
    <col min="12312" max="12312" width="3.7109375" style="356" customWidth="1"/>
    <col min="12313" max="12313" width="4.28515625" style="356" customWidth="1"/>
    <col min="12314" max="12314" width="3.7109375" style="356" customWidth="1"/>
    <col min="12315" max="12315" width="4.28515625" style="356" customWidth="1"/>
    <col min="12316" max="12316" width="3.7109375" style="356" customWidth="1"/>
    <col min="12317" max="12317" width="4.28515625" style="356" customWidth="1"/>
    <col min="12318" max="12318" width="3.7109375" style="356" customWidth="1"/>
    <col min="12319" max="12319" width="7.140625" style="356" customWidth="1"/>
    <col min="12320" max="12320" width="3.7109375" style="356" customWidth="1"/>
    <col min="12321" max="12544" width="8.85546875" style="356"/>
    <col min="12545" max="12545" width="15.140625" style="356" customWidth="1"/>
    <col min="12546" max="12546" width="15.28515625" style="356" customWidth="1"/>
    <col min="12547" max="12547" width="5.140625" style="356" customWidth="1"/>
    <col min="12548" max="12548" width="3.7109375" style="356" customWidth="1"/>
    <col min="12549" max="12549" width="5" style="356" customWidth="1"/>
    <col min="12550" max="12550" width="3.7109375" style="356" customWidth="1"/>
    <col min="12551" max="12551" width="4.28515625" style="356" customWidth="1"/>
    <col min="12552" max="12552" width="3.7109375" style="356" customWidth="1"/>
    <col min="12553" max="12553" width="4.28515625" style="356" customWidth="1"/>
    <col min="12554" max="12554" width="3.7109375" style="356" customWidth="1"/>
    <col min="12555" max="12555" width="4.28515625" style="356" customWidth="1"/>
    <col min="12556" max="12556" width="3.7109375" style="356" customWidth="1"/>
    <col min="12557" max="12557" width="4.28515625" style="356" customWidth="1"/>
    <col min="12558" max="12558" width="3.7109375" style="356" customWidth="1"/>
    <col min="12559" max="12559" width="4.28515625" style="356" customWidth="1"/>
    <col min="12560" max="12560" width="3.7109375" style="356" customWidth="1"/>
    <col min="12561" max="12561" width="4.28515625" style="356" customWidth="1"/>
    <col min="12562" max="12562" width="3.7109375" style="356" customWidth="1"/>
    <col min="12563" max="12563" width="4.28515625" style="356" customWidth="1"/>
    <col min="12564" max="12564" width="3.7109375" style="356" customWidth="1"/>
    <col min="12565" max="12565" width="4.28515625" style="356" customWidth="1"/>
    <col min="12566" max="12566" width="3.7109375" style="356" customWidth="1"/>
    <col min="12567" max="12567" width="4.28515625" style="356" customWidth="1"/>
    <col min="12568" max="12568" width="3.7109375" style="356" customWidth="1"/>
    <col min="12569" max="12569" width="4.28515625" style="356" customWidth="1"/>
    <col min="12570" max="12570" width="3.7109375" style="356" customWidth="1"/>
    <col min="12571" max="12571" width="4.28515625" style="356" customWidth="1"/>
    <col min="12572" max="12572" width="3.7109375" style="356" customWidth="1"/>
    <col min="12573" max="12573" width="4.28515625" style="356" customWidth="1"/>
    <col min="12574" max="12574" width="3.7109375" style="356" customWidth="1"/>
    <col min="12575" max="12575" width="7.140625" style="356" customWidth="1"/>
    <col min="12576" max="12576" width="3.7109375" style="356" customWidth="1"/>
    <col min="12577" max="12800" width="8.85546875" style="356"/>
    <col min="12801" max="12801" width="15.140625" style="356" customWidth="1"/>
    <col min="12802" max="12802" width="15.28515625" style="356" customWidth="1"/>
    <col min="12803" max="12803" width="5.140625" style="356" customWidth="1"/>
    <col min="12804" max="12804" width="3.7109375" style="356" customWidth="1"/>
    <col min="12805" max="12805" width="5" style="356" customWidth="1"/>
    <col min="12806" max="12806" width="3.7109375" style="356" customWidth="1"/>
    <col min="12807" max="12807" width="4.28515625" style="356" customWidth="1"/>
    <col min="12808" max="12808" width="3.7109375" style="356" customWidth="1"/>
    <col min="12809" max="12809" width="4.28515625" style="356" customWidth="1"/>
    <col min="12810" max="12810" width="3.7109375" style="356" customWidth="1"/>
    <col min="12811" max="12811" width="4.28515625" style="356" customWidth="1"/>
    <col min="12812" max="12812" width="3.7109375" style="356" customWidth="1"/>
    <col min="12813" max="12813" width="4.28515625" style="356" customWidth="1"/>
    <col min="12814" max="12814" width="3.7109375" style="356" customWidth="1"/>
    <col min="12815" max="12815" width="4.28515625" style="356" customWidth="1"/>
    <col min="12816" max="12816" width="3.7109375" style="356" customWidth="1"/>
    <col min="12817" max="12817" width="4.28515625" style="356" customWidth="1"/>
    <col min="12818" max="12818" width="3.7109375" style="356" customWidth="1"/>
    <col min="12819" max="12819" width="4.28515625" style="356" customWidth="1"/>
    <col min="12820" max="12820" width="3.7109375" style="356" customWidth="1"/>
    <col min="12821" max="12821" width="4.28515625" style="356" customWidth="1"/>
    <col min="12822" max="12822" width="3.7109375" style="356" customWidth="1"/>
    <col min="12823" max="12823" width="4.28515625" style="356" customWidth="1"/>
    <col min="12824" max="12824" width="3.7109375" style="356" customWidth="1"/>
    <col min="12825" max="12825" width="4.28515625" style="356" customWidth="1"/>
    <col min="12826" max="12826" width="3.7109375" style="356" customWidth="1"/>
    <col min="12827" max="12827" width="4.28515625" style="356" customWidth="1"/>
    <col min="12828" max="12828" width="3.7109375" style="356" customWidth="1"/>
    <col min="12829" max="12829" width="4.28515625" style="356" customWidth="1"/>
    <col min="12830" max="12830" width="3.7109375" style="356" customWidth="1"/>
    <col min="12831" max="12831" width="7.140625" style="356" customWidth="1"/>
    <col min="12832" max="12832" width="3.7109375" style="356" customWidth="1"/>
    <col min="12833" max="13056" width="8.85546875" style="356"/>
    <col min="13057" max="13057" width="15.140625" style="356" customWidth="1"/>
    <col min="13058" max="13058" width="15.28515625" style="356" customWidth="1"/>
    <col min="13059" max="13059" width="5.140625" style="356" customWidth="1"/>
    <col min="13060" max="13060" width="3.7109375" style="356" customWidth="1"/>
    <col min="13061" max="13061" width="5" style="356" customWidth="1"/>
    <col min="13062" max="13062" width="3.7109375" style="356" customWidth="1"/>
    <col min="13063" max="13063" width="4.28515625" style="356" customWidth="1"/>
    <col min="13064" max="13064" width="3.7109375" style="356" customWidth="1"/>
    <col min="13065" max="13065" width="4.28515625" style="356" customWidth="1"/>
    <col min="13066" max="13066" width="3.7109375" style="356" customWidth="1"/>
    <col min="13067" max="13067" width="4.28515625" style="356" customWidth="1"/>
    <col min="13068" max="13068" width="3.7109375" style="356" customWidth="1"/>
    <col min="13069" max="13069" width="4.28515625" style="356" customWidth="1"/>
    <col min="13070" max="13070" width="3.7109375" style="356" customWidth="1"/>
    <col min="13071" max="13071" width="4.28515625" style="356" customWidth="1"/>
    <col min="13072" max="13072" width="3.7109375" style="356" customWidth="1"/>
    <col min="13073" max="13073" width="4.28515625" style="356" customWidth="1"/>
    <col min="13074" max="13074" width="3.7109375" style="356" customWidth="1"/>
    <col min="13075" max="13075" width="4.28515625" style="356" customWidth="1"/>
    <col min="13076" max="13076" width="3.7109375" style="356" customWidth="1"/>
    <col min="13077" max="13077" width="4.28515625" style="356" customWidth="1"/>
    <col min="13078" max="13078" width="3.7109375" style="356" customWidth="1"/>
    <col min="13079" max="13079" width="4.28515625" style="356" customWidth="1"/>
    <col min="13080" max="13080" width="3.7109375" style="356" customWidth="1"/>
    <col min="13081" max="13081" width="4.28515625" style="356" customWidth="1"/>
    <col min="13082" max="13082" width="3.7109375" style="356" customWidth="1"/>
    <col min="13083" max="13083" width="4.28515625" style="356" customWidth="1"/>
    <col min="13084" max="13084" width="3.7109375" style="356" customWidth="1"/>
    <col min="13085" max="13085" width="4.28515625" style="356" customWidth="1"/>
    <col min="13086" max="13086" width="3.7109375" style="356" customWidth="1"/>
    <col min="13087" max="13087" width="7.140625" style="356" customWidth="1"/>
    <col min="13088" max="13088" width="3.7109375" style="356" customWidth="1"/>
    <col min="13089" max="13312" width="8.85546875" style="356"/>
    <col min="13313" max="13313" width="15.140625" style="356" customWidth="1"/>
    <col min="13314" max="13314" width="15.28515625" style="356" customWidth="1"/>
    <col min="13315" max="13315" width="5.140625" style="356" customWidth="1"/>
    <col min="13316" max="13316" width="3.7109375" style="356" customWidth="1"/>
    <col min="13317" max="13317" width="5" style="356" customWidth="1"/>
    <col min="13318" max="13318" width="3.7109375" style="356" customWidth="1"/>
    <col min="13319" max="13319" width="4.28515625" style="356" customWidth="1"/>
    <col min="13320" max="13320" width="3.7109375" style="356" customWidth="1"/>
    <col min="13321" max="13321" width="4.28515625" style="356" customWidth="1"/>
    <col min="13322" max="13322" width="3.7109375" style="356" customWidth="1"/>
    <col min="13323" max="13323" width="4.28515625" style="356" customWidth="1"/>
    <col min="13324" max="13324" width="3.7109375" style="356" customWidth="1"/>
    <col min="13325" max="13325" width="4.28515625" style="356" customWidth="1"/>
    <col min="13326" max="13326" width="3.7109375" style="356" customWidth="1"/>
    <col min="13327" max="13327" width="4.28515625" style="356" customWidth="1"/>
    <col min="13328" max="13328" width="3.7109375" style="356" customWidth="1"/>
    <col min="13329" max="13329" width="4.28515625" style="356" customWidth="1"/>
    <col min="13330" max="13330" width="3.7109375" style="356" customWidth="1"/>
    <col min="13331" max="13331" width="4.28515625" style="356" customWidth="1"/>
    <col min="13332" max="13332" width="3.7109375" style="356" customWidth="1"/>
    <col min="13333" max="13333" width="4.28515625" style="356" customWidth="1"/>
    <col min="13334" max="13334" width="3.7109375" style="356" customWidth="1"/>
    <col min="13335" max="13335" width="4.28515625" style="356" customWidth="1"/>
    <col min="13336" max="13336" width="3.7109375" style="356" customWidth="1"/>
    <col min="13337" max="13337" width="4.28515625" style="356" customWidth="1"/>
    <col min="13338" max="13338" width="3.7109375" style="356" customWidth="1"/>
    <col min="13339" max="13339" width="4.28515625" style="356" customWidth="1"/>
    <col min="13340" max="13340" width="3.7109375" style="356" customWidth="1"/>
    <col min="13341" max="13341" width="4.28515625" style="356" customWidth="1"/>
    <col min="13342" max="13342" width="3.7109375" style="356" customWidth="1"/>
    <col min="13343" max="13343" width="7.140625" style="356" customWidth="1"/>
    <col min="13344" max="13344" width="3.7109375" style="356" customWidth="1"/>
    <col min="13345" max="13568" width="8.85546875" style="356"/>
    <col min="13569" max="13569" width="15.140625" style="356" customWidth="1"/>
    <col min="13570" max="13570" width="15.28515625" style="356" customWidth="1"/>
    <col min="13571" max="13571" width="5.140625" style="356" customWidth="1"/>
    <col min="13572" max="13572" width="3.7109375" style="356" customWidth="1"/>
    <col min="13573" max="13573" width="5" style="356" customWidth="1"/>
    <col min="13574" max="13574" width="3.7109375" style="356" customWidth="1"/>
    <col min="13575" max="13575" width="4.28515625" style="356" customWidth="1"/>
    <col min="13576" max="13576" width="3.7109375" style="356" customWidth="1"/>
    <col min="13577" max="13577" width="4.28515625" style="356" customWidth="1"/>
    <col min="13578" max="13578" width="3.7109375" style="356" customWidth="1"/>
    <col min="13579" max="13579" width="4.28515625" style="356" customWidth="1"/>
    <col min="13580" max="13580" width="3.7109375" style="356" customWidth="1"/>
    <col min="13581" max="13581" width="4.28515625" style="356" customWidth="1"/>
    <col min="13582" max="13582" width="3.7109375" style="356" customWidth="1"/>
    <col min="13583" max="13583" width="4.28515625" style="356" customWidth="1"/>
    <col min="13584" max="13584" width="3.7109375" style="356" customWidth="1"/>
    <col min="13585" max="13585" width="4.28515625" style="356" customWidth="1"/>
    <col min="13586" max="13586" width="3.7109375" style="356" customWidth="1"/>
    <col min="13587" max="13587" width="4.28515625" style="356" customWidth="1"/>
    <col min="13588" max="13588" width="3.7109375" style="356" customWidth="1"/>
    <col min="13589" max="13589" width="4.28515625" style="356" customWidth="1"/>
    <col min="13590" max="13590" width="3.7109375" style="356" customWidth="1"/>
    <col min="13591" max="13591" width="4.28515625" style="356" customWidth="1"/>
    <col min="13592" max="13592" width="3.7109375" style="356" customWidth="1"/>
    <col min="13593" max="13593" width="4.28515625" style="356" customWidth="1"/>
    <col min="13594" max="13594" width="3.7109375" style="356" customWidth="1"/>
    <col min="13595" max="13595" width="4.28515625" style="356" customWidth="1"/>
    <col min="13596" max="13596" width="3.7109375" style="356" customWidth="1"/>
    <col min="13597" max="13597" width="4.28515625" style="356" customWidth="1"/>
    <col min="13598" max="13598" width="3.7109375" style="356" customWidth="1"/>
    <col min="13599" max="13599" width="7.140625" style="356" customWidth="1"/>
    <col min="13600" max="13600" width="3.7109375" style="356" customWidth="1"/>
    <col min="13601" max="13824" width="8.85546875" style="356"/>
    <col min="13825" max="13825" width="15.140625" style="356" customWidth="1"/>
    <col min="13826" max="13826" width="15.28515625" style="356" customWidth="1"/>
    <col min="13827" max="13827" width="5.140625" style="356" customWidth="1"/>
    <col min="13828" max="13828" width="3.7109375" style="356" customWidth="1"/>
    <col min="13829" max="13829" width="5" style="356" customWidth="1"/>
    <col min="13830" max="13830" width="3.7109375" style="356" customWidth="1"/>
    <col min="13831" max="13831" width="4.28515625" style="356" customWidth="1"/>
    <col min="13832" max="13832" width="3.7109375" style="356" customWidth="1"/>
    <col min="13833" max="13833" width="4.28515625" style="356" customWidth="1"/>
    <col min="13834" max="13834" width="3.7109375" style="356" customWidth="1"/>
    <col min="13835" max="13835" width="4.28515625" style="356" customWidth="1"/>
    <col min="13836" max="13836" width="3.7109375" style="356" customWidth="1"/>
    <col min="13837" max="13837" width="4.28515625" style="356" customWidth="1"/>
    <col min="13838" max="13838" width="3.7109375" style="356" customWidth="1"/>
    <col min="13839" max="13839" width="4.28515625" style="356" customWidth="1"/>
    <col min="13840" max="13840" width="3.7109375" style="356" customWidth="1"/>
    <col min="13841" max="13841" width="4.28515625" style="356" customWidth="1"/>
    <col min="13842" max="13842" width="3.7109375" style="356" customWidth="1"/>
    <col min="13843" max="13843" width="4.28515625" style="356" customWidth="1"/>
    <col min="13844" max="13844" width="3.7109375" style="356" customWidth="1"/>
    <col min="13845" max="13845" width="4.28515625" style="356" customWidth="1"/>
    <col min="13846" max="13846" width="3.7109375" style="356" customWidth="1"/>
    <col min="13847" max="13847" width="4.28515625" style="356" customWidth="1"/>
    <col min="13848" max="13848" width="3.7109375" style="356" customWidth="1"/>
    <col min="13849" max="13849" width="4.28515625" style="356" customWidth="1"/>
    <col min="13850" max="13850" width="3.7109375" style="356" customWidth="1"/>
    <col min="13851" max="13851" width="4.28515625" style="356" customWidth="1"/>
    <col min="13852" max="13852" width="3.7109375" style="356" customWidth="1"/>
    <col min="13853" max="13853" width="4.28515625" style="356" customWidth="1"/>
    <col min="13854" max="13854" width="3.7109375" style="356" customWidth="1"/>
    <col min="13855" max="13855" width="7.140625" style="356" customWidth="1"/>
    <col min="13856" max="13856" width="3.7109375" style="356" customWidth="1"/>
    <col min="13857" max="14080" width="8.85546875" style="356"/>
    <col min="14081" max="14081" width="15.140625" style="356" customWidth="1"/>
    <col min="14082" max="14082" width="15.28515625" style="356" customWidth="1"/>
    <col min="14083" max="14083" width="5.140625" style="356" customWidth="1"/>
    <col min="14084" max="14084" width="3.7109375" style="356" customWidth="1"/>
    <col min="14085" max="14085" width="5" style="356" customWidth="1"/>
    <col min="14086" max="14086" width="3.7109375" style="356" customWidth="1"/>
    <col min="14087" max="14087" width="4.28515625" style="356" customWidth="1"/>
    <col min="14088" max="14088" width="3.7109375" style="356" customWidth="1"/>
    <col min="14089" max="14089" width="4.28515625" style="356" customWidth="1"/>
    <col min="14090" max="14090" width="3.7109375" style="356" customWidth="1"/>
    <col min="14091" max="14091" width="4.28515625" style="356" customWidth="1"/>
    <col min="14092" max="14092" width="3.7109375" style="356" customWidth="1"/>
    <col min="14093" max="14093" width="4.28515625" style="356" customWidth="1"/>
    <col min="14094" max="14094" width="3.7109375" style="356" customWidth="1"/>
    <col min="14095" max="14095" width="4.28515625" style="356" customWidth="1"/>
    <col min="14096" max="14096" width="3.7109375" style="356" customWidth="1"/>
    <col min="14097" max="14097" width="4.28515625" style="356" customWidth="1"/>
    <col min="14098" max="14098" width="3.7109375" style="356" customWidth="1"/>
    <col min="14099" max="14099" width="4.28515625" style="356" customWidth="1"/>
    <col min="14100" max="14100" width="3.7109375" style="356" customWidth="1"/>
    <col min="14101" max="14101" width="4.28515625" style="356" customWidth="1"/>
    <col min="14102" max="14102" width="3.7109375" style="356" customWidth="1"/>
    <col min="14103" max="14103" width="4.28515625" style="356" customWidth="1"/>
    <col min="14104" max="14104" width="3.7109375" style="356" customWidth="1"/>
    <col min="14105" max="14105" width="4.28515625" style="356" customWidth="1"/>
    <col min="14106" max="14106" width="3.7109375" style="356" customWidth="1"/>
    <col min="14107" max="14107" width="4.28515625" style="356" customWidth="1"/>
    <col min="14108" max="14108" width="3.7109375" style="356" customWidth="1"/>
    <col min="14109" max="14109" width="4.28515625" style="356" customWidth="1"/>
    <col min="14110" max="14110" width="3.7109375" style="356" customWidth="1"/>
    <col min="14111" max="14111" width="7.140625" style="356" customWidth="1"/>
    <col min="14112" max="14112" width="3.7109375" style="356" customWidth="1"/>
    <col min="14113" max="14336" width="8.85546875" style="356"/>
    <col min="14337" max="14337" width="15.140625" style="356" customWidth="1"/>
    <col min="14338" max="14338" width="15.28515625" style="356" customWidth="1"/>
    <col min="14339" max="14339" width="5.140625" style="356" customWidth="1"/>
    <col min="14340" max="14340" width="3.7109375" style="356" customWidth="1"/>
    <col min="14341" max="14341" width="5" style="356" customWidth="1"/>
    <col min="14342" max="14342" width="3.7109375" style="356" customWidth="1"/>
    <col min="14343" max="14343" width="4.28515625" style="356" customWidth="1"/>
    <col min="14344" max="14344" width="3.7109375" style="356" customWidth="1"/>
    <col min="14345" max="14345" width="4.28515625" style="356" customWidth="1"/>
    <col min="14346" max="14346" width="3.7109375" style="356" customWidth="1"/>
    <col min="14347" max="14347" width="4.28515625" style="356" customWidth="1"/>
    <col min="14348" max="14348" width="3.7109375" style="356" customWidth="1"/>
    <col min="14349" max="14349" width="4.28515625" style="356" customWidth="1"/>
    <col min="14350" max="14350" width="3.7109375" style="356" customWidth="1"/>
    <col min="14351" max="14351" width="4.28515625" style="356" customWidth="1"/>
    <col min="14352" max="14352" width="3.7109375" style="356" customWidth="1"/>
    <col min="14353" max="14353" width="4.28515625" style="356" customWidth="1"/>
    <col min="14354" max="14354" width="3.7109375" style="356" customWidth="1"/>
    <col min="14355" max="14355" width="4.28515625" style="356" customWidth="1"/>
    <col min="14356" max="14356" width="3.7109375" style="356" customWidth="1"/>
    <col min="14357" max="14357" width="4.28515625" style="356" customWidth="1"/>
    <col min="14358" max="14358" width="3.7109375" style="356" customWidth="1"/>
    <col min="14359" max="14359" width="4.28515625" style="356" customWidth="1"/>
    <col min="14360" max="14360" width="3.7109375" style="356" customWidth="1"/>
    <col min="14361" max="14361" width="4.28515625" style="356" customWidth="1"/>
    <col min="14362" max="14362" width="3.7109375" style="356" customWidth="1"/>
    <col min="14363" max="14363" width="4.28515625" style="356" customWidth="1"/>
    <col min="14364" max="14364" width="3.7109375" style="356" customWidth="1"/>
    <col min="14365" max="14365" width="4.28515625" style="356" customWidth="1"/>
    <col min="14366" max="14366" width="3.7109375" style="356" customWidth="1"/>
    <col min="14367" max="14367" width="7.140625" style="356" customWidth="1"/>
    <col min="14368" max="14368" width="3.7109375" style="356" customWidth="1"/>
    <col min="14369" max="14592" width="8.85546875" style="356"/>
    <col min="14593" max="14593" width="15.140625" style="356" customWidth="1"/>
    <col min="14594" max="14594" width="15.28515625" style="356" customWidth="1"/>
    <col min="14595" max="14595" width="5.140625" style="356" customWidth="1"/>
    <col min="14596" max="14596" width="3.7109375" style="356" customWidth="1"/>
    <col min="14597" max="14597" width="5" style="356" customWidth="1"/>
    <col min="14598" max="14598" width="3.7109375" style="356" customWidth="1"/>
    <col min="14599" max="14599" width="4.28515625" style="356" customWidth="1"/>
    <col min="14600" max="14600" width="3.7109375" style="356" customWidth="1"/>
    <col min="14601" max="14601" width="4.28515625" style="356" customWidth="1"/>
    <col min="14602" max="14602" width="3.7109375" style="356" customWidth="1"/>
    <col min="14603" max="14603" width="4.28515625" style="356" customWidth="1"/>
    <col min="14604" max="14604" width="3.7109375" style="356" customWidth="1"/>
    <col min="14605" max="14605" width="4.28515625" style="356" customWidth="1"/>
    <col min="14606" max="14606" width="3.7109375" style="356" customWidth="1"/>
    <col min="14607" max="14607" width="4.28515625" style="356" customWidth="1"/>
    <col min="14608" max="14608" width="3.7109375" style="356" customWidth="1"/>
    <col min="14609" max="14609" width="4.28515625" style="356" customWidth="1"/>
    <col min="14610" max="14610" width="3.7109375" style="356" customWidth="1"/>
    <col min="14611" max="14611" width="4.28515625" style="356" customWidth="1"/>
    <col min="14612" max="14612" width="3.7109375" style="356" customWidth="1"/>
    <col min="14613" max="14613" width="4.28515625" style="356" customWidth="1"/>
    <col min="14614" max="14614" width="3.7109375" style="356" customWidth="1"/>
    <col min="14615" max="14615" width="4.28515625" style="356" customWidth="1"/>
    <col min="14616" max="14616" width="3.7109375" style="356" customWidth="1"/>
    <col min="14617" max="14617" width="4.28515625" style="356" customWidth="1"/>
    <col min="14618" max="14618" width="3.7109375" style="356" customWidth="1"/>
    <col min="14619" max="14619" width="4.28515625" style="356" customWidth="1"/>
    <col min="14620" max="14620" width="3.7109375" style="356" customWidth="1"/>
    <col min="14621" max="14621" width="4.28515625" style="356" customWidth="1"/>
    <col min="14622" max="14622" width="3.7109375" style="356" customWidth="1"/>
    <col min="14623" max="14623" width="7.140625" style="356" customWidth="1"/>
    <col min="14624" max="14624" width="3.7109375" style="356" customWidth="1"/>
    <col min="14625" max="14848" width="8.85546875" style="356"/>
    <col min="14849" max="14849" width="15.140625" style="356" customWidth="1"/>
    <col min="14850" max="14850" width="15.28515625" style="356" customWidth="1"/>
    <col min="14851" max="14851" width="5.140625" style="356" customWidth="1"/>
    <col min="14852" max="14852" width="3.7109375" style="356" customWidth="1"/>
    <col min="14853" max="14853" width="5" style="356" customWidth="1"/>
    <col min="14854" max="14854" width="3.7109375" style="356" customWidth="1"/>
    <col min="14855" max="14855" width="4.28515625" style="356" customWidth="1"/>
    <col min="14856" max="14856" width="3.7109375" style="356" customWidth="1"/>
    <col min="14857" max="14857" width="4.28515625" style="356" customWidth="1"/>
    <col min="14858" max="14858" width="3.7109375" style="356" customWidth="1"/>
    <col min="14859" max="14859" width="4.28515625" style="356" customWidth="1"/>
    <col min="14860" max="14860" width="3.7109375" style="356" customWidth="1"/>
    <col min="14861" max="14861" width="4.28515625" style="356" customWidth="1"/>
    <col min="14862" max="14862" width="3.7109375" style="356" customWidth="1"/>
    <col min="14863" max="14863" width="4.28515625" style="356" customWidth="1"/>
    <col min="14864" max="14864" width="3.7109375" style="356" customWidth="1"/>
    <col min="14865" max="14865" width="4.28515625" style="356" customWidth="1"/>
    <col min="14866" max="14866" width="3.7109375" style="356" customWidth="1"/>
    <col min="14867" max="14867" width="4.28515625" style="356" customWidth="1"/>
    <col min="14868" max="14868" width="3.7109375" style="356" customWidth="1"/>
    <col min="14869" max="14869" width="4.28515625" style="356" customWidth="1"/>
    <col min="14870" max="14870" width="3.7109375" style="356" customWidth="1"/>
    <col min="14871" max="14871" width="4.28515625" style="356" customWidth="1"/>
    <col min="14872" max="14872" width="3.7109375" style="356" customWidth="1"/>
    <col min="14873" max="14873" width="4.28515625" style="356" customWidth="1"/>
    <col min="14874" max="14874" width="3.7109375" style="356" customWidth="1"/>
    <col min="14875" max="14875" width="4.28515625" style="356" customWidth="1"/>
    <col min="14876" max="14876" width="3.7109375" style="356" customWidth="1"/>
    <col min="14877" max="14877" width="4.28515625" style="356" customWidth="1"/>
    <col min="14878" max="14878" width="3.7109375" style="356" customWidth="1"/>
    <col min="14879" max="14879" width="7.140625" style="356" customWidth="1"/>
    <col min="14880" max="14880" width="3.7109375" style="356" customWidth="1"/>
    <col min="14881" max="15104" width="8.85546875" style="356"/>
    <col min="15105" max="15105" width="15.140625" style="356" customWidth="1"/>
    <col min="15106" max="15106" width="15.28515625" style="356" customWidth="1"/>
    <col min="15107" max="15107" width="5.140625" style="356" customWidth="1"/>
    <col min="15108" max="15108" width="3.7109375" style="356" customWidth="1"/>
    <col min="15109" max="15109" width="5" style="356" customWidth="1"/>
    <col min="15110" max="15110" width="3.7109375" style="356" customWidth="1"/>
    <col min="15111" max="15111" width="4.28515625" style="356" customWidth="1"/>
    <col min="15112" max="15112" width="3.7109375" style="356" customWidth="1"/>
    <col min="15113" max="15113" width="4.28515625" style="356" customWidth="1"/>
    <col min="15114" max="15114" width="3.7109375" style="356" customWidth="1"/>
    <col min="15115" max="15115" width="4.28515625" style="356" customWidth="1"/>
    <col min="15116" max="15116" width="3.7109375" style="356" customWidth="1"/>
    <col min="15117" max="15117" width="4.28515625" style="356" customWidth="1"/>
    <col min="15118" max="15118" width="3.7109375" style="356" customWidth="1"/>
    <col min="15119" max="15119" width="4.28515625" style="356" customWidth="1"/>
    <col min="15120" max="15120" width="3.7109375" style="356" customWidth="1"/>
    <col min="15121" max="15121" width="4.28515625" style="356" customWidth="1"/>
    <col min="15122" max="15122" width="3.7109375" style="356" customWidth="1"/>
    <col min="15123" max="15123" width="4.28515625" style="356" customWidth="1"/>
    <col min="15124" max="15124" width="3.7109375" style="356" customWidth="1"/>
    <col min="15125" max="15125" width="4.28515625" style="356" customWidth="1"/>
    <col min="15126" max="15126" width="3.7109375" style="356" customWidth="1"/>
    <col min="15127" max="15127" width="4.28515625" style="356" customWidth="1"/>
    <col min="15128" max="15128" width="3.7109375" style="356" customWidth="1"/>
    <col min="15129" max="15129" width="4.28515625" style="356" customWidth="1"/>
    <col min="15130" max="15130" width="3.7109375" style="356" customWidth="1"/>
    <col min="15131" max="15131" width="4.28515625" style="356" customWidth="1"/>
    <col min="15132" max="15132" width="3.7109375" style="356" customWidth="1"/>
    <col min="15133" max="15133" width="4.28515625" style="356" customWidth="1"/>
    <col min="15134" max="15134" width="3.7109375" style="356" customWidth="1"/>
    <col min="15135" max="15135" width="7.140625" style="356" customWidth="1"/>
    <col min="15136" max="15136" width="3.7109375" style="356" customWidth="1"/>
    <col min="15137" max="15360" width="8.85546875" style="356"/>
    <col min="15361" max="15361" width="15.140625" style="356" customWidth="1"/>
    <col min="15362" max="15362" width="15.28515625" style="356" customWidth="1"/>
    <col min="15363" max="15363" width="5.140625" style="356" customWidth="1"/>
    <col min="15364" max="15364" width="3.7109375" style="356" customWidth="1"/>
    <col min="15365" max="15365" width="5" style="356" customWidth="1"/>
    <col min="15366" max="15366" width="3.7109375" style="356" customWidth="1"/>
    <col min="15367" max="15367" width="4.28515625" style="356" customWidth="1"/>
    <col min="15368" max="15368" width="3.7109375" style="356" customWidth="1"/>
    <col min="15369" max="15369" width="4.28515625" style="356" customWidth="1"/>
    <col min="15370" max="15370" width="3.7109375" style="356" customWidth="1"/>
    <col min="15371" max="15371" width="4.28515625" style="356" customWidth="1"/>
    <col min="15372" max="15372" width="3.7109375" style="356" customWidth="1"/>
    <col min="15373" max="15373" width="4.28515625" style="356" customWidth="1"/>
    <col min="15374" max="15374" width="3.7109375" style="356" customWidth="1"/>
    <col min="15375" max="15375" width="4.28515625" style="356" customWidth="1"/>
    <col min="15376" max="15376" width="3.7109375" style="356" customWidth="1"/>
    <col min="15377" max="15377" width="4.28515625" style="356" customWidth="1"/>
    <col min="15378" max="15378" width="3.7109375" style="356" customWidth="1"/>
    <col min="15379" max="15379" width="4.28515625" style="356" customWidth="1"/>
    <col min="15380" max="15380" width="3.7109375" style="356" customWidth="1"/>
    <col min="15381" max="15381" width="4.28515625" style="356" customWidth="1"/>
    <col min="15382" max="15382" width="3.7109375" style="356" customWidth="1"/>
    <col min="15383" max="15383" width="4.28515625" style="356" customWidth="1"/>
    <col min="15384" max="15384" width="3.7109375" style="356" customWidth="1"/>
    <col min="15385" max="15385" width="4.28515625" style="356" customWidth="1"/>
    <col min="15386" max="15386" width="3.7109375" style="356" customWidth="1"/>
    <col min="15387" max="15387" width="4.28515625" style="356" customWidth="1"/>
    <col min="15388" max="15388" width="3.7109375" style="356" customWidth="1"/>
    <col min="15389" max="15389" width="4.28515625" style="356" customWidth="1"/>
    <col min="15390" max="15390" width="3.7109375" style="356" customWidth="1"/>
    <col min="15391" max="15391" width="7.140625" style="356" customWidth="1"/>
    <col min="15392" max="15392" width="3.7109375" style="356" customWidth="1"/>
    <col min="15393" max="15616" width="8.85546875" style="356"/>
    <col min="15617" max="15617" width="15.140625" style="356" customWidth="1"/>
    <col min="15618" max="15618" width="15.28515625" style="356" customWidth="1"/>
    <col min="15619" max="15619" width="5.140625" style="356" customWidth="1"/>
    <col min="15620" max="15620" width="3.7109375" style="356" customWidth="1"/>
    <col min="15621" max="15621" width="5" style="356" customWidth="1"/>
    <col min="15622" max="15622" width="3.7109375" style="356" customWidth="1"/>
    <col min="15623" max="15623" width="4.28515625" style="356" customWidth="1"/>
    <col min="15624" max="15624" width="3.7109375" style="356" customWidth="1"/>
    <col min="15625" max="15625" width="4.28515625" style="356" customWidth="1"/>
    <col min="15626" max="15626" width="3.7109375" style="356" customWidth="1"/>
    <col min="15627" max="15627" width="4.28515625" style="356" customWidth="1"/>
    <col min="15628" max="15628" width="3.7109375" style="356" customWidth="1"/>
    <col min="15629" max="15629" width="4.28515625" style="356" customWidth="1"/>
    <col min="15630" max="15630" width="3.7109375" style="356" customWidth="1"/>
    <col min="15631" max="15631" width="4.28515625" style="356" customWidth="1"/>
    <col min="15632" max="15632" width="3.7109375" style="356" customWidth="1"/>
    <col min="15633" max="15633" width="4.28515625" style="356" customWidth="1"/>
    <col min="15634" max="15634" width="3.7109375" style="356" customWidth="1"/>
    <col min="15635" max="15635" width="4.28515625" style="356" customWidth="1"/>
    <col min="15636" max="15636" width="3.7109375" style="356" customWidth="1"/>
    <col min="15637" max="15637" width="4.28515625" style="356" customWidth="1"/>
    <col min="15638" max="15638" width="3.7109375" style="356" customWidth="1"/>
    <col min="15639" max="15639" width="4.28515625" style="356" customWidth="1"/>
    <col min="15640" max="15640" width="3.7109375" style="356" customWidth="1"/>
    <col min="15641" max="15641" width="4.28515625" style="356" customWidth="1"/>
    <col min="15642" max="15642" width="3.7109375" style="356" customWidth="1"/>
    <col min="15643" max="15643" width="4.28515625" style="356" customWidth="1"/>
    <col min="15644" max="15644" width="3.7109375" style="356" customWidth="1"/>
    <col min="15645" max="15645" width="4.28515625" style="356" customWidth="1"/>
    <col min="15646" max="15646" width="3.7109375" style="356" customWidth="1"/>
    <col min="15647" max="15647" width="7.140625" style="356" customWidth="1"/>
    <col min="15648" max="15648" width="3.7109375" style="356" customWidth="1"/>
    <col min="15649" max="15872" width="8.85546875" style="356"/>
    <col min="15873" max="15873" width="15.140625" style="356" customWidth="1"/>
    <col min="15874" max="15874" width="15.28515625" style="356" customWidth="1"/>
    <col min="15875" max="15875" width="5.140625" style="356" customWidth="1"/>
    <col min="15876" max="15876" width="3.7109375" style="356" customWidth="1"/>
    <col min="15877" max="15877" width="5" style="356" customWidth="1"/>
    <col min="15878" max="15878" width="3.7109375" style="356" customWidth="1"/>
    <col min="15879" max="15879" width="4.28515625" style="356" customWidth="1"/>
    <col min="15880" max="15880" width="3.7109375" style="356" customWidth="1"/>
    <col min="15881" max="15881" width="4.28515625" style="356" customWidth="1"/>
    <col min="15882" max="15882" width="3.7109375" style="356" customWidth="1"/>
    <col min="15883" max="15883" width="4.28515625" style="356" customWidth="1"/>
    <col min="15884" max="15884" width="3.7109375" style="356" customWidth="1"/>
    <col min="15885" max="15885" width="4.28515625" style="356" customWidth="1"/>
    <col min="15886" max="15886" width="3.7109375" style="356" customWidth="1"/>
    <col min="15887" max="15887" width="4.28515625" style="356" customWidth="1"/>
    <col min="15888" max="15888" width="3.7109375" style="356" customWidth="1"/>
    <col min="15889" max="15889" width="4.28515625" style="356" customWidth="1"/>
    <col min="15890" max="15890" width="3.7109375" style="356" customWidth="1"/>
    <col min="15891" max="15891" width="4.28515625" style="356" customWidth="1"/>
    <col min="15892" max="15892" width="3.7109375" style="356" customWidth="1"/>
    <col min="15893" max="15893" width="4.28515625" style="356" customWidth="1"/>
    <col min="15894" max="15894" width="3.7109375" style="356" customWidth="1"/>
    <col min="15895" max="15895" width="4.28515625" style="356" customWidth="1"/>
    <col min="15896" max="15896" width="3.7109375" style="356" customWidth="1"/>
    <col min="15897" max="15897" width="4.28515625" style="356" customWidth="1"/>
    <col min="15898" max="15898" width="3.7109375" style="356" customWidth="1"/>
    <col min="15899" max="15899" width="4.28515625" style="356" customWidth="1"/>
    <col min="15900" max="15900" width="3.7109375" style="356" customWidth="1"/>
    <col min="15901" max="15901" width="4.28515625" style="356" customWidth="1"/>
    <col min="15902" max="15902" width="3.7109375" style="356" customWidth="1"/>
    <col min="15903" max="15903" width="7.140625" style="356" customWidth="1"/>
    <col min="15904" max="15904" width="3.7109375" style="356" customWidth="1"/>
    <col min="15905" max="16128" width="8.85546875" style="356"/>
    <col min="16129" max="16129" width="15.140625" style="356" customWidth="1"/>
    <col min="16130" max="16130" width="15.28515625" style="356" customWidth="1"/>
    <col min="16131" max="16131" width="5.140625" style="356" customWidth="1"/>
    <col min="16132" max="16132" width="3.7109375" style="356" customWidth="1"/>
    <col min="16133" max="16133" width="5" style="356" customWidth="1"/>
    <col min="16134" max="16134" width="3.7109375" style="356" customWidth="1"/>
    <col min="16135" max="16135" width="4.28515625" style="356" customWidth="1"/>
    <col min="16136" max="16136" width="3.7109375" style="356" customWidth="1"/>
    <col min="16137" max="16137" width="4.28515625" style="356" customWidth="1"/>
    <col min="16138" max="16138" width="3.7109375" style="356" customWidth="1"/>
    <col min="16139" max="16139" width="4.28515625" style="356" customWidth="1"/>
    <col min="16140" max="16140" width="3.7109375" style="356" customWidth="1"/>
    <col min="16141" max="16141" width="4.28515625" style="356" customWidth="1"/>
    <col min="16142" max="16142" width="3.7109375" style="356" customWidth="1"/>
    <col min="16143" max="16143" width="4.28515625" style="356" customWidth="1"/>
    <col min="16144" max="16144" width="3.7109375" style="356" customWidth="1"/>
    <col min="16145" max="16145" width="4.28515625" style="356" customWidth="1"/>
    <col min="16146" max="16146" width="3.7109375" style="356" customWidth="1"/>
    <col min="16147" max="16147" width="4.28515625" style="356" customWidth="1"/>
    <col min="16148" max="16148" width="3.7109375" style="356" customWidth="1"/>
    <col min="16149" max="16149" width="4.28515625" style="356" customWidth="1"/>
    <col min="16150" max="16150" width="3.7109375" style="356" customWidth="1"/>
    <col min="16151" max="16151" width="4.28515625" style="356" customWidth="1"/>
    <col min="16152" max="16152" width="3.7109375" style="356" customWidth="1"/>
    <col min="16153" max="16153" width="4.28515625" style="356" customWidth="1"/>
    <col min="16154" max="16154" width="3.7109375" style="356" customWidth="1"/>
    <col min="16155" max="16155" width="4.28515625" style="356" customWidth="1"/>
    <col min="16156" max="16156" width="3.7109375" style="356" customWidth="1"/>
    <col min="16157" max="16157" width="4.28515625" style="356" customWidth="1"/>
    <col min="16158" max="16158" width="3.7109375" style="356" customWidth="1"/>
    <col min="16159" max="16159" width="7.140625" style="356" customWidth="1"/>
    <col min="16160" max="16160" width="3.7109375" style="356" customWidth="1"/>
    <col min="16161" max="16384" width="8.85546875" style="356"/>
  </cols>
  <sheetData>
    <row r="1" spans="1:32" s="1480" customFormat="1" ht="34.5">
      <c r="A1" s="1479" t="s">
        <v>960</v>
      </c>
      <c r="B1" s="1479"/>
      <c r="C1" s="1479"/>
      <c r="D1" s="1479"/>
      <c r="E1" s="1479"/>
      <c r="F1" s="1479"/>
      <c r="G1" s="1479"/>
      <c r="H1" s="1479"/>
      <c r="I1" s="1479"/>
      <c r="J1" s="1479"/>
      <c r="K1" s="1479"/>
      <c r="L1" s="1479"/>
      <c r="M1" s="1479"/>
      <c r="N1" s="1479"/>
      <c r="O1" s="1479"/>
      <c r="P1" s="1479"/>
      <c r="Q1" s="1479"/>
      <c r="R1" s="1479"/>
      <c r="S1" s="1479"/>
      <c r="T1" s="1479"/>
      <c r="U1" s="1479"/>
      <c r="V1" s="1479"/>
      <c r="W1" s="1479"/>
      <c r="X1" s="1479"/>
      <c r="Y1" s="1479"/>
      <c r="Z1" s="1479"/>
      <c r="AA1" s="1479"/>
      <c r="AB1" s="1479"/>
      <c r="AC1" s="1479"/>
      <c r="AD1" s="1479"/>
      <c r="AE1" s="1479"/>
      <c r="AF1" s="1479"/>
    </row>
    <row r="2" spans="1:32" s="1480" customFormat="1" ht="23.25">
      <c r="A2" s="1481" t="s">
        <v>961</v>
      </c>
      <c r="B2" s="1482"/>
      <c r="C2" s="1482"/>
      <c r="D2" s="1482"/>
      <c r="E2" s="1482"/>
      <c r="F2" s="1482"/>
      <c r="G2" s="1482"/>
      <c r="H2" s="1482"/>
      <c r="I2" s="1482"/>
      <c r="J2" s="1482"/>
      <c r="K2" s="1482"/>
      <c r="L2" s="1482"/>
      <c r="M2" s="1482"/>
      <c r="N2" s="1482"/>
      <c r="O2" s="1482"/>
      <c r="P2" s="1482"/>
      <c r="Q2" s="1482"/>
      <c r="R2" s="1482"/>
      <c r="S2" s="1482"/>
      <c r="T2" s="1482"/>
      <c r="U2" s="1482"/>
      <c r="V2" s="1482"/>
      <c r="W2" s="1482"/>
      <c r="X2" s="1482"/>
      <c r="Y2" s="1482"/>
      <c r="Z2" s="1482"/>
      <c r="AA2" s="1482"/>
      <c r="AB2" s="1482"/>
      <c r="AC2" s="1482"/>
      <c r="AD2" s="1482"/>
      <c r="AE2" s="1482"/>
      <c r="AF2" s="1482"/>
    </row>
    <row r="3" spans="1:32" s="1480" customFormat="1" ht="25.5">
      <c r="A3" s="1483" t="s">
        <v>962</v>
      </c>
      <c r="B3" s="1484"/>
      <c r="AD3" s="461"/>
      <c r="AE3" s="461"/>
      <c r="AF3" s="1485" t="s">
        <v>963</v>
      </c>
    </row>
    <row r="4" spans="1:32" s="1480" customFormat="1" ht="129.75" customHeight="1">
      <c r="A4" s="1486" t="s">
        <v>195</v>
      </c>
      <c r="B4" s="1487" t="s">
        <v>196</v>
      </c>
      <c r="C4" s="1488" t="s">
        <v>964</v>
      </c>
      <c r="D4" s="1489" t="s">
        <v>766</v>
      </c>
      <c r="E4" s="1488" t="s">
        <v>447</v>
      </c>
      <c r="F4" s="1489" t="s">
        <v>768</v>
      </c>
      <c r="G4" s="1488" t="s">
        <v>449</v>
      </c>
      <c r="H4" s="1489" t="s">
        <v>679</v>
      </c>
      <c r="I4" s="1488" t="s">
        <v>965</v>
      </c>
      <c r="J4" s="1489" t="s">
        <v>450</v>
      </c>
      <c r="K4" s="1488" t="s">
        <v>467</v>
      </c>
      <c r="L4" s="1489" t="s">
        <v>466</v>
      </c>
      <c r="M4" s="1488" t="s">
        <v>489</v>
      </c>
      <c r="N4" s="1489" t="s">
        <v>488</v>
      </c>
      <c r="O4" s="1488" t="s">
        <v>465</v>
      </c>
      <c r="P4" s="1489" t="s">
        <v>464</v>
      </c>
      <c r="Q4" s="1488" t="s">
        <v>453</v>
      </c>
      <c r="R4" s="1489" t="s">
        <v>452</v>
      </c>
      <c r="S4" s="1488" t="s">
        <v>690</v>
      </c>
      <c r="T4" s="1489" t="s">
        <v>691</v>
      </c>
      <c r="U4" s="1488" t="s">
        <v>966</v>
      </c>
      <c r="V4" s="1489" t="s">
        <v>967</v>
      </c>
      <c r="W4" s="1488" t="s">
        <v>968</v>
      </c>
      <c r="X4" s="1489" t="s">
        <v>462</v>
      </c>
      <c r="Y4" s="1488" t="s">
        <v>687</v>
      </c>
      <c r="Z4" s="1489" t="s">
        <v>472</v>
      </c>
      <c r="AA4" s="1488" t="s">
        <v>455</v>
      </c>
      <c r="AB4" s="1489" t="s">
        <v>454</v>
      </c>
      <c r="AC4" s="1488" t="s">
        <v>515</v>
      </c>
      <c r="AD4" s="1489" t="s">
        <v>614</v>
      </c>
      <c r="AE4" s="1488" t="s">
        <v>131</v>
      </c>
      <c r="AF4" s="1489" t="s">
        <v>130</v>
      </c>
    </row>
    <row r="5" spans="1:32" s="1480" customFormat="1" ht="20.100000000000001" customHeight="1">
      <c r="A5" s="1490" t="s">
        <v>969</v>
      </c>
      <c r="B5" s="1491" t="s">
        <v>91</v>
      </c>
      <c r="C5" s="1492">
        <v>3</v>
      </c>
      <c r="D5" s="1493"/>
      <c r="E5" s="1494">
        <v>0</v>
      </c>
      <c r="F5" s="1495"/>
      <c r="G5" s="1494">
        <v>6</v>
      </c>
      <c r="H5" s="1495"/>
      <c r="I5" s="1494">
        <v>0</v>
      </c>
      <c r="J5" s="1495"/>
      <c r="K5" s="1494">
        <v>1</v>
      </c>
      <c r="L5" s="1495"/>
      <c r="M5" s="1494">
        <v>1</v>
      </c>
      <c r="N5" s="1495"/>
      <c r="O5" s="1494">
        <v>1</v>
      </c>
      <c r="P5" s="1495"/>
      <c r="Q5" s="1494">
        <v>0</v>
      </c>
      <c r="R5" s="1495"/>
      <c r="S5" s="1494">
        <v>1</v>
      </c>
      <c r="T5" s="1495"/>
      <c r="U5" s="1494">
        <v>0</v>
      </c>
      <c r="V5" s="1495"/>
      <c r="W5" s="1494">
        <v>3</v>
      </c>
      <c r="X5" s="1495"/>
      <c r="Y5" s="1494">
        <v>2</v>
      </c>
      <c r="Z5" s="1495"/>
      <c r="AA5" s="1494">
        <v>0</v>
      </c>
      <c r="AB5" s="1495"/>
      <c r="AC5" s="1494">
        <v>2</v>
      </c>
      <c r="AD5" s="1495"/>
      <c r="AE5" s="1494">
        <f t="shared" ref="AE5:AE25" si="0">SUM(C5:AD5)</f>
        <v>20</v>
      </c>
      <c r="AF5" s="1495"/>
    </row>
    <row r="6" spans="1:32" s="1480" customFormat="1" ht="20.100000000000001" customHeight="1">
      <c r="A6" s="1490" t="s">
        <v>970</v>
      </c>
      <c r="B6" s="1491" t="s">
        <v>93</v>
      </c>
      <c r="C6" s="1494">
        <v>1</v>
      </c>
      <c r="D6" s="1495"/>
      <c r="E6" s="1494">
        <v>0</v>
      </c>
      <c r="F6" s="1495"/>
      <c r="G6" s="1494">
        <v>0</v>
      </c>
      <c r="H6" s="1495"/>
      <c r="I6" s="1494">
        <v>0</v>
      </c>
      <c r="J6" s="1495"/>
      <c r="K6" s="1494">
        <v>1</v>
      </c>
      <c r="L6" s="1495"/>
      <c r="M6" s="1494">
        <v>0</v>
      </c>
      <c r="N6" s="1495"/>
      <c r="O6" s="1494">
        <v>0</v>
      </c>
      <c r="P6" s="1495"/>
      <c r="Q6" s="1494">
        <v>0</v>
      </c>
      <c r="R6" s="1495"/>
      <c r="S6" s="1494">
        <v>0</v>
      </c>
      <c r="T6" s="1495"/>
      <c r="U6" s="1494">
        <v>0</v>
      </c>
      <c r="V6" s="1495"/>
      <c r="W6" s="1494">
        <v>0</v>
      </c>
      <c r="X6" s="1495"/>
      <c r="Y6" s="1494">
        <v>1</v>
      </c>
      <c r="Z6" s="1495"/>
      <c r="AA6" s="1494">
        <v>0</v>
      </c>
      <c r="AB6" s="1495"/>
      <c r="AC6" s="1494">
        <v>0</v>
      </c>
      <c r="AD6" s="1495"/>
      <c r="AE6" s="1494">
        <f t="shared" si="0"/>
        <v>3</v>
      </c>
      <c r="AF6" s="1495"/>
    </row>
    <row r="7" spans="1:32" s="1480" customFormat="1" ht="20.100000000000001" customHeight="1">
      <c r="A7" s="1490" t="s">
        <v>971</v>
      </c>
      <c r="B7" s="1491" t="s">
        <v>95</v>
      </c>
      <c r="C7" s="1494">
        <v>3</v>
      </c>
      <c r="D7" s="1495"/>
      <c r="E7" s="1494">
        <v>2</v>
      </c>
      <c r="F7" s="1495"/>
      <c r="G7" s="1494">
        <v>1</v>
      </c>
      <c r="H7" s="1495"/>
      <c r="I7" s="1494">
        <v>1</v>
      </c>
      <c r="J7" s="1495"/>
      <c r="K7" s="1494">
        <v>3</v>
      </c>
      <c r="L7" s="1495"/>
      <c r="M7" s="1494">
        <v>2</v>
      </c>
      <c r="N7" s="1495"/>
      <c r="O7" s="1494">
        <v>6</v>
      </c>
      <c r="P7" s="1495"/>
      <c r="Q7" s="1494">
        <v>2</v>
      </c>
      <c r="R7" s="1495"/>
      <c r="S7" s="1494">
        <v>1</v>
      </c>
      <c r="T7" s="1495"/>
      <c r="U7" s="1494">
        <v>1</v>
      </c>
      <c r="V7" s="1495"/>
      <c r="W7" s="1494">
        <v>3</v>
      </c>
      <c r="X7" s="1495"/>
      <c r="Y7" s="1494">
        <v>2</v>
      </c>
      <c r="Z7" s="1495"/>
      <c r="AA7" s="1494">
        <v>1</v>
      </c>
      <c r="AB7" s="1495"/>
      <c r="AC7" s="1494">
        <v>2</v>
      </c>
      <c r="AD7" s="1495"/>
      <c r="AE7" s="1494">
        <f t="shared" si="0"/>
        <v>30</v>
      </c>
      <c r="AF7" s="1495"/>
    </row>
    <row r="8" spans="1:32" s="1480" customFormat="1" ht="20.100000000000001" customHeight="1">
      <c r="A8" s="1490" t="s">
        <v>972</v>
      </c>
      <c r="B8" s="1491" t="s">
        <v>97</v>
      </c>
      <c r="C8" s="1494">
        <v>0</v>
      </c>
      <c r="D8" s="1495"/>
      <c r="E8" s="1494">
        <v>0</v>
      </c>
      <c r="F8" s="1495"/>
      <c r="G8" s="1494">
        <v>0</v>
      </c>
      <c r="H8" s="1495"/>
      <c r="I8" s="1494">
        <v>0</v>
      </c>
      <c r="J8" s="1495"/>
      <c r="K8" s="1494">
        <v>0</v>
      </c>
      <c r="L8" s="1495"/>
      <c r="M8" s="1494">
        <v>0</v>
      </c>
      <c r="N8" s="1495"/>
      <c r="O8" s="1494">
        <v>0</v>
      </c>
      <c r="P8" s="1495"/>
      <c r="Q8" s="1494">
        <v>0</v>
      </c>
      <c r="R8" s="1495"/>
      <c r="S8" s="1494">
        <v>0</v>
      </c>
      <c r="T8" s="1495"/>
      <c r="U8" s="1494">
        <v>0</v>
      </c>
      <c r="V8" s="1495"/>
      <c r="W8" s="1494">
        <v>0</v>
      </c>
      <c r="X8" s="1495"/>
      <c r="Y8" s="1494">
        <v>0</v>
      </c>
      <c r="Z8" s="1495"/>
      <c r="AA8" s="1494">
        <v>0</v>
      </c>
      <c r="AB8" s="1495"/>
      <c r="AC8" s="1494">
        <v>0</v>
      </c>
      <c r="AD8" s="1495"/>
      <c r="AE8" s="1494">
        <f t="shared" si="0"/>
        <v>0</v>
      </c>
      <c r="AF8" s="1495"/>
    </row>
    <row r="9" spans="1:32" s="1480" customFormat="1" ht="20.100000000000001" customHeight="1">
      <c r="A9" s="1490" t="s">
        <v>973</v>
      </c>
      <c r="B9" s="1491" t="s">
        <v>99</v>
      </c>
      <c r="C9" s="1494">
        <v>1</v>
      </c>
      <c r="D9" s="1495"/>
      <c r="E9" s="1494">
        <v>1</v>
      </c>
      <c r="F9" s="1495"/>
      <c r="G9" s="1494">
        <v>0</v>
      </c>
      <c r="H9" s="1495"/>
      <c r="I9" s="1494">
        <v>0</v>
      </c>
      <c r="J9" s="1495"/>
      <c r="K9" s="1494">
        <v>1</v>
      </c>
      <c r="L9" s="1495"/>
      <c r="M9" s="1494">
        <v>0</v>
      </c>
      <c r="N9" s="1495"/>
      <c r="O9" s="1494">
        <v>0</v>
      </c>
      <c r="P9" s="1495"/>
      <c r="Q9" s="1494">
        <v>0</v>
      </c>
      <c r="R9" s="1495"/>
      <c r="S9" s="1494">
        <v>0</v>
      </c>
      <c r="T9" s="1495"/>
      <c r="U9" s="1494">
        <v>0</v>
      </c>
      <c r="V9" s="1495"/>
      <c r="W9" s="1494">
        <v>0</v>
      </c>
      <c r="X9" s="1495"/>
      <c r="Y9" s="1494">
        <v>0</v>
      </c>
      <c r="Z9" s="1495"/>
      <c r="AA9" s="1494">
        <v>0</v>
      </c>
      <c r="AB9" s="1495"/>
      <c r="AC9" s="1494">
        <v>0</v>
      </c>
      <c r="AD9" s="1495"/>
      <c r="AE9" s="1494">
        <f t="shared" si="0"/>
        <v>3</v>
      </c>
      <c r="AF9" s="1495"/>
    </row>
    <row r="10" spans="1:32" s="1480" customFormat="1" ht="20.100000000000001" customHeight="1">
      <c r="A10" s="1490" t="s">
        <v>974</v>
      </c>
      <c r="B10" s="1491" t="s">
        <v>975</v>
      </c>
      <c r="C10" s="1494">
        <v>0</v>
      </c>
      <c r="D10" s="1495"/>
      <c r="E10" s="1494">
        <v>0</v>
      </c>
      <c r="F10" s="1495"/>
      <c r="G10" s="1494">
        <v>0</v>
      </c>
      <c r="H10" s="1495"/>
      <c r="I10" s="1494">
        <v>0</v>
      </c>
      <c r="J10" s="1495"/>
      <c r="K10" s="1494">
        <v>0</v>
      </c>
      <c r="L10" s="1495"/>
      <c r="M10" s="1494">
        <v>0</v>
      </c>
      <c r="N10" s="1495"/>
      <c r="O10" s="1494">
        <v>0</v>
      </c>
      <c r="P10" s="1495"/>
      <c r="Q10" s="1494">
        <v>0</v>
      </c>
      <c r="R10" s="1495"/>
      <c r="S10" s="1494">
        <v>0</v>
      </c>
      <c r="T10" s="1495"/>
      <c r="U10" s="1494">
        <v>0</v>
      </c>
      <c r="V10" s="1495"/>
      <c r="W10" s="1494">
        <v>0</v>
      </c>
      <c r="X10" s="1495"/>
      <c r="Y10" s="1494">
        <v>0</v>
      </c>
      <c r="Z10" s="1495"/>
      <c r="AA10" s="1494">
        <v>0</v>
      </c>
      <c r="AB10" s="1495"/>
      <c r="AC10" s="1494">
        <v>0</v>
      </c>
      <c r="AD10" s="1495"/>
      <c r="AE10" s="1494">
        <f t="shared" si="0"/>
        <v>0</v>
      </c>
      <c r="AF10" s="1495"/>
    </row>
    <row r="11" spans="1:32" s="1480" customFormat="1" ht="20.100000000000001" customHeight="1">
      <c r="A11" s="1490" t="s">
        <v>976</v>
      </c>
      <c r="B11" s="1491" t="s">
        <v>103</v>
      </c>
      <c r="C11" s="1494">
        <v>0</v>
      </c>
      <c r="D11" s="1495"/>
      <c r="E11" s="1494">
        <v>1</v>
      </c>
      <c r="F11" s="1495"/>
      <c r="G11" s="1494">
        <v>0</v>
      </c>
      <c r="H11" s="1495"/>
      <c r="I11" s="1494">
        <v>0</v>
      </c>
      <c r="J11" s="1495"/>
      <c r="K11" s="1494">
        <v>1</v>
      </c>
      <c r="L11" s="1495"/>
      <c r="M11" s="1494">
        <v>1</v>
      </c>
      <c r="N11" s="1495"/>
      <c r="O11" s="1494">
        <v>0</v>
      </c>
      <c r="P11" s="1495"/>
      <c r="Q11" s="1494">
        <v>0</v>
      </c>
      <c r="R11" s="1495"/>
      <c r="S11" s="1494">
        <v>1</v>
      </c>
      <c r="T11" s="1495"/>
      <c r="U11" s="1494">
        <v>0</v>
      </c>
      <c r="V11" s="1495"/>
      <c r="W11" s="1494">
        <v>1</v>
      </c>
      <c r="X11" s="1495"/>
      <c r="Y11" s="1494">
        <v>0</v>
      </c>
      <c r="Z11" s="1495"/>
      <c r="AA11" s="1494">
        <v>1</v>
      </c>
      <c r="AB11" s="1495"/>
      <c r="AC11" s="1494">
        <v>0</v>
      </c>
      <c r="AD11" s="1495"/>
      <c r="AE11" s="1494">
        <f t="shared" si="0"/>
        <v>6</v>
      </c>
      <c r="AF11" s="1495"/>
    </row>
    <row r="12" spans="1:32" s="1480" customFormat="1" ht="20.100000000000001" customHeight="1">
      <c r="A12" s="1490" t="s">
        <v>977</v>
      </c>
      <c r="B12" s="1491" t="s">
        <v>105</v>
      </c>
      <c r="C12" s="1494">
        <v>0</v>
      </c>
      <c r="D12" s="1495"/>
      <c r="E12" s="1494">
        <v>0</v>
      </c>
      <c r="F12" s="1495"/>
      <c r="G12" s="1494">
        <v>0</v>
      </c>
      <c r="H12" s="1495"/>
      <c r="I12" s="1494">
        <v>0</v>
      </c>
      <c r="J12" s="1495"/>
      <c r="K12" s="1494">
        <v>0</v>
      </c>
      <c r="L12" s="1495"/>
      <c r="M12" s="1494">
        <v>0</v>
      </c>
      <c r="N12" s="1495"/>
      <c r="O12" s="1494">
        <v>0</v>
      </c>
      <c r="P12" s="1495"/>
      <c r="Q12" s="1494">
        <v>0</v>
      </c>
      <c r="R12" s="1495"/>
      <c r="S12" s="1494">
        <v>0</v>
      </c>
      <c r="T12" s="1495"/>
      <c r="U12" s="1494">
        <v>0</v>
      </c>
      <c r="V12" s="1495"/>
      <c r="W12" s="1494">
        <v>0</v>
      </c>
      <c r="X12" s="1495"/>
      <c r="Y12" s="1494">
        <v>0</v>
      </c>
      <c r="Z12" s="1495"/>
      <c r="AA12" s="1494">
        <v>0</v>
      </c>
      <c r="AB12" s="1495"/>
      <c r="AC12" s="1494">
        <v>0</v>
      </c>
      <c r="AD12" s="1495"/>
      <c r="AE12" s="1494">
        <f t="shared" si="0"/>
        <v>0</v>
      </c>
      <c r="AF12" s="1495"/>
    </row>
    <row r="13" spans="1:32" s="1480" customFormat="1" ht="20.100000000000001" customHeight="1">
      <c r="A13" s="1490" t="s">
        <v>106</v>
      </c>
      <c r="B13" s="1491" t="s">
        <v>107</v>
      </c>
      <c r="C13" s="1494">
        <v>0</v>
      </c>
      <c r="D13" s="1495"/>
      <c r="E13" s="1494">
        <v>0</v>
      </c>
      <c r="F13" s="1495"/>
      <c r="G13" s="1494">
        <v>0</v>
      </c>
      <c r="H13" s="1495"/>
      <c r="I13" s="1494">
        <v>0</v>
      </c>
      <c r="J13" s="1495"/>
      <c r="K13" s="1494">
        <v>0</v>
      </c>
      <c r="L13" s="1495"/>
      <c r="M13" s="1494">
        <v>0</v>
      </c>
      <c r="N13" s="1495"/>
      <c r="O13" s="1494">
        <v>0</v>
      </c>
      <c r="P13" s="1495"/>
      <c r="Q13" s="1494">
        <v>0</v>
      </c>
      <c r="R13" s="1495"/>
      <c r="S13" s="1494">
        <v>0</v>
      </c>
      <c r="T13" s="1495"/>
      <c r="U13" s="1494">
        <v>0</v>
      </c>
      <c r="V13" s="1495"/>
      <c r="W13" s="1494">
        <v>0</v>
      </c>
      <c r="X13" s="1495"/>
      <c r="Y13" s="1494">
        <v>0</v>
      </c>
      <c r="Z13" s="1495"/>
      <c r="AA13" s="1494">
        <v>0</v>
      </c>
      <c r="AB13" s="1495"/>
      <c r="AC13" s="1494">
        <v>0</v>
      </c>
      <c r="AD13" s="1495"/>
      <c r="AE13" s="1494">
        <f t="shared" si="0"/>
        <v>0</v>
      </c>
      <c r="AF13" s="1495"/>
    </row>
    <row r="14" spans="1:32" s="1480" customFormat="1" ht="20.100000000000001" customHeight="1">
      <c r="A14" s="1490" t="s">
        <v>978</v>
      </c>
      <c r="B14" s="1491" t="s">
        <v>109</v>
      </c>
      <c r="C14" s="1494">
        <v>0</v>
      </c>
      <c r="D14" s="1495"/>
      <c r="E14" s="1494">
        <v>0</v>
      </c>
      <c r="F14" s="1495"/>
      <c r="G14" s="1494">
        <v>0</v>
      </c>
      <c r="H14" s="1495"/>
      <c r="I14" s="1494">
        <v>0</v>
      </c>
      <c r="J14" s="1495"/>
      <c r="K14" s="1494">
        <v>0</v>
      </c>
      <c r="L14" s="1495"/>
      <c r="M14" s="1494">
        <v>0</v>
      </c>
      <c r="N14" s="1495"/>
      <c r="O14" s="1494">
        <v>0</v>
      </c>
      <c r="P14" s="1495"/>
      <c r="Q14" s="1494">
        <v>0</v>
      </c>
      <c r="R14" s="1495"/>
      <c r="S14" s="1494">
        <v>0</v>
      </c>
      <c r="T14" s="1495"/>
      <c r="U14" s="1494">
        <v>0</v>
      </c>
      <c r="V14" s="1495"/>
      <c r="W14" s="1494">
        <v>0</v>
      </c>
      <c r="X14" s="1495"/>
      <c r="Y14" s="1494">
        <v>0</v>
      </c>
      <c r="Z14" s="1495"/>
      <c r="AA14" s="1494">
        <v>0</v>
      </c>
      <c r="AB14" s="1495"/>
      <c r="AC14" s="1494">
        <v>0</v>
      </c>
      <c r="AD14" s="1495"/>
      <c r="AE14" s="1494">
        <f>SUM(C14:AD14)</f>
        <v>0</v>
      </c>
      <c r="AF14" s="1495"/>
    </row>
    <row r="15" spans="1:32" s="1480" customFormat="1" ht="20.100000000000001" customHeight="1">
      <c r="A15" s="1490" t="s">
        <v>210</v>
      </c>
      <c r="B15" s="1491" t="s">
        <v>111</v>
      </c>
      <c r="C15" s="1494">
        <v>0</v>
      </c>
      <c r="D15" s="1495"/>
      <c r="E15" s="1494">
        <v>0</v>
      </c>
      <c r="F15" s="1495"/>
      <c r="G15" s="1494">
        <v>0</v>
      </c>
      <c r="H15" s="1495"/>
      <c r="I15" s="1494">
        <v>0</v>
      </c>
      <c r="J15" s="1495"/>
      <c r="K15" s="1494">
        <v>0</v>
      </c>
      <c r="L15" s="1495"/>
      <c r="M15" s="1494">
        <v>0</v>
      </c>
      <c r="N15" s="1495"/>
      <c r="O15" s="1494">
        <v>0</v>
      </c>
      <c r="P15" s="1495"/>
      <c r="Q15" s="1494">
        <v>0</v>
      </c>
      <c r="R15" s="1495"/>
      <c r="S15" s="1494">
        <v>0</v>
      </c>
      <c r="T15" s="1495"/>
      <c r="U15" s="1494">
        <v>0</v>
      </c>
      <c r="V15" s="1495"/>
      <c r="W15" s="1494">
        <v>0</v>
      </c>
      <c r="X15" s="1495"/>
      <c r="Y15" s="1494">
        <v>0</v>
      </c>
      <c r="Z15" s="1495"/>
      <c r="AA15" s="1494">
        <v>0</v>
      </c>
      <c r="AB15" s="1495"/>
      <c r="AC15" s="1494">
        <v>0</v>
      </c>
      <c r="AD15" s="1495"/>
      <c r="AE15" s="1494">
        <f t="shared" si="0"/>
        <v>0</v>
      </c>
      <c r="AF15" s="1495"/>
    </row>
    <row r="16" spans="1:32" s="1480" customFormat="1" ht="20.100000000000001" customHeight="1">
      <c r="A16" s="1490" t="s">
        <v>979</v>
      </c>
      <c r="B16" s="1491" t="s">
        <v>113</v>
      </c>
      <c r="C16" s="1494">
        <v>1</v>
      </c>
      <c r="D16" s="1495"/>
      <c r="E16" s="1494">
        <v>0</v>
      </c>
      <c r="F16" s="1495"/>
      <c r="G16" s="1494">
        <v>0</v>
      </c>
      <c r="H16" s="1495"/>
      <c r="I16" s="1494">
        <v>0</v>
      </c>
      <c r="J16" s="1495"/>
      <c r="K16" s="1494">
        <v>0</v>
      </c>
      <c r="L16" s="1495"/>
      <c r="M16" s="1494">
        <v>0</v>
      </c>
      <c r="N16" s="1495"/>
      <c r="O16" s="1494">
        <v>0</v>
      </c>
      <c r="P16" s="1495"/>
      <c r="Q16" s="1494">
        <v>0</v>
      </c>
      <c r="R16" s="1495"/>
      <c r="S16" s="1494">
        <v>0</v>
      </c>
      <c r="T16" s="1495"/>
      <c r="U16" s="1494">
        <v>0</v>
      </c>
      <c r="V16" s="1495"/>
      <c r="W16" s="1494">
        <v>0</v>
      </c>
      <c r="X16" s="1495"/>
      <c r="Y16" s="1494">
        <v>0</v>
      </c>
      <c r="Z16" s="1495"/>
      <c r="AA16" s="1494">
        <v>0</v>
      </c>
      <c r="AB16" s="1495"/>
      <c r="AC16" s="1494">
        <v>0</v>
      </c>
      <c r="AD16" s="1495"/>
      <c r="AE16" s="1494">
        <f t="shared" si="0"/>
        <v>1</v>
      </c>
      <c r="AF16" s="1495"/>
    </row>
    <row r="17" spans="1:32" s="1480" customFormat="1" ht="20.100000000000001" customHeight="1">
      <c r="A17" s="1490" t="s">
        <v>114</v>
      </c>
      <c r="B17" s="1491" t="s">
        <v>980</v>
      </c>
      <c r="C17" s="1494">
        <v>0</v>
      </c>
      <c r="D17" s="1495"/>
      <c r="E17" s="1494">
        <v>1</v>
      </c>
      <c r="F17" s="1495"/>
      <c r="G17" s="1494">
        <v>0</v>
      </c>
      <c r="H17" s="1495"/>
      <c r="I17" s="1494">
        <v>0</v>
      </c>
      <c r="J17" s="1495"/>
      <c r="K17" s="1494">
        <v>0</v>
      </c>
      <c r="L17" s="1495"/>
      <c r="M17" s="1494">
        <v>0</v>
      </c>
      <c r="N17" s="1495"/>
      <c r="O17" s="1494">
        <v>0</v>
      </c>
      <c r="P17" s="1495"/>
      <c r="Q17" s="1494">
        <v>0</v>
      </c>
      <c r="R17" s="1495"/>
      <c r="S17" s="1494">
        <v>0</v>
      </c>
      <c r="T17" s="1495"/>
      <c r="U17" s="1494">
        <v>0</v>
      </c>
      <c r="V17" s="1495"/>
      <c r="W17" s="1494">
        <v>0</v>
      </c>
      <c r="X17" s="1495"/>
      <c r="Y17" s="1494">
        <v>0</v>
      </c>
      <c r="Z17" s="1495"/>
      <c r="AA17" s="1494">
        <v>0</v>
      </c>
      <c r="AB17" s="1495"/>
      <c r="AC17" s="1494">
        <v>0</v>
      </c>
      <c r="AD17" s="1495"/>
      <c r="AE17" s="1494">
        <f t="shared" si="0"/>
        <v>1</v>
      </c>
      <c r="AF17" s="1495"/>
    </row>
    <row r="18" spans="1:32" s="1480" customFormat="1" ht="20.100000000000001" customHeight="1">
      <c r="A18" s="1490" t="s">
        <v>981</v>
      </c>
      <c r="B18" s="1491" t="s">
        <v>117</v>
      </c>
      <c r="C18" s="1494">
        <v>0</v>
      </c>
      <c r="D18" s="1495"/>
      <c r="E18" s="1494">
        <v>0</v>
      </c>
      <c r="F18" s="1495"/>
      <c r="G18" s="1494">
        <v>0</v>
      </c>
      <c r="H18" s="1495"/>
      <c r="I18" s="1494">
        <v>0</v>
      </c>
      <c r="J18" s="1495"/>
      <c r="K18" s="1494">
        <v>0</v>
      </c>
      <c r="L18" s="1495"/>
      <c r="M18" s="1494">
        <v>0</v>
      </c>
      <c r="N18" s="1495"/>
      <c r="O18" s="1494">
        <v>0</v>
      </c>
      <c r="P18" s="1495"/>
      <c r="Q18" s="1494">
        <v>0</v>
      </c>
      <c r="R18" s="1495"/>
      <c r="S18" s="1494">
        <v>0</v>
      </c>
      <c r="T18" s="1495"/>
      <c r="U18" s="1494">
        <v>0</v>
      </c>
      <c r="V18" s="1495"/>
      <c r="W18" s="1494">
        <v>0</v>
      </c>
      <c r="X18" s="1495"/>
      <c r="Y18" s="1494">
        <v>0</v>
      </c>
      <c r="Z18" s="1495"/>
      <c r="AA18" s="1494">
        <v>0</v>
      </c>
      <c r="AB18" s="1495"/>
      <c r="AC18" s="1494">
        <v>0</v>
      </c>
      <c r="AD18" s="1495"/>
      <c r="AE18" s="1494">
        <f t="shared" si="0"/>
        <v>0</v>
      </c>
      <c r="AF18" s="1495"/>
    </row>
    <row r="19" spans="1:32" s="1480" customFormat="1" ht="20.100000000000001" customHeight="1">
      <c r="A19" s="1490" t="s">
        <v>118</v>
      </c>
      <c r="B19" s="1491" t="s">
        <v>119</v>
      </c>
      <c r="C19" s="1494">
        <v>0</v>
      </c>
      <c r="D19" s="1495"/>
      <c r="E19" s="1494">
        <v>0</v>
      </c>
      <c r="F19" s="1495"/>
      <c r="G19" s="1494">
        <v>0</v>
      </c>
      <c r="H19" s="1495"/>
      <c r="I19" s="1494">
        <v>0</v>
      </c>
      <c r="J19" s="1495"/>
      <c r="K19" s="1494">
        <v>0</v>
      </c>
      <c r="L19" s="1495"/>
      <c r="M19" s="1494">
        <v>0</v>
      </c>
      <c r="N19" s="1495"/>
      <c r="O19" s="1494">
        <v>0</v>
      </c>
      <c r="P19" s="1495"/>
      <c r="Q19" s="1494">
        <v>0</v>
      </c>
      <c r="R19" s="1495"/>
      <c r="S19" s="1494">
        <v>0</v>
      </c>
      <c r="T19" s="1495"/>
      <c r="U19" s="1494">
        <v>0</v>
      </c>
      <c r="V19" s="1495"/>
      <c r="W19" s="1494">
        <v>0</v>
      </c>
      <c r="X19" s="1495"/>
      <c r="Y19" s="1494">
        <v>1</v>
      </c>
      <c r="Z19" s="1495"/>
      <c r="AA19" s="1494">
        <v>0</v>
      </c>
      <c r="AB19" s="1495"/>
      <c r="AC19" s="1494">
        <v>0</v>
      </c>
      <c r="AD19" s="1495"/>
      <c r="AE19" s="1494">
        <f t="shared" si="0"/>
        <v>1</v>
      </c>
      <c r="AF19" s="1495"/>
    </row>
    <row r="20" spans="1:32" s="1480" customFormat="1" ht="20.100000000000001" customHeight="1">
      <c r="A20" s="1490" t="s">
        <v>982</v>
      </c>
      <c r="B20" s="1491" t="s">
        <v>983</v>
      </c>
      <c r="C20" s="1494">
        <v>0</v>
      </c>
      <c r="D20" s="1495"/>
      <c r="E20" s="1494">
        <v>0</v>
      </c>
      <c r="F20" s="1495"/>
      <c r="G20" s="1494">
        <v>0</v>
      </c>
      <c r="H20" s="1495"/>
      <c r="I20" s="1494">
        <v>0</v>
      </c>
      <c r="J20" s="1495"/>
      <c r="K20" s="1494">
        <v>0</v>
      </c>
      <c r="L20" s="1495"/>
      <c r="M20" s="1494">
        <v>0</v>
      </c>
      <c r="N20" s="1495"/>
      <c r="O20" s="1494">
        <v>0</v>
      </c>
      <c r="P20" s="1495"/>
      <c r="Q20" s="1494">
        <v>0</v>
      </c>
      <c r="R20" s="1495"/>
      <c r="S20" s="1494">
        <v>0</v>
      </c>
      <c r="T20" s="1495"/>
      <c r="U20" s="1494">
        <v>0</v>
      </c>
      <c r="V20" s="1495"/>
      <c r="W20" s="1494">
        <v>0</v>
      </c>
      <c r="X20" s="1495"/>
      <c r="Y20" s="1494">
        <v>0</v>
      </c>
      <c r="Z20" s="1495"/>
      <c r="AA20" s="1494">
        <v>0</v>
      </c>
      <c r="AB20" s="1495"/>
      <c r="AC20" s="1494">
        <v>0</v>
      </c>
      <c r="AD20" s="1495"/>
      <c r="AE20" s="1494">
        <f t="shared" si="0"/>
        <v>0</v>
      </c>
      <c r="AF20" s="1495"/>
    </row>
    <row r="21" spans="1:32" s="1480" customFormat="1" ht="20.100000000000001" customHeight="1">
      <c r="A21" s="1490" t="s">
        <v>984</v>
      </c>
      <c r="B21" s="1491" t="s">
        <v>123</v>
      </c>
      <c r="C21" s="1494">
        <v>0</v>
      </c>
      <c r="D21" s="1495"/>
      <c r="E21" s="1494">
        <v>0</v>
      </c>
      <c r="F21" s="1495"/>
      <c r="G21" s="1494">
        <v>0</v>
      </c>
      <c r="H21" s="1495"/>
      <c r="I21" s="1494">
        <v>0</v>
      </c>
      <c r="J21" s="1495"/>
      <c r="K21" s="1494">
        <v>0</v>
      </c>
      <c r="L21" s="1495"/>
      <c r="M21" s="1494">
        <v>0</v>
      </c>
      <c r="N21" s="1495"/>
      <c r="O21" s="1494">
        <v>0</v>
      </c>
      <c r="P21" s="1495"/>
      <c r="Q21" s="1494">
        <v>0</v>
      </c>
      <c r="R21" s="1495"/>
      <c r="S21" s="1494">
        <v>0</v>
      </c>
      <c r="T21" s="1495"/>
      <c r="U21" s="1494">
        <v>0</v>
      </c>
      <c r="V21" s="1495"/>
      <c r="W21" s="1494">
        <v>0</v>
      </c>
      <c r="X21" s="1495"/>
      <c r="Y21" s="1494">
        <v>0</v>
      </c>
      <c r="Z21" s="1495"/>
      <c r="AA21" s="1494">
        <v>0</v>
      </c>
      <c r="AB21" s="1495"/>
      <c r="AC21" s="1494">
        <v>0</v>
      </c>
      <c r="AD21" s="1495"/>
      <c r="AE21" s="1494">
        <f t="shared" si="0"/>
        <v>0</v>
      </c>
      <c r="AF21" s="1495"/>
    </row>
    <row r="22" spans="1:32" s="1480" customFormat="1" ht="20.100000000000001" customHeight="1">
      <c r="A22" s="1490" t="s">
        <v>124</v>
      </c>
      <c r="B22" s="1491" t="s">
        <v>215</v>
      </c>
      <c r="C22" s="1494">
        <v>0</v>
      </c>
      <c r="D22" s="1495"/>
      <c r="E22" s="1494">
        <v>0</v>
      </c>
      <c r="F22" s="1495"/>
      <c r="G22" s="1494">
        <v>0</v>
      </c>
      <c r="H22" s="1495"/>
      <c r="I22" s="1494">
        <v>0</v>
      </c>
      <c r="J22" s="1495"/>
      <c r="K22" s="1494">
        <v>0</v>
      </c>
      <c r="L22" s="1495"/>
      <c r="M22" s="1494">
        <v>0</v>
      </c>
      <c r="N22" s="1495"/>
      <c r="O22" s="1494">
        <v>0</v>
      </c>
      <c r="P22" s="1495"/>
      <c r="Q22" s="1494">
        <v>0</v>
      </c>
      <c r="R22" s="1495"/>
      <c r="S22" s="1494">
        <v>0</v>
      </c>
      <c r="T22" s="1495"/>
      <c r="U22" s="1494">
        <v>0</v>
      </c>
      <c r="V22" s="1495"/>
      <c r="W22" s="1494">
        <v>0</v>
      </c>
      <c r="X22" s="1495"/>
      <c r="Y22" s="1494">
        <v>0</v>
      </c>
      <c r="Z22" s="1495"/>
      <c r="AA22" s="1494">
        <v>0</v>
      </c>
      <c r="AB22" s="1495"/>
      <c r="AC22" s="1494">
        <v>0</v>
      </c>
      <c r="AD22" s="1495"/>
      <c r="AE22" s="1494">
        <f t="shared" si="0"/>
        <v>0</v>
      </c>
      <c r="AF22" s="1495"/>
    </row>
    <row r="23" spans="1:32" s="1480" customFormat="1" ht="20.100000000000001" customHeight="1">
      <c r="A23" s="1490" t="s">
        <v>985</v>
      </c>
      <c r="B23" s="1491" t="s">
        <v>127</v>
      </c>
      <c r="C23" s="1494">
        <v>0</v>
      </c>
      <c r="D23" s="1495"/>
      <c r="E23" s="1494">
        <v>0</v>
      </c>
      <c r="F23" s="1495"/>
      <c r="G23" s="1494">
        <v>0</v>
      </c>
      <c r="H23" s="1495"/>
      <c r="I23" s="1494">
        <v>0</v>
      </c>
      <c r="J23" s="1495"/>
      <c r="K23" s="1494">
        <v>0</v>
      </c>
      <c r="L23" s="1495"/>
      <c r="M23" s="1494">
        <v>0</v>
      </c>
      <c r="N23" s="1495"/>
      <c r="O23" s="1494">
        <v>0</v>
      </c>
      <c r="P23" s="1495"/>
      <c r="Q23" s="1494">
        <v>0</v>
      </c>
      <c r="R23" s="1495"/>
      <c r="S23" s="1494">
        <v>0</v>
      </c>
      <c r="T23" s="1495"/>
      <c r="U23" s="1494">
        <v>0</v>
      </c>
      <c r="V23" s="1495"/>
      <c r="W23" s="1494">
        <v>0</v>
      </c>
      <c r="X23" s="1495"/>
      <c r="Y23" s="1494">
        <v>0</v>
      </c>
      <c r="Z23" s="1495"/>
      <c r="AA23" s="1494">
        <v>0</v>
      </c>
      <c r="AB23" s="1495"/>
      <c r="AC23" s="1494">
        <v>0</v>
      </c>
      <c r="AD23" s="1495"/>
      <c r="AE23" s="1494">
        <f t="shared" si="0"/>
        <v>0</v>
      </c>
      <c r="AF23" s="1495"/>
    </row>
    <row r="24" spans="1:32" s="1480" customFormat="1" ht="20.100000000000001" customHeight="1" thickBot="1">
      <c r="A24" s="1490" t="s">
        <v>128</v>
      </c>
      <c r="B24" s="1491" t="s">
        <v>129</v>
      </c>
      <c r="C24" s="1494">
        <v>0</v>
      </c>
      <c r="D24" s="1495"/>
      <c r="E24" s="1494">
        <v>0</v>
      </c>
      <c r="F24" s="1495"/>
      <c r="G24" s="1494">
        <v>0</v>
      </c>
      <c r="H24" s="1495"/>
      <c r="I24" s="1494">
        <v>0</v>
      </c>
      <c r="J24" s="1495"/>
      <c r="K24" s="1494">
        <v>0</v>
      </c>
      <c r="L24" s="1495"/>
      <c r="M24" s="1494">
        <v>0</v>
      </c>
      <c r="N24" s="1495"/>
      <c r="O24" s="1494">
        <v>0</v>
      </c>
      <c r="P24" s="1495"/>
      <c r="Q24" s="1494">
        <v>0</v>
      </c>
      <c r="R24" s="1495"/>
      <c r="S24" s="1494">
        <v>0</v>
      </c>
      <c r="T24" s="1495"/>
      <c r="U24" s="1494">
        <v>0</v>
      </c>
      <c r="V24" s="1495"/>
      <c r="W24" s="1494">
        <v>0</v>
      </c>
      <c r="X24" s="1495"/>
      <c r="Y24" s="1494">
        <v>0</v>
      </c>
      <c r="Z24" s="1495"/>
      <c r="AA24" s="1494">
        <v>0</v>
      </c>
      <c r="AB24" s="1495"/>
      <c r="AC24" s="1494">
        <v>0</v>
      </c>
      <c r="AD24" s="1495"/>
      <c r="AE24" s="1494">
        <f>SUM(C24:AD24)</f>
        <v>0</v>
      </c>
      <c r="AF24" s="1495"/>
    </row>
    <row r="25" spans="1:32" s="1480" customFormat="1" ht="23.25" customHeight="1">
      <c r="A25" s="1470" t="s">
        <v>424</v>
      </c>
      <c r="B25" s="1496" t="s">
        <v>131</v>
      </c>
      <c r="C25" s="1497">
        <f>SUM(C5:C24)</f>
        <v>9</v>
      </c>
      <c r="D25" s="1498"/>
      <c r="E25" s="1499">
        <f>SUM(E5:E24)</f>
        <v>5</v>
      </c>
      <c r="F25" s="1500"/>
      <c r="G25" s="1499">
        <f>SUM(G5:G24)</f>
        <v>7</v>
      </c>
      <c r="H25" s="1500"/>
      <c r="I25" s="1499">
        <f>SUM(I5:I24)</f>
        <v>1</v>
      </c>
      <c r="J25" s="1500"/>
      <c r="K25" s="1499">
        <f>SUM(K5:K24)</f>
        <v>7</v>
      </c>
      <c r="L25" s="1500"/>
      <c r="M25" s="1499">
        <f>SUM(M5:M24)</f>
        <v>4</v>
      </c>
      <c r="N25" s="1500"/>
      <c r="O25" s="1499">
        <f>SUM(O5:O24)</f>
        <v>7</v>
      </c>
      <c r="P25" s="1500"/>
      <c r="Q25" s="1499">
        <f>SUM(Q5:Q24)</f>
        <v>2</v>
      </c>
      <c r="R25" s="1500"/>
      <c r="S25" s="1499">
        <f>SUM(S5:S24)</f>
        <v>3</v>
      </c>
      <c r="T25" s="1500"/>
      <c r="U25" s="1499">
        <f>SUM(U5:U24)</f>
        <v>1</v>
      </c>
      <c r="V25" s="1500"/>
      <c r="W25" s="1499">
        <f>SUM(W5:W24)</f>
        <v>7</v>
      </c>
      <c r="X25" s="1500"/>
      <c r="Y25" s="1499">
        <f>SUM(Y5:Y24)</f>
        <v>6</v>
      </c>
      <c r="Z25" s="1500"/>
      <c r="AA25" s="1499">
        <f>SUM(AA5:AA24)</f>
        <v>2</v>
      </c>
      <c r="AB25" s="1500"/>
      <c r="AC25" s="1499">
        <f>SUM(AC5:AC24)</f>
        <v>4</v>
      </c>
      <c r="AD25" s="1501"/>
      <c r="AE25" s="1499">
        <f t="shared" si="0"/>
        <v>65</v>
      </c>
      <c r="AF25" s="1501"/>
    </row>
    <row r="26" spans="1:32">
      <c r="A26" s="1502"/>
      <c r="C26" s="1504"/>
      <c r="D26" s="1504"/>
      <c r="E26" s="1504"/>
      <c r="F26" s="1504"/>
      <c r="G26" s="1504"/>
      <c r="H26" s="1504"/>
      <c r="I26" s="1504"/>
      <c r="J26" s="1504"/>
      <c r="K26" s="1504"/>
      <c r="L26" s="1504"/>
      <c r="M26" s="1504"/>
      <c r="N26" s="1504"/>
      <c r="O26" s="1504"/>
      <c r="P26" s="1504"/>
      <c r="Q26" s="1504"/>
      <c r="R26" s="1504"/>
      <c r="S26" s="1504"/>
      <c r="T26" s="1504"/>
      <c r="U26" s="1504"/>
      <c r="V26" s="1504"/>
      <c r="W26" s="1504"/>
      <c r="X26" s="1504"/>
      <c r="Y26" s="1504"/>
      <c r="Z26" s="1504"/>
      <c r="AA26" s="1504"/>
      <c r="AB26" s="1504"/>
      <c r="AC26" s="1504"/>
      <c r="AD26" s="1504"/>
      <c r="AE26" s="1504"/>
      <c r="AF26" s="1504"/>
    </row>
  </sheetData>
  <mergeCells count="1">
    <mergeCell ref="C25:D25"/>
  </mergeCells>
  <printOptions horizontalCentered="1" verticalCentered="1"/>
  <pageMargins left="0.6" right="0.6" top="1" bottom="1" header="0.5" footer="0.5"/>
  <pageSetup paperSize="9" scale="7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4A0C-88A2-4AAA-BCC7-1F6CDEDDE401}">
  <dimension ref="A1:H29"/>
  <sheetViews>
    <sheetView showGridLines="0" showZeros="0" zoomScale="120" zoomScaleNormal="120" workbookViewId="0">
      <selection activeCell="A3" sqref="A3:F3"/>
    </sheetView>
  </sheetViews>
  <sheetFormatPr defaultRowHeight="12.75"/>
  <cols>
    <col min="1" max="1" width="19.7109375" style="1507" customWidth="1"/>
    <col min="2" max="2" width="12.85546875" style="1507" customWidth="1"/>
    <col min="3" max="6" width="8.7109375" style="1507" customWidth="1"/>
    <col min="7" max="7" width="9.140625" style="1507"/>
    <col min="8" max="8" width="21" style="1507" customWidth="1"/>
    <col min="9" max="256" width="9.140625" style="1507"/>
    <col min="257" max="257" width="19.7109375" style="1507" customWidth="1"/>
    <col min="258" max="258" width="12.85546875" style="1507" customWidth="1"/>
    <col min="259" max="262" width="8.7109375" style="1507" customWidth="1"/>
    <col min="263" max="263" width="9.140625" style="1507"/>
    <col min="264" max="264" width="21" style="1507" customWidth="1"/>
    <col min="265" max="512" width="9.140625" style="1507"/>
    <col min="513" max="513" width="19.7109375" style="1507" customWidth="1"/>
    <col min="514" max="514" width="12.85546875" style="1507" customWidth="1"/>
    <col min="515" max="518" width="8.7109375" style="1507" customWidth="1"/>
    <col min="519" max="519" width="9.140625" style="1507"/>
    <col min="520" max="520" width="21" style="1507" customWidth="1"/>
    <col min="521" max="768" width="9.140625" style="1507"/>
    <col min="769" max="769" width="19.7109375" style="1507" customWidth="1"/>
    <col min="770" max="770" width="12.85546875" style="1507" customWidth="1"/>
    <col min="771" max="774" width="8.7109375" style="1507" customWidth="1"/>
    <col min="775" max="775" width="9.140625" style="1507"/>
    <col min="776" max="776" width="21" style="1507" customWidth="1"/>
    <col min="777" max="1024" width="9.140625" style="1507"/>
    <col min="1025" max="1025" width="19.7109375" style="1507" customWidth="1"/>
    <col min="1026" max="1026" width="12.85546875" style="1507" customWidth="1"/>
    <col min="1027" max="1030" width="8.7109375" style="1507" customWidth="1"/>
    <col min="1031" max="1031" width="9.140625" style="1507"/>
    <col min="1032" max="1032" width="21" style="1507" customWidth="1"/>
    <col min="1033" max="1280" width="9.140625" style="1507"/>
    <col min="1281" max="1281" width="19.7109375" style="1507" customWidth="1"/>
    <col min="1282" max="1282" width="12.85546875" style="1507" customWidth="1"/>
    <col min="1283" max="1286" width="8.7109375" style="1507" customWidth="1"/>
    <col min="1287" max="1287" width="9.140625" style="1507"/>
    <col min="1288" max="1288" width="21" style="1507" customWidth="1"/>
    <col min="1289" max="1536" width="9.140625" style="1507"/>
    <col min="1537" max="1537" width="19.7109375" style="1507" customWidth="1"/>
    <col min="1538" max="1538" width="12.85546875" style="1507" customWidth="1"/>
    <col min="1539" max="1542" width="8.7109375" style="1507" customWidth="1"/>
    <col min="1543" max="1543" width="9.140625" style="1507"/>
    <col min="1544" max="1544" width="21" style="1507" customWidth="1"/>
    <col min="1545" max="1792" width="9.140625" style="1507"/>
    <col min="1793" max="1793" width="19.7109375" style="1507" customWidth="1"/>
    <col min="1794" max="1794" width="12.85546875" style="1507" customWidth="1"/>
    <col min="1795" max="1798" width="8.7109375" style="1507" customWidth="1"/>
    <col min="1799" max="1799" width="9.140625" style="1507"/>
    <col min="1800" max="1800" width="21" style="1507" customWidth="1"/>
    <col min="1801" max="2048" width="9.140625" style="1507"/>
    <col min="2049" max="2049" width="19.7109375" style="1507" customWidth="1"/>
    <col min="2050" max="2050" width="12.85546875" style="1507" customWidth="1"/>
    <col min="2051" max="2054" width="8.7109375" style="1507" customWidth="1"/>
    <col min="2055" max="2055" width="9.140625" style="1507"/>
    <col min="2056" max="2056" width="21" style="1507" customWidth="1"/>
    <col min="2057" max="2304" width="9.140625" style="1507"/>
    <col min="2305" max="2305" width="19.7109375" style="1507" customWidth="1"/>
    <col min="2306" max="2306" width="12.85546875" style="1507" customWidth="1"/>
    <col min="2307" max="2310" width="8.7109375" style="1507" customWidth="1"/>
    <col min="2311" max="2311" width="9.140625" style="1507"/>
    <col min="2312" max="2312" width="21" style="1507" customWidth="1"/>
    <col min="2313" max="2560" width="9.140625" style="1507"/>
    <col min="2561" max="2561" width="19.7109375" style="1507" customWidth="1"/>
    <col min="2562" max="2562" width="12.85546875" style="1507" customWidth="1"/>
    <col min="2563" max="2566" width="8.7109375" style="1507" customWidth="1"/>
    <col min="2567" max="2567" width="9.140625" style="1507"/>
    <col min="2568" max="2568" width="21" style="1507" customWidth="1"/>
    <col min="2569" max="2816" width="9.140625" style="1507"/>
    <col min="2817" max="2817" width="19.7109375" style="1507" customWidth="1"/>
    <col min="2818" max="2818" width="12.85546875" style="1507" customWidth="1"/>
    <col min="2819" max="2822" width="8.7109375" style="1507" customWidth="1"/>
    <col min="2823" max="2823" width="9.140625" style="1507"/>
    <col min="2824" max="2824" width="21" style="1507" customWidth="1"/>
    <col min="2825" max="3072" width="9.140625" style="1507"/>
    <col min="3073" max="3073" width="19.7109375" style="1507" customWidth="1"/>
    <col min="3074" max="3074" width="12.85546875" style="1507" customWidth="1"/>
    <col min="3075" max="3078" width="8.7109375" style="1507" customWidth="1"/>
    <col min="3079" max="3079" width="9.140625" style="1507"/>
    <col min="3080" max="3080" width="21" style="1507" customWidth="1"/>
    <col min="3081" max="3328" width="9.140625" style="1507"/>
    <col min="3329" max="3329" width="19.7109375" style="1507" customWidth="1"/>
    <col min="3330" max="3330" width="12.85546875" style="1507" customWidth="1"/>
    <col min="3331" max="3334" width="8.7109375" style="1507" customWidth="1"/>
    <col min="3335" max="3335" width="9.140625" style="1507"/>
    <col min="3336" max="3336" width="21" style="1507" customWidth="1"/>
    <col min="3337" max="3584" width="9.140625" style="1507"/>
    <col min="3585" max="3585" width="19.7109375" style="1507" customWidth="1"/>
    <col min="3586" max="3586" width="12.85546875" style="1507" customWidth="1"/>
    <col min="3587" max="3590" width="8.7109375" style="1507" customWidth="1"/>
    <col min="3591" max="3591" width="9.140625" style="1507"/>
    <col min="3592" max="3592" width="21" style="1507" customWidth="1"/>
    <col min="3593" max="3840" width="9.140625" style="1507"/>
    <col min="3841" max="3841" width="19.7109375" style="1507" customWidth="1"/>
    <col min="3842" max="3842" width="12.85546875" style="1507" customWidth="1"/>
    <col min="3843" max="3846" width="8.7109375" style="1507" customWidth="1"/>
    <col min="3847" max="3847" width="9.140625" style="1507"/>
    <col min="3848" max="3848" width="21" style="1507" customWidth="1"/>
    <col min="3849" max="4096" width="9.140625" style="1507"/>
    <col min="4097" max="4097" width="19.7109375" style="1507" customWidth="1"/>
    <col min="4098" max="4098" width="12.85546875" style="1507" customWidth="1"/>
    <col min="4099" max="4102" width="8.7109375" style="1507" customWidth="1"/>
    <col min="4103" max="4103" width="9.140625" style="1507"/>
    <col min="4104" max="4104" width="21" style="1507" customWidth="1"/>
    <col min="4105" max="4352" width="9.140625" style="1507"/>
    <col min="4353" max="4353" width="19.7109375" style="1507" customWidth="1"/>
    <col min="4354" max="4354" width="12.85546875" style="1507" customWidth="1"/>
    <col min="4355" max="4358" width="8.7109375" style="1507" customWidth="1"/>
    <col min="4359" max="4359" width="9.140625" style="1507"/>
    <col min="4360" max="4360" width="21" style="1507" customWidth="1"/>
    <col min="4361" max="4608" width="9.140625" style="1507"/>
    <col min="4609" max="4609" width="19.7109375" style="1507" customWidth="1"/>
    <col min="4610" max="4610" width="12.85546875" style="1507" customWidth="1"/>
    <col min="4611" max="4614" width="8.7109375" style="1507" customWidth="1"/>
    <col min="4615" max="4615" width="9.140625" style="1507"/>
    <col min="4616" max="4616" width="21" style="1507" customWidth="1"/>
    <col min="4617" max="4864" width="9.140625" style="1507"/>
    <col min="4865" max="4865" width="19.7109375" style="1507" customWidth="1"/>
    <col min="4866" max="4866" width="12.85546875" style="1507" customWidth="1"/>
    <col min="4867" max="4870" width="8.7109375" style="1507" customWidth="1"/>
    <col min="4871" max="4871" width="9.140625" style="1507"/>
    <col min="4872" max="4872" width="21" style="1507" customWidth="1"/>
    <col min="4873" max="5120" width="9.140625" style="1507"/>
    <col min="5121" max="5121" width="19.7109375" style="1507" customWidth="1"/>
    <col min="5122" max="5122" width="12.85546875" style="1507" customWidth="1"/>
    <col min="5123" max="5126" width="8.7109375" style="1507" customWidth="1"/>
    <col min="5127" max="5127" width="9.140625" style="1507"/>
    <col min="5128" max="5128" width="21" style="1507" customWidth="1"/>
    <col min="5129" max="5376" width="9.140625" style="1507"/>
    <col min="5377" max="5377" width="19.7109375" style="1507" customWidth="1"/>
    <col min="5378" max="5378" width="12.85546875" style="1507" customWidth="1"/>
    <col min="5379" max="5382" width="8.7109375" style="1507" customWidth="1"/>
    <col min="5383" max="5383" width="9.140625" style="1507"/>
    <col min="5384" max="5384" width="21" style="1507" customWidth="1"/>
    <col min="5385" max="5632" width="9.140625" style="1507"/>
    <col min="5633" max="5633" width="19.7109375" style="1507" customWidth="1"/>
    <col min="5634" max="5634" width="12.85546875" style="1507" customWidth="1"/>
    <col min="5635" max="5638" width="8.7109375" style="1507" customWidth="1"/>
    <col min="5639" max="5639" width="9.140625" style="1507"/>
    <col min="5640" max="5640" width="21" style="1507" customWidth="1"/>
    <col min="5641" max="5888" width="9.140625" style="1507"/>
    <col min="5889" max="5889" width="19.7109375" style="1507" customWidth="1"/>
    <col min="5890" max="5890" width="12.85546875" style="1507" customWidth="1"/>
    <col min="5891" max="5894" width="8.7109375" style="1507" customWidth="1"/>
    <col min="5895" max="5895" width="9.140625" style="1507"/>
    <col min="5896" max="5896" width="21" style="1507" customWidth="1"/>
    <col min="5897" max="6144" width="9.140625" style="1507"/>
    <col min="6145" max="6145" width="19.7109375" style="1507" customWidth="1"/>
    <col min="6146" max="6146" width="12.85546875" style="1507" customWidth="1"/>
    <col min="6147" max="6150" width="8.7109375" style="1507" customWidth="1"/>
    <col min="6151" max="6151" width="9.140625" style="1507"/>
    <col min="6152" max="6152" width="21" style="1507" customWidth="1"/>
    <col min="6153" max="6400" width="9.140625" style="1507"/>
    <col min="6401" max="6401" width="19.7109375" style="1507" customWidth="1"/>
    <col min="6402" max="6402" width="12.85546875" style="1507" customWidth="1"/>
    <col min="6403" max="6406" width="8.7109375" style="1507" customWidth="1"/>
    <col min="6407" max="6407" width="9.140625" style="1507"/>
    <col min="6408" max="6408" width="21" style="1507" customWidth="1"/>
    <col min="6409" max="6656" width="9.140625" style="1507"/>
    <col min="6657" max="6657" width="19.7109375" style="1507" customWidth="1"/>
    <col min="6658" max="6658" width="12.85546875" style="1507" customWidth="1"/>
    <col min="6659" max="6662" width="8.7109375" style="1507" customWidth="1"/>
    <col min="6663" max="6663" width="9.140625" style="1507"/>
    <col min="6664" max="6664" width="21" style="1507" customWidth="1"/>
    <col min="6665" max="6912" width="9.140625" style="1507"/>
    <col min="6913" max="6913" width="19.7109375" style="1507" customWidth="1"/>
    <col min="6914" max="6914" width="12.85546875" style="1507" customWidth="1"/>
    <col min="6915" max="6918" width="8.7109375" style="1507" customWidth="1"/>
    <col min="6919" max="6919" width="9.140625" style="1507"/>
    <col min="6920" max="6920" width="21" style="1507" customWidth="1"/>
    <col min="6921" max="7168" width="9.140625" style="1507"/>
    <col min="7169" max="7169" width="19.7109375" style="1507" customWidth="1"/>
    <col min="7170" max="7170" width="12.85546875" style="1507" customWidth="1"/>
    <col min="7171" max="7174" width="8.7109375" style="1507" customWidth="1"/>
    <col min="7175" max="7175" width="9.140625" style="1507"/>
    <col min="7176" max="7176" width="21" style="1507" customWidth="1"/>
    <col min="7177" max="7424" width="9.140625" style="1507"/>
    <col min="7425" max="7425" width="19.7109375" style="1507" customWidth="1"/>
    <col min="7426" max="7426" width="12.85546875" style="1507" customWidth="1"/>
    <col min="7427" max="7430" width="8.7109375" style="1507" customWidth="1"/>
    <col min="7431" max="7431" width="9.140625" style="1507"/>
    <col min="7432" max="7432" width="21" style="1507" customWidth="1"/>
    <col min="7433" max="7680" width="9.140625" style="1507"/>
    <col min="7681" max="7681" width="19.7109375" style="1507" customWidth="1"/>
    <col min="7682" max="7682" width="12.85546875" style="1507" customWidth="1"/>
    <col min="7683" max="7686" width="8.7109375" style="1507" customWidth="1"/>
    <col min="7687" max="7687" width="9.140625" style="1507"/>
    <col min="7688" max="7688" width="21" style="1507" customWidth="1"/>
    <col min="7689" max="7936" width="9.140625" style="1507"/>
    <col min="7937" max="7937" width="19.7109375" style="1507" customWidth="1"/>
    <col min="7938" max="7938" width="12.85546875" style="1507" customWidth="1"/>
    <col min="7939" max="7942" width="8.7109375" style="1507" customWidth="1"/>
    <col min="7943" max="7943" width="9.140625" style="1507"/>
    <col min="7944" max="7944" width="21" style="1507" customWidth="1"/>
    <col min="7945" max="8192" width="9.140625" style="1507"/>
    <col min="8193" max="8193" width="19.7109375" style="1507" customWidth="1"/>
    <col min="8194" max="8194" width="12.85546875" style="1507" customWidth="1"/>
    <col min="8195" max="8198" width="8.7109375" style="1507" customWidth="1"/>
    <col min="8199" max="8199" width="9.140625" style="1507"/>
    <col min="8200" max="8200" width="21" style="1507" customWidth="1"/>
    <col min="8201" max="8448" width="9.140625" style="1507"/>
    <col min="8449" max="8449" width="19.7109375" style="1507" customWidth="1"/>
    <col min="8450" max="8450" width="12.85546875" style="1507" customWidth="1"/>
    <col min="8451" max="8454" width="8.7109375" style="1507" customWidth="1"/>
    <col min="8455" max="8455" width="9.140625" style="1507"/>
    <col min="8456" max="8456" width="21" style="1507" customWidth="1"/>
    <col min="8457" max="8704" width="9.140625" style="1507"/>
    <col min="8705" max="8705" width="19.7109375" style="1507" customWidth="1"/>
    <col min="8706" max="8706" width="12.85546875" style="1507" customWidth="1"/>
    <col min="8707" max="8710" width="8.7109375" style="1507" customWidth="1"/>
    <col min="8711" max="8711" width="9.140625" style="1507"/>
    <col min="8712" max="8712" width="21" style="1507" customWidth="1"/>
    <col min="8713" max="8960" width="9.140625" style="1507"/>
    <col min="8961" max="8961" width="19.7109375" style="1507" customWidth="1"/>
    <col min="8962" max="8962" width="12.85546875" style="1507" customWidth="1"/>
    <col min="8963" max="8966" width="8.7109375" style="1507" customWidth="1"/>
    <col min="8967" max="8967" width="9.140625" style="1507"/>
    <col min="8968" max="8968" width="21" style="1507" customWidth="1"/>
    <col min="8969" max="9216" width="9.140625" style="1507"/>
    <col min="9217" max="9217" width="19.7109375" style="1507" customWidth="1"/>
    <col min="9218" max="9218" width="12.85546875" style="1507" customWidth="1"/>
    <col min="9219" max="9222" width="8.7109375" style="1507" customWidth="1"/>
    <col min="9223" max="9223" width="9.140625" style="1507"/>
    <col min="9224" max="9224" width="21" style="1507" customWidth="1"/>
    <col min="9225" max="9472" width="9.140625" style="1507"/>
    <col min="9473" max="9473" width="19.7109375" style="1507" customWidth="1"/>
    <col min="9474" max="9474" width="12.85546875" style="1507" customWidth="1"/>
    <col min="9475" max="9478" width="8.7109375" style="1507" customWidth="1"/>
    <col min="9479" max="9479" width="9.140625" style="1507"/>
    <col min="9480" max="9480" width="21" style="1507" customWidth="1"/>
    <col min="9481" max="9728" width="9.140625" style="1507"/>
    <col min="9729" max="9729" width="19.7109375" style="1507" customWidth="1"/>
    <col min="9730" max="9730" width="12.85546875" style="1507" customWidth="1"/>
    <col min="9731" max="9734" width="8.7109375" style="1507" customWidth="1"/>
    <col min="9735" max="9735" width="9.140625" style="1507"/>
    <col min="9736" max="9736" width="21" style="1507" customWidth="1"/>
    <col min="9737" max="9984" width="9.140625" style="1507"/>
    <col min="9985" max="9985" width="19.7109375" style="1507" customWidth="1"/>
    <col min="9986" max="9986" width="12.85546875" style="1507" customWidth="1"/>
    <col min="9987" max="9990" width="8.7109375" style="1507" customWidth="1"/>
    <col min="9991" max="9991" width="9.140625" style="1507"/>
    <col min="9992" max="9992" width="21" style="1507" customWidth="1"/>
    <col min="9993" max="10240" width="9.140625" style="1507"/>
    <col min="10241" max="10241" width="19.7109375" style="1507" customWidth="1"/>
    <col min="10242" max="10242" width="12.85546875" style="1507" customWidth="1"/>
    <col min="10243" max="10246" width="8.7109375" style="1507" customWidth="1"/>
    <col min="10247" max="10247" width="9.140625" style="1507"/>
    <col min="10248" max="10248" width="21" style="1507" customWidth="1"/>
    <col min="10249" max="10496" width="9.140625" style="1507"/>
    <col min="10497" max="10497" width="19.7109375" style="1507" customWidth="1"/>
    <col min="10498" max="10498" width="12.85546875" style="1507" customWidth="1"/>
    <col min="10499" max="10502" width="8.7109375" style="1507" customWidth="1"/>
    <col min="10503" max="10503" width="9.140625" style="1507"/>
    <col min="10504" max="10504" width="21" style="1507" customWidth="1"/>
    <col min="10505" max="10752" width="9.140625" style="1507"/>
    <col min="10753" max="10753" width="19.7109375" style="1507" customWidth="1"/>
    <col min="10754" max="10754" width="12.85546875" style="1507" customWidth="1"/>
    <col min="10755" max="10758" width="8.7109375" style="1507" customWidth="1"/>
    <col min="10759" max="10759" width="9.140625" style="1507"/>
    <col min="10760" max="10760" width="21" style="1507" customWidth="1"/>
    <col min="10761" max="11008" width="9.140625" style="1507"/>
    <col min="11009" max="11009" width="19.7109375" style="1507" customWidth="1"/>
    <col min="11010" max="11010" width="12.85546875" style="1507" customWidth="1"/>
    <col min="11011" max="11014" width="8.7109375" style="1507" customWidth="1"/>
    <col min="11015" max="11015" width="9.140625" style="1507"/>
    <col min="11016" max="11016" width="21" style="1507" customWidth="1"/>
    <col min="11017" max="11264" width="9.140625" style="1507"/>
    <col min="11265" max="11265" width="19.7109375" style="1507" customWidth="1"/>
    <col min="11266" max="11266" width="12.85546875" style="1507" customWidth="1"/>
    <col min="11267" max="11270" width="8.7109375" style="1507" customWidth="1"/>
    <col min="11271" max="11271" width="9.140625" style="1507"/>
    <col min="11272" max="11272" width="21" style="1507" customWidth="1"/>
    <col min="11273" max="11520" width="9.140625" style="1507"/>
    <col min="11521" max="11521" width="19.7109375" style="1507" customWidth="1"/>
    <col min="11522" max="11522" width="12.85546875" style="1507" customWidth="1"/>
    <col min="11523" max="11526" width="8.7109375" style="1507" customWidth="1"/>
    <col min="11527" max="11527" width="9.140625" style="1507"/>
    <col min="11528" max="11528" width="21" style="1507" customWidth="1"/>
    <col min="11529" max="11776" width="9.140625" style="1507"/>
    <col min="11777" max="11777" width="19.7109375" style="1507" customWidth="1"/>
    <col min="11778" max="11778" width="12.85546875" style="1507" customWidth="1"/>
    <col min="11779" max="11782" width="8.7109375" style="1507" customWidth="1"/>
    <col min="11783" max="11783" width="9.140625" style="1507"/>
    <col min="11784" max="11784" width="21" style="1507" customWidth="1"/>
    <col min="11785" max="12032" width="9.140625" style="1507"/>
    <col min="12033" max="12033" width="19.7109375" style="1507" customWidth="1"/>
    <col min="12034" max="12034" width="12.85546875" style="1507" customWidth="1"/>
    <col min="12035" max="12038" width="8.7109375" style="1507" customWidth="1"/>
    <col min="12039" max="12039" width="9.140625" style="1507"/>
    <col min="12040" max="12040" width="21" style="1507" customWidth="1"/>
    <col min="12041" max="12288" width="9.140625" style="1507"/>
    <col min="12289" max="12289" width="19.7109375" style="1507" customWidth="1"/>
    <col min="12290" max="12290" width="12.85546875" style="1507" customWidth="1"/>
    <col min="12291" max="12294" width="8.7109375" style="1507" customWidth="1"/>
    <col min="12295" max="12295" width="9.140625" style="1507"/>
    <col min="12296" max="12296" width="21" style="1507" customWidth="1"/>
    <col min="12297" max="12544" width="9.140625" style="1507"/>
    <col min="12545" max="12545" width="19.7109375" style="1507" customWidth="1"/>
    <col min="12546" max="12546" width="12.85546875" style="1507" customWidth="1"/>
    <col min="12547" max="12550" width="8.7109375" style="1507" customWidth="1"/>
    <col min="12551" max="12551" width="9.140625" style="1507"/>
    <col min="12552" max="12552" width="21" style="1507" customWidth="1"/>
    <col min="12553" max="12800" width="9.140625" style="1507"/>
    <col min="12801" max="12801" width="19.7109375" style="1507" customWidth="1"/>
    <col min="12802" max="12802" width="12.85546875" style="1507" customWidth="1"/>
    <col min="12803" max="12806" width="8.7109375" style="1507" customWidth="1"/>
    <col min="12807" max="12807" width="9.140625" style="1507"/>
    <col min="12808" max="12808" width="21" style="1507" customWidth="1"/>
    <col min="12809" max="13056" width="9.140625" style="1507"/>
    <col min="13057" max="13057" width="19.7109375" style="1507" customWidth="1"/>
    <col min="13058" max="13058" width="12.85546875" style="1507" customWidth="1"/>
    <col min="13059" max="13062" width="8.7109375" style="1507" customWidth="1"/>
    <col min="13063" max="13063" width="9.140625" style="1507"/>
    <col min="13064" max="13064" width="21" style="1507" customWidth="1"/>
    <col min="13065" max="13312" width="9.140625" style="1507"/>
    <col min="13313" max="13313" width="19.7109375" style="1507" customWidth="1"/>
    <col min="13314" max="13314" width="12.85546875" style="1507" customWidth="1"/>
    <col min="13315" max="13318" width="8.7109375" style="1507" customWidth="1"/>
    <col min="13319" max="13319" width="9.140625" style="1507"/>
    <col min="13320" max="13320" width="21" style="1507" customWidth="1"/>
    <col min="13321" max="13568" width="9.140625" style="1507"/>
    <col min="13569" max="13569" width="19.7109375" style="1507" customWidth="1"/>
    <col min="13570" max="13570" width="12.85546875" style="1507" customWidth="1"/>
    <col min="13571" max="13574" width="8.7109375" style="1507" customWidth="1"/>
    <col min="13575" max="13575" width="9.140625" style="1507"/>
    <col min="13576" max="13576" width="21" style="1507" customWidth="1"/>
    <col min="13577" max="13824" width="9.140625" style="1507"/>
    <col min="13825" max="13825" width="19.7109375" style="1507" customWidth="1"/>
    <col min="13826" max="13826" width="12.85546875" style="1507" customWidth="1"/>
    <col min="13827" max="13830" width="8.7109375" style="1507" customWidth="1"/>
    <col min="13831" max="13831" width="9.140625" style="1507"/>
    <col min="13832" max="13832" width="21" style="1507" customWidth="1"/>
    <col min="13833" max="14080" width="9.140625" style="1507"/>
    <col min="14081" max="14081" width="19.7109375" style="1507" customWidth="1"/>
    <col min="14082" max="14082" width="12.85546875" style="1507" customWidth="1"/>
    <col min="14083" max="14086" width="8.7109375" style="1507" customWidth="1"/>
    <col min="14087" max="14087" width="9.140625" style="1507"/>
    <col min="14088" max="14088" width="21" style="1507" customWidth="1"/>
    <col min="14089" max="14336" width="9.140625" style="1507"/>
    <col min="14337" max="14337" width="19.7109375" style="1507" customWidth="1"/>
    <col min="14338" max="14338" width="12.85546875" style="1507" customWidth="1"/>
    <col min="14339" max="14342" width="8.7109375" style="1507" customWidth="1"/>
    <col min="14343" max="14343" width="9.140625" style="1507"/>
    <col min="14344" max="14344" width="21" style="1507" customWidth="1"/>
    <col min="14345" max="14592" width="9.140625" style="1507"/>
    <col min="14593" max="14593" width="19.7109375" style="1507" customWidth="1"/>
    <col min="14594" max="14594" width="12.85546875" style="1507" customWidth="1"/>
    <col min="14595" max="14598" width="8.7109375" style="1507" customWidth="1"/>
    <col min="14599" max="14599" width="9.140625" style="1507"/>
    <col min="14600" max="14600" width="21" style="1507" customWidth="1"/>
    <col min="14601" max="14848" width="9.140625" style="1507"/>
    <col min="14849" max="14849" width="19.7109375" style="1507" customWidth="1"/>
    <col min="14850" max="14850" width="12.85546875" style="1507" customWidth="1"/>
    <col min="14851" max="14854" width="8.7109375" style="1507" customWidth="1"/>
    <col min="14855" max="14855" width="9.140625" style="1507"/>
    <col min="14856" max="14856" width="21" style="1507" customWidth="1"/>
    <col min="14857" max="15104" width="9.140625" style="1507"/>
    <col min="15105" max="15105" width="19.7109375" style="1507" customWidth="1"/>
    <col min="15106" max="15106" width="12.85546875" style="1507" customWidth="1"/>
    <col min="15107" max="15110" width="8.7109375" style="1507" customWidth="1"/>
    <col min="15111" max="15111" width="9.140625" style="1507"/>
    <col min="15112" max="15112" width="21" style="1507" customWidth="1"/>
    <col min="15113" max="15360" width="9.140625" style="1507"/>
    <col min="15361" max="15361" width="19.7109375" style="1507" customWidth="1"/>
    <col min="15362" max="15362" width="12.85546875" style="1507" customWidth="1"/>
    <col min="15363" max="15366" width="8.7109375" style="1507" customWidth="1"/>
    <col min="15367" max="15367" width="9.140625" style="1507"/>
    <col min="15368" max="15368" width="21" style="1507" customWidth="1"/>
    <col min="15369" max="15616" width="9.140625" style="1507"/>
    <col min="15617" max="15617" width="19.7109375" style="1507" customWidth="1"/>
    <col min="15618" max="15618" width="12.85546875" style="1507" customWidth="1"/>
    <col min="15619" max="15622" width="8.7109375" style="1507" customWidth="1"/>
    <col min="15623" max="15623" width="9.140625" style="1507"/>
    <col min="15624" max="15624" width="21" style="1507" customWidth="1"/>
    <col min="15625" max="15872" width="9.140625" style="1507"/>
    <col min="15873" max="15873" width="19.7109375" style="1507" customWidth="1"/>
    <col min="15874" max="15874" width="12.85546875" style="1507" customWidth="1"/>
    <col min="15875" max="15878" width="8.7109375" style="1507" customWidth="1"/>
    <col min="15879" max="15879" width="9.140625" style="1507"/>
    <col min="15880" max="15880" width="21" style="1507" customWidth="1"/>
    <col min="15881" max="16128" width="9.140625" style="1507"/>
    <col min="16129" max="16129" width="19.7109375" style="1507" customWidth="1"/>
    <col min="16130" max="16130" width="12.85546875" style="1507" customWidth="1"/>
    <col min="16131" max="16134" width="8.7109375" style="1507" customWidth="1"/>
    <col min="16135" max="16135" width="9.140625" style="1507"/>
    <col min="16136" max="16136" width="21" style="1507" customWidth="1"/>
    <col min="16137" max="16384" width="9.140625" style="1507"/>
  </cols>
  <sheetData>
    <row r="1" spans="1:7" ht="18">
      <c r="A1" s="1505" t="s">
        <v>986</v>
      </c>
      <c r="B1" s="1505"/>
      <c r="C1" s="1505"/>
      <c r="D1" s="1505"/>
      <c r="E1" s="1505"/>
      <c r="F1" s="1505"/>
      <c r="G1" s="1506"/>
    </row>
    <row r="2" spans="1:7" ht="18">
      <c r="A2" s="1505" t="s">
        <v>987</v>
      </c>
      <c r="B2" s="1505"/>
      <c r="C2" s="1505"/>
      <c r="D2" s="1505"/>
      <c r="E2" s="1505"/>
      <c r="F2" s="1505"/>
      <c r="G2" s="1506"/>
    </row>
    <row r="3" spans="1:7" ht="18" customHeight="1">
      <c r="A3" s="1508" t="s">
        <v>988</v>
      </c>
      <c r="B3" s="1508"/>
      <c r="C3" s="1508"/>
      <c r="D3" s="1508"/>
      <c r="E3" s="1508"/>
      <c r="F3" s="1508"/>
      <c r="G3" s="1506"/>
    </row>
    <row r="4" spans="1:7" ht="18" customHeight="1">
      <c r="A4" s="1508" t="s">
        <v>989</v>
      </c>
      <c r="B4" s="1508"/>
      <c r="C4" s="1508"/>
      <c r="D4" s="1508"/>
      <c r="E4" s="1508"/>
      <c r="F4" s="1508"/>
      <c r="G4" s="1506"/>
    </row>
    <row r="5" spans="1:7" ht="31.5" customHeight="1">
      <c r="A5" s="1509" t="s">
        <v>990</v>
      </c>
      <c r="B5" s="1510"/>
      <c r="C5" s="1510"/>
      <c r="D5" s="1510"/>
      <c r="E5" s="1510"/>
      <c r="F5" s="1511" t="s">
        <v>991</v>
      </c>
      <c r="G5" s="1506"/>
    </row>
    <row r="6" spans="1:7" ht="21.95" customHeight="1">
      <c r="A6" s="1512" t="s">
        <v>556</v>
      </c>
      <c r="B6" s="1513"/>
      <c r="C6" s="1514" t="s">
        <v>396</v>
      </c>
      <c r="D6" s="1515"/>
      <c r="E6" s="1515"/>
      <c r="F6" s="1516" t="s">
        <v>397</v>
      </c>
      <c r="G6" s="1506"/>
    </row>
    <row r="7" spans="1:7" ht="21.95" customHeight="1">
      <c r="A7" s="1517" t="s">
        <v>558</v>
      </c>
      <c r="B7" s="1518"/>
      <c r="C7" s="1519">
        <v>1434</v>
      </c>
      <c r="D7" s="1519">
        <v>1435</v>
      </c>
      <c r="E7" s="1519">
        <v>1436</v>
      </c>
      <c r="F7" s="1519">
        <v>1437</v>
      </c>
      <c r="G7" s="1506"/>
    </row>
    <row r="8" spans="1:7" ht="35.1" customHeight="1">
      <c r="A8" s="1520" t="s">
        <v>992</v>
      </c>
      <c r="B8" s="1521" t="s">
        <v>993</v>
      </c>
      <c r="C8" s="1522">
        <v>625</v>
      </c>
      <c r="D8" s="1522">
        <v>716</v>
      </c>
      <c r="E8" s="1522">
        <v>837</v>
      </c>
      <c r="F8" s="1522">
        <v>979</v>
      </c>
      <c r="G8" s="1506"/>
    </row>
    <row r="9" spans="1:7" ht="35.1" customHeight="1">
      <c r="A9" s="1523" t="s">
        <v>994</v>
      </c>
      <c r="B9" s="1524" t="s">
        <v>88</v>
      </c>
      <c r="C9" s="1525">
        <v>28378</v>
      </c>
      <c r="D9" s="1525">
        <v>28030</v>
      </c>
      <c r="E9" s="1525">
        <v>28260</v>
      </c>
      <c r="F9" s="1525">
        <v>28722</v>
      </c>
      <c r="G9" s="1506"/>
    </row>
    <row r="10" spans="1:7" ht="35.1" customHeight="1">
      <c r="A10" s="1526" t="s">
        <v>995</v>
      </c>
      <c r="B10" s="1519" t="s">
        <v>89</v>
      </c>
      <c r="C10" s="1519">
        <f>SUM(C8:C9)</f>
        <v>29003</v>
      </c>
      <c r="D10" s="1519">
        <f>SUM(D8:D9)</f>
        <v>28746</v>
      </c>
      <c r="E10" s="1519">
        <f>SUM(E8:E9)</f>
        <v>29097</v>
      </c>
      <c r="F10" s="1519">
        <f>SUM(F8:F9)</f>
        <v>29701</v>
      </c>
      <c r="G10" s="1506"/>
    </row>
    <row r="11" spans="1:7" s="701" customFormat="1" ht="30" customHeight="1">
      <c r="A11" s="1527" t="s">
        <v>732</v>
      </c>
      <c r="B11" s="1528"/>
      <c r="C11" s="1529">
        <f>C10/29994272*10000</f>
        <v>9.6695128989961816</v>
      </c>
      <c r="D11" s="1529">
        <f>D10/30770375*10000</f>
        <v>9.3421025905599144</v>
      </c>
      <c r="E11" s="1529">
        <v>9.1999999999999993</v>
      </c>
      <c r="F11" s="1529">
        <v>9.1999999999999993</v>
      </c>
    </row>
    <row r="12" spans="1:7" ht="35.1" customHeight="1">
      <c r="A12" s="1530" t="s">
        <v>564</v>
      </c>
      <c r="B12" s="1521" t="s">
        <v>993</v>
      </c>
      <c r="C12" s="1531">
        <v>1571</v>
      </c>
      <c r="D12" s="1531">
        <v>2170</v>
      </c>
      <c r="E12" s="1531">
        <v>2250</v>
      </c>
      <c r="F12" s="1531">
        <v>2265</v>
      </c>
      <c r="G12" s="1506"/>
    </row>
    <row r="13" spans="1:7" ht="31.5" customHeight="1">
      <c r="A13" s="1523"/>
      <c r="B13" s="1524" t="s">
        <v>88</v>
      </c>
      <c r="C13" s="1525">
        <v>39166</v>
      </c>
      <c r="D13" s="1525">
        <v>39598</v>
      </c>
      <c r="E13" s="1525">
        <v>39735</v>
      </c>
      <c r="F13" s="1525">
        <v>40373</v>
      </c>
      <c r="G13" s="1506"/>
    </row>
    <row r="14" spans="1:7" ht="35.1" customHeight="1">
      <c r="A14" s="1526" t="s">
        <v>169</v>
      </c>
      <c r="B14" s="1519" t="s">
        <v>89</v>
      </c>
      <c r="C14" s="1519">
        <f>SUM(C12,C13)</f>
        <v>40737</v>
      </c>
      <c r="D14" s="1519">
        <f>SUM(D12,D13)</f>
        <v>41768</v>
      </c>
      <c r="E14" s="1519">
        <f>SUM(E12,E13)</f>
        <v>41985</v>
      </c>
      <c r="F14" s="1519">
        <f>SUM(F12,F13)</f>
        <v>42638</v>
      </c>
      <c r="G14" s="1506"/>
    </row>
    <row r="15" spans="1:7" s="701" customFormat="1" ht="30" customHeight="1">
      <c r="A15" s="1527" t="s">
        <v>732</v>
      </c>
      <c r="B15" s="1528"/>
      <c r="C15" s="1529">
        <f>C14/29994272*10000</f>
        <v>13.581593178857617</v>
      </c>
      <c r="D15" s="1529">
        <f>D14/30770375*10000</f>
        <v>13.574095213334253</v>
      </c>
      <c r="E15" s="1529">
        <v>13.3</v>
      </c>
      <c r="F15" s="1529">
        <v>13.2</v>
      </c>
    </row>
    <row r="16" spans="1:7" s="701" customFormat="1" ht="30" customHeight="1">
      <c r="A16" s="1532" t="s">
        <v>753</v>
      </c>
      <c r="B16" s="1521" t="s">
        <v>993</v>
      </c>
      <c r="C16" s="1521">
        <v>568</v>
      </c>
      <c r="D16" s="1521">
        <v>578</v>
      </c>
      <c r="E16" s="1521">
        <v>681</v>
      </c>
      <c r="F16" s="1521">
        <v>806</v>
      </c>
    </row>
    <row r="17" spans="1:8" ht="35.1" customHeight="1">
      <c r="A17" s="1530"/>
      <c r="B17" s="1524" t="s">
        <v>88</v>
      </c>
      <c r="C17" s="1525">
        <v>16957</v>
      </c>
      <c r="D17" s="1525">
        <v>16688</v>
      </c>
      <c r="E17" s="1525">
        <v>17627</v>
      </c>
      <c r="F17" s="1525">
        <v>18503</v>
      </c>
      <c r="G17" s="1506"/>
    </row>
    <row r="18" spans="1:8" ht="35.1" customHeight="1">
      <c r="A18" s="1526" t="s">
        <v>167</v>
      </c>
      <c r="B18" s="1519" t="s">
        <v>89</v>
      </c>
      <c r="C18" s="1533">
        <f>SUM(C16:C17)</f>
        <v>17525</v>
      </c>
      <c r="D18" s="1533">
        <f>SUM(D16:D17)</f>
        <v>17266</v>
      </c>
      <c r="E18" s="1533">
        <f>SUM(E16:E17)</f>
        <v>18308</v>
      </c>
      <c r="F18" s="1533">
        <f>SUM(F16:F17)</f>
        <v>19309</v>
      </c>
      <c r="G18" s="1506"/>
    </row>
    <row r="19" spans="1:8" s="701" customFormat="1" ht="30" customHeight="1">
      <c r="A19" s="1527" t="s">
        <v>732</v>
      </c>
      <c r="B19" s="1528"/>
      <c r="C19" s="1529">
        <f>C18/29994272*10000</f>
        <v>5.8427822485573246</v>
      </c>
      <c r="D19" s="1529">
        <f>D18/30770375*10000</f>
        <v>5.611241331962967</v>
      </c>
      <c r="E19" s="1529">
        <v>5.8</v>
      </c>
      <c r="F19" s="1529">
        <v>6</v>
      </c>
    </row>
    <row r="20" spans="1:8" s="701" customFormat="1" ht="30" customHeight="1">
      <c r="A20" s="1532" t="s">
        <v>996</v>
      </c>
      <c r="B20" s="1521" t="s">
        <v>993</v>
      </c>
      <c r="C20" s="1534">
        <v>4096</v>
      </c>
      <c r="D20" s="1534">
        <v>4742</v>
      </c>
      <c r="E20" s="1534">
        <v>5067</v>
      </c>
      <c r="F20" s="1534">
        <v>5378</v>
      </c>
    </row>
    <row r="21" spans="1:8" ht="35.1" customHeight="1">
      <c r="A21" s="1530" t="s">
        <v>755</v>
      </c>
      <c r="B21" s="1524" t="s">
        <v>88</v>
      </c>
      <c r="C21" s="1525">
        <v>14301</v>
      </c>
      <c r="D21" s="1525">
        <v>13734</v>
      </c>
      <c r="E21" s="1525">
        <v>13979</v>
      </c>
      <c r="F21" s="1525">
        <v>14600</v>
      </c>
      <c r="G21" s="1506"/>
    </row>
    <row r="22" spans="1:8" ht="35.1" customHeight="1">
      <c r="A22" s="1526" t="s">
        <v>568</v>
      </c>
      <c r="B22" s="1519" t="s">
        <v>89</v>
      </c>
      <c r="C22" s="1519">
        <f>SUM(C20:C21)</f>
        <v>18397</v>
      </c>
      <c r="D22" s="1519">
        <f>SUM(D20:D21)</f>
        <v>18476</v>
      </c>
      <c r="E22" s="1519">
        <f>SUM(E20:E21)</f>
        <v>19046</v>
      </c>
      <c r="F22" s="1519">
        <f>SUM(F20:F21)</f>
        <v>19978</v>
      </c>
      <c r="G22" s="1506"/>
    </row>
    <row r="23" spans="1:8" s="701" customFormat="1" ht="30" customHeight="1">
      <c r="A23" s="1527" t="s">
        <v>732</v>
      </c>
      <c r="B23" s="1528"/>
      <c r="C23" s="1529">
        <f>C22/29994272*10000</f>
        <v>6.1335044237779801</v>
      </c>
      <c r="D23" s="1529">
        <f>D22/30770375*10000</f>
        <v>6.004476708522402</v>
      </c>
      <c r="E23" s="1529">
        <v>6</v>
      </c>
      <c r="F23" s="1529">
        <v>6.2</v>
      </c>
    </row>
    <row r="24" spans="1:8" ht="18" customHeight="1">
      <c r="A24" s="1535" t="s">
        <v>997</v>
      </c>
      <c r="B24" s="1535"/>
      <c r="C24" s="1536"/>
      <c r="D24" s="1536"/>
      <c r="E24" s="1536"/>
      <c r="F24" s="1536" t="s">
        <v>570</v>
      </c>
      <c r="G24" s="1506"/>
      <c r="H24" s="1537"/>
    </row>
    <row r="25" spans="1:8" ht="18" customHeight="1">
      <c r="A25" s="1535"/>
      <c r="B25" s="1535"/>
      <c r="C25" s="1536"/>
      <c r="D25" s="1536"/>
      <c r="E25" s="1536"/>
      <c r="F25" s="1536"/>
      <c r="G25" s="1506"/>
    </row>
    <row r="26" spans="1:8" ht="17.25" customHeight="1">
      <c r="A26" s="1538"/>
      <c r="B26" s="1536"/>
      <c r="C26" s="1536"/>
      <c r="D26" s="1536"/>
      <c r="E26" s="1536"/>
      <c r="F26" s="1536"/>
      <c r="G26" s="1506"/>
    </row>
    <row r="27" spans="1:8" ht="10.5" customHeight="1">
      <c r="A27" s="1539"/>
      <c r="B27" s="1536"/>
      <c r="C27" s="1536"/>
      <c r="D27" s="1536"/>
      <c r="E27" s="1536"/>
      <c r="F27" s="1540"/>
      <c r="G27" s="1506"/>
    </row>
    <row r="28" spans="1:8" ht="14.25" customHeight="1">
      <c r="A28" s="1541"/>
      <c r="B28" s="1541"/>
      <c r="C28" s="1536"/>
      <c r="D28" s="1536"/>
      <c r="E28" s="1536"/>
      <c r="F28" s="1536"/>
      <c r="G28" s="1536"/>
    </row>
    <row r="29" spans="1:8">
      <c r="A29" s="1506"/>
      <c r="B29" s="1506"/>
      <c r="C29" s="1506"/>
      <c r="D29" s="1506"/>
      <c r="E29" s="1506"/>
      <c r="F29" s="1506"/>
      <c r="G29" s="1506"/>
    </row>
  </sheetData>
  <mergeCells count="10">
    <mergeCell ref="A11:B11"/>
    <mergeCell ref="A15:B15"/>
    <mergeCell ref="A19:B19"/>
    <mergeCell ref="A23:B23"/>
    <mergeCell ref="A1:F1"/>
    <mergeCell ref="A2:F2"/>
    <mergeCell ref="A3:F3"/>
    <mergeCell ref="A4:F4"/>
    <mergeCell ref="A6:B6"/>
    <mergeCell ref="A7:B7"/>
  </mergeCells>
  <printOptions horizontalCentered="1" verticalCentered="1"/>
  <pageMargins left="0.15748031496062992" right="0.15748031496062992" top="0.59055118110236227" bottom="0.59055118110236227" header="0.51181102362204722" footer="0.51181102362204722"/>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9D888-73D7-431F-9043-92BCD3A8F7AB}">
  <dimension ref="A1:S92"/>
  <sheetViews>
    <sheetView showGridLines="0" zoomScaleNormal="100" workbookViewId="0">
      <selection sqref="A1:N1"/>
    </sheetView>
  </sheetViews>
  <sheetFormatPr defaultRowHeight="12.75"/>
  <cols>
    <col min="1" max="1" width="11.85546875" style="1604" customWidth="1"/>
    <col min="2" max="2" width="8.5703125" style="1604" customWidth="1"/>
    <col min="3" max="3" width="5.7109375" style="1605" customWidth="1"/>
    <col min="4" max="4" width="8.7109375" style="1605" customWidth="1"/>
    <col min="5" max="5" width="7.7109375" style="1605" customWidth="1"/>
    <col min="6" max="6" width="5.5703125" style="1605" customWidth="1"/>
    <col min="7" max="7" width="8.7109375" style="1605" customWidth="1"/>
    <col min="8" max="8" width="7.7109375" style="1605" customWidth="1"/>
    <col min="9" max="9" width="6" style="1605" customWidth="1"/>
    <col min="10" max="10" width="8.7109375" style="1605" customWidth="1"/>
    <col min="11" max="11" width="7.7109375" style="1605" customWidth="1"/>
    <col min="12" max="12" width="5.7109375" style="1605" customWidth="1"/>
    <col min="13" max="13" width="8.7109375" style="1605" customWidth="1"/>
    <col min="14" max="14" width="7.7109375" style="1605" customWidth="1"/>
    <col min="15" max="15" width="21" style="1604" customWidth="1"/>
    <col min="16" max="16" width="19" style="1604" customWidth="1"/>
    <col min="17" max="18" width="15.7109375" style="1604" customWidth="1"/>
    <col min="19" max="19" width="13.7109375" style="1604" customWidth="1"/>
    <col min="20" max="256" width="9.140625" style="1604"/>
    <col min="257" max="257" width="11.85546875" style="1604" customWidth="1"/>
    <col min="258" max="258" width="8.5703125" style="1604" customWidth="1"/>
    <col min="259" max="259" width="5.7109375" style="1604" customWidth="1"/>
    <col min="260" max="260" width="8.7109375" style="1604" customWidth="1"/>
    <col min="261" max="261" width="7.7109375" style="1604" customWidth="1"/>
    <col min="262" max="262" width="5.5703125" style="1604" customWidth="1"/>
    <col min="263" max="263" width="8.7109375" style="1604" customWidth="1"/>
    <col min="264" max="264" width="7.7109375" style="1604" customWidth="1"/>
    <col min="265" max="265" width="6" style="1604" customWidth="1"/>
    <col min="266" max="266" width="8.7109375" style="1604" customWidth="1"/>
    <col min="267" max="267" width="7.7109375" style="1604" customWidth="1"/>
    <col min="268" max="268" width="5.7109375" style="1604" customWidth="1"/>
    <col min="269" max="269" width="8.7109375" style="1604" customWidth="1"/>
    <col min="270" max="270" width="7.7109375" style="1604" customWidth="1"/>
    <col min="271" max="271" width="21" style="1604" customWidth="1"/>
    <col min="272" max="272" width="19" style="1604" customWidth="1"/>
    <col min="273" max="274" width="15.7109375" style="1604" customWidth="1"/>
    <col min="275" max="275" width="13.7109375" style="1604" customWidth="1"/>
    <col min="276" max="512" width="9.140625" style="1604"/>
    <col min="513" max="513" width="11.85546875" style="1604" customWidth="1"/>
    <col min="514" max="514" width="8.5703125" style="1604" customWidth="1"/>
    <col min="515" max="515" width="5.7109375" style="1604" customWidth="1"/>
    <col min="516" max="516" width="8.7109375" style="1604" customWidth="1"/>
    <col min="517" max="517" width="7.7109375" style="1604" customWidth="1"/>
    <col min="518" max="518" width="5.5703125" style="1604" customWidth="1"/>
    <col min="519" max="519" width="8.7109375" style="1604" customWidth="1"/>
    <col min="520" max="520" width="7.7109375" style="1604" customWidth="1"/>
    <col min="521" max="521" width="6" style="1604" customWidth="1"/>
    <col min="522" max="522" width="8.7109375" style="1604" customWidth="1"/>
    <col min="523" max="523" width="7.7109375" style="1604" customWidth="1"/>
    <col min="524" max="524" width="5.7109375" style="1604" customWidth="1"/>
    <col min="525" max="525" width="8.7109375" style="1604" customWidth="1"/>
    <col min="526" max="526" width="7.7109375" style="1604" customWidth="1"/>
    <col min="527" max="527" width="21" style="1604" customWidth="1"/>
    <col min="528" max="528" width="19" style="1604" customWidth="1"/>
    <col min="529" max="530" width="15.7109375" style="1604" customWidth="1"/>
    <col min="531" max="531" width="13.7109375" style="1604" customWidth="1"/>
    <col min="532" max="768" width="9.140625" style="1604"/>
    <col min="769" max="769" width="11.85546875" style="1604" customWidth="1"/>
    <col min="770" max="770" width="8.5703125" style="1604" customWidth="1"/>
    <col min="771" max="771" width="5.7109375" style="1604" customWidth="1"/>
    <col min="772" max="772" width="8.7109375" style="1604" customWidth="1"/>
    <col min="773" max="773" width="7.7109375" style="1604" customWidth="1"/>
    <col min="774" max="774" width="5.5703125" style="1604" customWidth="1"/>
    <col min="775" max="775" width="8.7109375" style="1604" customWidth="1"/>
    <col min="776" max="776" width="7.7109375" style="1604" customWidth="1"/>
    <col min="777" max="777" width="6" style="1604" customWidth="1"/>
    <col min="778" max="778" width="8.7109375" style="1604" customWidth="1"/>
    <col min="779" max="779" width="7.7109375" style="1604" customWidth="1"/>
    <col min="780" max="780" width="5.7109375" style="1604" customWidth="1"/>
    <col min="781" max="781" width="8.7109375" style="1604" customWidth="1"/>
    <col min="782" max="782" width="7.7109375" style="1604" customWidth="1"/>
    <col min="783" max="783" width="21" style="1604" customWidth="1"/>
    <col min="784" max="784" width="19" style="1604" customWidth="1"/>
    <col min="785" max="786" width="15.7109375" style="1604" customWidth="1"/>
    <col min="787" max="787" width="13.7109375" style="1604" customWidth="1"/>
    <col min="788" max="1024" width="9.140625" style="1604"/>
    <col min="1025" max="1025" width="11.85546875" style="1604" customWidth="1"/>
    <col min="1026" max="1026" width="8.5703125" style="1604" customWidth="1"/>
    <col min="1027" max="1027" width="5.7109375" style="1604" customWidth="1"/>
    <col min="1028" max="1028" width="8.7109375" style="1604" customWidth="1"/>
    <col min="1029" max="1029" width="7.7109375" style="1604" customWidth="1"/>
    <col min="1030" max="1030" width="5.5703125" style="1604" customWidth="1"/>
    <col min="1031" max="1031" width="8.7109375" style="1604" customWidth="1"/>
    <col min="1032" max="1032" width="7.7109375" style="1604" customWidth="1"/>
    <col min="1033" max="1033" width="6" style="1604" customWidth="1"/>
    <col min="1034" max="1034" width="8.7109375" style="1604" customWidth="1"/>
    <col min="1035" max="1035" width="7.7109375" style="1604" customWidth="1"/>
    <col min="1036" max="1036" width="5.7109375" style="1604" customWidth="1"/>
    <col min="1037" max="1037" width="8.7109375" style="1604" customWidth="1"/>
    <col min="1038" max="1038" width="7.7109375" style="1604" customWidth="1"/>
    <col min="1039" max="1039" width="21" style="1604" customWidth="1"/>
    <col min="1040" max="1040" width="19" style="1604" customWidth="1"/>
    <col min="1041" max="1042" width="15.7109375" style="1604" customWidth="1"/>
    <col min="1043" max="1043" width="13.7109375" style="1604" customWidth="1"/>
    <col min="1044" max="1280" width="9.140625" style="1604"/>
    <col min="1281" max="1281" width="11.85546875" style="1604" customWidth="1"/>
    <col min="1282" max="1282" width="8.5703125" style="1604" customWidth="1"/>
    <col min="1283" max="1283" width="5.7109375" style="1604" customWidth="1"/>
    <col min="1284" max="1284" width="8.7109375" style="1604" customWidth="1"/>
    <col min="1285" max="1285" width="7.7109375" style="1604" customWidth="1"/>
    <col min="1286" max="1286" width="5.5703125" style="1604" customWidth="1"/>
    <col min="1287" max="1287" width="8.7109375" style="1604" customWidth="1"/>
    <col min="1288" max="1288" width="7.7109375" style="1604" customWidth="1"/>
    <col min="1289" max="1289" width="6" style="1604" customWidth="1"/>
    <col min="1290" max="1290" width="8.7109375" style="1604" customWidth="1"/>
    <col min="1291" max="1291" width="7.7109375" style="1604" customWidth="1"/>
    <col min="1292" max="1292" width="5.7109375" style="1604" customWidth="1"/>
    <col min="1293" max="1293" width="8.7109375" style="1604" customWidth="1"/>
    <col min="1294" max="1294" width="7.7109375" style="1604" customWidth="1"/>
    <col min="1295" max="1295" width="21" style="1604" customWidth="1"/>
    <col min="1296" max="1296" width="19" style="1604" customWidth="1"/>
    <col min="1297" max="1298" width="15.7109375" style="1604" customWidth="1"/>
    <col min="1299" max="1299" width="13.7109375" style="1604" customWidth="1"/>
    <col min="1300" max="1536" width="9.140625" style="1604"/>
    <col min="1537" max="1537" width="11.85546875" style="1604" customWidth="1"/>
    <col min="1538" max="1538" width="8.5703125" style="1604" customWidth="1"/>
    <col min="1539" max="1539" width="5.7109375" style="1604" customWidth="1"/>
    <col min="1540" max="1540" width="8.7109375" style="1604" customWidth="1"/>
    <col min="1541" max="1541" width="7.7109375" style="1604" customWidth="1"/>
    <col min="1542" max="1542" width="5.5703125" style="1604" customWidth="1"/>
    <col min="1543" max="1543" width="8.7109375" style="1604" customWidth="1"/>
    <col min="1544" max="1544" width="7.7109375" style="1604" customWidth="1"/>
    <col min="1545" max="1545" width="6" style="1604" customWidth="1"/>
    <col min="1546" max="1546" width="8.7109375" style="1604" customWidth="1"/>
    <col min="1547" max="1547" width="7.7109375" style="1604" customWidth="1"/>
    <col min="1548" max="1548" width="5.7109375" style="1604" customWidth="1"/>
    <col min="1549" max="1549" width="8.7109375" style="1604" customWidth="1"/>
    <col min="1550" max="1550" width="7.7109375" style="1604" customWidth="1"/>
    <col min="1551" max="1551" width="21" style="1604" customWidth="1"/>
    <col min="1552" max="1552" width="19" style="1604" customWidth="1"/>
    <col min="1553" max="1554" width="15.7109375" style="1604" customWidth="1"/>
    <col min="1555" max="1555" width="13.7109375" style="1604" customWidth="1"/>
    <col min="1556" max="1792" width="9.140625" style="1604"/>
    <col min="1793" max="1793" width="11.85546875" style="1604" customWidth="1"/>
    <col min="1794" max="1794" width="8.5703125" style="1604" customWidth="1"/>
    <col min="1795" max="1795" width="5.7109375" style="1604" customWidth="1"/>
    <col min="1796" max="1796" width="8.7109375" style="1604" customWidth="1"/>
    <col min="1797" max="1797" width="7.7109375" style="1604" customWidth="1"/>
    <col min="1798" max="1798" width="5.5703125" style="1604" customWidth="1"/>
    <col min="1799" max="1799" width="8.7109375" style="1604" customWidth="1"/>
    <col min="1800" max="1800" width="7.7109375" style="1604" customWidth="1"/>
    <col min="1801" max="1801" width="6" style="1604" customWidth="1"/>
    <col min="1802" max="1802" width="8.7109375" style="1604" customWidth="1"/>
    <col min="1803" max="1803" width="7.7109375" style="1604" customWidth="1"/>
    <col min="1804" max="1804" width="5.7109375" style="1604" customWidth="1"/>
    <col min="1805" max="1805" width="8.7109375" style="1604" customWidth="1"/>
    <col min="1806" max="1806" width="7.7109375" style="1604" customWidth="1"/>
    <col min="1807" max="1807" width="21" style="1604" customWidth="1"/>
    <col min="1808" max="1808" width="19" style="1604" customWidth="1"/>
    <col min="1809" max="1810" width="15.7109375" style="1604" customWidth="1"/>
    <col min="1811" max="1811" width="13.7109375" style="1604" customWidth="1"/>
    <col min="1812" max="2048" width="9.140625" style="1604"/>
    <col min="2049" max="2049" width="11.85546875" style="1604" customWidth="1"/>
    <col min="2050" max="2050" width="8.5703125" style="1604" customWidth="1"/>
    <col min="2051" max="2051" width="5.7109375" style="1604" customWidth="1"/>
    <col min="2052" max="2052" width="8.7109375" style="1604" customWidth="1"/>
    <col min="2053" max="2053" width="7.7109375" style="1604" customWidth="1"/>
    <col min="2054" max="2054" width="5.5703125" style="1604" customWidth="1"/>
    <col min="2055" max="2055" width="8.7109375" style="1604" customWidth="1"/>
    <col min="2056" max="2056" width="7.7109375" style="1604" customWidth="1"/>
    <col min="2057" max="2057" width="6" style="1604" customWidth="1"/>
    <col min="2058" max="2058" width="8.7109375" style="1604" customWidth="1"/>
    <col min="2059" max="2059" width="7.7109375" style="1604" customWidth="1"/>
    <col min="2060" max="2060" width="5.7109375" style="1604" customWidth="1"/>
    <col min="2061" max="2061" width="8.7109375" style="1604" customWidth="1"/>
    <col min="2062" max="2062" width="7.7109375" style="1604" customWidth="1"/>
    <col min="2063" max="2063" width="21" style="1604" customWidth="1"/>
    <col min="2064" max="2064" width="19" style="1604" customWidth="1"/>
    <col min="2065" max="2066" width="15.7109375" style="1604" customWidth="1"/>
    <col min="2067" max="2067" width="13.7109375" style="1604" customWidth="1"/>
    <col min="2068" max="2304" width="9.140625" style="1604"/>
    <col min="2305" max="2305" width="11.85546875" style="1604" customWidth="1"/>
    <col min="2306" max="2306" width="8.5703125" style="1604" customWidth="1"/>
    <col min="2307" max="2307" width="5.7109375" style="1604" customWidth="1"/>
    <col min="2308" max="2308" width="8.7109375" style="1604" customWidth="1"/>
    <col min="2309" max="2309" width="7.7109375" style="1604" customWidth="1"/>
    <col min="2310" max="2310" width="5.5703125" style="1604" customWidth="1"/>
    <col min="2311" max="2311" width="8.7109375" style="1604" customWidth="1"/>
    <col min="2312" max="2312" width="7.7109375" style="1604" customWidth="1"/>
    <col min="2313" max="2313" width="6" style="1604" customWidth="1"/>
    <col min="2314" max="2314" width="8.7109375" style="1604" customWidth="1"/>
    <col min="2315" max="2315" width="7.7109375" style="1604" customWidth="1"/>
    <col min="2316" max="2316" width="5.7109375" style="1604" customWidth="1"/>
    <col min="2317" max="2317" width="8.7109375" style="1604" customWidth="1"/>
    <col min="2318" max="2318" width="7.7109375" style="1604" customWidth="1"/>
    <col min="2319" max="2319" width="21" style="1604" customWidth="1"/>
    <col min="2320" max="2320" width="19" style="1604" customWidth="1"/>
    <col min="2321" max="2322" width="15.7109375" style="1604" customWidth="1"/>
    <col min="2323" max="2323" width="13.7109375" style="1604" customWidth="1"/>
    <col min="2324" max="2560" width="9.140625" style="1604"/>
    <col min="2561" max="2561" width="11.85546875" style="1604" customWidth="1"/>
    <col min="2562" max="2562" width="8.5703125" style="1604" customWidth="1"/>
    <col min="2563" max="2563" width="5.7109375" style="1604" customWidth="1"/>
    <col min="2564" max="2564" width="8.7109375" style="1604" customWidth="1"/>
    <col min="2565" max="2565" width="7.7109375" style="1604" customWidth="1"/>
    <col min="2566" max="2566" width="5.5703125" style="1604" customWidth="1"/>
    <col min="2567" max="2567" width="8.7109375" style="1604" customWidth="1"/>
    <col min="2568" max="2568" width="7.7109375" style="1604" customWidth="1"/>
    <col min="2569" max="2569" width="6" style="1604" customWidth="1"/>
    <col min="2570" max="2570" width="8.7109375" style="1604" customWidth="1"/>
    <col min="2571" max="2571" width="7.7109375" style="1604" customWidth="1"/>
    <col min="2572" max="2572" width="5.7109375" style="1604" customWidth="1"/>
    <col min="2573" max="2573" width="8.7109375" style="1604" customWidth="1"/>
    <col min="2574" max="2574" width="7.7109375" style="1604" customWidth="1"/>
    <col min="2575" max="2575" width="21" style="1604" customWidth="1"/>
    <col min="2576" max="2576" width="19" style="1604" customWidth="1"/>
    <col min="2577" max="2578" width="15.7109375" style="1604" customWidth="1"/>
    <col min="2579" max="2579" width="13.7109375" style="1604" customWidth="1"/>
    <col min="2580" max="2816" width="9.140625" style="1604"/>
    <col min="2817" max="2817" width="11.85546875" style="1604" customWidth="1"/>
    <col min="2818" max="2818" width="8.5703125" style="1604" customWidth="1"/>
    <col min="2819" max="2819" width="5.7109375" style="1604" customWidth="1"/>
    <col min="2820" max="2820" width="8.7109375" style="1604" customWidth="1"/>
    <col min="2821" max="2821" width="7.7109375" style="1604" customWidth="1"/>
    <col min="2822" max="2822" width="5.5703125" style="1604" customWidth="1"/>
    <col min="2823" max="2823" width="8.7109375" style="1604" customWidth="1"/>
    <col min="2824" max="2824" width="7.7109375" style="1604" customWidth="1"/>
    <col min="2825" max="2825" width="6" style="1604" customWidth="1"/>
    <col min="2826" max="2826" width="8.7109375" style="1604" customWidth="1"/>
    <col min="2827" max="2827" width="7.7109375" style="1604" customWidth="1"/>
    <col min="2828" max="2828" width="5.7109375" style="1604" customWidth="1"/>
    <col min="2829" max="2829" width="8.7109375" style="1604" customWidth="1"/>
    <col min="2830" max="2830" width="7.7109375" style="1604" customWidth="1"/>
    <col min="2831" max="2831" width="21" style="1604" customWidth="1"/>
    <col min="2832" max="2832" width="19" style="1604" customWidth="1"/>
    <col min="2833" max="2834" width="15.7109375" style="1604" customWidth="1"/>
    <col min="2835" max="2835" width="13.7109375" style="1604" customWidth="1"/>
    <col min="2836" max="3072" width="9.140625" style="1604"/>
    <col min="3073" max="3073" width="11.85546875" style="1604" customWidth="1"/>
    <col min="3074" max="3074" width="8.5703125" style="1604" customWidth="1"/>
    <col min="3075" max="3075" width="5.7109375" style="1604" customWidth="1"/>
    <col min="3076" max="3076" width="8.7109375" style="1604" customWidth="1"/>
    <col min="3077" max="3077" width="7.7109375" style="1604" customWidth="1"/>
    <col min="3078" max="3078" width="5.5703125" style="1604" customWidth="1"/>
    <col min="3079" max="3079" width="8.7109375" style="1604" customWidth="1"/>
    <col min="3080" max="3080" width="7.7109375" style="1604" customWidth="1"/>
    <col min="3081" max="3081" width="6" style="1604" customWidth="1"/>
    <col min="3082" max="3082" width="8.7109375" style="1604" customWidth="1"/>
    <col min="3083" max="3083" width="7.7109375" style="1604" customWidth="1"/>
    <col min="3084" max="3084" width="5.7109375" style="1604" customWidth="1"/>
    <col min="3085" max="3085" width="8.7109375" style="1604" customWidth="1"/>
    <col min="3086" max="3086" width="7.7109375" style="1604" customWidth="1"/>
    <col min="3087" max="3087" width="21" style="1604" customWidth="1"/>
    <col min="3088" max="3088" width="19" style="1604" customWidth="1"/>
    <col min="3089" max="3090" width="15.7109375" style="1604" customWidth="1"/>
    <col min="3091" max="3091" width="13.7109375" style="1604" customWidth="1"/>
    <col min="3092" max="3328" width="9.140625" style="1604"/>
    <col min="3329" max="3329" width="11.85546875" style="1604" customWidth="1"/>
    <col min="3330" max="3330" width="8.5703125" style="1604" customWidth="1"/>
    <col min="3331" max="3331" width="5.7109375" style="1604" customWidth="1"/>
    <col min="3332" max="3332" width="8.7109375" style="1604" customWidth="1"/>
    <col min="3333" max="3333" width="7.7109375" style="1604" customWidth="1"/>
    <col min="3334" max="3334" width="5.5703125" style="1604" customWidth="1"/>
    <col min="3335" max="3335" width="8.7109375" style="1604" customWidth="1"/>
    <col min="3336" max="3336" width="7.7109375" style="1604" customWidth="1"/>
    <col min="3337" max="3337" width="6" style="1604" customWidth="1"/>
    <col min="3338" max="3338" width="8.7109375" style="1604" customWidth="1"/>
    <col min="3339" max="3339" width="7.7109375" style="1604" customWidth="1"/>
    <col min="3340" max="3340" width="5.7109375" style="1604" customWidth="1"/>
    <col min="3341" max="3341" width="8.7109375" style="1604" customWidth="1"/>
    <col min="3342" max="3342" width="7.7109375" style="1604" customWidth="1"/>
    <col min="3343" max="3343" width="21" style="1604" customWidth="1"/>
    <col min="3344" max="3344" width="19" style="1604" customWidth="1"/>
    <col min="3345" max="3346" width="15.7109375" style="1604" customWidth="1"/>
    <col min="3347" max="3347" width="13.7109375" style="1604" customWidth="1"/>
    <col min="3348" max="3584" width="9.140625" style="1604"/>
    <col min="3585" max="3585" width="11.85546875" style="1604" customWidth="1"/>
    <col min="3586" max="3586" width="8.5703125" style="1604" customWidth="1"/>
    <col min="3587" max="3587" width="5.7109375" style="1604" customWidth="1"/>
    <col min="3588" max="3588" width="8.7109375" style="1604" customWidth="1"/>
    <col min="3589" max="3589" width="7.7109375" style="1604" customWidth="1"/>
    <col min="3590" max="3590" width="5.5703125" style="1604" customWidth="1"/>
    <col min="3591" max="3591" width="8.7109375" style="1604" customWidth="1"/>
    <col min="3592" max="3592" width="7.7109375" style="1604" customWidth="1"/>
    <col min="3593" max="3593" width="6" style="1604" customWidth="1"/>
    <col min="3594" max="3594" width="8.7109375" style="1604" customWidth="1"/>
    <col min="3595" max="3595" width="7.7109375" style="1604" customWidth="1"/>
    <col min="3596" max="3596" width="5.7109375" style="1604" customWidth="1"/>
    <col min="3597" max="3597" width="8.7109375" style="1604" customWidth="1"/>
    <col min="3598" max="3598" width="7.7109375" style="1604" customWidth="1"/>
    <col min="3599" max="3599" width="21" style="1604" customWidth="1"/>
    <col min="3600" max="3600" width="19" style="1604" customWidth="1"/>
    <col min="3601" max="3602" width="15.7109375" style="1604" customWidth="1"/>
    <col min="3603" max="3603" width="13.7109375" style="1604" customWidth="1"/>
    <col min="3604" max="3840" width="9.140625" style="1604"/>
    <col min="3841" max="3841" width="11.85546875" style="1604" customWidth="1"/>
    <col min="3842" max="3842" width="8.5703125" style="1604" customWidth="1"/>
    <col min="3843" max="3843" width="5.7109375" style="1604" customWidth="1"/>
    <col min="3844" max="3844" width="8.7109375" style="1604" customWidth="1"/>
    <col min="3845" max="3845" width="7.7109375" style="1604" customWidth="1"/>
    <col min="3846" max="3846" width="5.5703125" style="1604" customWidth="1"/>
    <col min="3847" max="3847" width="8.7109375" style="1604" customWidth="1"/>
    <col min="3848" max="3848" width="7.7109375" style="1604" customWidth="1"/>
    <col min="3849" max="3849" width="6" style="1604" customWidth="1"/>
    <col min="3850" max="3850" width="8.7109375" style="1604" customWidth="1"/>
    <col min="3851" max="3851" width="7.7109375" style="1604" customWidth="1"/>
    <col min="3852" max="3852" width="5.7109375" style="1604" customWidth="1"/>
    <col min="3853" max="3853" width="8.7109375" style="1604" customWidth="1"/>
    <col min="3854" max="3854" width="7.7109375" style="1604" customWidth="1"/>
    <col min="3855" max="3855" width="21" style="1604" customWidth="1"/>
    <col min="3856" max="3856" width="19" style="1604" customWidth="1"/>
    <col min="3857" max="3858" width="15.7109375" style="1604" customWidth="1"/>
    <col min="3859" max="3859" width="13.7109375" style="1604" customWidth="1"/>
    <col min="3860" max="4096" width="9.140625" style="1604"/>
    <col min="4097" max="4097" width="11.85546875" style="1604" customWidth="1"/>
    <col min="4098" max="4098" width="8.5703125" style="1604" customWidth="1"/>
    <col min="4099" max="4099" width="5.7109375" style="1604" customWidth="1"/>
    <col min="4100" max="4100" width="8.7109375" style="1604" customWidth="1"/>
    <col min="4101" max="4101" width="7.7109375" style="1604" customWidth="1"/>
    <col min="4102" max="4102" width="5.5703125" style="1604" customWidth="1"/>
    <col min="4103" max="4103" width="8.7109375" style="1604" customWidth="1"/>
    <col min="4104" max="4104" width="7.7109375" style="1604" customWidth="1"/>
    <col min="4105" max="4105" width="6" style="1604" customWidth="1"/>
    <col min="4106" max="4106" width="8.7109375" style="1604" customWidth="1"/>
    <col min="4107" max="4107" width="7.7109375" style="1604" customWidth="1"/>
    <col min="4108" max="4108" width="5.7109375" style="1604" customWidth="1"/>
    <col min="4109" max="4109" width="8.7109375" style="1604" customWidth="1"/>
    <col min="4110" max="4110" width="7.7109375" style="1604" customWidth="1"/>
    <col min="4111" max="4111" width="21" style="1604" customWidth="1"/>
    <col min="4112" max="4112" width="19" style="1604" customWidth="1"/>
    <col min="4113" max="4114" width="15.7109375" style="1604" customWidth="1"/>
    <col min="4115" max="4115" width="13.7109375" style="1604" customWidth="1"/>
    <col min="4116" max="4352" width="9.140625" style="1604"/>
    <col min="4353" max="4353" width="11.85546875" style="1604" customWidth="1"/>
    <col min="4354" max="4354" width="8.5703125" style="1604" customWidth="1"/>
    <col min="4355" max="4355" width="5.7109375" style="1604" customWidth="1"/>
    <col min="4356" max="4356" width="8.7109375" style="1604" customWidth="1"/>
    <col min="4357" max="4357" width="7.7109375" style="1604" customWidth="1"/>
    <col min="4358" max="4358" width="5.5703125" style="1604" customWidth="1"/>
    <col min="4359" max="4359" width="8.7109375" style="1604" customWidth="1"/>
    <col min="4360" max="4360" width="7.7109375" style="1604" customWidth="1"/>
    <col min="4361" max="4361" width="6" style="1604" customWidth="1"/>
    <col min="4362" max="4362" width="8.7109375" style="1604" customWidth="1"/>
    <col min="4363" max="4363" width="7.7109375" style="1604" customWidth="1"/>
    <col min="4364" max="4364" width="5.7109375" style="1604" customWidth="1"/>
    <col min="4365" max="4365" width="8.7109375" style="1604" customWidth="1"/>
    <col min="4366" max="4366" width="7.7109375" style="1604" customWidth="1"/>
    <col min="4367" max="4367" width="21" style="1604" customWidth="1"/>
    <col min="4368" max="4368" width="19" style="1604" customWidth="1"/>
    <col min="4369" max="4370" width="15.7109375" style="1604" customWidth="1"/>
    <col min="4371" max="4371" width="13.7109375" style="1604" customWidth="1"/>
    <col min="4372" max="4608" width="9.140625" style="1604"/>
    <col min="4609" max="4609" width="11.85546875" style="1604" customWidth="1"/>
    <col min="4610" max="4610" width="8.5703125" style="1604" customWidth="1"/>
    <col min="4611" max="4611" width="5.7109375" style="1604" customWidth="1"/>
    <col min="4612" max="4612" width="8.7109375" style="1604" customWidth="1"/>
    <col min="4613" max="4613" width="7.7109375" style="1604" customWidth="1"/>
    <col min="4614" max="4614" width="5.5703125" style="1604" customWidth="1"/>
    <col min="4615" max="4615" width="8.7109375" style="1604" customWidth="1"/>
    <col min="4616" max="4616" width="7.7109375" style="1604" customWidth="1"/>
    <col min="4617" max="4617" width="6" style="1604" customWidth="1"/>
    <col min="4618" max="4618" width="8.7109375" style="1604" customWidth="1"/>
    <col min="4619" max="4619" width="7.7109375" style="1604" customWidth="1"/>
    <col min="4620" max="4620" width="5.7109375" style="1604" customWidth="1"/>
    <col min="4621" max="4621" width="8.7109375" style="1604" customWidth="1"/>
    <col min="4622" max="4622" width="7.7109375" style="1604" customWidth="1"/>
    <col min="4623" max="4623" width="21" style="1604" customWidth="1"/>
    <col min="4624" max="4624" width="19" style="1604" customWidth="1"/>
    <col min="4625" max="4626" width="15.7109375" style="1604" customWidth="1"/>
    <col min="4627" max="4627" width="13.7109375" style="1604" customWidth="1"/>
    <col min="4628" max="4864" width="9.140625" style="1604"/>
    <col min="4865" max="4865" width="11.85546875" style="1604" customWidth="1"/>
    <col min="4866" max="4866" width="8.5703125" style="1604" customWidth="1"/>
    <col min="4867" max="4867" width="5.7109375" style="1604" customWidth="1"/>
    <col min="4868" max="4868" width="8.7109375" style="1604" customWidth="1"/>
    <col min="4869" max="4869" width="7.7109375" style="1604" customWidth="1"/>
    <col min="4870" max="4870" width="5.5703125" style="1604" customWidth="1"/>
    <col min="4871" max="4871" width="8.7109375" style="1604" customWidth="1"/>
    <col min="4872" max="4872" width="7.7109375" style="1604" customWidth="1"/>
    <col min="4873" max="4873" width="6" style="1604" customWidth="1"/>
    <col min="4874" max="4874" width="8.7109375" style="1604" customWidth="1"/>
    <col min="4875" max="4875" width="7.7109375" style="1604" customWidth="1"/>
    <col min="4876" max="4876" width="5.7109375" style="1604" customWidth="1"/>
    <col min="4877" max="4877" width="8.7109375" style="1604" customWidth="1"/>
    <col min="4878" max="4878" width="7.7109375" style="1604" customWidth="1"/>
    <col min="4879" max="4879" width="21" style="1604" customWidth="1"/>
    <col min="4880" max="4880" width="19" style="1604" customWidth="1"/>
    <col min="4881" max="4882" width="15.7109375" style="1604" customWidth="1"/>
    <col min="4883" max="4883" width="13.7109375" style="1604" customWidth="1"/>
    <col min="4884" max="5120" width="9.140625" style="1604"/>
    <col min="5121" max="5121" width="11.85546875" style="1604" customWidth="1"/>
    <col min="5122" max="5122" width="8.5703125" style="1604" customWidth="1"/>
    <col min="5123" max="5123" width="5.7109375" style="1604" customWidth="1"/>
    <col min="5124" max="5124" width="8.7109375" style="1604" customWidth="1"/>
    <col min="5125" max="5125" width="7.7109375" style="1604" customWidth="1"/>
    <col min="5126" max="5126" width="5.5703125" style="1604" customWidth="1"/>
    <col min="5127" max="5127" width="8.7109375" style="1604" customWidth="1"/>
    <col min="5128" max="5128" width="7.7109375" style="1604" customWidth="1"/>
    <col min="5129" max="5129" width="6" style="1604" customWidth="1"/>
    <col min="5130" max="5130" width="8.7109375" style="1604" customWidth="1"/>
    <col min="5131" max="5131" width="7.7109375" style="1604" customWidth="1"/>
    <col min="5132" max="5132" width="5.7109375" style="1604" customWidth="1"/>
    <col min="5133" max="5133" width="8.7109375" style="1604" customWidth="1"/>
    <col min="5134" max="5134" width="7.7109375" style="1604" customWidth="1"/>
    <col min="5135" max="5135" width="21" style="1604" customWidth="1"/>
    <col min="5136" max="5136" width="19" style="1604" customWidth="1"/>
    <col min="5137" max="5138" width="15.7109375" style="1604" customWidth="1"/>
    <col min="5139" max="5139" width="13.7109375" style="1604" customWidth="1"/>
    <col min="5140" max="5376" width="9.140625" style="1604"/>
    <col min="5377" max="5377" width="11.85546875" style="1604" customWidth="1"/>
    <col min="5378" max="5378" width="8.5703125" style="1604" customWidth="1"/>
    <col min="5379" max="5379" width="5.7109375" style="1604" customWidth="1"/>
    <col min="5380" max="5380" width="8.7109375" style="1604" customWidth="1"/>
    <col min="5381" max="5381" width="7.7109375" style="1604" customWidth="1"/>
    <col min="5382" max="5382" width="5.5703125" style="1604" customWidth="1"/>
    <col min="5383" max="5383" width="8.7109375" style="1604" customWidth="1"/>
    <col min="5384" max="5384" width="7.7109375" style="1604" customWidth="1"/>
    <col min="5385" max="5385" width="6" style="1604" customWidth="1"/>
    <col min="5386" max="5386" width="8.7109375" style="1604" customWidth="1"/>
    <col min="5387" max="5387" width="7.7109375" style="1604" customWidth="1"/>
    <col min="5388" max="5388" width="5.7109375" style="1604" customWidth="1"/>
    <col min="5389" max="5389" width="8.7109375" style="1604" customWidth="1"/>
    <col min="5390" max="5390" width="7.7109375" style="1604" customWidth="1"/>
    <col min="5391" max="5391" width="21" style="1604" customWidth="1"/>
    <col min="5392" max="5392" width="19" style="1604" customWidth="1"/>
    <col min="5393" max="5394" width="15.7109375" style="1604" customWidth="1"/>
    <col min="5395" max="5395" width="13.7109375" style="1604" customWidth="1"/>
    <col min="5396" max="5632" width="9.140625" style="1604"/>
    <col min="5633" max="5633" width="11.85546875" style="1604" customWidth="1"/>
    <col min="5634" max="5634" width="8.5703125" style="1604" customWidth="1"/>
    <col min="5635" max="5635" width="5.7109375" style="1604" customWidth="1"/>
    <col min="5636" max="5636" width="8.7109375" style="1604" customWidth="1"/>
    <col min="5637" max="5637" width="7.7109375" style="1604" customWidth="1"/>
    <col min="5638" max="5638" width="5.5703125" style="1604" customWidth="1"/>
    <col min="5639" max="5639" width="8.7109375" style="1604" customWidth="1"/>
    <col min="5640" max="5640" width="7.7109375" style="1604" customWidth="1"/>
    <col min="5641" max="5641" width="6" style="1604" customWidth="1"/>
    <col min="5642" max="5642" width="8.7109375" style="1604" customWidth="1"/>
    <col min="5643" max="5643" width="7.7109375" style="1604" customWidth="1"/>
    <col min="5644" max="5644" width="5.7109375" style="1604" customWidth="1"/>
    <col min="5645" max="5645" width="8.7109375" style="1604" customWidth="1"/>
    <col min="5646" max="5646" width="7.7109375" style="1604" customWidth="1"/>
    <col min="5647" max="5647" width="21" style="1604" customWidth="1"/>
    <col min="5648" max="5648" width="19" style="1604" customWidth="1"/>
    <col min="5649" max="5650" width="15.7109375" style="1604" customWidth="1"/>
    <col min="5651" max="5651" width="13.7109375" style="1604" customWidth="1"/>
    <col min="5652" max="5888" width="9.140625" style="1604"/>
    <col min="5889" max="5889" width="11.85546875" style="1604" customWidth="1"/>
    <col min="5890" max="5890" width="8.5703125" style="1604" customWidth="1"/>
    <col min="5891" max="5891" width="5.7109375" style="1604" customWidth="1"/>
    <col min="5892" max="5892" width="8.7109375" style="1604" customWidth="1"/>
    <col min="5893" max="5893" width="7.7109375" style="1604" customWidth="1"/>
    <col min="5894" max="5894" width="5.5703125" style="1604" customWidth="1"/>
    <col min="5895" max="5895" width="8.7109375" style="1604" customWidth="1"/>
    <col min="5896" max="5896" width="7.7109375" style="1604" customWidth="1"/>
    <col min="5897" max="5897" width="6" style="1604" customWidth="1"/>
    <col min="5898" max="5898" width="8.7109375" style="1604" customWidth="1"/>
    <col min="5899" max="5899" width="7.7109375" style="1604" customWidth="1"/>
    <col min="5900" max="5900" width="5.7109375" style="1604" customWidth="1"/>
    <col min="5901" max="5901" width="8.7109375" style="1604" customWidth="1"/>
    <col min="5902" max="5902" width="7.7109375" style="1604" customWidth="1"/>
    <col min="5903" max="5903" width="21" style="1604" customWidth="1"/>
    <col min="5904" max="5904" width="19" style="1604" customWidth="1"/>
    <col min="5905" max="5906" width="15.7109375" style="1604" customWidth="1"/>
    <col min="5907" max="5907" width="13.7109375" style="1604" customWidth="1"/>
    <col min="5908" max="6144" width="9.140625" style="1604"/>
    <col min="6145" max="6145" width="11.85546875" style="1604" customWidth="1"/>
    <col min="6146" max="6146" width="8.5703125" style="1604" customWidth="1"/>
    <col min="6147" max="6147" width="5.7109375" style="1604" customWidth="1"/>
    <col min="6148" max="6148" width="8.7109375" style="1604" customWidth="1"/>
    <col min="6149" max="6149" width="7.7109375" style="1604" customWidth="1"/>
    <col min="6150" max="6150" width="5.5703125" style="1604" customWidth="1"/>
    <col min="6151" max="6151" width="8.7109375" style="1604" customWidth="1"/>
    <col min="6152" max="6152" width="7.7109375" style="1604" customWidth="1"/>
    <col min="6153" max="6153" width="6" style="1604" customWidth="1"/>
    <col min="6154" max="6154" width="8.7109375" style="1604" customWidth="1"/>
    <col min="6155" max="6155" width="7.7109375" style="1604" customWidth="1"/>
    <col min="6156" max="6156" width="5.7109375" style="1604" customWidth="1"/>
    <col min="6157" max="6157" width="8.7109375" style="1604" customWidth="1"/>
    <col min="6158" max="6158" width="7.7109375" style="1604" customWidth="1"/>
    <col min="6159" max="6159" width="21" style="1604" customWidth="1"/>
    <col min="6160" max="6160" width="19" style="1604" customWidth="1"/>
    <col min="6161" max="6162" width="15.7109375" style="1604" customWidth="1"/>
    <col min="6163" max="6163" width="13.7109375" style="1604" customWidth="1"/>
    <col min="6164" max="6400" width="9.140625" style="1604"/>
    <col min="6401" max="6401" width="11.85546875" style="1604" customWidth="1"/>
    <col min="6402" max="6402" width="8.5703125" style="1604" customWidth="1"/>
    <col min="6403" max="6403" width="5.7109375" style="1604" customWidth="1"/>
    <col min="6404" max="6404" width="8.7109375" style="1604" customWidth="1"/>
    <col min="6405" max="6405" width="7.7109375" style="1604" customWidth="1"/>
    <col min="6406" max="6406" width="5.5703125" style="1604" customWidth="1"/>
    <col min="6407" max="6407" width="8.7109375" style="1604" customWidth="1"/>
    <col min="6408" max="6408" width="7.7109375" style="1604" customWidth="1"/>
    <col min="6409" max="6409" width="6" style="1604" customWidth="1"/>
    <col min="6410" max="6410" width="8.7109375" style="1604" customWidth="1"/>
    <col min="6411" max="6411" width="7.7109375" style="1604" customWidth="1"/>
    <col min="6412" max="6412" width="5.7109375" style="1604" customWidth="1"/>
    <col min="6413" max="6413" width="8.7109375" style="1604" customWidth="1"/>
    <col min="6414" max="6414" width="7.7109375" style="1604" customWidth="1"/>
    <col min="6415" max="6415" width="21" style="1604" customWidth="1"/>
    <col min="6416" max="6416" width="19" style="1604" customWidth="1"/>
    <col min="6417" max="6418" width="15.7109375" style="1604" customWidth="1"/>
    <col min="6419" max="6419" width="13.7109375" style="1604" customWidth="1"/>
    <col min="6420" max="6656" width="9.140625" style="1604"/>
    <col min="6657" max="6657" width="11.85546875" style="1604" customWidth="1"/>
    <col min="6658" max="6658" width="8.5703125" style="1604" customWidth="1"/>
    <col min="6659" max="6659" width="5.7109375" style="1604" customWidth="1"/>
    <col min="6660" max="6660" width="8.7109375" style="1604" customWidth="1"/>
    <col min="6661" max="6661" width="7.7109375" style="1604" customWidth="1"/>
    <col min="6662" max="6662" width="5.5703125" style="1604" customWidth="1"/>
    <col min="6663" max="6663" width="8.7109375" style="1604" customWidth="1"/>
    <col min="6664" max="6664" width="7.7109375" style="1604" customWidth="1"/>
    <col min="6665" max="6665" width="6" style="1604" customWidth="1"/>
    <col min="6666" max="6666" width="8.7109375" style="1604" customWidth="1"/>
    <col min="6667" max="6667" width="7.7109375" style="1604" customWidth="1"/>
    <col min="6668" max="6668" width="5.7109375" style="1604" customWidth="1"/>
    <col min="6669" max="6669" width="8.7109375" style="1604" customWidth="1"/>
    <col min="6670" max="6670" width="7.7109375" style="1604" customWidth="1"/>
    <col min="6671" max="6671" width="21" style="1604" customWidth="1"/>
    <col min="6672" max="6672" width="19" style="1604" customWidth="1"/>
    <col min="6673" max="6674" width="15.7109375" style="1604" customWidth="1"/>
    <col min="6675" max="6675" width="13.7109375" style="1604" customWidth="1"/>
    <col min="6676" max="6912" width="9.140625" style="1604"/>
    <col min="6913" max="6913" width="11.85546875" style="1604" customWidth="1"/>
    <col min="6914" max="6914" width="8.5703125" style="1604" customWidth="1"/>
    <col min="6915" max="6915" width="5.7109375" style="1604" customWidth="1"/>
    <col min="6916" max="6916" width="8.7109375" style="1604" customWidth="1"/>
    <col min="6917" max="6917" width="7.7109375" style="1604" customWidth="1"/>
    <col min="6918" max="6918" width="5.5703125" style="1604" customWidth="1"/>
    <col min="6919" max="6919" width="8.7109375" style="1604" customWidth="1"/>
    <col min="6920" max="6920" width="7.7109375" style="1604" customWidth="1"/>
    <col min="6921" max="6921" width="6" style="1604" customWidth="1"/>
    <col min="6922" max="6922" width="8.7109375" style="1604" customWidth="1"/>
    <col min="6923" max="6923" width="7.7109375" style="1604" customWidth="1"/>
    <col min="6924" max="6924" width="5.7109375" style="1604" customWidth="1"/>
    <col min="6925" max="6925" width="8.7109375" style="1604" customWidth="1"/>
    <col min="6926" max="6926" width="7.7109375" style="1604" customWidth="1"/>
    <col min="6927" max="6927" width="21" style="1604" customWidth="1"/>
    <col min="6928" max="6928" width="19" style="1604" customWidth="1"/>
    <col min="6929" max="6930" width="15.7109375" style="1604" customWidth="1"/>
    <col min="6931" max="6931" width="13.7109375" style="1604" customWidth="1"/>
    <col min="6932" max="7168" width="9.140625" style="1604"/>
    <col min="7169" max="7169" width="11.85546875" style="1604" customWidth="1"/>
    <col min="7170" max="7170" width="8.5703125" style="1604" customWidth="1"/>
    <col min="7171" max="7171" width="5.7109375" style="1604" customWidth="1"/>
    <col min="7172" max="7172" width="8.7109375" style="1604" customWidth="1"/>
    <col min="7173" max="7173" width="7.7109375" style="1604" customWidth="1"/>
    <col min="7174" max="7174" width="5.5703125" style="1604" customWidth="1"/>
    <col min="7175" max="7175" width="8.7109375" style="1604" customWidth="1"/>
    <col min="7176" max="7176" width="7.7109375" style="1604" customWidth="1"/>
    <col min="7177" max="7177" width="6" style="1604" customWidth="1"/>
    <col min="7178" max="7178" width="8.7109375" style="1604" customWidth="1"/>
    <col min="7179" max="7179" width="7.7109375" style="1604" customWidth="1"/>
    <col min="7180" max="7180" width="5.7109375" style="1604" customWidth="1"/>
    <col min="7181" max="7181" width="8.7109375" style="1604" customWidth="1"/>
    <col min="7182" max="7182" width="7.7109375" style="1604" customWidth="1"/>
    <col min="7183" max="7183" width="21" style="1604" customWidth="1"/>
    <col min="7184" max="7184" width="19" style="1604" customWidth="1"/>
    <col min="7185" max="7186" width="15.7109375" style="1604" customWidth="1"/>
    <col min="7187" max="7187" width="13.7109375" style="1604" customWidth="1"/>
    <col min="7188" max="7424" width="9.140625" style="1604"/>
    <col min="7425" max="7425" width="11.85546875" style="1604" customWidth="1"/>
    <col min="7426" max="7426" width="8.5703125" style="1604" customWidth="1"/>
    <col min="7427" max="7427" width="5.7109375" style="1604" customWidth="1"/>
    <col min="7428" max="7428" width="8.7109375" style="1604" customWidth="1"/>
    <col min="7429" max="7429" width="7.7109375" style="1604" customWidth="1"/>
    <col min="7430" max="7430" width="5.5703125" style="1604" customWidth="1"/>
    <col min="7431" max="7431" width="8.7109375" style="1604" customWidth="1"/>
    <col min="7432" max="7432" width="7.7109375" style="1604" customWidth="1"/>
    <col min="7433" max="7433" width="6" style="1604" customWidth="1"/>
    <col min="7434" max="7434" width="8.7109375" style="1604" customWidth="1"/>
    <col min="7435" max="7435" width="7.7109375" style="1604" customWidth="1"/>
    <col min="7436" max="7436" width="5.7109375" style="1604" customWidth="1"/>
    <col min="7437" max="7437" width="8.7109375" style="1604" customWidth="1"/>
    <col min="7438" max="7438" width="7.7109375" style="1604" customWidth="1"/>
    <col min="7439" max="7439" width="21" style="1604" customWidth="1"/>
    <col min="7440" max="7440" width="19" style="1604" customWidth="1"/>
    <col min="7441" max="7442" width="15.7109375" style="1604" customWidth="1"/>
    <col min="7443" max="7443" width="13.7109375" style="1604" customWidth="1"/>
    <col min="7444" max="7680" width="9.140625" style="1604"/>
    <col min="7681" max="7681" width="11.85546875" style="1604" customWidth="1"/>
    <col min="7682" max="7682" width="8.5703125" style="1604" customWidth="1"/>
    <col min="7683" max="7683" width="5.7109375" style="1604" customWidth="1"/>
    <col min="7684" max="7684" width="8.7109375" style="1604" customWidth="1"/>
    <col min="7685" max="7685" width="7.7109375" style="1604" customWidth="1"/>
    <col min="7686" max="7686" width="5.5703125" style="1604" customWidth="1"/>
    <col min="7687" max="7687" width="8.7109375" style="1604" customWidth="1"/>
    <col min="7688" max="7688" width="7.7109375" style="1604" customWidth="1"/>
    <col min="7689" max="7689" width="6" style="1604" customWidth="1"/>
    <col min="7690" max="7690" width="8.7109375" style="1604" customWidth="1"/>
    <col min="7691" max="7691" width="7.7109375" style="1604" customWidth="1"/>
    <col min="7692" max="7692" width="5.7109375" style="1604" customWidth="1"/>
    <col min="7693" max="7693" width="8.7109375" style="1604" customWidth="1"/>
    <col min="7694" max="7694" width="7.7109375" style="1604" customWidth="1"/>
    <col min="7695" max="7695" width="21" style="1604" customWidth="1"/>
    <col min="7696" max="7696" width="19" style="1604" customWidth="1"/>
    <col min="7697" max="7698" width="15.7109375" style="1604" customWidth="1"/>
    <col min="7699" max="7699" width="13.7109375" style="1604" customWidth="1"/>
    <col min="7700" max="7936" width="9.140625" style="1604"/>
    <col min="7937" max="7937" width="11.85546875" style="1604" customWidth="1"/>
    <col min="7938" max="7938" width="8.5703125" style="1604" customWidth="1"/>
    <col min="7939" max="7939" width="5.7109375" style="1604" customWidth="1"/>
    <col min="7940" max="7940" width="8.7109375" style="1604" customWidth="1"/>
    <col min="7941" max="7941" width="7.7109375" style="1604" customWidth="1"/>
    <col min="7942" max="7942" width="5.5703125" style="1604" customWidth="1"/>
    <col min="7943" max="7943" width="8.7109375" style="1604" customWidth="1"/>
    <col min="7944" max="7944" width="7.7109375" style="1604" customWidth="1"/>
    <col min="7945" max="7945" width="6" style="1604" customWidth="1"/>
    <col min="7946" max="7946" width="8.7109375" style="1604" customWidth="1"/>
    <col min="7947" max="7947" width="7.7109375" style="1604" customWidth="1"/>
    <col min="7948" max="7948" width="5.7109375" style="1604" customWidth="1"/>
    <col min="7949" max="7949" width="8.7109375" style="1604" customWidth="1"/>
    <col min="7950" max="7950" width="7.7109375" style="1604" customWidth="1"/>
    <col min="7951" max="7951" width="21" style="1604" customWidth="1"/>
    <col min="7952" max="7952" width="19" style="1604" customWidth="1"/>
    <col min="7953" max="7954" width="15.7109375" style="1604" customWidth="1"/>
    <col min="7955" max="7955" width="13.7109375" style="1604" customWidth="1"/>
    <col min="7956" max="8192" width="9.140625" style="1604"/>
    <col min="8193" max="8193" width="11.85546875" style="1604" customWidth="1"/>
    <col min="8194" max="8194" width="8.5703125" style="1604" customWidth="1"/>
    <col min="8195" max="8195" width="5.7109375" style="1604" customWidth="1"/>
    <col min="8196" max="8196" width="8.7109375" style="1604" customWidth="1"/>
    <col min="8197" max="8197" width="7.7109375" style="1604" customWidth="1"/>
    <col min="8198" max="8198" width="5.5703125" style="1604" customWidth="1"/>
    <col min="8199" max="8199" width="8.7109375" style="1604" customWidth="1"/>
    <col min="8200" max="8200" width="7.7109375" style="1604" customWidth="1"/>
    <col min="8201" max="8201" width="6" style="1604" customWidth="1"/>
    <col min="8202" max="8202" width="8.7109375" style="1604" customWidth="1"/>
    <col min="8203" max="8203" width="7.7109375" style="1604" customWidth="1"/>
    <col min="8204" max="8204" width="5.7109375" style="1604" customWidth="1"/>
    <col min="8205" max="8205" width="8.7109375" style="1604" customWidth="1"/>
    <col min="8206" max="8206" width="7.7109375" style="1604" customWidth="1"/>
    <col min="8207" max="8207" width="21" style="1604" customWidth="1"/>
    <col min="8208" max="8208" width="19" style="1604" customWidth="1"/>
    <col min="8209" max="8210" width="15.7109375" style="1604" customWidth="1"/>
    <col min="8211" max="8211" width="13.7109375" style="1604" customWidth="1"/>
    <col min="8212" max="8448" width="9.140625" style="1604"/>
    <col min="8449" max="8449" width="11.85546875" style="1604" customWidth="1"/>
    <col min="8450" max="8450" width="8.5703125" style="1604" customWidth="1"/>
    <col min="8451" max="8451" width="5.7109375" style="1604" customWidth="1"/>
    <col min="8452" max="8452" width="8.7109375" style="1604" customWidth="1"/>
    <col min="8453" max="8453" width="7.7109375" style="1604" customWidth="1"/>
    <col min="8454" max="8454" width="5.5703125" style="1604" customWidth="1"/>
    <col min="8455" max="8455" width="8.7109375" style="1604" customWidth="1"/>
    <col min="8456" max="8456" width="7.7109375" style="1604" customWidth="1"/>
    <col min="8457" max="8457" width="6" style="1604" customWidth="1"/>
    <col min="8458" max="8458" width="8.7109375" style="1604" customWidth="1"/>
    <col min="8459" max="8459" width="7.7109375" style="1604" customWidth="1"/>
    <col min="8460" max="8460" width="5.7109375" style="1604" customWidth="1"/>
    <col min="8461" max="8461" width="8.7109375" style="1604" customWidth="1"/>
    <col min="8462" max="8462" width="7.7109375" style="1604" customWidth="1"/>
    <col min="8463" max="8463" width="21" style="1604" customWidth="1"/>
    <col min="8464" max="8464" width="19" style="1604" customWidth="1"/>
    <col min="8465" max="8466" width="15.7109375" style="1604" customWidth="1"/>
    <col min="8467" max="8467" width="13.7109375" style="1604" customWidth="1"/>
    <col min="8468" max="8704" width="9.140625" style="1604"/>
    <col min="8705" max="8705" width="11.85546875" style="1604" customWidth="1"/>
    <col min="8706" max="8706" width="8.5703125" style="1604" customWidth="1"/>
    <col min="8707" max="8707" width="5.7109375" style="1604" customWidth="1"/>
    <col min="8708" max="8708" width="8.7109375" style="1604" customWidth="1"/>
    <col min="8709" max="8709" width="7.7109375" style="1604" customWidth="1"/>
    <col min="8710" max="8710" width="5.5703125" style="1604" customWidth="1"/>
    <col min="8711" max="8711" width="8.7109375" style="1604" customWidth="1"/>
    <col min="8712" max="8712" width="7.7109375" style="1604" customWidth="1"/>
    <col min="8713" max="8713" width="6" style="1604" customWidth="1"/>
    <col min="8714" max="8714" width="8.7109375" style="1604" customWidth="1"/>
    <col min="8715" max="8715" width="7.7109375" style="1604" customWidth="1"/>
    <col min="8716" max="8716" width="5.7109375" style="1604" customWidth="1"/>
    <col min="8717" max="8717" width="8.7109375" style="1604" customWidth="1"/>
    <col min="8718" max="8718" width="7.7109375" style="1604" customWidth="1"/>
    <col min="8719" max="8719" width="21" style="1604" customWidth="1"/>
    <col min="8720" max="8720" width="19" style="1604" customWidth="1"/>
    <col min="8721" max="8722" width="15.7109375" style="1604" customWidth="1"/>
    <col min="8723" max="8723" width="13.7109375" style="1604" customWidth="1"/>
    <col min="8724" max="8960" width="9.140625" style="1604"/>
    <col min="8961" max="8961" width="11.85546875" style="1604" customWidth="1"/>
    <col min="8962" max="8962" width="8.5703125" style="1604" customWidth="1"/>
    <col min="8963" max="8963" width="5.7109375" style="1604" customWidth="1"/>
    <col min="8964" max="8964" width="8.7109375" style="1604" customWidth="1"/>
    <col min="8965" max="8965" width="7.7109375" style="1604" customWidth="1"/>
    <col min="8966" max="8966" width="5.5703125" style="1604" customWidth="1"/>
    <col min="8967" max="8967" width="8.7109375" style="1604" customWidth="1"/>
    <col min="8968" max="8968" width="7.7109375" style="1604" customWidth="1"/>
    <col min="8969" max="8969" width="6" style="1604" customWidth="1"/>
    <col min="8970" max="8970" width="8.7109375" style="1604" customWidth="1"/>
    <col min="8971" max="8971" width="7.7109375" style="1604" customWidth="1"/>
    <col min="8972" max="8972" width="5.7109375" style="1604" customWidth="1"/>
    <col min="8973" max="8973" width="8.7109375" style="1604" customWidth="1"/>
    <col min="8974" max="8974" width="7.7109375" style="1604" customWidth="1"/>
    <col min="8975" max="8975" width="21" style="1604" customWidth="1"/>
    <col min="8976" max="8976" width="19" style="1604" customWidth="1"/>
    <col min="8977" max="8978" width="15.7109375" style="1604" customWidth="1"/>
    <col min="8979" max="8979" width="13.7109375" style="1604" customWidth="1"/>
    <col min="8980" max="9216" width="9.140625" style="1604"/>
    <col min="9217" max="9217" width="11.85546875" style="1604" customWidth="1"/>
    <col min="9218" max="9218" width="8.5703125" style="1604" customWidth="1"/>
    <col min="9219" max="9219" width="5.7109375" style="1604" customWidth="1"/>
    <col min="9220" max="9220" width="8.7109375" style="1604" customWidth="1"/>
    <col min="9221" max="9221" width="7.7109375" style="1604" customWidth="1"/>
    <col min="9222" max="9222" width="5.5703125" style="1604" customWidth="1"/>
    <col min="9223" max="9223" width="8.7109375" style="1604" customWidth="1"/>
    <col min="9224" max="9224" width="7.7109375" style="1604" customWidth="1"/>
    <col min="9225" max="9225" width="6" style="1604" customWidth="1"/>
    <col min="9226" max="9226" width="8.7109375" style="1604" customWidth="1"/>
    <col min="9227" max="9227" width="7.7109375" style="1604" customWidth="1"/>
    <col min="9228" max="9228" width="5.7109375" style="1604" customWidth="1"/>
    <col min="9229" max="9229" width="8.7109375" style="1604" customWidth="1"/>
    <col min="9230" max="9230" width="7.7109375" style="1604" customWidth="1"/>
    <col min="9231" max="9231" width="21" style="1604" customWidth="1"/>
    <col min="9232" max="9232" width="19" style="1604" customWidth="1"/>
    <col min="9233" max="9234" width="15.7109375" style="1604" customWidth="1"/>
    <col min="9235" max="9235" width="13.7109375" style="1604" customWidth="1"/>
    <col min="9236" max="9472" width="9.140625" style="1604"/>
    <col min="9473" max="9473" width="11.85546875" style="1604" customWidth="1"/>
    <col min="9474" max="9474" width="8.5703125" style="1604" customWidth="1"/>
    <col min="9475" max="9475" width="5.7109375" style="1604" customWidth="1"/>
    <col min="9476" max="9476" width="8.7109375" style="1604" customWidth="1"/>
    <col min="9477" max="9477" width="7.7109375" style="1604" customWidth="1"/>
    <col min="9478" max="9478" width="5.5703125" style="1604" customWidth="1"/>
    <col min="9479" max="9479" width="8.7109375" style="1604" customWidth="1"/>
    <col min="9480" max="9480" width="7.7109375" style="1604" customWidth="1"/>
    <col min="9481" max="9481" width="6" style="1604" customWidth="1"/>
    <col min="9482" max="9482" width="8.7109375" style="1604" customWidth="1"/>
    <col min="9483" max="9483" width="7.7109375" style="1604" customWidth="1"/>
    <col min="9484" max="9484" width="5.7109375" style="1604" customWidth="1"/>
    <col min="9485" max="9485" width="8.7109375" style="1604" customWidth="1"/>
    <col min="9486" max="9486" width="7.7109375" style="1604" customWidth="1"/>
    <col min="9487" max="9487" width="21" style="1604" customWidth="1"/>
    <col min="9488" max="9488" width="19" style="1604" customWidth="1"/>
    <col min="9489" max="9490" width="15.7109375" style="1604" customWidth="1"/>
    <col min="9491" max="9491" width="13.7109375" style="1604" customWidth="1"/>
    <col min="9492" max="9728" width="9.140625" style="1604"/>
    <col min="9729" max="9729" width="11.85546875" style="1604" customWidth="1"/>
    <col min="9730" max="9730" width="8.5703125" style="1604" customWidth="1"/>
    <col min="9731" max="9731" width="5.7109375" style="1604" customWidth="1"/>
    <col min="9732" max="9732" width="8.7109375" style="1604" customWidth="1"/>
    <col min="9733" max="9733" width="7.7109375" style="1604" customWidth="1"/>
    <col min="9734" max="9734" width="5.5703125" style="1604" customWidth="1"/>
    <col min="9735" max="9735" width="8.7109375" style="1604" customWidth="1"/>
    <col min="9736" max="9736" width="7.7109375" style="1604" customWidth="1"/>
    <col min="9737" max="9737" width="6" style="1604" customWidth="1"/>
    <col min="9738" max="9738" width="8.7109375" style="1604" customWidth="1"/>
    <col min="9739" max="9739" width="7.7109375" style="1604" customWidth="1"/>
    <col min="9740" max="9740" width="5.7109375" style="1604" customWidth="1"/>
    <col min="9741" max="9741" width="8.7109375" style="1604" customWidth="1"/>
    <col min="9742" max="9742" width="7.7109375" style="1604" customWidth="1"/>
    <col min="9743" max="9743" width="21" style="1604" customWidth="1"/>
    <col min="9744" max="9744" width="19" style="1604" customWidth="1"/>
    <col min="9745" max="9746" width="15.7109375" style="1604" customWidth="1"/>
    <col min="9747" max="9747" width="13.7109375" style="1604" customWidth="1"/>
    <col min="9748" max="9984" width="9.140625" style="1604"/>
    <col min="9985" max="9985" width="11.85546875" style="1604" customWidth="1"/>
    <col min="9986" max="9986" width="8.5703125" style="1604" customWidth="1"/>
    <col min="9987" max="9987" width="5.7109375" style="1604" customWidth="1"/>
    <col min="9988" max="9988" width="8.7109375" style="1604" customWidth="1"/>
    <col min="9989" max="9989" width="7.7109375" style="1604" customWidth="1"/>
    <col min="9990" max="9990" width="5.5703125" style="1604" customWidth="1"/>
    <col min="9991" max="9991" width="8.7109375" style="1604" customWidth="1"/>
    <col min="9992" max="9992" width="7.7109375" style="1604" customWidth="1"/>
    <col min="9993" max="9993" width="6" style="1604" customWidth="1"/>
    <col min="9994" max="9994" width="8.7109375" style="1604" customWidth="1"/>
    <col min="9995" max="9995" width="7.7109375" style="1604" customWidth="1"/>
    <col min="9996" max="9996" width="5.7109375" style="1604" customWidth="1"/>
    <col min="9997" max="9997" width="8.7109375" style="1604" customWidth="1"/>
    <col min="9998" max="9998" width="7.7109375" style="1604" customWidth="1"/>
    <col min="9999" max="9999" width="21" style="1604" customWidth="1"/>
    <col min="10000" max="10000" width="19" style="1604" customWidth="1"/>
    <col min="10001" max="10002" width="15.7109375" style="1604" customWidth="1"/>
    <col min="10003" max="10003" width="13.7109375" style="1604" customWidth="1"/>
    <col min="10004" max="10240" width="9.140625" style="1604"/>
    <col min="10241" max="10241" width="11.85546875" style="1604" customWidth="1"/>
    <col min="10242" max="10242" width="8.5703125" style="1604" customWidth="1"/>
    <col min="10243" max="10243" width="5.7109375" style="1604" customWidth="1"/>
    <col min="10244" max="10244" width="8.7109375" style="1604" customWidth="1"/>
    <col min="10245" max="10245" width="7.7109375" style="1604" customWidth="1"/>
    <col min="10246" max="10246" width="5.5703125" style="1604" customWidth="1"/>
    <col min="10247" max="10247" width="8.7109375" style="1604" customWidth="1"/>
    <col min="10248" max="10248" width="7.7109375" style="1604" customWidth="1"/>
    <col min="10249" max="10249" width="6" style="1604" customWidth="1"/>
    <col min="10250" max="10250" width="8.7109375" style="1604" customWidth="1"/>
    <col min="10251" max="10251" width="7.7109375" style="1604" customWidth="1"/>
    <col min="10252" max="10252" width="5.7109375" style="1604" customWidth="1"/>
    <col min="10253" max="10253" width="8.7109375" style="1604" customWidth="1"/>
    <col min="10254" max="10254" width="7.7109375" style="1604" customWidth="1"/>
    <col min="10255" max="10255" width="21" style="1604" customWidth="1"/>
    <col min="10256" max="10256" width="19" style="1604" customWidth="1"/>
    <col min="10257" max="10258" width="15.7109375" style="1604" customWidth="1"/>
    <col min="10259" max="10259" width="13.7109375" style="1604" customWidth="1"/>
    <col min="10260" max="10496" width="9.140625" style="1604"/>
    <col min="10497" max="10497" width="11.85546875" style="1604" customWidth="1"/>
    <col min="10498" max="10498" width="8.5703125" style="1604" customWidth="1"/>
    <col min="10499" max="10499" width="5.7109375" style="1604" customWidth="1"/>
    <col min="10500" max="10500" width="8.7109375" style="1604" customWidth="1"/>
    <col min="10501" max="10501" width="7.7109375" style="1604" customWidth="1"/>
    <col min="10502" max="10502" width="5.5703125" style="1604" customWidth="1"/>
    <col min="10503" max="10503" width="8.7109375" style="1604" customWidth="1"/>
    <col min="10504" max="10504" width="7.7109375" style="1604" customWidth="1"/>
    <col min="10505" max="10505" width="6" style="1604" customWidth="1"/>
    <col min="10506" max="10506" width="8.7109375" style="1604" customWidth="1"/>
    <col min="10507" max="10507" width="7.7109375" style="1604" customWidth="1"/>
    <col min="10508" max="10508" width="5.7109375" style="1604" customWidth="1"/>
    <col min="10509" max="10509" width="8.7109375" style="1604" customWidth="1"/>
    <col min="10510" max="10510" width="7.7109375" style="1604" customWidth="1"/>
    <col min="10511" max="10511" width="21" style="1604" customWidth="1"/>
    <col min="10512" max="10512" width="19" style="1604" customWidth="1"/>
    <col min="10513" max="10514" width="15.7109375" style="1604" customWidth="1"/>
    <col min="10515" max="10515" width="13.7109375" style="1604" customWidth="1"/>
    <col min="10516" max="10752" width="9.140625" style="1604"/>
    <col min="10753" max="10753" width="11.85546875" style="1604" customWidth="1"/>
    <col min="10754" max="10754" width="8.5703125" style="1604" customWidth="1"/>
    <col min="10755" max="10755" width="5.7109375" style="1604" customWidth="1"/>
    <col min="10756" max="10756" width="8.7109375" style="1604" customWidth="1"/>
    <col min="10757" max="10757" width="7.7109375" style="1604" customWidth="1"/>
    <col min="10758" max="10758" width="5.5703125" style="1604" customWidth="1"/>
    <col min="10759" max="10759" width="8.7109375" style="1604" customWidth="1"/>
    <col min="10760" max="10760" width="7.7109375" style="1604" customWidth="1"/>
    <col min="10761" max="10761" width="6" style="1604" customWidth="1"/>
    <col min="10762" max="10762" width="8.7109375" style="1604" customWidth="1"/>
    <col min="10763" max="10763" width="7.7109375" style="1604" customWidth="1"/>
    <col min="10764" max="10764" width="5.7109375" style="1604" customWidth="1"/>
    <col min="10765" max="10765" width="8.7109375" style="1604" customWidth="1"/>
    <col min="10766" max="10766" width="7.7109375" style="1604" customWidth="1"/>
    <col min="10767" max="10767" width="21" style="1604" customWidth="1"/>
    <col min="10768" max="10768" width="19" style="1604" customWidth="1"/>
    <col min="10769" max="10770" width="15.7109375" style="1604" customWidth="1"/>
    <col min="10771" max="10771" width="13.7109375" style="1604" customWidth="1"/>
    <col min="10772" max="11008" width="9.140625" style="1604"/>
    <col min="11009" max="11009" width="11.85546875" style="1604" customWidth="1"/>
    <col min="11010" max="11010" width="8.5703125" style="1604" customWidth="1"/>
    <col min="11011" max="11011" width="5.7109375" style="1604" customWidth="1"/>
    <col min="11012" max="11012" width="8.7109375" style="1604" customWidth="1"/>
    <col min="11013" max="11013" width="7.7109375" style="1604" customWidth="1"/>
    <col min="11014" max="11014" width="5.5703125" style="1604" customWidth="1"/>
    <col min="11015" max="11015" width="8.7109375" style="1604" customWidth="1"/>
    <col min="11016" max="11016" width="7.7109375" style="1604" customWidth="1"/>
    <col min="11017" max="11017" width="6" style="1604" customWidth="1"/>
    <col min="11018" max="11018" width="8.7109375" style="1604" customWidth="1"/>
    <col min="11019" max="11019" width="7.7109375" style="1604" customWidth="1"/>
    <col min="11020" max="11020" width="5.7109375" style="1604" customWidth="1"/>
    <col min="11021" max="11021" width="8.7109375" style="1604" customWidth="1"/>
    <col min="11022" max="11022" width="7.7109375" style="1604" customWidth="1"/>
    <col min="11023" max="11023" width="21" style="1604" customWidth="1"/>
    <col min="11024" max="11024" width="19" style="1604" customWidth="1"/>
    <col min="11025" max="11026" width="15.7109375" style="1604" customWidth="1"/>
    <col min="11027" max="11027" width="13.7109375" style="1604" customWidth="1"/>
    <col min="11028" max="11264" width="9.140625" style="1604"/>
    <col min="11265" max="11265" width="11.85546875" style="1604" customWidth="1"/>
    <col min="11266" max="11266" width="8.5703125" style="1604" customWidth="1"/>
    <col min="11267" max="11267" width="5.7109375" style="1604" customWidth="1"/>
    <col min="11268" max="11268" width="8.7109375" style="1604" customWidth="1"/>
    <col min="11269" max="11269" width="7.7109375" style="1604" customWidth="1"/>
    <col min="11270" max="11270" width="5.5703125" style="1604" customWidth="1"/>
    <col min="11271" max="11271" width="8.7109375" style="1604" customWidth="1"/>
    <col min="11272" max="11272" width="7.7109375" style="1604" customWidth="1"/>
    <col min="11273" max="11273" width="6" style="1604" customWidth="1"/>
    <col min="11274" max="11274" width="8.7109375" style="1604" customWidth="1"/>
    <col min="11275" max="11275" width="7.7109375" style="1604" customWidth="1"/>
    <col min="11276" max="11276" width="5.7109375" style="1604" customWidth="1"/>
    <col min="11277" max="11277" width="8.7109375" style="1604" customWidth="1"/>
    <col min="11278" max="11278" width="7.7109375" style="1604" customWidth="1"/>
    <col min="11279" max="11279" width="21" style="1604" customWidth="1"/>
    <col min="11280" max="11280" width="19" style="1604" customWidth="1"/>
    <col min="11281" max="11282" width="15.7109375" style="1604" customWidth="1"/>
    <col min="11283" max="11283" width="13.7109375" style="1604" customWidth="1"/>
    <col min="11284" max="11520" width="9.140625" style="1604"/>
    <col min="11521" max="11521" width="11.85546875" style="1604" customWidth="1"/>
    <col min="11522" max="11522" width="8.5703125" style="1604" customWidth="1"/>
    <col min="11523" max="11523" width="5.7109375" style="1604" customWidth="1"/>
    <col min="11524" max="11524" width="8.7109375" style="1604" customWidth="1"/>
    <col min="11525" max="11525" width="7.7109375" style="1604" customWidth="1"/>
    <col min="11526" max="11526" width="5.5703125" style="1604" customWidth="1"/>
    <col min="11527" max="11527" width="8.7109375" style="1604" customWidth="1"/>
    <col min="11528" max="11528" width="7.7109375" style="1604" customWidth="1"/>
    <col min="11529" max="11529" width="6" style="1604" customWidth="1"/>
    <col min="11530" max="11530" width="8.7109375" style="1604" customWidth="1"/>
    <col min="11531" max="11531" width="7.7109375" style="1604" customWidth="1"/>
    <col min="11532" max="11532" width="5.7109375" style="1604" customWidth="1"/>
    <col min="11533" max="11533" width="8.7109375" style="1604" customWidth="1"/>
    <col min="11534" max="11534" width="7.7109375" style="1604" customWidth="1"/>
    <col min="11535" max="11535" width="21" style="1604" customWidth="1"/>
    <col min="11536" max="11536" width="19" style="1604" customWidth="1"/>
    <col min="11537" max="11538" width="15.7109375" style="1604" customWidth="1"/>
    <col min="11539" max="11539" width="13.7109375" style="1604" customWidth="1"/>
    <col min="11540" max="11776" width="9.140625" style="1604"/>
    <col min="11777" max="11777" width="11.85546875" style="1604" customWidth="1"/>
    <col min="11778" max="11778" width="8.5703125" style="1604" customWidth="1"/>
    <col min="11779" max="11779" width="5.7109375" style="1604" customWidth="1"/>
    <col min="11780" max="11780" width="8.7109375" style="1604" customWidth="1"/>
    <col min="11781" max="11781" width="7.7109375" style="1604" customWidth="1"/>
    <col min="11782" max="11782" width="5.5703125" style="1604" customWidth="1"/>
    <col min="11783" max="11783" width="8.7109375" style="1604" customWidth="1"/>
    <col min="11784" max="11784" width="7.7109375" style="1604" customWidth="1"/>
    <col min="11785" max="11785" width="6" style="1604" customWidth="1"/>
    <col min="11786" max="11786" width="8.7109375" style="1604" customWidth="1"/>
    <col min="11787" max="11787" width="7.7109375" style="1604" customWidth="1"/>
    <col min="11788" max="11788" width="5.7109375" style="1604" customWidth="1"/>
    <col min="11789" max="11789" width="8.7109375" style="1604" customWidth="1"/>
    <col min="11790" max="11790" width="7.7109375" style="1604" customWidth="1"/>
    <col min="11791" max="11791" width="21" style="1604" customWidth="1"/>
    <col min="11792" max="11792" width="19" style="1604" customWidth="1"/>
    <col min="11793" max="11794" width="15.7109375" style="1604" customWidth="1"/>
    <col min="11795" max="11795" width="13.7109375" style="1604" customWidth="1"/>
    <col min="11796" max="12032" width="9.140625" style="1604"/>
    <col min="12033" max="12033" width="11.85546875" style="1604" customWidth="1"/>
    <col min="12034" max="12034" width="8.5703125" style="1604" customWidth="1"/>
    <col min="12035" max="12035" width="5.7109375" style="1604" customWidth="1"/>
    <col min="12036" max="12036" width="8.7109375" style="1604" customWidth="1"/>
    <col min="12037" max="12037" width="7.7109375" style="1604" customWidth="1"/>
    <col min="12038" max="12038" width="5.5703125" style="1604" customWidth="1"/>
    <col min="12039" max="12039" width="8.7109375" style="1604" customWidth="1"/>
    <col min="12040" max="12040" width="7.7109375" style="1604" customWidth="1"/>
    <col min="12041" max="12041" width="6" style="1604" customWidth="1"/>
    <col min="12042" max="12042" width="8.7109375" style="1604" customWidth="1"/>
    <col min="12043" max="12043" width="7.7109375" style="1604" customWidth="1"/>
    <col min="12044" max="12044" width="5.7109375" style="1604" customWidth="1"/>
    <col min="12045" max="12045" width="8.7109375" style="1604" customWidth="1"/>
    <col min="12046" max="12046" width="7.7109375" style="1604" customWidth="1"/>
    <col min="12047" max="12047" width="21" style="1604" customWidth="1"/>
    <col min="12048" max="12048" width="19" style="1604" customWidth="1"/>
    <col min="12049" max="12050" width="15.7109375" style="1604" customWidth="1"/>
    <col min="12051" max="12051" width="13.7109375" style="1604" customWidth="1"/>
    <col min="12052" max="12288" width="9.140625" style="1604"/>
    <col min="12289" max="12289" width="11.85546875" style="1604" customWidth="1"/>
    <col min="12290" max="12290" width="8.5703125" style="1604" customWidth="1"/>
    <col min="12291" max="12291" width="5.7109375" style="1604" customWidth="1"/>
    <col min="12292" max="12292" width="8.7109375" style="1604" customWidth="1"/>
    <col min="12293" max="12293" width="7.7109375" style="1604" customWidth="1"/>
    <col min="12294" max="12294" width="5.5703125" style="1604" customWidth="1"/>
    <col min="12295" max="12295" width="8.7109375" style="1604" customWidth="1"/>
    <col min="12296" max="12296" width="7.7109375" style="1604" customWidth="1"/>
    <col min="12297" max="12297" width="6" style="1604" customWidth="1"/>
    <col min="12298" max="12298" width="8.7109375" style="1604" customWidth="1"/>
    <col min="12299" max="12299" width="7.7109375" style="1604" customWidth="1"/>
    <col min="12300" max="12300" width="5.7109375" style="1604" customWidth="1"/>
    <col min="12301" max="12301" width="8.7109375" style="1604" customWidth="1"/>
    <col min="12302" max="12302" width="7.7109375" style="1604" customWidth="1"/>
    <col min="12303" max="12303" width="21" style="1604" customWidth="1"/>
    <col min="12304" max="12304" width="19" style="1604" customWidth="1"/>
    <col min="12305" max="12306" width="15.7109375" style="1604" customWidth="1"/>
    <col min="12307" max="12307" width="13.7109375" style="1604" customWidth="1"/>
    <col min="12308" max="12544" width="9.140625" style="1604"/>
    <col min="12545" max="12545" width="11.85546875" style="1604" customWidth="1"/>
    <col min="12546" max="12546" width="8.5703125" style="1604" customWidth="1"/>
    <col min="12547" max="12547" width="5.7109375" style="1604" customWidth="1"/>
    <col min="12548" max="12548" width="8.7109375" style="1604" customWidth="1"/>
    <col min="12549" max="12549" width="7.7109375" style="1604" customWidth="1"/>
    <col min="12550" max="12550" width="5.5703125" style="1604" customWidth="1"/>
    <col min="12551" max="12551" width="8.7109375" style="1604" customWidth="1"/>
    <col min="12552" max="12552" width="7.7109375" style="1604" customWidth="1"/>
    <col min="12553" max="12553" width="6" style="1604" customWidth="1"/>
    <col min="12554" max="12554" width="8.7109375" style="1604" customWidth="1"/>
    <col min="12555" max="12555" width="7.7109375" style="1604" customWidth="1"/>
    <col min="12556" max="12556" width="5.7109375" style="1604" customWidth="1"/>
    <col min="12557" max="12557" width="8.7109375" style="1604" customWidth="1"/>
    <col min="12558" max="12558" width="7.7109375" style="1604" customWidth="1"/>
    <col min="12559" max="12559" width="21" style="1604" customWidth="1"/>
    <col min="12560" max="12560" width="19" style="1604" customWidth="1"/>
    <col min="12561" max="12562" width="15.7109375" style="1604" customWidth="1"/>
    <col min="12563" max="12563" width="13.7109375" style="1604" customWidth="1"/>
    <col min="12564" max="12800" width="9.140625" style="1604"/>
    <col min="12801" max="12801" width="11.85546875" style="1604" customWidth="1"/>
    <col min="12802" max="12802" width="8.5703125" style="1604" customWidth="1"/>
    <col min="12803" max="12803" width="5.7109375" style="1604" customWidth="1"/>
    <col min="12804" max="12804" width="8.7109375" style="1604" customWidth="1"/>
    <col min="12805" max="12805" width="7.7109375" style="1604" customWidth="1"/>
    <col min="12806" max="12806" width="5.5703125" style="1604" customWidth="1"/>
    <col min="12807" max="12807" width="8.7109375" style="1604" customWidth="1"/>
    <col min="12808" max="12808" width="7.7109375" style="1604" customWidth="1"/>
    <col min="12809" max="12809" width="6" style="1604" customWidth="1"/>
    <col min="12810" max="12810" width="8.7109375" style="1604" customWidth="1"/>
    <col min="12811" max="12811" width="7.7109375" style="1604" customWidth="1"/>
    <col min="12812" max="12812" width="5.7109375" style="1604" customWidth="1"/>
    <col min="12813" max="12813" width="8.7109375" style="1604" customWidth="1"/>
    <col min="12814" max="12814" width="7.7109375" style="1604" customWidth="1"/>
    <col min="12815" max="12815" width="21" style="1604" customWidth="1"/>
    <col min="12816" max="12816" width="19" style="1604" customWidth="1"/>
    <col min="12817" max="12818" width="15.7109375" style="1604" customWidth="1"/>
    <col min="12819" max="12819" width="13.7109375" style="1604" customWidth="1"/>
    <col min="12820" max="13056" width="9.140625" style="1604"/>
    <col min="13057" max="13057" width="11.85546875" style="1604" customWidth="1"/>
    <col min="13058" max="13058" width="8.5703125" style="1604" customWidth="1"/>
    <col min="13059" max="13059" width="5.7109375" style="1604" customWidth="1"/>
    <col min="13060" max="13060" width="8.7109375" style="1604" customWidth="1"/>
    <col min="13061" max="13061" width="7.7109375" style="1604" customWidth="1"/>
    <col min="13062" max="13062" width="5.5703125" style="1604" customWidth="1"/>
    <col min="13063" max="13063" width="8.7109375" style="1604" customWidth="1"/>
    <col min="13064" max="13064" width="7.7109375" style="1604" customWidth="1"/>
    <col min="13065" max="13065" width="6" style="1604" customWidth="1"/>
    <col min="13066" max="13066" width="8.7109375" style="1604" customWidth="1"/>
    <col min="13067" max="13067" width="7.7109375" style="1604" customWidth="1"/>
    <col min="13068" max="13068" width="5.7109375" style="1604" customWidth="1"/>
    <col min="13069" max="13069" width="8.7109375" style="1604" customWidth="1"/>
    <col min="13070" max="13070" width="7.7109375" style="1604" customWidth="1"/>
    <col min="13071" max="13071" width="21" style="1604" customWidth="1"/>
    <col min="13072" max="13072" width="19" style="1604" customWidth="1"/>
    <col min="13073" max="13074" width="15.7109375" style="1604" customWidth="1"/>
    <col min="13075" max="13075" width="13.7109375" style="1604" customWidth="1"/>
    <col min="13076" max="13312" width="9.140625" style="1604"/>
    <col min="13313" max="13313" width="11.85546875" style="1604" customWidth="1"/>
    <col min="13314" max="13314" width="8.5703125" style="1604" customWidth="1"/>
    <col min="13315" max="13315" width="5.7109375" style="1604" customWidth="1"/>
    <col min="13316" max="13316" width="8.7109375" style="1604" customWidth="1"/>
    <col min="13317" max="13317" width="7.7109375" style="1604" customWidth="1"/>
    <col min="13318" max="13318" width="5.5703125" style="1604" customWidth="1"/>
    <col min="13319" max="13319" width="8.7109375" style="1604" customWidth="1"/>
    <col min="13320" max="13320" width="7.7109375" style="1604" customWidth="1"/>
    <col min="13321" max="13321" width="6" style="1604" customWidth="1"/>
    <col min="13322" max="13322" width="8.7109375" style="1604" customWidth="1"/>
    <col min="13323" max="13323" width="7.7109375" style="1604" customWidth="1"/>
    <col min="13324" max="13324" width="5.7109375" style="1604" customWidth="1"/>
    <col min="13325" max="13325" width="8.7109375" style="1604" customWidth="1"/>
    <col min="13326" max="13326" width="7.7109375" style="1604" customWidth="1"/>
    <col min="13327" max="13327" width="21" style="1604" customWidth="1"/>
    <col min="13328" max="13328" width="19" style="1604" customWidth="1"/>
    <col min="13329" max="13330" width="15.7109375" style="1604" customWidth="1"/>
    <col min="13331" max="13331" width="13.7109375" style="1604" customWidth="1"/>
    <col min="13332" max="13568" width="9.140625" style="1604"/>
    <col min="13569" max="13569" width="11.85546875" style="1604" customWidth="1"/>
    <col min="13570" max="13570" width="8.5703125" style="1604" customWidth="1"/>
    <col min="13571" max="13571" width="5.7109375" style="1604" customWidth="1"/>
    <col min="13572" max="13572" width="8.7109375" style="1604" customWidth="1"/>
    <col min="13573" max="13573" width="7.7109375" style="1604" customWidth="1"/>
    <col min="13574" max="13574" width="5.5703125" style="1604" customWidth="1"/>
    <col min="13575" max="13575" width="8.7109375" style="1604" customWidth="1"/>
    <col min="13576" max="13576" width="7.7109375" style="1604" customWidth="1"/>
    <col min="13577" max="13577" width="6" style="1604" customWidth="1"/>
    <col min="13578" max="13578" width="8.7109375" style="1604" customWidth="1"/>
    <col min="13579" max="13579" width="7.7109375" style="1604" customWidth="1"/>
    <col min="13580" max="13580" width="5.7109375" style="1604" customWidth="1"/>
    <col min="13581" max="13581" width="8.7109375" style="1604" customWidth="1"/>
    <col min="13582" max="13582" width="7.7109375" style="1604" customWidth="1"/>
    <col min="13583" max="13583" width="21" style="1604" customWidth="1"/>
    <col min="13584" max="13584" width="19" style="1604" customWidth="1"/>
    <col min="13585" max="13586" width="15.7109375" style="1604" customWidth="1"/>
    <col min="13587" max="13587" width="13.7109375" style="1604" customWidth="1"/>
    <col min="13588" max="13824" width="9.140625" style="1604"/>
    <col min="13825" max="13825" width="11.85546875" style="1604" customWidth="1"/>
    <col min="13826" max="13826" width="8.5703125" style="1604" customWidth="1"/>
    <col min="13827" max="13827" width="5.7109375" style="1604" customWidth="1"/>
    <col min="13828" max="13828" width="8.7109375" style="1604" customWidth="1"/>
    <col min="13829" max="13829" width="7.7109375" style="1604" customWidth="1"/>
    <col min="13830" max="13830" width="5.5703125" style="1604" customWidth="1"/>
    <col min="13831" max="13831" width="8.7109375" style="1604" customWidth="1"/>
    <col min="13832" max="13832" width="7.7109375" style="1604" customWidth="1"/>
    <col min="13833" max="13833" width="6" style="1604" customWidth="1"/>
    <col min="13834" max="13834" width="8.7109375" style="1604" customWidth="1"/>
    <col min="13835" max="13835" width="7.7109375" style="1604" customWidth="1"/>
    <col min="13836" max="13836" width="5.7109375" style="1604" customWidth="1"/>
    <col min="13837" max="13837" width="8.7109375" style="1604" customWidth="1"/>
    <col min="13838" max="13838" width="7.7109375" style="1604" customWidth="1"/>
    <col min="13839" max="13839" width="21" style="1604" customWidth="1"/>
    <col min="13840" max="13840" width="19" style="1604" customWidth="1"/>
    <col min="13841" max="13842" width="15.7109375" style="1604" customWidth="1"/>
    <col min="13843" max="13843" width="13.7109375" style="1604" customWidth="1"/>
    <col min="13844" max="14080" width="9.140625" style="1604"/>
    <col min="14081" max="14081" width="11.85546875" style="1604" customWidth="1"/>
    <col min="14082" max="14082" width="8.5703125" style="1604" customWidth="1"/>
    <col min="14083" max="14083" width="5.7109375" style="1604" customWidth="1"/>
    <col min="14084" max="14084" width="8.7109375" style="1604" customWidth="1"/>
    <col min="14085" max="14085" width="7.7109375" style="1604" customWidth="1"/>
    <col min="14086" max="14086" width="5.5703125" style="1604" customWidth="1"/>
    <col min="14087" max="14087" width="8.7109375" style="1604" customWidth="1"/>
    <col min="14088" max="14088" width="7.7109375" style="1604" customWidth="1"/>
    <col min="14089" max="14089" width="6" style="1604" customWidth="1"/>
    <col min="14090" max="14090" width="8.7109375" style="1604" customWidth="1"/>
    <col min="14091" max="14091" width="7.7109375" style="1604" customWidth="1"/>
    <col min="14092" max="14092" width="5.7109375" style="1604" customWidth="1"/>
    <col min="14093" max="14093" width="8.7109375" style="1604" customWidth="1"/>
    <col min="14094" max="14094" width="7.7109375" style="1604" customWidth="1"/>
    <col min="14095" max="14095" width="21" style="1604" customWidth="1"/>
    <col min="14096" max="14096" width="19" style="1604" customWidth="1"/>
    <col min="14097" max="14098" width="15.7109375" style="1604" customWidth="1"/>
    <col min="14099" max="14099" width="13.7109375" style="1604" customWidth="1"/>
    <col min="14100" max="14336" width="9.140625" style="1604"/>
    <col min="14337" max="14337" width="11.85546875" style="1604" customWidth="1"/>
    <col min="14338" max="14338" width="8.5703125" style="1604" customWidth="1"/>
    <col min="14339" max="14339" width="5.7109375" style="1604" customWidth="1"/>
    <col min="14340" max="14340" width="8.7109375" style="1604" customWidth="1"/>
    <col min="14341" max="14341" width="7.7109375" style="1604" customWidth="1"/>
    <col min="14342" max="14342" width="5.5703125" style="1604" customWidth="1"/>
    <col min="14343" max="14343" width="8.7109375" style="1604" customWidth="1"/>
    <col min="14344" max="14344" width="7.7109375" style="1604" customWidth="1"/>
    <col min="14345" max="14345" width="6" style="1604" customWidth="1"/>
    <col min="14346" max="14346" width="8.7109375" style="1604" customWidth="1"/>
    <col min="14347" max="14347" width="7.7109375" style="1604" customWidth="1"/>
    <col min="14348" max="14348" width="5.7109375" style="1604" customWidth="1"/>
    <col min="14349" max="14349" width="8.7109375" style="1604" customWidth="1"/>
    <col min="14350" max="14350" width="7.7109375" style="1604" customWidth="1"/>
    <col min="14351" max="14351" width="21" style="1604" customWidth="1"/>
    <col min="14352" max="14352" width="19" style="1604" customWidth="1"/>
    <col min="14353" max="14354" width="15.7109375" style="1604" customWidth="1"/>
    <col min="14355" max="14355" width="13.7109375" style="1604" customWidth="1"/>
    <col min="14356" max="14592" width="9.140625" style="1604"/>
    <col min="14593" max="14593" width="11.85546875" style="1604" customWidth="1"/>
    <col min="14594" max="14594" width="8.5703125" style="1604" customWidth="1"/>
    <col min="14595" max="14595" width="5.7109375" style="1604" customWidth="1"/>
    <col min="14596" max="14596" width="8.7109375" style="1604" customWidth="1"/>
    <col min="14597" max="14597" width="7.7109375" style="1604" customWidth="1"/>
    <col min="14598" max="14598" width="5.5703125" style="1604" customWidth="1"/>
    <col min="14599" max="14599" width="8.7109375" style="1604" customWidth="1"/>
    <col min="14600" max="14600" width="7.7109375" style="1604" customWidth="1"/>
    <col min="14601" max="14601" width="6" style="1604" customWidth="1"/>
    <col min="14602" max="14602" width="8.7109375" style="1604" customWidth="1"/>
    <col min="14603" max="14603" width="7.7109375" style="1604" customWidth="1"/>
    <col min="14604" max="14604" width="5.7109375" style="1604" customWidth="1"/>
    <col min="14605" max="14605" width="8.7109375" style="1604" customWidth="1"/>
    <col min="14606" max="14606" width="7.7109375" style="1604" customWidth="1"/>
    <col min="14607" max="14607" width="21" style="1604" customWidth="1"/>
    <col min="14608" max="14608" width="19" style="1604" customWidth="1"/>
    <col min="14609" max="14610" width="15.7109375" style="1604" customWidth="1"/>
    <col min="14611" max="14611" width="13.7109375" style="1604" customWidth="1"/>
    <col min="14612" max="14848" width="9.140625" style="1604"/>
    <col min="14849" max="14849" width="11.85546875" style="1604" customWidth="1"/>
    <col min="14850" max="14850" width="8.5703125" style="1604" customWidth="1"/>
    <col min="14851" max="14851" width="5.7109375" style="1604" customWidth="1"/>
    <col min="14852" max="14852" width="8.7109375" style="1604" customWidth="1"/>
    <col min="14853" max="14853" width="7.7109375" style="1604" customWidth="1"/>
    <col min="14854" max="14854" width="5.5703125" style="1604" customWidth="1"/>
    <col min="14855" max="14855" width="8.7109375" style="1604" customWidth="1"/>
    <col min="14856" max="14856" width="7.7109375" style="1604" customWidth="1"/>
    <col min="14857" max="14857" width="6" style="1604" customWidth="1"/>
    <col min="14858" max="14858" width="8.7109375" style="1604" customWidth="1"/>
    <col min="14859" max="14859" width="7.7109375" style="1604" customWidth="1"/>
    <col min="14860" max="14860" width="5.7109375" style="1604" customWidth="1"/>
    <col min="14861" max="14861" width="8.7109375" style="1604" customWidth="1"/>
    <col min="14862" max="14862" width="7.7109375" style="1604" customWidth="1"/>
    <col min="14863" max="14863" width="21" style="1604" customWidth="1"/>
    <col min="14864" max="14864" width="19" style="1604" customWidth="1"/>
    <col min="14865" max="14866" width="15.7109375" style="1604" customWidth="1"/>
    <col min="14867" max="14867" width="13.7109375" style="1604" customWidth="1"/>
    <col min="14868" max="15104" width="9.140625" style="1604"/>
    <col min="15105" max="15105" width="11.85546875" style="1604" customWidth="1"/>
    <col min="15106" max="15106" width="8.5703125" style="1604" customWidth="1"/>
    <col min="15107" max="15107" width="5.7109375" style="1604" customWidth="1"/>
    <col min="15108" max="15108" width="8.7109375" style="1604" customWidth="1"/>
    <col min="15109" max="15109" width="7.7109375" style="1604" customWidth="1"/>
    <col min="15110" max="15110" width="5.5703125" style="1604" customWidth="1"/>
    <col min="15111" max="15111" width="8.7109375" style="1604" customWidth="1"/>
    <col min="15112" max="15112" width="7.7109375" style="1604" customWidth="1"/>
    <col min="15113" max="15113" width="6" style="1604" customWidth="1"/>
    <col min="15114" max="15114" width="8.7109375" style="1604" customWidth="1"/>
    <col min="15115" max="15115" width="7.7109375" style="1604" customWidth="1"/>
    <col min="15116" max="15116" width="5.7109375" style="1604" customWidth="1"/>
    <col min="15117" max="15117" width="8.7109375" style="1604" customWidth="1"/>
    <col min="15118" max="15118" width="7.7109375" style="1604" customWidth="1"/>
    <col min="15119" max="15119" width="21" style="1604" customWidth="1"/>
    <col min="15120" max="15120" width="19" style="1604" customWidth="1"/>
    <col min="15121" max="15122" width="15.7109375" style="1604" customWidth="1"/>
    <col min="15123" max="15123" width="13.7109375" style="1604" customWidth="1"/>
    <col min="15124" max="15360" width="9.140625" style="1604"/>
    <col min="15361" max="15361" width="11.85546875" style="1604" customWidth="1"/>
    <col min="15362" max="15362" width="8.5703125" style="1604" customWidth="1"/>
    <col min="15363" max="15363" width="5.7109375" style="1604" customWidth="1"/>
    <col min="15364" max="15364" width="8.7109375" style="1604" customWidth="1"/>
    <col min="15365" max="15365" width="7.7109375" style="1604" customWidth="1"/>
    <col min="15366" max="15366" width="5.5703125" style="1604" customWidth="1"/>
    <col min="15367" max="15367" width="8.7109375" style="1604" customWidth="1"/>
    <col min="15368" max="15368" width="7.7109375" style="1604" customWidth="1"/>
    <col min="15369" max="15369" width="6" style="1604" customWidth="1"/>
    <col min="15370" max="15370" width="8.7109375" style="1604" customWidth="1"/>
    <col min="15371" max="15371" width="7.7109375" style="1604" customWidth="1"/>
    <col min="15372" max="15372" width="5.7109375" style="1604" customWidth="1"/>
    <col min="15373" max="15373" width="8.7109375" style="1604" customWidth="1"/>
    <col min="15374" max="15374" width="7.7109375" style="1604" customWidth="1"/>
    <col min="15375" max="15375" width="21" style="1604" customWidth="1"/>
    <col min="15376" max="15376" width="19" style="1604" customWidth="1"/>
    <col min="15377" max="15378" width="15.7109375" style="1604" customWidth="1"/>
    <col min="15379" max="15379" width="13.7109375" style="1604" customWidth="1"/>
    <col min="15380" max="15616" width="9.140625" style="1604"/>
    <col min="15617" max="15617" width="11.85546875" style="1604" customWidth="1"/>
    <col min="15618" max="15618" width="8.5703125" style="1604" customWidth="1"/>
    <col min="15619" max="15619" width="5.7109375" style="1604" customWidth="1"/>
    <col min="15620" max="15620" width="8.7109375" style="1604" customWidth="1"/>
    <col min="15621" max="15621" width="7.7109375" style="1604" customWidth="1"/>
    <col min="15622" max="15622" width="5.5703125" style="1604" customWidth="1"/>
    <col min="15623" max="15623" width="8.7109375" style="1604" customWidth="1"/>
    <col min="15624" max="15624" width="7.7109375" style="1604" customWidth="1"/>
    <col min="15625" max="15625" width="6" style="1604" customWidth="1"/>
    <col min="15626" max="15626" width="8.7109375" style="1604" customWidth="1"/>
    <col min="15627" max="15627" width="7.7109375" style="1604" customWidth="1"/>
    <col min="15628" max="15628" width="5.7109375" style="1604" customWidth="1"/>
    <col min="15629" max="15629" width="8.7109375" style="1604" customWidth="1"/>
    <col min="15630" max="15630" width="7.7109375" style="1604" customWidth="1"/>
    <col min="15631" max="15631" width="21" style="1604" customWidth="1"/>
    <col min="15632" max="15632" width="19" style="1604" customWidth="1"/>
    <col min="15633" max="15634" width="15.7109375" style="1604" customWidth="1"/>
    <col min="15635" max="15635" width="13.7109375" style="1604" customWidth="1"/>
    <col min="15636" max="15872" width="9.140625" style="1604"/>
    <col min="15873" max="15873" width="11.85546875" style="1604" customWidth="1"/>
    <col min="15874" max="15874" width="8.5703125" style="1604" customWidth="1"/>
    <col min="15875" max="15875" width="5.7109375" style="1604" customWidth="1"/>
    <col min="15876" max="15876" width="8.7109375" style="1604" customWidth="1"/>
    <col min="15877" max="15877" width="7.7109375" style="1604" customWidth="1"/>
    <col min="15878" max="15878" width="5.5703125" style="1604" customWidth="1"/>
    <col min="15879" max="15879" width="8.7109375" style="1604" customWidth="1"/>
    <col min="15880" max="15880" width="7.7109375" style="1604" customWidth="1"/>
    <col min="15881" max="15881" width="6" style="1604" customWidth="1"/>
    <col min="15882" max="15882" width="8.7109375" style="1604" customWidth="1"/>
    <col min="15883" max="15883" width="7.7109375" style="1604" customWidth="1"/>
    <col min="15884" max="15884" width="5.7109375" style="1604" customWidth="1"/>
    <col min="15885" max="15885" width="8.7109375" style="1604" customWidth="1"/>
    <col min="15886" max="15886" width="7.7109375" style="1604" customWidth="1"/>
    <col min="15887" max="15887" width="21" style="1604" customWidth="1"/>
    <col min="15888" max="15888" width="19" style="1604" customWidth="1"/>
    <col min="15889" max="15890" width="15.7109375" style="1604" customWidth="1"/>
    <col min="15891" max="15891" width="13.7109375" style="1604" customWidth="1"/>
    <col min="15892" max="16128" width="9.140625" style="1604"/>
    <col min="16129" max="16129" width="11.85546875" style="1604" customWidth="1"/>
    <col min="16130" max="16130" width="8.5703125" style="1604" customWidth="1"/>
    <col min="16131" max="16131" width="5.7109375" style="1604" customWidth="1"/>
    <col min="16132" max="16132" width="8.7109375" style="1604" customWidth="1"/>
    <col min="16133" max="16133" width="7.7109375" style="1604" customWidth="1"/>
    <col min="16134" max="16134" width="5.5703125" style="1604" customWidth="1"/>
    <col min="16135" max="16135" width="8.7109375" style="1604" customWidth="1"/>
    <col min="16136" max="16136" width="7.7109375" style="1604" customWidth="1"/>
    <col min="16137" max="16137" width="6" style="1604" customWidth="1"/>
    <col min="16138" max="16138" width="8.7109375" style="1604" customWidth="1"/>
    <col min="16139" max="16139" width="7.7109375" style="1604" customWidth="1"/>
    <col min="16140" max="16140" width="5.7109375" style="1604" customWidth="1"/>
    <col min="16141" max="16141" width="8.7109375" style="1604" customWidth="1"/>
    <col min="16142" max="16142" width="7.7109375" style="1604" customWidth="1"/>
    <col min="16143" max="16143" width="21" style="1604" customWidth="1"/>
    <col min="16144" max="16144" width="19" style="1604" customWidth="1"/>
    <col min="16145" max="16146" width="15.7109375" style="1604" customWidth="1"/>
    <col min="16147" max="16147" width="13.7109375" style="1604" customWidth="1"/>
    <col min="16148" max="16384" width="9.140625" style="1604"/>
  </cols>
  <sheetData>
    <row r="1" spans="1:19" s="1420" customFormat="1" ht="18.75">
      <c r="A1" s="1542" t="s">
        <v>998</v>
      </c>
      <c r="B1" s="1542"/>
      <c r="C1" s="1542"/>
      <c r="D1" s="1542"/>
      <c r="E1" s="1542"/>
      <c r="F1" s="1542"/>
      <c r="G1" s="1542"/>
      <c r="H1" s="1542"/>
      <c r="I1" s="1542"/>
      <c r="J1" s="1542"/>
      <c r="K1" s="1542"/>
      <c r="L1" s="1542"/>
      <c r="M1" s="1542"/>
      <c r="N1" s="1542"/>
      <c r="O1" s="1543"/>
      <c r="P1" s="1543"/>
      <c r="Q1" s="1543"/>
      <c r="R1" s="1543"/>
      <c r="S1" s="1543"/>
    </row>
    <row r="2" spans="1:19" s="1420" customFormat="1" ht="18.75">
      <c r="A2" s="1542" t="s">
        <v>999</v>
      </c>
      <c r="B2" s="1542"/>
      <c r="C2" s="1542"/>
      <c r="D2" s="1542"/>
      <c r="E2" s="1542"/>
      <c r="F2" s="1542"/>
      <c r="G2" s="1542"/>
      <c r="H2" s="1542"/>
      <c r="I2" s="1542"/>
      <c r="J2" s="1542"/>
      <c r="K2" s="1542"/>
      <c r="L2" s="1542"/>
      <c r="M2" s="1542"/>
      <c r="N2" s="1542"/>
      <c r="O2" s="1543"/>
      <c r="P2" s="1543"/>
      <c r="Q2" s="1543"/>
      <c r="R2" s="1543"/>
      <c r="S2" s="1543"/>
    </row>
    <row r="3" spans="1:19" s="1550" customFormat="1" ht="23.25">
      <c r="A3" s="1544" t="s">
        <v>1000</v>
      </c>
      <c r="B3" s="1545"/>
      <c r="C3" s="1546"/>
      <c r="D3" s="1546"/>
      <c r="E3" s="1546"/>
      <c r="F3" s="1546"/>
      <c r="G3" s="1546"/>
      <c r="H3" s="1546"/>
      <c r="I3" s="1546"/>
      <c r="J3" s="1546"/>
      <c r="K3" s="1546"/>
      <c r="L3" s="1546"/>
      <c r="M3" s="1546"/>
      <c r="N3" s="1547" t="s">
        <v>1001</v>
      </c>
      <c r="O3" s="1544" t="s">
        <v>1002</v>
      </c>
      <c r="P3" s="1548"/>
      <c r="Q3" s="1548"/>
      <c r="R3" s="1549" t="s">
        <v>1003</v>
      </c>
      <c r="S3" s="1549"/>
    </row>
    <row r="4" spans="1:19" s="1560" customFormat="1" ht="19.5" customHeight="1">
      <c r="A4" s="1551" t="s">
        <v>556</v>
      </c>
      <c r="B4" s="1552"/>
      <c r="C4" s="1553" t="s">
        <v>90</v>
      </c>
      <c r="D4" s="1554"/>
      <c r="E4" s="1555" t="s">
        <v>91</v>
      </c>
      <c r="F4" s="1556" t="s">
        <v>206</v>
      </c>
      <c r="G4" s="1554"/>
      <c r="H4" s="1555" t="s">
        <v>93</v>
      </c>
      <c r="I4" s="1553" t="s">
        <v>94</v>
      </c>
      <c r="J4" s="1554"/>
      <c r="K4" s="1555" t="s">
        <v>95</v>
      </c>
      <c r="L4" s="1553" t="s">
        <v>96</v>
      </c>
      <c r="M4" s="1554"/>
      <c r="N4" s="1555" t="s">
        <v>207</v>
      </c>
      <c r="O4" s="1551" t="s">
        <v>556</v>
      </c>
      <c r="P4" s="1552"/>
      <c r="Q4" s="1557" t="s">
        <v>1004</v>
      </c>
      <c r="R4" s="1558"/>
      <c r="S4" s="1559" t="s">
        <v>131</v>
      </c>
    </row>
    <row r="5" spans="1:19" s="1560" customFormat="1" ht="19.5" customHeight="1">
      <c r="A5" s="1561" t="s">
        <v>558</v>
      </c>
      <c r="B5" s="1562"/>
      <c r="C5" s="1563" t="s">
        <v>842</v>
      </c>
      <c r="D5" s="1563" t="s">
        <v>843</v>
      </c>
      <c r="E5" s="1563" t="s">
        <v>130</v>
      </c>
      <c r="F5" s="1563" t="s">
        <v>842</v>
      </c>
      <c r="G5" s="1563" t="s">
        <v>843</v>
      </c>
      <c r="H5" s="1563" t="s">
        <v>130</v>
      </c>
      <c r="I5" s="1563" t="s">
        <v>842</v>
      </c>
      <c r="J5" s="1563" t="s">
        <v>843</v>
      </c>
      <c r="K5" s="1563" t="s">
        <v>130</v>
      </c>
      <c r="L5" s="1563" t="s">
        <v>842</v>
      </c>
      <c r="M5" s="1563" t="s">
        <v>843</v>
      </c>
      <c r="N5" s="1563" t="s">
        <v>130</v>
      </c>
      <c r="O5" s="1561" t="s">
        <v>558</v>
      </c>
      <c r="P5" s="1564"/>
      <c r="Q5" s="1565" t="s">
        <v>842</v>
      </c>
      <c r="R5" s="1565" t="s">
        <v>843</v>
      </c>
      <c r="S5" s="1565" t="s">
        <v>130</v>
      </c>
    </row>
    <row r="6" spans="1:19" s="1560" customFormat="1" ht="19.5" customHeight="1">
      <c r="A6" s="1566"/>
      <c r="B6" s="1567"/>
      <c r="C6" s="1568" t="s">
        <v>844</v>
      </c>
      <c r="D6" s="1568" t="s">
        <v>845</v>
      </c>
      <c r="E6" s="1568" t="s">
        <v>131</v>
      </c>
      <c r="F6" s="1568" t="s">
        <v>844</v>
      </c>
      <c r="G6" s="1568" t="s">
        <v>845</v>
      </c>
      <c r="H6" s="1568" t="s">
        <v>131</v>
      </c>
      <c r="I6" s="1568" t="s">
        <v>844</v>
      </c>
      <c r="J6" s="1568" t="s">
        <v>845</v>
      </c>
      <c r="K6" s="1568" t="s">
        <v>131</v>
      </c>
      <c r="L6" s="1568" t="s">
        <v>844</v>
      </c>
      <c r="M6" s="1568" t="s">
        <v>845</v>
      </c>
      <c r="N6" s="1568" t="s">
        <v>131</v>
      </c>
      <c r="O6" s="1566"/>
      <c r="P6" s="1569"/>
      <c r="Q6" s="1570" t="s">
        <v>844</v>
      </c>
      <c r="R6" s="1570" t="s">
        <v>845</v>
      </c>
      <c r="S6" s="1570" t="s">
        <v>131</v>
      </c>
    </row>
    <row r="7" spans="1:19" s="1560" customFormat="1" ht="35.1" customHeight="1">
      <c r="A7" s="1571" t="s">
        <v>846</v>
      </c>
      <c r="B7" s="1572" t="s">
        <v>847</v>
      </c>
      <c r="C7" s="1573">
        <v>291</v>
      </c>
      <c r="D7" s="1573">
        <v>6214</v>
      </c>
      <c r="E7" s="1573">
        <f>SUM(C7:D7)</f>
        <v>6505</v>
      </c>
      <c r="F7" s="1573">
        <v>10</v>
      </c>
      <c r="G7" s="1573">
        <v>876</v>
      </c>
      <c r="H7" s="1573">
        <f>SUM(F7:G7)</f>
        <v>886</v>
      </c>
      <c r="I7" s="1573">
        <v>74</v>
      </c>
      <c r="J7" s="1573">
        <v>3725</v>
      </c>
      <c r="K7" s="1573">
        <f>SUM(I7:J7)</f>
        <v>3799</v>
      </c>
      <c r="L7" s="1573">
        <v>6</v>
      </c>
      <c r="M7" s="1573">
        <v>560</v>
      </c>
      <c r="N7" s="1573">
        <f>SUM(L7:M7)</f>
        <v>566</v>
      </c>
      <c r="O7" s="1574" t="s">
        <v>846</v>
      </c>
      <c r="P7" s="1575" t="s">
        <v>847</v>
      </c>
      <c r="Q7" s="1576">
        <f>C7+F7+I7+L7+C24+F24+I24+L24+C40+F40+I40+L40+C56+F56+I56+L56+C72+F72+I72+L72</f>
        <v>568</v>
      </c>
      <c r="R7" s="1576">
        <f>D7+G7+J7+M7+D24+G24+J24+M24+D40+G40+J40+M40+D56+G56+J56+M56+D72+G72+J72+M72</f>
        <v>19223</v>
      </c>
      <c r="S7" s="1576">
        <f>E7+H7+K7+N7+E24+H24+K24+N24+E40+H40+K40+N40+E56+H56+K56+N56+E72+H72+K72+N72</f>
        <v>19791</v>
      </c>
    </row>
    <row r="8" spans="1:19" s="1560" customFormat="1" ht="35.1" customHeight="1">
      <c r="A8" s="1574" t="s">
        <v>994</v>
      </c>
      <c r="B8" s="1577" t="s">
        <v>848</v>
      </c>
      <c r="C8" s="1578">
        <v>160</v>
      </c>
      <c r="D8" s="1578">
        <v>3410</v>
      </c>
      <c r="E8" s="1573">
        <f t="shared" ref="E8:E17" si="0">SUM(C8:D8)</f>
        <v>3570</v>
      </c>
      <c r="F8" s="1578">
        <v>13</v>
      </c>
      <c r="G8" s="1578">
        <v>349</v>
      </c>
      <c r="H8" s="1573">
        <f t="shared" ref="H8:H18" si="1">SUM(F8:G8)</f>
        <v>362</v>
      </c>
      <c r="I8" s="1578">
        <v>98</v>
      </c>
      <c r="J8" s="1578">
        <v>1494</v>
      </c>
      <c r="K8" s="1573">
        <f t="shared" ref="K8:K18" si="2">SUM(I8:J8)</f>
        <v>1592</v>
      </c>
      <c r="L8" s="1578">
        <v>2</v>
      </c>
      <c r="M8" s="1578">
        <v>296</v>
      </c>
      <c r="N8" s="1573">
        <f t="shared" ref="N8:N18" si="3">SUM(L8:M8)</f>
        <v>298</v>
      </c>
      <c r="O8" s="1574" t="s">
        <v>994</v>
      </c>
      <c r="P8" s="1579" t="s">
        <v>848</v>
      </c>
      <c r="Q8" s="1576">
        <f t="shared" ref="Q8:S18" si="4">C8+F8+I8+L8+C25+F25+I25+L25+C41+F41+I41+L41+C57+F57+I57+L57+C73+F73+I73+L73</f>
        <v>411</v>
      </c>
      <c r="R8" s="1576">
        <f t="shared" si="4"/>
        <v>9499</v>
      </c>
      <c r="S8" s="1576">
        <f t="shared" si="4"/>
        <v>9910</v>
      </c>
    </row>
    <row r="9" spans="1:19" s="1560" customFormat="1" ht="35.1" customHeight="1">
      <c r="A9" s="1580" t="s">
        <v>731</v>
      </c>
      <c r="B9" s="1581" t="s">
        <v>1005</v>
      </c>
      <c r="C9" s="1573">
        <f>SUM(C7:C8)</f>
        <v>451</v>
      </c>
      <c r="D9" s="1573">
        <f t="shared" ref="D9:M9" si="5">SUM(D7:D8)</f>
        <v>9624</v>
      </c>
      <c r="E9" s="1573">
        <f t="shared" si="0"/>
        <v>10075</v>
      </c>
      <c r="F9" s="1573">
        <f t="shared" si="5"/>
        <v>23</v>
      </c>
      <c r="G9" s="1573">
        <f t="shared" si="5"/>
        <v>1225</v>
      </c>
      <c r="H9" s="1573">
        <f t="shared" si="1"/>
        <v>1248</v>
      </c>
      <c r="I9" s="1573">
        <f t="shared" si="5"/>
        <v>172</v>
      </c>
      <c r="J9" s="1573">
        <f t="shared" si="5"/>
        <v>5219</v>
      </c>
      <c r="K9" s="1573">
        <f t="shared" si="2"/>
        <v>5391</v>
      </c>
      <c r="L9" s="1573">
        <f t="shared" si="5"/>
        <v>8</v>
      </c>
      <c r="M9" s="1573">
        <f t="shared" si="5"/>
        <v>856</v>
      </c>
      <c r="N9" s="1573">
        <f t="shared" si="3"/>
        <v>864</v>
      </c>
      <c r="O9" s="1580" t="s">
        <v>731</v>
      </c>
      <c r="P9" s="1582" t="s">
        <v>1005</v>
      </c>
      <c r="Q9" s="1576">
        <f t="shared" si="4"/>
        <v>979</v>
      </c>
      <c r="R9" s="1576">
        <f t="shared" si="4"/>
        <v>28722</v>
      </c>
      <c r="S9" s="1576">
        <f t="shared" si="4"/>
        <v>29701</v>
      </c>
    </row>
    <row r="10" spans="1:19" s="1560" customFormat="1" ht="35.1" customHeight="1">
      <c r="A10" s="1571" t="s">
        <v>1006</v>
      </c>
      <c r="B10" s="1572" t="s">
        <v>847</v>
      </c>
      <c r="C10" s="1573">
        <v>89</v>
      </c>
      <c r="D10" s="1573">
        <v>1407</v>
      </c>
      <c r="E10" s="1573">
        <f t="shared" si="0"/>
        <v>1496</v>
      </c>
      <c r="F10" s="1573">
        <v>40</v>
      </c>
      <c r="G10" s="1573">
        <v>107</v>
      </c>
      <c r="H10" s="1573">
        <f t="shared" si="1"/>
        <v>147</v>
      </c>
      <c r="I10" s="1573">
        <v>132</v>
      </c>
      <c r="J10" s="1573">
        <v>626</v>
      </c>
      <c r="K10" s="1573">
        <f t="shared" si="2"/>
        <v>758</v>
      </c>
      <c r="L10" s="1573">
        <v>66</v>
      </c>
      <c r="M10" s="1573">
        <v>61</v>
      </c>
      <c r="N10" s="1573">
        <f t="shared" si="3"/>
        <v>127</v>
      </c>
      <c r="O10" s="1571" t="s">
        <v>1006</v>
      </c>
      <c r="P10" s="1575" t="s">
        <v>847</v>
      </c>
      <c r="Q10" s="1576">
        <f t="shared" si="4"/>
        <v>886</v>
      </c>
      <c r="R10" s="1576">
        <f t="shared" si="4"/>
        <v>5058</v>
      </c>
      <c r="S10" s="1576">
        <f t="shared" si="4"/>
        <v>5944</v>
      </c>
    </row>
    <row r="11" spans="1:19" s="1560" customFormat="1" ht="35.1" customHeight="1">
      <c r="A11" s="1574" t="s">
        <v>1007</v>
      </c>
      <c r="B11" s="1577" t="s">
        <v>848</v>
      </c>
      <c r="C11" s="1578">
        <v>94</v>
      </c>
      <c r="D11" s="1578">
        <v>13707</v>
      </c>
      <c r="E11" s="1573">
        <f t="shared" si="0"/>
        <v>13801</v>
      </c>
      <c r="F11" s="1578">
        <v>32</v>
      </c>
      <c r="G11" s="1578">
        <v>642</v>
      </c>
      <c r="H11" s="1573">
        <f t="shared" si="1"/>
        <v>674</v>
      </c>
      <c r="I11" s="1578">
        <v>172</v>
      </c>
      <c r="J11" s="1578">
        <v>6138</v>
      </c>
      <c r="K11" s="1573">
        <f t="shared" si="2"/>
        <v>6310</v>
      </c>
      <c r="L11" s="1578">
        <v>20</v>
      </c>
      <c r="M11" s="1578">
        <v>940</v>
      </c>
      <c r="N11" s="1573">
        <f t="shared" si="3"/>
        <v>960</v>
      </c>
      <c r="O11" s="1574" t="s">
        <v>1007</v>
      </c>
      <c r="P11" s="1579" t="s">
        <v>848</v>
      </c>
      <c r="Q11" s="1576">
        <f t="shared" si="4"/>
        <v>1379</v>
      </c>
      <c r="R11" s="1576">
        <f t="shared" si="4"/>
        <v>35315</v>
      </c>
      <c r="S11" s="1576">
        <f t="shared" si="4"/>
        <v>36694</v>
      </c>
    </row>
    <row r="12" spans="1:19" s="1560" customFormat="1" ht="35.1" customHeight="1">
      <c r="A12" s="1580" t="s">
        <v>169</v>
      </c>
      <c r="B12" s="1583" t="s">
        <v>1005</v>
      </c>
      <c r="C12" s="1573">
        <f>SUM(C10:C11)</f>
        <v>183</v>
      </c>
      <c r="D12" s="1573">
        <f t="shared" ref="D12:M12" si="6">SUM(D10:D11)</f>
        <v>15114</v>
      </c>
      <c r="E12" s="1573">
        <f t="shared" si="6"/>
        <v>15297</v>
      </c>
      <c r="F12" s="1573">
        <f t="shared" si="6"/>
        <v>72</v>
      </c>
      <c r="G12" s="1573">
        <f t="shared" si="6"/>
        <v>749</v>
      </c>
      <c r="H12" s="1573">
        <f t="shared" si="1"/>
        <v>821</v>
      </c>
      <c r="I12" s="1573">
        <f t="shared" si="6"/>
        <v>304</v>
      </c>
      <c r="J12" s="1573">
        <f t="shared" si="6"/>
        <v>6764</v>
      </c>
      <c r="K12" s="1573">
        <f t="shared" si="2"/>
        <v>7068</v>
      </c>
      <c r="L12" s="1573">
        <f t="shared" si="6"/>
        <v>86</v>
      </c>
      <c r="M12" s="1573">
        <f t="shared" si="6"/>
        <v>1001</v>
      </c>
      <c r="N12" s="1573">
        <f t="shared" si="3"/>
        <v>1087</v>
      </c>
      <c r="O12" s="1580" t="s">
        <v>169</v>
      </c>
      <c r="P12" s="1582" t="s">
        <v>1005</v>
      </c>
      <c r="Q12" s="1576">
        <f t="shared" si="4"/>
        <v>2265</v>
      </c>
      <c r="R12" s="1576">
        <f t="shared" si="4"/>
        <v>40373</v>
      </c>
      <c r="S12" s="1576">
        <f t="shared" si="4"/>
        <v>42638</v>
      </c>
    </row>
    <row r="13" spans="1:19" s="1584" customFormat="1" ht="35.1" customHeight="1">
      <c r="A13" s="1571" t="s">
        <v>155</v>
      </c>
      <c r="B13" s="1572" t="s">
        <v>847</v>
      </c>
      <c r="C13" s="1573">
        <v>309</v>
      </c>
      <c r="D13" s="1573">
        <v>6014</v>
      </c>
      <c r="E13" s="1573">
        <f t="shared" si="0"/>
        <v>6323</v>
      </c>
      <c r="F13" s="1573">
        <v>17</v>
      </c>
      <c r="G13" s="1573">
        <v>843</v>
      </c>
      <c r="H13" s="1573">
        <f t="shared" si="1"/>
        <v>860</v>
      </c>
      <c r="I13" s="1573">
        <v>148</v>
      </c>
      <c r="J13" s="1573">
        <v>3666</v>
      </c>
      <c r="K13" s="1573">
        <f t="shared" si="2"/>
        <v>3814</v>
      </c>
      <c r="L13" s="1573">
        <v>14</v>
      </c>
      <c r="M13" s="1573">
        <v>505</v>
      </c>
      <c r="N13" s="1573">
        <f t="shared" si="3"/>
        <v>519</v>
      </c>
      <c r="O13" s="1571" t="s">
        <v>155</v>
      </c>
      <c r="P13" s="1575" t="s">
        <v>847</v>
      </c>
      <c r="Q13" s="1576">
        <f t="shared" si="4"/>
        <v>633</v>
      </c>
      <c r="R13" s="1576">
        <f t="shared" si="4"/>
        <v>17823</v>
      </c>
      <c r="S13" s="1576">
        <f t="shared" si="4"/>
        <v>18456</v>
      </c>
    </row>
    <row r="14" spans="1:19" s="1584" customFormat="1" ht="35.1" customHeight="1">
      <c r="A14" s="1574"/>
      <c r="B14" s="1577" t="s">
        <v>848</v>
      </c>
      <c r="C14" s="1578">
        <v>28</v>
      </c>
      <c r="D14" s="1578">
        <v>194</v>
      </c>
      <c r="E14" s="1573">
        <f t="shared" si="0"/>
        <v>222</v>
      </c>
      <c r="F14" s="1578">
        <v>5</v>
      </c>
      <c r="G14" s="1578">
        <v>19</v>
      </c>
      <c r="H14" s="1573">
        <f t="shared" si="1"/>
        <v>24</v>
      </c>
      <c r="I14" s="1578">
        <v>78</v>
      </c>
      <c r="J14" s="1578">
        <v>209</v>
      </c>
      <c r="K14" s="1573">
        <f t="shared" si="2"/>
        <v>287</v>
      </c>
      <c r="L14" s="1578">
        <v>1</v>
      </c>
      <c r="M14" s="1578">
        <v>15</v>
      </c>
      <c r="N14" s="1573">
        <f t="shared" si="3"/>
        <v>16</v>
      </c>
      <c r="O14" s="1574"/>
      <c r="P14" s="1579" t="s">
        <v>848</v>
      </c>
      <c r="Q14" s="1576">
        <f t="shared" si="4"/>
        <v>173</v>
      </c>
      <c r="R14" s="1576">
        <f t="shared" si="4"/>
        <v>680</v>
      </c>
      <c r="S14" s="1576">
        <f t="shared" si="4"/>
        <v>853</v>
      </c>
    </row>
    <row r="15" spans="1:19" s="1584" customFormat="1" ht="35.1" customHeight="1">
      <c r="A15" s="1580" t="s">
        <v>565</v>
      </c>
      <c r="B15" s="1581" t="s">
        <v>1005</v>
      </c>
      <c r="C15" s="1573">
        <f>SUM(C13:C14)</f>
        <v>337</v>
      </c>
      <c r="D15" s="1573">
        <f t="shared" ref="D15:M15" si="7">SUM(D13:D14)</f>
        <v>6208</v>
      </c>
      <c r="E15" s="1573">
        <f t="shared" si="7"/>
        <v>6545</v>
      </c>
      <c r="F15" s="1573">
        <f t="shared" si="7"/>
        <v>22</v>
      </c>
      <c r="G15" s="1573">
        <f t="shared" si="7"/>
        <v>862</v>
      </c>
      <c r="H15" s="1573">
        <f t="shared" si="1"/>
        <v>884</v>
      </c>
      <c r="I15" s="1573">
        <f t="shared" si="7"/>
        <v>226</v>
      </c>
      <c r="J15" s="1573">
        <f t="shared" si="7"/>
        <v>3875</v>
      </c>
      <c r="K15" s="1573">
        <f t="shared" si="2"/>
        <v>4101</v>
      </c>
      <c r="L15" s="1573">
        <f t="shared" si="7"/>
        <v>15</v>
      </c>
      <c r="M15" s="1573">
        <f t="shared" si="7"/>
        <v>520</v>
      </c>
      <c r="N15" s="1573">
        <f t="shared" si="3"/>
        <v>535</v>
      </c>
      <c r="O15" s="1580" t="s">
        <v>565</v>
      </c>
      <c r="P15" s="1582" t="s">
        <v>1005</v>
      </c>
      <c r="Q15" s="1576">
        <f t="shared" si="4"/>
        <v>806</v>
      </c>
      <c r="R15" s="1576">
        <f t="shared" si="4"/>
        <v>18503</v>
      </c>
      <c r="S15" s="1576">
        <f t="shared" si="4"/>
        <v>19309</v>
      </c>
    </row>
    <row r="16" spans="1:19" s="1560" customFormat="1" ht="35.1" customHeight="1">
      <c r="A16" s="1571" t="s">
        <v>851</v>
      </c>
      <c r="B16" s="1572" t="s">
        <v>847</v>
      </c>
      <c r="C16" s="1573">
        <v>622</v>
      </c>
      <c r="D16" s="1573">
        <v>3107</v>
      </c>
      <c r="E16" s="1573">
        <f t="shared" si="0"/>
        <v>3729</v>
      </c>
      <c r="F16" s="1573">
        <v>185</v>
      </c>
      <c r="G16" s="1573">
        <v>440</v>
      </c>
      <c r="H16" s="1573">
        <f t="shared" si="1"/>
        <v>625</v>
      </c>
      <c r="I16" s="1573">
        <v>627</v>
      </c>
      <c r="J16" s="1573">
        <v>1092</v>
      </c>
      <c r="K16" s="1573">
        <f t="shared" si="2"/>
        <v>1719</v>
      </c>
      <c r="L16" s="1573">
        <v>89</v>
      </c>
      <c r="M16" s="1573">
        <v>319</v>
      </c>
      <c r="N16" s="1573">
        <f t="shared" si="3"/>
        <v>408</v>
      </c>
      <c r="O16" s="1571" t="s">
        <v>851</v>
      </c>
      <c r="P16" s="1575" t="s">
        <v>847</v>
      </c>
      <c r="Q16" s="1576">
        <f t="shared" si="4"/>
        <v>2981</v>
      </c>
      <c r="R16" s="1576">
        <f t="shared" si="4"/>
        <v>8598</v>
      </c>
      <c r="S16" s="1576">
        <f t="shared" si="4"/>
        <v>11579</v>
      </c>
    </row>
    <row r="17" spans="1:19" s="1560" customFormat="1" ht="35.1" customHeight="1">
      <c r="A17" s="1574" t="s">
        <v>567</v>
      </c>
      <c r="B17" s="1577" t="s">
        <v>848</v>
      </c>
      <c r="C17" s="1578">
        <v>465</v>
      </c>
      <c r="D17" s="1578">
        <v>2312</v>
      </c>
      <c r="E17" s="1573">
        <f t="shared" si="0"/>
        <v>2777</v>
      </c>
      <c r="F17" s="1578">
        <v>133</v>
      </c>
      <c r="G17" s="1578">
        <v>102</v>
      </c>
      <c r="H17" s="1573">
        <f t="shared" si="1"/>
        <v>235</v>
      </c>
      <c r="I17" s="1578">
        <v>417</v>
      </c>
      <c r="J17" s="1578">
        <v>1032</v>
      </c>
      <c r="K17" s="1573">
        <f t="shared" si="2"/>
        <v>1449</v>
      </c>
      <c r="L17" s="1578">
        <v>57</v>
      </c>
      <c r="M17" s="1578">
        <v>146</v>
      </c>
      <c r="N17" s="1573">
        <f t="shared" si="3"/>
        <v>203</v>
      </c>
      <c r="O17" s="1574" t="s">
        <v>567</v>
      </c>
      <c r="P17" s="1579" t="s">
        <v>848</v>
      </c>
      <c r="Q17" s="1576">
        <f t="shared" si="4"/>
        <v>2397</v>
      </c>
      <c r="R17" s="1576">
        <f t="shared" si="4"/>
        <v>6002</v>
      </c>
      <c r="S17" s="1576">
        <f t="shared" si="4"/>
        <v>8399</v>
      </c>
    </row>
    <row r="18" spans="1:19" s="1560" customFormat="1" ht="35.1" customHeight="1">
      <c r="A18" s="1580" t="s">
        <v>568</v>
      </c>
      <c r="B18" s="1585" t="s">
        <v>1005</v>
      </c>
      <c r="C18" s="1586">
        <f>SUM(C16:C17)</f>
        <v>1087</v>
      </c>
      <c r="D18" s="1586">
        <f t="shared" ref="D18:M18" si="8">SUM(D16:D17)</f>
        <v>5419</v>
      </c>
      <c r="E18" s="1586">
        <f t="shared" si="8"/>
        <v>6506</v>
      </c>
      <c r="F18" s="1586">
        <f t="shared" si="8"/>
        <v>318</v>
      </c>
      <c r="G18" s="1586">
        <f t="shared" si="8"/>
        <v>542</v>
      </c>
      <c r="H18" s="1573">
        <f t="shared" si="1"/>
        <v>860</v>
      </c>
      <c r="I18" s="1586">
        <f t="shared" si="8"/>
        <v>1044</v>
      </c>
      <c r="J18" s="1586">
        <f t="shared" si="8"/>
        <v>2124</v>
      </c>
      <c r="K18" s="1573">
        <f t="shared" si="2"/>
        <v>3168</v>
      </c>
      <c r="L18" s="1586">
        <f t="shared" si="8"/>
        <v>146</v>
      </c>
      <c r="M18" s="1586">
        <f t="shared" si="8"/>
        <v>465</v>
      </c>
      <c r="N18" s="1573">
        <f t="shared" si="3"/>
        <v>611</v>
      </c>
      <c r="O18" s="1580" t="s">
        <v>568</v>
      </c>
      <c r="P18" s="1582" t="s">
        <v>1005</v>
      </c>
      <c r="Q18" s="1576">
        <f t="shared" si="4"/>
        <v>5378</v>
      </c>
      <c r="R18" s="1576">
        <f t="shared" si="4"/>
        <v>14600</v>
      </c>
      <c r="S18" s="1576">
        <f t="shared" si="4"/>
        <v>19978</v>
      </c>
    </row>
    <row r="19" spans="1:19" s="1591" customFormat="1" ht="15" customHeight="1">
      <c r="A19" s="1587" t="s">
        <v>1008</v>
      </c>
      <c r="B19" s="1588"/>
      <c r="C19" s="1588"/>
      <c r="D19" s="1588"/>
      <c r="E19" s="1588"/>
      <c r="F19" s="1588"/>
      <c r="G19" s="1588"/>
      <c r="H19" s="1588"/>
      <c r="I19" s="1588"/>
      <c r="J19" s="1588"/>
      <c r="K19" s="1588"/>
      <c r="L19" s="1588"/>
      <c r="M19" s="1588"/>
      <c r="N19" s="1589" t="s">
        <v>733</v>
      </c>
      <c r="O19" s="1590"/>
      <c r="P19" s="1590"/>
      <c r="Q19" s="1590"/>
      <c r="R19" s="1590"/>
      <c r="S19" s="1588"/>
    </row>
    <row r="20" spans="1:19" s="1550" customFormat="1" ht="23.25">
      <c r="A20" s="1544" t="s">
        <v>1002</v>
      </c>
      <c r="B20" s="1545"/>
      <c r="C20" s="1592"/>
      <c r="D20" s="1592"/>
      <c r="E20" s="1546"/>
      <c r="F20" s="1546"/>
      <c r="G20" s="1546"/>
      <c r="H20" s="1546"/>
      <c r="I20" s="1546" t="s">
        <v>217</v>
      </c>
      <c r="J20" s="1546"/>
      <c r="K20" s="1546"/>
      <c r="L20" s="1546"/>
      <c r="M20" s="1546"/>
      <c r="N20" s="1547" t="s">
        <v>1009</v>
      </c>
      <c r="O20" s="1545"/>
      <c r="P20" s="1545"/>
      <c r="Q20" s="1545"/>
      <c r="R20" s="1545"/>
      <c r="S20" s="1545"/>
    </row>
    <row r="21" spans="1:19" s="1560" customFormat="1" ht="19.5" customHeight="1">
      <c r="A21" s="1551" t="s">
        <v>556</v>
      </c>
      <c r="B21" s="1552"/>
      <c r="C21" s="1556" t="s">
        <v>208</v>
      </c>
      <c r="D21" s="1554"/>
      <c r="E21" s="1555" t="s">
        <v>99</v>
      </c>
      <c r="F21" s="1553" t="s">
        <v>100</v>
      </c>
      <c r="G21" s="1554"/>
      <c r="H21" s="1555" t="s">
        <v>101</v>
      </c>
      <c r="I21" s="1553" t="s">
        <v>209</v>
      </c>
      <c r="J21" s="1554"/>
      <c r="K21" s="1555" t="s">
        <v>103</v>
      </c>
      <c r="L21" s="1553" t="s">
        <v>104</v>
      </c>
      <c r="M21" s="1554"/>
      <c r="N21" s="1555" t="s">
        <v>105</v>
      </c>
      <c r="O21" s="1593"/>
      <c r="P21" s="1593"/>
      <c r="Q21" s="1593"/>
      <c r="R21" s="1593"/>
      <c r="S21" s="1593"/>
    </row>
    <row r="22" spans="1:19" s="1560" customFormat="1" ht="19.5" customHeight="1">
      <c r="A22" s="1561" t="s">
        <v>558</v>
      </c>
      <c r="B22" s="1562"/>
      <c r="C22" s="1594" t="s">
        <v>842</v>
      </c>
      <c r="D22" s="1563" t="s">
        <v>843</v>
      </c>
      <c r="E22" s="1563" t="s">
        <v>130</v>
      </c>
      <c r="F22" s="1563" t="s">
        <v>842</v>
      </c>
      <c r="G22" s="1563" t="s">
        <v>843</v>
      </c>
      <c r="H22" s="1563" t="s">
        <v>130</v>
      </c>
      <c r="I22" s="1563" t="s">
        <v>842</v>
      </c>
      <c r="J22" s="1563" t="s">
        <v>843</v>
      </c>
      <c r="K22" s="1563" t="s">
        <v>130</v>
      </c>
      <c r="L22" s="1563" t="s">
        <v>842</v>
      </c>
      <c r="M22" s="1563" t="s">
        <v>843</v>
      </c>
      <c r="N22" s="1563" t="s">
        <v>130</v>
      </c>
      <c r="O22" s="1593"/>
      <c r="P22" s="1593"/>
      <c r="Q22" s="1593"/>
      <c r="R22" s="1593"/>
      <c r="S22" s="1593"/>
    </row>
    <row r="23" spans="1:19" s="1560" customFormat="1" ht="19.5" customHeight="1">
      <c r="A23" s="1566"/>
      <c r="B23" s="1567"/>
      <c r="C23" s="1595" t="s">
        <v>844</v>
      </c>
      <c r="D23" s="1568" t="s">
        <v>845</v>
      </c>
      <c r="E23" s="1568" t="s">
        <v>131</v>
      </c>
      <c r="F23" s="1568" t="s">
        <v>844</v>
      </c>
      <c r="G23" s="1568" t="s">
        <v>845</v>
      </c>
      <c r="H23" s="1568" t="s">
        <v>131</v>
      </c>
      <c r="I23" s="1568" t="s">
        <v>844</v>
      </c>
      <c r="J23" s="1568" t="s">
        <v>845</v>
      </c>
      <c r="K23" s="1568" t="s">
        <v>131</v>
      </c>
      <c r="L23" s="1568" t="s">
        <v>844</v>
      </c>
      <c r="M23" s="1568" t="s">
        <v>845</v>
      </c>
      <c r="N23" s="1568" t="s">
        <v>131</v>
      </c>
      <c r="O23" s="1593"/>
      <c r="P23" s="1593"/>
      <c r="Q23" s="1593"/>
      <c r="R23" s="1593"/>
      <c r="S23" s="1593"/>
    </row>
    <row r="24" spans="1:19" s="1560" customFormat="1" ht="34.5" customHeight="1">
      <c r="A24" s="1571" t="s">
        <v>846</v>
      </c>
      <c r="B24" s="1572" t="s">
        <v>847</v>
      </c>
      <c r="C24" s="1573">
        <v>24</v>
      </c>
      <c r="D24" s="1573">
        <v>1118</v>
      </c>
      <c r="E24" s="1573">
        <f>SUM(C24:D24)</f>
        <v>1142</v>
      </c>
      <c r="F24" s="1573">
        <v>8</v>
      </c>
      <c r="G24" s="1573">
        <v>569</v>
      </c>
      <c r="H24" s="1573">
        <f>SUM(F24:G24)</f>
        <v>577</v>
      </c>
      <c r="I24" s="1573">
        <v>81</v>
      </c>
      <c r="J24" s="1573">
        <v>3006</v>
      </c>
      <c r="K24" s="1573">
        <f>I24+J24</f>
        <v>3087</v>
      </c>
      <c r="L24" s="1573">
        <v>11</v>
      </c>
      <c r="M24" s="1573">
        <v>637</v>
      </c>
      <c r="N24" s="1573">
        <f>SUM(L24:M24)</f>
        <v>648</v>
      </c>
      <c r="O24" s="1593"/>
      <c r="P24" s="1593"/>
      <c r="Q24" s="1593"/>
      <c r="R24" s="1593"/>
      <c r="S24" s="1593"/>
    </row>
    <row r="25" spans="1:19" s="1560" customFormat="1" ht="34.5" customHeight="1">
      <c r="A25" s="1574" t="s">
        <v>994</v>
      </c>
      <c r="B25" s="1577" t="s">
        <v>848</v>
      </c>
      <c r="C25" s="1578">
        <v>6</v>
      </c>
      <c r="D25" s="1578">
        <v>485</v>
      </c>
      <c r="E25" s="1573">
        <f t="shared" ref="E25:E35" si="9">SUM(C25:D25)</f>
        <v>491</v>
      </c>
      <c r="F25" s="1578">
        <v>4</v>
      </c>
      <c r="G25" s="1578">
        <v>410</v>
      </c>
      <c r="H25" s="1573">
        <f t="shared" ref="H25:H35" si="10">SUM(F25:G25)</f>
        <v>414</v>
      </c>
      <c r="I25" s="1578">
        <v>105</v>
      </c>
      <c r="J25" s="1578">
        <v>1358</v>
      </c>
      <c r="K25" s="1573">
        <f t="shared" ref="K25:K35" si="11">I25+J25</f>
        <v>1463</v>
      </c>
      <c r="L25" s="1578">
        <v>11</v>
      </c>
      <c r="M25" s="1578">
        <v>302</v>
      </c>
      <c r="N25" s="1573">
        <f t="shared" ref="N25:N34" si="12">SUM(L25:M25)</f>
        <v>313</v>
      </c>
      <c r="O25" s="1593"/>
      <c r="P25" s="1593"/>
      <c r="Q25" s="1593"/>
      <c r="R25" s="1593"/>
      <c r="S25" s="1593"/>
    </row>
    <row r="26" spans="1:19" s="1560" customFormat="1" ht="34.5" customHeight="1">
      <c r="A26" s="1580" t="s">
        <v>731</v>
      </c>
      <c r="B26" s="1585" t="s">
        <v>1005</v>
      </c>
      <c r="C26" s="1573">
        <f>SUM(C24:C25)</f>
        <v>30</v>
      </c>
      <c r="D26" s="1573">
        <f t="shared" ref="D26:M26" si="13">SUM(D24:D25)</f>
        <v>1603</v>
      </c>
      <c r="E26" s="1573">
        <f t="shared" si="9"/>
        <v>1633</v>
      </c>
      <c r="F26" s="1573">
        <f t="shared" si="13"/>
        <v>12</v>
      </c>
      <c r="G26" s="1573">
        <f t="shared" si="13"/>
        <v>979</v>
      </c>
      <c r="H26" s="1573">
        <f t="shared" si="10"/>
        <v>991</v>
      </c>
      <c r="I26" s="1573">
        <f t="shared" si="13"/>
        <v>186</v>
      </c>
      <c r="J26" s="1573">
        <f t="shared" si="13"/>
        <v>4364</v>
      </c>
      <c r="K26" s="1573">
        <f t="shared" si="11"/>
        <v>4550</v>
      </c>
      <c r="L26" s="1573">
        <f t="shared" si="13"/>
        <v>22</v>
      </c>
      <c r="M26" s="1573">
        <f t="shared" si="13"/>
        <v>939</v>
      </c>
      <c r="N26" s="1573">
        <f t="shared" si="12"/>
        <v>961</v>
      </c>
      <c r="O26" s="1593"/>
      <c r="P26" s="1593"/>
      <c r="Q26" s="1593"/>
      <c r="R26" s="1593"/>
      <c r="S26" s="1593"/>
    </row>
    <row r="27" spans="1:19" s="1560" customFormat="1" ht="34.5" customHeight="1">
      <c r="A27" s="1571" t="s">
        <v>1006</v>
      </c>
      <c r="B27" s="1572" t="s">
        <v>847</v>
      </c>
      <c r="C27" s="1573">
        <v>119</v>
      </c>
      <c r="D27" s="1573">
        <v>156</v>
      </c>
      <c r="E27" s="1573">
        <f t="shared" si="9"/>
        <v>275</v>
      </c>
      <c r="F27" s="1573">
        <v>32</v>
      </c>
      <c r="G27" s="1573">
        <v>106</v>
      </c>
      <c r="H27" s="1573">
        <f t="shared" si="10"/>
        <v>138</v>
      </c>
      <c r="I27" s="1573">
        <v>143</v>
      </c>
      <c r="J27" s="1573">
        <v>2028</v>
      </c>
      <c r="K27" s="1573">
        <f t="shared" si="11"/>
        <v>2171</v>
      </c>
      <c r="L27" s="1573">
        <v>97</v>
      </c>
      <c r="M27" s="1573">
        <v>229</v>
      </c>
      <c r="N27" s="1573">
        <f t="shared" si="12"/>
        <v>326</v>
      </c>
      <c r="O27" s="1593"/>
      <c r="P27" s="1593"/>
      <c r="Q27" s="1593"/>
      <c r="R27" s="1593"/>
      <c r="S27" s="1593"/>
    </row>
    <row r="28" spans="1:19" s="1560" customFormat="1" ht="34.5" customHeight="1">
      <c r="A28" s="1574" t="s">
        <v>1007</v>
      </c>
      <c r="B28" s="1577" t="s">
        <v>848</v>
      </c>
      <c r="C28" s="1578">
        <v>103</v>
      </c>
      <c r="D28" s="1578">
        <v>1514</v>
      </c>
      <c r="E28" s="1573">
        <f t="shared" si="9"/>
        <v>1617</v>
      </c>
      <c r="F28" s="1578">
        <v>5</v>
      </c>
      <c r="G28" s="1578">
        <v>1149</v>
      </c>
      <c r="H28" s="1573">
        <f t="shared" si="10"/>
        <v>1154</v>
      </c>
      <c r="I28" s="1578">
        <v>613</v>
      </c>
      <c r="J28" s="1578">
        <v>5958</v>
      </c>
      <c r="K28" s="1573">
        <f t="shared" si="11"/>
        <v>6571</v>
      </c>
      <c r="L28" s="1578">
        <v>177</v>
      </c>
      <c r="M28" s="1578">
        <v>1217</v>
      </c>
      <c r="N28" s="1573">
        <f t="shared" si="12"/>
        <v>1394</v>
      </c>
      <c r="O28" s="1593"/>
      <c r="P28" s="1593"/>
      <c r="Q28" s="1593"/>
      <c r="R28" s="1593"/>
      <c r="S28" s="1593"/>
    </row>
    <row r="29" spans="1:19" s="1560" customFormat="1" ht="34.5" customHeight="1">
      <c r="A29" s="1580" t="s">
        <v>169</v>
      </c>
      <c r="B29" s="1585" t="s">
        <v>1005</v>
      </c>
      <c r="C29" s="1573">
        <f>SUM(C27:C28)</f>
        <v>222</v>
      </c>
      <c r="D29" s="1573">
        <f t="shared" ref="D29:N29" si="14">SUM(D27:D28)</f>
        <v>1670</v>
      </c>
      <c r="E29" s="1573">
        <f t="shared" si="9"/>
        <v>1892</v>
      </c>
      <c r="F29" s="1573">
        <f t="shared" si="14"/>
        <v>37</v>
      </c>
      <c r="G29" s="1573">
        <f t="shared" si="14"/>
        <v>1255</v>
      </c>
      <c r="H29" s="1573">
        <f t="shared" si="10"/>
        <v>1292</v>
      </c>
      <c r="I29" s="1573">
        <f t="shared" si="14"/>
        <v>756</v>
      </c>
      <c r="J29" s="1573">
        <f t="shared" si="14"/>
        <v>7986</v>
      </c>
      <c r="K29" s="1573">
        <f t="shared" si="11"/>
        <v>8742</v>
      </c>
      <c r="L29" s="1573">
        <f t="shared" si="14"/>
        <v>274</v>
      </c>
      <c r="M29" s="1573">
        <f t="shared" si="14"/>
        <v>1446</v>
      </c>
      <c r="N29" s="1573">
        <f t="shared" si="14"/>
        <v>1720</v>
      </c>
      <c r="O29" s="1593"/>
      <c r="P29" s="1593"/>
      <c r="Q29" s="1593"/>
      <c r="R29" s="1593"/>
      <c r="S29" s="1593"/>
    </row>
    <row r="30" spans="1:19" s="1584" customFormat="1" ht="34.5" customHeight="1">
      <c r="A30" s="1571" t="s">
        <v>155</v>
      </c>
      <c r="B30" s="1572" t="s">
        <v>847</v>
      </c>
      <c r="C30" s="1573">
        <v>20</v>
      </c>
      <c r="D30" s="1573">
        <v>914</v>
      </c>
      <c r="E30" s="1573">
        <f t="shared" si="9"/>
        <v>934</v>
      </c>
      <c r="F30" s="1573">
        <v>13</v>
      </c>
      <c r="G30" s="1573">
        <v>591</v>
      </c>
      <c r="H30" s="1573">
        <f t="shared" si="10"/>
        <v>604</v>
      </c>
      <c r="I30" s="1573">
        <v>58</v>
      </c>
      <c r="J30" s="1573">
        <v>1761</v>
      </c>
      <c r="K30" s="1573">
        <f t="shared" si="11"/>
        <v>1819</v>
      </c>
      <c r="L30" s="1573">
        <v>8</v>
      </c>
      <c r="M30" s="1573">
        <v>420</v>
      </c>
      <c r="N30" s="1573">
        <f t="shared" si="12"/>
        <v>428</v>
      </c>
      <c r="O30" s="1596"/>
      <c r="P30" s="1596"/>
      <c r="Q30" s="1596"/>
      <c r="R30" s="1596"/>
      <c r="S30" s="1596"/>
    </row>
    <row r="31" spans="1:19" s="1584" customFormat="1" ht="34.5" customHeight="1">
      <c r="A31" s="1574"/>
      <c r="B31" s="1577" t="s">
        <v>848</v>
      </c>
      <c r="C31" s="1578">
        <v>1</v>
      </c>
      <c r="D31" s="1578">
        <v>17</v>
      </c>
      <c r="E31" s="1573">
        <f t="shared" si="9"/>
        <v>18</v>
      </c>
      <c r="F31" s="1578">
        <v>0</v>
      </c>
      <c r="G31" s="1578">
        <v>11</v>
      </c>
      <c r="H31" s="1573">
        <f t="shared" si="10"/>
        <v>11</v>
      </c>
      <c r="I31" s="1578">
        <v>47</v>
      </c>
      <c r="J31" s="1578">
        <v>126</v>
      </c>
      <c r="K31" s="1573">
        <f t="shared" si="11"/>
        <v>173</v>
      </c>
      <c r="L31" s="1578">
        <v>5</v>
      </c>
      <c r="M31" s="1578">
        <v>28</v>
      </c>
      <c r="N31" s="1573">
        <f t="shared" si="12"/>
        <v>33</v>
      </c>
      <c r="O31" s="1596"/>
      <c r="P31" s="1596"/>
      <c r="Q31" s="1596"/>
      <c r="R31" s="1596"/>
      <c r="S31" s="1596"/>
    </row>
    <row r="32" spans="1:19" s="1584" customFormat="1" ht="34.5" customHeight="1">
      <c r="A32" s="1580" t="s">
        <v>565</v>
      </c>
      <c r="B32" s="1585" t="s">
        <v>1005</v>
      </c>
      <c r="C32" s="1573">
        <f>SUM(C30:C31)</f>
        <v>21</v>
      </c>
      <c r="D32" s="1573">
        <f t="shared" ref="D32:N32" si="15">SUM(D30:D31)</f>
        <v>931</v>
      </c>
      <c r="E32" s="1573">
        <f t="shared" si="9"/>
        <v>952</v>
      </c>
      <c r="F32" s="1573">
        <f t="shared" si="15"/>
        <v>13</v>
      </c>
      <c r="G32" s="1573">
        <f t="shared" si="15"/>
        <v>602</v>
      </c>
      <c r="H32" s="1573">
        <f t="shared" si="10"/>
        <v>615</v>
      </c>
      <c r="I32" s="1573">
        <f t="shared" si="15"/>
        <v>105</v>
      </c>
      <c r="J32" s="1573">
        <f t="shared" si="15"/>
        <v>1887</v>
      </c>
      <c r="K32" s="1573">
        <f t="shared" si="11"/>
        <v>1992</v>
      </c>
      <c r="L32" s="1573">
        <f t="shared" si="15"/>
        <v>13</v>
      </c>
      <c r="M32" s="1573">
        <f t="shared" si="15"/>
        <v>448</v>
      </c>
      <c r="N32" s="1573">
        <f t="shared" si="15"/>
        <v>461</v>
      </c>
      <c r="O32" s="1596"/>
      <c r="P32" s="1596"/>
      <c r="Q32" s="1596"/>
      <c r="R32" s="1596"/>
      <c r="S32" s="1596"/>
    </row>
    <row r="33" spans="1:19" s="1584" customFormat="1" ht="34.5" customHeight="1">
      <c r="A33" s="1571" t="s">
        <v>851</v>
      </c>
      <c r="B33" s="1597" t="s">
        <v>847</v>
      </c>
      <c r="C33" s="1598">
        <v>270</v>
      </c>
      <c r="D33" s="1573">
        <v>495</v>
      </c>
      <c r="E33" s="1573">
        <f t="shared" si="9"/>
        <v>765</v>
      </c>
      <c r="F33" s="1573">
        <v>138</v>
      </c>
      <c r="G33" s="1573">
        <v>331</v>
      </c>
      <c r="H33" s="1573">
        <f t="shared" si="10"/>
        <v>469</v>
      </c>
      <c r="I33" s="1573">
        <v>430</v>
      </c>
      <c r="J33" s="1573">
        <v>1195</v>
      </c>
      <c r="K33" s="1573">
        <f t="shared" si="11"/>
        <v>1625</v>
      </c>
      <c r="L33" s="1573">
        <v>71</v>
      </c>
      <c r="M33" s="1573">
        <v>337</v>
      </c>
      <c r="N33" s="1573">
        <f t="shared" si="12"/>
        <v>408</v>
      </c>
      <c r="O33" s="1596"/>
      <c r="P33" s="1596"/>
      <c r="Q33" s="1596"/>
      <c r="R33" s="1596"/>
      <c r="S33" s="1596"/>
    </row>
    <row r="34" spans="1:19" s="1584" customFormat="1" ht="34.5" customHeight="1">
      <c r="A34" s="1574" t="s">
        <v>567</v>
      </c>
      <c r="B34" s="1577" t="s">
        <v>848</v>
      </c>
      <c r="C34" s="1599">
        <v>188</v>
      </c>
      <c r="D34" s="1578">
        <v>179</v>
      </c>
      <c r="E34" s="1573">
        <f t="shared" si="9"/>
        <v>367</v>
      </c>
      <c r="F34" s="1578">
        <v>12</v>
      </c>
      <c r="G34" s="1578">
        <v>226</v>
      </c>
      <c r="H34" s="1573">
        <f t="shared" si="10"/>
        <v>238</v>
      </c>
      <c r="I34" s="1578">
        <v>726</v>
      </c>
      <c r="J34" s="1578">
        <v>1158</v>
      </c>
      <c r="K34" s="1573">
        <f t="shared" si="11"/>
        <v>1884</v>
      </c>
      <c r="L34" s="1578">
        <v>151</v>
      </c>
      <c r="M34" s="1578">
        <v>201</v>
      </c>
      <c r="N34" s="1573">
        <f t="shared" si="12"/>
        <v>352</v>
      </c>
      <c r="O34" s="1596"/>
      <c r="P34" s="1596"/>
      <c r="Q34" s="1596"/>
      <c r="R34" s="1596"/>
      <c r="S34" s="1596"/>
    </row>
    <row r="35" spans="1:19" s="1584" customFormat="1" ht="34.5" customHeight="1">
      <c r="A35" s="1580" t="s">
        <v>568</v>
      </c>
      <c r="B35" s="1585" t="s">
        <v>1005</v>
      </c>
      <c r="C35" s="1586">
        <f>SUM(C33:C34)</f>
        <v>458</v>
      </c>
      <c r="D35" s="1586">
        <f t="shared" ref="D35:N35" si="16">SUM(D33:D34)</f>
        <v>674</v>
      </c>
      <c r="E35" s="1573">
        <f t="shared" si="9"/>
        <v>1132</v>
      </c>
      <c r="F35" s="1586">
        <f t="shared" si="16"/>
        <v>150</v>
      </c>
      <c r="G35" s="1586">
        <f t="shared" si="16"/>
        <v>557</v>
      </c>
      <c r="H35" s="1573">
        <f t="shared" si="10"/>
        <v>707</v>
      </c>
      <c r="I35" s="1586">
        <f t="shared" si="16"/>
        <v>1156</v>
      </c>
      <c r="J35" s="1586">
        <f t="shared" si="16"/>
        <v>2353</v>
      </c>
      <c r="K35" s="1573">
        <f t="shared" si="11"/>
        <v>3509</v>
      </c>
      <c r="L35" s="1586">
        <f t="shared" si="16"/>
        <v>222</v>
      </c>
      <c r="M35" s="1586">
        <f t="shared" si="16"/>
        <v>538</v>
      </c>
      <c r="N35" s="1586">
        <f t="shared" si="16"/>
        <v>760</v>
      </c>
      <c r="O35" s="1596"/>
      <c r="P35" s="1596"/>
      <c r="Q35" s="1596"/>
      <c r="R35" s="1596"/>
      <c r="S35" s="1596"/>
    </row>
    <row r="36" spans="1:19" s="1550" customFormat="1" ht="23.25">
      <c r="A36" s="1544" t="s">
        <v>1002</v>
      </c>
      <c r="B36" s="1545"/>
      <c r="C36" s="1546"/>
      <c r="D36" s="1546"/>
      <c r="E36" s="1546"/>
      <c r="F36" s="1546"/>
      <c r="G36" s="1546"/>
      <c r="H36" s="1546"/>
      <c r="I36" s="1546"/>
      <c r="J36" s="1546"/>
      <c r="K36" s="1546"/>
      <c r="L36" s="1546"/>
      <c r="M36" s="1546"/>
      <c r="N36" s="1547" t="s">
        <v>1003</v>
      </c>
      <c r="O36" s="1545"/>
      <c r="P36" s="1545"/>
      <c r="Q36" s="1545"/>
      <c r="R36" s="1545"/>
      <c r="S36" s="1545"/>
    </row>
    <row r="37" spans="1:19" s="1560" customFormat="1" ht="19.5" customHeight="1">
      <c r="A37" s="1551" t="s">
        <v>556</v>
      </c>
      <c r="B37" s="1552"/>
      <c r="C37" s="1556" t="s">
        <v>106</v>
      </c>
      <c r="D37" s="1554"/>
      <c r="E37" s="1555" t="s">
        <v>107</v>
      </c>
      <c r="F37" s="1553" t="s">
        <v>108</v>
      </c>
      <c r="G37" s="1554"/>
      <c r="H37" s="1555" t="s">
        <v>109</v>
      </c>
      <c r="I37" s="1553" t="s">
        <v>210</v>
      </c>
      <c r="J37" s="1554"/>
      <c r="K37" s="1555" t="s">
        <v>111</v>
      </c>
      <c r="L37" s="1553" t="s">
        <v>112</v>
      </c>
      <c r="M37" s="1554"/>
      <c r="N37" s="1555" t="s">
        <v>113</v>
      </c>
      <c r="O37" s="1593"/>
      <c r="P37" s="1593"/>
      <c r="Q37" s="1593"/>
      <c r="R37" s="1593"/>
      <c r="S37" s="1593"/>
    </row>
    <row r="38" spans="1:19" s="1560" customFormat="1" ht="19.5" customHeight="1">
      <c r="A38" s="1561" t="s">
        <v>558</v>
      </c>
      <c r="B38" s="1562"/>
      <c r="C38" s="1563" t="s">
        <v>842</v>
      </c>
      <c r="D38" s="1563" t="s">
        <v>843</v>
      </c>
      <c r="E38" s="1563" t="s">
        <v>130</v>
      </c>
      <c r="F38" s="1563" t="s">
        <v>842</v>
      </c>
      <c r="G38" s="1563" t="s">
        <v>843</v>
      </c>
      <c r="H38" s="1563" t="s">
        <v>130</v>
      </c>
      <c r="I38" s="1563" t="s">
        <v>842</v>
      </c>
      <c r="J38" s="1563" t="s">
        <v>843</v>
      </c>
      <c r="K38" s="1563" t="s">
        <v>130</v>
      </c>
      <c r="L38" s="1563" t="s">
        <v>842</v>
      </c>
      <c r="M38" s="1563" t="s">
        <v>843</v>
      </c>
      <c r="N38" s="1563" t="s">
        <v>130</v>
      </c>
      <c r="O38" s="1593"/>
      <c r="P38" s="1593"/>
      <c r="Q38" s="1593"/>
      <c r="R38" s="1593"/>
      <c r="S38" s="1593"/>
    </row>
    <row r="39" spans="1:19" s="1560" customFormat="1" ht="19.5" customHeight="1">
      <c r="A39" s="1566"/>
      <c r="B39" s="1567"/>
      <c r="C39" s="1568" t="s">
        <v>844</v>
      </c>
      <c r="D39" s="1568" t="s">
        <v>845</v>
      </c>
      <c r="E39" s="1568" t="s">
        <v>131</v>
      </c>
      <c r="F39" s="1568" t="s">
        <v>844</v>
      </c>
      <c r="G39" s="1568" t="s">
        <v>845</v>
      </c>
      <c r="H39" s="1568" t="s">
        <v>131</v>
      </c>
      <c r="I39" s="1568" t="s">
        <v>844</v>
      </c>
      <c r="J39" s="1568" t="s">
        <v>845</v>
      </c>
      <c r="K39" s="1568" t="s">
        <v>131</v>
      </c>
      <c r="L39" s="1568" t="s">
        <v>844</v>
      </c>
      <c r="M39" s="1568" t="s">
        <v>845</v>
      </c>
      <c r="N39" s="1568" t="s">
        <v>131</v>
      </c>
      <c r="O39" s="1593"/>
      <c r="P39" s="1593"/>
      <c r="Q39" s="1593"/>
      <c r="R39" s="1593"/>
      <c r="S39" s="1593"/>
    </row>
    <row r="40" spans="1:19" s="1560" customFormat="1" ht="34.5" customHeight="1">
      <c r="A40" s="1571" t="s">
        <v>846</v>
      </c>
      <c r="B40" s="1572" t="s">
        <v>847</v>
      </c>
      <c r="C40" s="1598">
        <v>1</v>
      </c>
      <c r="D40" s="1573">
        <v>181</v>
      </c>
      <c r="E40" s="1573">
        <f>SUM(C40:D40)</f>
        <v>182</v>
      </c>
      <c r="F40" s="1573">
        <v>34</v>
      </c>
      <c r="G40" s="1573">
        <v>725</v>
      </c>
      <c r="H40" s="1573">
        <f>SUM(F40:G40)</f>
        <v>759</v>
      </c>
      <c r="I40" s="1573">
        <v>1</v>
      </c>
      <c r="J40" s="1573">
        <v>85</v>
      </c>
      <c r="K40" s="1573">
        <f>SUM(I40:J40)</f>
        <v>86</v>
      </c>
      <c r="L40" s="1573">
        <v>4</v>
      </c>
      <c r="M40" s="1573">
        <v>349</v>
      </c>
      <c r="N40" s="1573">
        <f>SUM(L40:M40)</f>
        <v>353</v>
      </c>
      <c r="O40" s="1593"/>
      <c r="P40" s="1593"/>
      <c r="Q40" s="1593"/>
      <c r="R40" s="1593"/>
      <c r="S40" s="1593"/>
    </row>
    <row r="41" spans="1:19" s="1560" customFormat="1" ht="34.5" customHeight="1">
      <c r="A41" s="1574" t="s">
        <v>994</v>
      </c>
      <c r="B41" s="1577" t="s">
        <v>848</v>
      </c>
      <c r="C41" s="1599">
        <v>0</v>
      </c>
      <c r="D41" s="1578">
        <v>85</v>
      </c>
      <c r="E41" s="1573">
        <f t="shared" ref="E41:E51" si="17">SUM(C41:D41)</f>
        <v>85</v>
      </c>
      <c r="F41" s="1578">
        <v>6</v>
      </c>
      <c r="G41" s="1578">
        <v>450</v>
      </c>
      <c r="H41" s="1573">
        <f t="shared" ref="H41:H51" si="18">SUM(F41:G41)</f>
        <v>456</v>
      </c>
      <c r="I41" s="1578">
        <v>0</v>
      </c>
      <c r="J41" s="1578">
        <v>60</v>
      </c>
      <c r="K41" s="1573">
        <f t="shared" ref="K41:K51" si="19">SUM(I41:J41)</f>
        <v>60</v>
      </c>
      <c r="L41" s="1578">
        <v>1</v>
      </c>
      <c r="M41" s="1578">
        <v>134</v>
      </c>
      <c r="N41" s="1573">
        <f t="shared" ref="N41:N51" si="20">SUM(L41:M41)</f>
        <v>135</v>
      </c>
      <c r="O41" s="1593"/>
      <c r="P41" s="1593"/>
      <c r="Q41" s="1593"/>
      <c r="R41" s="1593"/>
      <c r="S41" s="1593"/>
    </row>
    <row r="42" spans="1:19" s="1560" customFormat="1" ht="34.5" customHeight="1">
      <c r="A42" s="1580" t="s">
        <v>731</v>
      </c>
      <c r="B42" s="1581" t="s">
        <v>1005</v>
      </c>
      <c r="C42" s="1573">
        <f>SUM(C40:C41)</f>
        <v>1</v>
      </c>
      <c r="D42" s="1573">
        <f t="shared" ref="D42:M42" si="21">SUM(D40:D41)</f>
        <v>266</v>
      </c>
      <c r="E42" s="1573">
        <f t="shared" si="17"/>
        <v>267</v>
      </c>
      <c r="F42" s="1573">
        <f t="shared" si="21"/>
        <v>40</v>
      </c>
      <c r="G42" s="1573">
        <f t="shared" si="21"/>
        <v>1175</v>
      </c>
      <c r="H42" s="1573">
        <f t="shared" si="18"/>
        <v>1215</v>
      </c>
      <c r="I42" s="1573">
        <f t="shared" si="21"/>
        <v>1</v>
      </c>
      <c r="J42" s="1573">
        <f t="shared" si="21"/>
        <v>145</v>
      </c>
      <c r="K42" s="1573">
        <f t="shared" si="19"/>
        <v>146</v>
      </c>
      <c r="L42" s="1573">
        <f t="shared" si="21"/>
        <v>5</v>
      </c>
      <c r="M42" s="1573">
        <f t="shared" si="21"/>
        <v>483</v>
      </c>
      <c r="N42" s="1573">
        <f t="shared" si="20"/>
        <v>488</v>
      </c>
      <c r="O42" s="1593"/>
      <c r="P42" s="1593"/>
      <c r="Q42" s="1593"/>
      <c r="R42" s="1593"/>
      <c r="S42" s="1593"/>
    </row>
    <row r="43" spans="1:19" s="1560" customFormat="1" ht="34.5" customHeight="1">
      <c r="A43" s="1571" t="s">
        <v>1006</v>
      </c>
      <c r="B43" s="1574" t="s">
        <v>847</v>
      </c>
      <c r="C43" s="1598">
        <v>10</v>
      </c>
      <c r="D43" s="1573">
        <v>15</v>
      </c>
      <c r="E43" s="1573">
        <f t="shared" si="17"/>
        <v>25</v>
      </c>
      <c r="F43" s="1573">
        <v>38</v>
      </c>
      <c r="G43" s="1573">
        <v>91</v>
      </c>
      <c r="H43" s="1573">
        <f t="shared" si="18"/>
        <v>129</v>
      </c>
      <c r="I43" s="1573">
        <v>2</v>
      </c>
      <c r="J43" s="1573">
        <v>8</v>
      </c>
      <c r="K43" s="1573">
        <f t="shared" si="19"/>
        <v>10</v>
      </c>
      <c r="L43" s="1573">
        <v>23</v>
      </c>
      <c r="M43" s="1573">
        <v>42</v>
      </c>
      <c r="N43" s="1573">
        <f t="shared" si="20"/>
        <v>65</v>
      </c>
      <c r="O43" s="1593"/>
      <c r="P43" s="1593"/>
      <c r="Q43" s="1593"/>
      <c r="R43" s="1593"/>
      <c r="S43" s="1593"/>
    </row>
    <row r="44" spans="1:19" s="1560" customFormat="1" ht="34.5" customHeight="1">
      <c r="A44" s="1574" t="s">
        <v>1007</v>
      </c>
      <c r="B44" s="1600" t="s">
        <v>848</v>
      </c>
      <c r="C44" s="1599">
        <v>26</v>
      </c>
      <c r="D44" s="1578">
        <v>218</v>
      </c>
      <c r="E44" s="1573">
        <f t="shared" si="17"/>
        <v>244</v>
      </c>
      <c r="F44" s="1578">
        <v>38</v>
      </c>
      <c r="G44" s="1578">
        <v>1482</v>
      </c>
      <c r="H44" s="1573">
        <f t="shared" si="18"/>
        <v>1520</v>
      </c>
      <c r="I44" s="1578">
        <v>4</v>
      </c>
      <c r="J44" s="1578">
        <v>134</v>
      </c>
      <c r="K44" s="1573">
        <f t="shared" si="19"/>
        <v>138</v>
      </c>
      <c r="L44" s="1578">
        <v>34</v>
      </c>
      <c r="M44" s="1578">
        <v>466</v>
      </c>
      <c r="N44" s="1573">
        <f t="shared" si="20"/>
        <v>500</v>
      </c>
      <c r="O44" s="1593"/>
      <c r="P44" s="1593"/>
      <c r="Q44" s="1593"/>
      <c r="R44" s="1593"/>
      <c r="S44" s="1593"/>
    </row>
    <row r="45" spans="1:19" s="1560" customFormat="1" ht="34.5" customHeight="1">
      <c r="A45" s="1580" t="s">
        <v>169</v>
      </c>
      <c r="B45" s="1585" t="s">
        <v>1005</v>
      </c>
      <c r="C45" s="1573">
        <f>SUM(C43:C44)</f>
        <v>36</v>
      </c>
      <c r="D45" s="1573">
        <f t="shared" ref="D45:M45" si="22">SUM(D43:D44)</f>
        <v>233</v>
      </c>
      <c r="E45" s="1573">
        <f t="shared" si="17"/>
        <v>269</v>
      </c>
      <c r="F45" s="1573">
        <f t="shared" si="22"/>
        <v>76</v>
      </c>
      <c r="G45" s="1573">
        <f t="shared" si="22"/>
        <v>1573</v>
      </c>
      <c r="H45" s="1573">
        <f t="shared" si="18"/>
        <v>1649</v>
      </c>
      <c r="I45" s="1573">
        <f t="shared" si="22"/>
        <v>6</v>
      </c>
      <c r="J45" s="1573">
        <f t="shared" si="22"/>
        <v>142</v>
      </c>
      <c r="K45" s="1573">
        <f t="shared" si="19"/>
        <v>148</v>
      </c>
      <c r="L45" s="1573">
        <f t="shared" si="22"/>
        <v>57</v>
      </c>
      <c r="M45" s="1573">
        <f t="shared" si="22"/>
        <v>508</v>
      </c>
      <c r="N45" s="1573">
        <f t="shared" si="20"/>
        <v>565</v>
      </c>
      <c r="O45" s="1593"/>
      <c r="P45" s="1593"/>
      <c r="Q45" s="1593"/>
      <c r="R45" s="1593"/>
      <c r="S45" s="1593"/>
    </row>
    <row r="46" spans="1:19" s="1584" customFormat="1" ht="34.5" customHeight="1">
      <c r="A46" s="1571" t="s">
        <v>155</v>
      </c>
      <c r="B46" s="1574" t="s">
        <v>847</v>
      </c>
      <c r="C46" s="1598">
        <v>1</v>
      </c>
      <c r="D46" s="1573">
        <v>198</v>
      </c>
      <c r="E46" s="1573">
        <f t="shared" si="17"/>
        <v>199</v>
      </c>
      <c r="F46" s="1573">
        <v>31</v>
      </c>
      <c r="G46" s="1573">
        <v>748</v>
      </c>
      <c r="H46" s="1573">
        <f t="shared" si="18"/>
        <v>779</v>
      </c>
      <c r="I46" s="1573">
        <v>1</v>
      </c>
      <c r="J46" s="1573">
        <v>120</v>
      </c>
      <c r="K46" s="1573">
        <f t="shared" si="19"/>
        <v>121</v>
      </c>
      <c r="L46" s="1573">
        <v>1</v>
      </c>
      <c r="M46" s="1573">
        <v>374</v>
      </c>
      <c r="N46" s="1573">
        <f t="shared" si="20"/>
        <v>375</v>
      </c>
      <c r="O46" s="1596"/>
      <c r="P46" s="1596"/>
      <c r="Q46" s="1596"/>
      <c r="R46" s="1596"/>
      <c r="S46" s="1596"/>
    </row>
    <row r="47" spans="1:19" s="1584" customFormat="1" ht="34.5" customHeight="1">
      <c r="A47" s="1574"/>
      <c r="B47" s="1577" t="s">
        <v>848</v>
      </c>
      <c r="C47" s="1599">
        <v>0</v>
      </c>
      <c r="D47" s="1578">
        <v>0</v>
      </c>
      <c r="E47" s="1573">
        <f t="shared" si="17"/>
        <v>0</v>
      </c>
      <c r="F47" s="1578">
        <v>8</v>
      </c>
      <c r="G47" s="1578">
        <v>43</v>
      </c>
      <c r="H47" s="1573">
        <f t="shared" si="18"/>
        <v>51</v>
      </c>
      <c r="I47" s="1578">
        <v>0</v>
      </c>
      <c r="J47" s="1578">
        <v>0</v>
      </c>
      <c r="K47" s="1573">
        <f t="shared" si="19"/>
        <v>0</v>
      </c>
      <c r="L47" s="1578">
        <v>0</v>
      </c>
      <c r="M47" s="1578">
        <v>4</v>
      </c>
      <c r="N47" s="1573">
        <f t="shared" si="20"/>
        <v>4</v>
      </c>
      <c r="O47" s="1596"/>
      <c r="P47" s="1596"/>
      <c r="Q47" s="1596"/>
      <c r="R47" s="1596"/>
      <c r="S47" s="1596"/>
    </row>
    <row r="48" spans="1:19" s="1584" customFormat="1" ht="34.5" customHeight="1">
      <c r="A48" s="1580" t="s">
        <v>565</v>
      </c>
      <c r="B48" s="1585" t="s">
        <v>1005</v>
      </c>
      <c r="C48" s="1573">
        <f>SUM(C46:C47)</f>
        <v>1</v>
      </c>
      <c r="D48" s="1573">
        <f t="shared" ref="D48:M48" si="23">SUM(D46:D47)</f>
        <v>198</v>
      </c>
      <c r="E48" s="1573">
        <f t="shared" si="17"/>
        <v>199</v>
      </c>
      <c r="F48" s="1573">
        <f t="shared" si="23"/>
        <v>39</v>
      </c>
      <c r="G48" s="1573">
        <f t="shared" si="23"/>
        <v>791</v>
      </c>
      <c r="H48" s="1573">
        <f t="shared" si="18"/>
        <v>830</v>
      </c>
      <c r="I48" s="1573">
        <f t="shared" si="23"/>
        <v>1</v>
      </c>
      <c r="J48" s="1573">
        <f t="shared" si="23"/>
        <v>120</v>
      </c>
      <c r="K48" s="1573">
        <f t="shared" si="19"/>
        <v>121</v>
      </c>
      <c r="L48" s="1573">
        <f t="shared" si="23"/>
        <v>1</v>
      </c>
      <c r="M48" s="1573">
        <f t="shared" si="23"/>
        <v>378</v>
      </c>
      <c r="N48" s="1573">
        <f t="shared" si="20"/>
        <v>379</v>
      </c>
      <c r="O48" s="1596"/>
      <c r="P48" s="1596"/>
      <c r="Q48" s="1596"/>
      <c r="R48" s="1596"/>
      <c r="S48" s="1596"/>
    </row>
    <row r="49" spans="1:19" s="1584" customFormat="1" ht="34.5" customHeight="1">
      <c r="A49" s="1571" t="s">
        <v>851</v>
      </c>
      <c r="B49" s="1597" t="s">
        <v>847</v>
      </c>
      <c r="C49" s="1598">
        <v>9</v>
      </c>
      <c r="D49" s="1573">
        <v>101</v>
      </c>
      <c r="E49" s="1573">
        <f t="shared" si="17"/>
        <v>110</v>
      </c>
      <c r="F49" s="1573">
        <v>176</v>
      </c>
      <c r="G49" s="1573">
        <v>324</v>
      </c>
      <c r="H49" s="1573">
        <f t="shared" si="18"/>
        <v>500</v>
      </c>
      <c r="I49" s="1573">
        <v>9</v>
      </c>
      <c r="J49" s="1573">
        <v>58</v>
      </c>
      <c r="K49" s="1573">
        <f t="shared" si="19"/>
        <v>67</v>
      </c>
      <c r="L49" s="1573">
        <v>94</v>
      </c>
      <c r="M49" s="1573">
        <v>169</v>
      </c>
      <c r="N49" s="1573">
        <f t="shared" si="20"/>
        <v>263</v>
      </c>
      <c r="O49" s="1596"/>
      <c r="P49" s="1596"/>
      <c r="Q49" s="1596"/>
      <c r="R49" s="1596"/>
      <c r="S49" s="1596"/>
    </row>
    <row r="50" spans="1:19" s="1584" customFormat="1" ht="34.5" customHeight="1">
      <c r="A50" s="1574" t="s">
        <v>567</v>
      </c>
      <c r="B50" s="1577" t="s">
        <v>848</v>
      </c>
      <c r="C50" s="1599">
        <v>13</v>
      </c>
      <c r="D50" s="1578">
        <v>36</v>
      </c>
      <c r="E50" s="1573">
        <f t="shared" si="17"/>
        <v>49</v>
      </c>
      <c r="F50" s="1578">
        <v>43</v>
      </c>
      <c r="G50" s="1578">
        <v>223</v>
      </c>
      <c r="H50" s="1573">
        <f t="shared" si="18"/>
        <v>266</v>
      </c>
      <c r="I50" s="1578">
        <v>6</v>
      </c>
      <c r="J50" s="1578">
        <v>22</v>
      </c>
      <c r="K50" s="1573">
        <f t="shared" si="19"/>
        <v>28</v>
      </c>
      <c r="L50" s="1578">
        <v>94</v>
      </c>
      <c r="M50" s="1578">
        <v>77</v>
      </c>
      <c r="N50" s="1573">
        <f t="shared" si="20"/>
        <v>171</v>
      </c>
      <c r="O50" s="1596"/>
      <c r="P50" s="1596"/>
      <c r="Q50" s="1596"/>
      <c r="R50" s="1596"/>
      <c r="S50" s="1596"/>
    </row>
    <row r="51" spans="1:19" s="1584" customFormat="1" ht="34.5" customHeight="1">
      <c r="A51" s="1580" t="s">
        <v>568</v>
      </c>
      <c r="B51" s="1585" t="s">
        <v>1005</v>
      </c>
      <c r="C51" s="1586">
        <f>SUM(C49:C50)</f>
        <v>22</v>
      </c>
      <c r="D51" s="1586">
        <f t="shared" ref="D51:M51" si="24">SUM(D49:D50)</f>
        <v>137</v>
      </c>
      <c r="E51" s="1573">
        <f t="shared" si="17"/>
        <v>159</v>
      </c>
      <c r="F51" s="1586">
        <f t="shared" si="24"/>
        <v>219</v>
      </c>
      <c r="G51" s="1586">
        <f t="shared" si="24"/>
        <v>547</v>
      </c>
      <c r="H51" s="1573">
        <f t="shared" si="18"/>
        <v>766</v>
      </c>
      <c r="I51" s="1586">
        <f t="shared" si="24"/>
        <v>15</v>
      </c>
      <c r="J51" s="1586">
        <f t="shared" si="24"/>
        <v>80</v>
      </c>
      <c r="K51" s="1573">
        <f t="shared" si="19"/>
        <v>95</v>
      </c>
      <c r="L51" s="1586">
        <f t="shared" si="24"/>
        <v>188</v>
      </c>
      <c r="M51" s="1586">
        <f t="shared" si="24"/>
        <v>246</v>
      </c>
      <c r="N51" s="1573">
        <f t="shared" si="20"/>
        <v>434</v>
      </c>
      <c r="O51" s="1596"/>
      <c r="P51" s="1601"/>
      <c r="Q51" s="1596"/>
      <c r="R51" s="1596"/>
      <c r="S51" s="1596"/>
    </row>
    <row r="52" spans="1:19" s="1550" customFormat="1" ht="23.25">
      <c r="A52" s="1544" t="s">
        <v>1002</v>
      </c>
      <c r="B52" s="1545"/>
      <c r="C52" s="1546"/>
      <c r="D52" s="1546"/>
      <c r="E52" s="1546"/>
      <c r="F52" s="1546"/>
      <c r="G52" s="1546"/>
      <c r="H52" s="1546"/>
      <c r="I52" s="1546"/>
      <c r="J52" s="1546"/>
      <c r="K52" s="1546"/>
      <c r="L52" s="1546"/>
      <c r="M52" s="1546"/>
      <c r="N52" s="1547" t="s">
        <v>1003</v>
      </c>
      <c r="O52" s="1545"/>
      <c r="P52" s="1545"/>
      <c r="Q52" s="1545"/>
      <c r="R52" s="1545"/>
      <c r="S52" s="1545"/>
    </row>
    <row r="53" spans="1:19" s="1560" customFormat="1" ht="19.5" customHeight="1">
      <c r="A53" s="1551" t="s">
        <v>556</v>
      </c>
      <c r="B53" s="1552"/>
      <c r="C53" s="1553" t="s">
        <v>114</v>
      </c>
      <c r="D53" s="1554"/>
      <c r="E53" s="1555" t="s">
        <v>211</v>
      </c>
      <c r="F53" s="1556" t="s">
        <v>212</v>
      </c>
      <c r="G53" s="1554"/>
      <c r="H53" s="1555" t="s">
        <v>117</v>
      </c>
      <c r="I53" s="1553" t="s">
        <v>118</v>
      </c>
      <c r="J53" s="1554"/>
      <c r="K53" s="1555" t="s">
        <v>119</v>
      </c>
      <c r="L53" s="1553" t="s">
        <v>120</v>
      </c>
      <c r="M53" s="1554"/>
      <c r="N53" s="1555" t="s">
        <v>121</v>
      </c>
      <c r="O53" s="1593"/>
      <c r="P53" s="1593"/>
      <c r="Q53" s="1593"/>
      <c r="R53" s="1593"/>
      <c r="S53" s="1593"/>
    </row>
    <row r="54" spans="1:19" s="1560" customFormat="1" ht="19.5" customHeight="1">
      <c r="A54" s="1561" t="s">
        <v>558</v>
      </c>
      <c r="B54" s="1562"/>
      <c r="C54" s="1563" t="s">
        <v>842</v>
      </c>
      <c r="D54" s="1563" t="s">
        <v>843</v>
      </c>
      <c r="E54" s="1563" t="s">
        <v>130</v>
      </c>
      <c r="F54" s="1563" t="s">
        <v>842</v>
      </c>
      <c r="G54" s="1563" t="s">
        <v>843</v>
      </c>
      <c r="H54" s="1563" t="s">
        <v>130</v>
      </c>
      <c r="I54" s="1563" t="s">
        <v>842</v>
      </c>
      <c r="J54" s="1563" t="s">
        <v>843</v>
      </c>
      <c r="K54" s="1563" t="s">
        <v>130</v>
      </c>
      <c r="L54" s="1563" t="s">
        <v>842</v>
      </c>
      <c r="M54" s="1563" t="s">
        <v>843</v>
      </c>
      <c r="N54" s="1563" t="s">
        <v>130</v>
      </c>
      <c r="O54" s="1593"/>
      <c r="P54" s="1593"/>
      <c r="Q54" s="1593"/>
      <c r="R54" s="1593"/>
      <c r="S54" s="1593"/>
    </row>
    <row r="55" spans="1:19" s="1560" customFormat="1" ht="19.5" customHeight="1">
      <c r="A55" s="1566"/>
      <c r="B55" s="1567"/>
      <c r="C55" s="1568" t="s">
        <v>844</v>
      </c>
      <c r="D55" s="1568" t="s">
        <v>845</v>
      </c>
      <c r="E55" s="1568" t="s">
        <v>131</v>
      </c>
      <c r="F55" s="1568" t="s">
        <v>844</v>
      </c>
      <c r="G55" s="1568" t="s">
        <v>845</v>
      </c>
      <c r="H55" s="1568" t="s">
        <v>131</v>
      </c>
      <c r="I55" s="1568" t="s">
        <v>844</v>
      </c>
      <c r="J55" s="1568" t="s">
        <v>845</v>
      </c>
      <c r="K55" s="1568" t="s">
        <v>131</v>
      </c>
      <c r="L55" s="1568" t="s">
        <v>844</v>
      </c>
      <c r="M55" s="1568" t="s">
        <v>845</v>
      </c>
      <c r="N55" s="1568" t="s">
        <v>131</v>
      </c>
      <c r="O55" s="1593"/>
      <c r="P55" s="1593"/>
      <c r="Q55" s="1593"/>
      <c r="R55" s="1593"/>
      <c r="S55" s="1593"/>
    </row>
    <row r="56" spans="1:19" s="1560" customFormat="1" ht="34.5" customHeight="1">
      <c r="A56" s="1571" t="s">
        <v>846</v>
      </c>
      <c r="B56" s="1571" t="s">
        <v>847</v>
      </c>
      <c r="C56" s="1598">
        <v>5</v>
      </c>
      <c r="D56" s="1573">
        <v>299</v>
      </c>
      <c r="E56" s="1573">
        <f>SUM(C56:D56)</f>
        <v>304</v>
      </c>
      <c r="F56" s="1573">
        <v>2</v>
      </c>
      <c r="G56" s="1573">
        <v>83</v>
      </c>
      <c r="H56" s="1573">
        <f>SUM(F56:G56)</f>
        <v>85</v>
      </c>
      <c r="I56" s="1573">
        <v>9</v>
      </c>
      <c r="J56" s="1573">
        <v>320</v>
      </c>
      <c r="K56" s="1573">
        <f>SUM(I56:J56)</f>
        <v>329</v>
      </c>
      <c r="L56" s="1573">
        <v>3</v>
      </c>
      <c r="M56" s="1573">
        <v>175</v>
      </c>
      <c r="N56" s="1573">
        <f>SUM(L56:M56)</f>
        <v>178</v>
      </c>
      <c r="O56" s="1593"/>
      <c r="P56" s="1593"/>
      <c r="Q56" s="1593"/>
      <c r="R56" s="1593"/>
      <c r="S56" s="1593"/>
    </row>
    <row r="57" spans="1:19" s="1560" customFormat="1" ht="34.5" customHeight="1">
      <c r="A57" s="1574" t="s">
        <v>994</v>
      </c>
      <c r="B57" s="1577" t="s">
        <v>848</v>
      </c>
      <c r="C57" s="1599">
        <v>0</v>
      </c>
      <c r="D57" s="1578">
        <v>183</v>
      </c>
      <c r="E57" s="1573">
        <f t="shared" ref="E57:E67" si="25">SUM(C57:D57)</f>
        <v>183</v>
      </c>
      <c r="F57" s="1578">
        <v>0</v>
      </c>
      <c r="G57" s="1578">
        <v>46</v>
      </c>
      <c r="H57" s="1573">
        <f t="shared" ref="H57:H67" si="26">SUM(F57:G57)</f>
        <v>46</v>
      </c>
      <c r="I57" s="1578">
        <v>3</v>
      </c>
      <c r="J57" s="1578">
        <v>195</v>
      </c>
      <c r="K57" s="1573">
        <f t="shared" ref="K57:K67" si="27">SUM(I57:J57)</f>
        <v>198</v>
      </c>
      <c r="L57" s="1578">
        <v>0</v>
      </c>
      <c r="M57" s="1578">
        <v>81</v>
      </c>
      <c r="N57" s="1573">
        <f t="shared" ref="N57:N67" si="28">SUM(L57:M57)</f>
        <v>81</v>
      </c>
      <c r="O57" s="1593"/>
      <c r="P57" s="1593"/>
      <c r="Q57" s="1593"/>
      <c r="R57" s="1593"/>
      <c r="S57" s="1593"/>
    </row>
    <row r="58" spans="1:19" s="1560" customFormat="1" ht="34.5" customHeight="1">
      <c r="A58" s="1580" t="s">
        <v>731</v>
      </c>
      <c r="B58" s="1585" t="s">
        <v>1005</v>
      </c>
      <c r="C58" s="1573">
        <f>SUM(C56:C57)</f>
        <v>5</v>
      </c>
      <c r="D58" s="1573">
        <f t="shared" ref="D58:M58" si="29">SUM(D56:D57)</f>
        <v>482</v>
      </c>
      <c r="E58" s="1573">
        <f t="shared" si="25"/>
        <v>487</v>
      </c>
      <c r="F58" s="1573">
        <f t="shared" si="29"/>
        <v>2</v>
      </c>
      <c r="G58" s="1573">
        <f t="shared" si="29"/>
        <v>129</v>
      </c>
      <c r="H58" s="1573">
        <f t="shared" si="26"/>
        <v>131</v>
      </c>
      <c r="I58" s="1573">
        <f t="shared" si="29"/>
        <v>12</v>
      </c>
      <c r="J58" s="1573">
        <f t="shared" si="29"/>
        <v>515</v>
      </c>
      <c r="K58" s="1573">
        <f t="shared" si="27"/>
        <v>527</v>
      </c>
      <c r="L58" s="1573">
        <f t="shared" si="29"/>
        <v>3</v>
      </c>
      <c r="M58" s="1573">
        <f t="shared" si="29"/>
        <v>256</v>
      </c>
      <c r="N58" s="1573">
        <f t="shared" si="28"/>
        <v>259</v>
      </c>
      <c r="O58" s="1593"/>
      <c r="P58" s="1593"/>
      <c r="Q58" s="1593"/>
      <c r="R58" s="1593"/>
      <c r="S58" s="1593"/>
    </row>
    <row r="59" spans="1:19" s="1560" customFormat="1" ht="34.5" customHeight="1">
      <c r="A59" s="1571" t="s">
        <v>1006</v>
      </c>
      <c r="B59" s="1574" t="s">
        <v>847</v>
      </c>
      <c r="C59" s="1598">
        <v>14</v>
      </c>
      <c r="D59" s="1573">
        <v>67</v>
      </c>
      <c r="E59" s="1573">
        <f t="shared" si="25"/>
        <v>81</v>
      </c>
      <c r="F59" s="1573">
        <v>2</v>
      </c>
      <c r="G59" s="1573">
        <v>10</v>
      </c>
      <c r="H59" s="1573">
        <f t="shared" si="26"/>
        <v>12</v>
      </c>
      <c r="I59" s="1573">
        <v>47</v>
      </c>
      <c r="J59" s="1573">
        <v>55</v>
      </c>
      <c r="K59" s="1573">
        <f t="shared" si="27"/>
        <v>102</v>
      </c>
      <c r="L59" s="1573">
        <v>6</v>
      </c>
      <c r="M59" s="1573">
        <v>20</v>
      </c>
      <c r="N59" s="1573">
        <f t="shared" si="28"/>
        <v>26</v>
      </c>
      <c r="O59" s="1593"/>
      <c r="P59" s="1593"/>
      <c r="Q59" s="1593"/>
      <c r="R59" s="1593"/>
      <c r="S59" s="1593"/>
    </row>
    <row r="60" spans="1:19" s="1560" customFormat="1" ht="34.5" customHeight="1">
      <c r="A60" s="1574" t="s">
        <v>1007</v>
      </c>
      <c r="B60" s="1577" t="s">
        <v>848</v>
      </c>
      <c r="C60" s="1599">
        <v>4</v>
      </c>
      <c r="D60" s="1578">
        <v>553</v>
      </c>
      <c r="E60" s="1573">
        <f t="shared" si="25"/>
        <v>557</v>
      </c>
      <c r="F60" s="1578">
        <v>9</v>
      </c>
      <c r="G60" s="1578">
        <v>88</v>
      </c>
      <c r="H60" s="1573">
        <f t="shared" si="26"/>
        <v>97</v>
      </c>
      <c r="I60" s="1578">
        <v>42</v>
      </c>
      <c r="J60" s="1578">
        <v>542</v>
      </c>
      <c r="K60" s="1573">
        <f t="shared" si="27"/>
        <v>584</v>
      </c>
      <c r="L60" s="1578">
        <v>0</v>
      </c>
      <c r="M60" s="1578">
        <v>215</v>
      </c>
      <c r="N60" s="1573">
        <f t="shared" si="28"/>
        <v>215</v>
      </c>
      <c r="O60" s="1593"/>
      <c r="P60" s="1593"/>
      <c r="Q60" s="1593"/>
      <c r="R60" s="1593"/>
      <c r="S60" s="1593"/>
    </row>
    <row r="61" spans="1:19" s="1560" customFormat="1" ht="34.5" customHeight="1">
      <c r="A61" s="1580" t="s">
        <v>169</v>
      </c>
      <c r="B61" s="1585" t="s">
        <v>1005</v>
      </c>
      <c r="C61" s="1573">
        <f>SUM(C59:C60)</f>
        <v>18</v>
      </c>
      <c r="D61" s="1573">
        <f t="shared" ref="D61:M61" si="30">SUM(D59:D60)</f>
        <v>620</v>
      </c>
      <c r="E61" s="1573">
        <f t="shared" si="25"/>
        <v>638</v>
      </c>
      <c r="F61" s="1573">
        <f t="shared" si="30"/>
        <v>11</v>
      </c>
      <c r="G61" s="1573">
        <f t="shared" si="30"/>
        <v>98</v>
      </c>
      <c r="H61" s="1573">
        <f t="shared" si="26"/>
        <v>109</v>
      </c>
      <c r="I61" s="1573">
        <f t="shared" si="30"/>
        <v>89</v>
      </c>
      <c r="J61" s="1573">
        <f t="shared" si="30"/>
        <v>597</v>
      </c>
      <c r="K61" s="1573">
        <f t="shared" si="27"/>
        <v>686</v>
      </c>
      <c r="L61" s="1573">
        <f t="shared" si="30"/>
        <v>6</v>
      </c>
      <c r="M61" s="1573">
        <f t="shared" si="30"/>
        <v>235</v>
      </c>
      <c r="N61" s="1573">
        <f t="shared" si="28"/>
        <v>241</v>
      </c>
      <c r="O61" s="1593"/>
      <c r="P61" s="1593"/>
      <c r="Q61" s="1593"/>
      <c r="R61" s="1593"/>
      <c r="S61" s="1593"/>
    </row>
    <row r="62" spans="1:19" s="1584" customFormat="1" ht="34.5" customHeight="1">
      <c r="A62" s="1571" t="s">
        <v>155</v>
      </c>
      <c r="B62" s="1574" t="s">
        <v>847</v>
      </c>
      <c r="C62" s="1598">
        <v>5</v>
      </c>
      <c r="D62" s="1573">
        <v>332</v>
      </c>
      <c r="E62" s="1573">
        <f t="shared" si="25"/>
        <v>337</v>
      </c>
      <c r="F62" s="1573">
        <v>0</v>
      </c>
      <c r="G62" s="1573">
        <v>152</v>
      </c>
      <c r="H62" s="1573">
        <f t="shared" si="26"/>
        <v>152</v>
      </c>
      <c r="I62" s="1573">
        <v>0</v>
      </c>
      <c r="J62" s="1573">
        <v>542</v>
      </c>
      <c r="K62" s="1573">
        <f t="shared" si="27"/>
        <v>542</v>
      </c>
      <c r="L62" s="1573">
        <v>6</v>
      </c>
      <c r="M62" s="1573">
        <v>182</v>
      </c>
      <c r="N62" s="1573">
        <f t="shared" si="28"/>
        <v>188</v>
      </c>
      <c r="O62" s="1596"/>
      <c r="P62" s="1596"/>
      <c r="Q62" s="1596"/>
      <c r="R62" s="1596"/>
      <c r="S62" s="1596"/>
    </row>
    <row r="63" spans="1:19" s="1584" customFormat="1" ht="34.5" customHeight="1">
      <c r="A63" s="1574"/>
      <c r="B63" s="1577" t="s">
        <v>848</v>
      </c>
      <c r="C63" s="1599">
        <v>0</v>
      </c>
      <c r="D63" s="1578">
        <v>0</v>
      </c>
      <c r="E63" s="1573">
        <f t="shared" si="25"/>
        <v>0</v>
      </c>
      <c r="F63" s="1578">
        <v>0</v>
      </c>
      <c r="G63" s="1578">
        <v>1</v>
      </c>
      <c r="H63" s="1573">
        <f t="shared" si="26"/>
        <v>1</v>
      </c>
      <c r="I63" s="1578">
        <v>0</v>
      </c>
      <c r="J63" s="1578">
        <v>6</v>
      </c>
      <c r="K63" s="1573">
        <f t="shared" si="27"/>
        <v>6</v>
      </c>
      <c r="L63" s="1578">
        <v>0</v>
      </c>
      <c r="M63" s="1578">
        <v>4</v>
      </c>
      <c r="N63" s="1573">
        <f t="shared" si="28"/>
        <v>4</v>
      </c>
      <c r="O63" s="1596"/>
      <c r="P63" s="1596"/>
      <c r="Q63" s="1596"/>
      <c r="R63" s="1596"/>
      <c r="S63" s="1596"/>
    </row>
    <row r="64" spans="1:19" s="1584" customFormat="1" ht="34.5" customHeight="1">
      <c r="A64" s="1580" t="s">
        <v>565</v>
      </c>
      <c r="B64" s="1585" t="s">
        <v>1005</v>
      </c>
      <c r="C64" s="1573">
        <f>SUM(C62:C63)</f>
        <v>5</v>
      </c>
      <c r="D64" s="1573">
        <f t="shared" ref="D64:M64" si="31">SUM(D62:D63)</f>
        <v>332</v>
      </c>
      <c r="E64" s="1573">
        <f t="shared" si="25"/>
        <v>337</v>
      </c>
      <c r="F64" s="1573">
        <f t="shared" si="31"/>
        <v>0</v>
      </c>
      <c r="G64" s="1573">
        <f t="shared" si="31"/>
        <v>153</v>
      </c>
      <c r="H64" s="1573">
        <f t="shared" si="26"/>
        <v>153</v>
      </c>
      <c r="I64" s="1573">
        <f t="shared" si="31"/>
        <v>0</v>
      </c>
      <c r="J64" s="1573">
        <f t="shared" si="31"/>
        <v>548</v>
      </c>
      <c r="K64" s="1573">
        <f t="shared" si="27"/>
        <v>548</v>
      </c>
      <c r="L64" s="1573">
        <f t="shared" si="31"/>
        <v>6</v>
      </c>
      <c r="M64" s="1573">
        <f t="shared" si="31"/>
        <v>186</v>
      </c>
      <c r="N64" s="1573">
        <f t="shared" si="28"/>
        <v>192</v>
      </c>
      <c r="O64" s="1596"/>
      <c r="P64" s="1596"/>
      <c r="Q64" s="1596"/>
      <c r="R64" s="1596"/>
      <c r="S64" s="1596"/>
    </row>
    <row r="65" spans="1:19" s="1584" customFormat="1" ht="34.5" customHeight="1">
      <c r="A65" s="1571" t="s">
        <v>851</v>
      </c>
      <c r="B65" s="1597" t="s">
        <v>847</v>
      </c>
      <c r="C65" s="1598">
        <v>48</v>
      </c>
      <c r="D65" s="1573">
        <v>159</v>
      </c>
      <c r="E65" s="1573">
        <f t="shared" si="25"/>
        <v>207</v>
      </c>
      <c r="F65" s="1573">
        <v>9</v>
      </c>
      <c r="G65" s="1573">
        <v>49</v>
      </c>
      <c r="H65" s="1573">
        <f t="shared" si="26"/>
        <v>58</v>
      </c>
      <c r="I65" s="1573">
        <v>87</v>
      </c>
      <c r="J65" s="1573">
        <v>153</v>
      </c>
      <c r="K65" s="1573">
        <f t="shared" si="27"/>
        <v>240</v>
      </c>
      <c r="L65" s="1573">
        <v>50</v>
      </c>
      <c r="M65" s="1573">
        <v>78</v>
      </c>
      <c r="N65" s="1573">
        <f t="shared" si="28"/>
        <v>128</v>
      </c>
      <c r="O65" s="1596"/>
      <c r="P65" s="1596"/>
      <c r="Q65" s="1596"/>
      <c r="R65" s="1596"/>
      <c r="S65" s="1596"/>
    </row>
    <row r="66" spans="1:19" s="1584" customFormat="1" ht="34.5" customHeight="1">
      <c r="A66" s="1574" t="s">
        <v>567</v>
      </c>
      <c r="B66" s="1577" t="s">
        <v>848</v>
      </c>
      <c r="C66" s="1599">
        <v>7</v>
      </c>
      <c r="D66" s="1578">
        <v>102</v>
      </c>
      <c r="E66" s="1573">
        <f t="shared" si="25"/>
        <v>109</v>
      </c>
      <c r="F66" s="1578">
        <v>12</v>
      </c>
      <c r="G66" s="1578">
        <v>24</v>
      </c>
      <c r="H66" s="1573">
        <f t="shared" si="26"/>
        <v>36</v>
      </c>
      <c r="I66" s="1578">
        <v>63</v>
      </c>
      <c r="J66" s="1578">
        <v>82</v>
      </c>
      <c r="K66" s="1573">
        <f t="shared" si="27"/>
        <v>145</v>
      </c>
      <c r="L66" s="1578">
        <v>0</v>
      </c>
      <c r="M66" s="1578">
        <v>35</v>
      </c>
      <c r="N66" s="1573">
        <f t="shared" si="28"/>
        <v>35</v>
      </c>
      <c r="O66" s="1596"/>
      <c r="P66" s="1596"/>
      <c r="Q66" s="1596"/>
      <c r="R66" s="1596"/>
      <c r="S66" s="1596"/>
    </row>
    <row r="67" spans="1:19" s="1584" customFormat="1" ht="34.5" customHeight="1">
      <c r="A67" s="1580" t="s">
        <v>568</v>
      </c>
      <c r="B67" s="1585" t="s">
        <v>1005</v>
      </c>
      <c r="C67" s="1586">
        <f>SUM(C65:C66)</f>
        <v>55</v>
      </c>
      <c r="D67" s="1586">
        <f t="shared" ref="D67:M67" si="32">SUM(D65:D66)</f>
        <v>261</v>
      </c>
      <c r="E67" s="1573">
        <f t="shared" si="25"/>
        <v>316</v>
      </c>
      <c r="F67" s="1586">
        <f t="shared" si="32"/>
        <v>21</v>
      </c>
      <c r="G67" s="1586">
        <f t="shared" si="32"/>
        <v>73</v>
      </c>
      <c r="H67" s="1573">
        <f t="shared" si="26"/>
        <v>94</v>
      </c>
      <c r="I67" s="1586">
        <f t="shared" si="32"/>
        <v>150</v>
      </c>
      <c r="J67" s="1586">
        <f t="shared" si="32"/>
        <v>235</v>
      </c>
      <c r="K67" s="1573">
        <f t="shared" si="27"/>
        <v>385</v>
      </c>
      <c r="L67" s="1586">
        <f t="shared" si="32"/>
        <v>50</v>
      </c>
      <c r="M67" s="1586">
        <f t="shared" si="32"/>
        <v>113</v>
      </c>
      <c r="N67" s="1573">
        <f t="shared" si="28"/>
        <v>163</v>
      </c>
      <c r="O67" s="1596"/>
      <c r="P67" s="1596"/>
      <c r="Q67" s="1596"/>
      <c r="R67" s="1596"/>
      <c r="S67" s="1596"/>
    </row>
    <row r="68" spans="1:19" s="1550" customFormat="1" ht="23.25">
      <c r="A68" s="1544" t="s">
        <v>1002</v>
      </c>
      <c r="B68" s="1545"/>
      <c r="C68" s="1546"/>
      <c r="D68" s="1546"/>
      <c r="E68" s="1546"/>
      <c r="F68" s="1546"/>
      <c r="G68" s="1546"/>
      <c r="H68" s="1546"/>
      <c r="I68" s="1546"/>
      <c r="J68" s="1546"/>
      <c r="K68" s="1546"/>
      <c r="L68" s="1546"/>
      <c r="M68" s="1546"/>
      <c r="N68" s="1547" t="s">
        <v>1003</v>
      </c>
      <c r="O68" s="1545"/>
      <c r="P68" s="1545"/>
      <c r="Q68" s="1545"/>
      <c r="R68" s="1545"/>
      <c r="S68" s="1545"/>
    </row>
    <row r="69" spans="1:19" s="1560" customFormat="1" ht="19.5" customHeight="1">
      <c r="A69" s="1551" t="s">
        <v>556</v>
      </c>
      <c r="B69" s="1552"/>
      <c r="C69" s="1553" t="s">
        <v>213</v>
      </c>
      <c r="D69" s="1554"/>
      <c r="E69" s="1555" t="s">
        <v>123</v>
      </c>
      <c r="F69" s="1553" t="s">
        <v>124</v>
      </c>
      <c r="G69" s="1554"/>
      <c r="H69" s="1555" t="s">
        <v>125</v>
      </c>
      <c r="I69" s="1554" t="s">
        <v>126</v>
      </c>
      <c r="J69" s="1554"/>
      <c r="K69" s="1555" t="s">
        <v>127</v>
      </c>
      <c r="L69" s="1602" t="s">
        <v>128</v>
      </c>
      <c r="M69" s="1558"/>
      <c r="N69" s="1603" t="s">
        <v>129</v>
      </c>
      <c r="O69" s="1593"/>
      <c r="P69" s="1593"/>
      <c r="Q69" s="1593"/>
      <c r="R69" s="1593"/>
      <c r="S69" s="1593"/>
    </row>
    <row r="70" spans="1:19" s="1560" customFormat="1" ht="19.5" customHeight="1">
      <c r="A70" s="1561" t="s">
        <v>558</v>
      </c>
      <c r="B70" s="1562"/>
      <c r="C70" s="1563" t="s">
        <v>842</v>
      </c>
      <c r="D70" s="1563" t="s">
        <v>843</v>
      </c>
      <c r="E70" s="1563" t="s">
        <v>130</v>
      </c>
      <c r="F70" s="1563" t="s">
        <v>842</v>
      </c>
      <c r="G70" s="1563" t="s">
        <v>843</v>
      </c>
      <c r="H70" s="1563" t="s">
        <v>130</v>
      </c>
      <c r="I70" s="1563" t="s">
        <v>842</v>
      </c>
      <c r="J70" s="1563" t="s">
        <v>843</v>
      </c>
      <c r="K70" s="1563" t="s">
        <v>130</v>
      </c>
      <c r="L70" s="1563" t="s">
        <v>842</v>
      </c>
      <c r="M70" s="1563" t="s">
        <v>843</v>
      </c>
      <c r="N70" s="1563" t="s">
        <v>130</v>
      </c>
      <c r="O70" s="1593"/>
      <c r="P70" s="1593"/>
      <c r="Q70" s="1593"/>
      <c r="R70" s="1593"/>
      <c r="S70" s="1593"/>
    </row>
    <row r="71" spans="1:19" s="1560" customFormat="1" ht="19.5" customHeight="1">
      <c r="A71" s="1566"/>
      <c r="B71" s="1567"/>
      <c r="C71" s="1568" t="s">
        <v>844</v>
      </c>
      <c r="D71" s="1568" t="s">
        <v>845</v>
      </c>
      <c r="E71" s="1568" t="s">
        <v>131</v>
      </c>
      <c r="F71" s="1568" t="s">
        <v>844</v>
      </c>
      <c r="G71" s="1568" t="s">
        <v>845</v>
      </c>
      <c r="H71" s="1568" t="s">
        <v>131</v>
      </c>
      <c r="I71" s="1568" t="s">
        <v>844</v>
      </c>
      <c r="J71" s="1568" t="s">
        <v>845</v>
      </c>
      <c r="K71" s="1568" t="s">
        <v>131</v>
      </c>
      <c r="L71" s="1568" t="s">
        <v>844</v>
      </c>
      <c r="M71" s="1568" t="s">
        <v>845</v>
      </c>
      <c r="N71" s="1568" t="s">
        <v>131</v>
      </c>
      <c r="O71" s="1593"/>
      <c r="P71" s="1593"/>
      <c r="Q71" s="1593"/>
      <c r="R71" s="1593"/>
      <c r="S71" s="1593"/>
    </row>
    <row r="72" spans="1:19" s="1560" customFormat="1" ht="34.5" customHeight="1">
      <c r="A72" s="1571" t="s">
        <v>846</v>
      </c>
      <c r="B72" s="1571" t="s">
        <v>847</v>
      </c>
      <c r="C72" s="1598">
        <v>2</v>
      </c>
      <c r="D72" s="1573">
        <v>74</v>
      </c>
      <c r="E72" s="1573">
        <f>SUM(C72:D72)</f>
        <v>76</v>
      </c>
      <c r="F72" s="1573">
        <v>2</v>
      </c>
      <c r="G72" s="1573">
        <v>82</v>
      </c>
      <c r="H72" s="1573">
        <f>SUM(F72:G72)</f>
        <v>84</v>
      </c>
      <c r="I72" s="1573">
        <v>0</v>
      </c>
      <c r="J72" s="1573">
        <v>69</v>
      </c>
      <c r="K72" s="1573">
        <f>SUM(I72:J72)</f>
        <v>69</v>
      </c>
      <c r="L72" s="1573">
        <v>0</v>
      </c>
      <c r="M72" s="1573">
        <v>76</v>
      </c>
      <c r="N72" s="1573">
        <f>SUM(L72:M72)</f>
        <v>76</v>
      </c>
      <c r="O72" s="1593"/>
      <c r="P72" s="1593"/>
      <c r="Q72" s="1593"/>
      <c r="R72" s="1593"/>
      <c r="S72" s="1593"/>
    </row>
    <row r="73" spans="1:19" s="1560" customFormat="1" ht="34.5" customHeight="1">
      <c r="A73" s="1574" t="s">
        <v>994</v>
      </c>
      <c r="B73" s="1577" t="s">
        <v>848</v>
      </c>
      <c r="C73" s="1599">
        <v>0</v>
      </c>
      <c r="D73" s="1578">
        <v>77</v>
      </c>
      <c r="E73" s="1573">
        <f t="shared" ref="E73:E83" si="33">SUM(C73:D73)</f>
        <v>77</v>
      </c>
      <c r="F73" s="1578">
        <v>1</v>
      </c>
      <c r="G73" s="1578">
        <v>30</v>
      </c>
      <c r="H73" s="1573">
        <f t="shared" ref="H73:H83" si="34">SUM(F73:G73)</f>
        <v>31</v>
      </c>
      <c r="I73" s="1578">
        <v>1</v>
      </c>
      <c r="J73" s="1578">
        <v>19</v>
      </c>
      <c r="K73" s="1573">
        <f t="shared" ref="K73:K82" si="35">SUM(I73:J73)</f>
        <v>20</v>
      </c>
      <c r="L73" s="1578">
        <v>0</v>
      </c>
      <c r="M73" s="1578">
        <v>35</v>
      </c>
      <c r="N73" s="1573">
        <f t="shared" ref="N73:N83" si="36">SUM(L73:M73)</f>
        <v>35</v>
      </c>
      <c r="O73" s="1593"/>
      <c r="P73" s="1593"/>
      <c r="Q73" s="1593"/>
      <c r="R73" s="1593"/>
      <c r="S73" s="1593"/>
    </row>
    <row r="74" spans="1:19" s="1560" customFormat="1" ht="34.5" customHeight="1">
      <c r="A74" s="1580" t="s">
        <v>731</v>
      </c>
      <c r="B74" s="1585" t="s">
        <v>1005</v>
      </c>
      <c r="C74" s="1573">
        <f>SUM(C72:C73)</f>
        <v>2</v>
      </c>
      <c r="D74" s="1573">
        <f t="shared" ref="D74:M74" si="37">SUM(D72:D73)</f>
        <v>151</v>
      </c>
      <c r="E74" s="1573">
        <f t="shared" si="33"/>
        <v>153</v>
      </c>
      <c r="F74" s="1573">
        <f t="shared" si="37"/>
        <v>3</v>
      </c>
      <c r="G74" s="1573">
        <f t="shared" si="37"/>
        <v>112</v>
      </c>
      <c r="H74" s="1573">
        <f t="shared" si="34"/>
        <v>115</v>
      </c>
      <c r="I74" s="1573">
        <f t="shared" si="37"/>
        <v>1</v>
      </c>
      <c r="J74" s="1573">
        <f t="shared" si="37"/>
        <v>88</v>
      </c>
      <c r="K74" s="1573">
        <f t="shared" si="37"/>
        <v>89</v>
      </c>
      <c r="L74" s="1573">
        <f t="shared" si="37"/>
        <v>0</v>
      </c>
      <c r="M74" s="1573">
        <f t="shared" si="37"/>
        <v>111</v>
      </c>
      <c r="N74" s="1573">
        <f t="shared" si="36"/>
        <v>111</v>
      </c>
      <c r="O74" s="1593"/>
      <c r="P74" s="1593"/>
      <c r="Q74" s="1593"/>
      <c r="R74" s="1593"/>
      <c r="S74" s="1593"/>
    </row>
    <row r="75" spans="1:19" s="1560" customFormat="1" ht="34.5" customHeight="1">
      <c r="A75" s="1571" t="s">
        <v>1006</v>
      </c>
      <c r="B75" s="1574" t="s">
        <v>847</v>
      </c>
      <c r="C75" s="1598">
        <v>6</v>
      </c>
      <c r="D75" s="1573">
        <v>4</v>
      </c>
      <c r="E75" s="1573">
        <f t="shared" si="33"/>
        <v>10</v>
      </c>
      <c r="F75" s="1573">
        <v>7</v>
      </c>
      <c r="G75" s="1573">
        <v>8</v>
      </c>
      <c r="H75" s="1573">
        <f t="shared" si="34"/>
        <v>15</v>
      </c>
      <c r="I75" s="1573">
        <v>11</v>
      </c>
      <c r="J75" s="1573">
        <v>9</v>
      </c>
      <c r="K75" s="1573">
        <f t="shared" si="35"/>
        <v>20</v>
      </c>
      <c r="L75" s="1573">
        <v>2</v>
      </c>
      <c r="M75" s="1573">
        <v>9</v>
      </c>
      <c r="N75" s="1573">
        <f t="shared" si="36"/>
        <v>11</v>
      </c>
      <c r="O75" s="1593"/>
      <c r="P75" s="1593"/>
      <c r="Q75" s="1593"/>
      <c r="R75" s="1593"/>
      <c r="S75" s="1593"/>
    </row>
    <row r="76" spans="1:19" s="1560" customFormat="1" ht="34.5" customHeight="1">
      <c r="A76" s="1574" t="s">
        <v>1007</v>
      </c>
      <c r="B76" s="1577" t="s">
        <v>848</v>
      </c>
      <c r="C76" s="1599">
        <v>1</v>
      </c>
      <c r="D76" s="1578">
        <v>149</v>
      </c>
      <c r="E76" s="1573">
        <f t="shared" si="33"/>
        <v>150</v>
      </c>
      <c r="F76" s="1578">
        <v>3</v>
      </c>
      <c r="G76" s="1578">
        <v>84</v>
      </c>
      <c r="H76" s="1573">
        <f t="shared" si="34"/>
        <v>87</v>
      </c>
      <c r="I76" s="1578">
        <v>0</v>
      </c>
      <c r="J76" s="1578">
        <v>49</v>
      </c>
      <c r="K76" s="1573">
        <f t="shared" si="35"/>
        <v>49</v>
      </c>
      <c r="L76" s="1578">
        <v>2</v>
      </c>
      <c r="M76" s="1578">
        <v>70</v>
      </c>
      <c r="N76" s="1573">
        <f t="shared" si="36"/>
        <v>72</v>
      </c>
      <c r="O76" s="1593"/>
      <c r="P76" s="1593"/>
      <c r="Q76" s="1593"/>
      <c r="R76" s="1593"/>
      <c r="S76" s="1593"/>
    </row>
    <row r="77" spans="1:19" s="1560" customFormat="1" ht="34.5" customHeight="1">
      <c r="A77" s="1580" t="s">
        <v>169</v>
      </c>
      <c r="B77" s="1585" t="s">
        <v>1005</v>
      </c>
      <c r="C77" s="1573">
        <f>SUM(C75:C76)</f>
        <v>7</v>
      </c>
      <c r="D77" s="1573">
        <f t="shared" ref="D77:M77" si="38">SUM(D75:D76)</f>
        <v>153</v>
      </c>
      <c r="E77" s="1573">
        <f t="shared" si="33"/>
        <v>160</v>
      </c>
      <c r="F77" s="1573">
        <f t="shared" si="38"/>
        <v>10</v>
      </c>
      <c r="G77" s="1573">
        <f t="shared" si="38"/>
        <v>92</v>
      </c>
      <c r="H77" s="1573">
        <f t="shared" si="34"/>
        <v>102</v>
      </c>
      <c r="I77" s="1573">
        <f t="shared" si="38"/>
        <v>11</v>
      </c>
      <c r="J77" s="1573">
        <f t="shared" si="38"/>
        <v>58</v>
      </c>
      <c r="K77" s="1573">
        <f t="shared" si="38"/>
        <v>69</v>
      </c>
      <c r="L77" s="1573">
        <f t="shared" si="38"/>
        <v>4</v>
      </c>
      <c r="M77" s="1573">
        <f t="shared" si="38"/>
        <v>79</v>
      </c>
      <c r="N77" s="1573">
        <f t="shared" si="36"/>
        <v>83</v>
      </c>
      <c r="O77" s="1593"/>
      <c r="P77" s="1593"/>
      <c r="Q77" s="1593"/>
      <c r="R77" s="1593"/>
      <c r="S77" s="1593"/>
    </row>
    <row r="78" spans="1:19" s="1560" customFormat="1" ht="34.5" customHeight="1">
      <c r="A78" s="1571" t="s">
        <v>155</v>
      </c>
      <c r="B78" s="1574" t="s">
        <v>847</v>
      </c>
      <c r="C78" s="1598">
        <v>0</v>
      </c>
      <c r="D78" s="1573">
        <v>132</v>
      </c>
      <c r="E78" s="1573">
        <f t="shared" si="33"/>
        <v>132</v>
      </c>
      <c r="F78" s="1573">
        <v>1</v>
      </c>
      <c r="G78" s="1573">
        <v>142</v>
      </c>
      <c r="H78" s="1573">
        <f t="shared" si="34"/>
        <v>143</v>
      </c>
      <c r="I78" s="1573">
        <v>0</v>
      </c>
      <c r="J78" s="1573">
        <v>76</v>
      </c>
      <c r="K78" s="1573">
        <f t="shared" si="35"/>
        <v>76</v>
      </c>
      <c r="L78" s="1573">
        <v>0</v>
      </c>
      <c r="M78" s="1573">
        <v>111</v>
      </c>
      <c r="N78" s="1573">
        <f t="shared" si="36"/>
        <v>111</v>
      </c>
      <c r="O78" s="1593"/>
      <c r="P78" s="1593"/>
      <c r="Q78" s="1593"/>
      <c r="R78" s="1593"/>
      <c r="S78" s="1593"/>
    </row>
    <row r="79" spans="1:19" s="1560" customFormat="1" ht="34.5" customHeight="1">
      <c r="A79" s="1574"/>
      <c r="B79" s="1577" t="s">
        <v>848</v>
      </c>
      <c r="C79" s="1599">
        <v>0</v>
      </c>
      <c r="D79" s="1578">
        <v>3</v>
      </c>
      <c r="E79" s="1573">
        <f t="shared" si="33"/>
        <v>3</v>
      </c>
      <c r="F79" s="1578">
        <v>0</v>
      </c>
      <c r="G79" s="1578">
        <v>0</v>
      </c>
      <c r="H79" s="1573">
        <f t="shared" si="34"/>
        <v>0</v>
      </c>
      <c r="I79" s="1578">
        <v>0</v>
      </c>
      <c r="J79" s="1578">
        <v>0</v>
      </c>
      <c r="K79" s="1573">
        <f t="shared" si="35"/>
        <v>0</v>
      </c>
      <c r="L79" s="1578">
        <v>0</v>
      </c>
      <c r="M79" s="1578">
        <v>0</v>
      </c>
      <c r="N79" s="1573">
        <f t="shared" si="36"/>
        <v>0</v>
      </c>
      <c r="O79" s="1593"/>
      <c r="P79" s="1593"/>
      <c r="Q79" s="1593"/>
      <c r="R79" s="1593"/>
      <c r="S79" s="1593"/>
    </row>
    <row r="80" spans="1:19" s="1560" customFormat="1" ht="34.5" customHeight="1">
      <c r="A80" s="1580" t="s">
        <v>565</v>
      </c>
      <c r="B80" s="1585" t="s">
        <v>1005</v>
      </c>
      <c r="C80" s="1573">
        <f>SUM(C78:C79)</f>
        <v>0</v>
      </c>
      <c r="D80" s="1573">
        <f t="shared" ref="D80:M80" si="39">SUM(D78:D79)</f>
        <v>135</v>
      </c>
      <c r="E80" s="1573">
        <f t="shared" si="33"/>
        <v>135</v>
      </c>
      <c r="F80" s="1573">
        <f t="shared" si="39"/>
        <v>1</v>
      </c>
      <c r="G80" s="1573">
        <f t="shared" si="39"/>
        <v>142</v>
      </c>
      <c r="H80" s="1573">
        <f t="shared" si="34"/>
        <v>143</v>
      </c>
      <c r="I80" s="1573">
        <f t="shared" si="39"/>
        <v>0</v>
      </c>
      <c r="J80" s="1573">
        <f t="shared" si="39"/>
        <v>76</v>
      </c>
      <c r="K80" s="1573">
        <f t="shared" si="39"/>
        <v>76</v>
      </c>
      <c r="L80" s="1573">
        <f t="shared" si="39"/>
        <v>0</v>
      </c>
      <c r="M80" s="1573">
        <f t="shared" si="39"/>
        <v>111</v>
      </c>
      <c r="N80" s="1573">
        <f t="shared" si="36"/>
        <v>111</v>
      </c>
      <c r="O80" s="1593"/>
      <c r="P80" s="1593"/>
      <c r="Q80" s="1593"/>
      <c r="R80" s="1593"/>
      <c r="S80" s="1593"/>
    </row>
    <row r="81" spans="1:19" s="1560" customFormat="1" ht="34.5" customHeight="1">
      <c r="A81" s="1571" t="s">
        <v>851</v>
      </c>
      <c r="B81" s="1597" t="s">
        <v>847</v>
      </c>
      <c r="C81" s="1598">
        <v>17</v>
      </c>
      <c r="D81" s="1573">
        <v>76</v>
      </c>
      <c r="E81" s="1573">
        <f t="shared" si="33"/>
        <v>93</v>
      </c>
      <c r="F81" s="1573">
        <v>6</v>
      </c>
      <c r="G81" s="1573">
        <v>44</v>
      </c>
      <c r="H81" s="1573">
        <f t="shared" si="34"/>
        <v>50</v>
      </c>
      <c r="I81" s="1573">
        <v>17</v>
      </c>
      <c r="J81" s="1573">
        <v>27</v>
      </c>
      <c r="K81" s="1573">
        <f t="shared" si="35"/>
        <v>44</v>
      </c>
      <c r="L81" s="1573">
        <v>27</v>
      </c>
      <c r="M81" s="1573">
        <v>44</v>
      </c>
      <c r="N81" s="1573">
        <f t="shared" si="36"/>
        <v>71</v>
      </c>
      <c r="O81" s="1593"/>
      <c r="P81" s="1593"/>
      <c r="Q81" s="1593"/>
      <c r="R81" s="1593"/>
      <c r="S81" s="1593"/>
    </row>
    <row r="82" spans="1:19" s="1560" customFormat="1" ht="34.5" customHeight="1">
      <c r="A82" s="1574" t="s">
        <v>567</v>
      </c>
      <c r="B82" s="1577" t="s">
        <v>848</v>
      </c>
      <c r="C82" s="1599">
        <v>5</v>
      </c>
      <c r="D82" s="1578">
        <v>28</v>
      </c>
      <c r="E82" s="1573">
        <f t="shared" si="33"/>
        <v>33</v>
      </c>
      <c r="F82" s="1578">
        <v>3</v>
      </c>
      <c r="G82" s="1578">
        <v>9</v>
      </c>
      <c r="H82" s="1573">
        <f t="shared" si="34"/>
        <v>12</v>
      </c>
      <c r="I82" s="1578">
        <v>1</v>
      </c>
      <c r="J82" s="1578">
        <v>4</v>
      </c>
      <c r="K82" s="1573">
        <f t="shared" si="35"/>
        <v>5</v>
      </c>
      <c r="L82" s="1578">
        <v>1</v>
      </c>
      <c r="M82" s="1578">
        <v>4</v>
      </c>
      <c r="N82" s="1573">
        <f t="shared" si="36"/>
        <v>5</v>
      </c>
      <c r="O82" s="1593"/>
      <c r="P82" s="1593"/>
      <c r="Q82" s="1593"/>
      <c r="R82" s="1593"/>
      <c r="S82" s="1593"/>
    </row>
    <row r="83" spans="1:19" s="1560" customFormat="1" ht="34.5" customHeight="1">
      <c r="A83" s="1580" t="s">
        <v>568</v>
      </c>
      <c r="B83" s="1585" t="s">
        <v>1005</v>
      </c>
      <c r="C83" s="1586">
        <f>SUM(C81:C82)</f>
        <v>22</v>
      </c>
      <c r="D83" s="1586">
        <f t="shared" ref="D83:M83" si="40">SUM(D81:D82)</f>
        <v>104</v>
      </c>
      <c r="E83" s="1573">
        <f t="shared" si="33"/>
        <v>126</v>
      </c>
      <c r="F83" s="1586">
        <f t="shared" si="40"/>
        <v>9</v>
      </c>
      <c r="G83" s="1586">
        <f t="shared" si="40"/>
        <v>53</v>
      </c>
      <c r="H83" s="1573">
        <f t="shared" si="34"/>
        <v>62</v>
      </c>
      <c r="I83" s="1586">
        <f t="shared" si="40"/>
        <v>18</v>
      </c>
      <c r="J83" s="1586">
        <f t="shared" si="40"/>
        <v>31</v>
      </c>
      <c r="K83" s="1586">
        <f t="shared" si="40"/>
        <v>49</v>
      </c>
      <c r="L83" s="1586">
        <f t="shared" si="40"/>
        <v>28</v>
      </c>
      <c r="M83" s="1586">
        <f t="shared" si="40"/>
        <v>48</v>
      </c>
      <c r="N83" s="1573">
        <f t="shared" si="36"/>
        <v>76</v>
      </c>
      <c r="O83" s="1593"/>
      <c r="P83" s="1593"/>
      <c r="Q83" s="1593"/>
      <c r="R83" s="1593"/>
      <c r="S83" s="1593"/>
    </row>
    <row r="84" spans="1:19" ht="34.5" customHeight="1"/>
    <row r="85" spans="1:19" ht="34.5" customHeight="1"/>
    <row r="86" spans="1:19" ht="34.5" customHeight="1"/>
    <row r="87" spans="1:19" ht="34.5" customHeight="1"/>
    <row r="88" spans="1:19" ht="34.5" customHeight="1"/>
    <row r="89" spans="1:19" ht="34.5" customHeight="1"/>
    <row r="90" spans="1:19" ht="34.5" customHeight="1"/>
    <row r="91" spans="1:19" ht="34.5" customHeight="1"/>
    <row r="92" spans="1:19" ht="34.5" customHeight="1"/>
  </sheetData>
  <dataConsolidate/>
  <mergeCells count="15">
    <mergeCell ref="A69:B69"/>
    <mergeCell ref="A70:B70"/>
    <mergeCell ref="A21:B21"/>
    <mergeCell ref="A22:B22"/>
    <mergeCell ref="A37:B37"/>
    <mergeCell ref="A38:B38"/>
    <mergeCell ref="A53:B53"/>
    <mergeCell ref="A54:B54"/>
    <mergeCell ref="A1:N1"/>
    <mergeCell ref="A2:N2"/>
    <mergeCell ref="R3:S3"/>
    <mergeCell ref="A4:B4"/>
    <mergeCell ref="O4:P4"/>
    <mergeCell ref="A5:B5"/>
    <mergeCell ref="O5:P5"/>
  </mergeCells>
  <printOptions horizontalCentered="1" verticalCentered="1"/>
  <pageMargins left="0.74803149606299213" right="0.74803149606299213" top="0.98425196850393704" bottom="0.98425196850393704" header="0.51181102362204722" footer="0.51181102362204722"/>
  <pageSetup paperSize="9" scale="65" orientation="portrait" r:id="rId1"/>
  <headerFooter alignWithMargins="0"/>
  <rowBreaks count="2" manualBreakCount="2">
    <brk id="35" max="16383" man="1"/>
    <brk id="67" max="18" man="1"/>
  </rowBreaks>
  <colBreaks count="1" manualBreakCount="1">
    <brk id="14" max="151"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5D55F-0A19-4038-A4CB-BB2DD6BF2189}">
  <dimension ref="A1:S107"/>
  <sheetViews>
    <sheetView showGridLines="0" zoomScale="90" zoomScaleNormal="90" zoomScaleSheetLayoutView="75" workbookViewId="0">
      <selection activeCell="A4" sqref="A4:B4"/>
    </sheetView>
  </sheetViews>
  <sheetFormatPr defaultRowHeight="12.75"/>
  <cols>
    <col min="1" max="1" width="11.85546875" style="1420" customWidth="1"/>
    <col min="2" max="2" width="8.5703125" style="1420" customWidth="1"/>
    <col min="3" max="3" width="5.7109375" style="1635" customWidth="1"/>
    <col min="4" max="4" width="8.7109375" style="1635" customWidth="1"/>
    <col min="5" max="5" width="7.7109375" style="1636" customWidth="1"/>
    <col min="6" max="6" width="5.5703125" style="1635" customWidth="1"/>
    <col min="7" max="7" width="8.7109375" style="1635" customWidth="1"/>
    <col min="8" max="8" width="7.7109375" style="1636" customWidth="1"/>
    <col min="9" max="9" width="6" style="1635" customWidth="1"/>
    <col min="10" max="10" width="8.7109375" style="1635" customWidth="1"/>
    <col min="11" max="11" width="7.7109375" style="1636" customWidth="1"/>
    <col min="12" max="12" width="5.7109375" style="1635" customWidth="1"/>
    <col min="13" max="13" width="8.7109375" style="1635" customWidth="1"/>
    <col min="14" max="14" width="7.7109375" style="1636" customWidth="1"/>
    <col min="15" max="15" width="21" style="1420" customWidth="1"/>
    <col min="16" max="16" width="19" style="1420" customWidth="1"/>
    <col min="17" max="18" width="15.7109375" style="1420" customWidth="1"/>
    <col min="19" max="19" width="13.7109375" style="1420" customWidth="1"/>
    <col min="20" max="256" width="9.140625" style="1420"/>
    <col min="257" max="257" width="11.85546875" style="1420" customWidth="1"/>
    <col min="258" max="258" width="8.5703125" style="1420" customWidth="1"/>
    <col min="259" max="259" width="5.7109375" style="1420" customWidth="1"/>
    <col min="260" max="260" width="8.7109375" style="1420" customWidth="1"/>
    <col min="261" max="261" width="7.7109375" style="1420" customWidth="1"/>
    <col min="262" max="262" width="5.5703125" style="1420" customWidth="1"/>
    <col min="263" max="263" width="8.7109375" style="1420" customWidth="1"/>
    <col min="264" max="264" width="7.7109375" style="1420" customWidth="1"/>
    <col min="265" max="265" width="6" style="1420" customWidth="1"/>
    <col min="266" max="266" width="8.7109375" style="1420" customWidth="1"/>
    <col min="267" max="267" width="7.7109375" style="1420" customWidth="1"/>
    <col min="268" max="268" width="5.7109375" style="1420" customWidth="1"/>
    <col min="269" max="269" width="8.7109375" style="1420" customWidth="1"/>
    <col min="270" max="270" width="7.7109375" style="1420" customWidth="1"/>
    <col min="271" max="271" width="21" style="1420" customWidth="1"/>
    <col min="272" max="272" width="19" style="1420" customWidth="1"/>
    <col min="273" max="274" width="15.7109375" style="1420" customWidth="1"/>
    <col min="275" max="275" width="13.7109375" style="1420" customWidth="1"/>
    <col min="276" max="512" width="9.140625" style="1420"/>
    <col min="513" max="513" width="11.85546875" style="1420" customWidth="1"/>
    <col min="514" max="514" width="8.5703125" style="1420" customWidth="1"/>
    <col min="515" max="515" width="5.7109375" style="1420" customWidth="1"/>
    <col min="516" max="516" width="8.7109375" style="1420" customWidth="1"/>
    <col min="517" max="517" width="7.7109375" style="1420" customWidth="1"/>
    <col min="518" max="518" width="5.5703125" style="1420" customWidth="1"/>
    <col min="519" max="519" width="8.7109375" style="1420" customWidth="1"/>
    <col min="520" max="520" width="7.7109375" style="1420" customWidth="1"/>
    <col min="521" max="521" width="6" style="1420" customWidth="1"/>
    <col min="522" max="522" width="8.7109375" style="1420" customWidth="1"/>
    <col min="523" max="523" width="7.7109375" style="1420" customWidth="1"/>
    <col min="524" max="524" width="5.7109375" style="1420" customWidth="1"/>
    <col min="525" max="525" width="8.7109375" style="1420" customWidth="1"/>
    <col min="526" max="526" width="7.7109375" style="1420" customWidth="1"/>
    <col min="527" max="527" width="21" style="1420" customWidth="1"/>
    <col min="528" max="528" width="19" style="1420" customWidth="1"/>
    <col min="529" max="530" width="15.7109375" style="1420" customWidth="1"/>
    <col min="531" max="531" width="13.7109375" style="1420" customWidth="1"/>
    <col min="532" max="768" width="9.140625" style="1420"/>
    <col min="769" max="769" width="11.85546875" style="1420" customWidth="1"/>
    <col min="770" max="770" width="8.5703125" style="1420" customWidth="1"/>
    <col min="771" max="771" width="5.7109375" style="1420" customWidth="1"/>
    <col min="772" max="772" width="8.7109375" style="1420" customWidth="1"/>
    <col min="773" max="773" width="7.7109375" style="1420" customWidth="1"/>
    <col min="774" max="774" width="5.5703125" style="1420" customWidth="1"/>
    <col min="775" max="775" width="8.7109375" style="1420" customWidth="1"/>
    <col min="776" max="776" width="7.7109375" style="1420" customWidth="1"/>
    <col min="777" max="777" width="6" style="1420" customWidth="1"/>
    <col min="778" max="778" width="8.7109375" style="1420" customWidth="1"/>
    <col min="779" max="779" width="7.7109375" style="1420" customWidth="1"/>
    <col min="780" max="780" width="5.7109375" style="1420" customWidth="1"/>
    <col min="781" max="781" width="8.7109375" style="1420" customWidth="1"/>
    <col min="782" max="782" width="7.7109375" style="1420" customWidth="1"/>
    <col min="783" max="783" width="21" style="1420" customWidth="1"/>
    <col min="784" max="784" width="19" style="1420" customWidth="1"/>
    <col min="785" max="786" width="15.7109375" style="1420" customWidth="1"/>
    <col min="787" max="787" width="13.7109375" style="1420" customWidth="1"/>
    <col min="788" max="1024" width="9.140625" style="1420"/>
    <col min="1025" max="1025" width="11.85546875" style="1420" customWidth="1"/>
    <col min="1026" max="1026" width="8.5703125" style="1420" customWidth="1"/>
    <col min="1027" max="1027" width="5.7109375" style="1420" customWidth="1"/>
    <col min="1028" max="1028" width="8.7109375" style="1420" customWidth="1"/>
    <col min="1029" max="1029" width="7.7109375" style="1420" customWidth="1"/>
    <col min="1030" max="1030" width="5.5703125" style="1420" customWidth="1"/>
    <col min="1031" max="1031" width="8.7109375" style="1420" customWidth="1"/>
    <col min="1032" max="1032" width="7.7109375" style="1420" customWidth="1"/>
    <col min="1033" max="1033" width="6" style="1420" customWidth="1"/>
    <col min="1034" max="1034" width="8.7109375" style="1420" customWidth="1"/>
    <col min="1035" max="1035" width="7.7109375" style="1420" customWidth="1"/>
    <col min="1036" max="1036" width="5.7109375" style="1420" customWidth="1"/>
    <col min="1037" max="1037" width="8.7109375" style="1420" customWidth="1"/>
    <col min="1038" max="1038" width="7.7109375" style="1420" customWidth="1"/>
    <col min="1039" max="1039" width="21" style="1420" customWidth="1"/>
    <col min="1040" max="1040" width="19" style="1420" customWidth="1"/>
    <col min="1041" max="1042" width="15.7109375" style="1420" customWidth="1"/>
    <col min="1043" max="1043" width="13.7109375" style="1420" customWidth="1"/>
    <col min="1044" max="1280" width="9.140625" style="1420"/>
    <col min="1281" max="1281" width="11.85546875" style="1420" customWidth="1"/>
    <col min="1282" max="1282" width="8.5703125" style="1420" customWidth="1"/>
    <col min="1283" max="1283" width="5.7109375" style="1420" customWidth="1"/>
    <col min="1284" max="1284" width="8.7109375" style="1420" customWidth="1"/>
    <col min="1285" max="1285" width="7.7109375" style="1420" customWidth="1"/>
    <col min="1286" max="1286" width="5.5703125" style="1420" customWidth="1"/>
    <col min="1287" max="1287" width="8.7109375" style="1420" customWidth="1"/>
    <col min="1288" max="1288" width="7.7109375" style="1420" customWidth="1"/>
    <col min="1289" max="1289" width="6" style="1420" customWidth="1"/>
    <col min="1290" max="1290" width="8.7109375" style="1420" customWidth="1"/>
    <col min="1291" max="1291" width="7.7109375" style="1420" customWidth="1"/>
    <col min="1292" max="1292" width="5.7109375" style="1420" customWidth="1"/>
    <col min="1293" max="1293" width="8.7109375" style="1420" customWidth="1"/>
    <col min="1294" max="1294" width="7.7109375" style="1420" customWidth="1"/>
    <col min="1295" max="1295" width="21" style="1420" customWidth="1"/>
    <col min="1296" max="1296" width="19" style="1420" customWidth="1"/>
    <col min="1297" max="1298" width="15.7109375" style="1420" customWidth="1"/>
    <col min="1299" max="1299" width="13.7109375" style="1420" customWidth="1"/>
    <col min="1300" max="1536" width="9.140625" style="1420"/>
    <col min="1537" max="1537" width="11.85546875" style="1420" customWidth="1"/>
    <col min="1538" max="1538" width="8.5703125" style="1420" customWidth="1"/>
    <col min="1539" max="1539" width="5.7109375" style="1420" customWidth="1"/>
    <col min="1540" max="1540" width="8.7109375" style="1420" customWidth="1"/>
    <col min="1541" max="1541" width="7.7109375" style="1420" customWidth="1"/>
    <col min="1542" max="1542" width="5.5703125" style="1420" customWidth="1"/>
    <col min="1543" max="1543" width="8.7109375" style="1420" customWidth="1"/>
    <col min="1544" max="1544" width="7.7109375" style="1420" customWidth="1"/>
    <col min="1545" max="1545" width="6" style="1420" customWidth="1"/>
    <col min="1546" max="1546" width="8.7109375" style="1420" customWidth="1"/>
    <col min="1547" max="1547" width="7.7109375" style="1420" customWidth="1"/>
    <col min="1548" max="1548" width="5.7109375" style="1420" customWidth="1"/>
    <col min="1549" max="1549" width="8.7109375" style="1420" customWidth="1"/>
    <col min="1550" max="1550" width="7.7109375" style="1420" customWidth="1"/>
    <col min="1551" max="1551" width="21" style="1420" customWidth="1"/>
    <col min="1552" max="1552" width="19" style="1420" customWidth="1"/>
    <col min="1553" max="1554" width="15.7109375" style="1420" customWidth="1"/>
    <col min="1555" max="1555" width="13.7109375" style="1420" customWidth="1"/>
    <col min="1556" max="1792" width="9.140625" style="1420"/>
    <col min="1793" max="1793" width="11.85546875" style="1420" customWidth="1"/>
    <col min="1794" max="1794" width="8.5703125" style="1420" customWidth="1"/>
    <col min="1795" max="1795" width="5.7109375" style="1420" customWidth="1"/>
    <col min="1796" max="1796" width="8.7109375" style="1420" customWidth="1"/>
    <col min="1797" max="1797" width="7.7109375" style="1420" customWidth="1"/>
    <col min="1798" max="1798" width="5.5703125" style="1420" customWidth="1"/>
    <col min="1799" max="1799" width="8.7109375" style="1420" customWidth="1"/>
    <col min="1800" max="1800" width="7.7109375" style="1420" customWidth="1"/>
    <col min="1801" max="1801" width="6" style="1420" customWidth="1"/>
    <col min="1802" max="1802" width="8.7109375" style="1420" customWidth="1"/>
    <col min="1803" max="1803" width="7.7109375" style="1420" customWidth="1"/>
    <col min="1804" max="1804" width="5.7109375" style="1420" customWidth="1"/>
    <col min="1805" max="1805" width="8.7109375" style="1420" customWidth="1"/>
    <col min="1806" max="1806" width="7.7109375" style="1420" customWidth="1"/>
    <col min="1807" max="1807" width="21" style="1420" customWidth="1"/>
    <col min="1808" max="1808" width="19" style="1420" customWidth="1"/>
    <col min="1809" max="1810" width="15.7109375" style="1420" customWidth="1"/>
    <col min="1811" max="1811" width="13.7109375" style="1420" customWidth="1"/>
    <col min="1812" max="2048" width="9.140625" style="1420"/>
    <col min="2049" max="2049" width="11.85546875" style="1420" customWidth="1"/>
    <col min="2050" max="2050" width="8.5703125" style="1420" customWidth="1"/>
    <col min="2051" max="2051" width="5.7109375" style="1420" customWidth="1"/>
    <col min="2052" max="2052" width="8.7109375" style="1420" customWidth="1"/>
    <col min="2053" max="2053" width="7.7109375" style="1420" customWidth="1"/>
    <col min="2054" max="2054" width="5.5703125" style="1420" customWidth="1"/>
    <col min="2055" max="2055" width="8.7109375" style="1420" customWidth="1"/>
    <col min="2056" max="2056" width="7.7109375" style="1420" customWidth="1"/>
    <col min="2057" max="2057" width="6" style="1420" customWidth="1"/>
    <col min="2058" max="2058" width="8.7109375" style="1420" customWidth="1"/>
    <col min="2059" max="2059" width="7.7109375" style="1420" customWidth="1"/>
    <col min="2060" max="2060" width="5.7109375" style="1420" customWidth="1"/>
    <col min="2061" max="2061" width="8.7109375" style="1420" customWidth="1"/>
    <col min="2062" max="2062" width="7.7109375" style="1420" customWidth="1"/>
    <col min="2063" max="2063" width="21" style="1420" customWidth="1"/>
    <col min="2064" max="2064" width="19" style="1420" customWidth="1"/>
    <col min="2065" max="2066" width="15.7109375" style="1420" customWidth="1"/>
    <col min="2067" max="2067" width="13.7109375" style="1420" customWidth="1"/>
    <col min="2068" max="2304" width="9.140625" style="1420"/>
    <col min="2305" max="2305" width="11.85546875" style="1420" customWidth="1"/>
    <col min="2306" max="2306" width="8.5703125" style="1420" customWidth="1"/>
    <col min="2307" max="2307" width="5.7109375" style="1420" customWidth="1"/>
    <col min="2308" max="2308" width="8.7109375" style="1420" customWidth="1"/>
    <col min="2309" max="2309" width="7.7109375" style="1420" customWidth="1"/>
    <col min="2310" max="2310" width="5.5703125" style="1420" customWidth="1"/>
    <col min="2311" max="2311" width="8.7109375" style="1420" customWidth="1"/>
    <col min="2312" max="2312" width="7.7109375" style="1420" customWidth="1"/>
    <col min="2313" max="2313" width="6" style="1420" customWidth="1"/>
    <col min="2314" max="2314" width="8.7109375" style="1420" customWidth="1"/>
    <col min="2315" max="2315" width="7.7109375" style="1420" customWidth="1"/>
    <col min="2316" max="2316" width="5.7109375" style="1420" customWidth="1"/>
    <col min="2317" max="2317" width="8.7109375" style="1420" customWidth="1"/>
    <col min="2318" max="2318" width="7.7109375" style="1420" customWidth="1"/>
    <col min="2319" max="2319" width="21" style="1420" customWidth="1"/>
    <col min="2320" max="2320" width="19" style="1420" customWidth="1"/>
    <col min="2321" max="2322" width="15.7109375" style="1420" customWidth="1"/>
    <col min="2323" max="2323" width="13.7109375" style="1420" customWidth="1"/>
    <col min="2324" max="2560" width="9.140625" style="1420"/>
    <col min="2561" max="2561" width="11.85546875" style="1420" customWidth="1"/>
    <col min="2562" max="2562" width="8.5703125" style="1420" customWidth="1"/>
    <col min="2563" max="2563" width="5.7109375" style="1420" customWidth="1"/>
    <col min="2564" max="2564" width="8.7109375" style="1420" customWidth="1"/>
    <col min="2565" max="2565" width="7.7109375" style="1420" customWidth="1"/>
    <col min="2566" max="2566" width="5.5703125" style="1420" customWidth="1"/>
    <col min="2567" max="2567" width="8.7109375" style="1420" customWidth="1"/>
    <col min="2568" max="2568" width="7.7109375" style="1420" customWidth="1"/>
    <col min="2569" max="2569" width="6" style="1420" customWidth="1"/>
    <col min="2570" max="2570" width="8.7109375" style="1420" customWidth="1"/>
    <col min="2571" max="2571" width="7.7109375" style="1420" customWidth="1"/>
    <col min="2572" max="2572" width="5.7109375" style="1420" customWidth="1"/>
    <col min="2573" max="2573" width="8.7109375" style="1420" customWidth="1"/>
    <col min="2574" max="2574" width="7.7109375" style="1420" customWidth="1"/>
    <col min="2575" max="2575" width="21" style="1420" customWidth="1"/>
    <col min="2576" max="2576" width="19" style="1420" customWidth="1"/>
    <col min="2577" max="2578" width="15.7109375" style="1420" customWidth="1"/>
    <col min="2579" max="2579" width="13.7109375" style="1420" customWidth="1"/>
    <col min="2580" max="2816" width="9.140625" style="1420"/>
    <col min="2817" max="2817" width="11.85546875" style="1420" customWidth="1"/>
    <col min="2818" max="2818" width="8.5703125" style="1420" customWidth="1"/>
    <col min="2819" max="2819" width="5.7109375" style="1420" customWidth="1"/>
    <col min="2820" max="2820" width="8.7109375" style="1420" customWidth="1"/>
    <col min="2821" max="2821" width="7.7109375" style="1420" customWidth="1"/>
    <col min="2822" max="2822" width="5.5703125" style="1420" customWidth="1"/>
    <col min="2823" max="2823" width="8.7109375" style="1420" customWidth="1"/>
    <col min="2824" max="2824" width="7.7109375" style="1420" customWidth="1"/>
    <col min="2825" max="2825" width="6" style="1420" customWidth="1"/>
    <col min="2826" max="2826" width="8.7109375" style="1420" customWidth="1"/>
    <col min="2827" max="2827" width="7.7109375" style="1420" customWidth="1"/>
    <col min="2828" max="2828" width="5.7109375" style="1420" customWidth="1"/>
    <col min="2829" max="2829" width="8.7109375" style="1420" customWidth="1"/>
    <col min="2830" max="2830" width="7.7109375" style="1420" customWidth="1"/>
    <col min="2831" max="2831" width="21" style="1420" customWidth="1"/>
    <col min="2832" max="2832" width="19" style="1420" customWidth="1"/>
    <col min="2833" max="2834" width="15.7109375" style="1420" customWidth="1"/>
    <col min="2835" max="2835" width="13.7109375" style="1420" customWidth="1"/>
    <col min="2836" max="3072" width="9.140625" style="1420"/>
    <col min="3073" max="3073" width="11.85546875" style="1420" customWidth="1"/>
    <col min="3074" max="3074" width="8.5703125" style="1420" customWidth="1"/>
    <col min="3075" max="3075" width="5.7109375" style="1420" customWidth="1"/>
    <col min="3076" max="3076" width="8.7109375" style="1420" customWidth="1"/>
    <col min="3077" max="3077" width="7.7109375" style="1420" customWidth="1"/>
    <col min="3078" max="3078" width="5.5703125" style="1420" customWidth="1"/>
    <col min="3079" max="3079" width="8.7109375" style="1420" customWidth="1"/>
    <col min="3080" max="3080" width="7.7109375" style="1420" customWidth="1"/>
    <col min="3081" max="3081" width="6" style="1420" customWidth="1"/>
    <col min="3082" max="3082" width="8.7109375" style="1420" customWidth="1"/>
    <col min="3083" max="3083" width="7.7109375" style="1420" customWidth="1"/>
    <col min="3084" max="3084" width="5.7109375" style="1420" customWidth="1"/>
    <col min="3085" max="3085" width="8.7109375" style="1420" customWidth="1"/>
    <col min="3086" max="3086" width="7.7109375" style="1420" customWidth="1"/>
    <col min="3087" max="3087" width="21" style="1420" customWidth="1"/>
    <col min="3088" max="3088" width="19" style="1420" customWidth="1"/>
    <col min="3089" max="3090" width="15.7109375" style="1420" customWidth="1"/>
    <col min="3091" max="3091" width="13.7109375" style="1420" customWidth="1"/>
    <col min="3092" max="3328" width="9.140625" style="1420"/>
    <col min="3329" max="3329" width="11.85546875" style="1420" customWidth="1"/>
    <col min="3330" max="3330" width="8.5703125" style="1420" customWidth="1"/>
    <col min="3331" max="3331" width="5.7109375" style="1420" customWidth="1"/>
    <col min="3332" max="3332" width="8.7109375" style="1420" customWidth="1"/>
    <col min="3333" max="3333" width="7.7109375" style="1420" customWidth="1"/>
    <col min="3334" max="3334" width="5.5703125" style="1420" customWidth="1"/>
    <col min="3335" max="3335" width="8.7109375" style="1420" customWidth="1"/>
    <col min="3336" max="3336" width="7.7109375" style="1420" customWidth="1"/>
    <col min="3337" max="3337" width="6" style="1420" customWidth="1"/>
    <col min="3338" max="3338" width="8.7109375" style="1420" customWidth="1"/>
    <col min="3339" max="3339" width="7.7109375" style="1420" customWidth="1"/>
    <col min="3340" max="3340" width="5.7109375" style="1420" customWidth="1"/>
    <col min="3341" max="3341" width="8.7109375" style="1420" customWidth="1"/>
    <col min="3342" max="3342" width="7.7109375" style="1420" customWidth="1"/>
    <col min="3343" max="3343" width="21" style="1420" customWidth="1"/>
    <col min="3344" max="3344" width="19" style="1420" customWidth="1"/>
    <col min="3345" max="3346" width="15.7109375" style="1420" customWidth="1"/>
    <col min="3347" max="3347" width="13.7109375" style="1420" customWidth="1"/>
    <col min="3348" max="3584" width="9.140625" style="1420"/>
    <col min="3585" max="3585" width="11.85546875" style="1420" customWidth="1"/>
    <col min="3586" max="3586" width="8.5703125" style="1420" customWidth="1"/>
    <col min="3587" max="3587" width="5.7109375" style="1420" customWidth="1"/>
    <col min="3588" max="3588" width="8.7109375" style="1420" customWidth="1"/>
    <col min="3589" max="3589" width="7.7109375" style="1420" customWidth="1"/>
    <col min="3590" max="3590" width="5.5703125" style="1420" customWidth="1"/>
    <col min="3591" max="3591" width="8.7109375" style="1420" customWidth="1"/>
    <col min="3592" max="3592" width="7.7109375" style="1420" customWidth="1"/>
    <col min="3593" max="3593" width="6" style="1420" customWidth="1"/>
    <col min="3594" max="3594" width="8.7109375" style="1420" customWidth="1"/>
    <col min="3595" max="3595" width="7.7109375" style="1420" customWidth="1"/>
    <col min="3596" max="3596" width="5.7109375" style="1420" customWidth="1"/>
    <col min="3597" max="3597" width="8.7109375" style="1420" customWidth="1"/>
    <col min="3598" max="3598" width="7.7109375" style="1420" customWidth="1"/>
    <col min="3599" max="3599" width="21" style="1420" customWidth="1"/>
    <col min="3600" max="3600" width="19" style="1420" customWidth="1"/>
    <col min="3601" max="3602" width="15.7109375" style="1420" customWidth="1"/>
    <col min="3603" max="3603" width="13.7109375" style="1420" customWidth="1"/>
    <col min="3604" max="3840" width="9.140625" style="1420"/>
    <col min="3841" max="3841" width="11.85546875" style="1420" customWidth="1"/>
    <col min="3842" max="3842" width="8.5703125" style="1420" customWidth="1"/>
    <col min="3843" max="3843" width="5.7109375" style="1420" customWidth="1"/>
    <col min="3844" max="3844" width="8.7109375" style="1420" customWidth="1"/>
    <col min="3845" max="3845" width="7.7109375" style="1420" customWidth="1"/>
    <col min="3846" max="3846" width="5.5703125" style="1420" customWidth="1"/>
    <col min="3847" max="3847" width="8.7109375" style="1420" customWidth="1"/>
    <col min="3848" max="3848" width="7.7109375" style="1420" customWidth="1"/>
    <col min="3849" max="3849" width="6" style="1420" customWidth="1"/>
    <col min="3850" max="3850" width="8.7109375" style="1420" customWidth="1"/>
    <col min="3851" max="3851" width="7.7109375" style="1420" customWidth="1"/>
    <col min="3852" max="3852" width="5.7109375" style="1420" customWidth="1"/>
    <col min="3853" max="3853" width="8.7109375" style="1420" customWidth="1"/>
    <col min="3854" max="3854" width="7.7109375" style="1420" customWidth="1"/>
    <col min="3855" max="3855" width="21" style="1420" customWidth="1"/>
    <col min="3856" max="3856" width="19" style="1420" customWidth="1"/>
    <col min="3857" max="3858" width="15.7109375" style="1420" customWidth="1"/>
    <col min="3859" max="3859" width="13.7109375" style="1420" customWidth="1"/>
    <col min="3860" max="4096" width="9.140625" style="1420"/>
    <col min="4097" max="4097" width="11.85546875" style="1420" customWidth="1"/>
    <col min="4098" max="4098" width="8.5703125" style="1420" customWidth="1"/>
    <col min="4099" max="4099" width="5.7109375" style="1420" customWidth="1"/>
    <col min="4100" max="4100" width="8.7109375" style="1420" customWidth="1"/>
    <col min="4101" max="4101" width="7.7109375" style="1420" customWidth="1"/>
    <col min="4102" max="4102" width="5.5703125" style="1420" customWidth="1"/>
    <col min="4103" max="4103" width="8.7109375" style="1420" customWidth="1"/>
    <col min="4104" max="4104" width="7.7109375" style="1420" customWidth="1"/>
    <col min="4105" max="4105" width="6" style="1420" customWidth="1"/>
    <col min="4106" max="4106" width="8.7109375" style="1420" customWidth="1"/>
    <col min="4107" max="4107" width="7.7109375" style="1420" customWidth="1"/>
    <col min="4108" max="4108" width="5.7109375" style="1420" customWidth="1"/>
    <col min="4109" max="4109" width="8.7109375" style="1420" customWidth="1"/>
    <col min="4110" max="4110" width="7.7109375" style="1420" customWidth="1"/>
    <col min="4111" max="4111" width="21" style="1420" customWidth="1"/>
    <col min="4112" max="4112" width="19" style="1420" customWidth="1"/>
    <col min="4113" max="4114" width="15.7109375" style="1420" customWidth="1"/>
    <col min="4115" max="4115" width="13.7109375" style="1420" customWidth="1"/>
    <col min="4116" max="4352" width="9.140625" style="1420"/>
    <col min="4353" max="4353" width="11.85546875" style="1420" customWidth="1"/>
    <col min="4354" max="4354" width="8.5703125" style="1420" customWidth="1"/>
    <col min="4355" max="4355" width="5.7109375" style="1420" customWidth="1"/>
    <col min="4356" max="4356" width="8.7109375" style="1420" customWidth="1"/>
    <col min="4357" max="4357" width="7.7109375" style="1420" customWidth="1"/>
    <col min="4358" max="4358" width="5.5703125" style="1420" customWidth="1"/>
    <col min="4359" max="4359" width="8.7109375" style="1420" customWidth="1"/>
    <col min="4360" max="4360" width="7.7109375" style="1420" customWidth="1"/>
    <col min="4361" max="4361" width="6" style="1420" customWidth="1"/>
    <col min="4362" max="4362" width="8.7109375" style="1420" customWidth="1"/>
    <col min="4363" max="4363" width="7.7109375" style="1420" customWidth="1"/>
    <col min="4364" max="4364" width="5.7109375" style="1420" customWidth="1"/>
    <col min="4365" max="4365" width="8.7109375" style="1420" customWidth="1"/>
    <col min="4366" max="4366" width="7.7109375" style="1420" customWidth="1"/>
    <col min="4367" max="4367" width="21" style="1420" customWidth="1"/>
    <col min="4368" max="4368" width="19" style="1420" customWidth="1"/>
    <col min="4369" max="4370" width="15.7109375" style="1420" customWidth="1"/>
    <col min="4371" max="4371" width="13.7109375" style="1420" customWidth="1"/>
    <col min="4372" max="4608" width="9.140625" style="1420"/>
    <col min="4609" max="4609" width="11.85546875" style="1420" customWidth="1"/>
    <col min="4610" max="4610" width="8.5703125" style="1420" customWidth="1"/>
    <col min="4611" max="4611" width="5.7109375" style="1420" customWidth="1"/>
    <col min="4612" max="4612" width="8.7109375" style="1420" customWidth="1"/>
    <col min="4613" max="4613" width="7.7109375" style="1420" customWidth="1"/>
    <col min="4614" max="4614" width="5.5703125" style="1420" customWidth="1"/>
    <col min="4615" max="4615" width="8.7109375" style="1420" customWidth="1"/>
    <col min="4616" max="4616" width="7.7109375" style="1420" customWidth="1"/>
    <col min="4617" max="4617" width="6" style="1420" customWidth="1"/>
    <col min="4618" max="4618" width="8.7109375" style="1420" customWidth="1"/>
    <col min="4619" max="4619" width="7.7109375" style="1420" customWidth="1"/>
    <col min="4620" max="4620" width="5.7109375" style="1420" customWidth="1"/>
    <col min="4621" max="4621" width="8.7109375" style="1420" customWidth="1"/>
    <col min="4622" max="4622" width="7.7109375" style="1420" customWidth="1"/>
    <col min="4623" max="4623" width="21" style="1420" customWidth="1"/>
    <col min="4624" max="4624" width="19" style="1420" customWidth="1"/>
    <col min="4625" max="4626" width="15.7109375" style="1420" customWidth="1"/>
    <col min="4627" max="4627" width="13.7109375" style="1420" customWidth="1"/>
    <col min="4628" max="4864" width="9.140625" style="1420"/>
    <col min="4865" max="4865" width="11.85546875" style="1420" customWidth="1"/>
    <col min="4866" max="4866" width="8.5703125" style="1420" customWidth="1"/>
    <col min="4867" max="4867" width="5.7109375" style="1420" customWidth="1"/>
    <col min="4868" max="4868" width="8.7109375" style="1420" customWidth="1"/>
    <col min="4869" max="4869" width="7.7109375" style="1420" customWidth="1"/>
    <col min="4870" max="4870" width="5.5703125" style="1420" customWidth="1"/>
    <col min="4871" max="4871" width="8.7109375" style="1420" customWidth="1"/>
    <col min="4872" max="4872" width="7.7109375" style="1420" customWidth="1"/>
    <col min="4873" max="4873" width="6" style="1420" customWidth="1"/>
    <col min="4874" max="4874" width="8.7109375" style="1420" customWidth="1"/>
    <col min="4875" max="4875" width="7.7109375" style="1420" customWidth="1"/>
    <col min="4876" max="4876" width="5.7109375" style="1420" customWidth="1"/>
    <col min="4877" max="4877" width="8.7109375" style="1420" customWidth="1"/>
    <col min="4878" max="4878" width="7.7109375" style="1420" customWidth="1"/>
    <col min="4879" max="4879" width="21" style="1420" customWidth="1"/>
    <col min="4880" max="4880" width="19" style="1420" customWidth="1"/>
    <col min="4881" max="4882" width="15.7109375" style="1420" customWidth="1"/>
    <col min="4883" max="4883" width="13.7109375" style="1420" customWidth="1"/>
    <col min="4884" max="5120" width="9.140625" style="1420"/>
    <col min="5121" max="5121" width="11.85546875" style="1420" customWidth="1"/>
    <col min="5122" max="5122" width="8.5703125" style="1420" customWidth="1"/>
    <col min="5123" max="5123" width="5.7109375" style="1420" customWidth="1"/>
    <col min="5124" max="5124" width="8.7109375" style="1420" customWidth="1"/>
    <col min="5125" max="5125" width="7.7109375" style="1420" customWidth="1"/>
    <col min="5126" max="5126" width="5.5703125" style="1420" customWidth="1"/>
    <col min="5127" max="5127" width="8.7109375" style="1420" customWidth="1"/>
    <col min="5128" max="5128" width="7.7109375" style="1420" customWidth="1"/>
    <col min="5129" max="5129" width="6" style="1420" customWidth="1"/>
    <col min="5130" max="5130" width="8.7109375" style="1420" customWidth="1"/>
    <col min="5131" max="5131" width="7.7109375" style="1420" customWidth="1"/>
    <col min="5132" max="5132" width="5.7109375" style="1420" customWidth="1"/>
    <col min="5133" max="5133" width="8.7109375" style="1420" customWidth="1"/>
    <col min="5134" max="5134" width="7.7109375" style="1420" customWidth="1"/>
    <col min="5135" max="5135" width="21" style="1420" customWidth="1"/>
    <col min="5136" max="5136" width="19" style="1420" customWidth="1"/>
    <col min="5137" max="5138" width="15.7109375" style="1420" customWidth="1"/>
    <col min="5139" max="5139" width="13.7109375" style="1420" customWidth="1"/>
    <col min="5140" max="5376" width="9.140625" style="1420"/>
    <col min="5377" max="5377" width="11.85546875" style="1420" customWidth="1"/>
    <col min="5378" max="5378" width="8.5703125" style="1420" customWidth="1"/>
    <col min="5379" max="5379" width="5.7109375" style="1420" customWidth="1"/>
    <col min="5380" max="5380" width="8.7109375" style="1420" customWidth="1"/>
    <col min="5381" max="5381" width="7.7109375" style="1420" customWidth="1"/>
    <col min="5382" max="5382" width="5.5703125" style="1420" customWidth="1"/>
    <col min="5383" max="5383" width="8.7109375" style="1420" customWidth="1"/>
    <col min="5384" max="5384" width="7.7109375" style="1420" customWidth="1"/>
    <col min="5385" max="5385" width="6" style="1420" customWidth="1"/>
    <col min="5386" max="5386" width="8.7109375" style="1420" customWidth="1"/>
    <col min="5387" max="5387" width="7.7109375" style="1420" customWidth="1"/>
    <col min="5388" max="5388" width="5.7109375" style="1420" customWidth="1"/>
    <col min="5389" max="5389" width="8.7109375" style="1420" customWidth="1"/>
    <col min="5390" max="5390" width="7.7109375" style="1420" customWidth="1"/>
    <col min="5391" max="5391" width="21" style="1420" customWidth="1"/>
    <col min="5392" max="5392" width="19" style="1420" customWidth="1"/>
    <col min="5393" max="5394" width="15.7109375" style="1420" customWidth="1"/>
    <col min="5395" max="5395" width="13.7109375" style="1420" customWidth="1"/>
    <col min="5396" max="5632" width="9.140625" style="1420"/>
    <col min="5633" max="5633" width="11.85546875" style="1420" customWidth="1"/>
    <col min="5634" max="5634" width="8.5703125" style="1420" customWidth="1"/>
    <col min="5635" max="5635" width="5.7109375" style="1420" customWidth="1"/>
    <col min="5636" max="5636" width="8.7109375" style="1420" customWidth="1"/>
    <col min="5637" max="5637" width="7.7109375" style="1420" customWidth="1"/>
    <col min="5638" max="5638" width="5.5703125" style="1420" customWidth="1"/>
    <col min="5639" max="5639" width="8.7109375" style="1420" customWidth="1"/>
    <col min="5640" max="5640" width="7.7109375" style="1420" customWidth="1"/>
    <col min="5641" max="5641" width="6" style="1420" customWidth="1"/>
    <col min="5642" max="5642" width="8.7109375" style="1420" customWidth="1"/>
    <col min="5643" max="5643" width="7.7109375" style="1420" customWidth="1"/>
    <col min="5644" max="5644" width="5.7109375" style="1420" customWidth="1"/>
    <col min="5645" max="5645" width="8.7109375" style="1420" customWidth="1"/>
    <col min="5646" max="5646" width="7.7109375" style="1420" customWidth="1"/>
    <col min="5647" max="5647" width="21" style="1420" customWidth="1"/>
    <col min="5648" max="5648" width="19" style="1420" customWidth="1"/>
    <col min="5649" max="5650" width="15.7109375" style="1420" customWidth="1"/>
    <col min="5651" max="5651" width="13.7109375" style="1420" customWidth="1"/>
    <col min="5652" max="5888" width="9.140625" style="1420"/>
    <col min="5889" max="5889" width="11.85546875" style="1420" customWidth="1"/>
    <col min="5890" max="5890" width="8.5703125" style="1420" customWidth="1"/>
    <col min="5891" max="5891" width="5.7109375" style="1420" customWidth="1"/>
    <col min="5892" max="5892" width="8.7109375" style="1420" customWidth="1"/>
    <col min="5893" max="5893" width="7.7109375" style="1420" customWidth="1"/>
    <col min="5894" max="5894" width="5.5703125" style="1420" customWidth="1"/>
    <col min="5895" max="5895" width="8.7109375" style="1420" customWidth="1"/>
    <col min="5896" max="5896" width="7.7109375" style="1420" customWidth="1"/>
    <col min="5897" max="5897" width="6" style="1420" customWidth="1"/>
    <col min="5898" max="5898" width="8.7109375" style="1420" customWidth="1"/>
    <col min="5899" max="5899" width="7.7109375" style="1420" customWidth="1"/>
    <col min="5900" max="5900" width="5.7109375" style="1420" customWidth="1"/>
    <col min="5901" max="5901" width="8.7109375" style="1420" customWidth="1"/>
    <col min="5902" max="5902" width="7.7109375" style="1420" customWidth="1"/>
    <col min="5903" max="5903" width="21" style="1420" customWidth="1"/>
    <col min="5904" max="5904" width="19" style="1420" customWidth="1"/>
    <col min="5905" max="5906" width="15.7109375" style="1420" customWidth="1"/>
    <col min="5907" max="5907" width="13.7109375" style="1420" customWidth="1"/>
    <col min="5908" max="6144" width="9.140625" style="1420"/>
    <col min="6145" max="6145" width="11.85546875" style="1420" customWidth="1"/>
    <col min="6146" max="6146" width="8.5703125" style="1420" customWidth="1"/>
    <col min="6147" max="6147" width="5.7109375" style="1420" customWidth="1"/>
    <col min="6148" max="6148" width="8.7109375" style="1420" customWidth="1"/>
    <col min="6149" max="6149" width="7.7109375" style="1420" customWidth="1"/>
    <col min="6150" max="6150" width="5.5703125" style="1420" customWidth="1"/>
    <col min="6151" max="6151" width="8.7109375" style="1420" customWidth="1"/>
    <col min="6152" max="6152" width="7.7109375" style="1420" customWidth="1"/>
    <col min="6153" max="6153" width="6" style="1420" customWidth="1"/>
    <col min="6154" max="6154" width="8.7109375" style="1420" customWidth="1"/>
    <col min="6155" max="6155" width="7.7109375" style="1420" customWidth="1"/>
    <col min="6156" max="6156" width="5.7109375" style="1420" customWidth="1"/>
    <col min="6157" max="6157" width="8.7109375" style="1420" customWidth="1"/>
    <col min="6158" max="6158" width="7.7109375" style="1420" customWidth="1"/>
    <col min="6159" max="6159" width="21" style="1420" customWidth="1"/>
    <col min="6160" max="6160" width="19" style="1420" customWidth="1"/>
    <col min="6161" max="6162" width="15.7109375" style="1420" customWidth="1"/>
    <col min="6163" max="6163" width="13.7109375" style="1420" customWidth="1"/>
    <col min="6164" max="6400" width="9.140625" style="1420"/>
    <col min="6401" max="6401" width="11.85546875" style="1420" customWidth="1"/>
    <col min="6402" max="6402" width="8.5703125" style="1420" customWidth="1"/>
    <col min="6403" max="6403" width="5.7109375" style="1420" customWidth="1"/>
    <col min="6404" max="6404" width="8.7109375" style="1420" customWidth="1"/>
    <col min="6405" max="6405" width="7.7109375" style="1420" customWidth="1"/>
    <col min="6406" max="6406" width="5.5703125" style="1420" customWidth="1"/>
    <col min="6407" max="6407" width="8.7109375" style="1420" customWidth="1"/>
    <col min="6408" max="6408" width="7.7109375" style="1420" customWidth="1"/>
    <col min="6409" max="6409" width="6" style="1420" customWidth="1"/>
    <col min="6410" max="6410" width="8.7109375" style="1420" customWidth="1"/>
    <col min="6411" max="6411" width="7.7109375" style="1420" customWidth="1"/>
    <col min="6412" max="6412" width="5.7109375" style="1420" customWidth="1"/>
    <col min="6413" max="6413" width="8.7109375" style="1420" customWidth="1"/>
    <col min="6414" max="6414" width="7.7109375" style="1420" customWidth="1"/>
    <col min="6415" max="6415" width="21" style="1420" customWidth="1"/>
    <col min="6416" max="6416" width="19" style="1420" customWidth="1"/>
    <col min="6417" max="6418" width="15.7109375" style="1420" customWidth="1"/>
    <col min="6419" max="6419" width="13.7109375" style="1420" customWidth="1"/>
    <col min="6420" max="6656" width="9.140625" style="1420"/>
    <col min="6657" max="6657" width="11.85546875" style="1420" customWidth="1"/>
    <col min="6658" max="6658" width="8.5703125" style="1420" customWidth="1"/>
    <col min="6659" max="6659" width="5.7109375" style="1420" customWidth="1"/>
    <col min="6660" max="6660" width="8.7109375" style="1420" customWidth="1"/>
    <col min="6661" max="6661" width="7.7109375" style="1420" customWidth="1"/>
    <col min="6662" max="6662" width="5.5703125" style="1420" customWidth="1"/>
    <col min="6663" max="6663" width="8.7109375" style="1420" customWidth="1"/>
    <col min="6664" max="6664" width="7.7109375" style="1420" customWidth="1"/>
    <col min="6665" max="6665" width="6" style="1420" customWidth="1"/>
    <col min="6666" max="6666" width="8.7109375" style="1420" customWidth="1"/>
    <col min="6667" max="6667" width="7.7109375" style="1420" customWidth="1"/>
    <col min="6668" max="6668" width="5.7109375" style="1420" customWidth="1"/>
    <col min="6669" max="6669" width="8.7109375" style="1420" customWidth="1"/>
    <col min="6670" max="6670" width="7.7109375" style="1420" customWidth="1"/>
    <col min="6671" max="6671" width="21" style="1420" customWidth="1"/>
    <col min="6672" max="6672" width="19" style="1420" customWidth="1"/>
    <col min="6673" max="6674" width="15.7109375" style="1420" customWidth="1"/>
    <col min="6675" max="6675" width="13.7109375" style="1420" customWidth="1"/>
    <col min="6676" max="6912" width="9.140625" style="1420"/>
    <col min="6913" max="6913" width="11.85546875" style="1420" customWidth="1"/>
    <col min="6914" max="6914" width="8.5703125" style="1420" customWidth="1"/>
    <col min="6915" max="6915" width="5.7109375" style="1420" customWidth="1"/>
    <col min="6916" max="6916" width="8.7109375" style="1420" customWidth="1"/>
    <col min="6917" max="6917" width="7.7109375" style="1420" customWidth="1"/>
    <col min="6918" max="6918" width="5.5703125" style="1420" customWidth="1"/>
    <col min="6919" max="6919" width="8.7109375" style="1420" customWidth="1"/>
    <col min="6920" max="6920" width="7.7109375" style="1420" customWidth="1"/>
    <col min="6921" max="6921" width="6" style="1420" customWidth="1"/>
    <col min="6922" max="6922" width="8.7109375" style="1420" customWidth="1"/>
    <col min="6923" max="6923" width="7.7109375" style="1420" customWidth="1"/>
    <col min="6924" max="6924" width="5.7109375" style="1420" customWidth="1"/>
    <col min="6925" max="6925" width="8.7109375" style="1420" customWidth="1"/>
    <col min="6926" max="6926" width="7.7109375" style="1420" customWidth="1"/>
    <col min="6927" max="6927" width="21" style="1420" customWidth="1"/>
    <col min="6928" max="6928" width="19" style="1420" customWidth="1"/>
    <col min="6929" max="6930" width="15.7109375" style="1420" customWidth="1"/>
    <col min="6931" max="6931" width="13.7109375" style="1420" customWidth="1"/>
    <col min="6932" max="7168" width="9.140625" style="1420"/>
    <col min="7169" max="7169" width="11.85546875" style="1420" customWidth="1"/>
    <col min="7170" max="7170" width="8.5703125" style="1420" customWidth="1"/>
    <col min="7171" max="7171" width="5.7109375" style="1420" customWidth="1"/>
    <col min="7172" max="7172" width="8.7109375" style="1420" customWidth="1"/>
    <col min="7173" max="7173" width="7.7109375" style="1420" customWidth="1"/>
    <col min="7174" max="7174" width="5.5703125" style="1420" customWidth="1"/>
    <col min="7175" max="7175" width="8.7109375" style="1420" customWidth="1"/>
    <col min="7176" max="7176" width="7.7109375" style="1420" customWidth="1"/>
    <col min="7177" max="7177" width="6" style="1420" customWidth="1"/>
    <col min="7178" max="7178" width="8.7109375" style="1420" customWidth="1"/>
    <col min="7179" max="7179" width="7.7109375" style="1420" customWidth="1"/>
    <col min="7180" max="7180" width="5.7109375" style="1420" customWidth="1"/>
    <col min="7181" max="7181" width="8.7109375" style="1420" customWidth="1"/>
    <col min="7182" max="7182" width="7.7109375" style="1420" customWidth="1"/>
    <col min="7183" max="7183" width="21" style="1420" customWidth="1"/>
    <col min="7184" max="7184" width="19" style="1420" customWidth="1"/>
    <col min="7185" max="7186" width="15.7109375" style="1420" customWidth="1"/>
    <col min="7187" max="7187" width="13.7109375" style="1420" customWidth="1"/>
    <col min="7188" max="7424" width="9.140625" style="1420"/>
    <col min="7425" max="7425" width="11.85546875" style="1420" customWidth="1"/>
    <col min="7426" max="7426" width="8.5703125" style="1420" customWidth="1"/>
    <col min="7427" max="7427" width="5.7109375" style="1420" customWidth="1"/>
    <col min="7428" max="7428" width="8.7109375" style="1420" customWidth="1"/>
    <col min="7429" max="7429" width="7.7109375" style="1420" customWidth="1"/>
    <col min="7430" max="7430" width="5.5703125" style="1420" customWidth="1"/>
    <col min="7431" max="7431" width="8.7109375" style="1420" customWidth="1"/>
    <col min="7432" max="7432" width="7.7109375" style="1420" customWidth="1"/>
    <col min="7433" max="7433" width="6" style="1420" customWidth="1"/>
    <col min="7434" max="7434" width="8.7109375" style="1420" customWidth="1"/>
    <col min="7435" max="7435" width="7.7109375" style="1420" customWidth="1"/>
    <col min="7436" max="7436" width="5.7109375" style="1420" customWidth="1"/>
    <col min="7437" max="7437" width="8.7109375" style="1420" customWidth="1"/>
    <col min="7438" max="7438" width="7.7109375" style="1420" customWidth="1"/>
    <col min="7439" max="7439" width="21" style="1420" customWidth="1"/>
    <col min="7440" max="7440" width="19" style="1420" customWidth="1"/>
    <col min="7441" max="7442" width="15.7109375" style="1420" customWidth="1"/>
    <col min="7443" max="7443" width="13.7109375" style="1420" customWidth="1"/>
    <col min="7444" max="7680" width="9.140625" style="1420"/>
    <col min="7681" max="7681" width="11.85546875" style="1420" customWidth="1"/>
    <col min="7682" max="7682" width="8.5703125" style="1420" customWidth="1"/>
    <col min="7683" max="7683" width="5.7109375" style="1420" customWidth="1"/>
    <col min="7684" max="7684" width="8.7109375" style="1420" customWidth="1"/>
    <col min="7685" max="7685" width="7.7109375" style="1420" customWidth="1"/>
    <col min="7686" max="7686" width="5.5703125" style="1420" customWidth="1"/>
    <col min="7687" max="7687" width="8.7109375" style="1420" customWidth="1"/>
    <col min="7688" max="7688" width="7.7109375" style="1420" customWidth="1"/>
    <col min="7689" max="7689" width="6" style="1420" customWidth="1"/>
    <col min="7690" max="7690" width="8.7109375" style="1420" customWidth="1"/>
    <col min="7691" max="7691" width="7.7109375" style="1420" customWidth="1"/>
    <col min="7692" max="7692" width="5.7109375" style="1420" customWidth="1"/>
    <col min="7693" max="7693" width="8.7109375" style="1420" customWidth="1"/>
    <col min="7694" max="7694" width="7.7109375" style="1420" customWidth="1"/>
    <col min="7695" max="7695" width="21" style="1420" customWidth="1"/>
    <col min="7696" max="7696" width="19" style="1420" customWidth="1"/>
    <col min="7697" max="7698" width="15.7109375" style="1420" customWidth="1"/>
    <col min="7699" max="7699" width="13.7109375" style="1420" customWidth="1"/>
    <col min="7700" max="7936" width="9.140625" style="1420"/>
    <col min="7937" max="7937" width="11.85546875" style="1420" customWidth="1"/>
    <col min="7938" max="7938" width="8.5703125" style="1420" customWidth="1"/>
    <col min="7939" max="7939" width="5.7109375" style="1420" customWidth="1"/>
    <col min="7940" max="7940" width="8.7109375" style="1420" customWidth="1"/>
    <col min="7941" max="7941" width="7.7109375" style="1420" customWidth="1"/>
    <col min="7942" max="7942" width="5.5703125" style="1420" customWidth="1"/>
    <col min="7943" max="7943" width="8.7109375" style="1420" customWidth="1"/>
    <col min="7944" max="7944" width="7.7109375" style="1420" customWidth="1"/>
    <col min="7945" max="7945" width="6" style="1420" customWidth="1"/>
    <col min="7946" max="7946" width="8.7109375" style="1420" customWidth="1"/>
    <col min="7947" max="7947" width="7.7109375" style="1420" customWidth="1"/>
    <col min="7948" max="7948" width="5.7109375" style="1420" customWidth="1"/>
    <col min="7949" max="7949" width="8.7109375" style="1420" customWidth="1"/>
    <col min="7950" max="7950" width="7.7109375" style="1420" customWidth="1"/>
    <col min="7951" max="7951" width="21" style="1420" customWidth="1"/>
    <col min="7952" max="7952" width="19" style="1420" customWidth="1"/>
    <col min="7953" max="7954" width="15.7109375" style="1420" customWidth="1"/>
    <col min="7955" max="7955" width="13.7109375" style="1420" customWidth="1"/>
    <col min="7956" max="8192" width="9.140625" style="1420"/>
    <col min="8193" max="8193" width="11.85546875" style="1420" customWidth="1"/>
    <col min="8194" max="8194" width="8.5703125" style="1420" customWidth="1"/>
    <col min="8195" max="8195" width="5.7109375" style="1420" customWidth="1"/>
    <col min="8196" max="8196" width="8.7109375" style="1420" customWidth="1"/>
    <col min="8197" max="8197" width="7.7109375" style="1420" customWidth="1"/>
    <col min="8198" max="8198" width="5.5703125" style="1420" customWidth="1"/>
    <col min="8199" max="8199" width="8.7109375" style="1420" customWidth="1"/>
    <col min="8200" max="8200" width="7.7109375" style="1420" customWidth="1"/>
    <col min="8201" max="8201" width="6" style="1420" customWidth="1"/>
    <col min="8202" max="8202" width="8.7109375" style="1420" customWidth="1"/>
    <col min="8203" max="8203" width="7.7109375" style="1420" customWidth="1"/>
    <col min="8204" max="8204" width="5.7109375" style="1420" customWidth="1"/>
    <col min="8205" max="8205" width="8.7109375" style="1420" customWidth="1"/>
    <col min="8206" max="8206" width="7.7109375" style="1420" customWidth="1"/>
    <col min="8207" max="8207" width="21" style="1420" customWidth="1"/>
    <col min="8208" max="8208" width="19" style="1420" customWidth="1"/>
    <col min="8209" max="8210" width="15.7109375" style="1420" customWidth="1"/>
    <col min="8211" max="8211" width="13.7109375" style="1420" customWidth="1"/>
    <col min="8212" max="8448" width="9.140625" style="1420"/>
    <col min="8449" max="8449" width="11.85546875" style="1420" customWidth="1"/>
    <col min="8450" max="8450" width="8.5703125" style="1420" customWidth="1"/>
    <col min="8451" max="8451" width="5.7109375" style="1420" customWidth="1"/>
    <col min="8452" max="8452" width="8.7109375" style="1420" customWidth="1"/>
    <col min="8453" max="8453" width="7.7109375" style="1420" customWidth="1"/>
    <col min="8454" max="8454" width="5.5703125" style="1420" customWidth="1"/>
    <col min="8455" max="8455" width="8.7109375" style="1420" customWidth="1"/>
    <col min="8456" max="8456" width="7.7109375" style="1420" customWidth="1"/>
    <col min="8457" max="8457" width="6" style="1420" customWidth="1"/>
    <col min="8458" max="8458" width="8.7109375" style="1420" customWidth="1"/>
    <col min="8459" max="8459" width="7.7109375" style="1420" customWidth="1"/>
    <col min="8460" max="8460" width="5.7109375" style="1420" customWidth="1"/>
    <col min="8461" max="8461" width="8.7109375" style="1420" customWidth="1"/>
    <col min="8462" max="8462" width="7.7109375" style="1420" customWidth="1"/>
    <col min="8463" max="8463" width="21" style="1420" customWidth="1"/>
    <col min="8464" max="8464" width="19" style="1420" customWidth="1"/>
    <col min="8465" max="8466" width="15.7109375" style="1420" customWidth="1"/>
    <col min="8467" max="8467" width="13.7109375" style="1420" customWidth="1"/>
    <col min="8468" max="8704" width="9.140625" style="1420"/>
    <col min="8705" max="8705" width="11.85546875" style="1420" customWidth="1"/>
    <col min="8706" max="8706" width="8.5703125" style="1420" customWidth="1"/>
    <col min="8707" max="8707" width="5.7109375" style="1420" customWidth="1"/>
    <col min="8708" max="8708" width="8.7109375" style="1420" customWidth="1"/>
    <col min="8709" max="8709" width="7.7109375" style="1420" customWidth="1"/>
    <col min="8710" max="8710" width="5.5703125" style="1420" customWidth="1"/>
    <col min="8711" max="8711" width="8.7109375" style="1420" customWidth="1"/>
    <col min="8712" max="8712" width="7.7109375" style="1420" customWidth="1"/>
    <col min="8713" max="8713" width="6" style="1420" customWidth="1"/>
    <col min="8714" max="8714" width="8.7109375" style="1420" customWidth="1"/>
    <col min="8715" max="8715" width="7.7109375" style="1420" customWidth="1"/>
    <col min="8716" max="8716" width="5.7109375" style="1420" customWidth="1"/>
    <col min="8717" max="8717" width="8.7109375" style="1420" customWidth="1"/>
    <col min="8718" max="8718" width="7.7109375" style="1420" customWidth="1"/>
    <col min="8719" max="8719" width="21" style="1420" customWidth="1"/>
    <col min="8720" max="8720" width="19" style="1420" customWidth="1"/>
    <col min="8721" max="8722" width="15.7109375" style="1420" customWidth="1"/>
    <col min="8723" max="8723" width="13.7109375" style="1420" customWidth="1"/>
    <col min="8724" max="8960" width="9.140625" style="1420"/>
    <col min="8961" max="8961" width="11.85546875" style="1420" customWidth="1"/>
    <col min="8962" max="8962" width="8.5703125" style="1420" customWidth="1"/>
    <col min="8963" max="8963" width="5.7109375" style="1420" customWidth="1"/>
    <col min="8964" max="8964" width="8.7109375" style="1420" customWidth="1"/>
    <col min="8965" max="8965" width="7.7109375" style="1420" customWidth="1"/>
    <col min="8966" max="8966" width="5.5703125" style="1420" customWidth="1"/>
    <col min="8967" max="8967" width="8.7109375" style="1420" customWidth="1"/>
    <col min="8968" max="8968" width="7.7109375" style="1420" customWidth="1"/>
    <col min="8969" max="8969" width="6" style="1420" customWidth="1"/>
    <col min="8970" max="8970" width="8.7109375" style="1420" customWidth="1"/>
    <col min="8971" max="8971" width="7.7109375" style="1420" customWidth="1"/>
    <col min="8972" max="8972" width="5.7109375" style="1420" customWidth="1"/>
    <col min="8973" max="8973" width="8.7109375" style="1420" customWidth="1"/>
    <col min="8974" max="8974" width="7.7109375" style="1420" customWidth="1"/>
    <col min="8975" max="8975" width="21" style="1420" customWidth="1"/>
    <col min="8976" max="8976" width="19" style="1420" customWidth="1"/>
    <col min="8977" max="8978" width="15.7109375" style="1420" customWidth="1"/>
    <col min="8979" max="8979" width="13.7109375" style="1420" customWidth="1"/>
    <col min="8980" max="9216" width="9.140625" style="1420"/>
    <col min="9217" max="9217" width="11.85546875" style="1420" customWidth="1"/>
    <col min="9218" max="9218" width="8.5703125" style="1420" customWidth="1"/>
    <col min="9219" max="9219" width="5.7109375" style="1420" customWidth="1"/>
    <col min="9220" max="9220" width="8.7109375" style="1420" customWidth="1"/>
    <col min="9221" max="9221" width="7.7109375" style="1420" customWidth="1"/>
    <col min="9222" max="9222" width="5.5703125" style="1420" customWidth="1"/>
    <col min="9223" max="9223" width="8.7109375" style="1420" customWidth="1"/>
    <col min="9224" max="9224" width="7.7109375" style="1420" customWidth="1"/>
    <col min="9225" max="9225" width="6" style="1420" customWidth="1"/>
    <col min="9226" max="9226" width="8.7109375" style="1420" customWidth="1"/>
    <col min="9227" max="9227" width="7.7109375" style="1420" customWidth="1"/>
    <col min="9228" max="9228" width="5.7109375" style="1420" customWidth="1"/>
    <col min="9229" max="9229" width="8.7109375" style="1420" customWidth="1"/>
    <col min="9230" max="9230" width="7.7109375" style="1420" customWidth="1"/>
    <col min="9231" max="9231" width="21" style="1420" customWidth="1"/>
    <col min="9232" max="9232" width="19" style="1420" customWidth="1"/>
    <col min="9233" max="9234" width="15.7109375" style="1420" customWidth="1"/>
    <col min="9235" max="9235" width="13.7109375" style="1420" customWidth="1"/>
    <col min="9236" max="9472" width="9.140625" style="1420"/>
    <col min="9473" max="9473" width="11.85546875" style="1420" customWidth="1"/>
    <col min="9474" max="9474" width="8.5703125" style="1420" customWidth="1"/>
    <col min="9475" max="9475" width="5.7109375" style="1420" customWidth="1"/>
    <col min="9476" max="9476" width="8.7109375" style="1420" customWidth="1"/>
    <col min="9477" max="9477" width="7.7109375" style="1420" customWidth="1"/>
    <col min="9478" max="9478" width="5.5703125" style="1420" customWidth="1"/>
    <col min="9479" max="9479" width="8.7109375" style="1420" customWidth="1"/>
    <col min="9480" max="9480" width="7.7109375" style="1420" customWidth="1"/>
    <col min="9481" max="9481" width="6" style="1420" customWidth="1"/>
    <col min="9482" max="9482" width="8.7109375" style="1420" customWidth="1"/>
    <col min="9483" max="9483" width="7.7109375" style="1420" customWidth="1"/>
    <col min="9484" max="9484" width="5.7109375" style="1420" customWidth="1"/>
    <col min="9485" max="9485" width="8.7109375" style="1420" customWidth="1"/>
    <col min="9486" max="9486" width="7.7109375" style="1420" customWidth="1"/>
    <col min="9487" max="9487" width="21" style="1420" customWidth="1"/>
    <col min="9488" max="9488" width="19" style="1420" customWidth="1"/>
    <col min="9489" max="9490" width="15.7109375" style="1420" customWidth="1"/>
    <col min="9491" max="9491" width="13.7109375" style="1420" customWidth="1"/>
    <col min="9492" max="9728" width="9.140625" style="1420"/>
    <col min="9729" max="9729" width="11.85546875" style="1420" customWidth="1"/>
    <col min="9730" max="9730" width="8.5703125" style="1420" customWidth="1"/>
    <col min="9731" max="9731" width="5.7109375" style="1420" customWidth="1"/>
    <col min="9732" max="9732" width="8.7109375" style="1420" customWidth="1"/>
    <col min="9733" max="9733" width="7.7109375" style="1420" customWidth="1"/>
    <col min="9734" max="9734" width="5.5703125" style="1420" customWidth="1"/>
    <col min="9735" max="9735" width="8.7109375" style="1420" customWidth="1"/>
    <col min="9736" max="9736" width="7.7109375" style="1420" customWidth="1"/>
    <col min="9737" max="9737" width="6" style="1420" customWidth="1"/>
    <col min="9738" max="9738" width="8.7109375" style="1420" customWidth="1"/>
    <col min="9739" max="9739" width="7.7109375" style="1420" customWidth="1"/>
    <col min="9740" max="9740" width="5.7109375" style="1420" customWidth="1"/>
    <col min="9741" max="9741" width="8.7109375" style="1420" customWidth="1"/>
    <col min="9742" max="9742" width="7.7109375" style="1420" customWidth="1"/>
    <col min="9743" max="9743" width="21" style="1420" customWidth="1"/>
    <col min="9744" max="9744" width="19" style="1420" customWidth="1"/>
    <col min="9745" max="9746" width="15.7109375" style="1420" customWidth="1"/>
    <col min="9747" max="9747" width="13.7109375" style="1420" customWidth="1"/>
    <col min="9748" max="9984" width="9.140625" style="1420"/>
    <col min="9985" max="9985" width="11.85546875" style="1420" customWidth="1"/>
    <col min="9986" max="9986" width="8.5703125" style="1420" customWidth="1"/>
    <col min="9987" max="9987" width="5.7109375" style="1420" customWidth="1"/>
    <col min="9988" max="9988" width="8.7109375" style="1420" customWidth="1"/>
    <col min="9989" max="9989" width="7.7109375" style="1420" customWidth="1"/>
    <col min="9990" max="9990" width="5.5703125" style="1420" customWidth="1"/>
    <col min="9991" max="9991" width="8.7109375" style="1420" customWidth="1"/>
    <col min="9992" max="9992" width="7.7109375" style="1420" customWidth="1"/>
    <col min="9993" max="9993" width="6" style="1420" customWidth="1"/>
    <col min="9994" max="9994" width="8.7109375" style="1420" customWidth="1"/>
    <col min="9995" max="9995" width="7.7109375" style="1420" customWidth="1"/>
    <col min="9996" max="9996" width="5.7109375" style="1420" customWidth="1"/>
    <col min="9997" max="9997" width="8.7109375" style="1420" customWidth="1"/>
    <col min="9998" max="9998" width="7.7109375" style="1420" customWidth="1"/>
    <col min="9999" max="9999" width="21" style="1420" customWidth="1"/>
    <col min="10000" max="10000" width="19" style="1420" customWidth="1"/>
    <col min="10001" max="10002" width="15.7109375" style="1420" customWidth="1"/>
    <col min="10003" max="10003" width="13.7109375" style="1420" customWidth="1"/>
    <col min="10004" max="10240" width="9.140625" style="1420"/>
    <col min="10241" max="10241" width="11.85546875" style="1420" customWidth="1"/>
    <col min="10242" max="10242" width="8.5703125" style="1420" customWidth="1"/>
    <col min="10243" max="10243" width="5.7109375" style="1420" customWidth="1"/>
    <col min="10244" max="10244" width="8.7109375" style="1420" customWidth="1"/>
    <col min="10245" max="10245" width="7.7109375" style="1420" customWidth="1"/>
    <col min="10246" max="10246" width="5.5703125" style="1420" customWidth="1"/>
    <col min="10247" max="10247" width="8.7109375" style="1420" customWidth="1"/>
    <col min="10248" max="10248" width="7.7109375" style="1420" customWidth="1"/>
    <col min="10249" max="10249" width="6" style="1420" customWidth="1"/>
    <col min="10250" max="10250" width="8.7109375" style="1420" customWidth="1"/>
    <col min="10251" max="10251" width="7.7109375" style="1420" customWidth="1"/>
    <col min="10252" max="10252" width="5.7109375" style="1420" customWidth="1"/>
    <col min="10253" max="10253" width="8.7109375" style="1420" customWidth="1"/>
    <col min="10254" max="10254" width="7.7109375" style="1420" customWidth="1"/>
    <col min="10255" max="10255" width="21" style="1420" customWidth="1"/>
    <col min="10256" max="10256" width="19" style="1420" customWidth="1"/>
    <col min="10257" max="10258" width="15.7109375" style="1420" customWidth="1"/>
    <col min="10259" max="10259" width="13.7109375" style="1420" customWidth="1"/>
    <col min="10260" max="10496" width="9.140625" style="1420"/>
    <col min="10497" max="10497" width="11.85546875" style="1420" customWidth="1"/>
    <col min="10498" max="10498" width="8.5703125" style="1420" customWidth="1"/>
    <col min="10499" max="10499" width="5.7109375" style="1420" customWidth="1"/>
    <col min="10500" max="10500" width="8.7109375" style="1420" customWidth="1"/>
    <col min="10501" max="10501" width="7.7109375" style="1420" customWidth="1"/>
    <col min="10502" max="10502" width="5.5703125" style="1420" customWidth="1"/>
    <col min="10503" max="10503" width="8.7109375" style="1420" customWidth="1"/>
    <col min="10504" max="10504" width="7.7109375" style="1420" customWidth="1"/>
    <col min="10505" max="10505" width="6" style="1420" customWidth="1"/>
    <col min="10506" max="10506" width="8.7109375" style="1420" customWidth="1"/>
    <col min="10507" max="10507" width="7.7109375" style="1420" customWidth="1"/>
    <col min="10508" max="10508" width="5.7109375" style="1420" customWidth="1"/>
    <col min="10509" max="10509" width="8.7109375" style="1420" customWidth="1"/>
    <col min="10510" max="10510" width="7.7109375" style="1420" customWidth="1"/>
    <col min="10511" max="10511" width="21" style="1420" customWidth="1"/>
    <col min="10512" max="10512" width="19" style="1420" customWidth="1"/>
    <col min="10513" max="10514" width="15.7109375" style="1420" customWidth="1"/>
    <col min="10515" max="10515" width="13.7109375" style="1420" customWidth="1"/>
    <col min="10516" max="10752" width="9.140625" style="1420"/>
    <col min="10753" max="10753" width="11.85546875" style="1420" customWidth="1"/>
    <col min="10754" max="10754" width="8.5703125" style="1420" customWidth="1"/>
    <col min="10755" max="10755" width="5.7109375" style="1420" customWidth="1"/>
    <col min="10756" max="10756" width="8.7109375" style="1420" customWidth="1"/>
    <col min="10757" max="10757" width="7.7109375" style="1420" customWidth="1"/>
    <col min="10758" max="10758" width="5.5703125" style="1420" customWidth="1"/>
    <col min="10759" max="10759" width="8.7109375" style="1420" customWidth="1"/>
    <col min="10760" max="10760" width="7.7109375" style="1420" customWidth="1"/>
    <col min="10761" max="10761" width="6" style="1420" customWidth="1"/>
    <col min="10762" max="10762" width="8.7109375" style="1420" customWidth="1"/>
    <col min="10763" max="10763" width="7.7109375" style="1420" customWidth="1"/>
    <col min="10764" max="10764" width="5.7109375" style="1420" customWidth="1"/>
    <col min="10765" max="10765" width="8.7109375" style="1420" customWidth="1"/>
    <col min="10766" max="10766" width="7.7109375" style="1420" customWidth="1"/>
    <col min="10767" max="10767" width="21" style="1420" customWidth="1"/>
    <col min="10768" max="10768" width="19" style="1420" customWidth="1"/>
    <col min="10769" max="10770" width="15.7109375" style="1420" customWidth="1"/>
    <col min="10771" max="10771" width="13.7109375" style="1420" customWidth="1"/>
    <col min="10772" max="11008" width="9.140625" style="1420"/>
    <col min="11009" max="11009" width="11.85546875" style="1420" customWidth="1"/>
    <col min="11010" max="11010" width="8.5703125" style="1420" customWidth="1"/>
    <col min="11011" max="11011" width="5.7109375" style="1420" customWidth="1"/>
    <col min="11012" max="11012" width="8.7109375" style="1420" customWidth="1"/>
    <col min="11013" max="11013" width="7.7109375" style="1420" customWidth="1"/>
    <col min="11014" max="11014" width="5.5703125" style="1420" customWidth="1"/>
    <col min="11015" max="11015" width="8.7109375" style="1420" customWidth="1"/>
    <col min="11016" max="11016" width="7.7109375" style="1420" customWidth="1"/>
    <col min="11017" max="11017" width="6" style="1420" customWidth="1"/>
    <col min="11018" max="11018" width="8.7109375" style="1420" customWidth="1"/>
    <col min="11019" max="11019" width="7.7109375" style="1420" customWidth="1"/>
    <col min="11020" max="11020" width="5.7109375" style="1420" customWidth="1"/>
    <col min="11021" max="11021" width="8.7109375" style="1420" customWidth="1"/>
    <col min="11022" max="11022" width="7.7109375" style="1420" customWidth="1"/>
    <col min="11023" max="11023" width="21" style="1420" customWidth="1"/>
    <col min="11024" max="11024" width="19" style="1420" customWidth="1"/>
    <col min="11025" max="11026" width="15.7109375" style="1420" customWidth="1"/>
    <col min="11027" max="11027" width="13.7109375" style="1420" customWidth="1"/>
    <col min="11028" max="11264" width="9.140625" style="1420"/>
    <col min="11265" max="11265" width="11.85546875" style="1420" customWidth="1"/>
    <col min="11266" max="11266" width="8.5703125" style="1420" customWidth="1"/>
    <col min="11267" max="11267" width="5.7109375" style="1420" customWidth="1"/>
    <col min="11268" max="11268" width="8.7109375" style="1420" customWidth="1"/>
    <col min="11269" max="11269" width="7.7109375" style="1420" customWidth="1"/>
    <col min="11270" max="11270" width="5.5703125" style="1420" customWidth="1"/>
    <col min="11271" max="11271" width="8.7109375" style="1420" customWidth="1"/>
    <col min="11272" max="11272" width="7.7109375" style="1420" customWidth="1"/>
    <col min="11273" max="11273" width="6" style="1420" customWidth="1"/>
    <col min="11274" max="11274" width="8.7109375" style="1420" customWidth="1"/>
    <col min="11275" max="11275" width="7.7109375" style="1420" customWidth="1"/>
    <col min="11276" max="11276" width="5.7109375" style="1420" customWidth="1"/>
    <col min="11277" max="11277" width="8.7109375" style="1420" customWidth="1"/>
    <col min="11278" max="11278" width="7.7109375" style="1420" customWidth="1"/>
    <col min="11279" max="11279" width="21" style="1420" customWidth="1"/>
    <col min="11280" max="11280" width="19" style="1420" customWidth="1"/>
    <col min="11281" max="11282" width="15.7109375" style="1420" customWidth="1"/>
    <col min="11283" max="11283" width="13.7109375" style="1420" customWidth="1"/>
    <col min="11284" max="11520" width="9.140625" style="1420"/>
    <col min="11521" max="11521" width="11.85546875" style="1420" customWidth="1"/>
    <col min="11522" max="11522" width="8.5703125" style="1420" customWidth="1"/>
    <col min="11523" max="11523" width="5.7109375" style="1420" customWidth="1"/>
    <col min="11524" max="11524" width="8.7109375" style="1420" customWidth="1"/>
    <col min="11525" max="11525" width="7.7109375" style="1420" customWidth="1"/>
    <col min="11526" max="11526" width="5.5703125" style="1420" customWidth="1"/>
    <col min="11527" max="11527" width="8.7109375" style="1420" customWidth="1"/>
    <col min="11528" max="11528" width="7.7109375" style="1420" customWidth="1"/>
    <col min="11529" max="11529" width="6" style="1420" customWidth="1"/>
    <col min="11530" max="11530" width="8.7109375" style="1420" customWidth="1"/>
    <col min="11531" max="11531" width="7.7109375" style="1420" customWidth="1"/>
    <col min="11532" max="11532" width="5.7109375" style="1420" customWidth="1"/>
    <col min="11533" max="11533" width="8.7109375" style="1420" customWidth="1"/>
    <col min="11534" max="11534" width="7.7109375" style="1420" customWidth="1"/>
    <col min="11535" max="11535" width="21" style="1420" customWidth="1"/>
    <col min="11536" max="11536" width="19" style="1420" customWidth="1"/>
    <col min="11537" max="11538" width="15.7109375" style="1420" customWidth="1"/>
    <col min="11539" max="11539" width="13.7109375" style="1420" customWidth="1"/>
    <col min="11540" max="11776" width="9.140625" style="1420"/>
    <col min="11777" max="11777" width="11.85546875" style="1420" customWidth="1"/>
    <col min="11778" max="11778" width="8.5703125" style="1420" customWidth="1"/>
    <col min="11779" max="11779" width="5.7109375" style="1420" customWidth="1"/>
    <col min="11780" max="11780" width="8.7109375" style="1420" customWidth="1"/>
    <col min="11781" max="11781" width="7.7109375" style="1420" customWidth="1"/>
    <col min="11782" max="11782" width="5.5703125" style="1420" customWidth="1"/>
    <col min="11783" max="11783" width="8.7109375" style="1420" customWidth="1"/>
    <col min="11784" max="11784" width="7.7109375" style="1420" customWidth="1"/>
    <col min="11785" max="11785" width="6" style="1420" customWidth="1"/>
    <col min="11786" max="11786" width="8.7109375" style="1420" customWidth="1"/>
    <col min="11787" max="11787" width="7.7109375" style="1420" customWidth="1"/>
    <col min="11788" max="11788" width="5.7109375" style="1420" customWidth="1"/>
    <col min="11789" max="11789" width="8.7109375" style="1420" customWidth="1"/>
    <col min="11790" max="11790" width="7.7109375" style="1420" customWidth="1"/>
    <col min="11791" max="11791" width="21" style="1420" customWidth="1"/>
    <col min="11792" max="11792" width="19" style="1420" customWidth="1"/>
    <col min="11793" max="11794" width="15.7109375" style="1420" customWidth="1"/>
    <col min="11795" max="11795" width="13.7109375" style="1420" customWidth="1"/>
    <col min="11796" max="12032" width="9.140625" style="1420"/>
    <col min="12033" max="12033" width="11.85546875" style="1420" customWidth="1"/>
    <col min="12034" max="12034" width="8.5703125" style="1420" customWidth="1"/>
    <col min="12035" max="12035" width="5.7109375" style="1420" customWidth="1"/>
    <col min="12036" max="12036" width="8.7109375" style="1420" customWidth="1"/>
    <col min="12037" max="12037" width="7.7109375" style="1420" customWidth="1"/>
    <col min="12038" max="12038" width="5.5703125" style="1420" customWidth="1"/>
    <col min="12039" max="12039" width="8.7109375" style="1420" customWidth="1"/>
    <col min="12040" max="12040" width="7.7109375" style="1420" customWidth="1"/>
    <col min="12041" max="12041" width="6" style="1420" customWidth="1"/>
    <col min="12042" max="12042" width="8.7109375" style="1420" customWidth="1"/>
    <col min="12043" max="12043" width="7.7109375" style="1420" customWidth="1"/>
    <col min="12044" max="12044" width="5.7109375" style="1420" customWidth="1"/>
    <col min="12045" max="12045" width="8.7109375" style="1420" customWidth="1"/>
    <col min="12046" max="12046" width="7.7109375" style="1420" customWidth="1"/>
    <col min="12047" max="12047" width="21" style="1420" customWidth="1"/>
    <col min="12048" max="12048" width="19" style="1420" customWidth="1"/>
    <col min="12049" max="12050" width="15.7109375" style="1420" customWidth="1"/>
    <col min="12051" max="12051" width="13.7109375" style="1420" customWidth="1"/>
    <col min="12052" max="12288" width="9.140625" style="1420"/>
    <col min="12289" max="12289" width="11.85546875" style="1420" customWidth="1"/>
    <col min="12290" max="12290" width="8.5703125" style="1420" customWidth="1"/>
    <col min="12291" max="12291" width="5.7109375" style="1420" customWidth="1"/>
    <col min="12292" max="12292" width="8.7109375" style="1420" customWidth="1"/>
    <col min="12293" max="12293" width="7.7109375" style="1420" customWidth="1"/>
    <col min="12294" max="12294" width="5.5703125" style="1420" customWidth="1"/>
    <col min="12295" max="12295" width="8.7109375" style="1420" customWidth="1"/>
    <col min="12296" max="12296" width="7.7109375" style="1420" customWidth="1"/>
    <col min="12297" max="12297" width="6" style="1420" customWidth="1"/>
    <col min="12298" max="12298" width="8.7109375" style="1420" customWidth="1"/>
    <col min="12299" max="12299" width="7.7109375" style="1420" customWidth="1"/>
    <col min="12300" max="12300" width="5.7109375" style="1420" customWidth="1"/>
    <col min="12301" max="12301" width="8.7109375" style="1420" customWidth="1"/>
    <col min="12302" max="12302" width="7.7109375" style="1420" customWidth="1"/>
    <col min="12303" max="12303" width="21" style="1420" customWidth="1"/>
    <col min="12304" max="12304" width="19" style="1420" customWidth="1"/>
    <col min="12305" max="12306" width="15.7109375" style="1420" customWidth="1"/>
    <col min="12307" max="12307" width="13.7109375" style="1420" customWidth="1"/>
    <col min="12308" max="12544" width="9.140625" style="1420"/>
    <col min="12545" max="12545" width="11.85546875" style="1420" customWidth="1"/>
    <col min="12546" max="12546" width="8.5703125" style="1420" customWidth="1"/>
    <col min="12547" max="12547" width="5.7109375" style="1420" customWidth="1"/>
    <col min="12548" max="12548" width="8.7109375" style="1420" customWidth="1"/>
    <col min="12549" max="12549" width="7.7109375" style="1420" customWidth="1"/>
    <col min="12550" max="12550" width="5.5703125" style="1420" customWidth="1"/>
    <col min="12551" max="12551" width="8.7109375" style="1420" customWidth="1"/>
    <col min="12552" max="12552" width="7.7109375" style="1420" customWidth="1"/>
    <col min="12553" max="12553" width="6" style="1420" customWidth="1"/>
    <col min="12554" max="12554" width="8.7109375" style="1420" customWidth="1"/>
    <col min="12555" max="12555" width="7.7109375" style="1420" customWidth="1"/>
    <col min="12556" max="12556" width="5.7109375" style="1420" customWidth="1"/>
    <col min="12557" max="12557" width="8.7109375" style="1420" customWidth="1"/>
    <col min="12558" max="12558" width="7.7109375" style="1420" customWidth="1"/>
    <col min="12559" max="12559" width="21" style="1420" customWidth="1"/>
    <col min="12560" max="12560" width="19" style="1420" customWidth="1"/>
    <col min="12561" max="12562" width="15.7109375" style="1420" customWidth="1"/>
    <col min="12563" max="12563" width="13.7109375" style="1420" customWidth="1"/>
    <col min="12564" max="12800" width="9.140625" style="1420"/>
    <col min="12801" max="12801" width="11.85546875" style="1420" customWidth="1"/>
    <col min="12802" max="12802" width="8.5703125" style="1420" customWidth="1"/>
    <col min="12803" max="12803" width="5.7109375" style="1420" customWidth="1"/>
    <col min="12804" max="12804" width="8.7109375" style="1420" customWidth="1"/>
    <col min="12805" max="12805" width="7.7109375" style="1420" customWidth="1"/>
    <col min="12806" max="12806" width="5.5703125" style="1420" customWidth="1"/>
    <col min="12807" max="12807" width="8.7109375" style="1420" customWidth="1"/>
    <col min="12808" max="12808" width="7.7109375" style="1420" customWidth="1"/>
    <col min="12809" max="12809" width="6" style="1420" customWidth="1"/>
    <col min="12810" max="12810" width="8.7109375" style="1420" customWidth="1"/>
    <col min="12811" max="12811" width="7.7109375" style="1420" customWidth="1"/>
    <col min="12812" max="12812" width="5.7109375" style="1420" customWidth="1"/>
    <col min="12813" max="12813" width="8.7109375" style="1420" customWidth="1"/>
    <col min="12814" max="12814" width="7.7109375" style="1420" customWidth="1"/>
    <col min="12815" max="12815" width="21" style="1420" customWidth="1"/>
    <col min="12816" max="12816" width="19" style="1420" customWidth="1"/>
    <col min="12817" max="12818" width="15.7109375" style="1420" customWidth="1"/>
    <col min="12819" max="12819" width="13.7109375" style="1420" customWidth="1"/>
    <col min="12820" max="13056" width="9.140625" style="1420"/>
    <col min="13057" max="13057" width="11.85546875" style="1420" customWidth="1"/>
    <col min="13058" max="13058" width="8.5703125" style="1420" customWidth="1"/>
    <col min="13059" max="13059" width="5.7109375" style="1420" customWidth="1"/>
    <col min="13060" max="13060" width="8.7109375" style="1420" customWidth="1"/>
    <col min="13061" max="13061" width="7.7109375" style="1420" customWidth="1"/>
    <col min="13062" max="13062" width="5.5703125" style="1420" customWidth="1"/>
    <col min="13063" max="13063" width="8.7109375" style="1420" customWidth="1"/>
    <col min="13064" max="13064" width="7.7109375" style="1420" customWidth="1"/>
    <col min="13065" max="13065" width="6" style="1420" customWidth="1"/>
    <col min="13066" max="13066" width="8.7109375" style="1420" customWidth="1"/>
    <col min="13067" max="13067" width="7.7109375" style="1420" customWidth="1"/>
    <col min="13068" max="13068" width="5.7109375" style="1420" customWidth="1"/>
    <col min="13069" max="13069" width="8.7109375" style="1420" customWidth="1"/>
    <col min="13070" max="13070" width="7.7109375" style="1420" customWidth="1"/>
    <col min="13071" max="13071" width="21" style="1420" customWidth="1"/>
    <col min="13072" max="13072" width="19" style="1420" customWidth="1"/>
    <col min="13073" max="13074" width="15.7109375" style="1420" customWidth="1"/>
    <col min="13075" max="13075" width="13.7109375" style="1420" customWidth="1"/>
    <col min="13076" max="13312" width="9.140625" style="1420"/>
    <col min="13313" max="13313" width="11.85546875" style="1420" customWidth="1"/>
    <col min="13314" max="13314" width="8.5703125" style="1420" customWidth="1"/>
    <col min="13315" max="13315" width="5.7109375" style="1420" customWidth="1"/>
    <col min="13316" max="13316" width="8.7109375" style="1420" customWidth="1"/>
    <col min="13317" max="13317" width="7.7109375" style="1420" customWidth="1"/>
    <col min="13318" max="13318" width="5.5703125" style="1420" customWidth="1"/>
    <col min="13319" max="13319" width="8.7109375" style="1420" customWidth="1"/>
    <col min="13320" max="13320" width="7.7109375" style="1420" customWidth="1"/>
    <col min="13321" max="13321" width="6" style="1420" customWidth="1"/>
    <col min="13322" max="13322" width="8.7109375" style="1420" customWidth="1"/>
    <col min="13323" max="13323" width="7.7109375" style="1420" customWidth="1"/>
    <col min="13324" max="13324" width="5.7109375" style="1420" customWidth="1"/>
    <col min="13325" max="13325" width="8.7109375" style="1420" customWidth="1"/>
    <col min="13326" max="13326" width="7.7109375" style="1420" customWidth="1"/>
    <col min="13327" max="13327" width="21" style="1420" customWidth="1"/>
    <col min="13328" max="13328" width="19" style="1420" customWidth="1"/>
    <col min="13329" max="13330" width="15.7109375" style="1420" customWidth="1"/>
    <col min="13331" max="13331" width="13.7109375" style="1420" customWidth="1"/>
    <col min="13332" max="13568" width="9.140625" style="1420"/>
    <col min="13569" max="13569" width="11.85546875" style="1420" customWidth="1"/>
    <col min="13570" max="13570" width="8.5703125" style="1420" customWidth="1"/>
    <col min="13571" max="13571" width="5.7109375" style="1420" customWidth="1"/>
    <col min="13572" max="13572" width="8.7109375" style="1420" customWidth="1"/>
    <col min="13573" max="13573" width="7.7109375" style="1420" customWidth="1"/>
    <col min="13574" max="13574" width="5.5703125" style="1420" customWidth="1"/>
    <col min="13575" max="13575" width="8.7109375" style="1420" customWidth="1"/>
    <col min="13576" max="13576" width="7.7109375" style="1420" customWidth="1"/>
    <col min="13577" max="13577" width="6" style="1420" customWidth="1"/>
    <col min="13578" max="13578" width="8.7109375" style="1420" customWidth="1"/>
    <col min="13579" max="13579" width="7.7109375" style="1420" customWidth="1"/>
    <col min="13580" max="13580" width="5.7109375" style="1420" customWidth="1"/>
    <col min="13581" max="13581" width="8.7109375" style="1420" customWidth="1"/>
    <col min="13582" max="13582" width="7.7109375" style="1420" customWidth="1"/>
    <col min="13583" max="13583" width="21" style="1420" customWidth="1"/>
    <col min="13584" max="13584" width="19" style="1420" customWidth="1"/>
    <col min="13585" max="13586" width="15.7109375" style="1420" customWidth="1"/>
    <col min="13587" max="13587" width="13.7109375" style="1420" customWidth="1"/>
    <col min="13588" max="13824" width="9.140625" style="1420"/>
    <col min="13825" max="13825" width="11.85546875" style="1420" customWidth="1"/>
    <col min="13826" max="13826" width="8.5703125" style="1420" customWidth="1"/>
    <col min="13827" max="13827" width="5.7109375" style="1420" customWidth="1"/>
    <col min="13828" max="13828" width="8.7109375" style="1420" customWidth="1"/>
    <col min="13829" max="13829" width="7.7109375" style="1420" customWidth="1"/>
    <col min="13830" max="13830" width="5.5703125" style="1420" customWidth="1"/>
    <col min="13831" max="13831" width="8.7109375" style="1420" customWidth="1"/>
    <col min="13832" max="13832" width="7.7109375" style="1420" customWidth="1"/>
    <col min="13833" max="13833" width="6" style="1420" customWidth="1"/>
    <col min="13834" max="13834" width="8.7109375" style="1420" customWidth="1"/>
    <col min="13835" max="13835" width="7.7109375" style="1420" customWidth="1"/>
    <col min="13836" max="13836" width="5.7109375" style="1420" customWidth="1"/>
    <col min="13837" max="13837" width="8.7109375" style="1420" customWidth="1"/>
    <col min="13838" max="13838" width="7.7109375" style="1420" customWidth="1"/>
    <col min="13839" max="13839" width="21" style="1420" customWidth="1"/>
    <col min="13840" max="13840" width="19" style="1420" customWidth="1"/>
    <col min="13841" max="13842" width="15.7109375" style="1420" customWidth="1"/>
    <col min="13843" max="13843" width="13.7109375" style="1420" customWidth="1"/>
    <col min="13844" max="14080" width="9.140625" style="1420"/>
    <col min="14081" max="14081" width="11.85546875" style="1420" customWidth="1"/>
    <col min="14082" max="14082" width="8.5703125" style="1420" customWidth="1"/>
    <col min="14083" max="14083" width="5.7109375" style="1420" customWidth="1"/>
    <col min="14084" max="14084" width="8.7109375" style="1420" customWidth="1"/>
    <col min="14085" max="14085" width="7.7109375" style="1420" customWidth="1"/>
    <col min="14086" max="14086" width="5.5703125" style="1420" customWidth="1"/>
    <col min="14087" max="14087" width="8.7109375" style="1420" customWidth="1"/>
    <col min="14088" max="14088" width="7.7109375" style="1420" customWidth="1"/>
    <col min="14089" max="14089" width="6" style="1420" customWidth="1"/>
    <col min="14090" max="14090" width="8.7109375" style="1420" customWidth="1"/>
    <col min="14091" max="14091" width="7.7109375" style="1420" customWidth="1"/>
    <col min="14092" max="14092" width="5.7109375" style="1420" customWidth="1"/>
    <col min="14093" max="14093" width="8.7109375" style="1420" customWidth="1"/>
    <col min="14094" max="14094" width="7.7109375" style="1420" customWidth="1"/>
    <col min="14095" max="14095" width="21" style="1420" customWidth="1"/>
    <col min="14096" max="14096" width="19" style="1420" customWidth="1"/>
    <col min="14097" max="14098" width="15.7109375" style="1420" customWidth="1"/>
    <col min="14099" max="14099" width="13.7109375" style="1420" customWidth="1"/>
    <col min="14100" max="14336" width="9.140625" style="1420"/>
    <col min="14337" max="14337" width="11.85546875" style="1420" customWidth="1"/>
    <col min="14338" max="14338" width="8.5703125" style="1420" customWidth="1"/>
    <col min="14339" max="14339" width="5.7109375" style="1420" customWidth="1"/>
    <col min="14340" max="14340" width="8.7109375" style="1420" customWidth="1"/>
    <col min="14341" max="14341" width="7.7109375" style="1420" customWidth="1"/>
    <col min="14342" max="14342" width="5.5703125" style="1420" customWidth="1"/>
    <col min="14343" max="14343" width="8.7109375" style="1420" customWidth="1"/>
    <col min="14344" max="14344" width="7.7109375" style="1420" customWidth="1"/>
    <col min="14345" max="14345" width="6" style="1420" customWidth="1"/>
    <col min="14346" max="14346" width="8.7109375" style="1420" customWidth="1"/>
    <col min="14347" max="14347" width="7.7109375" style="1420" customWidth="1"/>
    <col min="14348" max="14348" width="5.7109375" style="1420" customWidth="1"/>
    <col min="14349" max="14349" width="8.7109375" style="1420" customWidth="1"/>
    <col min="14350" max="14350" width="7.7109375" style="1420" customWidth="1"/>
    <col min="14351" max="14351" width="21" style="1420" customWidth="1"/>
    <col min="14352" max="14352" width="19" style="1420" customWidth="1"/>
    <col min="14353" max="14354" width="15.7109375" style="1420" customWidth="1"/>
    <col min="14355" max="14355" width="13.7109375" style="1420" customWidth="1"/>
    <col min="14356" max="14592" width="9.140625" style="1420"/>
    <col min="14593" max="14593" width="11.85546875" style="1420" customWidth="1"/>
    <col min="14594" max="14594" width="8.5703125" style="1420" customWidth="1"/>
    <col min="14595" max="14595" width="5.7109375" style="1420" customWidth="1"/>
    <col min="14596" max="14596" width="8.7109375" style="1420" customWidth="1"/>
    <col min="14597" max="14597" width="7.7109375" style="1420" customWidth="1"/>
    <col min="14598" max="14598" width="5.5703125" style="1420" customWidth="1"/>
    <col min="14599" max="14599" width="8.7109375" style="1420" customWidth="1"/>
    <col min="14600" max="14600" width="7.7109375" style="1420" customWidth="1"/>
    <col min="14601" max="14601" width="6" style="1420" customWidth="1"/>
    <col min="14602" max="14602" width="8.7109375" style="1420" customWidth="1"/>
    <col min="14603" max="14603" width="7.7109375" style="1420" customWidth="1"/>
    <col min="14604" max="14604" width="5.7109375" style="1420" customWidth="1"/>
    <col min="14605" max="14605" width="8.7109375" style="1420" customWidth="1"/>
    <col min="14606" max="14606" width="7.7109375" style="1420" customWidth="1"/>
    <col min="14607" max="14607" width="21" style="1420" customWidth="1"/>
    <col min="14608" max="14608" width="19" style="1420" customWidth="1"/>
    <col min="14609" max="14610" width="15.7109375" style="1420" customWidth="1"/>
    <col min="14611" max="14611" width="13.7109375" style="1420" customWidth="1"/>
    <col min="14612" max="14848" width="9.140625" style="1420"/>
    <col min="14849" max="14849" width="11.85546875" style="1420" customWidth="1"/>
    <col min="14850" max="14850" width="8.5703125" style="1420" customWidth="1"/>
    <col min="14851" max="14851" width="5.7109375" style="1420" customWidth="1"/>
    <col min="14852" max="14852" width="8.7109375" style="1420" customWidth="1"/>
    <col min="14853" max="14853" width="7.7109375" style="1420" customWidth="1"/>
    <col min="14854" max="14854" width="5.5703125" style="1420" customWidth="1"/>
    <col min="14855" max="14855" width="8.7109375" style="1420" customWidth="1"/>
    <col min="14856" max="14856" width="7.7109375" style="1420" customWidth="1"/>
    <col min="14857" max="14857" width="6" style="1420" customWidth="1"/>
    <col min="14858" max="14858" width="8.7109375" style="1420" customWidth="1"/>
    <col min="14859" max="14859" width="7.7109375" style="1420" customWidth="1"/>
    <col min="14860" max="14860" width="5.7109375" style="1420" customWidth="1"/>
    <col min="14861" max="14861" width="8.7109375" style="1420" customWidth="1"/>
    <col min="14862" max="14862" width="7.7109375" style="1420" customWidth="1"/>
    <col min="14863" max="14863" width="21" style="1420" customWidth="1"/>
    <col min="14864" max="14864" width="19" style="1420" customWidth="1"/>
    <col min="14865" max="14866" width="15.7109375" style="1420" customWidth="1"/>
    <col min="14867" max="14867" width="13.7109375" style="1420" customWidth="1"/>
    <col min="14868" max="15104" width="9.140625" style="1420"/>
    <col min="15105" max="15105" width="11.85546875" style="1420" customWidth="1"/>
    <col min="15106" max="15106" width="8.5703125" style="1420" customWidth="1"/>
    <col min="15107" max="15107" width="5.7109375" style="1420" customWidth="1"/>
    <col min="15108" max="15108" width="8.7109375" style="1420" customWidth="1"/>
    <col min="15109" max="15109" width="7.7109375" style="1420" customWidth="1"/>
    <col min="15110" max="15110" width="5.5703125" style="1420" customWidth="1"/>
    <col min="15111" max="15111" width="8.7109375" style="1420" customWidth="1"/>
    <col min="15112" max="15112" width="7.7109375" style="1420" customWidth="1"/>
    <col min="15113" max="15113" width="6" style="1420" customWidth="1"/>
    <col min="15114" max="15114" width="8.7109375" style="1420" customWidth="1"/>
    <col min="15115" max="15115" width="7.7109375" style="1420" customWidth="1"/>
    <col min="15116" max="15116" width="5.7109375" style="1420" customWidth="1"/>
    <col min="15117" max="15117" width="8.7109375" style="1420" customWidth="1"/>
    <col min="15118" max="15118" width="7.7109375" style="1420" customWidth="1"/>
    <col min="15119" max="15119" width="21" style="1420" customWidth="1"/>
    <col min="15120" max="15120" width="19" style="1420" customWidth="1"/>
    <col min="15121" max="15122" width="15.7109375" style="1420" customWidth="1"/>
    <col min="15123" max="15123" width="13.7109375" style="1420" customWidth="1"/>
    <col min="15124" max="15360" width="9.140625" style="1420"/>
    <col min="15361" max="15361" width="11.85546875" style="1420" customWidth="1"/>
    <col min="15362" max="15362" width="8.5703125" style="1420" customWidth="1"/>
    <col min="15363" max="15363" width="5.7109375" style="1420" customWidth="1"/>
    <col min="15364" max="15364" width="8.7109375" style="1420" customWidth="1"/>
    <col min="15365" max="15365" width="7.7109375" style="1420" customWidth="1"/>
    <col min="15366" max="15366" width="5.5703125" style="1420" customWidth="1"/>
    <col min="15367" max="15367" width="8.7109375" style="1420" customWidth="1"/>
    <col min="15368" max="15368" width="7.7109375" style="1420" customWidth="1"/>
    <col min="15369" max="15369" width="6" style="1420" customWidth="1"/>
    <col min="15370" max="15370" width="8.7109375" style="1420" customWidth="1"/>
    <col min="15371" max="15371" width="7.7109375" style="1420" customWidth="1"/>
    <col min="15372" max="15372" width="5.7109375" style="1420" customWidth="1"/>
    <col min="15373" max="15373" width="8.7109375" style="1420" customWidth="1"/>
    <col min="15374" max="15374" width="7.7109375" style="1420" customWidth="1"/>
    <col min="15375" max="15375" width="21" style="1420" customWidth="1"/>
    <col min="15376" max="15376" width="19" style="1420" customWidth="1"/>
    <col min="15377" max="15378" width="15.7109375" style="1420" customWidth="1"/>
    <col min="15379" max="15379" width="13.7109375" style="1420" customWidth="1"/>
    <col min="15380" max="15616" width="9.140625" style="1420"/>
    <col min="15617" max="15617" width="11.85546875" style="1420" customWidth="1"/>
    <col min="15618" max="15618" width="8.5703125" style="1420" customWidth="1"/>
    <col min="15619" max="15619" width="5.7109375" style="1420" customWidth="1"/>
    <col min="15620" max="15620" width="8.7109375" style="1420" customWidth="1"/>
    <col min="15621" max="15621" width="7.7109375" style="1420" customWidth="1"/>
    <col min="15622" max="15622" width="5.5703125" style="1420" customWidth="1"/>
    <col min="15623" max="15623" width="8.7109375" style="1420" customWidth="1"/>
    <col min="15624" max="15624" width="7.7109375" style="1420" customWidth="1"/>
    <col min="15625" max="15625" width="6" style="1420" customWidth="1"/>
    <col min="15626" max="15626" width="8.7109375" style="1420" customWidth="1"/>
    <col min="15627" max="15627" width="7.7109375" style="1420" customWidth="1"/>
    <col min="15628" max="15628" width="5.7109375" style="1420" customWidth="1"/>
    <col min="15629" max="15629" width="8.7109375" style="1420" customWidth="1"/>
    <col min="15630" max="15630" width="7.7109375" style="1420" customWidth="1"/>
    <col min="15631" max="15631" width="21" style="1420" customWidth="1"/>
    <col min="15632" max="15632" width="19" style="1420" customWidth="1"/>
    <col min="15633" max="15634" width="15.7109375" style="1420" customWidth="1"/>
    <col min="15635" max="15635" width="13.7109375" style="1420" customWidth="1"/>
    <col min="15636" max="15872" width="9.140625" style="1420"/>
    <col min="15873" max="15873" width="11.85546875" style="1420" customWidth="1"/>
    <col min="15874" max="15874" width="8.5703125" style="1420" customWidth="1"/>
    <col min="15875" max="15875" width="5.7109375" style="1420" customWidth="1"/>
    <col min="15876" max="15876" width="8.7109375" style="1420" customWidth="1"/>
    <col min="15877" max="15877" width="7.7109375" style="1420" customWidth="1"/>
    <col min="15878" max="15878" width="5.5703125" style="1420" customWidth="1"/>
    <col min="15879" max="15879" width="8.7109375" style="1420" customWidth="1"/>
    <col min="15880" max="15880" width="7.7109375" style="1420" customWidth="1"/>
    <col min="15881" max="15881" width="6" style="1420" customWidth="1"/>
    <col min="15882" max="15882" width="8.7109375" style="1420" customWidth="1"/>
    <col min="15883" max="15883" width="7.7109375" style="1420" customWidth="1"/>
    <col min="15884" max="15884" width="5.7109375" style="1420" customWidth="1"/>
    <col min="15885" max="15885" width="8.7109375" style="1420" customWidth="1"/>
    <col min="15886" max="15886" width="7.7109375" style="1420" customWidth="1"/>
    <col min="15887" max="15887" width="21" style="1420" customWidth="1"/>
    <col min="15888" max="15888" width="19" style="1420" customWidth="1"/>
    <col min="15889" max="15890" width="15.7109375" style="1420" customWidth="1"/>
    <col min="15891" max="15891" width="13.7109375" style="1420" customWidth="1"/>
    <col min="15892" max="16128" width="9.140625" style="1420"/>
    <col min="16129" max="16129" width="11.85546875" style="1420" customWidth="1"/>
    <col min="16130" max="16130" width="8.5703125" style="1420" customWidth="1"/>
    <col min="16131" max="16131" width="5.7109375" style="1420" customWidth="1"/>
    <col min="16132" max="16132" width="8.7109375" style="1420" customWidth="1"/>
    <col min="16133" max="16133" width="7.7109375" style="1420" customWidth="1"/>
    <col min="16134" max="16134" width="5.5703125" style="1420" customWidth="1"/>
    <col min="16135" max="16135" width="8.7109375" style="1420" customWidth="1"/>
    <col min="16136" max="16136" width="7.7109375" style="1420" customWidth="1"/>
    <col min="16137" max="16137" width="6" style="1420" customWidth="1"/>
    <col min="16138" max="16138" width="8.7109375" style="1420" customWidth="1"/>
    <col min="16139" max="16139" width="7.7109375" style="1420" customWidth="1"/>
    <col min="16140" max="16140" width="5.7109375" style="1420" customWidth="1"/>
    <col min="16141" max="16141" width="8.7109375" style="1420" customWidth="1"/>
    <col min="16142" max="16142" width="7.7109375" style="1420" customWidth="1"/>
    <col min="16143" max="16143" width="21" style="1420" customWidth="1"/>
    <col min="16144" max="16144" width="19" style="1420" customWidth="1"/>
    <col min="16145" max="16146" width="15.7109375" style="1420" customWidth="1"/>
    <col min="16147" max="16147" width="13.7109375" style="1420" customWidth="1"/>
    <col min="16148" max="16384" width="9.140625" style="1420"/>
  </cols>
  <sheetData>
    <row r="1" spans="1:19" ht="18.75">
      <c r="A1" s="1606" t="s">
        <v>1010</v>
      </c>
      <c r="B1" s="1606"/>
      <c r="C1" s="1606"/>
      <c r="D1" s="1606"/>
      <c r="E1" s="1606"/>
      <c r="F1" s="1606"/>
      <c r="G1" s="1606"/>
      <c r="H1" s="1606"/>
      <c r="I1" s="1606"/>
      <c r="J1" s="1606"/>
      <c r="K1" s="1606"/>
      <c r="L1" s="1606"/>
      <c r="M1" s="1606"/>
      <c r="N1" s="1606"/>
      <c r="O1" s="1543"/>
      <c r="P1" s="1543"/>
      <c r="Q1" s="1543"/>
      <c r="R1" s="1543"/>
      <c r="S1" s="1543"/>
    </row>
    <row r="2" spans="1:19" ht="18.75">
      <c r="A2" s="1606" t="s">
        <v>1011</v>
      </c>
      <c r="B2" s="1606"/>
      <c r="C2" s="1606"/>
      <c r="D2" s="1606"/>
      <c r="E2" s="1606"/>
      <c r="F2" s="1606"/>
      <c r="G2" s="1606"/>
      <c r="H2" s="1606"/>
      <c r="I2" s="1606"/>
      <c r="J2" s="1606"/>
      <c r="K2" s="1606"/>
      <c r="L2" s="1606"/>
      <c r="M2" s="1606"/>
      <c r="N2" s="1606"/>
      <c r="O2" s="1543"/>
      <c r="P2" s="1543"/>
      <c r="Q2" s="1543"/>
      <c r="R2" s="1543"/>
      <c r="S2" s="1543"/>
    </row>
    <row r="3" spans="1:19" s="1550" customFormat="1" ht="23.25">
      <c r="A3" s="1544" t="s">
        <v>1012</v>
      </c>
      <c r="B3" s="1545"/>
      <c r="C3" s="1546"/>
      <c r="D3" s="1546"/>
      <c r="E3" s="1607"/>
      <c r="F3" s="1546"/>
      <c r="G3" s="1546"/>
      <c r="H3" s="1607"/>
      <c r="I3" s="1546"/>
      <c r="J3" s="1546"/>
      <c r="K3" s="1607"/>
      <c r="L3" s="1546"/>
      <c r="M3" s="1546"/>
      <c r="N3" s="1608" t="s">
        <v>1013</v>
      </c>
      <c r="O3" s="1609" t="s">
        <v>1014</v>
      </c>
      <c r="P3" s="1548"/>
      <c r="Q3" s="1548"/>
      <c r="R3" s="1610" t="s">
        <v>1015</v>
      </c>
      <c r="S3" s="1610"/>
    </row>
    <row r="4" spans="1:19" s="1560" customFormat="1" ht="19.5" customHeight="1">
      <c r="A4" s="1551" t="s">
        <v>556</v>
      </c>
      <c r="B4" s="1552"/>
      <c r="C4" s="1553" t="s">
        <v>90</v>
      </c>
      <c r="D4" s="1554"/>
      <c r="E4" s="1611" t="s">
        <v>91</v>
      </c>
      <c r="F4" s="1556" t="s">
        <v>206</v>
      </c>
      <c r="G4" s="1554"/>
      <c r="H4" s="1611" t="s">
        <v>93</v>
      </c>
      <c r="I4" s="1553" t="s">
        <v>94</v>
      </c>
      <c r="J4" s="1554"/>
      <c r="K4" s="1611" t="s">
        <v>95</v>
      </c>
      <c r="L4" s="1553" t="s">
        <v>96</v>
      </c>
      <c r="M4" s="1554"/>
      <c r="N4" s="1611" t="s">
        <v>207</v>
      </c>
      <c r="O4" s="1551" t="s">
        <v>556</v>
      </c>
      <c r="P4" s="1552"/>
      <c r="Q4" s="1557" t="s">
        <v>1004</v>
      </c>
      <c r="R4" s="1558"/>
      <c r="S4" s="1603" t="s">
        <v>131</v>
      </c>
    </row>
    <row r="5" spans="1:19" s="1560" customFormat="1" ht="19.5" customHeight="1">
      <c r="A5" s="1561" t="s">
        <v>558</v>
      </c>
      <c r="B5" s="1562"/>
      <c r="C5" s="1563" t="s">
        <v>842</v>
      </c>
      <c r="D5" s="1563" t="s">
        <v>843</v>
      </c>
      <c r="E5" s="1612" t="s">
        <v>130</v>
      </c>
      <c r="F5" s="1563" t="s">
        <v>842</v>
      </c>
      <c r="G5" s="1563" t="s">
        <v>843</v>
      </c>
      <c r="H5" s="1612" t="s">
        <v>130</v>
      </c>
      <c r="I5" s="1563" t="s">
        <v>842</v>
      </c>
      <c r="J5" s="1563" t="s">
        <v>843</v>
      </c>
      <c r="K5" s="1612" t="s">
        <v>130</v>
      </c>
      <c r="L5" s="1563" t="s">
        <v>842</v>
      </c>
      <c r="M5" s="1563" t="s">
        <v>843</v>
      </c>
      <c r="N5" s="1612" t="s">
        <v>130</v>
      </c>
      <c r="O5" s="1561" t="s">
        <v>558</v>
      </c>
      <c r="P5" s="1562"/>
      <c r="Q5" s="1613" t="s">
        <v>842</v>
      </c>
      <c r="R5" s="1571" t="s">
        <v>843</v>
      </c>
      <c r="S5" s="1571" t="s">
        <v>130</v>
      </c>
    </row>
    <row r="6" spans="1:19" s="1560" customFormat="1" ht="19.5" customHeight="1">
      <c r="A6" s="1566"/>
      <c r="B6" s="1567"/>
      <c r="C6" s="1568" t="s">
        <v>844</v>
      </c>
      <c r="D6" s="1568" t="s">
        <v>845</v>
      </c>
      <c r="E6" s="1614" t="s">
        <v>131</v>
      </c>
      <c r="F6" s="1568" t="s">
        <v>844</v>
      </c>
      <c r="G6" s="1568" t="s">
        <v>845</v>
      </c>
      <c r="H6" s="1614" t="s">
        <v>131</v>
      </c>
      <c r="I6" s="1568" t="s">
        <v>844</v>
      </c>
      <c r="J6" s="1568" t="s">
        <v>845</v>
      </c>
      <c r="K6" s="1614" t="s">
        <v>131</v>
      </c>
      <c r="L6" s="1568" t="s">
        <v>844</v>
      </c>
      <c r="M6" s="1568" t="s">
        <v>845</v>
      </c>
      <c r="N6" s="1614" t="s">
        <v>131</v>
      </c>
      <c r="O6" s="1566"/>
      <c r="P6" s="1567"/>
      <c r="Q6" s="1615" t="s">
        <v>844</v>
      </c>
      <c r="R6" s="1580" t="s">
        <v>845</v>
      </c>
      <c r="S6" s="1580" t="s">
        <v>131</v>
      </c>
    </row>
    <row r="7" spans="1:19" s="1560" customFormat="1" ht="35.1" customHeight="1">
      <c r="A7" s="1571" t="s">
        <v>846</v>
      </c>
      <c r="B7" s="1572" t="s">
        <v>847</v>
      </c>
      <c r="C7" s="1573">
        <v>48</v>
      </c>
      <c r="D7" s="1616">
        <v>1989</v>
      </c>
      <c r="E7" s="1617">
        <f t="shared" ref="E7:E18" si="0">SUM(C7:D7)</f>
        <v>2037</v>
      </c>
      <c r="F7" s="1573">
        <v>2</v>
      </c>
      <c r="G7" s="1573">
        <v>182</v>
      </c>
      <c r="H7" s="1618">
        <f t="shared" ref="H7:H18" si="1">SUM(F7:G7)</f>
        <v>184</v>
      </c>
      <c r="I7" s="1573">
        <v>35</v>
      </c>
      <c r="J7" s="1573">
        <v>1903</v>
      </c>
      <c r="K7" s="1618">
        <f t="shared" ref="K7:K18" si="2">SUM(I7:J7)</f>
        <v>1938</v>
      </c>
      <c r="L7" s="1573">
        <v>2</v>
      </c>
      <c r="M7" s="1573">
        <v>192</v>
      </c>
      <c r="N7" s="1618">
        <f t="shared" ref="N7:N18" si="3">SUM(L7:M7)</f>
        <v>194</v>
      </c>
      <c r="O7" s="1574" t="s">
        <v>846</v>
      </c>
      <c r="P7" s="1572" t="s">
        <v>847</v>
      </c>
      <c r="Q7" s="1619">
        <f t="shared" ref="Q7:S18" si="4">C7+F7+I7+L7+C24+F24+I24+L24+C40+F40+I40+L40+C56+F56+I56+L56+C72+F72+I72+L72</f>
        <v>173</v>
      </c>
      <c r="R7" s="1619">
        <f t="shared" si="4"/>
        <v>7416</v>
      </c>
      <c r="S7" s="1619">
        <f t="shared" si="4"/>
        <v>7589</v>
      </c>
    </row>
    <row r="8" spans="1:19" s="1560" customFormat="1" ht="35.1" customHeight="1">
      <c r="A8" s="1574" t="s">
        <v>994</v>
      </c>
      <c r="B8" s="1577" t="s">
        <v>848</v>
      </c>
      <c r="C8" s="1578">
        <v>16</v>
      </c>
      <c r="D8" s="1620">
        <v>800</v>
      </c>
      <c r="E8" s="1621">
        <f t="shared" si="0"/>
        <v>816</v>
      </c>
      <c r="F8" s="1578">
        <v>2</v>
      </c>
      <c r="G8" s="1578">
        <v>59</v>
      </c>
      <c r="H8" s="1622">
        <f t="shared" si="1"/>
        <v>61</v>
      </c>
      <c r="I8" s="1578">
        <v>28</v>
      </c>
      <c r="J8" s="1578">
        <v>623</v>
      </c>
      <c r="K8" s="1622">
        <f t="shared" si="2"/>
        <v>651</v>
      </c>
      <c r="L8" s="1578">
        <v>1</v>
      </c>
      <c r="M8" s="1578">
        <v>71</v>
      </c>
      <c r="N8" s="1622">
        <f t="shared" si="3"/>
        <v>72</v>
      </c>
      <c r="O8" s="1574" t="s">
        <v>217</v>
      </c>
      <c r="P8" s="1577" t="s">
        <v>848</v>
      </c>
      <c r="Q8" s="1623">
        <f t="shared" si="4"/>
        <v>102</v>
      </c>
      <c r="R8" s="1623">
        <f t="shared" si="4"/>
        <v>2686</v>
      </c>
      <c r="S8" s="1623">
        <f t="shared" si="4"/>
        <v>2788</v>
      </c>
    </row>
    <row r="9" spans="1:19" s="1560" customFormat="1" ht="35.1" customHeight="1">
      <c r="A9" s="1580" t="s">
        <v>731</v>
      </c>
      <c r="B9" s="1585" t="s">
        <v>1005</v>
      </c>
      <c r="C9" s="1586">
        <f>SUM(C7:C8)</f>
        <v>64</v>
      </c>
      <c r="D9" s="1624">
        <f>SUM(D7:D8)</f>
        <v>2789</v>
      </c>
      <c r="E9" s="1625">
        <f t="shared" si="0"/>
        <v>2853</v>
      </c>
      <c r="F9" s="1586">
        <f>SUM(F7:F8)</f>
        <v>4</v>
      </c>
      <c r="G9" s="1586">
        <f>SUM(G7:G8)</f>
        <v>241</v>
      </c>
      <c r="H9" s="1626">
        <f t="shared" si="1"/>
        <v>245</v>
      </c>
      <c r="I9" s="1586">
        <f>SUM(I7:I8)</f>
        <v>63</v>
      </c>
      <c r="J9" s="1586">
        <f>SUM(J7:J8)</f>
        <v>2526</v>
      </c>
      <c r="K9" s="1626">
        <f t="shared" si="2"/>
        <v>2589</v>
      </c>
      <c r="L9" s="1586">
        <f>SUM(L7:L8)</f>
        <v>3</v>
      </c>
      <c r="M9" s="1586">
        <f>SUM(M7:M8)</f>
        <v>263</v>
      </c>
      <c r="N9" s="1626">
        <f t="shared" si="3"/>
        <v>266</v>
      </c>
      <c r="O9" s="1580" t="s">
        <v>731</v>
      </c>
      <c r="P9" s="1585" t="s">
        <v>1005</v>
      </c>
      <c r="Q9" s="1619">
        <f t="shared" si="4"/>
        <v>275</v>
      </c>
      <c r="R9" s="1619">
        <f t="shared" si="4"/>
        <v>10102</v>
      </c>
      <c r="S9" s="1619">
        <f t="shared" si="4"/>
        <v>10377</v>
      </c>
    </row>
    <row r="10" spans="1:19" s="1560" customFormat="1" ht="35.1" customHeight="1">
      <c r="A10" s="1571" t="s">
        <v>1006</v>
      </c>
      <c r="B10" s="1572" t="s">
        <v>847</v>
      </c>
      <c r="C10" s="1573">
        <v>25</v>
      </c>
      <c r="D10" s="1616">
        <v>899</v>
      </c>
      <c r="E10" s="1617">
        <f t="shared" si="0"/>
        <v>924</v>
      </c>
      <c r="F10" s="1573">
        <v>21</v>
      </c>
      <c r="G10" s="1573">
        <v>21</v>
      </c>
      <c r="H10" s="1618">
        <f t="shared" si="1"/>
        <v>42</v>
      </c>
      <c r="I10" s="1573">
        <v>94</v>
      </c>
      <c r="J10" s="1573">
        <v>473</v>
      </c>
      <c r="K10" s="1618">
        <f t="shared" si="2"/>
        <v>567</v>
      </c>
      <c r="L10" s="1573">
        <v>38</v>
      </c>
      <c r="M10" s="1573">
        <v>42</v>
      </c>
      <c r="N10" s="1618">
        <f t="shared" si="3"/>
        <v>80</v>
      </c>
      <c r="O10" s="1571" t="s">
        <v>1006</v>
      </c>
      <c r="P10" s="1572" t="s">
        <v>847</v>
      </c>
      <c r="Q10" s="1619">
        <f t="shared" si="4"/>
        <v>551</v>
      </c>
      <c r="R10" s="1619">
        <f t="shared" si="4"/>
        <v>3232</v>
      </c>
      <c r="S10" s="1619">
        <f t="shared" si="4"/>
        <v>3783</v>
      </c>
    </row>
    <row r="11" spans="1:19" s="1560" customFormat="1" ht="35.1" customHeight="1">
      <c r="A11" s="1574" t="s">
        <v>1007</v>
      </c>
      <c r="B11" s="1577" t="s">
        <v>848</v>
      </c>
      <c r="C11" s="1578">
        <v>31</v>
      </c>
      <c r="D11" s="1620">
        <v>5784</v>
      </c>
      <c r="E11" s="1621">
        <f t="shared" si="0"/>
        <v>5815</v>
      </c>
      <c r="F11" s="1578">
        <v>11</v>
      </c>
      <c r="G11" s="1578">
        <v>165</v>
      </c>
      <c r="H11" s="1622">
        <f t="shared" si="1"/>
        <v>176</v>
      </c>
      <c r="I11" s="1578">
        <v>118</v>
      </c>
      <c r="J11" s="1578">
        <v>3846</v>
      </c>
      <c r="K11" s="1622">
        <f t="shared" si="2"/>
        <v>3964</v>
      </c>
      <c r="L11" s="1578">
        <v>4</v>
      </c>
      <c r="M11" s="1578">
        <v>429</v>
      </c>
      <c r="N11" s="1622">
        <f t="shared" si="3"/>
        <v>433</v>
      </c>
      <c r="O11" s="1574" t="s">
        <v>1007</v>
      </c>
      <c r="P11" s="1577" t="s">
        <v>848</v>
      </c>
      <c r="Q11" s="1623">
        <f t="shared" si="4"/>
        <v>835</v>
      </c>
      <c r="R11" s="1623">
        <f t="shared" si="4"/>
        <v>17528</v>
      </c>
      <c r="S11" s="1623">
        <f t="shared" si="4"/>
        <v>18363</v>
      </c>
    </row>
    <row r="12" spans="1:19" s="1560" customFormat="1" ht="35.1" customHeight="1">
      <c r="A12" s="1580" t="s">
        <v>169</v>
      </c>
      <c r="B12" s="1585" t="s">
        <v>1005</v>
      </c>
      <c r="C12" s="1586">
        <f>SUM(C10:C11)</f>
        <v>56</v>
      </c>
      <c r="D12" s="1624">
        <f>SUM(D10:D11)</f>
        <v>6683</v>
      </c>
      <c r="E12" s="1625">
        <f t="shared" si="0"/>
        <v>6739</v>
      </c>
      <c r="F12" s="1586">
        <f>SUM(F10:F11)</f>
        <v>32</v>
      </c>
      <c r="G12" s="1586">
        <f>SUM(G10:G11)</f>
        <v>186</v>
      </c>
      <c r="H12" s="1626">
        <f t="shared" si="1"/>
        <v>218</v>
      </c>
      <c r="I12" s="1586">
        <f>SUM(I10:I11)</f>
        <v>212</v>
      </c>
      <c r="J12" s="1586">
        <f>SUM(J10:J11)</f>
        <v>4319</v>
      </c>
      <c r="K12" s="1626">
        <f t="shared" si="2"/>
        <v>4531</v>
      </c>
      <c r="L12" s="1586">
        <f>SUM(L10:L11)</f>
        <v>42</v>
      </c>
      <c r="M12" s="1586">
        <f>SUM(M10:M11)</f>
        <v>471</v>
      </c>
      <c r="N12" s="1626">
        <f t="shared" si="3"/>
        <v>513</v>
      </c>
      <c r="O12" s="1580" t="s">
        <v>169</v>
      </c>
      <c r="P12" s="1585" t="s">
        <v>1005</v>
      </c>
      <c r="Q12" s="1619">
        <f t="shared" si="4"/>
        <v>1386</v>
      </c>
      <c r="R12" s="1619">
        <f t="shared" si="4"/>
        <v>20760</v>
      </c>
      <c r="S12" s="1619">
        <f t="shared" si="4"/>
        <v>22146</v>
      </c>
    </row>
    <row r="13" spans="1:19" s="1560" customFormat="1" ht="35.1" customHeight="1">
      <c r="A13" s="1571" t="s">
        <v>155</v>
      </c>
      <c r="B13" s="1572" t="s">
        <v>847</v>
      </c>
      <c r="C13" s="1573">
        <v>27</v>
      </c>
      <c r="D13" s="1616">
        <v>152</v>
      </c>
      <c r="E13" s="1617">
        <f t="shared" si="0"/>
        <v>179</v>
      </c>
      <c r="F13" s="1573">
        <v>0</v>
      </c>
      <c r="G13" s="1573">
        <v>10</v>
      </c>
      <c r="H13" s="1618">
        <f t="shared" si="1"/>
        <v>10</v>
      </c>
      <c r="I13" s="1573">
        <v>39</v>
      </c>
      <c r="J13" s="1573">
        <v>167</v>
      </c>
      <c r="K13" s="1618">
        <f t="shared" si="2"/>
        <v>206</v>
      </c>
      <c r="L13" s="1573">
        <v>1</v>
      </c>
      <c r="M13" s="1573">
        <v>5</v>
      </c>
      <c r="N13" s="1618">
        <f t="shared" si="3"/>
        <v>6</v>
      </c>
      <c r="O13" s="1571" t="s">
        <v>155</v>
      </c>
      <c r="P13" s="1572" t="s">
        <v>847</v>
      </c>
      <c r="Q13" s="1619">
        <f t="shared" si="4"/>
        <v>114</v>
      </c>
      <c r="R13" s="1619">
        <f t="shared" si="4"/>
        <v>706</v>
      </c>
      <c r="S13" s="1619">
        <f t="shared" si="4"/>
        <v>820</v>
      </c>
    </row>
    <row r="14" spans="1:19" s="1560" customFormat="1" ht="35.1" customHeight="1">
      <c r="A14" s="1574"/>
      <c r="B14" s="1577" t="s">
        <v>848</v>
      </c>
      <c r="C14" s="1578">
        <v>22</v>
      </c>
      <c r="D14" s="1620">
        <v>160</v>
      </c>
      <c r="E14" s="1621">
        <f t="shared" si="0"/>
        <v>182</v>
      </c>
      <c r="F14" s="1578">
        <v>4</v>
      </c>
      <c r="G14" s="1578">
        <v>18</v>
      </c>
      <c r="H14" s="1622">
        <f t="shared" si="1"/>
        <v>22</v>
      </c>
      <c r="I14" s="1578">
        <v>77</v>
      </c>
      <c r="J14" s="1578">
        <v>194</v>
      </c>
      <c r="K14" s="1622">
        <f t="shared" si="2"/>
        <v>271</v>
      </c>
      <c r="L14" s="1578">
        <v>1</v>
      </c>
      <c r="M14" s="1578">
        <v>14</v>
      </c>
      <c r="N14" s="1622">
        <f t="shared" si="3"/>
        <v>15</v>
      </c>
      <c r="O14" s="1574"/>
      <c r="P14" s="1577" t="s">
        <v>848</v>
      </c>
      <c r="Q14" s="1623">
        <f t="shared" si="4"/>
        <v>164</v>
      </c>
      <c r="R14" s="1623">
        <f t="shared" si="4"/>
        <v>615</v>
      </c>
      <c r="S14" s="1623">
        <f t="shared" si="4"/>
        <v>779</v>
      </c>
    </row>
    <row r="15" spans="1:19" s="1560" customFormat="1" ht="35.1" customHeight="1">
      <c r="A15" s="1580" t="s">
        <v>565</v>
      </c>
      <c r="B15" s="1585" t="s">
        <v>1005</v>
      </c>
      <c r="C15" s="1586">
        <f>SUM(C13:C14)</f>
        <v>49</v>
      </c>
      <c r="D15" s="1624">
        <f>SUM(D13:D14)</f>
        <v>312</v>
      </c>
      <c r="E15" s="1625">
        <f t="shared" si="0"/>
        <v>361</v>
      </c>
      <c r="F15" s="1586">
        <f>SUM(F13:F14)</f>
        <v>4</v>
      </c>
      <c r="G15" s="1586">
        <f>SUM(G13:G14)</f>
        <v>28</v>
      </c>
      <c r="H15" s="1626">
        <f t="shared" si="1"/>
        <v>32</v>
      </c>
      <c r="I15" s="1586">
        <f>SUM(I13:I14)</f>
        <v>116</v>
      </c>
      <c r="J15" s="1586">
        <f>SUM(J13:J14)</f>
        <v>361</v>
      </c>
      <c r="K15" s="1626">
        <f t="shared" si="2"/>
        <v>477</v>
      </c>
      <c r="L15" s="1586">
        <f>SUM(L13:L14)</f>
        <v>2</v>
      </c>
      <c r="M15" s="1586">
        <f>SUM(M13:M14)</f>
        <v>19</v>
      </c>
      <c r="N15" s="1626">
        <f t="shared" si="3"/>
        <v>21</v>
      </c>
      <c r="O15" s="1580" t="s">
        <v>565</v>
      </c>
      <c r="P15" s="1585" t="s">
        <v>1005</v>
      </c>
      <c r="Q15" s="1619">
        <f t="shared" si="4"/>
        <v>278</v>
      </c>
      <c r="R15" s="1619">
        <f t="shared" si="4"/>
        <v>1321</v>
      </c>
      <c r="S15" s="1619">
        <f t="shared" si="4"/>
        <v>1599</v>
      </c>
    </row>
    <row r="16" spans="1:19" s="1560" customFormat="1" ht="35.1" customHeight="1">
      <c r="A16" s="1571" t="s">
        <v>851</v>
      </c>
      <c r="B16" s="1572" t="s">
        <v>847</v>
      </c>
      <c r="C16" s="1573">
        <v>132</v>
      </c>
      <c r="D16" s="1616">
        <v>547</v>
      </c>
      <c r="E16" s="1617">
        <f t="shared" si="0"/>
        <v>679</v>
      </c>
      <c r="F16" s="1573">
        <v>47</v>
      </c>
      <c r="G16" s="1573">
        <v>54</v>
      </c>
      <c r="H16" s="1618">
        <f t="shared" si="1"/>
        <v>101</v>
      </c>
      <c r="I16" s="1573">
        <v>325</v>
      </c>
      <c r="J16" s="1573">
        <v>434</v>
      </c>
      <c r="K16" s="1618">
        <f t="shared" si="2"/>
        <v>759</v>
      </c>
      <c r="L16" s="1573">
        <v>53</v>
      </c>
      <c r="M16" s="1573">
        <v>50</v>
      </c>
      <c r="N16" s="1618">
        <f t="shared" si="3"/>
        <v>103</v>
      </c>
      <c r="O16" s="1571" t="s">
        <v>851</v>
      </c>
      <c r="P16" s="1572" t="s">
        <v>847</v>
      </c>
      <c r="Q16" s="1619">
        <f t="shared" si="4"/>
        <v>1331</v>
      </c>
      <c r="R16" s="1619">
        <f t="shared" si="4"/>
        <v>2103</v>
      </c>
      <c r="S16" s="1619">
        <f t="shared" si="4"/>
        <v>3434</v>
      </c>
    </row>
    <row r="17" spans="1:19" s="1560" customFormat="1" ht="35.1" customHeight="1">
      <c r="A17" s="1574" t="s">
        <v>567</v>
      </c>
      <c r="B17" s="1577" t="s">
        <v>848</v>
      </c>
      <c r="C17" s="1578">
        <v>116</v>
      </c>
      <c r="D17" s="1620">
        <v>695</v>
      </c>
      <c r="E17" s="1621">
        <f t="shared" si="0"/>
        <v>811</v>
      </c>
      <c r="F17" s="1578">
        <v>50</v>
      </c>
      <c r="G17" s="1578">
        <v>31</v>
      </c>
      <c r="H17" s="1622">
        <f t="shared" si="1"/>
        <v>81</v>
      </c>
      <c r="I17" s="1578">
        <v>237</v>
      </c>
      <c r="J17" s="1578">
        <v>512</v>
      </c>
      <c r="K17" s="1622">
        <f t="shared" si="2"/>
        <v>749</v>
      </c>
      <c r="L17" s="1578">
        <v>16</v>
      </c>
      <c r="M17" s="1578">
        <v>53</v>
      </c>
      <c r="N17" s="1622">
        <f t="shared" si="3"/>
        <v>69</v>
      </c>
      <c r="O17" s="1574" t="s">
        <v>567</v>
      </c>
      <c r="P17" s="1577" t="s">
        <v>848</v>
      </c>
      <c r="Q17" s="1623">
        <f t="shared" si="4"/>
        <v>1093</v>
      </c>
      <c r="R17" s="1623">
        <f t="shared" si="4"/>
        <v>2452</v>
      </c>
      <c r="S17" s="1623">
        <f t="shared" si="4"/>
        <v>3545</v>
      </c>
    </row>
    <row r="18" spans="1:19" s="1560" customFormat="1" ht="35.1" customHeight="1">
      <c r="A18" s="1580" t="s">
        <v>568</v>
      </c>
      <c r="B18" s="1585" t="s">
        <v>1005</v>
      </c>
      <c r="C18" s="1586">
        <f>SUM(C16:C17)</f>
        <v>248</v>
      </c>
      <c r="D18" s="1624">
        <f>SUM(D16:D17)</f>
        <v>1242</v>
      </c>
      <c r="E18" s="1625">
        <f t="shared" si="0"/>
        <v>1490</v>
      </c>
      <c r="F18" s="1586">
        <f>SUM(F16:F17)</f>
        <v>97</v>
      </c>
      <c r="G18" s="1586">
        <f>SUM(G16:G17)</f>
        <v>85</v>
      </c>
      <c r="H18" s="1626">
        <f t="shared" si="1"/>
        <v>182</v>
      </c>
      <c r="I18" s="1586">
        <f>SUM(I16:I17)</f>
        <v>562</v>
      </c>
      <c r="J18" s="1586">
        <f>SUM(J16:J17)</f>
        <v>946</v>
      </c>
      <c r="K18" s="1626">
        <f t="shared" si="2"/>
        <v>1508</v>
      </c>
      <c r="L18" s="1586">
        <f>SUM(L16:L17)</f>
        <v>69</v>
      </c>
      <c r="M18" s="1586">
        <f>SUM(M16:M17)</f>
        <v>103</v>
      </c>
      <c r="N18" s="1626">
        <f t="shared" si="3"/>
        <v>172</v>
      </c>
      <c r="O18" s="1580" t="s">
        <v>568</v>
      </c>
      <c r="P18" s="1585" t="s">
        <v>1005</v>
      </c>
      <c r="Q18" s="1619">
        <f t="shared" si="4"/>
        <v>2424</v>
      </c>
      <c r="R18" s="1619">
        <f t="shared" si="4"/>
        <v>4555</v>
      </c>
      <c r="S18" s="1619">
        <f t="shared" si="4"/>
        <v>6979</v>
      </c>
    </row>
    <row r="19" spans="1:19" s="1591" customFormat="1" ht="15" customHeight="1">
      <c r="A19" s="1587" t="s">
        <v>1008</v>
      </c>
      <c r="B19" s="1588"/>
      <c r="C19" s="1627"/>
      <c r="D19" s="1627"/>
      <c r="E19" s="1628"/>
      <c r="F19" s="1627"/>
      <c r="G19" s="1627"/>
      <c r="H19" s="1628"/>
      <c r="I19" s="1627"/>
      <c r="J19" s="1627"/>
      <c r="K19" s="1628"/>
      <c r="L19" s="1627"/>
      <c r="M19" s="1627"/>
      <c r="N19" s="1629" t="s">
        <v>733</v>
      </c>
      <c r="O19" s="1590"/>
      <c r="P19" s="1590"/>
      <c r="Q19" s="1590"/>
      <c r="R19" s="1590"/>
      <c r="S19" s="1588"/>
    </row>
    <row r="20" spans="1:19" s="1550" customFormat="1" ht="23.25">
      <c r="A20" s="1609" t="s">
        <v>1016</v>
      </c>
      <c r="B20" s="1545"/>
      <c r="C20" s="1592"/>
      <c r="D20" s="1592"/>
      <c r="E20" s="1607"/>
      <c r="F20" s="1546"/>
      <c r="G20" s="1546"/>
      <c r="H20" s="1607"/>
      <c r="I20" s="1546" t="s">
        <v>217</v>
      </c>
      <c r="J20" s="1546"/>
      <c r="K20" s="1607"/>
      <c r="L20" s="1546"/>
      <c r="M20" s="1546"/>
      <c r="N20" s="1608" t="s">
        <v>1017</v>
      </c>
      <c r="O20" s="1545"/>
      <c r="P20" s="1545"/>
      <c r="Q20" s="1545"/>
      <c r="R20" s="1545"/>
      <c r="S20" s="1545"/>
    </row>
    <row r="21" spans="1:19" s="1560" customFormat="1" ht="19.5" customHeight="1">
      <c r="A21" s="1551" t="s">
        <v>556</v>
      </c>
      <c r="B21" s="1552"/>
      <c r="C21" s="1556" t="s">
        <v>208</v>
      </c>
      <c r="D21" s="1554"/>
      <c r="E21" s="1611" t="s">
        <v>99</v>
      </c>
      <c r="F21" s="1553" t="s">
        <v>100</v>
      </c>
      <c r="G21" s="1554"/>
      <c r="H21" s="1611" t="s">
        <v>101</v>
      </c>
      <c r="I21" s="1553" t="s">
        <v>209</v>
      </c>
      <c r="J21" s="1554"/>
      <c r="K21" s="1611" t="s">
        <v>103</v>
      </c>
      <c r="L21" s="1553" t="s">
        <v>104</v>
      </c>
      <c r="M21" s="1554"/>
      <c r="N21" s="1611" t="s">
        <v>105</v>
      </c>
      <c r="O21" s="1593"/>
      <c r="P21" s="1593"/>
      <c r="Q21" s="1593"/>
      <c r="R21" s="1593"/>
      <c r="S21" s="1593"/>
    </row>
    <row r="22" spans="1:19" s="1560" customFormat="1" ht="19.5" customHeight="1">
      <c r="A22" s="1561" t="s">
        <v>558</v>
      </c>
      <c r="B22" s="1562"/>
      <c r="C22" s="1594" t="s">
        <v>842</v>
      </c>
      <c r="D22" s="1563" t="s">
        <v>843</v>
      </c>
      <c r="E22" s="1612" t="s">
        <v>130</v>
      </c>
      <c r="F22" s="1563" t="s">
        <v>842</v>
      </c>
      <c r="G22" s="1563" t="s">
        <v>843</v>
      </c>
      <c r="H22" s="1612" t="s">
        <v>130</v>
      </c>
      <c r="I22" s="1563" t="s">
        <v>842</v>
      </c>
      <c r="J22" s="1563" t="s">
        <v>843</v>
      </c>
      <c r="K22" s="1612" t="s">
        <v>130</v>
      </c>
      <c r="L22" s="1563" t="s">
        <v>842</v>
      </c>
      <c r="M22" s="1563" t="s">
        <v>843</v>
      </c>
      <c r="N22" s="1612" t="s">
        <v>130</v>
      </c>
      <c r="O22" s="1593"/>
      <c r="P22" s="1593"/>
      <c r="Q22" s="1593"/>
      <c r="R22" s="1593"/>
      <c r="S22" s="1593"/>
    </row>
    <row r="23" spans="1:19" s="1560" customFormat="1" ht="19.5" customHeight="1">
      <c r="A23" s="1566"/>
      <c r="B23" s="1567"/>
      <c r="C23" s="1595" t="s">
        <v>844</v>
      </c>
      <c r="D23" s="1568" t="s">
        <v>845</v>
      </c>
      <c r="E23" s="1614" t="s">
        <v>131</v>
      </c>
      <c r="F23" s="1568" t="s">
        <v>844</v>
      </c>
      <c r="G23" s="1568" t="s">
        <v>845</v>
      </c>
      <c r="H23" s="1614" t="s">
        <v>131</v>
      </c>
      <c r="I23" s="1568" t="s">
        <v>844</v>
      </c>
      <c r="J23" s="1568" t="s">
        <v>845</v>
      </c>
      <c r="K23" s="1614" t="s">
        <v>131</v>
      </c>
      <c r="L23" s="1568" t="s">
        <v>844</v>
      </c>
      <c r="M23" s="1568" t="s">
        <v>845</v>
      </c>
      <c r="N23" s="1614" t="s">
        <v>131</v>
      </c>
      <c r="O23" s="1593"/>
      <c r="P23" s="1593"/>
      <c r="Q23" s="1593"/>
      <c r="R23" s="1593"/>
      <c r="S23" s="1593"/>
    </row>
    <row r="24" spans="1:19" s="1560" customFormat="1" ht="34.5" customHeight="1">
      <c r="A24" s="1571" t="s">
        <v>846</v>
      </c>
      <c r="B24" s="1572" t="s">
        <v>847</v>
      </c>
      <c r="C24" s="1573">
        <v>11</v>
      </c>
      <c r="D24" s="1573">
        <v>485</v>
      </c>
      <c r="E24" s="1618">
        <f t="shared" ref="E24:E35" si="5">SUM(C24:D24)</f>
        <v>496</v>
      </c>
      <c r="F24" s="1573">
        <v>2</v>
      </c>
      <c r="G24" s="1573">
        <v>137</v>
      </c>
      <c r="H24" s="1618">
        <f t="shared" ref="H24:H35" si="6">SUM(F24:G24)</f>
        <v>139</v>
      </c>
      <c r="I24" s="1573">
        <v>50</v>
      </c>
      <c r="J24" s="1573">
        <v>1656</v>
      </c>
      <c r="K24" s="1618">
        <f>SUM(I24:J24)</f>
        <v>1706</v>
      </c>
      <c r="L24" s="1573">
        <v>5</v>
      </c>
      <c r="M24" s="1573">
        <v>310</v>
      </c>
      <c r="N24" s="1618">
        <f>SUM(L24:M24)</f>
        <v>315</v>
      </c>
      <c r="O24" s="1593"/>
      <c r="P24" s="1593"/>
      <c r="Q24" s="1593"/>
      <c r="R24" s="1593"/>
      <c r="S24" s="1593"/>
    </row>
    <row r="25" spans="1:19" s="1560" customFormat="1" ht="34.5" customHeight="1">
      <c r="A25" s="1574" t="s">
        <v>217</v>
      </c>
      <c r="B25" s="1577" t="s">
        <v>848</v>
      </c>
      <c r="C25" s="1578">
        <v>2</v>
      </c>
      <c r="D25" s="1578">
        <v>142</v>
      </c>
      <c r="E25" s="1622">
        <f t="shared" si="5"/>
        <v>144</v>
      </c>
      <c r="F25" s="1578">
        <v>1</v>
      </c>
      <c r="G25" s="1578">
        <v>95</v>
      </c>
      <c r="H25" s="1622">
        <f t="shared" si="6"/>
        <v>96</v>
      </c>
      <c r="I25" s="1578">
        <v>44</v>
      </c>
      <c r="J25" s="1578">
        <v>590</v>
      </c>
      <c r="K25" s="1622">
        <f>SUM(I25:J25)</f>
        <v>634</v>
      </c>
      <c r="L25" s="1578">
        <v>5</v>
      </c>
      <c r="M25" s="1578">
        <v>107</v>
      </c>
      <c r="N25" s="1622">
        <f>SUM(L25:M25)</f>
        <v>112</v>
      </c>
      <c r="O25" s="1593"/>
      <c r="P25" s="1593"/>
      <c r="Q25" s="1593"/>
      <c r="R25" s="1593"/>
      <c r="S25" s="1593"/>
    </row>
    <row r="26" spans="1:19" s="1560" customFormat="1" ht="34.5" customHeight="1">
      <c r="A26" s="1580" t="s">
        <v>731</v>
      </c>
      <c r="B26" s="1585" t="s">
        <v>1005</v>
      </c>
      <c r="C26" s="1586">
        <f>SUM(C24:C25)</f>
        <v>13</v>
      </c>
      <c r="D26" s="1586">
        <f>SUM(D24:D25)</f>
        <v>627</v>
      </c>
      <c r="E26" s="1626">
        <f t="shared" si="5"/>
        <v>640</v>
      </c>
      <c r="F26" s="1586">
        <f>SUM(F24:F25)</f>
        <v>3</v>
      </c>
      <c r="G26" s="1586">
        <f>SUM(G24:G25)</f>
        <v>232</v>
      </c>
      <c r="H26" s="1626">
        <f t="shared" si="6"/>
        <v>235</v>
      </c>
      <c r="I26" s="1586">
        <f t="shared" ref="I26:N26" si="7">SUM(I24:I25)</f>
        <v>94</v>
      </c>
      <c r="J26" s="1586">
        <f t="shared" si="7"/>
        <v>2246</v>
      </c>
      <c r="K26" s="1626">
        <f t="shared" si="7"/>
        <v>2340</v>
      </c>
      <c r="L26" s="1586">
        <f t="shared" si="7"/>
        <v>10</v>
      </c>
      <c r="M26" s="1586">
        <f t="shared" si="7"/>
        <v>417</v>
      </c>
      <c r="N26" s="1626">
        <f t="shared" si="7"/>
        <v>427</v>
      </c>
      <c r="O26" s="1593"/>
      <c r="P26" s="1593"/>
      <c r="Q26" s="1593"/>
      <c r="R26" s="1593"/>
      <c r="S26" s="1593"/>
    </row>
    <row r="27" spans="1:19" s="1560" customFormat="1" ht="34.5" customHeight="1">
      <c r="A27" s="1571" t="s">
        <v>1006</v>
      </c>
      <c r="B27" s="1572" t="s">
        <v>847</v>
      </c>
      <c r="C27" s="1573">
        <v>66</v>
      </c>
      <c r="D27" s="1573">
        <v>136</v>
      </c>
      <c r="E27" s="1618">
        <f t="shared" si="5"/>
        <v>202</v>
      </c>
      <c r="F27" s="1573">
        <v>24</v>
      </c>
      <c r="G27" s="1573">
        <v>49</v>
      </c>
      <c r="H27" s="1618">
        <f t="shared" si="6"/>
        <v>73</v>
      </c>
      <c r="I27" s="1573">
        <v>118</v>
      </c>
      <c r="J27" s="1573">
        <v>1259</v>
      </c>
      <c r="K27" s="1618">
        <f>SUM(I27:J27)</f>
        <v>1377</v>
      </c>
      <c r="L27" s="1573">
        <v>89</v>
      </c>
      <c r="M27" s="1573">
        <v>192</v>
      </c>
      <c r="N27" s="1618">
        <f>SUM(L27:M27)</f>
        <v>281</v>
      </c>
      <c r="O27" s="1593"/>
      <c r="P27" s="1593"/>
      <c r="Q27" s="1593"/>
      <c r="R27" s="1593"/>
      <c r="S27" s="1593"/>
    </row>
    <row r="28" spans="1:19" s="1560" customFormat="1" ht="34.5" customHeight="1">
      <c r="A28" s="1574" t="s">
        <v>1007</v>
      </c>
      <c r="B28" s="1577" t="s">
        <v>848</v>
      </c>
      <c r="C28" s="1578">
        <v>38</v>
      </c>
      <c r="D28" s="1578">
        <v>864</v>
      </c>
      <c r="E28" s="1622">
        <f t="shared" si="5"/>
        <v>902</v>
      </c>
      <c r="F28" s="1578">
        <v>3</v>
      </c>
      <c r="G28" s="1578">
        <v>396</v>
      </c>
      <c r="H28" s="1622">
        <f t="shared" si="6"/>
        <v>399</v>
      </c>
      <c r="I28" s="1578">
        <v>479</v>
      </c>
      <c r="J28" s="1578">
        <v>4165</v>
      </c>
      <c r="K28" s="1622">
        <f>SUM(I28:J28)</f>
        <v>4644</v>
      </c>
      <c r="L28" s="1578">
        <v>110</v>
      </c>
      <c r="M28" s="1578">
        <v>735</v>
      </c>
      <c r="N28" s="1622">
        <f>SUM(L28:M28)</f>
        <v>845</v>
      </c>
      <c r="O28" s="1593"/>
      <c r="P28" s="1593"/>
      <c r="Q28" s="1593"/>
      <c r="R28" s="1593"/>
      <c r="S28" s="1593"/>
    </row>
    <row r="29" spans="1:19" s="1560" customFormat="1" ht="34.5" customHeight="1">
      <c r="A29" s="1580" t="s">
        <v>169</v>
      </c>
      <c r="B29" s="1585" t="s">
        <v>1005</v>
      </c>
      <c r="C29" s="1586">
        <f>SUM(C27:C28)</f>
        <v>104</v>
      </c>
      <c r="D29" s="1586">
        <f>SUM(D27:D28)</f>
        <v>1000</v>
      </c>
      <c r="E29" s="1626">
        <f t="shared" si="5"/>
        <v>1104</v>
      </c>
      <c r="F29" s="1586">
        <f>SUM(F27:F28)</f>
        <v>27</v>
      </c>
      <c r="G29" s="1586">
        <f>SUM(G27:G28)</f>
        <v>445</v>
      </c>
      <c r="H29" s="1626">
        <f t="shared" si="6"/>
        <v>472</v>
      </c>
      <c r="I29" s="1586">
        <f t="shared" ref="I29:N29" si="8">SUM(I27:I28)</f>
        <v>597</v>
      </c>
      <c r="J29" s="1586">
        <f t="shared" si="8"/>
        <v>5424</v>
      </c>
      <c r="K29" s="1626">
        <f t="shared" si="8"/>
        <v>6021</v>
      </c>
      <c r="L29" s="1586">
        <f t="shared" si="8"/>
        <v>199</v>
      </c>
      <c r="M29" s="1586">
        <f t="shared" si="8"/>
        <v>927</v>
      </c>
      <c r="N29" s="1626">
        <f t="shared" si="8"/>
        <v>1126</v>
      </c>
      <c r="O29" s="1593"/>
      <c r="P29" s="1593"/>
      <c r="Q29" s="1593"/>
      <c r="R29" s="1593"/>
      <c r="S29" s="1593"/>
    </row>
    <row r="30" spans="1:19" s="1560" customFormat="1" ht="34.5" customHeight="1">
      <c r="A30" s="1571" t="s">
        <v>155</v>
      </c>
      <c r="B30" s="1572" t="s">
        <v>847</v>
      </c>
      <c r="C30" s="1573">
        <v>2</v>
      </c>
      <c r="D30" s="1573">
        <v>50</v>
      </c>
      <c r="E30" s="1618">
        <f t="shared" si="5"/>
        <v>52</v>
      </c>
      <c r="F30" s="1573">
        <v>1</v>
      </c>
      <c r="G30" s="1573">
        <v>29</v>
      </c>
      <c r="H30" s="1618">
        <f t="shared" si="6"/>
        <v>30</v>
      </c>
      <c r="I30" s="1573">
        <v>29</v>
      </c>
      <c r="J30" s="1573">
        <v>223</v>
      </c>
      <c r="K30" s="1618">
        <f>SUM(I30:J30)</f>
        <v>252</v>
      </c>
      <c r="L30" s="1573">
        <v>5</v>
      </c>
      <c r="M30" s="1573">
        <v>29</v>
      </c>
      <c r="N30" s="1618">
        <f>SUM(L30:M30)</f>
        <v>34</v>
      </c>
      <c r="O30" s="1593"/>
      <c r="P30" s="1593"/>
      <c r="Q30" s="1593"/>
      <c r="R30" s="1593"/>
      <c r="S30" s="1593"/>
    </row>
    <row r="31" spans="1:19" s="1560" customFormat="1" ht="34.5" customHeight="1">
      <c r="A31" s="1574"/>
      <c r="B31" s="1577" t="s">
        <v>848</v>
      </c>
      <c r="C31" s="1578">
        <v>1</v>
      </c>
      <c r="D31" s="1578">
        <v>16</v>
      </c>
      <c r="E31" s="1622">
        <f t="shared" si="5"/>
        <v>17</v>
      </c>
      <c r="F31" s="1578">
        <v>0</v>
      </c>
      <c r="G31" s="1578">
        <v>9</v>
      </c>
      <c r="H31" s="1622">
        <f t="shared" si="6"/>
        <v>9</v>
      </c>
      <c r="I31" s="1578">
        <v>46</v>
      </c>
      <c r="J31" s="1578">
        <v>125</v>
      </c>
      <c r="K31" s="1622">
        <f>SUM(I31:J31)</f>
        <v>171</v>
      </c>
      <c r="L31" s="1578">
        <v>5</v>
      </c>
      <c r="M31" s="1578">
        <v>24</v>
      </c>
      <c r="N31" s="1622">
        <f>SUM(L31:M31)</f>
        <v>29</v>
      </c>
      <c r="O31" s="1593"/>
      <c r="P31" s="1593"/>
      <c r="Q31" s="1593"/>
      <c r="R31" s="1593"/>
      <c r="S31" s="1593"/>
    </row>
    <row r="32" spans="1:19" s="1560" customFormat="1" ht="34.5" customHeight="1">
      <c r="A32" s="1580" t="s">
        <v>565</v>
      </c>
      <c r="B32" s="1585" t="s">
        <v>1005</v>
      </c>
      <c r="C32" s="1586">
        <f>SUM(C30:C31)</f>
        <v>3</v>
      </c>
      <c r="D32" s="1586">
        <f>SUM(D30:D31)</f>
        <v>66</v>
      </c>
      <c r="E32" s="1626">
        <f t="shared" si="5"/>
        <v>69</v>
      </c>
      <c r="F32" s="1586">
        <f>SUM(F30:F31)</f>
        <v>1</v>
      </c>
      <c r="G32" s="1586">
        <f>SUM(G30:G31)</f>
        <v>38</v>
      </c>
      <c r="H32" s="1626">
        <f t="shared" si="6"/>
        <v>39</v>
      </c>
      <c r="I32" s="1586">
        <f t="shared" ref="I32:N32" si="9">SUM(I30:I31)</f>
        <v>75</v>
      </c>
      <c r="J32" s="1586">
        <f t="shared" si="9"/>
        <v>348</v>
      </c>
      <c r="K32" s="1626">
        <f t="shared" si="9"/>
        <v>423</v>
      </c>
      <c r="L32" s="1586">
        <f t="shared" si="9"/>
        <v>10</v>
      </c>
      <c r="M32" s="1586">
        <f t="shared" si="9"/>
        <v>53</v>
      </c>
      <c r="N32" s="1626">
        <f t="shared" si="9"/>
        <v>63</v>
      </c>
      <c r="O32" s="1593"/>
      <c r="P32" s="1593"/>
      <c r="Q32" s="1593"/>
      <c r="R32" s="1593"/>
      <c r="S32" s="1593"/>
    </row>
    <row r="33" spans="1:19" s="1560" customFormat="1" ht="34.5" customHeight="1">
      <c r="A33" s="1571" t="s">
        <v>851</v>
      </c>
      <c r="B33" s="1572" t="s">
        <v>847</v>
      </c>
      <c r="C33" s="1573">
        <v>126</v>
      </c>
      <c r="D33" s="1573">
        <v>114</v>
      </c>
      <c r="E33" s="1618">
        <f t="shared" si="5"/>
        <v>240</v>
      </c>
      <c r="F33" s="1573">
        <v>50</v>
      </c>
      <c r="G33" s="1573">
        <v>31</v>
      </c>
      <c r="H33" s="1618">
        <f t="shared" si="6"/>
        <v>81</v>
      </c>
      <c r="I33" s="1573">
        <v>346</v>
      </c>
      <c r="J33" s="1573">
        <v>627</v>
      </c>
      <c r="K33" s="1618">
        <f>SUM(I33:J33)</f>
        <v>973</v>
      </c>
      <c r="L33" s="1573">
        <v>57</v>
      </c>
      <c r="M33" s="1573">
        <v>102</v>
      </c>
      <c r="N33" s="1618">
        <f>SUM(L33:M33)</f>
        <v>159</v>
      </c>
      <c r="O33" s="1593"/>
      <c r="P33" s="1593"/>
      <c r="Q33" s="1593"/>
      <c r="R33" s="1593"/>
      <c r="S33" s="1593"/>
    </row>
    <row r="34" spans="1:19" s="1560" customFormat="1" ht="34.5" customHeight="1">
      <c r="A34" s="1574" t="s">
        <v>567</v>
      </c>
      <c r="B34" s="1577" t="s">
        <v>848</v>
      </c>
      <c r="C34" s="1578">
        <v>63</v>
      </c>
      <c r="D34" s="1578">
        <v>100</v>
      </c>
      <c r="E34" s="1622">
        <f t="shared" si="5"/>
        <v>163</v>
      </c>
      <c r="F34" s="1578">
        <v>5</v>
      </c>
      <c r="G34" s="1578">
        <v>57</v>
      </c>
      <c r="H34" s="1622">
        <f t="shared" si="6"/>
        <v>62</v>
      </c>
      <c r="I34" s="1578">
        <v>493</v>
      </c>
      <c r="J34" s="1578">
        <v>747</v>
      </c>
      <c r="K34" s="1622">
        <f>SUM(I34:J34)</f>
        <v>1240</v>
      </c>
      <c r="L34" s="1578">
        <v>72</v>
      </c>
      <c r="M34" s="1578">
        <v>112</v>
      </c>
      <c r="N34" s="1622">
        <f>SUM(L34:M34)</f>
        <v>184</v>
      </c>
      <c r="O34" s="1593"/>
      <c r="P34" s="1593"/>
      <c r="Q34" s="1593"/>
      <c r="R34" s="1593"/>
      <c r="S34" s="1593"/>
    </row>
    <row r="35" spans="1:19" s="1560" customFormat="1" ht="34.5" customHeight="1">
      <c r="A35" s="1580" t="s">
        <v>568</v>
      </c>
      <c r="B35" s="1585" t="s">
        <v>1005</v>
      </c>
      <c r="C35" s="1586">
        <f>SUM(C33:C34)</f>
        <v>189</v>
      </c>
      <c r="D35" s="1586">
        <f>SUM(D33:D34)</f>
        <v>214</v>
      </c>
      <c r="E35" s="1626">
        <f t="shared" si="5"/>
        <v>403</v>
      </c>
      <c r="F35" s="1586">
        <f>SUM(F33:F34)</f>
        <v>55</v>
      </c>
      <c r="G35" s="1586">
        <f>SUM(G33:G34)</f>
        <v>88</v>
      </c>
      <c r="H35" s="1626">
        <f t="shared" si="6"/>
        <v>143</v>
      </c>
      <c r="I35" s="1586">
        <f t="shared" ref="I35:N35" si="10">SUM(I33:I34)</f>
        <v>839</v>
      </c>
      <c r="J35" s="1586">
        <f t="shared" si="10"/>
        <v>1374</v>
      </c>
      <c r="K35" s="1626">
        <f t="shared" si="10"/>
        <v>2213</v>
      </c>
      <c r="L35" s="1586">
        <f t="shared" si="10"/>
        <v>129</v>
      </c>
      <c r="M35" s="1586">
        <f t="shared" si="10"/>
        <v>214</v>
      </c>
      <c r="N35" s="1626">
        <f t="shared" si="10"/>
        <v>343</v>
      </c>
      <c r="O35" s="1593"/>
      <c r="P35" s="1593"/>
      <c r="Q35" s="1593"/>
      <c r="R35" s="1593"/>
      <c r="S35" s="1593"/>
    </row>
    <row r="36" spans="1:19" s="1550" customFormat="1" ht="23.25">
      <c r="A36" s="1609" t="s">
        <v>1016</v>
      </c>
      <c r="B36" s="1545"/>
      <c r="C36" s="1592"/>
      <c r="D36" s="1592"/>
      <c r="E36" s="1607"/>
      <c r="F36" s="1546"/>
      <c r="G36" s="1546"/>
      <c r="H36" s="1607"/>
      <c r="I36" s="1546" t="s">
        <v>217</v>
      </c>
      <c r="J36" s="1546"/>
      <c r="K36" s="1607"/>
      <c r="L36" s="1546"/>
      <c r="M36" s="1546"/>
      <c r="N36" s="1608" t="s">
        <v>1017</v>
      </c>
      <c r="O36" s="1545"/>
      <c r="P36" s="1545"/>
      <c r="Q36" s="1545"/>
      <c r="R36" s="1545"/>
      <c r="S36" s="1545"/>
    </row>
    <row r="37" spans="1:19" s="1560" customFormat="1" ht="19.5" customHeight="1">
      <c r="A37" s="1551" t="s">
        <v>556</v>
      </c>
      <c r="B37" s="1552"/>
      <c r="C37" s="1556" t="s">
        <v>106</v>
      </c>
      <c r="D37" s="1554"/>
      <c r="E37" s="1630" t="s">
        <v>107</v>
      </c>
      <c r="F37" s="1553" t="s">
        <v>108</v>
      </c>
      <c r="G37" s="1554"/>
      <c r="H37" s="1611" t="s">
        <v>109</v>
      </c>
      <c r="I37" s="1553"/>
      <c r="J37" s="1554"/>
      <c r="K37" s="1611"/>
      <c r="L37" s="1553" t="s">
        <v>112</v>
      </c>
      <c r="M37" s="1554"/>
      <c r="N37" s="1611" t="s">
        <v>113</v>
      </c>
      <c r="O37" s="1593"/>
      <c r="P37" s="1593"/>
      <c r="Q37" s="1593"/>
      <c r="R37" s="1593"/>
      <c r="S37" s="1593"/>
    </row>
    <row r="38" spans="1:19" s="1560" customFormat="1" ht="19.5" customHeight="1">
      <c r="A38" s="1561" t="s">
        <v>558</v>
      </c>
      <c r="B38" s="1562"/>
      <c r="C38" s="1563" t="s">
        <v>842</v>
      </c>
      <c r="D38" s="1563" t="s">
        <v>843</v>
      </c>
      <c r="E38" s="1612" t="s">
        <v>130</v>
      </c>
      <c r="F38" s="1563" t="s">
        <v>842</v>
      </c>
      <c r="G38" s="1563" t="s">
        <v>843</v>
      </c>
      <c r="H38" s="1612" t="s">
        <v>130</v>
      </c>
      <c r="I38" s="1563"/>
      <c r="J38" s="1563"/>
      <c r="K38" s="1612"/>
      <c r="L38" s="1563" t="s">
        <v>842</v>
      </c>
      <c r="M38" s="1563" t="s">
        <v>843</v>
      </c>
      <c r="N38" s="1612" t="s">
        <v>130</v>
      </c>
      <c r="O38" s="1593"/>
      <c r="P38" s="1593"/>
      <c r="Q38" s="1593"/>
      <c r="R38" s="1593"/>
      <c r="S38" s="1593"/>
    </row>
    <row r="39" spans="1:19" s="1560" customFormat="1" ht="19.5" customHeight="1">
      <c r="A39" s="1566"/>
      <c r="B39" s="1567"/>
      <c r="C39" s="1568" t="s">
        <v>844</v>
      </c>
      <c r="D39" s="1568" t="s">
        <v>845</v>
      </c>
      <c r="E39" s="1614" t="s">
        <v>131</v>
      </c>
      <c r="F39" s="1568" t="s">
        <v>844</v>
      </c>
      <c r="G39" s="1568" t="s">
        <v>845</v>
      </c>
      <c r="H39" s="1614" t="s">
        <v>131</v>
      </c>
      <c r="I39" s="1568"/>
      <c r="J39" s="1568"/>
      <c r="K39" s="1614"/>
      <c r="L39" s="1568" t="s">
        <v>844</v>
      </c>
      <c r="M39" s="1568" t="s">
        <v>845</v>
      </c>
      <c r="N39" s="1614" t="s">
        <v>131</v>
      </c>
      <c r="O39" s="1593"/>
      <c r="P39" s="1593"/>
      <c r="Q39" s="1593"/>
      <c r="R39" s="1593"/>
      <c r="S39" s="1593"/>
    </row>
    <row r="40" spans="1:19" s="1560" customFormat="1" ht="34.5" customHeight="1">
      <c r="A40" s="1571" t="s">
        <v>846</v>
      </c>
      <c r="B40" s="1572" t="s">
        <v>847</v>
      </c>
      <c r="C40" s="1573">
        <v>1</v>
      </c>
      <c r="D40" s="1573">
        <v>39</v>
      </c>
      <c r="E40" s="1618">
        <f t="shared" ref="E40:E51" si="11">SUM(C40:D40)</f>
        <v>40</v>
      </c>
      <c r="F40" s="1573">
        <v>12</v>
      </c>
      <c r="G40" s="1573">
        <v>275</v>
      </c>
      <c r="H40" s="1618">
        <f t="shared" ref="H40:H51" si="12">SUM(F40:G40)</f>
        <v>287</v>
      </c>
      <c r="I40" s="1631"/>
      <c r="J40" s="1631"/>
      <c r="K40" s="1618"/>
      <c r="L40" s="1573">
        <v>0</v>
      </c>
      <c r="M40" s="1573">
        <v>31</v>
      </c>
      <c r="N40" s="1618">
        <f t="shared" ref="N40:N51" si="13">SUM(L40:M40)</f>
        <v>31</v>
      </c>
      <c r="O40" s="1593"/>
      <c r="P40" s="1593"/>
      <c r="Q40" s="1593"/>
      <c r="R40" s="1593"/>
      <c r="S40" s="1593"/>
    </row>
    <row r="41" spans="1:19" s="1560" customFormat="1" ht="34.5" customHeight="1">
      <c r="A41" s="1574" t="s">
        <v>217</v>
      </c>
      <c r="B41" s="1577" t="s">
        <v>848</v>
      </c>
      <c r="C41" s="1578">
        <v>0</v>
      </c>
      <c r="D41" s="1578">
        <v>13</v>
      </c>
      <c r="E41" s="1622">
        <f t="shared" si="11"/>
        <v>13</v>
      </c>
      <c r="F41" s="1578">
        <v>1</v>
      </c>
      <c r="G41" s="1578">
        <v>108</v>
      </c>
      <c r="H41" s="1622">
        <f t="shared" si="12"/>
        <v>109</v>
      </c>
      <c r="I41" s="1632"/>
      <c r="J41" s="1632"/>
      <c r="K41" s="1622"/>
      <c r="L41" s="1578">
        <v>0</v>
      </c>
      <c r="M41" s="1578">
        <v>5</v>
      </c>
      <c r="N41" s="1622">
        <f t="shared" si="13"/>
        <v>5</v>
      </c>
      <c r="O41" s="1593"/>
      <c r="P41" s="1593"/>
      <c r="Q41" s="1593"/>
      <c r="R41" s="1593"/>
      <c r="S41" s="1593"/>
    </row>
    <row r="42" spans="1:19" s="1560" customFormat="1" ht="34.5" customHeight="1">
      <c r="A42" s="1580" t="s">
        <v>731</v>
      </c>
      <c r="B42" s="1581" t="s">
        <v>1005</v>
      </c>
      <c r="C42" s="1573">
        <f>SUM(C40:C41)</f>
        <v>1</v>
      </c>
      <c r="D42" s="1573">
        <f>SUM(D40:D41)</f>
        <v>52</v>
      </c>
      <c r="E42" s="1618">
        <f t="shared" si="11"/>
        <v>53</v>
      </c>
      <c r="F42" s="1573">
        <f>SUM(F40:F41)</f>
        <v>13</v>
      </c>
      <c r="G42" s="1573">
        <f>SUM(G40:G41)</f>
        <v>383</v>
      </c>
      <c r="H42" s="1618">
        <f t="shared" si="12"/>
        <v>396</v>
      </c>
      <c r="I42" s="1631"/>
      <c r="J42" s="1631"/>
      <c r="K42" s="1618"/>
      <c r="L42" s="1573">
        <f>SUM(L40:L41)</f>
        <v>0</v>
      </c>
      <c r="M42" s="1573">
        <f>SUM(M40:M41)</f>
        <v>36</v>
      </c>
      <c r="N42" s="1618">
        <f t="shared" si="13"/>
        <v>36</v>
      </c>
      <c r="O42" s="1593"/>
      <c r="P42" s="1593"/>
      <c r="Q42" s="1593"/>
      <c r="R42" s="1593"/>
      <c r="S42" s="1593"/>
    </row>
    <row r="43" spans="1:19" s="1560" customFormat="1" ht="34.5" customHeight="1">
      <c r="A43" s="1571" t="s">
        <v>1006</v>
      </c>
      <c r="B43" s="1572" t="s">
        <v>847</v>
      </c>
      <c r="C43" s="1573">
        <v>2</v>
      </c>
      <c r="D43" s="1573">
        <v>5</v>
      </c>
      <c r="E43" s="1618">
        <f t="shared" si="11"/>
        <v>7</v>
      </c>
      <c r="F43" s="1573">
        <v>32</v>
      </c>
      <c r="G43" s="1573">
        <v>69</v>
      </c>
      <c r="H43" s="1618">
        <f t="shared" si="12"/>
        <v>101</v>
      </c>
      <c r="I43" s="1631"/>
      <c r="J43" s="1631"/>
      <c r="K43" s="1618"/>
      <c r="L43" s="1573">
        <v>7</v>
      </c>
      <c r="M43" s="1573">
        <v>13</v>
      </c>
      <c r="N43" s="1618">
        <f t="shared" si="13"/>
        <v>20</v>
      </c>
      <c r="O43" s="1593"/>
      <c r="P43" s="1593"/>
      <c r="Q43" s="1593"/>
      <c r="R43" s="1593"/>
      <c r="S43" s="1593"/>
    </row>
    <row r="44" spans="1:19" s="1560" customFormat="1" ht="34.5" customHeight="1">
      <c r="A44" s="1574" t="s">
        <v>1007</v>
      </c>
      <c r="B44" s="1577" t="s">
        <v>848</v>
      </c>
      <c r="C44" s="1578">
        <v>1</v>
      </c>
      <c r="D44" s="1578">
        <v>57</v>
      </c>
      <c r="E44" s="1622">
        <f t="shared" si="11"/>
        <v>58</v>
      </c>
      <c r="F44" s="1578">
        <v>17</v>
      </c>
      <c r="G44" s="1578">
        <v>619</v>
      </c>
      <c r="H44" s="1622">
        <f t="shared" si="12"/>
        <v>636</v>
      </c>
      <c r="I44" s="1632"/>
      <c r="J44" s="1632"/>
      <c r="K44" s="1622"/>
      <c r="L44" s="1578">
        <v>0</v>
      </c>
      <c r="M44" s="1578">
        <v>84</v>
      </c>
      <c r="N44" s="1622">
        <f t="shared" si="13"/>
        <v>84</v>
      </c>
      <c r="O44" s="1593"/>
      <c r="P44" s="1593"/>
      <c r="Q44" s="1593"/>
      <c r="R44" s="1593"/>
      <c r="S44" s="1593"/>
    </row>
    <row r="45" spans="1:19" s="1560" customFormat="1" ht="34.5" customHeight="1">
      <c r="A45" s="1580" t="s">
        <v>169</v>
      </c>
      <c r="B45" s="1585" t="s">
        <v>1005</v>
      </c>
      <c r="C45" s="1586">
        <f>SUM(C43:C44)</f>
        <v>3</v>
      </c>
      <c r="D45" s="1586">
        <f>SUM(D43:D44)</f>
        <v>62</v>
      </c>
      <c r="E45" s="1626">
        <f t="shared" si="11"/>
        <v>65</v>
      </c>
      <c r="F45" s="1586">
        <f>SUM(F43:F44)</f>
        <v>49</v>
      </c>
      <c r="G45" s="1586">
        <f>SUM(G43:G44)</f>
        <v>688</v>
      </c>
      <c r="H45" s="1626">
        <f t="shared" si="12"/>
        <v>737</v>
      </c>
      <c r="I45" s="1633"/>
      <c r="J45" s="1633"/>
      <c r="K45" s="1626"/>
      <c r="L45" s="1586">
        <f>SUM(L43:L44)</f>
        <v>7</v>
      </c>
      <c r="M45" s="1586">
        <f>SUM(M43:M44)</f>
        <v>97</v>
      </c>
      <c r="N45" s="1618">
        <f t="shared" si="13"/>
        <v>104</v>
      </c>
      <c r="O45" s="1593"/>
      <c r="P45" s="1593"/>
      <c r="Q45" s="1593"/>
      <c r="R45" s="1593"/>
      <c r="S45" s="1593"/>
    </row>
    <row r="46" spans="1:19" s="1560" customFormat="1" ht="34.5" customHeight="1">
      <c r="A46" s="1571" t="s">
        <v>155</v>
      </c>
      <c r="B46" s="1572" t="s">
        <v>847</v>
      </c>
      <c r="C46" s="1573">
        <v>0</v>
      </c>
      <c r="D46" s="1573">
        <v>2</v>
      </c>
      <c r="E46" s="1618">
        <f t="shared" si="11"/>
        <v>2</v>
      </c>
      <c r="F46" s="1573">
        <v>7</v>
      </c>
      <c r="G46" s="1573">
        <v>25</v>
      </c>
      <c r="H46" s="1618">
        <f t="shared" si="12"/>
        <v>32</v>
      </c>
      <c r="I46" s="1631"/>
      <c r="J46" s="1631"/>
      <c r="K46" s="1618"/>
      <c r="L46" s="1573">
        <v>0</v>
      </c>
      <c r="M46" s="1573">
        <v>0</v>
      </c>
      <c r="N46" s="1618">
        <f t="shared" si="13"/>
        <v>0</v>
      </c>
      <c r="O46" s="1593"/>
      <c r="P46" s="1593"/>
      <c r="Q46" s="1593"/>
      <c r="R46" s="1593"/>
      <c r="S46" s="1593"/>
    </row>
    <row r="47" spans="1:19" s="1560" customFormat="1" ht="34.5" customHeight="1">
      <c r="A47" s="1574"/>
      <c r="B47" s="1577" t="s">
        <v>848</v>
      </c>
      <c r="C47" s="1578">
        <v>0</v>
      </c>
      <c r="D47" s="1578">
        <v>0</v>
      </c>
      <c r="E47" s="1622">
        <f t="shared" si="11"/>
        <v>0</v>
      </c>
      <c r="F47" s="1578">
        <v>8</v>
      </c>
      <c r="G47" s="1578">
        <v>41</v>
      </c>
      <c r="H47" s="1622">
        <f t="shared" si="12"/>
        <v>49</v>
      </c>
      <c r="I47" s="1632"/>
      <c r="J47" s="1632"/>
      <c r="K47" s="1622"/>
      <c r="L47" s="1578">
        <v>0</v>
      </c>
      <c r="M47" s="1578">
        <v>1</v>
      </c>
      <c r="N47" s="1622">
        <f t="shared" si="13"/>
        <v>1</v>
      </c>
      <c r="O47" s="1593"/>
      <c r="P47" s="1593"/>
      <c r="Q47" s="1593"/>
      <c r="R47" s="1593"/>
      <c r="S47" s="1593"/>
    </row>
    <row r="48" spans="1:19" s="1560" customFormat="1" ht="34.5" customHeight="1">
      <c r="A48" s="1580" t="s">
        <v>565</v>
      </c>
      <c r="B48" s="1585" t="s">
        <v>1005</v>
      </c>
      <c r="C48" s="1573">
        <f>SUM(C46:C47)</f>
        <v>0</v>
      </c>
      <c r="D48" s="1573">
        <f>SUM(D46:D47)</f>
        <v>2</v>
      </c>
      <c r="E48" s="1618">
        <f t="shared" si="11"/>
        <v>2</v>
      </c>
      <c r="F48" s="1573">
        <f>SUM(F46:F47)</f>
        <v>15</v>
      </c>
      <c r="G48" s="1573">
        <f>SUM(G46:G47)</f>
        <v>66</v>
      </c>
      <c r="H48" s="1618">
        <f t="shared" si="12"/>
        <v>81</v>
      </c>
      <c r="I48" s="1631"/>
      <c r="J48" s="1631"/>
      <c r="K48" s="1618"/>
      <c r="L48" s="1573">
        <f>SUM(L46:L47)</f>
        <v>0</v>
      </c>
      <c r="M48" s="1573">
        <f>SUM(M46:M47)</f>
        <v>1</v>
      </c>
      <c r="N48" s="1618">
        <f t="shared" si="13"/>
        <v>1</v>
      </c>
      <c r="O48" s="1593"/>
      <c r="P48" s="1593"/>
      <c r="Q48" s="1593"/>
      <c r="R48" s="1593"/>
      <c r="S48" s="1593"/>
    </row>
    <row r="49" spans="1:19" s="1560" customFormat="1" ht="34.5" customHeight="1">
      <c r="A49" s="1571" t="s">
        <v>851</v>
      </c>
      <c r="B49" s="1572" t="s">
        <v>847</v>
      </c>
      <c r="C49" s="1573">
        <v>4</v>
      </c>
      <c r="D49" s="1573">
        <v>11</v>
      </c>
      <c r="E49" s="1618">
        <f t="shared" si="11"/>
        <v>15</v>
      </c>
      <c r="F49" s="1573">
        <v>106</v>
      </c>
      <c r="G49" s="1573">
        <v>81</v>
      </c>
      <c r="H49" s="1618">
        <f t="shared" si="12"/>
        <v>187</v>
      </c>
      <c r="I49" s="1631"/>
      <c r="J49" s="1631"/>
      <c r="K49" s="1618"/>
      <c r="L49" s="1573">
        <v>15</v>
      </c>
      <c r="M49" s="1573">
        <v>14</v>
      </c>
      <c r="N49" s="1618">
        <f t="shared" si="13"/>
        <v>29</v>
      </c>
      <c r="O49" s="1593"/>
      <c r="P49" s="1593"/>
      <c r="Q49" s="1593"/>
      <c r="R49" s="1593"/>
      <c r="S49" s="1593"/>
    </row>
    <row r="50" spans="1:19" s="1560" customFormat="1" ht="34.5" customHeight="1">
      <c r="A50" s="1574" t="s">
        <v>567</v>
      </c>
      <c r="B50" s="1577" t="s">
        <v>848</v>
      </c>
      <c r="C50" s="1578">
        <v>2</v>
      </c>
      <c r="D50" s="1578">
        <v>7</v>
      </c>
      <c r="E50" s="1622">
        <f t="shared" si="11"/>
        <v>9</v>
      </c>
      <c r="F50" s="1578">
        <v>18</v>
      </c>
      <c r="G50" s="1578">
        <v>89</v>
      </c>
      <c r="H50" s="1622">
        <f t="shared" si="12"/>
        <v>107</v>
      </c>
      <c r="I50" s="1632"/>
      <c r="J50" s="1632"/>
      <c r="K50" s="1622"/>
      <c r="L50" s="1578">
        <v>6</v>
      </c>
      <c r="M50" s="1578">
        <v>8</v>
      </c>
      <c r="N50" s="1622">
        <f t="shared" si="13"/>
        <v>14</v>
      </c>
      <c r="O50" s="1593"/>
      <c r="P50" s="1593"/>
      <c r="Q50" s="1593"/>
      <c r="R50" s="1593"/>
      <c r="S50" s="1593"/>
    </row>
    <row r="51" spans="1:19" s="1560" customFormat="1" ht="34.5" customHeight="1">
      <c r="A51" s="1580" t="s">
        <v>568</v>
      </c>
      <c r="B51" s="1585" t="s">
        <v>1005</v>
      </c>
      <c r="C51" s="1586">
        <f>SUM(C49:C50)</f>
        <v>6</v>
      </c>
      <c r="D51" s="1586">
        <f>SUM(D49:D50)</f>
        <v>18</v>
      </c>
      <c r="E51" s="1626">
        <f t="shared" si="11"/>
        <v>24</v>
      </c>
      <c r="F51" s="1586">
        <f>SUM(F49:F50)</f>
        <v>124</v>
      </c>
      <c r="G51" s="1586">
        <f>SUM(G49:G50)</f>
        <v>170</v>
      </c>
      <c r="H51" s="1626">
        <f t="shared" si="12"/>
        <v>294</v>
      </c>
      <c r="I51" s="1633"/>
      <c r="J51" s="1633"/>
      <c r="K51" s="1626"/>
      <c r="L51" s="1586">
        <f>SUM(L49:L50)</f>
        <v>21</v>
      </c>
      <c r="M51" s="1586">
        <f>SUM(M49:M50)</f>
        <v>22</v>
      </c>
      <c r="N51" s="1626">
        <f t="shared" si="13"/>
        <v>43</v>
      </c>
      <c r="O51" s="1593"/>
      <c r="P51" s="1634"/>
      <c r="Q51" s="1593"/>
      <c r="R51" s="1593"/>
      <c r="S51" s="1593"/>
    </row>
    <row r="52" spans="1:19" s="1550" customFormat="1" ht="23.25">
      <c r="A52" s="1609" t="s">
        <v>1016</v>
      </c>
      <c r="B52" s="1545"/>
      <c r="C52" s="1592"/>
      <c r="D52" s="1592"/>
      <c r="E52" s="1607"/>
      <c r="F52" s="1546"/>
      <c r="G52" s="1546"/>
      <c r="H52" s="1607"/>
      <c r="I52" s="1546" t="s">
        <v>217</v>
      </c>
      <c r="J52" s="1546"/>
      <c r="K52" s="1607"/>
      <c r="L52" s="1546"/>
      <c r="M52" s="1546"/>
      <c r="N52" s="1608" t="s">
        <v>1017</v>
      </c>
      <c r="O52" s="1545"/>
      <c r="P52" s="1545"/>
      <c r="Q52" s="1545"/>
      <c r="R52" s="1545"/>
      <c r="S52" s="1545"/>
    </row>
    <row r="53" spans="1:19" s="1560" customFormat="1" ht="19.5" customHeight="1">
      <c r="A53" s="1551" t="s">
        <v>556</v>
      </c>
      <c r="B53" s="1552"/>
      <c r="C53" s="1553" t="s">
        <v>114</v>
      </c>
      <c r="D53" s="1554"/>
      <c r="E53" s="1611" t="s">
        <v>211</v>
      </c>
      <c r="F53" s="1553"/>
      <c r="G53" s="1554"/>
      <c r="H53" s="1611"/>
      <c r="I53" s="1553" t="s">
        <v>118</v>
      </c>
      <c r="J53" s="1554"/>
      <c r="K53" s="1611" t="s">
        <v>119</v>
      </c>
      <c r="L53" s="1553" t="s">
        <v>120</v>
      </c>
      <c r="M53" s="1554"/>
      <c r="N53" s="1611" t="s">
        <v>121</v>
      </c>
      <c r="O53" s="1593"/>
      <c r="P53" s="1593"/>
      <c r="Q53" s="1593"/>
      <c r="R53" s="1593"/>
      <c r="S53" s="1593"/>
    </row>
    <row r="54" spans="1:19" s="1560" customFormat="1" ht="19.5" customHeight="1">
      <c r="A54" s="1561" t="s">
        <v>558</v>
      </c>
      <c r="B54" s="1562"/>
      <c r="C54" s="1563" t="s">
        <v>842</v>
      </c>
      <c r="D54" s="1563" t="s">
        <v>843</v>
      </c>
      <c r="E54" s="1612" t="s">
        <v>130</v>
      </c>
      <c r="F54" s="1563"/>
      <c r="G54" s="1563"/>
      <c r="H54" s="1612"/>
      <c r="I54" s="1563" t="s">
        <v>842</v>
      </c>
      <c r="J54" s="1563" t="s">
        <v>843</v>
      </c>
      <c r="K54" s="1612" t="s">
        <v>130</v>
      </c>
      <c r="L54" s="1563" t="s">
        <v>842</v>
      </c>
      <c r="M54" s="1563" t="s">
        <v>843</v>
      </c>
      <c r="N54" s="1612" t="s">
        <v>130</v>
      </c>
      <c r="O54" s="1593"/>
      <c r="P54" s="1593"/>
      <c r="Q54" s="1593"/>
      <c r="R54" s="1593"/>
      <c r="S54" s="1593"/>
    </row>
    <row r="55" spans="1:19" s="1560" customFormat="1" ht="19.5" customHeight="1">
      <c r="A55" s="1566"/>
      <c r="B55" s="1567"/>
      <c r="C55" s="1568" t="s">
        <v>844</v>
      </c>
      <c r="D55" s="1568" t="s">
        <v>845</v>
      </c>
      <c r="E55" s="1614" t="s">
        <v>131</v>
      </c>
      <c r="F55" s="1568"/>
      <c r="G55" s="1568"/>
      <c r="H55" s="1614"/>
      <c r="I55" s="1568" t="s">
        <v>844</v>
      </c>
      <c r="J55" s="1568" t="s">
        <v>845</v>
      </c>
      <c r="K55" s="1614" t="s">
        <v>131</v>
      </c>
      <c r="L55" s="1568" t="s">
        <v>844</v>
      </c>
      <c r="M55" s="1568" t="s">
        <v>845</v>
      </c>
      <c r="N55" s="1614" t="s">
        <v>131</v>
      </c>
      <c r="O55" s="1593"/>
      <c r="P55" s="1593"/>
      <c r="Q55" s="1593"/>
      <c r="R55" s="1593"/>
      <c r="S55" s="1593"/>
    </row>
    <row r="56" spans="1:19" s="1560" customFormat="1" ht="34.5" customHeight="1">
      <c r="A56" s="1571" t="s">
        <v>846</v>
      </c>
      <c r="B56" s="1572" t="s">
        <v>847</v>
      </c>
      <c r="C56" s="1573">
        <v>2</v>
      </c>
      <c r="D56" s="1573">
        <v>61</v>
      </c>
      <c r="E56" s="1618">
        <f t="shared" ref="E56:E67" si="14">SUM(C56:D56)</f>
        <v>63</v>
      </c>
      <c r="F56" s="1631"/>
      <c r="G56" s="1631"/>
      <c r="H56" s="1618"/>
      <c r="I56" s="1573">
        <v>2</v>
      </c>
      <c r="J56" s="1573">
        <v>98</v>
      </c>
      <c r="K56" s="1618">
        <f t="shared" ref="K56:K67" si="15">SUM(I56:J56)</f>
        <v>100</v>
      </c>
      <c r="L56" s="1573">
        <v>1</v>
      </c>
      <c r="M56" s="1573">
        <v>35</v>
      </c>
      <c r="N56" s="1618">
        <f t="shared" ref="N56:N67" si="16">SUM(L56:M56)</f>
        <v>36</v>
      </c>
      <c r="O56" s="1593"/>
      <c r="P56" s="1593"/>
      <c r="Q56" s="1593"/>
      <c r="R56" s="1593"/>
      <c r="S56" s="1593"/>
    </row>
    <row r="57" spans="1:19" s="1560" customFormat="1" ht="34.5" customHeight="1">
      <c r="A57" s="1574" t="s">
        <v>217</v>
      </c>
      <c r="B57" s="1577" t="s">
        <v>848</v>
      </c>
      <c r="C57" s="1578">
        <v>0</v>
      </c>
      <c r="D57" s="1578">
        <v>22</v>
      </c>
      <c r="E57" s="1622">
        <f t="shared" si="14"/>
        <v>22</v>
      </c>
      <c r="F57" s="1632"/>
      <c r="G57" s="1632"/>
      <c r="H57" s="1622"/>
      <c r="I57" s="1578">
        <v>2</v>
      </c>
      <c r="J57" s="1578">
        <v>34</v>
      </c>
      <c r="K57" s="1622">
        <f t="shared" si="15"/>
        <v>36</v>
      </c>
      <c r="L57" s="1578">
        <v>0</v>
      </c>
      <c r="M57" s="1578">
        <v>10</v>
      </c>
      <c r="N57" s="1622">
        <f t="shared" si="16"/>
        <v>10</v>
      </c>
      <c r="O57" s="1593"/>
      <c r="P57" s="1593"/>
      <c r="Q57" s="1593"/>
      <c r="R57" s="1593"/>
      <c r="S57" s="1593"/>
    </row>
    <row r="58" spans="1:19" s="1560" customFormat="1" ht="34.5" customHeight="1">
      <c r="A58" s="1580" t="s">
        <v>731</v>
      </c>
      <c r="B58" s="1585" t="s">
        <v>1005</v>
      </c>
      <c r="C58" s="1586">
        <f>SUM(C56:C57)</f>
        <v>2</v>
      </c>
      <c r="D58" s="1586">
        <f>SUM(D56:D57)</f>
        <v>83</v>
      </c>
      <c r="E58" s="1626">
        <f t="shared" si="14"/>
        <v>85</v>
      </c>
      <c r="F58" s="1633"/>
      <c r="G58" s="1633"/>
      <c r="H58" s="1626"/>
      <c r="I58" s="1586">
        <f>SUM(I56:I57)</f>
        <v>4</v>
      </c>
      <c r="J58" s="1586">
        <f>SUM(J56:J57)</f>
        <v>132</v>
      </c>
      <c r="K58" s="1626">
        <f t="shared" si="15"/>
        <v>136</v>
      </c>
      <c r="L58" s="1586">
        <f>SUM(L56:L57)</f>
        <v>1</v>
      </c>
      <c r="M58" s="1586">
        <f>SUM(M56:M57)</f>
        <v>45</v>
      </c>
      <c r="N58" s="1626">
        <f t="shared" si="16"/>
        <v>46</v>
      </c>
      <c r="O58" s="1593"/>
      <c r="P58" s="1593"/>
      <c r="Q58" s="1593"/>
      <c r="R58" s="1593"/>
      <c r="S58" s="1593"/>
    </row>
    <row r="59" spans="1:19" s="1560" customFormat="1" ht="34.5" customHeight="1">
      <c r="A59" s="1571" t="s">
        <v>1006</v>
      </c>
      <c r="B59" s="1572" t="s">
        <v>847</v>
      </c>
      <c r="C59" s="1573">
        <v>6</v>
      </c>
      <c r="D59" s="1573">
        <v>38</v>
      </c>
      <c r="E59" s="1618">
        <f t="shared" si="14"/>
        <v>44</v>
      </c>
      <c r="F59" s="1631"/>
      <c r="G59" s="1631"/>
      <c r="H59" s="1618"/>
      <c r="I59" s="1573">
        <v>18</v>
      </c>
      <c r="J59" s="1573">
        <v>23</v>
      </c>
      <c r="K59" s="1618">
        <f t="shared" si="15"/>
        <v>41</v>
      </c>
      <c r="L59" s="1573">
        <v>6</v>
      </c>
      <c r="M59" s="1573">
        <v>10</v>
      </c>
      <c r="N59" s="1618">
        <f t="shared" si="16"/>
        <v>16</v>
      </c>
      <c r="O59" s="1593"/>
      <c r="P59" s="1593"/>
      <c r="Q59" s="1593"/>
      <c r="R59" s="1593"/>
      <c r="S59" s="1593"/>
    </row>
    <row r="60" spans="1:19" s="1560" customFormat="1" ht="34.5" customHeight="1">
      <c r="A60" s="1574" t="s">
        <v>1007</v>
      </c>
      <c r="B60" s="1577" t="s">
        <v>848</v>
      </c>
      <c r="C60" s="1578">
        <v>0</v>
      </c>
      <c r="D60" s="1578">
        <v>150</v>
      </c>
      <c r="E60" s="1622">
        <f t="shared" si="14"/>
        <v>150</v>
      </c>
      <c r="F60" s="1632"/>
      <c r="G60" s="1632"/>
      <c r="H60" s="1622"/>
      <c r="I60" s="1578">
        <v>23</v>
      </c>
      <c r="J60" s="1578">
        <v>151</v>
      </c>
      <c r="K60" s="1622">
        <f t="shared" si="15"/>
        <v>174</v>
      </c>
      <c r="L60" s="1578">
        <v>0</v>
      </c>
      <c r="M60" s="1578">
        <v>58</v>
      </c>
      <c r="N60" s="1622">
        <f t="shared" si="16"/>
        <v>58</v>
      </c>
      <c r="O60" s="1593"/>
      <c r="P60" s="1593"/>
      <c r="Q60" s="1593"/>
      <c r="R60" s="1593"/>
      <c r="S60" s="1593"/>
    </row>
    <row r="61" spans="1:19" s="1560" customFormat="1" ht="34.5" customHeight="1">
      <c r="A61" s="1580" t="s">
        <v>169</v>
      </c>
      <c r="B61" s="1585" t="s">
        <v>1005</v>
      </c>
      <c r="C61" s="1586">
        <f>SUM(C59:C60)</f>
        <v>6</v>
      </c>
      <c r="D61" s="1586">
        <f>SUM(D59:D60)</f>
        <v>188</v>
      </c>
      <c r="E61" s="1626">
        <f t="shared" si="14"/>
        <v>194</v>
      </c>
      <c r="F61" s="1633"/>
      <c r="G61" s="1633"/>
      <c r="H61" s="1626"/>
      <c r="I61" s="1586">
        <f>SUM(I59:I60)</f>
        <v>41</v>
      </c>
      <c r="J61" s="1586">
        <f>SUM(J59:J60)</f>
        <v>174</v>
      </c>
      <c r="K61" s="1626">
        <f t="shared" si="15"/>
        <v>215</v>
      </c>
      <c r="L61" s="1586">
        <f>SUM(L59:L60)</f>
        <v>6</v>
      </c>
      <c r="M61" s="1586">
        <f>SUM(M59:M60)</f>
        <v>68</v>
      </c>
      <c r="N61" s="1626">
        <f t="shared" si="16"/>
        <v>74</v>
      </c>
      <c r="O61" s="1593"/>
      <c r="P61" s="1593"/>
      <c r="Q61" s="1593"/>
      <c r="R61" s="1593"/>
      <c r="S61" s="1593"/>
    </row>
    <row r="62" spans="1:19" s="1560" customFormat="1" ht="34.5" customHeight="1">
      <c r="A62" s="1571" t="s">
        <v>155</v>
      </c>
      <c r="B62" s="1572" t="s">
        <v>847</v>
      </c>
      <c r="C62" s="1573">
        <v>0</v>
      </c>
      <c r="D62" s="1573">
        <v>8</v>
      </c>
      <c r="E62" s="1618">
        <f t="shared" si="14"/>
        <v>8</v>
      </c>
      <c r="F62" s="1631"/>
      <c r="G62" s="1631"/>
      <c r="H62" s="1618"/>
      <c r="I62" s="1573">
        <v>0</v>
      </c>
      <c r="J62" s="1573">
        <v>2</v>
      </c>
      <c r="K62" s="1618">
        <f t="shared" si="15"/>
        <v>2</v>
      </c>
      <c r="L62" s="1573">
        <v>3</v>
      </c>
      <c r="M62" s="1573">
        <v>4</v>
      </c>
      <c r="N62" s="1618">
        <f t="shared" si="16"/>
        <v>7</v>
      </c>
      <c r="O62" s="1593"/>
      <c r="P62" s="1593"/>
      <c r="Q62" s="1593"/>
      <c r="R62" s="1593"/>
      <c r="S62" s="1593"/>
    </row>
    <row r="63" spans="1:19" s="1560" customFormat="1" ht="34.5" customHeight="1">
      <c r="A63" s="1574"/>
      <c r="B63" s="1577" t="s">
        <v>848</v>
      </c>
      <c r="C63" s="1578">
        <v>0</v>
      </c>
      <c r="D63" s="1578">
        <v>0</v>
      </c>
      <c r="E63" s="1622">
        <f t="shared" si="14"/>
        <v>0</v>
      </c>
      <c r="F63" s="1632"/>
      <c r="G63" s="1632"/>
      <c r="H63" s="1622"/>
      <c r="I63" s="1578">
        <v>0</v>
      </c>
      <c r="J63" s="1578">
        <v>6</v>
      </c>
      <c r="K63" s="1622">
        <f t="shared" si="15"/>
        <v>6</v>
      </c>
      <c r="L63" s="1578">
        <v>0</v>
      </c>
      <c r="M63" s="1578">
        <v>4</v>
      </c>
      <c r="N63" s="1622">
        <f t="shared" si="16"/>
        <v>4</v>
      </c>
      <c r="O63" s="1593"/>
      <c r="P63" s="1593"/>
      <c r="Q63" s="1593"/>
      <c r="R63" s="1593"/>
      <c r="S63" s="1593"/>
    </row>
    <row r="64" spans="1:19" s="1560" customFormat="1" ht="34.5" customHeight="1">
      <c r="A64" s="1580" t="s">
        <v>565</v>
      </c>
      <c r="B64" s="1585" t="s">
        <v>1005</v>
      </c>
      <c r="C64" s="1586">
        <f>SUM(C62:C63)</f>
        <v>0</v>
      </c>
      <c r="D64" s="1586">
        <f>SUM(D62:D63)</f>
        <v>8</v>
      </c>
      <c r="E64" s="1626">
        <f t="shared" si="14"/>
        <v>8</v>
      </c>
      <c r="F64" s="1633"/>
      <c r="G64" s="1633"/>
      <c r="H64" s="1626"/>
      <c r="I64" s="1586">
        <f>SUM(I62:I63)</f>
        <v>0</v>
      </c>
      <c r="J64" s="1586">
        <f>SUM(J62:J63)</f>
        <v>8</v>
      </c>
      <c r="K64" s="1626">
        <f t="shared" si="15"/>
        <v>8</v>
      </c>
      <c r="L64" s="1586">
        <f>SUM(L62:L63)</f>
        <v>3</v>
      </c>
      <c r="M64" s="1586">
        <f>SUM(M62:M63)</f>
        <v>8</v>
      </c>
      <c r="N64" s="1626">
        <f t="shared" si="16"/>
        <v>11</v>
      </c>
      <c r="O64" s="1593"/>
      <c r="P64" s="1593"/>
      <c r="Q64" s="1593"/>
      <c r="R64" s="1593"/>
      <c r="S64" s="1593"/>
    </row>
    <row r="65" spans="1:19" s="1560" customFormat="1" ht="34.5" customHeight="1">
      <c r="A65" s="1571" t="s">
        <v>851</v>
      </c>
      <c r="B65" s="1572" t="s">
        <v>847</v>
      </c>
      <c r="C65" s="1573">
        <v>23</v>
      </c>
      <c r="D65" s="1573">
        <v>15</v>
      </c>
      <c r="E65" s="1618">
        <f t="shared" si="14"/>
        <v>38</v>
      </c>
      <c r="F65" s="1631"/>
      <c r="G65" s="1631"/>
      <c r="H65" s="1618"/>
      <c r="I65" s="1573">
        <v>19</v>
      </c>
      <c r="J65" s="1573">
        <v>16</v>
      </c>
      <c r="K65" s="1618">
        <f t="shared" si="15"/>
        <v>35</v>
      </c>
      <c r="L65" s="1573">
        <v>23</v>
      </c>
      <c r="M65" s="1573">
        <v>4</v>
      </c>
      <c r="N65" s="1618">
        <f t="shared" si="16"/>
        <v>27</v>
      </c>
      <c r="O65" s="1593"/>
      <c r="P65" s="1593"/>
      <c r="Q65" s="1593"/>
      <c r="R65" s="1593"/>
      <c r="S65" s="1593"/>
    </row>
    <row r="66" spans="1:19" s="1560" customFormat="1" ht="34.5" customHeight="1">
      <c r="A66" s="1574" t="s">
        <v>567</v>
      </c>
      <c r="B66" s="1577" t="s">
        <v>848</v>
      </c>
      <c r="C66" s="1578">
        <v>3</v>
      </c>
      <c r="D66" s="1578">
        <v>14</v>
      </c>
      <c r="E66" s="1622">
        <f t="shared" si="14"/>
        <v>17</v>
      </c>
      <c r="F66" s="1632"/>
      <c r="G66" s="1632"/>
      <c r="H66" s="1622"/>
      <c r="I66" s="1578">
        <v>11</v>
      </c>
      <c r="J66" s="1578">
        <v>17</v>
      </c>
      <c r="K66" s="1622">
        <f t="shared" si="15"/>
        <v>28</v>
      </c>
      <c r="L66" s="1578">
        <v>0</v>
      </c>
      <c r="M66" s="1578">
        <v>4</v>
      </c>
      <c r="N66" s="1622">
        <f t="shared" si="16"/>
        <v>4</v>
      </c>
      <c r="O66" s="1593"/>
      <c r="P66" s="1593"/>
      <c r="Q66" s="1593"/>
      <c r="R66" s="1593"/>
      <c r="S66" s="1593"/>
    </row>
    <row r="67" spans="1:19" s="1560" customFormat="1" ht="34.5" customHeight="1">
      <c r="A67" s="1580" t="s">
        <v>568</v>
      </c>
      <c r="B67" s="1585" t="s">
        <v>1005</v>
      </c>
      <c r="C67" s="1586">
        <f>SUM(C65:C66)</f>
        <v>26</v>
      </c>
      <c r="D67" s="1586">
        <f>SUM(D65:D66)</f>
        <v>29</v>
      </c>
      <c r="E67" s="1626">
        <f t="shared" si="14"/>
        <v>55</v>
      </c>
      <c r="F67" s="1633"/>
      <c r="G67" s="1633"/>
      <c r="H67" s="1626"/>
      <c r="I67" s="1586">
        <f>SUM(I65:I66)</f>
        <v>30</v>
      </c>
      <c r="J67" s="1586">
        <f>SUM(J65:J66)</f>
        <v>33</v>
      </c>
      <c r="K67" s="1626">
        <f t="shared" si="15"/>
        <v>63</v>
      </c>
      <c r="L67" s="1586">
        <f>SUM(L65:L66)</f>
        <v>23</v>
      </c>
      <c r="M67" s="1586">
        <f>SUM(M65:M66)</f>
        <v>8</v>
      </c>
      <c r="N67" s="1626">
        <f t="shared" si="16"/>
        <v>31</v>
      </c>
      <c r="O67" s="1593"/>
      <c r="P67" s="1593"/>
      <c r="Q67" s="1593"/>
      <c r="R67" s="1593"/>
      <c r="S67" s="1593"/>
    </row>
    <row r="68" spans="1:19" s="1550" customFormat="1" ht="23.25">
      <c r="A68" s="1609" t="s">
        <v>1016</v>
      </c>
      <c r="B68" s="1545"/>
      <c r="C68" s="1592"/>
      <c r="D68" s="1592"/>
      <c r="E68" s="1607"/>
      <c r="F68" s="1546"/>
      <c r="G68" s="1546"/>
      <c r="H68" s="1607"/>
      <c r="I68" s="1546" t="s">
        <v>217</v>
      </c>
      <c r="J68" s="1546"/>
      <c r="K68" s="1607"/>
      <c r="L68" s="1546"/>
      <c r="M68" s="1546"/>
      <c r="N68" s="1608" t="s">
        <v>1017</v>
      </c>
      <c r="O68" s="1545"/>
      <c r="P68" s="1545"/>
      <c r="Q68" s="1545"/>
      <c r="R68" s="1545"/>
      <c r="S68" s="1545"/>
    </row>
    <row r="69" spans="1:19" s="1560" customFormat="1" ht="19.5" customHeight="1">
      <c r="A69" s="1551" t="s">
        <v>556</v>
      </c>
      <c r="B69" s="1552"/>
      <c r="C69" s="1553" t="s">
        <v>213</v>
      </c>
      <c r="D69" s="1554"/>
      <c r="E69" s="1611" t="s">
        <v>123</v>
      </c>
      <c r="F69" s="1553"/>
      <c r="G69" s="1554"/>
      <c r="H69" s="1611"/>
      <c r="I69" s="1554"/>
      <c r="J69" s="1554"/>
      <c r="K69" s="1611"/>
      <c r="L69" s="1602" t="s">
        <v>128</v>
      </c>
      <c r="M69" s="1558"/>
      <c r="N69" s="1611" t="s">
        <v>129</v>
      </c>
      <c r="O69" s="1593"/>
      <c r="P69" s="1593"/>
      <c r="Q69" s="1593"/>
      <c r="R69" s="1593"/>
      <c r="S69" s="1593"/>
    </row>
    <row r="70" spans="1:19" s="1560" customFormat="1" ht="19.5" customHeight="1">
      <c r="A70" s="1561" t="s">
        <v>558</v>
      </c>
      <c r="B70" s="1562"/>
      <c r="C70" s="1563" t="s">
        <v>842</v>
      </c>
      <c r="D70" s="1563" t="s">
        <v>843</v>
      </c>
      <c r="E70" s="1612" t="s">
        <v>130</v>
      </c>
      <c r="F70" s="1563"/>
      <c r="G70" s="1563"/>
      <c r="H70" s="1612"/>
      <c r="I70" s="1563"/>
      <c r="J70" s="1563"/>
      <c r="K70" s="1612"/>
      <c r="L70" s="1563" t="s">
        <v>842</v>
      </c>
      <c r="M70" s="1563" t="s">
        <v>843</v>
      </c>
      <c r="N70" s="1612" t="s">
        <v>130</v>
      </c>
      <c r="O70" s="1593"/>
      <c r="P70" s="1593"/>
      <c r="Q70" s="1593"/>
      <c r="R70" s="1593"/>
      <c r="S70" s="1593"/>
    </row>
    <row r="71" spans="1:19" s="1560" customFormat="1" ht="19.5" customHeight="1">
      <c r="A71" s="1566"/>
      <c r="B71" s="1567"/>
      <c r="C71" s="1568" t="s">
        <v>844</v>
      </c>
      <c r="D71" s="1568" t="s">
        <v>845</v>
      </c>
      <c r="E71" s="1614" t="s">
        <v>131</v>
      </c>
      <c r="F71" s="1568"/>
      <c r="G71" s="1568"/>
      <c r="H71" s="1614"/>
      <c r="I71" s="1568"/>
      <c r="J71" s="1568"/>
      <c r="K71" s="1614"/>
      <c r="L71" s="1568" t="s">
        <v>844</v>
      </c>
      <c r="M71" s="1568" t="s">
        <v>845</v>
      </c>
      <c r="N71" s="1614" t="s">
        <v>131</v>
      </c>
      <c r="O71" s="1593"/>
      <c r="P71" s="1593"/>
      <c r="Q71" s="1593"/>
      <c r="R71" s="1593"/>
      <c r="S71" s="1593"/>
    </row>
    <row r="72" spans="1:19" s="1560" customFormat="1" ht="34.5" customHeight="1">
      <c r="A72" s="1571" t="s">
        <v>846</v>
      </c>
      <c r="B72" s="1572" t="s">
        <v>847</v>
      </c>
      <c r="C72" s="1598">
        <v>0</v>
      </c>
      <c r="D72" s="1598">
        <v>23</v>
      </c>
      <c r="E72" s="1617">
        <f t="shared" ref="E72:E83" si="17">SUM(C72:D72)</f>
        <v>23</v>
      </c>
      <c r="F72" s="1631"/>
      <c r="G72" s="1631"/>
      <c r="H72" s="1618"/>
      <c r="I72" s="1631"/>
      <c r="J72" s="1631"/>
      <c r="K72" s="1618"/>
      <c r="L72" s="1598">
        <v>0</v>
      </c>
      <c r="M72" s="1598">
        <v>0</v>
      </c>
      <c r="N72" s="1617">
        <f>SUM(L72:M72)</f>
        <v>0</v>
      </c>
      <c r="O72" s="1593"/>
      <c r="P72" s="1593"/>
      <c r="Q72" s="1593"/>
      <c r="R72" s="1593"/>
      <c r="S72" s="1593"/>
    </row>
    <row r="73" spans="1:19" s="1560" customFormat="1" ht="34.5" customHeight="1">
      <c r="A73" s="1574" t="s">
        <v>217</v>
      </c>
      <c r="B73" s="1577" t="s">
        <v>848</v>
      </c>
      <c r="C73" s="1599">
        <v>0</v>
      </c>
      <c r="D73" s="1599">
        <v>7</v>
      </c>
      <c r="E73" s="1621">
        <f t="shared" si="17"/>
        <v>7</v>
      </c>
      <c r="F73" s="1632"/>
      <c r="G73" s="1632"/>
      <c r="H73" s="1622"/>
      <c r="I73" s="1632"/>
      <c r="J73" s="1632"/>
      <c r="K73" s="1622"/>
      <c r="L73" s="1599">
        <v>0</v>
      </c>
      <c r="M73" s="1599">
        <v>0</v>
      </c>
      <c r="N73" s="1621">
        <f t="shared" ref="N73:N83" si="18">SUM(L73:M73)</f>
        <v>0</v>
      </c>
      <c r="O73" s="1593"/>
      <c r="P73" s="1593"/>
      <c r="Q73" s="1593"/>
      <c r="R73" s="1593"/>
      <c r="S73" s="1593"/>
    </row>
    <row r="74" spans="1:19" s="1560" customFormat="1" ht="34.5" customHeight="1">
      <c r="A74" s="1580" t="s">
        <v>731</v>
      </c>
      <c r="B74" s="1585" t="s">
        <v>1005</v>
      </c>
      <c r="C74" s="1586">
        <f>SUM(C72:C73)</f>
        <v>0</v>
      </c>
      <c r="D74" s="1586">
        <f>SUM(D72:D73)</f>
        <v>30</v>
      </c>
      <c r="E74" s="1625">
        <f t="shared" si="17"/>
        <v>30</v>
      </c>
      <c r="F74" s="1633"/>
      <c r="G74" s="1633"/>
      <c r="H74" s="1626"/>
      <c r="I74" s="1633"/>
      <c r="J74" s="1633"/>
      <c r="K74" s="1626"/>
      <c r="L74" s="1586">
        <f>SUM(L72:L73)</f>
        <v>0</v>
      </c>
      <c r="M74" s="1586">
        <f>SUM(M72:M73)</f>
        <v>0</v>
      </c>
      <c r="N74" s="1625">
        <f t="shared" si="18"/>
        <v>0</v>
      </c>
      <c r="O74" s="1593"/>
      <c r="P74" s="1593"/>
      <c r="Q74" s="1593"/>
      <c r="R74" s="1593"/>
      <c r="S74" s="1593"/>
    </row>
    <row r="75" spans="1:19" s="1560" customFormat="1" ht="34.5" customHeight="1">
      <c r="A75" s="1571" t="s">
        <v>1006</v>
      </c>
      <c r="B75" s="1572" t="s">
        <v>847</v>
      </c>
      <c r="C75" s="1598">
        <v>5</v>
      </c>
      <c r="D75" s="1573">
        <v>3</v>
      </c>
      <c r="E75" s="1617">
        <f t="shared" si="17"/>
        <v>8</v>
      </c>
      <c r="F75" s="1631"/>
      <c r="G75" s="1631"/>
      <c r="H75" s="1618"/>
      <c r="I75" s="1631"/>
      <c r="J75" s="1631"/>
      <c r="K75" s="1618"/>
      <c r="L75" s="1573">
        <v>0</v>
      </c>
      <c r="M75" s="1573">
        <v>0</v>
      </c>
      <c r="N75" s="1617">
        <f t="shared" si="18"/>
        <v>0</v>
      </c>
      <c r="O75" s="1593"/>
      <c r="P75" s="1593"/>
      <c r="Q75" s="1593"/>
      <c r="R75" s="1593"/>
      <c r="S75" s="1593"/>
    </row>
    <row r="76" spans="1:19" s="1560" customFormat="1" ht="34.5" customHeight="1">
      <c r="A76" s="1574" t="s">
        <v>1007</v>
      </c>
      <c r="B76" s="1577" t="s">
        <v>848</v>
      </c>
      <c r="C76" s="1599">
        <v>0</v>
      </c>
      <c r="D76" s="1578">
        <v>25</v>
      </c>
      <c r="E76" s="1621">
        <f t="shared" si="17"/>
        <v>25</v>
      </c>
      <c r="F76" s="1632"/>
      <c r="G76" s="1632"/>
      <c r="H76" s="1622"/>
      <c r="I76" s="1632"/>
      <c r="J76" s="1632"/>
      <c r="K76" s="1622"/>
      <c r="L76" s="1578">
        <v>0</v>
      </c>
      <c r="M76" s="1578">
        <v>0</v>
      </c>
      <c r="N76" s="1621">
        <f t="shared" si="18"/>
        <v>0</v>
      </c>
      <c r="O76" s="1593"/>
      <c r="P76" s="1593"/>
      <c r="Q76" s="1593"/>
      <c r="R76" s="1593"/>
      <c r="S76" s="1593"/>
    </row>
    <row r="77" spans="1:19" s="1560" customFormat="1" ht="34.5" customHeight="1">
      <c r="A77" s="1580" t="s">
        <v>169</v>
      </c>
      <c r="B77" s="1585" t="s">
        <v>1005</v>
      </c>
      <c r="C77" s="1586">
        <f>SUM(C75:C76)</f>
        <v>5</v>
      </c>
      <c r="D77" s="1586">
        <f>SUM(D75:D76)</f>
        <v>28</v>
      </c>
      <c r="E77" s="1625">
        <f t="shared" si="17"/>
        <v>33</v>
      </c>
      <c r="F77" s="1633"/>
      <c r="G77" s="1633"/>
      <c r="H77" s="1626"/>
      <c r="I77" s="1633"/>
      <c r="J77" s="1633"/>
      <c r="K77" s="1626"/>
      <c r="L77" s="1586">
        <f>SUM(L75:L76)</f>
        <v>0</v>
      </c>
      <c r="M77" s="1586">
        <f>SUM(M75:M76)</f>
        <v>0</v>
      </c>
      <c r="N77" s="1625">
        <f t="shared" si="18"/>
        <v>0</v>
      </c>
      <c r="O77" s="1593"/>
      <c r="P77" s="1593"/>
      <c r="Q77" s="1593"/>
      <c r="R77" s="1593"/>
      <c r="S77" s="1593"/>
    </row>
    <row r="78" spans="1:19" s="1560" customFormat="1" ht="34.5" customHeight="1">
      <c r="A78" s="1571" t="s">
        <v>155</v>
      </c>
      <c r="B78" s="1572" t="s">
        <v>847</v>
      </c>
      <c r="C78" s="1573">
        <v>0</v>
      </c>
      <c r="D78" s="1573">
        <v>0</v>
      </c>
      <c r="E78" s="1617">
        <f t="shared" si="17"/>
        <v>0</v>
      </c>
      <c r="F78" s="1631"/>
      <c r="G78" s="1631"/>
      <c r="H78" s="1618"/>
      <c r="I78" s="1631"/>
      <c r="J78" s="1631"/>
      <c r="K78" s="1618"/>
      <c r="L78" s="1573">
        <v>0</v>
      </c>
      <c r="M78" s="1573">
        <v>0</v>
      </c>
      <c r="N78" s="1617">
        <f t="shared" si="18"/>
        <v>0</v>
      </c>
      <c r="O78" s="1593"/>
      <c r="P78" s="1593"/>
      <c r="Q78" s="1593"/>
      <c r="R78" s="1593"/>
      <c r="S78" s="1593"/>
    </row>
    <row r="79" spans="1:19" s="1560" customFormat="1" ht="34.5" customHeight="1">
      <c r="A79" s="1574"/>
      <c r="B79" s="1577" t="s">
        <v>848</v>
      </c>
      <c r="C79" s="1578">
        <v>0</v>
      </c>
      <c r="D79" s="1578">
        <v>3</v>
      </c>
      <c r="E79" s="1621">
        <f t="shared" si="17"/>
        <v>3</v>
      </c>
      <c r="F79" s="1632"/>
      <c r="G79" s="1632"/>
      <c r="H79" s="1622"/>
      <c r="I79" s="1632"/>
      <c r="J79" s="1632"/>
      <c r="K79" s="1622"/>
      <c r="L79" s="1578">
        <v>0</v>
      </c>
      <c r="M79" s="1578">
        <v>0</v>
      </c>
      <c r="N79" s="1621">
        <f t="shared" si="18"/>
        <v>0</v>
      </c>
      <c r="O79" s="1593"/>
      <c r="P79" s="1593"/>
      <c r="Q79" s="1593"/>
      <c r="R79" s="1593"/>
      <c r="S79" s="1593"/>
    </row>
    <row r="80" spans="1:19" s="1560" customFormat="1" ht="34.5" customHeight="1">
      <c r="A80" s="1580" t="s">
        <v>565</v>
      </c>
      <c r="B80" s="1585" t="s">
        <v>1005</v>
      </c>
      <c r="C80" s="1586">
        <f>SUM(C78:C79)</f>
        <v>0</v>
      </c>
      <c r="D80" s="1586">
        <f>SUM(D78:D79)</f>
        <v>3</v>
      </c>
      <c r="E80" s="1625">
        <f t="shared" si="17"/>
        <v>3</v>
      </c>
      <c r="F80" s="1633"/>
      <c r="G80" s="1633"/>
      <c r="H80" s="1626"/>
      <c r="I80" s="1633"/>
      <c r="J80" s="1633"/>
      <c r="K80" s="1626"/>
      <c r="L80" s="1586">
        <f>SUM(L78:L79)</f>
        <v>0</v>
      </c>
      <c r="M80" s="1586">
        <f>SUM(M78:M79)</f>
        <v>0</v>
      </c>
      <c r="N80" s="1625">
        <f t="shared" si="18"/>
        <v>0</v>
      </c>
      <c r="O80" s="1593"/>
      <c r="P80" s="1593"/>
      <c r="Q80" s="1593"/>
      <c r="R80" s="1593"/>
      <c r="S80" s="1593"/>
    </row>
    <row r="81" spans="1:19" s="1560" customFormat="1" ht="34.5" customHeight="1">
      <c r="A81" s="1571" t="s">
        <v>851</v>
      </c>
      <c r="B81" s="1572" t="s">
        <v>847</v>
      </c>
      <c r="C81" s="1573">
        <v>5</v>
      </c>
      <c r="D81" s="1573">
        <v>3</v>
      </c>
      <c r="E81" s="1617">
        <f t="shared" si="17"/>
        <v>8</v>
      </c>
      <c r="F81" s="1631"/>
      <c r="G81" s="1631"/>
      <c r="H81" s="1618"/>
      <c r="I81" s="1631"/>
      <c r="J81" s="1631"/>
      <c r="K81" s="1618"/>
      <c r="L81" s="1573">
        <v>0</v>
      </c>
      <c r="M81" s="1573">
        <v>0</v>
      </c>
      <c r="N81" s="1617">
        <f t="shared" si="18"/>
        <v>0</v>
      </c>
      <c r="O81" s="1593"/>
      <c r="P81" s="1593"/>
      <c r="Q81" s="1593"/>
      <c r="R81" s="1593"/>
      <c r="S81" s="1593"/>
    </row>
    <row r="82" spans="1:19" s="1560" customFormat="1" ht="34.5" customHeight="1">
      <c r="A82" s="1574" t="s">
        <v>567</v>
      </c>
      <c r="B82" s="1577" t="s">
        <v>848</v>
      </c>
      <c r="C82" s="1578">
        <v>1</v>
      </c>
      <c r="D82" s="1578">
        <v>6</v>
      </c>
      <c r="E82" s="1621">
        <f t="shared" si="17"/>
        <v>7</v>
      </c>
      <c r="F82" s="1632"/>
      <c r="G82" s="1632"/>
      <c r="H82" s="1622"/>
      <c r="I82" s="1632"/>
      <c r="J82" s="1632"/>
      <c r="K82" s="1622"/>
      <c r="L82" s="1578">
        <v>0</v>
      </c>
      <c r="M82" s="1578">
        <v>0</v>
      </c>
      <c r="N82" s="1621">
        <f t="shared" si="18"/>
        <v>0</v>
      </c>
      <c r="O82" s="1593"/>
      <c r="P82" s="1593"/>
      <c r="Q82" s="1593"/>
      <c r="R82" s="1593"/>
      <c r="S82" s="1593"/>
    </row>
    <row r="83" spans="1:19" s="1560" customFormat="1" ht="34.5" customHeight="1">
      <c r="A83" s="1580" t="s">
        <v>568</v>
      </c>
      <c r="B83" s="1585" t="s">
        <v>1005</v>
      </c>
      <c r="C83" s="1586">
        <f>SUM(C81:C82)</f>
        <v>6</v>
      </c>
      <c r="D83" s="1586">
        <f>SUM(D81:D82)</f>
        <v>9</v>
      </c>
      <c r="E83" s="1625">
        <f t="shared" si="17"/>
        <v>15</v>
      </c>
      <c r="F83" s="1633"/>
      <c r="G83" s="1633"/>
      <c r="H83" s="1626"/>
      <c r="I83" s="1633"/>
      <c r="J83" s="1633"/>
      <c r="K83" s="1626"/>
      <c r="L83" s="1586">
        <f>SUM(L81:L82)</f>
        <v>0</v>
      </c>
      <c r="M83" s="1586">
        <f>SUM(M81:M82)</f>
        <v>0</v>
      </c>
      <c r="N83" s="1625">
        <f t="shared" si="18"/>
        <v>0</v>
      </c>
      <c r="O83" s="1593"/>
      <c r="P83" s="1593"/>
      <c r="Q83" s="1593"/>
      <c r="R83" s="1593"/>
      <c r="S83" s="1593"/>
    </row>
    <row r="84" spans="1:19" ht="19.5" customHeight="1"/>
    <row r="85" spans="1:19" ht="19.5" customHeight="1"/>
    <row r="86" spans="1:19" ht="19.5" customHeight="1"/>
    <row r="87" spans="1:19" ht="34.5" customHeight="1"/>
    <row r="88" spans="1:19" ht="34.5" customHeight="1"/>
    <row r="89" spans="1:19" ht="34.5" customHeight="1"/>
    <row r="90" spans="1:19" ht="34.5" customHeight="1"/>
    <row r="91" spans="1:19" ht="34.5" customHeight="1"/>
    <row r="92" spans="1:19" ht="34.5" customHeight="1"/>
    <row r="93" spans="1:19" ht="34.5" customHeight="1"/>
    <row r="94" spans="1:19" ht="34.5" customHeight="1"/>
    <row r="95" spans="1:19" ht="34.5" customHeight="1"/>
    <row r="96" spans="1:19"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sheetData>
  <dataConsolidate>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15">
    <mergeCell ref="A69:B69"/>
    <mergeCell ref="A70:B70"/>
    <mergeCell ref="A21:B21"/>
    <mergeCell ref="A22:B22"/>
    <mergeCell ref="A37:B37"/>
    <mergeCell ref="A38:B38"/>
    <mergeCell ref="A53:B53"/>
    <mergeCell ref="A54:B54"/>
    <mergeCell ref="A1:N1"/>
    <mergeCell ref="A2:N2"/>
    <mergeCell ref="R3:S3"/>
    <mergeCell ref="A4:B4"/>
    <mergeCell ref="O4:P4"/>
    <mergeCell ref="A5:B5"/>
    <mergeCell ref="O5:P5"/>
  </mergeCells>
  <printOptions horizontalCentered="1" verticalCentered="1"/>
  <pageMargins left="0.74803149606299213" right="0.74803149606299213" top="0.98425196850393704" bottom="0.98425196850393704" header="0.51181102362204722" footer="0.51181102362204722"/>
  <pageSetup paperSize="9" scale="65" orientation="portrait" r:id="rId17"/>
  <headerFooter alignWithMargins="0"/>
  <rowBreaks count="2" manualBreakCount="2">
    <brk id="35" max="16383" man="1"/>
    <brk id="67" max="16383" man="1"/>
  </rowBreaks>
  <colBreaks count="1" manualBreakCount="1">
    <brk id="14" max="82"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2E22D-53AC-433B-9A42-D88FB2638C7F}">
  <dimension ref="A1:S109"/>
  <sheetViews>
    <sheetView showGridLines="0" zoomScale="110" zoomScaleNormal="110" workbookViewId="0">
      <selection sqref="A1:N1"/>
    </sheetView>
  </sheetViews>
  <sheetFormatPr defaultRowHeight="12.75"/>
  <cols>
    <col min="1" max="1" width="11.85546875" style="1420" customWidth="1"/>
    <col min="2" max="2" width="8.5703125" style="1420" customWidth="1"/>
    <col min="3" max="3" width="5.7109375" style="1635" customWidth="1"/>
    <col min="4" max="4" width="8.7109375" style="1635" customWidth="1"/>
    <col min="5" max="5" width="7.7109375" style="1635" customWidth="1"/>
    <col min="6" max="6" width="5.5703125" style="1635" customWidth="1"/>
    <col min="7" max="7" width="8.7109375" style="1635" customWidth="1"/>
    <col min="8" max="8" width="7.7109375" style="1635" customWidth="1"/>
    <col min="9" max="9" width="6" style="1635" customWidth="1"/>
    <col min="10" max="10" width="8.7109375" style="1635" customWidth="1"/>
    <col min="11" max="11" width="7.7109375" style="1635" customWidth="1"/>
    <col min="12" max="12" width="5.7109375" style="1635" customWidth="1"/>
    <col min="13" max="13" width="8.7109375" style="1635" customWidth="1"/>
    <col min="14" max="14" width="7.7109375" style="1635" customWidth="1"/>
    <col min="15" max="15" width="21" style="1420" customWidth="1"/>
    <col min="16" max="16" width="19" style="1420" customWidth="1"/>
    <col min="17" max="18" width="15.7109375" style="1420" customWidth="1"/>
    <col min="19" max="19" width="13.7109375" style="1420" customWidth="1"/>
    <col min="20" max="256" width="9.140625" style="1420"/>
    <col min="257" max="257" width="11.85546875" style="1420" customWidth="1"/>
    <col min="258" max="258" width="8.5703125" style="1420" customWidth="1"/>
    <col min="259" max="259" width="5.7109375" style="1420" customWidth="1"/>
    <col min="260" max="260" width="8.7109375" style="1420" customWidth="1"/>
    <col min="261" max="261" width="7.7109375" style="1420" customWidth="1"/>
    <col min="262" max="262" width="5.5703125" style="1420" customWidth="1"/>
    <col min="263" max="263" width="8.7109375" style="1420" customWidth="1"/>
    <col min="264" max="264" width="7.7109375" style="1420" customWidth="1"/>
    <col min="265" max="265" width="6" style="1420" customWidth="1"/>
    <col min="266" max="266" width="8.7109375" style="1420" customWidth="1"/>
    <col min="267" max="267" width="7.7109375" style="1420" customWidth="1"/>
    <col min="268" max="268" width="5.7109375" style="1420" customWidth="1"/>
    <col min="269" max="269" width="8.7109375" style="1420" customWidth="1"/>
    <col min="270" max="270" width="7.7109375" style="1420" customWidth="1"/>
    <col min="271" max="271" width="21" style="1420" customWidth="1"/>
    <col min="272" max="272" width="19" style="1420" customWidth="1"/>
    <col min="273" max="274" width="15.7109375" style="1420" customWidth="1"/>
    <col min="275" max="275" width="13.7109375" style="1420" customWidth="1"/>
    <col min="276" max="512" width="9.140625" style="1420"/>
    <col min="513" max="513" width="11.85546875" style="1420" customWidth="1"/>
    <col min="514" max="514" width="8.5703125" style="1420" customWidth="1"/>
    <col min="515" max="515" width="5.7109375" style="1420" customWidth="1"/>
    <col min="516" max="516" width="8.7109375" style="1420" customWidth="1"/>
    <col min="517" max="517" width="7.7109375" style="1420" customWidth="1"/>
    <col min="518" max="518" width="5.5703125" style="1420" customWidth="1"/>
    <col min="519" max="519" width="8.7109375" style="1420" customWidth="1"/>
    <col min="520" max="520" width="7.7109375" style="1420" customWidth="1"/>
    <col min="521" max="521" width="6" style="1420" customWidth="1"/>
    <col min="522" max="522" width="8.7109375" style="1420" customWidth="1"/>
    <col min="523" max="523" width="7.7109375" style="1420" customWidth="1"/>
    <col min="524" max="524" width="5.7109375" style="1420" customWidth="1"/>
    <col min="525" max="525" width="8.7109375" style="1420" customWidth="1"/>
    <col min="526" max="526" width="7.7109375" style="1420" customWidth="1"/>
    <col min="527" max="527" width="21" style="1420" customWidth="1"/>
    <col min="528" max="528" width="19" style="1420" customWidth="1"/>
    <col min="529" max="530" width="15.7109375" style="1420" customWidth="1"/>
    <col min="531" max="531" width="13.7109375" style="1420" customWidth="1"/>
    <col min="532" max="768" width="9.140625" style="1420"/>
    <col min="769" max="769" width="11.85546875" style="1420" customWidth="1"/>
    <col min="770" max="770" width="8.5703125" style="1420" customWidth="1"/>
    <col min="771" max="771" width="5.7109375" style="1420" customWidth="1"/>
    <col min="772" max="772" width="8.7109375" style="1420" customWidth="1"/>
    <col min="773" max="773" width="7.7109375" style="1420" customWidth="1"/>
    <col min="774" max="774" width="5.5703125" style="1420" customWidth="1"/>
    <col min="775" max="775" width="8.7109375" style="1420" customWidth="1"/>
    <col min="776" max="776" width="7.7109375" style="1420" customWidth="1"/>
    <col min="777" max="777" width="6" style="1420" customWidth="1"/>
    <col min="778" max="778" width="8.7109375" style="1420" customWidth="1"/>
    <col min="779" max="779" width="7.7109375" style="1420" customWidth="1"/>
    <col min="780" max="780" width="5.7109375" style="1420" customWidth="1"/>
    <col min="781" max="781" width="8.7109375" style="1420" customWidth="1"/>
    <col min="782" max="782" width="7.7109375" style="1420" customWidth="1"/>
    <col min="783" max="783" width="21" style="1420" customWidth="1"/>
    <col min="784" max="784" width="19" style="1420" customWidth="1"/>
    <col min="785" max="786" width="15.7109375" style="1420" customWidth="1"/>
    <col min="787" max="787" width="13.7109375" style="1420" customWidth="1"/>
    <col min="788" max="1024" width="9.140625" style="1420"/>
    <col min="1025" max="1025" width="11.85546875" style="1420" customWidth="1"/>
    <col min="1026" max="1026" width="8.5703125" style="1420" customWidth="1"/>
    <col min="1027" max="1027" width="5.7109375" style="1420" customWidth="1"/>
    <col min="1028" max="1028" width="8.7109375" style="1420" customWidth="1"/>
    <col min="1029" max="1029" width="7.7109375" style="1420" customWidth="1"/>
    <col min="1030" max="1030" width="5.5703125" style="1420" customWidth="1"/>
    <col min="1031" max="1031" width="8.7109375" style="1420" customWidth="1"/>
    <col min="1032" max="1032" width="7.7109375" style="1420" customWidth="1"/>
    <col min="1033" max="1033" width="6" style="1420" customWidth="1"/>
    <col min="1034" max="1034" width="8.7109375" style="1420" customWidth="1"/>
    <col min="1035" max="1035" width="7.7109375" style="1420" customWidth="1"/>
    <col min="1036" max="1036" width="5.7109375" style="1420" customWidth="1"/>
    <col min="1037" max="1037" width="8.7109375" style="1420" customWidth="1"/>
    <col min="1038" max="1038" width="7.7109375" style="1420" customWidth="1"/>
    <col min="1039" max="1039" width="21" style="1420" customWidth="1"/>
    <col min="1040" max="1040" width="19" style="1420" customWidth="1"/>
    <col min="1041" max="1042" width="15.7109375" style="1420" customWidth="1"/>
    <col min="1043" max="1043" width="13.7109375" style="1420" customWidth="1"/>
    <col min="1044" max="1280" width="9.140625" style="1420"/>
    <col min="1281" max="1281" width="11.85546875" style="1420" customWidth="1"/>
    <col min="1282" max="1282" width="8.5703125" style="1420" customWidth="1"/>
    <col min="1283" max="1283" width="5.7109375" style="1420" customWidth="1"/>
    <col min="1284" max="1284" width="8.7109375" style="1420" customWidth="1"/>
    <col min="1285" max="1285" width="7.7109375" style="1420" customWidth="1"/>
    <col min="1286" max="1286" width="5.5703125" style="1420" customWidth="1"/>
    <col min="1287" max="1287" width="8.7109375" style="1420" customWidth="1"/>
    <col min="1288" max="1288" width="7.7109375" style="1420" customWidth="1"/>
    <col min="1289" max="1289" width="6" style="1420" customWidth="1"/>
    <col min="1290" max="1290" width="8.7109375" style="1420" customWidth="1"/>
    <col min="1291" max="1291" width="7.7109375" style="1420" customWidth="1"/>
    <col min="1292" max="1292" width="5.7109375" style="1420" customWidth="1"/>
    <col min="1293" max="1293" width="8.7109375" style="1420" customWidth="1"/>
    <col min="1294" max="1294" width="7.7109375" style="1420" customWidth="1"/>
    <col min="1295" max="1295" width="21" style="1420" customWidth="1"/>
    <col min="1296" max="1296" width="19" style="1420" customWidth="1"/>
    <col min="1297" max="1298" width="15.7109375" style="1420" customWidth="1"/>
    <col min="1299" max="1299" width="13.7109375" style="1420" customWidth="1"/>
    <col min="1300" max="1536" width="9.140625" style="1420"/>
    <col min="1537" max="1537" width="11.85546875" style="1420" customWidth="1"/>
    <col min="1538" max="1538" width="8.5703125" style="1420" customWidth="1"/>
    <col min="1539" max="1539" width="5.7109375" style="1420" customWidth="1"/>
    <col min="1540" max="1540" width="8.7109375" style="1420" customWidth="1"/>
    <col min="1541" max="1541" width="7.7109375" style="1420" customWidth="1"/>
    <col min="1542" max="1542" width="5.5703125" style="1420" customWidth="1"/>
    <col min="1543" max="1543" width="8.7109375" style="1420" customWidth="1"/>
    <col min="1544" max="1544" width="7.7109375" style="1420" customWidth="1"/>
    <col min="1545" max="1545" width="6" style="1420" customWidth="1"/>
    <col min="1546" max="1546" width="8.7109375" style="1420" customWidth="1"/>
    <col min="1547" max="1547" width="7.7109375" style="1420" customWidth="1"/>
    <col min="1548" max="1548" width="5.7109375" style="1420" customWidth="1"/>
    <col min="1549" max="1549" width="8.7109375" style="1420" customWidth="1"/>
    <col min="1550" max="1550" width="7.7109375" style="1420" customWidth="1"/>
    <col min="1551" max="1551" width="21" style="1420" customWidth="1"/>
    <col min="1552" max="1552" width="19" style="1420" customWidth="1"/>
    <col min="1553" max="1554" width="15.7109375" style="1420" customWidth="1"/>
    <col min="1555" max="1555" width="13.7109375" style="1420" customWidth="1"/>
    <col min="1556" max="1792" width="9.140625" style="1420"/>
    <col min="1793" max="1793" width="11.85546875" style="1420" customWidth="1"/>
    <col min="1794" max="1794" width="8.5703125" style="1420" customWidth="1"/>
    <col min="1795" max="1795" width="5.7109375" style="1420" customWidth="1"/>
    <col min="1796" max="1796" width="8.7109375" style="1420" customWidth="1"/>
    <col min="1797" max="1797" width="7.7109375" style="1420" customWidth="1"/>
    <col min="1798" max="1798" width="5.5703125" style="1420" customWidth="1"/>
    <col min="1799" max="1799" width="8.7109375" style="1420" customWidth="1"/>
    <col min="1800" max="1800" width="7.7109375" style="1420" customWidth="1"/>
    <col min="1801" max="1801" width="6" style="1420" customWidth="1"/>
    <col min="1802" max="1802" width="8.7109375" style="1420" customWidth="1"/>
    <col min="1803" max="1803" width="7.7109375" style="1420" customWidth="1"/>
    <col min="1804" max="1804" width="5.7109375" style="1420" customWidth="1"/>
    <col min="1805" max="1805" width="8.7109375" style="1420" customWidth="1"/>
    <col min="1806" max="1806" width="7.7109375" style="1420" customWidth="1"/>
    <col min="1807" max="1807" width="21" style="1420" customWidth="1"/>
    <col min="1808" max="1808" width="19" style="1420" customWidth="1"/>
    <col min="1809" max="1810" width="15.7109375" style="1420" customWidth="1"/>
    <col min="1811" max="1811" width="13.7109375" style="1420" customWidth="1"/>
    <col min="1812" max="2048" width="9.140625" style="1420"/>
    <col min="2049" max="2049" width="11.85546875" style="1420" customWidth="1"/>
    <col min="2050" max="2050" width="8.5703125" style="1420" customWidth="1"/>
    <col min="2051" max="2051" width="5.7109375" style="1420" customWidth="1"/>
    <col min="2052" max="2052" width="8.7109375" style="1420" customWidth="1"/>
    <col min="2053" max="2053" width="7.7109375" style="1420" customWidth="1"/>
    <col min="2054" max="2054" width="5.5703125" style="1420" customWidth="1"/>
    <col min="2055" max="2055" width="8.7109375" style="1420" customWidth="1"/>
    <col min="2056" max="2056" width="7.7109375" style="1420" customWidth="1"/>
    <col min="2057" max="2057" width="6" style="1420" customWidth="1"/>
    <col min="2058" max="2058" width="8.7109375" style="1420" customWidth="1"/>
    <col min="2059" max="2059" width="7.7109375" style="1420" customWidth="1"/>
    <col min="2060" max="2060" width="5.7109375" style="1420" customWidth="1"/>
    <col min="2061" max="2061" width="8.7109375" style="1420" customWidth="1"/>
    <col min="2062" max="2062" width="7.7109375" style="1420" customWidth="1"/>
    <col min="2063" max="2063" width="21" style="1420" customWidth="1"/>
    <col min="2064" max="2064" width="19" style="1420" customWidth="1"/>
    <col min="2065" max="2066" width="15.7109375" style="1420" customWidth="1"/>
    <col min="2067" max="2067" width="13.7109375" style="1420" customWidth="1"/>
    <col min="2068" max="2304" width="9.140625" style="1420"/>
    <col min="2305" max="2305" width="11.85546875" style="1420" customWidth="1"/>
    <col min="2306" max="2306" width="8.5703125" style="1420" customWidth="1"/>
    <col min="2307" max="2307" width="5.7109375" style="1420" customWidth="1"/>
    <col min="2308" max="2308" width="8.7109375" style="1420" customWidth="1"/>
    <col min="2309" max="2309" width="7.7109375" style="1420" customWidth="1"/>
    <col min="2310" max="2310" width="5.5703125" style="1420" customWidth="1"/>
    <col min="2311" max="2311" width="8.7109375" style="1420" customWidth="1"/>
    <col min="2312" max="2312" width="7.7109375" style="1420" customWidth="1"/>
    <col min="2313" max="2313" width="6" style="1420" customWidth="1"/>
    <col min="2314" max="2314" width="8.7109375" style="1420" customWidth="1"/>
    <col min="2315" max="2315" width="7.7109375" style="1420" customWidth="1"/>
    <col min="2316" max="2316" width="5.7109375" style="1420" customWidth="1"/>
    <col min="2317" max="2317" width="8.7109375" style="1420" customWidth="1"/>
    <col min="2318" max="2318" width="7.7109375" style="1420" customWidth="1"/>
    <col min="2319" max="2319" width="21" style="1420" customWidth="1"/>
    <col min="2320" max="2320" width="19" style="1420" customWidth="1"/>
    <col min="2321" max="2322" width="15.7109375" style="1420" customWidth="1"/>
    <col min="2323" max="2323" width="13.7109375" style="1420" customWidth="1"/>
    <col min="2324" max="2560" width="9.140625" style="1420"/>
    <col min="2561" max="2561" width="11.85546875" style="1420" customWidth="1"/>
    <col min="2562" max="2562" width="8.5703125" style="1420" customWidth="1"/>
    <col min="2563" max="2563" width="5.7109375" style="1420" customWidth="1"/>
    <col min="2564" max="2564" width="8.7109375" style="1420" customWidth="1"/>
    <col min="2565" max="2565" width="7.7109375" style="1420" customWidth="1"/>
    <col min="2566" max="2566" width="5.5703125" style="1420" customWidth="1"/>
    <col min="2567" max="2567" width="8.7109375" style="1420" customWidth="1"/>
    <col min="2568" max="2568" width="7.7109375" style="1420" customWidth="1"/>
    <col min="2569" max="2569" width="6" style="1420" customWidth="1"/>
    <col min="2570" max="2570" width="8.7109375" style="1420" customWidth="1"/>
    <col min="2571" max="2571" width="7.7109375" style="1420" customWidth="1"/>
    <col min="2572" max="2572" width="5.7109375" style="1420" customWidth="1"/>
    <col min="2573" max="2573" width="8.7109375" style="1420" customWidth="1"/>
    <col min="2574" max="2574" width="7.7109375" style="1420" customWidth="1"/>
    <col min="2575" max="2575" width="21" style="1420" customWidth="1"/>
    <col min="2576" max="2576" width="19" style="1420" customWidth="1"/>
    <col min="2577" max="2578" width="15.7109375" style="1420" customWidth="1"/>
    <col min="2579" max="2579" width="13.7109375" style="1420" customWidth="1"/>
    <col min="2580" max="2816" width="9.140625" style="1420"/>
    <col min="2817" max="2817" width="11.85546875" style="1420" customWidth="1"/>
    <col min="2818" max="2818" width="8.5703125" style="1420" customWidth="1"/>
    <col min="2819" max="2819" width="5.7109375" style="1420" customWidth="1"/>
    <col min="2820" max="2820" width="8.7109375" style="1420" customWidth="1"/>
    <col min="2821" max="2821" width="7.7109375" style="1420" customWidth="1"/>
    <col min="2822" max="2822" width="5.5703125" style="1420" customWidth="1"/>
    <col min="2823" max="2823" width="8.7109375" style="1420" customWidth="1"/>
    <col min="2824" max="2824" width="7.7109375" style="1420" customWidth="1"/>
    <col min="2825" max="2825" width="6" style="1420" customWidth="1"/>
    <col min="2826" max="2826" width="8.7109375" style="1420" customWidth="1"/>
    <col min="2827" max="2827" width="7.7109375" style="1420" customWidth="1"/>
    <col min="2828" max="2828" width="5.7109375" style="1420" customWidth="1"/>
    <col min="2829" max="2829" width="8.7109375" style="1420" customWidth="1"/>
    <col min="2830" max="2830" width="7.7109375" style="1420" customWidth="1"/>
    <col min="2831" max="2831" width="21" style="1420" customWidth="1"/>
    <col min="2832" max="2832" width="19" style="1420" customWidth="1"/>
    <col min="2833" max="2834" width="15.7109375" style="1420" customWidth="1"/>
    <col min="2835" max="2835" width="13.7109375" style="1420" customWidth="1"/>
    <col min="2836" max="3072" width="9.140625" style="1420"/>
    <col min="3073" max="3073" width="11.85546875" style="1420" customWidth="1"/>
    <col min="3074" max="3074" width="8.5703125" style="1420" customWidth="1"/>
    <col min="3075" max="3075" width="5.7109375" style="1420" customWidth="1"/>
    <col min="3076" max="3076" width="8.7109375" style="1420" customWidth="1"/>
    <col min="3077" max="3077" width="7.7109375" style="1420" customWidth="1"/>
    <col min="3078" max="3078" width="5.5703125" style="1420" customWidth="1"/>
    <col min="3079" max="3079" width="8.7109375" style="1420" customWidth="1"/>
    <col min="3080" max="3080" width="7.7109375" style="1420" customWidth="1"/>
    <col min="3081" max="3081" width="6" style="1420" customWidth="1"/>
    <col min="3082" max="3082" width="8.7109375" style="1420" customWidth="1"/>
    <col min="3083" max="3083" width="7.7109375" style="1420" customWidth="1"/>
    <col min="3084" max="3084" width="5.7109375" style="1420" customWidth="1"/>
    <col min="3085" max="3085" width="8.7109375" style="1420" customWidth="1"/>
    <col min="3086" max="3086" width="7.7109375" style="1420" customWidth="1"/>
    <col min="3087" max="3087" width="21" style="1420" customWidth="1"/>
    <col min="3088" max="3088" width="19" style="1420" customWidth="1"/>
    <col min="3089" max="3090" width="15.7109375" style="1420" customWidth="1"/>
    <col min="3091" max="3091" width="13.7109375" style="1420" customWidth="1"/>
    <col min="3092" max="3328" width="9.140625" style="1420"/>
    <col min="3329" max="3329" width="11.85546875" style="1420" customWidth="1"/>
    <col min="3330" max="3330" width="8.5703125" style="1420" customWidth="1"/>
    <col min="3331" max="3331" width="5.7109375" style="1420" customWidth="1"/>
    <col min="3332" max="3332" width="8.7109375" style="1420" customWidth="1"/>
    <col min="3333" max="3333" width="7.7109375" style="1420" customWidth="1"/>
    <col min="3334" max="3334" width="5.5703125" style="1420" customWidth="1"/>
    <col min="3335" max="3335" width="8.7109375" style="1420" customWidth="1"/>
    <col min="3336" max="3336" width="7.7109375" style="1420" customWidth="1"/>
    <col min="3337" max="3337" width="6" style="1420" customWidth="1"/>
    <col min="3338" max="3338" width="8.7109375" style="1420" customWidth="1"/>
    <col min="3339" max="3339" width="7.7109375" style="1420" customWidth="1"/>
    <col min="3340" max="3340" width="5.7109375" style="1420" customWidth="1"/>
    <col min="3341" max="3341" width="8.7109375" style="1420" customWidth="1"/>
    <col min="3342" max="3342" width="7.7109375" style="1420" customWidth="1"/>
    <col min="3343" max="3343" width="21" style="1420" customWidth="1"/>
    <col min="3344" max="3344" width="19" style="1420" customWidth="1"/>
    <col min="3345" max="3346" width="15.7109375" style="1420" customWidth="1"/>
    <col min="3347" max="3347" width="13.7109375" style="1420" customWidth="1"/>
    <col min="3348" max="3584" width="9.140625" style="1420"/>
    <col min="3585" max="3585" width="11.85546875" style="1420" customWidth="1"/>
    <col min="3586" max="3586" width="8.5703125" style="1420" customWidth="1"/>
    <col min="3587" max="3587" width="5.7109375" style="1420" customWidth="1"/>
    <col min="3588" max="3588" width="8.7109375" style="1420" customWidth="1"/>
    <col min="3589" max="3589" width="7.7109375" style="1420" customWidth="1"/>
    <col min="3590" max="3590" width="5.5703125" style="1420" customWidth="1"/>
    <col min="3591" max="3591" width="8.7109375" style="1420" customWidth="1"/>
    <col min="3592" max="3592" width="7.7109375" style="1420" customWidth="1"/>
    <col min="3593" max="3593" width="6" style="1420" customWidth="1"/>
    <col min="3594" max="3594" width="8.7109375" style="1420" customWidth="1"/>
    <col min="3595" max="3595" width="7.7109375" style="1420" customWidth="1"/>
    <col min="3596" max="3596" width="5.7109375" style="1420" customWidth="1"/>
    <col min="3597" max="3597" width="8.7109375" style="1420" customWidth="1"/>
    <col min="3598" max="3598" width="7.7109375" style="1420" customWidth="1"/>
    <col min="3599" max="3599" width="21" style="1420" customWidth="1"/>
    <col min="3600" max="3600" width="19" style="1420" customWidth="1"/>
    <col min="3601" max="3602" width="15.7109375" style="1420" customWidth="1"/>
    <col min="3603" max="3603" width="13.7109375" style="1420" customWidth="1"/>
    <col min="3604" max="3840" width="9.140625" style="1420"/>
    <col min="3841" max="3841" width="11.85546875" style="1420" customWidth="1"/>
    <col min="3842" max="3842" width="8.5703125" style="1420" customWidth="1"/>
    <col min="3843" max="3843" width="5.7109375" style="1420" customWidth="1"/>
    <col min="3844" max="3844" width="8.7109375" style="1420" customWidth="1"/>
    <col min="3845" max="3845" width="7.7109375" style="1420" customWidth="1"/>
    <col min="3846" max="3846" width="5.5703125" style="1420" customWidth="1"/>
    <col min="3847" max="3847" width="8.7109375" style="1420" customWidth="1"/>
    <col min="3848" max="3848" width="7.7109375" style="1420" customWidth="1"/>
    <col min="3849" max="3849" width="6" style="1420" customWidth="1"/>
    <col min="3850" max="3850" width="8.7109375" style="1420" customWidth="1"/>
    <col min="3851" max="3851" width="7.7109375" style="1420" customWidth="1"/>
    <col min="3852" max="3852" width="5.7109375" style="1420" customWidth="1"/>
    <col min="3853" max="3853" width="8.7109375" style="1420" customWidth="1"/>
    <col min="3854" max="3854" width="7.7109375" style="1420" customWidth="1"/>
    <col min="3855" max="3855" width="21" style="1420" customWidth="1"/>
    <col min="3856" max="3856" width="19" style="1420" customWidth="1"/>
    <col min="3857" max="3858" width="15.7109375" style="1420" customWidth="1"/>
    <col min="3859" max="3859" width="13.7109375" style="1420" customWidth="1"/>
    <col min="3860" max="4096" width="9.140625" style="1420"/>
    <col min="4097" max="4097" width="11.85546875" style="1420" customWidth="1"/>
    <col min="4098" max="4098" width="8.5703125" style="1420" customWidth="1"/>
    <col min="4099" max="4099" width="5.7109375" style="1420" customWidth="1"/>
    <col min="4100" max="4100" width="8.7109375" style="1420" customWidth="1"/>
    <col min="4101" max="4101" width="7.7109375" style="1420" customWidth="1"/>
    <col min="4102" max="4102" width="5.5703125" style="1420" customWidth="1"/>
    <col min="4103" max="4103" width="8.7109375" style="1420" customWidth="1"/>
    <col min="4104" max="4104" width="7.7109375" style="1420" customWidth="1"/>
    <col min="4105" max="4105" width="6" style="1420" customWidth="1"/>
    <col min="4106" max="4106" width="8.7109375" style="1420" customWidth="1"/>
    <col min="4107" max="4107" width="7.7109375" style="1420" customWidth="1"/>
    <col min="4108" max="4108" width="5.7109375" style="1420" customWidth="1"/>
    <col min="4109" max="4109" width="8.7109375" style="1420" customWidth="1"/>
    <col min="4110" max="4110" width="7.7109375" style="1420" customWidth="1"/>
    <col min="4111" max="4111" width="21" style="1420" customWidth="1"/>
    <col min="4112" max="4112" width="19" style="1420" customWidth="1"/>
    <col min="4113" max="4114" width="15.7109375" style="1420" customWidth="1"/>
    <col min="4115" max="4115" width="13.7109375" style="1420" customWidth="1"/>
    <col min="4116" max="4352" width="9.140625" style="1420"/>
    <col min="4353" max="4353" width="11.85546875" style="1420" customWidth="1"/>
    <col min="4354" max="4354" width="8.5703125" style="1420" customWidth="1"/>
    <col min="4355" max="4355" width="5.7109375" style="1420" customWidth="1"/>
    <col min="4356" max="4356" width="8.7109375" style="1420" customWidth="1"/>
    <col min="4357" max="4357" width="7.7109375" style="1420" customWidth="1"/>
    <col min="4358" max="4358" width="5.5703125" style="1420" customWidth="1"/>
    <col min="4359" max="4359" width="8.7109375" style="1420" customWidth="1"/>
    <col min="4360" max="4360" width="7.7109375" style="1420" customWidth="1"/>
    <col min="4361" max="4361" width="6" style="1420" customWidth="1"/>
    <col min="4362" max="4362" width="8.7109375" style="1420" customWidth="1"/>
    <col min="4363" max="4363" width="7.7109375" style="1420" customWidth="1"/>
    <col min="4364" max="4364" width="5.7109375" style="1420" customWidth="1"/>
    <col min="4365" max="4365" width="8.7109375" style="1420" customWidth="1"/>
    <col min="4366" max="4366" width="7.7109375" style="1420" customWidth="1"/>
    <col min="4367" max="4367" width="21" style="1420" customWidth="1"/>
    <col min="4368" max="4368" width="19" style="1420" customWidth="1"/>
    <col min="4369" max="4370" width="15.7109375" style="1420" customWidth="1"/>
    <col min="4371" max="4371" width="13.7109375" style="1420" customWidth="1"/>
    <col min="4372" max="4608" width="9.140625" style="1420"/>
    <col min="4609" max="4609" width="11.85546875" style="1420" customWidth="1"/>
    <col min="4610" max="4610" width="8.5703125" style="1420" customWidth="1"/>
    <col min="4611" max="4611" width="5.7109375" style="1420" customWidth="1"/>
    <col min="4612" max="4612" width="8.7109375" style="1420" customWidth="1"/>
    <col min="4613" max="4613" width="7.7109375" style="1420" customWidth="1"/>
    <col min="4614" max="4614" width="5.5703125" style="1420" customWidth="1"/>
    <col min="4615" max="4615" width="8.7109375" style="1420" customWidth="1"/>
    <col min="4616" max="4616" width="7.7109375" style="1420" customWidth="1"/>
    <col min="4617" max="4617" width="6" style="1420" customWidth="1"/>
    <col min="4618" max="4618" width="8.7109375" style="1420" customWidth="1"/>
    <col min="4619" max="4619" width="7.7109375" style="1420" customWidth="1"/>
    <col min="4620" max="4620" width="5.7109375" style="1420" customWidth="1"/>
    <col min="4621" max="4621" width="8.7109375" style="1420" customWidth="1"/>
    <col min="4622" max="4622" width="7.7109375" style="1420" customWidth="1"/>
    <col min="4623" max="4623" width="21" style="1420" customWidth="1"/>
    <col min="4624" max="4624" width="19" style="1420" customWidth="1"/>
    <col min="4625" max="4626" width="15.7109375" style="1420" customWidth="1"/>
    <col min="4627" max="4627" width="13.7109375" style="1420" customWidth="1"/>
    <col min="4628" max="4864" width="9.140625" style="1420"/>
    <col min="4865" max="4865" width="11.85546875" style="1420" customWidth="1"/>
    <col min="4866" max="4866" width="8.5703125" style="1420" customWidth="1"/>
    <col min="4867" max="4867" width="5.7109375" style="1420" customWidth="1"/>
    <col min="4868" max="4868" width="8.7109375" style="1420" customWidth="1"/>
    <col min="4869" max="4869" width="7.7109375" style="1420" customWidth="1"/>
    <col min="4870" max="4870" width="5.5703125" style="1420" customWidth="1"/>
    <col min="4871" max="4871" width="8.7109375" style="1420" customWidth="1"/>
    <col min="4872" max="4872" width="7.7109375" style="1420" customWidth="1"/>
    <col min="4873" max="4873" width="6" style="1420" customWidth="1"/>
    <col min="4874" max="4874" width="8.7109375" style="1420" customWidth="1"/>
    <col min="4875" max="4875" width="7.7109375" style="1420" customWidth="1"/>
    <col min="4876" max="4876" width="5.7109375" style="1420" customWidth="1"/>
    <col min="4877" max="4877" width="8.7109375" style="1420" customWidth="1"/>
    <col min="4878" max="4878" width="7.7109375" style="1420" customWidth="1"/>
    <col min="4879" max="4879" width="21" style="1420" customWidth="1"/>
    <col min="4880" max="4880" width="19" style="1420" customWidth="1"/>
    <col min="4881" max="4882" width="15.7109375" style="1420" customWidth="1"/>
    <col min="4883" max="4883" width="13.7109375" style="1420" customWidth="1"/>
    <col min="4884" max="5120" width="9.140625" style="1420"/>
    <col min="5121" max="5121" width="11.85546875" style="1420" customWidth="1"/>
    <col min="5122" max="5122" width="8.5703125" style="1420" customWidth="1"/>
    <col min="5123" max="5123" width="5.7109375" style="1420" customWidth="1"/>
    <col min="5124" max="5124" width="8.7109375" style="1420" customWidth="1"/>
    <col min="5125" max="5125" width="7.7109375" style="1420" customWidth="1"/>
    <col min="5126" max="5126" width="5.5703125" style="1420" customWidth="1"/>
    <col min="5127" max="5127" width="8.7109375" style="1420" customWidth="1"/>
    <col min="5128" max="5128" width="7.7109375" style="1420" customWidth="1"/>
    <col min="5129" max="5129" width="6" style="1420" customWidth="1"/>
    <col min="5130" max="5130" width="8.7109375" style="1420" customWidth="1"/>
    <col min="5131" max="5131" width="7.7109375" style="1420" customWidth="1"/>
    <col min="5132" max="5132" width="5.7109375" style="1420" customWidth="1"/>
    <col min="5133" max="5133" width="8.7109375" style="1420" customWidth="1"/>
    <col min="5134" max="5134" width="7.7109375" style="1420" customWidth="1"/>
    <col min="5135" max="5135" width="21" style="1420" customWidth="1"/>
    <col min="5136" max="5136" width="19" style="1420" customWidth="1"/>
    <col min="5137" max="5138" width="15.7109375" style="1420" customWidth="1"/>
    <col min="5139" max="5139" width="13.7109375" style="1420" customWidth="1"/>
    <col min="5140" max="5376" width="9.140625" style="1420"/>
    <col min="5377" max="5377" width="11.85546875" style="1420" customWidth="1"/>
    <col min="5378" max="5378" width="8.5703125" style="1420" customWidth="1"/>
    <col min="5379" max="5379" width="5.7109375" style="1420" customWidth="1"/>
    <col min="5380" max="5380" width="8.7109375" style="1420" customWidth="1"/>
    <col min="5381" max="5381" width="7.7109375" style="1420" customWidth="1"/>
    <col min="5382" max="5382" width="5.5703125" style="1420" customWidth="1"/>
    <col min="5383" max="5383" width="8.7109375" style="1420" customWidth="1"/>
    <col min="5384" max="5384" width="7.7109375" style="1420" customWidth="1"/>
    <col min="5385" max="5385" width="6" style="1420" customWidth="1"/>
    <col min="5386" max="5386" width="8.7109375" style="1420" customWidth="1"/>
    <col min="5387" max="5387" width="7.7109375" style="1420" customWidth="1"/>
    <col min="5388" max="5388" width="5.7109375" style="1420" customWidth="1"/>
    <col min="5389" max="5389" width="8.7109375" style="1420" customWidth="1"/>
    <col min="5390" max="5390" width="7.7109375" style="1420" customWidth="1"/>
    <col min="5391" max="5391" width="21" style="1420" customWidth="1"/>
    <col min="5392" max="5392" width="19" style="1420" customWidth="1"/>
    <col min="5393" max="5394" width="15.7109375" style="1420" customWidth="1"/>
    <col min="5395" max="5395" width="13.7109375" style="1420" customWidth="1"/>
    <col min="5396" max="5632" width="9.140625" style="1420"/>
    <col min="5633" max="5633" width="11.85546875" style="1420" customWidth="1"/>
    <col min="5634" max="5634" width="8.5703125" style="1420" customWidth="1"/>
    <col min="5635" max="5635" width="5.7109375" style="1420" customWidth="1"/>
    <col min="5636" max="5636" width="8.7109375" style="1420" customWidth="1"/>
    <col min="5637" max="5637" width="7.7109375" style="1420" customWidth="1"/>
    <col min="5638" max="5638" width="5.5703125" style="1420" customWidth="1"/>
    <col min="5639" max="5639" width="8.7109375" style="1420" customWidth="1"/>
    <col min="5640" max="5640" width="7.7109375" style="1420" customWidth="1"/>
    <col min="5641" max="5641" width="6" style="1420" customWidth="1"/>
    <col min="5642" max="5642" width="8.7109375" style="1420" customWidth="1"/>
    <col min="5643" max="5643" width="7.7109375" style="1420" customWidth="1"/>
    <col min="5644" max="5644" width="5.7109375" style="1420" customWidth="1"/>
    <col min="5645" max="5645" width="8.7109375" style="1420" customWidth="1"/>
    <col min="5646" max="5646" width="7.7109375" style="1420" customWidth="1"/>
    <col min="5647" max="5647" width="21" style="1420" customWidth="1"/>
    <col min="5648" max="5648" width="19" style="1420" customWidth="1"/>
    <col min="5649" max="5650" width="15.7109375" style="1420" customWidth="1"/>
    <col min="5651" max="5651" width="13.7109375" style="1420" customWidth="1"/>
    <col min="5652" max="5888" width="9.140625" style="1420"/>
    <col min="5889" max="5889" width="11.85546875" style="1420" customWidth="1"/>
    <col min="5890" max="5890" width="8.5703125" style="1420" customWidth="1"/>
    <col min="5891" max="5891" width="5.7109375" style="1420" customWidth="1"/>
    <col min="5892" max="5892" width="8.7109375" style="1420" customWidth="1"/>
    <col min="5893" max="5893" width="7.7109375" style="1420" customWidth="1"/>
    <col min="5894" max="5894" width="5.5703125" style="1420" customWidth="1"/>
    <col min="5895" max="5895" width="8.7109375" style="1420" customWidth="1"/>
    <col min="5896" max="5896" width="7.7109375" style="1420" customWidth="1"/>
    <col min="5897" max="5897" width="6" style="1420" customWidth="1"/>
    <col min="5898" max="5898" width="8.7109375" style="1420" customWidth="1"/>
    <col min="5899" max="5899" width="7.7109375" style="1420" customWidth="1"/>
    <col min="5900" max="5900" width="5.7109375" style="1420" customWidth="1"/>
    <col min="5901" max="5901" width="8.7109375" style="1420" customWidth="1"/>
    <col min="5902" max="5902" width="7.7109375" style="1420" customWidth="1"/>
    <col min="5903" max="5903" width="21" style="1420" customWidth="1"/>
    <col min="5904" max="5904" width="19" style="1420" customWidth="1"/>
    <col min="5905" max="5906" width="15.7109375" style="1420" customWidth="1"/>
    <col min="5907" max="5907" width="13.7109375" style="1420" customWidth="1"/>
    <col min="5908" max="6144" width="9.140625" style="1420"/>
    <col min="6145" max="6145" width="11.85546875" style="1420" customWidth="1"/>
    <col min="6146" max="6146" width="8.5703125" style="1420" customWidth="1"/>
    <col min="6147" max="6147" width="5.7109375" style="1420" customWidth="1"/>
    <col min="6148" max="6148" width="8.7109375" style="1420" customWidth="1"/>
    <col min="6149" max="6149" width="7.7109375" style="1420" customWidth="1"/>
    <col min="6150" max="6150" width="5.5703125" style="1420" customWidth="1"/>
    <col min="6151" max="6151" width="8.7109375" style="1420" customWidth="1"/>
    <col min="6152" max="6152" width="7.7109375" style="1420" customWidth="1"/>
    <col min="6153" max="6153" width="6" style="1420" customWidth="1"/>
    <col min="6154" max="6154" width="8.7109375" style="1420" customWidth="1"/>
    <col min="6155" max="6155" width="7.7109375" style="1420" customWidth="1"/>
    <col min="6156" max="6156" width="5.7109375" style="1420" customWidth="1"/>
    <col min="6157" max="6157" width="8.7109375" style="1420" customWidth="1"/>
    <col min="6158" max="6158" width="7.7109375" style="1420" customWidth="1"/>
    <col min="6159" max="6159" width="21" style="1420" customWidth="1"/>
    <col min="6160" max="6160" width="19" style="1420" customWidth="1"/>
    <col min="6161" max="6162" width="15.7109375" style="1420" customWidth="1"/>
    <col min="6163" max="6163" width="13.7109375" style="1420" customWidth="1"/>
    <col min="6164" max="6400" width="9.140625" style="1420"/>
    <col min="6401" max="6401" width="11.85546875" style="1420" customWidth="1"/>
    <col min="6402" max="6402" width="8.5703125" style="1420" customWidth="1"/>
    <col min="6403" max="6403" width="5.7109375" style="1420" customWidth="1"/>
    <col min="6404" max="6404" width="8.7109375" style="1420" customWidth="1"/>
    <col min="6405" max="6405" width="7.7109375" style="1420" customWidth="1"/>
    <col min="6406" max="6406" width="5.5703125" style="1420" customWidth="1"/>
    <col min="6407" max="6407" width="8.7109375" style="1420" customWidth="1"/>
    <col min="6408" max="6408" width="7.7109375" style="1420" customWidth="1"/>
    <col min="6409" max="6409" width="6" style="1420" customWidth="1"/>
    <col min="6410" max="6410" width="8.7109375" style="1420" customWidth="1"/>
    <col min="6411" max="6411" width="7.7109375" style="1420" customWidth="1"/>
    <col min="6412" max="6412" width="5.7109375" style="1420" customWidth="1"/>
    <col min="6413" max="6413" width="8.7109375" style="1420" customWidth="1"/>
    <col min="6414" max="6414" width="7.7109375" style="1420" customWidth="1"/>
    <col min="6415" max="6415" width="21" style="1420" customWidth="1"/>
    <col min="6416" max="6416" width="19" style="1420" customWidth="1"/>
    <col min="6417" max="6418" width="15.7109375" style="1420" customWidth="1"/>
    <col min="6419" max="6419" width="13.7109375" style="1420" customWidth="1"/>
    <col min="6420" max="6656" width="9.140625" style="1420"/>
    <col min="6657" max="6657" width="11.85546875" style="1420" customWidth="1"/>
    <col min="6658" max="6658" width="8.5703125" style="1420" customWidth="1"/>
    <col min="6659" max="6659" width="5.7109375" style="1420" customWidth="1"/>
    <col min="6660" max="6660" width="8.7109375" style="1420" customWidth="1"/>
    <col min="6661" max="6661" width="7.7109375" style="1420" customWidth="1"/>
    <col min="6662" max="6662" width="5.5703125" style="1420" customWidth="1"/>
    <col min="6663" max="6663" width="8.7109375" style="1420" customWidth="1"/>
    <col min="6664" max="6664" width="7.7109375" style="1420" customWidth="1"/>
    <col min="6665" max="6665" width="6" style="1420" customWidth="1"/>
    <col min="6666" max="6666" width="8.7109375" style="1420" customWidth="1"/>
    <col min="6667" max="6667" width="7.7109375" style="1420" customWidth="1"/>
    <col min="6668" max="6668" width="5.7109375" style="1420" customWidth="1"/>
    <col min="6669" max="6669" width="8.7109375" style="1420" customWidth="1"/>
    <col min="6670" max="6670" width="7.7109375" style="1420" customWidth="1"/>
    <col min="6671" max="6671" width="21" style="1420" customWidth="1"/>
    <col min="6672" max="6672" width="19" style="1420" customWidth="1"/>
    <col min="6673" max="6674" width="15.7109375" style="1420" customWidth="1"/>
    <col min="6675" max="6675" width="13.7109375" style="1420" customWidth="1"/>
    <col min="6676" max="6912" width="9.140625" style="1420"/>
    <col min="6913" max="6913" width="11.85546875" style="1420" customWidth="1"/>
    <col min="6914" max="6914" width="8.5703125" style="1420" customWidth="1"/>
    <col min="6915" max="6915" width="5.7109375" style="1420" customWidth="1"/>
    <col min="6916" max="6916" width="8.7109375" style="1420" customWidth="1"/>
    <col min="6917" max="6917" width="7.7109375" style="1420" customWidth="1"/>
    <col min="6918" max="6918" width="5.5703125" style="1420" customWidth="1"/>
    <col min="6919" max="6919" width="8.7109375" style="1420" customWidth="1"/>
    <col min="6920" max="6920" width="7.7109375" style="1420" customWidth="1"/>
    <col min="6921" max="6921" width="6" style="1420" customWidth="1"/>
    <col min="6922" max="6922" width="8.7109375" style="1420" customWidth="1"/>
    <col min="6923" max="6923" width="7.7109375" style="1420" customWidth="1"/>
    <col min="6924" max="6924" width="5.7109375" style="1420" customWidth="1"/>
    <col min="6925" max="6925" width="8.7109375" style="1420" customWidth="1"/>
    <col min="6926" max="6926" width="7.7109375" style="1420" customWidth="1"/>
    <col min="6927" max="6927" width="21" style="1420" customWidth="1"/>
    <col min="6928" max="6928" width="19" style="1420" customWidth="1"/>
    <col min="6929" max="6930" width="15.7109375" style="1420" customWidth="1"/>
    <col min="6931" max="6931" width="13.7109375" style="1420" customWidth="1"/>
    <col min="6932" max="7168" width="9.140625" style="1420"/>
    <col min="7169" max="7169" width="11.85546875" style="1420" customWidth="1"/>
    <col min="7170" max="7170" width="8.5703125" style="1420" customWidth="1"/>
    <col min="7171" max="7171" width="5.7109375" style="1420" customWidth="1"/>
    <col min="7172" max="7172" width="8.7109375" style="1420" customWidth="1"/>
    <col min="7173" max="7173" width="7.7109375" style="1420" customWidth="1"/>
    <col min="7174" max="7174" width="5.5703125" style="1420" customWidth="1"/>
    <col min="7175" max="7175" width="8.7109375" style="1420" customWidth="1"/>
    <col min="7176" max="7176" width="7.7109375" style="1420" customWidth="1"/>
    <col min="7177" max="7177" width="6" style="1420" customWidth="1"/>
    <col min="7178" max="7178" width="8.7109375" style="1420" customWidth="1"/>
    <col min="7179" max="7179" width="7.7109375" style="1420" customWidth="1"/>
    <col min="7180" max="7180" width="5.7109375" style="1420" customWidth="1"/>
    <col min="7181" max="7181" width="8.7109375" style="1420" customWidth="1"/>
    <col min="7182" max="7182" width="7.7109375" style="1420" customWidth="1"/>
    <col min="7183" max="7183" width="21" style="1420" customWidth="1"/>
    <col min="7184" max="7184" width="19" style="1420" customWidth="1"/>
    <col min="7185" max="7186" width="15.7109375" style="1420" customWidth="1"/>
    <col min="7187" max="7187" width="13.7109375" style="1420" customWidth="1"/>
    <col min="7188" max="7424" width="9.140625" style="1420"/>
    <col min="7425" max="7425" width="11.85546875" style="1420" customWidth="1"/>
    <col min="7426" max="7426" width="8.5703125" style="1420" customWidth="1"/>
    <col min="7427" max="7427" width="5.7109375" style="1420" customWidth="1"/>
    <col min="7428" max="7428" width="8.7109375" style="1420" customWidth="1"/>
    <col min="7429" max="7429" width="7.7109375" style="1420" customWidth="1"/>
    <col min="7430" max="7430" width="5.5703125" style="1420" customWidth="1"/>
    <col min="7431" max="7431" width="8.7109375" style="1420" customWidth="1"/>
    <col min="7432" max="7432" width="7.7109375" style="1420" customWidth="1"/>
    <col min="7433" max="7433" width="6" style="1420" customWidth="1"/>
    <col min="7434" max="7434" width="8.7109375" style="1420" customWidth="1"/>
    <col min="7435" max="7435" width="7.7109375" style="1420" customWidth="1"/>
    <col min="7436" max="7436" width="5.7109375" style="1420" customWidth="1"/>
    <col min="7437" max="7437" width="8.7109375" style="1420" customWidth="1"/>
    <col min="7438" max="7438" width="7.7109375" style="1420" customWidth="1"/>
    <col min="7439" max="7439" width="21" style="1420" customWidth="1"/>
    <col min="7440" max="7440" width="19" style="1420" customWidth="1"/>
    <col min="7441" max="7442" width="15.7109375" style="1420" customWidth="1"/>
    <col min="7443" max="7443" width="13.7109375" style="1420" customWidth="1"/>
    <col min="7444" max="7680" width="9.140625" style="1420"/>
    <col min="7681" max="7681" width="11.85546875" style="1420" customWidth="1"/>
    <col min="7682" max="7682" width="8.5703125" style="1420" customWidth="1"/>
    <col min="7683" max="7683" width="5.7109375" style="1420" customWidth="1"/>
    <col min="7684" max="7684" width="8.7109375" style="1420" customWidth="1"/>
    <col min="7685" max="7685" width="7.7109375" style="1420" customWidth="1"/>
    <col min="7686" max="7686" width="5.5703125" style="1420" customWidth="1"/>
    <col min="7687" max="7687" width="8.7109375" style="1420" customWidth="1"/>
    <col min="7688" max="7688" width="7.7109375" style="1420" customWidth="1"/>
    <col min="7689" max="7689" width="6" style="1420" customWidth="1"/>
    <col min="7690" max="7690" width="8.7109375" style="1420" customWidth="1"/>
    <col min="7691" max="7691" width="7.7109375" style="1420" customWidth="1"/>
    <col min="7692" max="7692" width="5.7109375" style="1420" customWidth="1"/>
    <col min="7693" max="7693" width="8.7109375" style="1420" customWidth="1"/>
    <col min="7694" max="7694" width="7.7109375" style="1420" customWidth="1"/>
    <col min="7695" max="7695" width="21" style="1420" customWidth="1"/>
    <col min="7696" max="7696" width="19" style="1420" customWidth="1"/>
    <col min="7697" max="7698" width="15.7109375" style="1420" customWidth="1"/>
    <col min="7699" max="7699" width="13.7109375" style="1420" customWidth="1"/>
    <col min="7700" max="7936" width="9.140625" style="1420"/>
    <col min="7937" max="7937" width="11.85546875" style="1420" customWidth="1"/>
    <col min="7938" max="7938" width="8.5703125" style="1420" customWidth="1"/>
    <col min="7939" max="7939" width="5.7109375" style="1420" customWidth="1"/>
    <col min="7940" max="7940" width="8.7109375" style="1420" customWidth="1"/>
    <col min="7941" max="7941" width="7.7109375" style="1420" customWidth="1"/>
    <col min="7942" max="7942" width="5.5703125" style="1420" customWidth="1"/>
    <col min="7943" max="7943" width="8.7109375" style="1420" customWidth="1"/>
    <col min="7944" max="7944" width="7.7109375" style="1420" customWidth="1"/>
    <col min="7945" max="7945" width="6" style="1420" customWidth="1"/>
    <col min="7946" max="7946" width="8.7109375" style="1420" customWidth="1"/>
    <col min="7947" max="7947" width="7.7109375" style="1420" customWidth="1"/>
    <col min="7948" max="7948" width="5.7109375" style="1420" customWidth="1"/>
    <col min="7949" max="7949" width="8.7109375" style="1420" customWidth="1"/>
    <col min="7950" max="7950" width="7.7109375" style="1420" customWidth="1"/>
    <col min="7951" max="7951" width="21" style="1420" customWidth="1"/>
    <col min="7952" max="7952" width="19" style="1420" customWidth="1"/>
    <col min="7953" max="7954" width="15.7109375" style="1420" customWidth="1"/>
    <col min="7955" max="7955" width="13.7109375" style="1420" customWidth="1"/>
    <col min="7956" max="8192" width="9.140625" style="1420"/>
    <col min="8193" max="8193" width="11.85546875" style="1420" customWidth="1"/>
    <col min="8194" max="8194" width="8.5703125" style="1420" customWidth="1"/>
    <col min="8195" max="8195" width="5.7109375" style="1420" customWidth="1"/>
    <col min="8196" max="8196" width="8.7109375" style="1420" customWidth="1"/>
    <col min="8197" max="8197" width="7.7109375" style="1420" customWidth="1"/>
    <col min="8198" max="8198" width="5.5703125" style="1420" customWidth="1"/>
    <col min="8199" max="8199" width="8.7109375" style="1420" customWidth="1"/>
    <col min="8200" max="8200" width="7.7109375" style="1420" customWidth="1"/>
    <col min="8201" max="8201" width="6" style="1420" customWidth="1"/>
    <col min="8202" max="8202" width="8.7109375" style="1420" customWidth="1"/>
    <col min="8203" max="8203" width="7.7109375" style="1420" customWidth="1"/>
    <col min="8204" max="8204" width="5.7109375" style="1420" customWidth="1"/>
    <col min="8205" max="8205" width="8.7109375" style="1420" customWidth="1"/>
    <col min="8206" max="8206" width="7.7109375" style="1420" customWidth="1"/>
    <col min="8207" max="8207" width="21" style="1420" customWidth="1"/>
    <col min="8208" max="8208" width="19" style="1420" customWidth="1"/>
    <col min="8209" max="8210" width="15.7109375" style="1420" customWidth="1"/>
    <col min="8211" max="8211" width="13.7109375" style="1420" customWidth="1"/>
    <col min="8212" max="8448" width="9.140625" style="1420"/>
    <col min="8449" max="8449" width="11.85546875" style="1420" customWidth="1"/>
    <col min="8450" max="8450" width="8.5703125" style="1420" customWidth="1"/>
    <col min="8451" max="8451" width="5.7109375" style="1420" customWidth="1"/>
    <col min="8452" max="8452" width="8.7109375" style="1420" customWidth="1"/>
    <col min="8453" max="8453" width="7.7109375" style="1420" customWidth="1"/>
    <col min="8454" max="8454" width="5.5703125" style="1420" customWidth="1"/>
    <col min="8455" max="8455" width="8.7109375" style="1420" customWidth="1"/>
    <col min="8456" max="8456" width="7.7109375" style="1420" customWidth="1"/>
    <col min="8457" max="8457" width="6" style="1420" customWidth="1"/>
    <col min="8458" max="8458" width="8.7109375" style="1420" customWidth="1"/>
    <col min="8459" max="8459" width="7.7109375" style="1420" customWidth="1"/>
    <col min="8460" max="8460" width="5.7109375" style="1420" customWidth="1"/>
    <col min="8461" max="8461" width="8.7109375" style="1420" customWidth="1"/>
    <col min="8462" max="8462" width="7.7109375" style="1420" customWidth="1"/>
    <col min="8463" max="8463" width="21" style="1420" customWidth="1"/>
    <col min="8464" max="8464" width="19" style="1420" customWidth="1"/>
    <col min="8465" max="8466" width="15.7109375" style="1420" customWidth="1"/>
    <col min="8467" max="8467" width="13.7109375" style="1420" customWidth="1"/>
    <col min="8468" max="8704" width="9.140625" style="1420"/>
    <col min="8705" max="8705" width="11.85546875" style="1420" customWidth="1"/>
    <col min="8706" max="8706" width="8.5703125" style="1420" customWidth="1"/>
    <col min="8707" max="8707" width="5.7109375" style="1420" customWidth="1"/>
    <col min="8708" max="8708" width="8.7109375" style="1420" customWidth="1"/>
    <col min="8709" max="8709" width="7.7109375" style="1420" customWidth="1"/>
    <col min="8710" max="8710" width="5.5703125" style="1420" customWidth="1"/>
    <col min="8711" max="8711" width="8.7109375" style="1420" customWidth="1"/>
    <col min="8712" max="8712" width="7.7109375" style="1420" customWidth="1"/>
    <col min="8713" max="8713" width="6" style="1420" customWidth="1"/>
    <col min="8714" max="8714" width="8.7109375" style="1420" customWidth="1"/>
    <col min="8715" max="8715" width="7.7109375" style="1420" customWidth="1"/>
    <col min="8716" max="8716" width="5.7109375" style="1420" customWidth="1"/>
    <col min="8717" max="8717" width="8.7109375" style="1420" customWidth="1"/>
    <col min="8718" max="8718" width="7.7109375" style="1420" customWidth="1"/>
    <col min="8719" max="8719" width="21" style="1420" customWidth="1"/>
    <col min="8720" max="8720" width="19" style="1420" customWidth="1"/>
    <col min="8721" max="8722" width="15.7109375" style="1420" customWidth="1"/>
    <col min="8723" max="8723" width="13.7109375" style="1420" customWidth="1"/>
    <col min="8724" max="8960" width="9.140625" style="1420"/>
    <col min="8961" max="8961" width="11.85546875" style="1420" customWidth="1"/>
    <col min="8962" max="8962" width="8.5703125" style="1420" customWidth="1"/>
    <col min="8963" max="8963" width="5.7109375" style="1420" customWidth="1"/>
    <col min="8964" max="8964" width="8.7109375" style="1420" customWidth="1"/>
    <col min="8965" max="8965" width="7.7109375" style="1420" customWidth="1"/>
    <col min="8966" max="8966" width="5.5703125" style="1420" customWidth="1"/>
    <col min="8967" max="8967" width="8.7109375" style="1420" customWidth="1"/>
    <col min="8968" max="8968" width="7.7109375" style="1420" customWidth="1"/>
    <col min="8969" max="8969" width="6" style="1420" customWidth="1"/>
    <col min="8970" max="8970" width="8.7109375" style="1420" customWidth="1"/>
    <col min="8971" max="8971" width="7.7109375" style="1420" customWidth="1"/>
    <col min="8972" max="8972" width="5.7109375" style="1420" customWidth="1"/>
    <col min="8973" max="8973" width="8.7109375" style="1420" customWidth="1"/>
    <col min="8974" max="8974" width="7.7109375" style="1420" customWidth="1"/>
    <col min="8975" max="8975" width="21" style="1420" customWidth="1"/>
    <col min="8976" max="8976" width="19" style="1420" customWidth="1"/>
    <col min="8977" max="8978" width="15.7109375" style="1420" customWidth="1"/>
    <col min="8979" max="8979" width="13.7109375" style="1420" customWidth="1"/>
    <col min="8980" max="9216" width="9.140625" style="1420"/>
    <col min="9217" max="9217" width="11.85546875" style="1420" customWidth="1"/>
    <col min="9218" max="9218" width="8.5703125" style="1420" customWidth="1"/>
    <col min="9219" max="9219" width="5.7109375" style="1420" customWidth="1"/>
    <col min="9220" max="9220" width="8.7109375" style="1420" customWidth="1"/>
    <col min="9221" max="9221" width="7.7109375" style="1420" customWidth="1"/>
    <col min="9222" max="9222" width="5.5703125" style="1420" customWidth="1"/>
    <col min="9223" max="9223" width="8.7109375" style="1420" customWidth="1"/>
    <col min="9224" max="9224" width="7.7109375" style="1420" customWidth="1"/>
    <col min="9225" max="9225" width="6" style="1420" customWidth="1"/>
    <col min="9226" max="9226" width="8.7109375" style="1420" customWidth="1"/>
    <col min="9227" max="9227" width="7.7109375" style="1420" customWidth="1"/>
    <col min="9228" max="9228" width="5.7109375" style="1420" customWidth="1"/>
    <col min="9229" max="9229" width="8.7109375" style="1420" customWidth="1"/>
    <col min="9230" max="9230" width="7.7109375" style="1420" customWidth="1"/>
    <col min="9231" max="9231" width="21" style="1420" customWidth="1"/>
    <col min="9232" max="9232" width="19" style="1420" customWidth="1"/>
    <col min="9233" max="9234" width="15.7109375" style="1420" customWidth="1"/>
    <col min="9235" max="9235" width="13.7109375" style="1420" customWidth="1"/>
    <col min="9236" max="9472" width="9.140625" style="1420"/>
    <col min="9473" max="9473" width="11.85546875" style="1420" customWidth="1"/>
    <col min="9474" max="9474" width="8.5703125" style="1420" customWidth="1"/>
    <col min="9475" max="9475" width="5.7109375" style="1420" customWidth="1"/>
    <col min="9476" max="9476" width="8.7109375" style="1420" customWidth="1"/>
    <col min="9477" max="9477" width="7.7109375" style="1420" customWidth="1"/>
    <col min="9478" max="9478" width="5.5703125" style="1420" customWidth="1"/>
    <col min="9479" max="9479" width="8.7109375" style="1420" customWidth="1"/>
    <col min="9480" max="9480" width="7.7109375" style="1420" customWidth="1"/>
    <col min="9481" max="9481" width="6" style="1420" customWidth="1"/>
    <col min="9482" max="9482" width="8.7109375" style="1420" customWidth="1"/>
    <col min="9483" max="9483" width="7.7109375" style="1420" customWidth="1"/>
    <col min="9484" max="9484" width="5.7109375" style="1420" customWidth="1"/>
    <col min="9485" max="9485" width="8.7109375" style="1420" customWidth="1"/>
    <col min="9486" max="9486" width="7.7109375" style="1420" customWidth="1"/>
    <col min="9487" max="9487" width="21" style="1420" customWidth="1"/>
    <col min="9488" max="9488" width="19" style="1420" customWidth="1"/>
    <col min="9489" max="9490" width="15.7109375" style="1420" customWidth="1"/>
    <col min="9491" max="9491" width="13.7109375" style="1420" customWidth="1"/>
    <col min="9492" max="9728" width="9.140625" style="1420"/>
    <col min="9729" max="9729" width="11.85546875" style="1420" customWidth="1"/>
    <col min="9730" max="9730" width="8.5703125" style="1420" customWidth="1"/>
    <col min="9731" max="9731" width="5.7109375" style="1420" customWidth="1"/>
    <col min="9732" max="9732" width="8.7109375" style="1420" customWidth="1"/>
    <col min="9733" max="9733" width="7.7109375" style="1420" customWidth="1"/>
    <col min="9734" max="9734" width="5.5703125" style="1420" customWidth="1"/>
    <col min="9735" max="9735" width="8.7109375" style="1420" customWidth="1"/>
    <col min="9736" max="9736" width="7.7109375" style="1420" customWidth="1"/>
    <col min="9737" max="9737" width="6" style="1420" customWidth="1"/>
    <col min="9738" max="9738" width="8.7109375" style="1420" customWidth="1"/>
    <col min="9739" max="9739" width="7.7109375" style="1420" customWidth="1"/>
    <col min="9740" max="9740" width="5.7109375" style="1420" customWidth="1"/>
    <col min="9741" max="9741" width="8.7109375" style="1420" customWidth="1"/>
    <col min="9742" max="9742" width="7.7109375" style="1420" customWidth="1"/>
    <col min="9743" max="9743" width="21" style="1420" customWidth="1"/>
    <col min="9744" max="9744" width="19" style="1420" customWidth="1"/>
    <col min="9745" max="9746" width="15.7109375" style="1420" customWidth="1"/>
    <col min="9747" max="9747" width="13.7109375" style="1420" customWidth="1"/>
    <col min="9748" max="9984" width="9.140625" style="1420"/>
    <col min="9985" max="9985" width="11.85546875" style="1420" customWidth="1"/>
    <col min="9986" max="9986" width="8.5703125" style="1420" customWidth="1"/>
    <col min="9987" max="9987" width="5.7109375" style="1420" customWidth="1"/>
    <col min="9988" max="9988" width="8.7109375" style="1420" customWidth="1"/>
    <col min="9989" max="9989" width="7.7109375" style="1420" customWidth="1"/>
    <col min="9990" max="9990" width="5.5703125" style="1420" customWidth="1"/>
    <col min="9991" max="9991" width="8.7109375" style="1420" customWidth="1"/>
    <col min="9992" max="9992" width="7.7109375" style="1420" customWidth="1"/>
    <col min="9993" max="9993" width="6" style="1420" customWidth="1"/>
    <col min="9994" max="9994" width="8.7109375" style="1420" customWidth="1"/>
    <col min="9995" max="9995" width="7.7109375" style="1420" customWidth="1"/>
    <col min="9996" max="9996" width="5.7109375" style="1420" customWidth="1"/>
    <col min="9997" max="9997" width="8.7109375" style="1420" customWidth="1"/>
    <col min="9998" max="9998" width="7.7109375" style="1420" customWidth="1"/>
    <col min="9999" max="9999" width="21" style="1420" customWidth="1"/>
    <col min="10000" max="10000" width="19" style="1420" customWidth="1"/>
    <col min="10001" max="10002" width="15.7109375" style="1420" customWidth="1"/>
    <col min="10003" max="10003" width="13.7109375" style="1420" customWidth="1"/>
    <col min="10004" max="10240" width="9.140625" style="1420"/>
    <col min="10241" max="10241" width="11.85546875" style="1420" customWidth="1"/>
    <col min="10242" max="10242" width="8.5703125" style="1420" customWidth="1"/>
    <col min="10243" max="10243" width="5.7109375" style="1420" customWidth="1"/>
    <col min="10244" max="10244" width="8.7109375" style="1420" customWidth="1"/>
    <col min="10245" max="10245" width="7.7109375" style="1420" customWidth="1"/>
    <col min="10246" max="10246" width="5.5703125" style="1420" customWidth="1"/>
    <col min="10247" max="10247" width="8.7109375" style="1420" customWidth="1"/>
    <col min="10248" max="10248" width="7.7109375" style="1420" customWidth="1"/>
    <col min="10249" max="10249" width="6" style="1420" customWidth="1"/>
    <col min="10250" max="10250" width="8.7109375" style="1420" customWidth="1"/>
    <col min="10251" max="10251" width="7.7109375" style="1420" customWidth="1"/>
    <col min="10252" max="10252" width="5.7109375" style="1420" customWidth="1"/>
    <col min="10253" max="10253" width="8.7109375" style="1420" customWidth="1"/>
    <col min="10254" max="10254" width="7.7109375" style="1420" customWidth="1"/>
    <col min="10255" max="10255" width="21" style="1420" customWidth="1"/>
    <col min="10256" max="10256" width="19" style="1420" customWidth="1"/>
    <col min="10257" max="10258" width="15.7109375" style="1420" customWidth="1"/>
    <col min="10259" max="10259" width="13.7109375" style="1420" customWidth="1"/>
    <col min="10260" max="10496" width="9.140625" style="1420"/>
    <col min="10497" max="10497" width="11.85546875" style="1420" customWidth="1"/>
    <col min="10498" max="10498" width="8.5703125" style="1420" customWidth="1"/>
    <col min="10499" max="10499" width="5.7109375" style="1420" customWidth="1"/>
    <col min="10500" max="10500" width="8.7109375" style="1420" customWidth="1"/>
    <col min="10501" max="10501" width="7.7109375" style="1420" customWidth="1"/>
    <col min="10502" max="10502" width="5.5703125" style="1420" customWidth="1"/>
    <col min="10503" max="10503" width="8.7109375" style="1420" customWidth="1"/>
    <col min="10504" max="10504" width="7.7109375" style="1420" customWidth="1"/>
    <col min="10505" max="10505" width="6" style="1420" customWidth="1"/>
    <col min="10506" max="10506" width="8.7109375" style="1420" customWidth="1"/>
    <col min="10507" max="10507" width="7.7109375" style="1420" customWidth="1"/>
    <col min="10508" max="10508" width="5.7109375" style="1420" customWidth="1"/>
    <col min="10509" max="10509" width="8.7109375" style="1420" customWidth="1"/>
    <col min="10510" max="10510" width="7.7109375" style="1420" customWidth="1"/>
    <col min="10511" max="10511" width="21" style="1420" customWidth="1"/>
    <col min="10512" max="10512" width="19" style="1420" customWidth="1"/>
    <col min="10513" max="10514" width="15.7109375" style="1420" customWidth="1"/>
    <col min="10515" max="10515" width="13.7109375" style="1420" customWidth="1"/>
    <col min="10516" max="10752" width="9.140625" style="1420"/>
    <col min="10753" max="10753" width="11.85546875" style="1420" customWidth="1"/>
    <col min="10754" max="10754" width="8.5703125" style="1420" customWidth="1"/>
    <col min="10755" max="10755" width="5.7109375" style="1420" customWidth="1"/>
    <col min="10756" max="10756" width="8.7109375" style="1420" customWidth="1"/>
    <col min="10757" max="10757" width="7.7109375" style="1420" customWidth="1"/>
    <col min="10758" max="10758" width="5.5703125" style="1420" customWidth="1"/>
    <col min="10759" max="10759" width="8.7109375" style="1420" customWidth="1"/>
    <col min="10760" max="10760" width="7.7109375" style="1420" customWidth="1"/>
    <col min="10761" max="10761" width="6" style="1420" customWidth="1"/>
    <col min="10762" max="10762" width="8.7109375" style="1420" customWidth="1"/>
    <col min="10763" max="10763" width="7.7109375" style="1420" customWidth="1"/>
    <col min="10764" max="10764" width="5.7109375" style="1420" customWidth="1"/>
    <col min="10765" max="10765" width="8.7109375" style="1420" customWidth="1"/>
    <col min="10766" max="10766" width="7.7109375" style="1420" customWidth="1"/>
    <col min="10767" max="10767" width="21" style="1420" customWidth="1"/>
    <col min="10768" max="10768" width="19" style="1420" customWidth="1"/>
    <col min="10769" max="10770" width="15.7109375" style="1420" customWidth="1"/>
    <col min="10771" max="10771" width="13.7109375" style="1420" customWidth="1"/>
    <col min="10772" max="11008" width="9.140625" style="1420"/>
    <col min="11009" max="11009" width="11.85546875" style="1420" customWidth="1"/>
    <col min="11010" max="11010" width="8.5703125" style="1420" customWidth="1"/>
    <col min="11011" max="11011" width="5.7109375" style="1420" customWidth="1"/>
    <col min="11012" max="11012" width="8.7109375" style="1420" customWidth="1"/>
    <col min="11013" max="11013" width="7.7109375" style="1420" customWidth="1"/>
    <col min="11014" max="11014" width="5.5703125" style="1420" customWidth="1"/>
    <col min="11015" max="11015" width="8.7109375" style="1420" customWidth="1"/>
    <col min="11016" max="11016" width="7.7109375" style="1420" customWidth="1"/>
    <col min="11017" max="11017" width="6" style="1420" customWidth="1"/>
    <col min="11018" max="11018" width="8.7109375" style="1420" customWidth="1"/>
    <col min="11019" max="11019" width="7.7109375" style="1420" customWidth="1"/>
    <col min="11020" max="11020" width="5.7109375" style="1420" customWidth="1"/>
    <col min="11021" max="11021" width="8.7109375" style="1420" customWidth="1"/>
    <col min="11022" max="11022" width="7.7109375" style="1420" customWidth="1"/>
    <col min="11023" max="11023" width="21" style="1420" customWidth="1"/>
    <col min="11024" max="11024" width="19" style="1420" customWidth="1"/>
    <col min="11025" max="11026" width="15.7109375" style="1420" customWidth="1"/>
    <col min="11027" max="11027" width="13.7109375" style="1420" customWidth="1"/>
    <col min="11028" max="11264" width="9.140625" style="1420"/>
    <col min="11265" max="11265" width="11.85546875" style="1420" customWidth="1"/>
    <col min="11266" max="11266" width="8.5703125" style="1420" customWidth="1"/>
    <col min="11267" max="11267" width="5.7109375" style="1420" customWidth="1"/>
    <col min="11268" max="11268" width="8.7109375" style="1420" customWidth="1"/>
    <col min="11269" max="11269" width="7.7109375" style="1420" customWidth="1"/>
    <col min="11270" max="11270" width="5.5703125" style="1420" customWidth="1"/>
    <col min="11271" max="11271" width="8.7109375" style="1420" customWidth="1"/>
    <col min="11272" max="11272" width="7.7109375" style="1420" customWidth="1"/>
    <col min="11273" max="11273" width="6" style="1420" customWidth="1"/>
    <col min="11274" max="11274" width="8.7109375" style="1420" customWidth="1"/>
    <col min="11275" max="11275" width="7.7109375" style="1420" customWidth="1"/>
    <col min="11276" max="11276" width="5.7109375" style="1420" customWidth="1"/>
    <col min="11277" max="11277" width="8.7109375" style="1420" customWidth="1"/>
    <col min="11278" max="11278" width="7.7109375" style="1420" customWidth="1"/>
    <col min="11279" max="11279" width="21" style="1420" customWidth="1"/>
    <col min="11280" max="11280" width="19" style="1420" customWidth="1"/>
    <col min="11281" max="11282" width="15.7109375" style="1420" customWidth="1"/>
    <col min="11283" max="11283" width="13.7109375" style="1420" customWidth="1"/>
    <col min="11284" max="11520" width="9.140625" style="1420"/>
    <col min="11521" max="11521" width="11.85546875" style="1420" customWidth="1"/>
    <col min="11522" max="11522" width="8.5703125" style="1420" customWidth="1"/>
    <col min="11523" max="11523" width="5.7109375" style="1420" customWidth="1"/>
    <col min="11524" max="11524" width="8.7109375" style="1420" customWidth="1"/>
    <col min="11525" max="11525" width="7.7109375" style="1420" customWidth="1"/>
    <col min="11526" max="11526" width="5.5703125" style="1420" customWidth="1"/>
    <col min="11527" max="11527" width="8.7109375" style="1420" customWidth="1"/>
    <col min="11528" max="11528" width="7.7109375" style="1420" customWidth="1"/>
    <col min="11529" max="11529" width="6" style="1420" customWidth="1"/>
    <col min="11530" max="11530" width="8.7109375" style="1420" customWidth="1"/>
    <col min="11531" max="11531" width="7.7109375" style="1420" customWidth="1"/>
    <col min="11532" max="11532" width="5.7109375" style="1420" customWidth="1"/>
    <col min="11533" max="11533" width="8.7109375" style="1420" customWidth="1"/>
    <col min="11534" max="11534" width="7.7109375" style="1420" customWidth="1"/>
    <col min="11535" max="11535" width="21" style="1420" customWidth="1"/>
    <col min="11536" max="11536" width="19" style="1420" customWidth="1"/>
    <col min="11537" max="11538" width="15.7109375" style="1420" customWidth="1"/>
    <col min="11539" max="11539" width="13.7109375" style="1420" customWidth="1"/>
    <col min="11540" max="11776" width="9.140625" style="1420"/>
    <col min="11777" max="11777" width="11.85546875" style="1420" customWidth="1"/>
    <col min="11778" max="11778" width="8.5703125" style="1420" customWidth="1"/>
    <col min="11779" max="11779" width="5.7109375" style="1420" customWidth="1"/>
    <col min="11780" max="11780" width="8.7109375" style="1420" customWidth="1"/>
    <col min="11781" max="11781" width="7.7109375" style="1420" customWidth="1"/>
    <col min="11782" max="11782" width="5.5703125" style="1420" customWidth="1"/>
    <col min="11783" max="11783" width="8.7109375" style="1420" customWidth="1"/>
    <col min="11784" max="11784" width="7.7109375" style="1420" customWidth="1"/>
    <col min="11785" max="11785" width="6" style="1420" customWidth="1"/>
    <col min="11786" max="11786" width="8.7109375" style="1420" customWidth="1"/>
    <col min="11787" max="11787" width="7.7109375" style="1420" customWidth="1"/>
    <col min="11788" max="11788" width="5.7109375" style="1420" customWidth="1"/>
    <col min="11789" max="11789" width="8.7109375" style="1420" customWidth="1"/>
    <col min="11790" max="11790" width="7.7109375" style="1420" customWidth="1"/>
    <col min="11791" max="11791" width="21" style="1420" customWidth="1"/>
    <col min="11792" max="11792" width="19" style="1420" customWidth="1"/>
    <col min="11793" max="11794" width="15.7109375" style="1420" customWidth="1"/>
    <col min="11795" max="11795" width="13.7109375" style="1420" customWidth="1"/>
    <col min="11796" max="12032" width="9.140625" style="1420"/>
    <col min="12033" max="12033" width="11.85546875" style="1420" customWidth="1"/>
    <col min="12034" max="12034" width="8.5703125" style="1420" customWidth="1"/>
    <col min="12035" max="12035" width="5.7109375" style="1420" customWidth="1"/>
    <col min="12036" max="12036" width="8.7109375" style="1420" customWidth="1"/>
    <col min="12037" max="12037" width="7.7109375" style="1420" customWidth="1"/>
    <col min="12038" max="12038" width="5.5703125" style="1420" customWidth="1"/>
    <col min="12039" max="12039" width="8.7109375" style="1420" customWidth="1"/>
    <col min="12040" max="12040" width="7.7109375" style="1420" customWidth="1"/>
    <col min="12041" max="12041" width="6" style="1420" customWidth="1"/>
    <col min="12042" max="12042" width="8.7109375" style="1420" customWidth="1"/>
    <col min="12043" max="12043" width="7.7109375" style="1420" customWidth="1"/>
    <col min="12044" max="12044" width="5.7109375" style="1420" customWidth="1"/>
    <col min="12045" max="12045" width="8.7109375" style="1420" customWidth="1"/>
    <col min="12046" max="12046" width="7.7109375" style="1420" customWidth="1"/>
    <col min="12047" max="12047" width="21" style="1420" customWidth="1"/>
    <col min="12048" max="12048" width="19" style="1420" customWidth="1"/>
    <col min="12049" max="12050" width="15.7109375" style="1420" customWidth="1"/>
    <col min="12051" max="12051" width="13.7109375" style="1420" customWidth="1"/>
    <col min="12052" max="12288" width="9.140625" style="1420"/>
    <col min="12289" max="12289" width="11.85546875" style="1420" customWidth="1"/>
    <col min="12290" max="12290" width="8.5703125" style="1420" customWidth="1"/>
    <col min="12291" max="12291" width="5.7109375" style="1420" customWidth="1"/>
    <col min="12292" max="12292" width="8.7109375" style="1420" customWidth="1"/>
    <col min="12293" max="12293" width="7.7109375" style="1420" customWidth="1"/>
    <col min="12294" max="12294" width="5.5703125" style="1420" customWidth="1"/>
    <col min="12295" max="12295" width="8.7109375" style="1420" customWidth="1"/>
    <col min="12296" max="12296" width="7.7109375" style="1420" customWidth="1"/>
    <col min="12297" max="12297" width="6" style="1420" customWidth="1"/>
    <col min="12298" max="12298" width="8.7109375" style="1420" customWidth="1"/>
    <col min="12299" max="12299" width="7.7109375" style="1420" customWidth="1"/>
    <col min="12300" max="12300" width="5.7109375" style="1420" customWidth="1"/>
    <col min="12301" max="12301" width="8.7109375" style="1420" customWidth="1"/>
    <col min="12302" max="12302" width="7.7109375" style="1420" customWidth="1"/>
    <col min="12303" max="12303" width="21" style="1420" customWidth="1"/>
    <col min="12304" max="12304" width="19" style="1420" customWidth="1"/>
    <col min="12305" max="12306" width="15.7109375" style="1420" customWidth="1"/>
    <col min="12307" max="12307" width="13.7109375" style="1420" customWidth="1"/>
    <col min="12308" max="12544" width="9.140625" style="1420"/>
    <col min="12545" max="12545" width="11.85546875" style="1420" customWidth="1"/>
    <col min="12546" max="12546" width="8.5703125" style="1420" customWidth="1"/>
    <col min="12547" max="12547" width="5.7109375" style="1420" customWidth="1"/>
    <col min="12548" max="12548" width="8.7109375" style="1420" customWidth="1"/>
    <col min="12549" max="12549" width="7.7109375" style="1420" customWidth="1"/>
    <col min="12550" max="12550" width="5.5703125" style="1420" customWidth="1"/>
    <col min="12551" max="12551" width="8.7109375" style="1420" customWidth="1"/>
    <col min="12552" max="12552" width="7.7109375" style="1420" customWidth="1"/>
    <col min="12553" max="12553" width="6" style="1420" customWidth="1"/>
    <col min="12554" max="12554" width="8.7109375" style="1420" customWidth="1"/>
    <col min="12555" max="12555" width="7.7109375" style="1420" customWidth="1"/>
    <col min="12556" max="12556" width="5.7109375" style="1420" customWidth="1"/>
    <col min="12557" max="12557" width="8.7109375" style="1420" customWidth="1"/>
    <col min="12558" max="12558" width="7.7109375" style="1420" customWidth="1"/>
    <col min="12559" max="12559" width="21" style="1420" customWidth="1"/>
    <col min="12560" max="12560" width="19" style="1420" customWidth="1"/>
    <col min="12561" max="12562" width="15.7109375" style="1420" customWidth="1"/>
    <col min="12563" max="12563" width="13.7109375" style="1420" customWidth="1"/>
    <col min="12564" max="12800" width="9.140625" style="1420"/>
    <col min="12801" max="12801" width="11.85546875" style="1420" customWidth="1"/>
    <col min="12802" max="12802" width="8.5703125" style="1420" customWidth="1"/>
    <col min="12803" max="12803" width="5.7109375" style="1420" customWidth="1"/>
    <col min="12804" max="12804" width="8.7109375" style="1420" customWidth="1"/>
    <col min="12805" max="12805" width="7.7109375" style="1420" customWidth="1"/>
    <col min="12806" max="12806" width="5.5703125" style="1420" customWidth="1"/>
    <col min="12807" max="12807" width="8.7109375" style="1420" customWidth="1"/>
    <col min="12808" max="12808" width="7.7109375" style="1420" customWidth="1"/>
    <col min="12809" max="12809" width="6" style="1420" customWidth="1"/>
    <col min="12810" max="12810" width="8.7109375" style="1420" customWidth="1"/>
    <col min="12811" max="12811" width="7.7109375" style="1420" customWidth="1"/>
    <col min="12812" max="12812" width="5.7109375" style="1420" customWidth="1"/>
    <col min="12813" max="12813" width="8.7109375" style="1420" customWidth="1"/>
    <col min="12814" max="12814" width="7.7109375" style="1420" customWidth="1"/>
    <col min="12815" max="12815" width="21" style="1420" customWidth="1"/>
    <col min="12816" max="12816" width="19" style="1420" customWidth="1"/>
    <col min="12817" max="12818" width="15.7109375" style="1420" customWidth="1"/>
    <col min="12819" max="12819" width="13.7109375" style="1420" customWidth="1"/>
    <col min="12820" max="13056" width="9.140625" style="1420"/>
    <col min="13057" max="13057" width="11.85546875" style="1420" customWidth="1"/>
    <col min="13058" max="13058" width="8.5703125" style="1420" customWidth="1"/>
    <col min="13059" max="13059" width="5.7109375" style="1420" customWidth="1"/>
    <col min="13060" max="13060" width="8.7109375" style="1420" customWidth="1"/>
    <col min="13061" max="13061" width="7.7109375" style="1420" customWidth="1"/>
    <col min="13062" max="13062" width="5.5703125" style="1420" customWidth="1"/>
    <col min="13063" max="13063" width="8.7109375" style="1420" customWidth="1"/>
    <col min="13064" max="13064" width="7.7109375" style="1420" customWidth="1"/>
    <col min="13065" max="13065" width="6" style="1420" customWidth="1"/>
    <col min="13066" max="13066" width="8.7109375" style="1420" customWidth="1"/>
    <col min="13067" max="13067" width="7.7109375" style="1420" customWidth="1"/>
    <col min="13068" max="13068" width="5.7109375" style="1420" customWidth="1"/>
    <col min="13069" max="13069" width="8.7109375" style="1420" customWidth="1"/>
    <col min="13070" max="13070" width="7.7109375" style="1420" customWidth="1"/>
    <col min="13071" max="13071" width="21" style="1420" customWidth="1"/>
    <col min="13072" max="13072" width="19" style="1420" customWidth="1"/>
    <col min="13073" max="13074" width="15.7109375" style="1420" customWidth="1"/>
    <col min="13075" max="13075" width="13.7109375" style="1420" customWidth="1"/>
    <col min="13076" max="13312" width="9.140625" style="1420"/>
    <col min="13313" max="13313" width="11.85546875" style="1420" customWidth="1"/>
    <col min="13314" max="13314" width="8.5703125" style="1420" customWidth="1"/>
    <col min="13315" max="13315" width="5.7109375" style="1420" customWidth="1"/>
    <col min="13316" max="13316" width="8.7109375" style="1420" customWidth="1"/>
    <col min="13317" max="13317" width="7.7109375" style="1420" customWidth="1"/>
    <col min="13318" max="13318" width="5.5703125" style="1420" customWidth="1"/>
    <col min="13319" max="13319" width="8.7109375" style="1420" customWidth="1"/>
    <col min="13320" max="13320" width="7.7109375" style="1420" customWidth="1"/>
    <col min="13321" max="13321" width="6" style="1420" customWidth="1"/>
    <col min="13322" max="13322" width="8.7109375" style="1420" customWidth="1"/>
    <col min="13323" max="13323" width="7.7109375" style="1420" customWidth="1"/>
    <col min="13324" max="13324" width="5.7109375" style="1420" customWidth="1"/>
    <col min="13325" max="13325" width="8.7109375" style="1420" customWidth="1"/>
    <col min="13326" max="13326" width="7.7109375" style="1420" customWidth="1"/>
    <col min="13327" max="13327" width="21" style="1420" customWidth="1"/>
    <col min="13328" max="13328" width="19" style="1420" customWidth="1"/>
    <col min="13329" max="13330" width="15.7109375" style="1420" customWidth="1"/>
    <col min="13331" max="13331" width="13.7109375" style="1420" customWidth="1"/>
    <col min="13332" max="13568" width="9.140625" style="1420"/>
    <col min="13569" max="13569" width="11.85546875" style="1420" customWidth="1"/>
    <col min="13570" max="13570" width="8.5703125" style="1420" customWidth="1"/>
    <col min="13571" max="13571" width="5.7109375" style="1420" customWidth="1"/>
    <col min="13572" max="13572" width="8.7109375" style="1420" customWidth="1"/>
    <col min="13573" max="13573" width="7.7109375" style="1420" customWidth="1"/>
    <col min="13574" max="13574" width="5.5703125" style="1420" customWidth="1"/>
    <col min="13575" max="13575" width="8.7109375" style="1420" customWidth="1"/>
    <col min="13576" max="13576" width="7.7109375" style="1420" customWidth="1"/>
    <col min="13577" max="13577" width="6" style="1420" customWidth="1"/>
    <col min="13578" max="13578" width="8.7109375" style="1420" customWidth="1"/>
    <col min="13579" max="13579" width="7.7109375" style="1420" customWidth="1"/>
    <col min="13580" max="13580" width="5.7109375" style="1420" customWidth="1"/>
    <col min="13581" max="13581" width="8.7109375" style="1420" customWidth="1"/>
    <col min="13582" max="13582" width="7.7109375" style="1420" customWidth="1"/>
    <col min="13583" max="13583" width="21" style="1420" customWidth="1"/>
    <col min="13584" max="13584" width="19" style="1420" customWidth="1"/>
    <col min="13585" max="13586" width="15.7109375" style="1420" customWidth="1"/>
    <col min="13587" max="13587" width="13.7109375" style="1420" customWidth="1"/>
    <col min="13588" max="13824" width="9.140625" style="1420"/>
    <col min="13825" max="13825" width="11.85546875" style="1420" customWidth="1"/>
    <col min="13826" max="13826" width="8.5703125" style="1420" customWidth="1"/>
    <col min="13827" max="13827" width="5.7109375" style="1420" customWidth="1"/>
    <col min="13828" max="13828" width="8.7109375" style="1420" customWidth="1"/>
    <col min="13829" max="13829" width="7.7109375" style="1420" customWidth="1"/>
    <col min="13830" max="13830" width="5.5703125" style="1420" customWidth="1"/>
    <col min="13831" max="13831" width="8.7109375" style="1420" customWidth="1"/>
    <col min="13832" max="13832" width="7.7109375" style="1420" customWidth="1"/>
    <col min="13833" max="13833" width="6" style="1420" customWidth="1"/>
    <col min="13834" max="13834" width="8.7109375" style="1420" customWidth="1"/>
    <col min="13835" max="13835" width="7.7109375" style="1420" customWidth="1"/>
    <col min="13836" max="13836" width="5.7109375" style="1420" customWidth="1"/>
    <col min="13837" max="13837" width="8.7109375" style="1420" customWidth="1"/>
    <col min="13838" max="13838" width="7.7109375" style="1420" customWidth="1"/>
    <col min="13839" max="13839" width="21" style="1420" customWidth="1"/>
    <col min="13840" max="13840" width="19" style="1420" customWidth="1"/>
    <col min="13841" max="13842" width="15.7109375" style="1420" customWidth="1"/>
    <col min="13843" max="13843" width="13.7109375" style="1420" customWidth="1"/>
    <col min="13844" max="14080" width="9.140625" style="1420"/>
    <col min="14081" max="14081" width="11.85546875" style="1420" customWidth="1"/>
    <col min="14082" max="14082" width="8.5703125" style="1420" customWidth="1"/>
    <col min="14083" max="14083" width="5.7109375" style="1420" customWidth="1"/>
    <col min="14084" max="14084" width="8.7109375" style="1420" customWidth="1"/>
    <col min="14085" max="14085" width="7.7109375" style="1420" customWidth="1"/>
    <col min="14086" max="14086" width="5.5703125" style="1420" customWidth="1"/>
    <col min="14087" max="14087" width="8.7109375" style="1420" customWidth="1"/>
    <col min="14088" max="14088" width="7.7109375" style="1420" customWidth="1"/>
    <col min="14089" max="14089" width="6" style="1420" customWidth="1"/>
    <col min="14090" max="14090" width="8.7109375" style="1420" customWidth="1"/>
    <col min="14091" max="14091" width="7.7109375" style="1420" customWidth="1"/>
    <col min="14092" max="14092" width="5.7109375" style="1420" customWidth="1"/>
    <col min="14093" max="14093" width="8.7109375" style="1420" customWidth="1"/>
    <col min="14094" max="14094" width="7.7109375" style="1420" customWidth="1"/>
    <col min="14095" max="14095" width="21" style="1420" customWidth="1"/>
    <col min="14096" max="14096" width="19" style="1420" customWidth="1"/>
    <col min="14097" max="14098" width="15.7109375" style="1420" customWidth="1"/>
    <col min="14099" max="14099" width="13.7109375" style="1420" customWidth="1"/>
    <col min="14100" max="14336" width="9.140625" style="1420"/>
    <col min="14337" max="14337" width="11.85546875" style="1420" customWidth="1"/>
    <col min="14338" max="14338" width="8.5703125" style="1420" customWidth="1"/>
    <col min="14339" max="14339" width="5.7109375" style="1420" customWidth="1"/>
    <col min="14340" max="14340" width="8.7109375" style="1420" customWidth="1"/>
    <col min="14341" max="14341" width="7.7109375" style="1420" customWidth="1"/>
    <col min="14342" max="14342" width="5.5703125" style="1420" customWidth="1"/>
    <col min="14343" max="14343" width="8.7109375" style="1420" customWidth="1"/>
    <col min="14344" max="14344" width="7.7109375" style="1420" customWidth="1"/>
    <col min="14345" max="14345" width="6" style="1420" customWidth="1"/>
    <col min="14346" max="14346" width="8.7109375" style="1420" customWidth="1"/>
    <col min="14347" max="14347" width="7.7109375" style="1420" customWidth="1"/>
    <col min="14348" max="14348" width="5.7109375" style="1420" customWidth="1"/>
    <col min="14349" max="14349" width="8.7109375" style="1420" customWidth="1"/>
    <col min="14350" max="14350" width="7.7109375" style="1420" customWidth="1"/>
    <col min="14351" max="14351" width="21" style="1420" customWidth="1"/>
    <col min="14352" max="14352" width="19" style="1420" customWidth="1"/>
    <col min="14353" max="14354" width="15.7109375" style="1420" customWidth="1"/>
    <col min="14355" max="14355" width="13.7109375" style="1420" customWidth="1"/>
    <col min="14356" max="14592" width="9.140625" style="1420"/>
    <col min="14593" max="14593" width="11.85546875" style="1420" customWidth="1"/>
    <col min="14594" max="14594" width="8.5703125" style="1420" customWidth="1"/>
    <col min="14595" max="14595" width="5.7109375" style="1420" customWidth="1"/>
    <col min="14596" max="14596" width="8.7109375" style="1420" customWidth="1"/>
    <col min="14597" max="14597" width="7.7109375" style="1420" customWidth="1"/>
    <col min="14598" max="14598" width="5.5703125" style="1420" customWidth="1"/>
    <col min="14599" max="14599" width="8.7109375" style="1420" customWidth="1"/>
    <col min="14600" max="14600" width="7.7109375" style="1420" customWidth="1"/>
    <col min="14601" max="14601" width="6" style="1420" customWidth="1"/>
    <col min="14602" max="14602" width="8.7109375" style="1420" customWidth="1"/>
    <col min="14603" max="14603" width="7.7109375" style="1420" customWidth="1"/>
    <col min="14604" max="14604" width="5.7109375" style="1420" customWidth="1"/>
    <col min="14605" max="14605" width="8.7109375" style="1420" customWidth="1"/>
    <col min="14606" max="14606" width="7.7109375" style="1420" customWidth="1"/>
    <col min="14607" max="14607" width="21" style="1420" customWidth="1"/>
    <col min="14608" max="14608" width="19" style="1420" customWidth="1"/>
    <col min="14609" max="14610" width="15.7109375" style="1420" customWidth="1"/>
    <col min="14611" max="14611" width="13.7109375" style="1420" customWidth="1"/>
    <col min="14612" max="14848" width="9.140625" style="1420"/>
    <col min="14849" max="14849" width="11.85546875" style="1420" customWidth="1"/>
    <col min="14850" max="14850" width="8.5703125" style="1420" customWidth="1"/>
    <col min="14851" max="14851" width="5.7109375" style="1420" customWidth="1"/>
    <col min="14852" max="14852" width="8.7109375" style="1420" customWidth="1"/>
    <col min="14853" max="14853" width="7.7109375" style="1420" customWidth="1"/>
    <col min="14854" max="14854" width="5.5703125" style="1420" customWidth="1"/>
    <col min="14855" max="14855" width="8.7109375" style="1420" customWidth="1"/>
    <col min="14856" max="14856" width="7.7109375" style="1420" customWidth="1"/>
    <col min="14857" max="14857" width="6" style="1420" customWidth="1"/>
    <col min="14858" max="14858" width="8.7109375" style="1420" customWidth="1"/>
    <col min="14859" max="14859" width="7.7109375" style="1420" customWidth="1"/>
    <col min="14860" max="14860" width="5.7109375" style="1420" customWidth="1"/>
    <col min="14861" max="14861" width="8.7109375" style="1420" customWidth="1"/>
    <col min="14862" max="14862" width="7.7109375" style="1420" customWidth="1"/>
    <col min="14863" max="14863" width="21" style="1420" customWidth="1"/>
    <col min="14864" max="14864" width="19" style="1420" customWidth="1"/>
    <col min="14865" max="14866" width="15.7109375" style="1420" customWidth="1"/>
    <col min="14867" max="14867" width="13.7109375" style="1420" customWidth="1"/>
    <col min="14868" max="15104" width="9.140625" style="1420"/>
    <col min="15105" max="15105" width="11.85546875" style="1420" customWidth="1"/>
    <col min="15106" max="15106" width="8.5703125" style="1420" customWidth="1"/>
    <col min="15107" max="15107" width="5.7109375" style="1420" customWidth="1"/>
    <col min="15108" max="15108" width="8.7109375" style="1420" customWidth="1"/>
    <col min="15109" max="15109" width="7.7109375" style="1420" customWidth="1"/>
    <col min="15110" max="15110" width="5.5703125" style="1420" customWidth="1"/>
    <col min="15111" max="15111" width="8.7109375" style="1420" customWidth="1"/>
    <col min="15112" max="15112" width="7.7109375" style="1420" customWidth="1"/>
    <col min="15113" max="15113" width="6" style="1420" customWidth="1"/>
    <col min="15114" max="15114" width="8.7109375" style="1420" customWidth="1"/>
    <col min="15115" max="15115" width="7.7109375" style="1420" customWidth="1"/>
    <col min="15116" max="15116" width="5.7109375" style="1420" customWidth="1"/>
    <col min="15117" max="15117" width="8.7109375" style="1420" customWidth="1"/>
    <col min="15118" max="15118" width="7.7109375" style="1420" customWidth="1"/>
    <col min="15119" max="15119" width="21" style="1420" customWidth="1"/>
    <col min="15120" max="15120" width="19" style="1420" customWidth="1"/>
    <col min="15121" max="15122" width="15.7109375" style="1420" customWidth="1"/>
    <col min="15123" max="15123" width="13.7109375" style="1420" customWidth="1"/>
    <col min="15124" max="15360" width="9.140625" style="1420"/>
    <col min="15361" max="15361" width="11.85546875" style="1420" customWidth="1"/>
    <col min="15362" max="15362" width="8.5703125" style="1420" customWidth="1"/>
    <col min="15363" max="15363" width="5.7109375" style="1420" customWidth="1"/>
    <col min="15364" max="15364" width="8.7109375" style="1420" customWidth="1"/>
    <col min="15365" max="15365" width="7.7109375" style="1420" customWidth="1"/>
    <col min="15366" max="15366" width="5.5703125" style="1420" customWidth="1"/>
    <col min="15367" max="15367" width="8.7109375" style="1420" customWidth="1"/>
    <col min="15368" max="15368" width="7.7109375" style="1420" customWidth="1"/>
    <col min="15369" max="15369" width="6" style="1420" customWidth="1"/>
    <col min="15370" max="15370" width="8.7109375" style="1420" customWidth="1"/>
    <col min="15371" max="15371" width="7.7109375" style="1420" customWidth="1"/>
    <col min="15372" max="15372" width="5.7109375" style="1420" customWidth="1"/>
    <col min="15373" max="15373" width="8.7109375" style="1420" customWidth="1"/>
    <col min="15374" max="15374" width="7.7109375" style="1420" customWidth="1"/>
    <col min="15375" max="15375" width="21" style="1420" customWidth="1"/>
    <col min="15376" max="15376" width="19" style="1420" customWidth="1"/>
    <col min="15377" max="15378" width="15.7109375" style="1420" customWidth="1"/>
    <col min="15379" max="15379" width="13.7109375" style="1420" customWidth="1"/>
    <col min="15380" max="15616" width="9.140625" style="1420"/>
    <col min="15617" max="15617" width="11.85546875" style="1420" customWidth="1"/>
    <col min="15618" max="15618" width="8.5703125" style="1420" customWidth="1"/>
    <col min="15619" max="15619" width="5.7109375" style="1420" customWidth="1"/>
    <col min="15620" max="15620" width="8.7109375" style="1420" customWidth="1"/>
    <col min="15621" max="15621" width="7.7109375" style="1420" customWidth="1"/>
    <col min="15622" max="15622" width="5.5703125" style="1420" customWidth="1"/>
    <col min="15623" max="15623" width="8.7109375" style="1420" customWidth="1"/>
    <col min="15624" max="15624" width="7.7109375" style="1420" customWidth="1"/>
    <col min="15625" max="15625" width="6" style="1420" customWidth="1"/>
    <col min="15626" max="15626" width="8.7109375" style="1420" customWidth="1"/>
    <col min="15627" max="15627" width="7.7109375" style="1420" customWidth="1"/>
    <col min="15628" max="15628" width="5.7109375" style="1420" customWidth="1"/>
    <col min="15629" max="15629" width="8.7109375" style="1420" customWidth="1"/>
    <col min="15630" max="15630" width="7.7109375" style="1420" customWidth="1"/>
    <col min="15631" max="15631" width="21" style="1420" customWidth="1"/>
    <col min="15632" max="15632" width="19" style="1420" customWidth="1"/>
    <col min="15633" max="15634" width="15.7109375" style="1420" customWidth="1"/>
    <col min="15635" max="15635" width="13.7109375" style="1420" customWidth="1"/>
    <col min="15636" max="15872" width="9.140625" style="1420"/>
    <col min="15873" max="15873" width="11.85546875" style="1420" customWidth="1"/>
    <col min="15874" max="15874" width="8.5703125" style="1420" customWidth="1"/>
    <col min="15875" max="15875" width="5.7109375" style="1420" customWidth="1"/>
    <col min="15876" max="15876" width="8.7109375" style="1420" customWidth="1"/>
    <col min="15877" max="15877" width="7.7109375" style="1420" customWidth="1"/>
    <col min="15878" max="15878" width="5.5703125" style="1420" customWidth="1"/>
    <col min="15879" max="15879" width="8.7109375" style="1420" customWidth="1"/>
    <col min="15880" max="15880" width="7.7109375" style="1420" customWidth="1"/>
    <col min="15881" max="15881" width="6" style="1420" customWidth="1"/>
    <col min="15882" max="15882" width="8.7109375" style="1420" customWidth="1"/>
    <col min="15883" max="15883" width="7.7109375" style="1420" customWidth="1"/>
    <col min="15884" max="15884" width="5.7109375" style="1420" customWidth="1"/>
    <col min="15885" max="15885" width="8.7109375" style="1420" customWidth="1"/>
    <col min="15886" max="15886" width="7.7109375" style="1420" customWidth="1"/>
    <col min="15887" max="15887" width="21" style="1420" customWidth="1"/>
    <col min="15888" max="15888" width="19" style="1420" customWidth="1"/>
    <col min="15889" max="15890" width="15.7109375" style="1420" customWidth="1"/>
    <col min="15891" max="15891" width="13.7109375" style="1420" customWidth="1"/>
    <col min="15892" max="16128" width="9.140625" style="1420"/>
    <col min="16129" max="16129" width="11.85546875" style="1420" customWidth="1"/>
    <col min="16130" max="16130" width="8.5703125" style="1420" customWidth="1"/>
    <col min="16131" max="16131" width="5.7109375" style="1420" customWidth="1"/>
    <col min="16132" max="16132" width="8.7109375" style="1420" customWidth="1"/>
    <col min="16133" max="16133" width="7.7109375" style="1420" customWidth="1"/>
    <col min="16134" max="16134" width="5.5703125" style="1420" customWidth="1"/>
    <col min="16135" max="16135" width="8.7109375" style="1420" customWidth="1"/>
    <col min="16136" max="16136" width="7.7109375" style="1420" customWidth="1"/>
    <col min="16137" max="16137" width="6" style="1420" customWidth="1"/>
    <col min="16138" max="16138" width="8.7109375" style="1420" customWidth="1"/>
    <col min="16139" max="16139" width="7.7109375" style="1420" customWidth="1"/>
    <col min="16140" max="16140" width="5.7109375" style="1420" customWidth="1"/>
    <col min="16141" max="16141" width="8.7109375" style="1420" customWidth="1"/>
    <col min="16142" max="16142" width="7.7109375" style="1420" customWidth="1"/>
    <col min="16143" max="16143" width="21" style="1420" customWidth="1"/>
    <col min="16144" max="16144" width="19" style="1420" customWidth="1"/>
    <col min="16145" max="16146" width="15.7109375" style="1420" customWidth="1"/>
    <col min="16147" max="16147" width="13.7109375" style="1420" customWidth="1"/>
    <col min="16148" max="16384" width="9.140625" style="1420"/>
  </cols>
  <sheetData>
    <row r="1" spans="1:19" ht="27.75">
      <c r="A1" s="1637" t="s">
        <v>1018</v>
      </c>
      <c r="B1" s="1637"/>
      <c r="C1" s="1637"/>
      <c r="D1" s="1637"/>
      <c r="E1" s="1637"/>
      <c r="F1" s="1637"/>
      <c r="G1" s="1637"/>
      <c r="H1" s="1637"/>
      <c r="I1" s="1637"/>
      <c r="J1" s="1637"/>
      <c r="K1" s="1637"/>
      <c r="L1" s="1637"/>
      <c r="M1" s="1637"/>
      <c r="N1" s="1637"/>
      <c r="O1" s="1543"/>
      <c r="P1" s="1543"/>
      <c r="Q1" s="1543"/>
      <c r="R1" s="1543"/>
      <c r="S1" s="1543"/>
    </row>
    <row r="2" spans="1:19" ht="15.75">
      <c r="A2" s="1638" t="s">
        <v>1019</v>
      </c>
      <c r="B2" s="1638"/>
      <c r="C2" s="1638"/>
      <c r="D2" s="1638"/>
      <c r="E2" s="1638"/>
      <c r="F2" s="1638"/>
      <c r="G2" s="1638"/>
      <c r="H2" s="1638"/>
      <c r="I2" s="1638"/>
      <c r="J2" s="1638"/>
      <c r="K2" s="1638"/>
      <c r="L2" s="1638"/>
      <c r="M2" s="1638"/>
      <c r="N2" s="1638"/>
      <c r="O2" s="1543"/>
      <c r="P2" s="1543"/>
      <c r="Q2" s="1543"/>
      <c r="R2" s="1543"/>
      <c r="S2" s="1543"/>
    </row>
    <row r="3" spans="1:19" s="1550" customFormat="1" ht="23.25">
      <c r="A3" s="1544" t="s">
        <v>1020</v>
      </c>
      <c r="B3" s="1545"/>
      <c r="C3" s="1546"/>
      <c r="D3" s="1546"/>
      <c r="E3" s="1546"/>
      <c r="F3" s="1546"/>
      <c r="G3" s="1546"/>
      <c r="H3" s="1546"/>
      <c r="I3" s="1546"/>
      <c r="J3" s="1546"/>
      <c r="K3" s="1546"/>
      <c r="L3" s="1546"/>
      <c r="M3" s="1546"/>
      <c r="N3" s="1547" t="s">
        <v>1021</v>
      </c>
      <c r="O3" s="1609" t="s">
        <v>1022</v>
      </c>
      <c r="P3" s="1548"/>
      <c r="Q3" s="1548"/>
      <c r="R3" s="1610" t="s">
        <v>1023</v>
      </c>
      <c r="S3" s="1610"/>
    </row>
    <row r="4" spans="1:19" s="1560" customFormat="1" ht="19.5" customHeight="1">
      <c r="A4" s="1551" t="s">
        <v>556</v>
      </c>
      <c r="B4" s="1552"/>
      <c r="C4" s="1553" t="s">
        <v>90</v>
      </c>
      <c r="D4" s="1554"/>
      <c r="E4" s="1555" t="s">
        <v>91</v>
      </c>
      <c r="F4" s="1556" t="s">
        <v>206</v>
      </c>
      <c r="G4" s="1554"/>
      <c r="H4" s="1555" t="s">
        <v>93</v>
      </c>
      <c r="I4" s="1553" t="s">
        <v>94</v>
      </c>
      <c r="J4" s="1554"/>
      <c r="K4" s="1555" t="s">
        <v>95</v>
      </c>
      <c r="L4" s="1553" t="s">
        <v>96</v>
      </c>
      <c r="M4" s="1554"/>
      <c r="N4" s="1555" t="s">
        <v>207</v>
      </c>
      <c r="O4" s="1551" t="s">
        <v>556</v>
      </c>
      <c r="P4" s="1552"/>
      <c r="Q4" s="1557" t="s">
        <v>1004</v>
      </c>
      <c r="R4" s="1558"/>
      <c r="S4" s="1603" t="s">
        <v>131</v>
      </c>
    </row>
    <row r="5" spans="1:19" s="1560" customFormat="1" ht="19.5" customHeight="1">
      <c r="A5" s="1561" t="s">
        <v>558</v>
      </c>
      <c r="B5" s="1562"/>
      <c r="C5" s="1563" t="s">
        <v>842</v>
      </c>
      <c r="D5" s="1563" t="s">
        <v>843</v>
      </c>
      <c r="E5" s="1563" t="s">
        <v>130</v>
      </c>
      <c r="F5" s="1563" t="s">
        <v>842</v>
      </c>
      <c r="G5" s="1563" t="s">
        <v>843</v>
      </c>
      <c r="H5" s="1563" t="s">
        <v>130</v>
      </c>
      <c r="I5" s="1563" t="s">
        <v>842</v>
      </c>
      <c r="J5" s="1563" t="s">
        <v>843</v>
      </c>
      <c r="K5" s="1563" t="s">
        <v>130</v>
      </c>
      <c r="L5" s="1563" t="s">
        <v>842</v>
      </c>
      <c r="M5" s="1563" t="s">
        <v>843</v>
      </c>
      <c r="N5" s="1563" t="s">
        <v>130</v>
      </c>
      <c r="O5" s="1561" t="s">
        <v>558</v>
      </c>
      <c r="P5" s="1562"/>
      <c r="Q5" s="1613" t="s">
        <v>842</v>
      </c>
      <c r="R5" s="1571" t="s">
        <v>843</v>
      </c>
      <c r="S5" s="1571" t="s">
        <v>130</v>
      </c>
    </row>
    <row r="6" spans="1:19" s="1560" customFormat="1" ht="19.5" customHeight="1">
      <c r="A6" s="1566"/>
      <c r="B6" s="1567"/>
      <c r="C6" s="1568" t="s">
        <v>844</v>
      </c>
      <c r="D6" s="1568" t="s">
        <v>845</v>
      </c>
      <c r="E6" s="1568" t="s">
        <v>131</v>
      </c>
      <c r="F6" s="1568" t="s">
        <v>844</v>
      </c>
      <c r="G6" s="1568" t="s">
        <v>845</v>
      </c>
      <c r="H6" s="1568" t="s">
        <v>131</v>
      </c>
      <c r="I6" s="1568" t="s">
        <v>844</v>
      </c>
      <c r="J6" s="1568" t="s">
        <v>845</v>
      </c>
      <c r="K6" s="1568" t="s">
        <v>131</v>
      </c>
      <c r="L6" s="1568" t="s">
        <v>844</v>
      </c>
      <c r="M6" s="1568" t="s">
        <v>845</v>
      </c>
      <c r="N6" s="1568" t="s">
        <v>131</v>
      </c>
      <c r="O6" s="1566"/>
      <c r="P6" s="1567"/>
      <c r="Q6" s="1615" t="s">
        <v>844</v>
      </c>
      <c r="R6" s="1580" t="s">
        <v>845</v>
      </c>
      <c r="S6" s="1580" t="s">
        <v>131</v>
      </c>
    </row>
    <row r="7" spans="1:19" s="1560" customFormat="1" ht="35.1" customHeight="1">
      <c r="A7" s="1571" t="s">
        <v>846</v>
      </c>
      <c r="B7" s="1572" t="s">
        <v>847</v>
      </c>
      <c r="C7" s="1598">
        <v>239</v>
      </c>
      <c r="D7" s="1616">
        <v>4180</v>
      </c>
      <c r="E7" s="1598">
        <f>SUM(C7:D7)</f>
        <v>4419</v>
      </c>
      <c r="F7" s="1573">
        <v>7</v>
      </c>
      <c r="G7" s="1573">
        <v>666</v>
      </c>
      <c r="H7" s="1573">
        <f>SUM(F7:G7)</f>
        <v>673</v>
      </c>
      <c r="I7" s="1573">
        <v>37</v>
      </c>
      <c r="J7" s="1573">
        <v>1782</v>
      </c>
      <c r="K7" s="1573">
        <f>SUM(I7:J7)</f>
        <v>1819</v>
      </c>
      <c r="L7" s="1573">
        <v>4</v>
      </c>
      <c r="M7" s="1573">
        <v>357</v>
      </c>
      <c r="N7" s="1573">
        <f>SUM(L7:M7)</f>
        <v>361</v>
      </c>
      <c r="O7" s="1574" t="s">
        <v>846</v>
      </c>
      <c r="P7" s="1639" t="s">
        <v>847</v>
      </c>
      <c r="Q7" s="1640">
        <f t="shared" ref="Q7:S18" si="0">C7+F7+I7+L7+C24+F24+I24+L24+C40+F40+I40+L40+C56+F56+I56+L56+C72+F72+I72+L72</f>
        <v>384</v>
      </c>
      <c r="R7" s="1640">
        <f t="shared" si="0"/>
        <v>11596</v>
      </c>
      <c r="S7" s="1619">
        <f t="shared" si="0"/>
        <v>11980</v>
      </c>
    </row>
    <row r="8" spans="1:19" s="1560" customFormat="1" ht="35.1" customHeight="1">
      <c r="A8" s="1574" t="s">
        <v>994</v>
      </c>
      <c r="B8" s="1577" t="s">
        <v>848</v>
      </c>
      <c r="C8" s="1599">
        <v>143</v>
      </c>
      <c r="D8" s="1620">
        <v>2590</v>
      </c>
      <c r="E8" s="1599">
        <f>SUM(C8:D8)</f>
        <v>2733</v>
      </c>
      <c r="F8" s="1578">
        <v>11</v>
      </c>
      <c r="G8" s="1578">
        <v>283</v>
      </c>
      <c r="H8" s="1578">
        <f t="shared" ref="H8:H18" si="1">SUM(F8:G8)</f>
        <v>294</v>
      </c>
      <c r="I8" s="1578">
        <v>68</v>
      </c>
      <c r="J8" s="1578">
        <v>852</v>
      </c>
      <c r="K8" s="1578">
        <f t="shared" ref="K8:K18" si="2">SUM(I8:J8)</f>
        <v>920</v>
      </c>
      <c r="L8" s="1578">
        <v>1</v>
      </c>
      <c r="M8" s="1578">
        <v>223</v>
      </c>
      <c r="N8" s="1578">
        <f t="shared" ref="N8:N18" si="3">SUM(L8:M8)</f>
        <v>224</v>
      </c>
      <c r="O8" s="1574" t="s">
        <v>994</v>
      </c>
      <c r="P8" s="1641" t="s">
        <v>848</v>
      </c>
      <c r="Q8" s="1642">
        <f t="shared" si="0"/>
        <v>305</v>
      </c>
      <c r="R8" s="1642">
        <f t="shared" si="0"/>
        <v>6739</v>
      </c>
      <c r="S8" s="1623">
        <f t="shared" si="0"/>
        <v>7044</v>
      </c>
    </row>
    <row r="9" spans="1:19" s="1560" customFormat="1" ht="35.1" customHeight="1">
      <c r="A9" s="1580" t="s">
        <v>731</v>
      </c>
      <c r="B9" s="1581" t="s">
        <v>1005</v>
      </c>
      <c r="C9" s="1643">
        <f>SUM(C7:C8)</f>
        <v>382</v>
      </c>
      <c r="D9" s="1644">
        <f>SUM(D7:D8)</f>
        <v>6770</v>
      </c>
      <c r="E9" s="1645">
        <f>SUM(E7:E8)</f>
        <v>7152</v>
      </c>
      <c r="F9" s="1646">
        <f>SUM(F7:F8)</f>
        <v>18</v>
      </c>
      <c r="G9" s="1646">
        <f>SUM(G7:G8)</f>
        <v>949</v>
      </c>
      <c r="H9" s="1646">
        <f t="shared" si="1"/>
        <v>967</v>
      </c>
      <c r="I9" s="1646">
        <f>SUM(I7:I8)</f>
        <v>105</v>
      </c>
      <c r="J9" s="1646">
        <f>SUM(J7:J8)</f>
        <v>2634</v>
      </c>
      <c r="K9" s="1646">
        <f t="shared" si="2"/>
        <v>2739</v>
      </c>
      <c r="L9" s="1646">
        <f>SUM(L7:L8)</f>
        <v>5</v>
      </c>
      <c r="M9" s="1646">
        <f>SUM(M7:M8)</f>
        <v>580</v>
      </c>
      <c r="N9" s="1646">
        <f t="shared" si="3"/>
        <v>585</v>
      </c>
      <c r="O9" s="1580" t="s">
        <v>731</v>
      </c>
      <c r="P9" s="1585" t="s">
        <v>1005</v>
      </c>
      <c r="Q9" s="1619">
        <f t="shared" si="0"/>
        <v>689</v>
      </c>
      <c r="R9" s="1619">
        <f t="shared" si="0"/>
        <v>18335</v>
      </c>
      <c r="S9" s="1619">
        <f t="shared" si="0"/>
        <v>19024</v>
      </c>
    </row>
    <row r="10" spans="1:19" s="1560" customFormat="1" ht="35.1" customHeight="1">
      <c r="A10" s="1571" t="s">
        <v>1006</v>
      </c>
      <c r="B10" s="1572" t="s">
        <v>847</v>
      </c>
      <c r="C10" s="1598">
        <v>64</v>
      </c>
      <c r="D10" s="1616">
        <v>502</v>
      </c>
      <c r="E10" s="1598">
        <f>SUM(C10:D10)</f>
        <v>566</v>
      </c>
      <c r="F10" s="1573">
        <v>19</v>
      </c>
      <c r="G10" s="1573">
        <v>82</v>
      </c>
      <c r="H10" s="1573">
        <f t="shared" si="1"/>
        <v>101</v>
      </c>
      <c r="I10" s="1573">
        <v>38</v>
      </c>
      <c r="J10" s="1573">
        <v>149</v>
      </c>
      <c r="K10" s="1573">
        <f t="shared" si="2"/>
        <v>187</v>
      </c>
      <c r="L10" s="1573">
        <v>27</v>
      </c>
      <c r="M10" s="1573">
        <v>19</v>
      </c>
      <c r="N10" s="1573">
        <f t="shared" si="3"/>
        <v>46</v>
      </c>
      <c r="O10" s="1571" t="s">
        <v>1006</v>
      </c>
      <c r="P10" s="1639" t="s">
        <v>847</v>
      </c>
      <c r="Q10" s="1640">
        <f t="shared" si="0"/>
        <v>323</v>
      </c>
      <c r="R10" s="1640">
        <f t="shared" si="0"/>
        <v>1686</v>
      </c>
      <c r="S10" s="1619">
        <f t="shared" si="0"/>
        <v>2009</v>
      </c>
    </row>
    <row r="11" spans="1:19" s="1560" customFormat="1" ht="35.1" customHeight="1">
      <c r="A11" s="1574" t="s">
        <v>1007</v>
      </c>
      <c r="B11" s="1577" t="s">
        <v>848</v>
      </c>
      <c r="C11" s="1599">
        <v>62</v>
      </c>
      <c r="D11" s="1620">
        <v>7878</v>
      </c>
      <c r="E11" s="1599">
        <f t="shared" ref="E11:E18" si="4">SUM(C11:D11)</f>
        <v>7940</v>
      </c>
      <c r="F11" s="1578">
        <v>20</v>
      </c>
      <c r="G11" s="1578">
        <v>457</v>
      </c>
      <c r="H11" s="1578">
        <f t="shared" si="1"/>
        <v>477</v>
      </c>
      <c r="I11" s="1578">
        <v>52</v>
      </c>
      <c r="J11" s="1578">
        <v>2239</v>
      </c>
      <c r="K11" s="1578">
        <f t="shared" si="2"/>
        <v>2291</v>
      </c>
      <c r="L11" s="1578">
        <v>16</v>
      </c>
      <c r="M11" s="1578">
        <v>502</v>
      </c>
      <c r="N11" s="1578">
        <f t="shared" si="3"/>
        <v>518</v>
      </c>
      <c r="O11" s="1574" t="s">
        <v>1007</v>
      </c>
      <c r="P11" s="1641" t="s">
        <v>848</v>
      </c>
      <c r="Q11" s="1642">
        <f t="shared" si="0"/>
        <v>533</v>
      </c>
      <c r="R11" s="1642">
        <f t="shared" si="0"/>
        <v>17583</v>
      </c>
      <c r="S11" s="1623">
        <f t="shared" si="0"/>
        <v>18116</v>
      </c>
    </row>
    <row r="12" spans="1:19" s="1560" customFormat="1" ht="35.1" customHeight="1">
      <c r="A12" s="1580" t="s">
        <v>169</v>
      </c>
      <c r="B12" s="1583" t="s">
        <v>1005</v>
      </c>
      <c r="C12" s="1647">
        <f>SUM(C10:C11)</f>
        <v>126</v>
      </c>
      <c r="D12" s="1648">
        <f>SUM(D10:D11)</f>
        <v>8380</v>
      </c>
      <c r="E12" s="1649">
        <f t="shared" si="4"/>
        <v>8506</v>
      </c>
      <c r="F12" s="1646">
        <f>SUM(F10:F11)</f>
        <v>39</v>
      </c>
      <c r="G12" s="1646">
        <f>SUM(G10:G11)</f>
        <v>539</v>
      </c>
      <c r="H12" s="1646">
        <f t="shared" si="1"/>
        <v>578</v>
      </c>
      <c r="I12" s="1646">
        <f>SUM(I10:I11)</f>
        <v>90</v>
      </c>
      <c r="J12" s="1646">
        <f>SUM(J10:J11)</f>
        <v>2388</v>
      </c>
      <c r="K12" s="1646">
        <f t="shared" si="2"/>
        <v>2478</v>
      </c>
      <c r="L12" s="1646">
        <f>SUM(L10:L11)</f>
        <v>43</v>
      </c>
      <c r="M12" s="1646">
        <f>SUM(M10:M11)</f>
        <v>521</v>
      </c>
      <c r="N12" s="1646">
        <f t="shared" si="3"/>
        <v>564</v>
      </c>
      <c r="O12" s="1580" t="s">
        <v>169</v>
      </c>
      <c r="P12" s="1585" t="s">
        <v>1005</v>
      </c>
      <c r="Q12" s="1619">
        <f t="shared" si="0"/>
        <v>856</v>
      </c>
      <c r="R12" s="1619">
        <f t="shared" si="0"/>
        <v>19269</v>
      </c>
      <c r="S12" s="1619">
        <f t="shared" si="0"/>
        <v>20125</v>
      </c>
    </row>
    <row r="13" spans="1:19" s="1560" customFormat="1" ht="35.1" customHeight="1">
      <c r="A13" s="1571" t="s">
        <v>155</v>
      </c>
      <c r="B13" s="1572" t="s">
        <v>847</v>
      </c>
      <c r="C13" s="1598">
        <v>5</v>
      </c>
      <c r="D13" s="1616">
        <v>9</v>
      </c>
      <c r="E13" s="1598">
        <f t="shared" si="4"/>
        <v>14</v>
      </c>
      <c r="F13" s="1573">
        <v>0</v>
      </c>
      <c r="G13" s="1573">
        <v>0</v>
      </c>
      <c r="H13" s="1573">
        <f t="shared" si="1"/>
        <v>0</v>
      </c>
      <c r="I13" s="1573">
        <v>0</v>
      </c>
      <c r="J13" s="1573">
        <v>2</v>
      </c>
      <c r="K13" s="1573">
        <f t="shared" si="2"/>
        <v>2</v>
      </c>
      <c r="L13" s="1573">
        <v>0</v>
      </c>
      <c r="M13" s="1573">
        <v>0</v>
      </c>
      <c r="N13" s="1573">
        <f t="shared" si="3"/>
        <v>0</v>
      </c>
      <c r="O13" s="1571" t="s">
        <v>155</v>
      </c>
      <c r="P13" s="1639" t="s">
        <v>847</v>
      </c>
      <c r="Q13" s="1640">
        <f t="shared" si="0"/>
        <v>6</v>
      </c>
      <c r="R13" s="1640">
        <f t="shared" si="0"/>
        <v>24</v>
      </c>
      <c r="S13" s="1619">
        <f t="shared" si="0"/>
        <v>30</v>
      </c>
    </row>
    <row r="14" spans="1:19" s="1560" customFormat="1" ht="35.1" customHeight="1">
      <c r="A14" s="1574"/>
      <c r="B14" s="1577" t="s">
        <v>848</v>
      </c>
      <c r="C14" s="1599">
        <v>6</v>
      </c>
      <c r="D14" s="1620">
        <v>6</v>
      </c>
      <c r="E14" s="1599">
        <f t="shared" si="4"/>
        <v>12</v>
      </c>
      <c r="F14" s="1578">
        <v>1</v>
      </c>
      <c r="G14" s="1578">
        <v>0</v>
      </c>
      <c r="H14" s="1578">
        <f t="shared" si="1"/>
        <v>1</v>
      </c>
      <c r="I14" s="1578">
        <v>0</v>
      </c>
      <c r="J14" s="1578">
        <v>3</v>
      </c>
      <c r="K14" s="1578">
        <f t="shared" si="2"/>
        <v>3</v>
      </c>
      <c r="L14" s="1578">
        <v>0</v>
      </c>
      <c r="M14" s="1578">
        <v>0</v>
      </c>
      <c r="N14" s="1578">
        <f t="shared" si="3"/>
        <v>0</v>
      </c>
      <c r="O14" s="1574"/>
      <c r="P14" s="1641" t="s">
        <v>848</v>
      </c>
      <c r="Q14" s="1642">
        <f t="shared" si="0"/>
        <v>7</v>
      </c>
      <c r="R14" s="1642">
        <f t="shared" si="0"/>
        <v>9</v>
      </c>
      <c r="S14" s="1623">
        <f t="shared" si="0"/>
        <v>16</v>
      </c>
    </row>
    <row r="15" spans="1:19" s="1560" customFormat="1" ht="35.1" customHeight="1">
      <c r="A15" s="1580" t="s">
        <v>565</v>
      </c>
      <c r="B15" s="1585" t="s">
        <v>1005</v>
      </c>
      <c r="C15" s="1643">
        <f>SUM(C13:C14)</f>
        <v>11</v>
      </c>
      <c r="D15" s="1644">
        <f>SUM(D13:D14)</f>
        <v>15</v>
      </c>
      <c r="E15" s="1645">
        <f t="shared" si="4"/>
        <v>26</v>
      </c>
      <c r="F15" s="1643">
        <f>SUM(F13:F14)</f>
        <v>1</v>
      </c>
      <c r="G15" s="1643">
        <f>SUM(G13:G14)</f>
        <v>0</v>
      </c>
      <c r="H15" s="1643">
        <f t="shared" si="1"/>
        <v>1</v>
      </c>
      <c r="I15" s="1643">
        <f>SUM(I13:I14)</f>
        <v>0</v>
      </c>
      <c r="J15" s="1643">
        <f>SUM(J13:J14)</f>
        <v>5</v>
      </c>
      <c r="K15" s="1643">
        <f t="shared" si="2"/>
        <v>5</v>
      </c>
      <c r="L15" s="1643">
        <f>SUM(L13:L14)</f>
        <v>0</v>
      </c>
      <c r="M15" s="1643">
        <f>SUM(M13:M14)</f>
        <v>0</v>
      </c>
      <c r="N15" s="1643">
        <f t="shared" si="3"/>
        <v>0</v>
      </c>
      <c r="O15" s="1580" t="s">
        <v>565</v>
      </c>
      <c r="P15" s="1585" t="s">
        <v>1005</v>
      </c>
      <c r="Q15" s="1619">
        <f t="shared" si="0"/>
        <v>13</v>
      </c>
      <c r="R15" s="1619">
        <f t="shared" si="0"/>
        <v>33</v>
      </c>
      <c r="S15" s="1619">
        <f t="shared" si="0"/>
        <v>46</v>
      </c>
    </row>
    <row r="16" spans="1:19" s="1560" customFormat="1" ht="35.1" customHeight="1">
      <c r="A16" s="1571" t="s">
        <v>851</v>
      </c>
      <c r="B16" s="1597" t="s">
        <v>847</v>
      </c>
      <c r="C16" s="1598">
        <v>156</v>
      </c>
      <c r="D16" s="1616">
        <v>965</v>
      </c>
      <c r="E16" s="1598">
        <f t="shared" si="4"/>
        <v>1121</v>
      </c>
      <c r="F16" s="1573">
        <v>41</v>
      </c>
      <c r="G16" s="1573">
        <v>190</v>
      </c>
      <c r="H16" s="1573">
        <f t="shared" si="1"/>
        <v>231</v>
      </c>
      <c r="I16" s="1573">
        <v>79</v>
      </c>
      <c r="J16" s="1573">
        <v>279</v>
      </c>
      <c r="K16" s="1573">
        <f t="shared" si="2"/>
        <v>358</v>
      </c>
      <c r="L16" s="1573">
        <v>12</v>
      </c>
      <c r="M16" s="1573">
        <v>135</v>
      </c>
      <c r="N16" s="1573">
        <f t="shared" si="3"/>
        <v>147</v>
      </c>
      <c r="O16" s="1571" t="s">
        <v>851</v>
      </c>
      <c r="P16" s="1639" t="s">
        <v>847</v>
      </c>
      <c r="Q16" s="1640">
        <f t="shared" si="0"/>
        <v>587</v>
      </c>
      <c r="R16" s="1640">
        <f t="shared" si="0"/>
        <v>2884</v>
      </c>
      <c r="S16" s="1619">
        <f t="shared" si="0"/>
        <v>3471</v>
      </c>
    </row>
    <row r="17" spans="1:19" s="1560" customFormat="1" ht="35.1" customHeight="1">
      <c r="A17" s="1574" t="s">
        <v>567</v>
      </c>
      <c r="B17" s="1577" t="s">
        <v>848</v>
      </c>
      <c r="C17" s="1599">
        <v>247</v>
      </c>
      <c r="D17" s="1620">
        <v>1396</v>
      </c>
      <c r="E17" s="1599">
        <f t="shared" si="4"/>
        <v>1643</v>
      </c>
      <c r="F17" s="1578">
        <v>64</v>
      </c>
      <c r="G17" s="1578">
        <v>64</v>
      </c>
      <c r="H17" s="1578">
        <f t="shared" si="1"/>
        <v>128</v>
      </c>
      <c r="I17" s="1578">
        <v>98</v>
      </c>
      <c r="J17" s="1578">
        <v>433</v>
      </c>
      <c r="K17" s="1578">
        <f t="shared" si="2"/>
        <v>531</v>
      </c>
      <c r="L17" s="1578">
        <v>26</v>
      </c>
      <c r="M17" s="1578">
        <v>76</v>
      </c>
      <c r="N17" s="1578">
        <f t="shared" si="3"/>
        <v>102</v>
      </c>
      <c r="O17" s="1574" t="s">
        <v>567</v>
      </c>
      <c r="P17" s="1641" t="s">
        <v>848</v>
      </c>
      <c r="Q17" s="1642">
        <f t="shared" si="0"/>
        <v>1017</v>
      </c>
      <c r="R17" s="1642">
        <f t="shared" si="0"/>
        <v>3062</v>
      </c>
      <c r="S17" s="1623">
        <f t="shared" si="0"/>
        <v>4079</v>
      </c>
    </row>
    <row r="18" spans="1:19" s="1560" customFormat="1" ht="35.1" customHeight="1">
      <c r="A18" s="1580" t="s">
        <v>568</v>
      </c>
      <c r="B18" s="1585" t="s">
        <v>1005</v>
      </c>
      <c r="C18" s="1643">
        <f>SUM(C16:C17)</f>
        <v>403</v>
      </c>
      <c r="D18" s="1644">
        <f>SUM(D16:D17)</f>
        <v>2361</v>
      </c>
      <c r="E18" s="1645">
        <f t="shared" si="4"/>
        <v>2764</v>
      </c>
      <c r="F18" s="1643">
        <f>SUM(F16:F17)</f>
        <v>105</v>
      </c>
      <c r="G18" s="1643">
        <f>SUM(G16:G17)</f>
        <v>254</v>
      </c>
      <c r="H18" s="1643">
        <f t="shared" si="1"/>
        <v>359</v>
      </c>
      <c r="I18" s="1643">
        <f>SUM(I16:I17)</f>
        <v>177</v>
      </c>
      <c r="J18" s="1643">
        <f>SUM(J16:J17)</f>
        <v>712</v>
      </c>
      <c r="K18" s="1643">
        <f t="shared" si="2"/>
        <v>889</v>
      </c>
      <c r="L18" s="1643">
        <f>SUM(L16:L17)</f>
        <v>38</v>
      </c>
      <c r="M18" s="1643">
        <f>SUM(M16:M17)</f>
        <v>211</v>
      </c>
      <c r="N18" s="1643">
        <f t="shared" si="3"/>
        <v>249</v>
      </c>
      <c r="O18" s="1580" t="s">
        <v>568</v>
      </c>
      <c r="P18" s="1585" t="s">
        <v>1005</v>
      </c>
      <c r="Q18" s="1650">
        <f t="shared" si="0"/>
        <v>1604</v>
      </c>
      <c r="R18" s="1650">
        <f t="shared" si="0"/>
        <v>5946</v>
      </c>
      <c r="S18" s="1650">
        <f t="shared" si="0"/>
        <v>7550</v>
      </c>
    </row>
    <row r="19" spans="1:19" s="1591" customFormat="1" ht="15" customHeight="1">
      <c r="A19" s="1587" t="s">
        <v>1008</v>
      </c>
      <c r="B19" s="1588"/>
      <c r="N19" s="1589" t="s">
        <v>733</v>
      </c>
      <c r="O19" s="1590"/>
      <c r="P19" s="1651"/>
      <c r="Q19" s="1651"/>
      <c r="R19" s="1651"/>
      <c r="S19" s="1588"/>
    </row>
    <row r="20" spans="1:19" s="1550" customFormat="1" ht="23.25">
      <c r="A20" s="1544" t="s">
        <v>1024</v>
      </c>
      <c r="B20" s="1545"/>
      <c r="C20" s="1592"/>
      <c r="D20" s="1592"/>
      <c r="E20" s="1546"/>
      <c r="F20" s="1546"/>
      <c r="G20" s="1546"/>
      <c r="H20" s="1546"/>
      <c r="I20" s="1546" t="s">
        <v>217</v>
      </c>
      <c r="J20" s="1546"/>
      <c r="K20" s="1546"/>
      <c r="L20" s="1546"/>
      <c r="M20" s="1546"/>
      <c r="N20" s="1547" t="s">
        <v>1025</v>
      </c>
      <c r="O20" s="1545"/>
      <c r="P20" s="1545"/>
      <c r="Q20" s="1545"/>
      <c r="R20" s="1545"/>
      <c r="S20" s="1545"/>
    </row>
    <row r="21" spans="1:19" s="1560" customFormat="1" ht="19.5" customHeight="1">
      <c r="A21" s="1551" t="s">
        <v>556</v>
      </c>
      <c r="B21" s="1552"/>
      <c r="C21" s="1556" t="s">
        <v>208</v>
      </c>
      <c r="D21" s="1554"/>
      <c r="E21" s="1555" t="s">
        <v>99</v>
      </c>
      <c r="F21" s="1553" t="s">
        <v>100</v>
      </c>
      <c r="G21" s="1554"/>
      <c r="H21" s="1555" t="s">
        <v>101</v>
      </c>
      <c r="I21" s="1553" t="s">
        <v>209</v>
      </c>
      <c r="J21" s="1554"/>
      <c r="K21" s="1555" t="s">
        <v>103</v>
      </c>
      <c r="L21" s="1553" t="s">
        <v>104</v>
      </c>
      <c r="M21" s="1554"/>
      <c r="N21" s="1555" t="s">
        <v>105</v>
      </c>
      <c r="O21" s="1593"/>
      <c r="P21" s="1593"/>
      <c r="Q21" s="1593"/>
      <c r="R21" s="1593"/>
      <c r="S21" s="1593"/>
    </row>
    <row r="22" spans="1:19" s="1560" customFormat="1" ht="19.5" customHeight="1">
      <c r="A22" s="1561" t="s">
        <v>558</v>
      </c>
      <c r="B22" s="1562"/>
      <c r="C22" s="1594" t="s">
        <v>842</v>
      </c>
      <c r="D22" s="1563" t="s">
        <v>843</v>
      </c>
      <c r="E22" s="1563" t="s">
        <v>130</v>
      </c>
      <c r="F22" s="1563" t="s">
        <v>842</v>
      </c>
      <c r="G22" s="1563" t="s">
        <v>843</v>
      </c>
      <c r="H22" s="1563" t="s">
        <v>130</v>
      </c>
      <c r="I22" s="1563" t="s">
        <v>842</v>
      </c>
      <c r="J22" s="1563" t="s">
        <v>843</v>
      </c>
      <c r="K22" s="1563" t="s">
        <v>130</v>
      </c>
      <c r="L22" s="1563" t="s">
        <v>842</v>
      </c>
      <c r="M22" s="1563" t="s">
        <v>843</v>
      </c>
      <c r="N22" s="1563" t="s">
        <v>130</v>
      </c>
      <c r="O22" s="1593"/>
      <c r="P22" s="1593"/>
      <c r="Q22" s="1593"/>
      <c r="R22" s="1593"/>
      <c r="S22" s="1593"/>
    </row>
    <row r="23" spans="1:19" s="1560" customFormat="1" ht="19.5" customHeight="1">
      <c r="A23" s="1566"/>
      <c r="B23" s="1567"/>
      <c r="C23" s="1595" t="s">
        <v>844</v>
      </c>
      <c r="D23" s="1568" t="s">
        <v>845</v>
      </c>
      <c r="E23" s="1568" t="s">
        <v>131</v>
      </c>
      <c r="F23" s="1568" t="s">
        <v>844</v>
      </c>
      <c r="G23" s="1568" t="s">
        <v>845</v>
      </c>
      <c r="H23" s="1568" t="s">
        <v>131</v>
      </c>
      <c r="I23" s="1568" t="s">
        <v>844</v>
      </c>
      <c r="J23" s="1568" t="s">
        <v>845</v>
      </c>
      <c r="K23" s="1568" t="s">
        <v>131</v>
      </c>
      <c r="L23" s="1568" t="s">
        <v>844</v>
      </c>
      <c r="M23" s="1568" t="s">
        <v>845</v>
      </c>
      <c r="N23" s="1568" t="s">
        <v>131</v>
      </c>
      <c r="O23" s="1593"/>
      <c r="P23" s="1593"/>
      <c r="Q23" s="1593"/>
      <c r="R23" s="1593"/>
      <c r="S23" s="1593"/>
    </row>
    <row r="24" spans="1:19" s="1560" customFormat="1" ht="34.5" customHeight="1">
      <c r="A24" s="1571" t="s">
        <v>846</v>
      </c>
      <c r="B24" s="1572" t="s">
        <v>847</v>
      </c>
      <c r="C24" s="1573">
        <v>12</v>
      </c>
      <c r="D24" s="1573">
        <v>626</v>
      </c>
      <c r="E24" s="1573">
        <f>SUM(C24:D24)</f>
        <v>638</v>
      </c>
      <c r="F24" s="1573">
        <v>6</v>
      </c>
      <c r="G24" s="1573">
        <v>425</v>
      </c>
      <c r="H24" s="1573">
        <f>SUM(F24:G24)</f>
        <v>431</v>
      </c>
      <c r="I24" s="1573">
        <v>31</v>
      </c>
      <c r="J24" s="1573">
        <v>1319</v>
      </c>
      <c r="K24" s="1573">
        <f>SUM(I24:J24)</f>
        <v>1350</v>
      </c>
      <c r="L24" s="1573">
        <v>6</v>
      </c>
      <c r="M24" s="1573">
        <v>325</v>
      </c>
      <c r="N24" s="1573">
        <f>SUM(L24:M24)</f>
        <v>331</v>
      </c>
      <c r="O24" s="1593"/>
      <c r="P24" s="1593"/>
      <c r="Q24" s="1593"/>
      <c r="R24" s="1593"/>
      <c r="S24" s="1593"/>
    </row>
    <row r="25" spans="1:19" s="1560" customFormat="1" ht="34.5" customHeight="1">
      <c r="A25" s="1574" t="s">
        <v>994</v>
      </c>
      <c r="B25" s="1577" t="s">
        <v>848</v>
      </c>
      <c r="C25" s="1578">
        <v>4</v>
      </c>
      <c r="D25" s="1578">
        <v>343</v>
      </c>
      <c r="E25" s="1578">
        <f t="shared" ref="E25:E35" si="5">SUM(C25:D25)</f>
        <v>347</v>
      </c>
      <c r="F25" s="1578">
        <v>3</v>
      </c>
      <c r="G25" s="1578">
        <v>315</v>
      </c>
      <c r="H25" s="1578">
        <f t="shared" ref="H25:H35" si="6">SUM(F25:G25)</f>
        <v>318</v>
      </c>
      <c r="I25" s="1578">
        <v>60</v>
      </c>
      <c r="J25" s="1578">
        <v>763</v>
      </c>
      <c r="K25" s="1578">
        <f t="shared" ref="K25:K35" si="7">SUM(I25:J25)</f>
        <v>823</v>
      </c>
      <c r="L25" s="1578">
        <v>6</v>
      </c>
      <c r="M25" s="1578">
        <v>195</v>
      </c>
      <c r="N25" s="1578">
        <f t="shared" ref="N25:N35" si="8">SUM(L25:M25)</f>
        <v>201</v>
      </c>
      <c r="O25" s="1593"/>
      <c r="P25" s="1593"/>
      <c r="Q25" s="1593"/>
      <c r="R25" s="1593"/>
      <c r="S25" s="1593"/>
    </row>
    <row r="26" spans="1:19" s="1560" customFormat="1" ht="34.5" customHeight="1">
      <c r="A26" s="1580" t="s">
        <v>731</v>
      </c>
      <c r="B26" s="1581" t="s">
        <v>1005</v>
      </c>
      <c r="C26" s="1646">
        <f>SUM(C24:C25)</f>
        <v>16</v>
      </c>
      <c r="D26" s="1646">
        <f>SUM(D24:D25)</f>
        <v>969</v>
      </c>
      <c r="E26" s="1646">
        <f t="shared" si="5"/>
        <v>985</v>
      </c>
      <c r="F26" s="1646">
        <f>SUM(F24:F25)</f>
        <v>9</v>
      </c>
      <c r="G26" s="1646">
        <f>SUM(G24:G25)</f>
        <v>740</v>
      </c>
      <c r="H26" s="1646">
        <f t="shared" si="6"/>
        <v>749</v>
      </c>
      <c r="I26" s="1646">
        <f>SUM(I24:I25)</f>
        <v>91</v>
      </c>
      <c r="J26" s="1646">
        <f>SUM(J24:J25)</f>
        <v>2082</v>
      </c>
      <c r="K26" s="1646">
        <f t="shared" si="7"/>
        <v>2173</v>
      </c>
      <c r="L26" s="1646">
        <f>SUM(L24:L25)</f>
        <v>12</v>
      </c>
      <c r="M26" s="1646">
        <f>SUM(M24:M25)</f>
        <v>520</v>
      </c>
      <c r="N26" s="1646">
        <f t="shared" si="8"/>
        <v>532</v>
      </c>
      <c r="O26" s="1593"/>
      <c r="P26" s="1593"/>
      <c r="Q26" s="1593"/>
      <c r="R26" s="1593"/>
      <c r="S26" s="1593"/>
    </row>
    <row r="27" spans="1:19" s="1560" customFormat="1" ht="34.5" customHeight="1">
      <c r="A27" s="1571" t="s">
        <v>1006</v>
      </c>
      <c r="B27" s="1572" t="s">
        <v>847</v>
      </c>
      <c r="C27" s="1573">
        <v>51</v>
      </c>
      <c r="D27" s="1573">
        <v>19</v>
      </c>
      <c r="E27" s="1573">
        <f t="shared" si="5"/>
        <v>70</v>
      </c>
      <c r="F27" s="1573">
        <v>8</v>
      </c>
      <c r="G27" s="1573">
        <v>57</v>
      </c>
      <c r="H27" s="1573">
        <f t="shared" si="6"/>
        <v>65</v>
      </c>
      <c r="I27" s="1573">
        <v>17</v>
      </c>
      <c r="J27" s="1573">
        <v>649</v>
      </c>
      <c r="K27" s="1573">
        <f t="shared" si="7"/>
        <v>666</v>
      </c>
      <c r="L27" s="1573">
        <v>8</v>
      </c>
      <c r="M27" s="1573">
        <v>37</v>
      </c>
      <c r="N27" s="1573">
        <f t="shared" si="8"/>
        <v>45</v>
      </c>
      <c r="O27" s="1593"/>
      <c r="P27" s="1593"/>
      <c r="Q27" s="1593"/>
      <c r="R27" s="1593"/>
      <c r="S27" s="1593"/>
    </row>
    <row r="28" spans="1:19" s="1560" customFormat="1" ht="34.5" customHeight="1">
      <c r="A28" s="1574" t="s">
        <v>1007</v>
      </c>
      <c r="B28" s="1577" t="s">
        <v>848</v>
      </c>
      <c r="C28" s="1578">
        <v>65</v>
      </c>
      <c r="D28" s="1578">
        <v>644</v>
      </c>
      <c r="E28" s="1578">
        <f t="shared" si="5"/>
        <v>709</v>
      </c>
      <c r="F28" s="1578">
        <v>2</v>
      </c>
      <c r="G28" s="1578">
        <v>752</v>
      </c>
      <c r="H28" s="1578">
        <f t="shared" si="6"/>
        <v>754</v>
      </c>
      <c r="I28" s="1578">
        <v>130</v>
      </c>
      <c r="J28" s="1578">
        <v>1766</v>
      </c>
      <c r="K28" s="1578">
        <f t="shared" si="7"/>
        <v>1896</v>
      </c>
      <c r="L28" s="1578">
        <v>67</v>
      </c>
      <c r="M28" s="1578">
        <v>482</v>
      </c>
      <c r="N28" s="1578">
        <f t="shared" si="8"/>
        <v>549</v>
      </c>
      <c r="O28" s="1593"/>
      <c r="P28" s="1593"/>
      <c r="Q28" s="1593"/>
      <c r="R28" s="1593"/>
      <c r="S28" s="1593"/>
    </row>
    <row r="29" spans="1:19" s="1560" customFormat="1" ht="34.5" customHeight="1">
      <c r="A29" s="1580" t="s">
        <v>169</v>
      </c>
      <c r="B29" s="1581" t="s">
        <v>1005</v>
      </c>
      <c r="C29" s="1646">
        <f>SUM(C27:C28)</f>
        <v>116</v>
      </c>
      <c r="D29" s="1646">
        <f>SUM(D27:D28)</f>
        <v>663</v>
      </c>
      <c r="E29" s="1646">
        <f t="shared" si="5"/>
        <v>779</v>
      </c>
      <c r="F29" s="1646">
        <f>SUM(F27:F28)</f>
        <v>10</v>
      </c>
      <c r="G29" s="1646">
        <f>SUM(G27:G28)</f>
        <v>809</v>
      </c>
      <c r="H29" s="1646">
        <f t="shared" si="6"/>
        <v>819</v>
      </c>
      <c r="I29" s="1646">
        <f>SUM(I27:I28)</f>
        <v>147</v>
      </c>
      <c r="J29" s="1646">
        <f>SUM(J27:J28)</f>
        <v>2415</v>
      </c>
      <c r="K29" s="1646">
        <f t="shared" si="7"/>
        <v>2562</v>
      </c>
      <c r="L29" s="1646">
        <f>SUM(L27:L28)</f>
        <v>75</v>
      </c>
      <c r="M29" s="1646">
        <f>SUM(M27:M28)</f>
        <v>519</v>
      </c>
      <c r="N29" s="1646">
        <f t="shared" si="8"/>
        <v>594</v>
      </c>
      <c r="O29" s="1593"/>
      <c r="P29" s="1593"/>
      <c r="Q29" s="1593"/>
      <c r="R29" s="1593"/>
      <c r="S29" s="1593"/>
    </row>
    <row r="30" spans="1:19" s="1560" customFormat="1" ht="34.5" customHeight="1">
      <c r="A30" s="1571" t="s">
        <v>155</v>
      </c>
      <c r="B30" s="1572" t="s">
        <v>847</v>
      </c>
      <c r="C30" s="1573">
        <v>0</v>
      </c>
      <c r="D30" s="1573">
        <v>0</v>
      </c>
      <c r="E30" s="1573">
        <f t="shared" si="5"/>
        <v>0</v>
      </c>
      <c r="F30" s="1573">
        <v>0</v>
      </c>
      <c r="G30" s="1573">
        <v>0</v>
      </c>
      <c r="H30" s="1573">
        <f t="shared" si="6"/>
        <v>0</v>
      </c>
      <c r="I30" s="1573">
        <v>0</v>
      </c>
      <c r="J30" s="1573">
        <v>5</v>
      </c>
      <c r="K30" s="1573">
        <f t="shared" si="7"/>
        <v>5</v>
      </c>
      <c r="L30" s="1573">
        <v>0</v>
      </c>
      <c r="M30" s="1573">
        <v>0</v>
      </c>
      <c r="N30" s="1573">
        <f t="shared" si="8"/>
        <v>0</v>
      </c>
      <c r="O30" s="1593"/>
      <c r="P30" s="1593"/>
      <c r="Q30" s="1593"/>
      <c r="R30" s="1593"/>
      <c r="S30" s="1593"/>
    </row>
    <row r="31" spans="1:19" s="1560" customFormat="1" ht="34.5" customHeight="1">
      <c r="A31" s="1574"/>
      <c r="B31" s="1577" t="s">
        <v>848</v>
      </c>
      <c r="C31" s="1578">
        <v>0</v>
      </c>
      <c r="D31" s="1578">
        <v>0</v>
      </c>
      <c r="E31" s="1578">
        <f t="shared" si="5"/>
        <v>0</v>
      </c>
      <c r="F31" s="1578">
        <v>0</v>
      </c>
      <c r="G31" s="1578">
        <v>0</v>
      </c>
      <c r="H31" s="1578">
        <f t="shared" si="6"/>
        <v>0</v>
      </c>
      <c r="I31" s="1578">
        <v>0</v>
      </c>
      <c r="J31" s="1578">
        <v>0</v>
      </c>
      <c r="K31" s="1578">
        <f t="shared" si="7"/>
        <v>0</v>
      </c>
      <c r="L31" s="1578">
        <v>0</v>
      </c>
      <c r="M31" s="1578">
        <v>0</v>
      </c>
      <c r="N31" s="1578">
        <f t="shared" si="8"/>
        <v>0</v>
      </c>
      <c r="O31" s="1593"/>
      <c r="P31" s="1593"/>
      <c r="Q31" s="1593"/>
      <c r="R31" s="1593"/>
      <c r="S31" s="1593"/>
    </row>
    <row r="32" spans="1:19" s="1560" customFormat="1" ht="34.5" customHeight="1">
      <c r="A32" s="1580" t="s">
        <v>565</v>
      </c>
      <c r="B32" s="1581" t="s">
        <v>1005</v>
      </c>
      <c r="C32" s="1646">
        <f>SUM(C30:C31)</f>
        <v>0</v>
      </c>
      <c r="D32" s="1646">
        <f>SUM(D30:D31)</f>
        <v>0</v>
      </c>
      <c r="E32" s="1646">
        <f t="shared" si="5"/>
        <v>0</v>
      </c>
      <c r="F32" s="1646">
        <f>SUM(F30:F31)</f>
        <v>0</v>
      </c>
      <c r="G32" s="1646">
        <f>SUM(G30:G31)</f>
        <v>0</v>
      </c>
      <c r="H32" s="1646">
        <f t="shared" si="6"/>
        <v>0</v>
      </c>
      <c r="I32" s="1646">
        <f>SUM(I30:I31)</f>
        <v>0</v>
      </c>
      <c r="J32" s="1646">
        <f>SUM(J30:J31)</f>
        <v>5</v>
      </c>
      <c r="K32" s="1646">
        <f t="shared" si="7"/>
        <v>5</v>
      </c>
      <c r="L32" s="1646">
        <f>SUM(L30:L31)</f>
        <v>0</v>
      </c>
      <c r="M32" s="1646">
        <f>SUM(M30:M31)</f>
        <v>0</v>
      </c>
      <c r="N32" s="1646">
        <f t="shared" si="8"/>
        <v>0</v>
      </c>
      <c r="O32" s="1593"/>
      <c r="P32" s="1593"/>
      <c r="Q32" s="1593"/>
      <c r="R32" s="1593"/>
      <c r="S32" s="1593"/>
    </row>
    <row r="33" spans="1:19" s="1560" customFormat="1" ht="34.5" customHeight="1">
      <c r="A33" s="1571" t="s">
        <v>851</v>
      </c>
      <c r="B33" s="1572" t="s">
        <v>847</v>
      </c>
      <c r="C33" s="1573">
        <v>55</v>
      </c>
      <c r="D33" s="1573">
        <v>158</v>
      </c>
      <c r="E33" s="1573">
        <f t="shared" si="5"/>
        <v>213</v>
      </c>
      <c r="F33" s="1573">
        <v>49</v>
      </c>
      <c r="G33" s="1573">
        <v>140</v>
      </c>
      <c r="H33" s="1573">
        <f t="shared" si="6"/>
        <v>189</v>
      </c>
      <c r="I33" s="1573">
        <v>16</v>
      </c>
      <c r="J33" s="1573">
        <v>282</v>
      </c>
      <c r="K33" s="1573">
        <f t="shared" si="7"/>
        <v>298</v>
      </c>
      <c r="L33" s="1573">
        <v>4</v>
      </c>
      <c r="M33" s="1573">
        <v>77</v>
      </c>
      <c r="N33" s="1573">
        <f t="shared" si="8"/>
        <v>81</v>
      </c>
      <c r="O33" s="1593"/>
      <c r="P33" s="1593"/>
      <c r="Q33" s="1593"/>
      <c r="R33" s="1593"/>
      <c r="S33" s="1593"/>
    </row>
    <row r="34" spans="1:19" s="1560" customFormat="1" ht="34.5" customHeight="1">
      <c r="A34" s="1574" t="s">
        <v>567</v>
      </c>
      <c r="B34" s="1577" t="s">
        <v>848</v>
      </c>
      <c r="C34" s="1578">
        <v>107</v>
      </c>
      <c r="D34" s="1578">
        <v>61</v>
      </c>
      <c r="E34" s="1578">
        <f t="shared" si="5"/>
        <v>168</v>
      </c>
      <c r="F34" s="1578">
        <v>2</v>
      </c>
      <c r="G34" s="1578">
        <v>124</v>
      </c>
      <c r="H34" s="1578">
        <f t="shared" si="6"/>
        <v>126</v>
      </c>
      <c r="I34" s="1578">
        <v>213</v>
      </c>
      <c r="J34" s="1578">
        <v>387</v>
      </c>
      <c r="K34" s="1578">
        <f t="shared" si="7"/>
        <v>600</v>
      </c>
      <c r="L34" s="1578">
        <v>78</v>
      </c>
      <c r="M34" s="1578">
        <v>72</v>
      </c>
      <c r="N34" s="1578">
        <f t="shared" si="8"/>
        <v>150</v>
      </c>
      <c r="O34" s="1593"/>
      <c r="P34" s="1593"/>
      <c r="Q34" s="1593"/>
      <c r="R34" s="1593"/>
      <c r="S34" s="1593"/>
    </row>
    <row r="35" spans="1:19" s="1560" customFormat="1" ht="34.5" customHeight="1">
      <c r="A35" s="1580" t="s">
        <v>568</v>
      </c>
      <c r="B35" s="1581" t="s">
        <v>1005</v>
      </c>
      <c r="C35" s="1646">
        <f>SUM(C33:C34)</f>
        <v>162</v>
      </c>
      <c r="D35" s="1646">
        <f>SUM(D33:D34)</f>
        <v>219</v>
      </c>
      <c r="E35" s="1646">
        <f t="shared" si="5"/>
        <v>381</v>
      </c>
      <c r="F35" s="1646">
        <f>SUM(F33:F34)</f>
        <v>51</v>
      </c>
      <c r="G35" s="1646">
        <f>SUM(G33:G34)</f>
        <v>264</v>
      </c>
      <c r="H35" s="1646">
        <f t="shared" si="6"/>
        <v>315</v>
      </c>
      <c r="I35" s="1646">
        <f>SUM(I33:I34)</f>
        <v>229</v>
      </c>
      <c r="J35" s="1646">
        <f>SUM(J33:J34)</f>
        <v>669</v>
      </c>
      <c r="K35" s="1646">
        <f t="shared" si="7"/>
        <v>898</v>
      </c>
      <c r="L35" s="1646">
        <f>SUM(L33:L34)</f>
        <v>82</v>
      </c>
      <c r="M35" s="1646">
        <f>SUM(M33:M34)</f>
        <v>149</v>
      </c>
      <c r="N35" s="1646">
        <f t="shared" si="8"/>
        <v>231</v>
      </c>
      <c r="O35" s="1593"/>
      <c r="P35" s="1593"/>
      <c r="Q35" s="1593"/>
      <c r="R35" s="1593"/>
      <c r="S35" s="1593"/>
    </row>
    <row r="36" spans="1:19" s="1550" customFormat="1" ht="23.25">
      <c r="A36" s="1544" t="s">
        <v>1024</v>
      </c>
      <c r="B36" s="1545"/>
      <c r="C36" s="1592"/>
      <c r="D36" s="1592"/>
      <c r="E36" s="1546"/>
      <c r="F36" s="1546"/>
      <c r="G36" s="1546"/>
      <c r="H36" s="1546"/>
      <c r="I36" s="1546" t="s">
        <v>217</v>
      </c>
      <c r="J36" s="1546"/>
      <c r="K36" s="1546"/>
      <c r="L36" s="1546"/>
      <c r="M36" s="1546"/>
      <c r="N36" s="1547" t="s">
        <v>1025</v>
      </c>
      <c r="O36" s="1545"/>
      <c r="P36" s="1545"/>
      <c r="Q36" s="1545"/>
      <c r="R36" s="1545"/>
      <c r="S36" s="1545"/>
    </row>
    <row r="37" spans="1:19" s="1560" customFormat="1" ht="19.5" customHeight="1">
      <c r="A37" s="1551" t="s">
        <v>556</v>
      </c>
      <c r="B37" s="1552"/>
      <c r="C37" s="1556" t="s">
        <v>106</v>
      </c>
      <c r="D37" s="1554"/>
      <c r="E37" s="1652" t="s">
        <v>107</v>
      </c>
      <c r="F37" s="1553" t="s">
        <v>108</v>
      </c>
      <c r="G37" s="1554"/>
      <c r="H37" s="1555" t="s">
        <v>109</v>
      </c>
      <c r="I37" s="1553" t="s">
        <v>210</v>
      </c>
      <c r="J37" s="1554"/>
      <c r="K37" s="1555" t="s">
        <v>111</v>
      </c>
      <c r="L37" s="1553" t="s">
        <v>112</v>
      </c>
      <c r="M37" s="1554"/>
      <c r="N37" s="1555" t="s">
        <v>113</v>
      </c>
      <c r="O37" s="1593"/>
      <c r="P37" s="1593"/>
      <c r="Q37" s="1593"/>
      <c r="R37" s="1593"/>
      <c r="S37" s="1593"/>
    </row>
    <row r="38" spans="1:19" s="1560" customFormat="1" ht="19.5" customHeight="1">
      <c r="A38" s="1561" t="s">
        <v>558</v>
      </c>
      <c r="B38" s="1562"/>
      <c r="C38" s="1563" t="s">
        <v>842</v>
      </c>
      <c r="D38" s="1563" t="s">
        <v>843</v>
      </c>
      <c r="E38" s="1563" t="s">
        <v>130</v>
      </c>
      <c r="F38" s="1563" t="s">
        <v>842</v>
      </c>
      <c r="G38" s="1563" t="s">
        <v>843</v>
      </c>
      <c r="H38" s="1563" t="s">
        <v>130</v>
      </c>
      <c r="I38" s="1563" t="s">
        <v>842</v>
      </c>
      <c r="J38" s="1563" t="s">
        <v>843</v>
      </c>
      <c r="K38" s="1563" t="s">
        <v>130</v>
      </c>
      <c r="L38" s="1563" t="s">
        <v>842</v>
      </c>
      <c r="M38" s="1563" t="s">
        <v>843</v>
      </c>
      <c r="N38" s="1563" t="s">
        <v>130</v>
      </c>
      <c r="O38" s="1593"/>
      <c r="P38" s="1593"/>
      <c r="Q38" s="1593"/>
      <c r="R38" s="1593"/>
      <c r="S38" s="1593"/>
    </row>
    <row r="39" spans="1:19" s="1560" customFormat="1" ht="19.5" customHeight="1">
      <c r="A39" s="1566"/>
      <c r="B39" s="1567"/>
      <c r="C39" s="1568" t="s">
        <v>844</v>
      </c>
      <c r="D39" s="1568" t="s">
        <v>845</v>
      </c>
      <c r="E39" s="1568" t="s">
        <v>131</v>
      </c>
      <c r="F39" s="1568" t="s">
        <v>844</v>
      </c>
      <c r="G39" s="1568" t="s">
        <v>845</v>
      </c>
      <c r="H39" s="1568" t="s">
        <v>131</v>
      </c>
      <c r="I39" s="1568" t="s">
        <v>844</v>
      </c>
      <c r="J39" s="1568" t="s">
        <v>845</v>
      </c>
      <c r="K39" s="1568" t="s">
        <v>131</v>
      </c>
      <c r="L39" s="1568" t="s">
        <v>844</v>
      </c>
      <c r="M39" s="1568" t="s">
        <v>845</v>
      </c>
      <c r="N39" s="1568" t="s">
        <v>131</v>
      </c>
      <c r="O39" s="1593"/>
      <c r="P39" s="1593"/>
      <c r="Q39" s="1593"/>
      <c r="R39" s="1593"/>
      <c r="S39" s="1593"/>
    </row>
    <row r="40" spans="1:19" s="1560" customFormat="1" ht="34.5" customHeight="1">
      <c r="A40" s="1571" t="s">
        <v>846</v>
      </c>
      <c r="B40" s="1572" t="s">
        <v>847</v>
      </c>
      <c r="C40" s="1573">
        <v>0</v>
      </c>
      <c r="D40" s="1573">
        <v>138</v>
      </c>
      <c r="E40" s="1573">
        <f>SUM(C40:D40)</f>
        <v>138</v>
      </c>
      <c r="F40" s="1573">
        <v>20</v>
      </c>
      <c r="G40" s="1573">
        <v>443</v>
      </c>
      <c r="H40" s="1573">
        <f>SUM(F40:G40)</f>
        <v>463</v>
      </c>
      <c r="I40" s="1573">
        <v>1</v>
      </c>
      <c r="J40" s="1573">
        <v>83</v>
      </c>
      <c r="K40" s="1573">
        <f>SUM(I40:J40)</f>
        <v>84</v>
      </c>
      <c r="L40" s="1573">
        <v>4</v>
      </c>
      <c r="M40" s="1573">
        <v>314</v>
      </c>
      <c r="N40" s="1573">
        <f>SUM(L40:M40)</f>
        <v>318</v>
      </c>
      <c r="O40" s="1593"/>
      <c r="P40" s="1593"/>
      <c r="Q40" s="1593"/>
      <c r="R40" s="1593"/>
      <c r="S40" s="1593"/>
    </row>
    <row r="41" spans="1:19" s="1560" customFormat="1" ht="34.5" customHeight="1">
      <c r="A41" s="1574" t="s">
        <v>994</v>
      </c>
      <c r="B41" s="1577" t="s">
        <v>848</v>
      </c>
      <c r="C41" s="1578">
        <v>0</v>
      </c>
      <c r="D41" s="1578">
        <v>72</v>
      </c>
      <c r="E41" s="1578">
        <f t="shared" ref="E41:E51" si="9">SUM(C41:D41)</f>
        <v>72</v>
      </c>
      <c r="F41" s="1578">
        <v>5</v>
      </c>
      <c r="G41" s="1578">
        <v>334</v>
      </c>
      <c r="H41" s="1578">
        <f t="shared" ref="H41:H51" si="10">SUM(F41:G41)</f>
        <v>339</v>
      </c>
      <c r="I41" s="1578">
        <v>0</v>
      </c>
      <c r="J41" s="1578">
        <v>60</v>
      </c>
      <c r="K41" s="1578">
        <f t="shared" ref="K41:K51" si="11">SUM(I41:J41)</f>
        <v>60</v>
      </c>
      <c r="L41" s="1578">
        <v>1</v>
      </c>
      <c r="M41" s="1578">
        <v>128</v>
      </c>
      <c r="N41" s="1578">
        <f t="shared" ref="N41:N51" si="12">SUM(L41:M41)</f>
        <v>129</v>
      </c>
      <c r="O41" s="1593"/>
      <c r="P41" s="1593"/>
      <c r="Q41" s="1593"/>
      <c r="R41" s="1593"/>
      <c r="S41" s="1593"/>
    </row>
    <row r="42" spans="1:19" s="1560" customFormat="1" ht="34.5" customHeight="1">
      <c r="A42" s="1580" t="s">
        <v>731</v>
      </c>
      <c r="B42" s="1581" t="s">
        <v>1005</v>
      </c>
      <c r="C42" s="1646">
        <f>SUM(C40:C41)</f>
        <v>0</v>
      </c>
      <c r="D42" s="1646">
        <f>SUM(D40:D41)</f>
        <v>210</v>
      </c>
      <c r="E42" s="1646">
        <f t="shared" si="9"/>
        <v>210</v>
      </c>
      <c r="F42" s="1646">
        <f>SUM(F40:F41)</f>
        <v>25</v>
      </c>
      <c r="G42" s="1646">
        <f>SUM(G40:G41)</f>
        <v>777</v>
      </c>
      <c r="H42" s="1646">
        <f t="shared" si="10"/>
        <v>802</v>
      </c>
      <c r="I42" s="1646">
        <f>SUM(I40:I41)</f>
        <v>1</v>
      </c>
      <c r="J42" s="1646">
        <f>SUM(J40:J41)</f>
        <v>143</v>
      </c>
      <c r="K42" s="1646">
        <f t="shared" si="11"/>
        <v>144</v>
      </c>
      <c r="L42" s="1646">
        <f>SUM(L40:L41)</f>
        <v>5</v>
      </c>
      <c r="M42" s="1646">
        <f>SUM(M40:M41)</f>
        <v>442</v>
      </c>
      <c r="N42" s="1646">
        <f t="shared" si="12"/>
        <v>447</v>
      </c>
      <c r="O42" s="1593"/>
      <c r="P42" s="1593"/>
      <c r="Q42" s="1593"/>
      <c r="R42" s="1593"/>
      <c r="S42" s="1593"/>
    </row>
    <row r="43" spans="1:19" s="1560" customFormat="1" ht="34.5" customHeight="1">
      <c r="A43" s="1571" t="s">
        <v>1006</v>
      </c>
      <c r="B43" s="1572" t="s">
        <v>847</v>
      </c>
      <c r="C43" s="1573">
        <v>8</v>
      </c>
      <c r="D43" s="1573">
        <v>10</v>
      </c>
      <c r="E43" s="1573">
        <f t="shared" si="9"/>
        <v>18</v>
      </c>
      <c r="F43" s="1573">
        <v>6</v>
      </c>
      <c r="G43" s="1573">
        <v>21</v>
      </c>
      <c r="H43" s="1573">
        <f t="shared" si="10"/>
        <v>27</v>
      </c>
      <c r="I43" s="1573">
        <v>2</v>
      </c>
      <c r="J43" s="1573">
        <v>5</v>
      </c>
      <c r="K43" s="1573">
        <f t="shared" si="11"/>
        <v>7</v>
      </c>
      <c r="L43" s="1573">
        <v>16</v>
      </c>
      <c r="M43" s="1573">
        <v>29</v>
      </c>
      <c r="N43" s="1573">
        <f t="shared" si="12"/>
        <v>45</v>
      </c>
      <c r="O43" s="1593"/>
      <c r="P43" s="1593"/>
      <c r="Q43" s="1593"/>
      <c r="R43" s="1593"/>
      <c r="S43" s="1593"/>
    </row>
    <row r="44" spans="1:19" s="1560" customFormat="1" ht="34.5" customHeight="1">
      <c r="A44" s="1574" t="s">
        <v>1007</v>
      </c>
      <c r="B44" s="1577" t="s">
        <v>848</v>
      </c>
      <c r="C44" s="1578">
        <v>24</v>
      </c>
      <c r="D44" s="1578">
        <v>161</v>
      </c>
      <c r="E44" s="1578">
        <f t="shared" si="9"/>
        <v>185</v>
      </c>
      <c r="F44" s="1578">
        <v>19</v>
      </c>
      <c r="G44" s="1578">
        <v>839</v>
      </c>
      <c r="H44" s="1578">
        <f t="shared" si="10"/>
        <v>858</v>
      </c>
      <c r="I44" s="1578">
        <v>4</v>
      </c>
      <c r="J44" s="1578">
        <v>134</v>
      </c>
      <c r="K44" s="1578">
        <f t="shared" si="11"/>
        <v>138</v>
      </c>
      <c r="L44" s="1578">
        <v>34</v>
      </c>
      <c r="M44" s="1578">
        <v>381</v>
      </c>
      <c r="N44" s="1578">
        <f t="shared" si="12"/>
        <v>415</v>
      </c>
      <c r="O44" s="1593"/>
      <c r="P44" s="1593"/>
      <c r="Q44" s="1593"/>
      <c r="R44" s="1593"/>
      <c r="S44" s="1593"/>
    </row>
    <row r="45" spans="1:19" s="1560" customFormat="1" ht="34.5" customHeight="1">
      <c r="A45" s="1580" t="s">
        <v>169</v>
      </c>
      <c r="B45" s="1581" t="s">
        <v>1005</v>
      </c>
      <c r="C45" s="1643">
        <f>SUM(C43:C44)</f>
        <v>32</v>
      </c>
      <c r="D45" s="1643">
        <f>SUM(D43:D44)</f>
        <v>171</v>
      </c>
      <c r="E45" s="1646">
        <f t="shared" si="9"/>
        <v>203</v>
      </c>
      <c r="F45" s="1643">
        <f>SUM(F43:F44)</f>
        <v>25</v>
      </c>
      <c r="G45" s="1643">
        <f>SUM(G43:G44)</f>
        <v>860</v>
      </c>
      <c r="H45" s="1646">
        <f t="shared" si="10"/>
        <v>885</v>
      </c>
      <c r="I45" s="1643">
        <f>SUM(I43:I44)</f>
        <v>6</v>
      </c>
      <c r="J45" s="1643">
        <f>SUM(J43:J44)</f>
        <v>139</v>
      </c>
      <c r="K45" s="1646">
        <f t="shared" si="11"/>
        <v>145</v>
      </c>
      <c r="L45" s="1643">
        <f>SUM(L43:L44)</f>
        <v>50</v>
      </c>
      <c r="M45" s="1643">
        <f>SUM(M43:M44)</f>
        <v>410</v>
      </c>
      <c r="N45" s="1646">
        <f t="shared" si="12"/>
        <v>460</v>
      </c>
      <c r="O45" s="1593"/>
      <c r="P45" s="1593"/>
      <c r="Q45" s="1593"/>
      <c r="R45" s="1593"/>
      <c r="S45" s="1593"/>
    </row>
    <row r="46" spans="1:19" s="1560" customFormat="1" ht="34.5" customHeight="1">
      <c r="A46" s="1571" t="s">
        <v>155</v>
      </c>
      <c r="B46" s="1572" t="s">
        <v>847</v>
      </c>
      <c r="C46" s="1573">
        <v>0</v>
      </c>
      <c r="D46" s="1573">
        <v>1</v>
      </c>
      <c r="E46" s="1573">
        <f t="shared" si="9"/>
        <v>1</v>
      </c>
      <c r="F46" s="1573">
        <v>0</v>
      </c>
      <c r="G46" s="1573">
        <v>2</v>
      </c>
      <c r="H46" s="1573">
        <f t="shared" si="10"/>
        <v>2</v>
      </c>
      <c r="I46" s="1573">
        <v>0</v>
      </c>
      <c r="J46" s="1573">
        <v>1</v>
      </c>
      <c r="K46" s="1573">
        <f t="shared" si="11"/>
        <v>1</v>
      </c>
      <c r="L46" s="1573">
        <v>0</v>
      </c>
      <c r="M46" s="1573">
        <v>0</v>
      </c>
      <c r="N46" s="1573">
        <f t="shared" si="12"/>
        <v>0</v>
      </c>
      <c r="O46" s="1593"/>
      <c r="P46" s="1593"/>
      <c r="Q46" s="1593"/>
      <c r="R46" s="1593"/>
      <c r="S46" s="1593"/>
    </row>
    <row r="47" spans="1:19" s="1560" customFormat="1" ht="34.5" customHeight="1">
      <c r="A47" s="1574"/>
      <c r="B47" s="1577" t="s">
        <v>848</v>
      </c>
      <c r="C47" s="1578">
        <v>0</v>
      </c>
      <c r="D47" s="1578">
        <v>0</v>
      </c>
      <c r="E47" s="1578">
        <f t="shared" si="9"/>
        <v>0</v>
      </c>
      <c r="F47" s="1578">
        <v>0</v>
      </c>
      <c r="G47" s="1578">
        <v>0</v>
      </c>
      <c r="H47" s="1578">
        <f t="shared" si="10"/>
        <v>0</v>
      </c>
      <c r="I47" s="1578">
        <v>0</v>
      </c>
      <c r="J47" s="1578">
        <v>0</v>
      </c>
      <c r="K47" s="1578">
        <f t="shared" si="11"/>
        <v>0</v>
      </c>
      <c r="L47" s="1578">
        <v>0</v>
      </c>
      <c r="M47" s="1578">
        <v>0</v>
      </c>
      <c r="N47" s="1578">
        <f t="shared" si="12"/>
        <v>0</v>
      </c>
      <c r="O47" s="1593"/>
      <c r="P47" s="1593"/>
      <c r="Q47" s="1593"/>
      <c r="R47" s="1593"/>
      <c r="S47" s="1593"/>
    </row>
    <row r="48" spans="1:19" s="1560" customFormat="1" ht="34.5" customHeight="1">
      <c r="A48" s="1580" t="s">
        <v>565</v>
      </c>
      <c r="B48" s="1581" t="s">
        <v>1005</v>
      </c>
      <c r="C48" s="1646">
        <f>SUM(C46:C47)</f>
        <v>0</v>
      </c>
      <c r="D48" s="1646">
        <f>SUM(D46:D47)</f>
        <v>1</v>
      </c>
      <c r="E48" s="1646">
        <f t="shared" si="9"/>
        <v>1</v>
      </c>
      <c r="F48" s="1646">
        <f>SUM(F46:F47)</f>
        <v>0</v>
      </c>
      <c r="G48" s="1646">
        <f>SUM(G46:G47)</f>
        <v>2</v>
      </c>
      <c r="H48" s="1646">
        <f t="shared" si="10"/>
        <v>2</v>
      </c>
      <c r="I48" s="1646">
        <f>SUM(I46:I47)</f>
        <v>0</v>
      </c>
      <c r="J48" s="1646">
        <f>SUM(J46:J47)</f>
        <v>1</v>
      </c>
      <c r="K48" s="1646">
        <f t="shared" si="11"/>
        <v>1</v>
      </c>
      <c r="L48" s="1646">
        <f>SUM(L46:L47)</f>
        <v>0</v>
      </c>
      <c r="M48" s="1646">
        <f>SUM(M46:M47)</f>
        <v>0</v>
      </c>
      <c r="N48" s="1646">
        <f t="shared" si="12"/>
        <v>0</v>
      </c>
      <c r="O48" s="1593"/>
      <c r="P48" s="1593"/>
      <c r="Q48" s="1593"/>
      <c r="R48" s="1593"/>
      <c r="S48" s="1593"/>
    </row>
    <row r="49" spans="1:19" s="1560" customFormat="1" ht="34.5" customHeight="1">
      <c r="A49" s="1571" t="s">
        <v>851</v>
      </c>
      <c r="B49" s="1572" t="s">
        <v>847</v>
      </c>
      <c r="C49" s="1573">
        <v>2</v>
      </c>
      <c r="D49" s="1573">
        <v>53</v>
      </c>
      <c r="E49" s="1573">
        <f t="shared" si="9"/>
        <v>55</v>
      </c>
      <c r="F49" s="1573">
        <v>27</v>
      </c>
      <c r="G49" s="1573">
        <v>145</v>
      </c>
      <c r="H49" s="1573">
        <f t="shared" si="10"/>
        <v>172</v>
      </c>
      <c r="I49" s="1573">
        <v>5</v>
      </c>
      <c r="J49" s="1573">
        <v>38</v>
      </c>
      <c r="K49" s="1573">
        <f t="shared" si="11"/>
        <v>43</v>
      </c>
      <c r="L49" s="1573">
        <v>28</v>
      </c>
      <c r="M49" s="1573">
        <v>82</v>
      </c>
      <c r="N49" s="1573">
        <f t="shared" si="12"/>
        <v>110</v>
      </c>
      <c r="O49" s="1593"/>
      <c r="P49" s="1593"/>
      <c r="Q49" s="1593"/>
      <c r="R49" s="1593"/>
      <c r="S49" s="1593"/>
    </row>
    <row r="50" spans="1:19" s="1560" customFormat="1" ht="34.5" customHeight="1">
      <c r="A50" s="1574" t="s">
        <v>567</v>
      </c>
      <c r="B50" s="1577" t="s">
        <v>848</v>
      </c>
      <c r="C50" s="1578">
        <v>10</v>
      </c>
      <c r="D50" s="1578">
        <v>27</v>
      </c>
      <c r="E50" s="1578">
        <f t="shared" si="9"/>
        <v>37</v>
      </c>
      <c r="F50" s="1578">
        <v>18</v>
      </c>
      <c r="G50" s="1578">
        <v>114</v>
      </c>
      <c r="H50" s="1578">
        <f t="shared" si="10"/>
        <v>132</v>
      </c>
      <c r="I50" s="1578">
        <v>6</v>
      </c>
      <c r="J50" s="1578">
        <v>21</v>
      </c>
      <c r="K50" s="1578">
        <f t="shared" si="11"/>
        <v>27</v>
      </c>
      <c r="L50" s="1578">
        <v>83</v>
      </c>
      <c r="M50" s="1578">
        <v>67</v>
      </c>
      <c r="N50" s="1578">
        <f t="shared" si="12"/>
        <v>150</v>
      </c>
      <c r="O50" s="1593"/>
      <c r="P50" s="1593"/>
      <c r="Q50" s="1593"/>
      <c r="R50" s="1593"/>
      <c r="S50" s="1593"/>
    </row>
    <row r="51" spans="1:19" s="1560" customFormat="1" ht="34.5" customHeight="1">
      <c r="A51" s="1580" t="s">
        <v>568</v>
      </c>
      <c r="B51" s="1585" t="s">
        <v>1005</v>
      </c>
      <c r="C51" s="1586">
        <f>SUM(C49:C50)</f>
        <v>12</v>
      </c>
      <c r="D51" s="1586">
        <f>SUM(D49:D50)</f>
        <v>80</v>
      </c>
      <c r="E51" s="1586">
        <f t="shared" si="9"/>
        <v>92</v>
      </c>
      <c r="F51" s="1586">
        <f>SUM(F49:F50)</f>
        <v>45</v>
      </c>
      <c r="G51" s="1586">
        <f>SUM(G49:G50)</f>
        <v>259</v>
      </c>
      <c r="H51" s="1586">
        <f t="shared" si="10"/>
        <v>304</v>
      </c>
      <c r="I51" s="1586">
        <f>SUM(I49:I50)</f>
        <v>11</v>
      </c>
      <c r="J51" s="1586">
        <f>SUM(J49:J50)</f>
        <v>59</v>
      </c>
      <c r="K51" s="1586">
        <f t="shared" si="11"/>
        <v>70</v>
      </c>
      <c r="L51" s="1586">
        <f>SUM(L49:L50)</f>
        <v>111</v>
      </c>
      <c r="M51" s="1586">
        <f>SUM(M49:M50)</f>
        <v>149</v>
      </c>
      <c r="N51" s="1586">
        <f t="shared" si="12"/>
        <v>260</v>
      </c>
      <c r="O51" s="1593"/>
      <c r="P51" s="1634"/>
      <c r="Q51" s="1593"/>
      <c r="R51" s="1593"/>
      <c r="S51" s="1593"/>
    </row>
    <row r="52" spans="1:19" s="1550" customFormat="1" ht="23.25">
      <c r="A52" s="1544" t="s">
        <v>1024</v>
      </c>
      <c r="B52" s="1545"/>
      <c r="C52" s="1592"/>
      <c r="D52" s="1592"/>
      <c r="E52" s="1546"/>
      <c r="F52" s="1546"/>
      <c r="G52" s="1546"/>
      <c r="H52" s="1546"/>
      <c r="I52" s="1546" t="s">
        <v>217</v>
      </c>
      <c r="J52" s="1546"/>
      <c r="K52" s="1546"/>
      <c r="L52" s="1546"/>
      <c r="M52" s="1546"/>
      <c r="N52" s="1547" t="s">
        <v>1025</v>
      </c>
      <c r="O52" s="1545"/>
      <c r="P52" s="1545"/>
      <c r="Q52" s="1545"/>
      <c r="R52" s="1545"/>
      <c r="S52" s="1545"/>
    </row>
    <row r="53" spans="1:19" s="1560" customFormat="1" ht="19.5" customHeight="1">
      <c r="A53" s="1551" t="s">
        <v>556</v>
      </c>
      <c r="B53" s="1552"/>
      <c r="C53" s="1553" t="s">
        <v>114</v>
      </c>
      <c r="D53" s="1554"/>
      <c r="E53" s="1555" t="s">
        <v>211</v>
      </c>
      <c r="F53" s="1556" t="s">
        <v>212</v>
      </c>
      <c r="G53" s="1554"/>
      <c r="H53" s="1652" t="s">
        <v>117</v>
      </c>
      <c r="I53" s="1553" t="s">
        <v>118</v>
      </c>
      <c r="J53" s="1554"/>
      <c r="K53" s="1555" t="s">
        <v>119</v>
      </c>
      <c r="L53" s="1553" t="s">
        <v>120</v>
      </c>
      <c r="M53" s="1554"/>
      <c r="N53" s="1555" t="s">
        <v>121</v>
      </c>
      <c r="O53" s="1593"/>
      <c r="P53" s="1593"/>
      <c r="Q53" s="1593"/>
      <c r="R53" s="1593"/>
      <c r="S53" s="1593"/>
    </row>
    <row r="54" spans="1:19" s="1560" customFormat="1" ht="19.5" customHeight="1">
      <c r="A54" s="1561" t="s">
        <v>558</v>
      </c>
      <c r="B54" s="1562"/>
      <c r="C54" s="1563" t="s">
        <v>842</v>
      </c>
      <c r="D54" s="1563" t="s">
        <v>843</v>
      </c>
      <c r="E54" s="1563" t="s">
        <v>130</v>
      </c>
      <c r="F54" s="1563" t="s">
        <v>842</v>
      </c>
      <c r="G54" s="1563" t="s">
        <v>843</v>
      </c>
      <c r="H54" s="1563" t="s">
        <v>130</v>
      </c>
      <c r="I54" s="1563" t="s">
        <v>842</v>
      </c>
      <c r="J54" s="1563" t="s">
        <v>843</v>
      </c>
      <c r="K54" s="1563" t="s">
        <v>130</v>
      </c>
      <c r="L54" s="1563" t="s">
        <v>842</v>
      </c>
      <c r="M54" s="1563" t="s">
        <v>843</v>
      </c>
      <c r="N54" s="1563" t="s">
        <v>130</v>
      </c>
      <c r="O54" s="1593"/>
      <c r="P54" s="1593"/>
      <c r="Q54" s="1593"/>
      <c r="R54" s="1593"/>
      <c r="S54" s="1593"/>
    </row>
    <row r="55" spans="1:19" s="1560" customFormat="1" ht="19.5" customHeight="1">
      <c r="A55" s="1566"/>
      <c r="B55" s="1567"/>
      <c r="C55" s="1568" t="s">
        <v>844</v>
      </c>
      <c r="D55" s="1568" t="s">
        <v>845</v>
      </c>
      <c r="E55" s="1568" t="s">
        <v>131</v>
      </c>
      <c r="F55" s="1568" t="s">
        <v>844</v>
      </c>
      <c r="G55" s="1568" t="s">
        <v>845</v>
      </c>
      <c r="H55" s="1568" t="s">
        <v>131</v>
      </c>
      <c r="I55" s="1568" t="s">
        <v>844</v>
      </c>
      <c r="J55" s="1568" t="s">
        <v>845</v>
      </c>
      <c r="K55" s="1568" t="s">
        <v>131</v>
      </c>
      <c r="L55" s="1568" t="s">
        <v>844</v>
      </c>
      <c r="M55" s="1568" t="s">
        <v>845</v>
      </c>
      <c r="N55" s="1568" t="s">
        <v>131</v>
      </c>
      <c r="O55" s="1593"/>
      <c r="P55" s="1593"/>
      <c r="Q55" s="1593"/>
      <c r="R55" s="1593"/>
      <c r="S55" s="1593"/>
    </row>
    <row r="56" spans="1:19" s="1560" customFormat="1" ht="34.5" customHeight="1">
      <c r="A56" s="1571" t="s">
        <v>846</v>
      </c>
      <c r="B56" s="1572" t="s">
        <v>847</v>
      </c>
      <c r="C56" s="1573">
        <v>3</v>
      </c>
      <c r="D56" s="1573">
        <v>231</v>
      </c>
      <c r="E56" s="1573">
        <f>SUM(C56:D56)</f>
        <v>234</v>
      </c>
      <c r="F56" s="1573">
        <v>2</v>
      </c>
      <c r="G56" s="1573">
        <v>81</v>
      </c>
      <c r="H56" s="1573">
        <f>SUM(F56:G56)</f>
        <v>83</v>
      </c>
      <c r="I56" s="1573">
        <v>6</v>
      </c>
      <c r="J56" s="1573">
        <v>221</v>
      </c>
      <c r="K56" s="1573">
        <f>SUM(I56:J56)</f>
        <v>227</v>
      </c>
      <c r="L56" s="1573">
        <v>2</v>
      </c>
      <c r="M56" s="1573">
        <v>139</v>
      </c>
      <c r="N56" s="1573">
        <f>SUM(L56:M56)</f>
        <v>141</v>
      </c>
      <c r="O56" s="1593"/>
      <c r="P56" s="1593"/>
      <c r="Q56" s="1593"/>
      <c r="R56" s="1593"/>
      <c r="S56" s="1593"/>
    </row>
    <row r="57" spans="1:19" s="1560" customFormat="1" ht="34.5" customHeight="1">
      <c r="A57" s="1574" t="s">
        <v>994</v>
      </c>
      <c r="B57" s="1577" t="s">
        <v>848</v>
      </c>
      <c r="C57" s="1578">
        <v>0</v>
      </c>
      <c r="D57" s="1578">
        <v>158</v>
      </c>
      <c r="E57" s="1578">
        <f t="shared" ref="E57:E67" si="13">SUM(C57:D57)</f>
        <v>158</v>
      </c>
      <c r="F57" s="1578">
        <v>0</v>
      </c>
      <c r="G57" s="1578">
        <v>44</v>
      </c>
      <c r="H57" s="1578">
        <f t="shared" ref="H57:H67" si="14">SUM(F57:G57)</f>
        <v>44</v>
      </c>
      <c r="I57" s="1578">
        <v>1</v>
      </c>
      <c r="J57" s="1578">
        <v>158</v>
      </c>
      <c r="K57" s="1578">
        <f t="shared" ref="K57:K67" si="15">SUM(I57:J57)</f>
        <v>159</v>
      </c>
      <c r="L57" s="1578">
        <v>0</v>
      </c>
      <c r="M57" s="1578">
        <v>71</v>
      </c>
      <c r="N57" s="1578">
        <f t="shared" ref="N57:N67" si="16">SUM(L57:M57)</f>
        <v>71</v>
      </c>
      <c r="O57" s="1593"/>
      <c r="P57" s="1593"/>
      <c r="Q57" s="1593"/>
      <c r="R57" s="1593"/>
      <c r="S57" s="1593"/>
    </row>
    <row r="58" spans="1:19" s="1560" customFormat="1" ht="34.5" customHeight="1">
      <c r="A58" s="1580" t="s">
        <v>731</v>
      </c>
      <c r="B58" s="1581" t="s">
        <v>1005</v>
      </c>
      <c r="C58" s="1646">
        <f>SUM(C56:C57)</f>
        <v>3</v>
      </c>
      <c r="D58" s="1646">
        <f>SUM(D56:D57)</f>
        <v>389</v>
      </c>
      <c r="E58" s="1646">
        <f t="shared" si="13"/>
        <v>392</v>
      </c>
      <c r="F58" s="1646">
        <f>SUM(F56:F57)</f>
        <v>2</v>
      </c>
      <c r="G58" s="1646">
        <f>SUM(G56:G57)</f>
        <v>125</v>
      </c>
      <c r="H58" s="1646">
        <f t="shared" si="14"/>
        <v>127</v>
      </c>
      <c r="I58" s="1646">
        <f>SUM(I56:I57)</f>
        <v>7</v>
      </c>
      <c r="J58" s="1646">
        <f>SUM(J56:J57)</f>
        <v>379</v>
      </c>
      <c r="K58" s="1646">
        <f t="shared" si="15"/>
        <v>386</v>
      </c>
      <c r="L58" s="1646">
        <f>SUM(L56:L57)</f>
        <v>2</v>
      </c>
      <c r="M58" s="1646">
        <f>SUM(M56:M57)</f>
        <v>210</v>
      </c>
      <c r="N58" s="1646">
        <f t="shared" si="16"/>
        <v>212</v>
      </c>
      <c r="O58" s="1593"/>
      <c r="P58" s="1593"/>
      <c r="Q58" s="1593"/>
      <c r="R58" s="1593"/>
      <c r="S58" s="1593"/>
    </row>
    <row r="59" spans="1:19" s="1560" customFormat="1" ht="34.5" customHeight="1">
      <c r="A59" s="1571" t="s">
        <v>1006</v>
      </c>
      <c r="B59" s="1572" t="s">
        <v>847</v>
      </c>
      <c r="C59" s="1573">
        <v>8</v>
      </c>
      <c r="D59" s="1573">
        <v>29</v>
      </c>
      <c r="E59" s="1573">
        <f t="shared" si="13"/>
        <v>37</v>
      </c>
      <c r="F59" s="1573">
        <v>2</v>
      </c>
      <c r="G59" s="1573">
        <v>10</v>
      </c>
      <c r="H59" s="1573">
        <f t="shared" si="14"/>
        <v>12</v>
      </c>
      <c r="I59" s="1573">
        <v>29</v>
      </c>
      <c r="J59" s="1573">
        <v>32</v>
      </c>
      <c r="K59" s="1573">
        <f t="shared" si="15"/>
        <v>61</v>
      </c>
      <c r="L59" s="1573">
        <v>0</v>
      </c>
      <c r="M59" s="1573">
        <v>10</v>
      </c>
      <c r="N59" s="1573">
        <f t="shared" si="16"/>
        <v>10</v>
      </c>
      <c r="O59" s="1593"/>
      <c r="P59" s="1593"/>
      <c r="Q59" s="1593"/>
      <c r="R59" s="1593"/>
      <c r="S59" s="1593"/>
    </row>
    <row r="60" spans="1:19" s="1560" customFormat="1" ht="34.5" customHeight="1">
      <c r="A60" s="1574" t="s">
        <v>1007</v>
      </c>
      <c r="B60" s="1577" t="s">
        <v>848</v>
      </c>
      <c r="C60" s="1578">
        <v>4</v>
      </c>
      <c r="D60" s="1578">
        <v>399</v>
      </c>
      <c r="E60" s="1578">
        <f t="shared" si="13"/>
        <v>403</v>
      </c>
      <c r="F60" s="1578">
        <v>9</v>
      </c>
      <c r="G60" s="1578">
        <v>88</v>
      </c>
      <c r="H60" s="1578">
        <f t="shared" si="14"/>
        <v>97</v>
      </c>
      <c r="I60" s="1578">
        <v>19</v>
      </c>
      <c r="J60" s="1578">
        <v>389</v>
      </c>
      <c r="K60" s="1578">
        <f t="shared" si="15"/>
        <v>408</v>
      </c>
      <c r="L60" s="1578">
        <v>0</v>
      </c>
      <c r="M60" s="1578">
        <v>157</v>
      </c>
      <c r="N60" s="1578">
        <f t="shared" si="16"/>
        <v>157</v>
      </c>
      <c r="O60" s="1593"/>
      <c r="P60" s="1593"/>
      <c r="Q60" s="1593"/>
      <c r="R60" s="1593"/>
      <c r="S60" s="1593"/>
    </row>
    <row r="61" spans="1:19" s="1560" customFormat="1" ht="34.5" customHeight="1">
      <c r="A61" s="1580" t="s">
        <v>169</v>
      </c>
      <c r="B61" s="1581" t="s">
        <v>1005</v>
      </c>
      <c r="C61" s="1646">
        <f>SUM(C59:C60)</f>
        <v>12</v>
      </c>
      <c r="D61" s="1646">
        <f>SUM(D59:D60)</f>
        <v>428</v>
      </c>
      <c r="E61" s="1646">
        <f t="shared" si="13"/>
        <v>440</v>
      </c>
      <c r="F61" s="1646">
        <f>SUM(F59:F60)</f>
        <v>11</v>
      </c>
      <c r="G61" s="1646">
        <f>SUM(G59:G60)</f>
        <v>98</v>
      </c>
      <c r="H61" s="1646">
        <f t="shared" si="14"/>
        <v>109</v>
      </c>
      <c r="I61" s="1646">
        <f>SUM(I59:I60)</f>
        <v>48</v>
      </c>
      <c r="J61" s="1646">
        <f>SUM(J59:J60)</f>
        <v>421</v>
      </c>
      <c r="K61" s="1646">
        <f t="shared" si="15"/>
        <v>469</v>
      </c>
      <c r="L61" s="1646">
        <f>SUM(L59:L60)</f>
        <v>0</v>
      </c>
      <c r="M61" s="1646">
        <f>SUM(M59:M60)</f>
        <v>167</v>
      </c>
      <c r="N61" s="1646">
        <f t="shared" si="16"/>
        <v>167</v>
      </c>
      <c r="O61" s="1593"/>
      <c r="P61" s="1593"/>
      <c r="Q61" s="1593"/>
      <c r="R61" s="1593"/>
      <c r="S61" s="1593"/>
    </row>
    <row r="62" spans="1:19" s="1560" customFormat="1" ht="34.5" customHeight="1">
      <c r="A62" s="1571" t="s">
        <v>155</v>
      </c>
      <c r="B62" s="1572" t="s">
        <v>847</v>
      </c>
      <c r="C62" s="1573">
        <v>1</v>
      </c>
      <c r="D62" s="1573">
        <v>2</v>
      </c>
      <c r="E62" s="1573">
        <f t="shared" si="13"/>
        <v>3</v>
      </c>
      <c r="F62" s="1573">
        <v>0</v>
      </c>
      <c r="G62" s="1573">
        <v>0</v>
      </c>
      <c r="H62" s="1573">
        <f t="shared" si="14"/>
        <v>0</v>
      </c>
      <c r="I62" s="1573">
        <v>0</v>
      </c>
      <c r="J62" s="1573">
        <v>1</v>
      </c>
      <c r="K62" s="1573">
        <f t="shared" si="15"/>
        <v>1</v>
      </c>
      <c r="L62" s="1573">
        <v>0</v>
      </c>
      <c r="M62" s="1573">
        <v>0</v>
      </c>
      <c r="N62" s="1573">
        <f t="shared" si="16"/>
        <v>0</v>
      </c>
      <c r="O62" s="1593"/>
      <c r="P62" s="1593"/>
      <c r="Q62" s="1593"/>
      <c r="R62" s="1593"/>
      <c r="S62" s="1593"/>
    </row>
    <row r="63" spans="1:19" s="1560" customFormat="1" ht="34.5" customHeight="1">
      <c r="A63" s="1574"/>
      <c r="B63" s="1577" t="s">
        <v>848</v>
      </c>
      <c r="C63" s="1578">
        <v>0</v>
      </c>
      <c r="D63" s="1578">
        <v>0</v>
      </c>
      <c r="E63" s="1578">
        <f t="shared" si="13"/>
        <v>0</v>
      </c>
      <c r="F63" s="1578">
        <v>0</v>
      </c>
      <c r="G63" s="1578">
        <v>0</v>
      </c>
      <c r="H63" s="1578">
        <f t="shared" si="14"/>
        <v>0</v>
      </c>
      <c r="I63" s="1578">
        <v>0</v>
      </c>
      <c r="J63" s="1578">
        <v>0</v>
      </c>
      <c r="K63" s="1578">
        <f t="shared" si="15"/>
        <v>0</v>
      </c>
      <c r="L63" s="1578">
        <v>0</v>
      </c>
      <c r="M63" s="1578">
        <v>0</v>
      </c>
      <c r="N63" s="1578">
        <f t="shared" si="16"/>
        <v>0</v>
      </c>
      <c r="O63" s="1593"/>
      <c r="P63" s="1593"/>
      <c r="Q63" s="1593"/>
      <c r="R63" s="1593"/>
      <c r="S63" s="1593"/>
    </row>
    <row r="64" spans="1:19" s="1560" customFormat="1" ht="34.5" customHeight="1">
      <c r="A64" s="1580" t="s">
        <v>565</v>
      </c>
      <c r="B64" s="1581" t="s">
        <v>1005</v>
      </c>
      <c r="C64" s="1646">
        <f>SUM(C62:C63)</f>
        <v>1</v>
      </c>
      <c r="D64" s="1646">
        <f>SUM(D62:D63)</f>
        <v>2</v>
      </c>
      <c r="E64" s="1646">
        <f t="shared" si="13"/>
        <v>3</v>
      </c>
      <c r="F64" s="1646">
        <f>SUM(F62:F63)</f>
        <v>0</v>
      </c>
      <c r="G64" s="1646">
        <f>SUM(G62:G63)</f>
        <v>0</v>
      </c>
      <c r="H64" s="1646">
        <f t="shared" si="14"/>
        <v>0</v>
      </c>
      <c r="I64" s="1646">
        <f>SUM(I62:I63)</f>
        <v>0</v>
      </c>
      <c r="J64" s="1646">
        <f>SUM(J62:J63)</f>
        <v>1</v>
      </c>
      <c r="K64" s="1646">
        <f t="shared" si="15"/>
        <v>1</v>
      </c>
      <c r="L64" s="1646">
        <f>SUM(L62:L63)</f>
        <v>0</v>
      </c>
      <c r="M64" s="1646">
        <f>SUM(M62:M63)</f>
        <v>0</v>
      </c>
      <c r="N64" s="1646">
        <f t="shared" si="16"/>
        <v>0</v>
      </c>
      <c r="O64" s="1593"/>
      <c r="P64" s="1593"/>
      <c r="Q64" s="1593"/>
      <c r="R64" s="1593"/>
      <c r="S64" s="1593"/>
    </row>
    <row r="65" spans="1:19" s="1560" customFormat="1" ht="34.5" customHeight="1">
      <c r="A65" s="1571" t="s">
        <v>851</v>
      </c>
      <c r="B65" s="1572" t="s">
        <v>847</v>
      </c>
      <c r="C65" s="1573">
        <v>14</v>
      </c>
      <c r="D65" s="1573">
        <v>78</v>
      </c>
      <c r="E65" s="1573">
        <f t="shared" si="13"/>
        <v>92</v>
      </c>
      <c r="F65" s="1573">
        <v>6</v>
      </c>
      <c r="G65" s="1573">
        <v>33</v>
      </c>
      <c r="H65" s="1573">
        <f t="shared" si="14"/>
        <v>39</v>
      </c>
      <c r="I65" s="1573">
        <v>41</v>
      </c>
      <c r="J65" s="1573">
        <v>68</v>
      </c>
      <c r="K65" s="1573">
        <f t="shared" si="15"/>
        <v>109</v>
      </c>
      <c r="L65" s="1573">
        <v>14</v>
      </c>
      <c r="M65" s="1573">
        <v>44</v>
      </c>
      <c r="N65" s="1573">
        <f t="shared" si="16"/>
        <v>58</v>
      </c>
      <c r="O65" s="1593"/>
      <c r="P65" s="1593"/>
      <c r="Q65" s="1593"/>
      <c r="R65" s="1593"/>
      <c r="S65" s="1593"/>
    </row>
    <row r="66" spans="1:19" s="1560" customFormat="1" ht="34.5" customHeight="1">
      <c r="A66" s="1574" t="s">
        <v>567</v>
      </c>
      <c r="B66" s="1577" t="s">
        <v>848</v>
      </c>
      <c r="C66" s="1578">
        <v>4</v>
      </c>
      <c r="D66" s="1578">
        <v>76</v>
      </c>
      <c r="E66" s="1578">
        <f t="shared" si="13"/>
        <v>80</v>
      </c>
      <c r="F66" s="1578">
        <v>7</v>
      </c>
      <c r="G66" s="1578">
        <v>24</v>
      </c>
      <c r="H66" s="1578">
        <f t="shared" si="14"/>
        <v>31</v>
      </c>
      <c r="I66" s="1578">
        <v>47</v>
      </c>
      <c r="J66" s="1578">
        <v>65</v>
      </c>
      <c r="K66" s="1578">
        <f t="shared" si="15"/>
        <v>112</v>
      </c>
      <c r="L66" s="1578">
        <v>0</v>
      </c>
      <c r="M66" s="1578">
        <v>23</v>
      </c>
      <c r="N66" s="1578">
        <f t="shared" si="16"/>
        <v>23</v>
      </c>
      <c r="O66" s="1593"/>
      <c r="P66" s="1593"/>
      <c r="Q66" s="1593"/>
      <c r="R66" s="1593"/>
      <c r="S66" s="1593"/>
    </row>
    <row r="67" spans="1:19" s="1560" customFormat="1" ht="34.5" customHeight="1">
      <c r="A67" s="1580" t="s">
        <v>568</v>
      </c>
      <c r="B67" s="1585" t="s">
        <v>1005</v>
      </c>
      <c r="C67" s="1586">
        <f>SUM(C65:C66)</f>
        <v>18</v>
      </c>
      <c r="D67" s="1586">
        <f>SUM(D65:D66)</f>
        <v>154</v>
      </c>
      <c r="E67" s="1586">
        <f t="shared" si="13"/>
        <v>172</v>
      </c>
      <c r="F67" s="1586">
        <f>SUM(F65:F66)</f>
        <v>13</v>
      </c>
      <c r="G67" s="1586">
        <f>SUM(G65:G66)</f>
        <v>57</v>
      </c>
      <c r="H67" s="1586">
        <f t="shared" si="14"/>
        <v>70</v>
      </c>
      <c r="I67" s="1586">
        <f>SUM(I65:I66)</f>
        <v>88</v>
      </c>
      <c r="J67" s="1586">
        <f>SUM(J65:J66)</f>
        <v>133</v>
      </c>
      <c r="K67" s="1586">
        <f t="shared" si="15"/>
        <v>221</v>
      </c>
      <c r="L67" s="1586">
        <f>SUM(L65:L66)</f>
        <v>14</v>
      </c>
      <c r="M67" s="1586">
        <f>SUM(M65:M66)</f>
        <v>67</v>
      </c>
      <c r="N67" s="1586">
        <f t="shared" si="16"/>
        <v>81</v>
      </c>
      <c r="O67" s="1593"/>
      <c r="P67" s="1593"/>
      <c r="Q67" s="1593"/>
      <c r="R67" s="1593"/>
      <c r="S67" s="1593"/>
    </row>
    <row r="68" spans="1:19" s="1550" customFormat="1" ht="23.25">
      <c r="A68" s="1544" t="s">
        <v>1024</v>
      </c>
      <c r="B68" s="1545"/>
      <c r="C68" s="1592"/>
      <c r="D68" s="1592"/>
      <c r="E68" s="1546"/>
      <c r="F68" s="1546"/>
      <c r="G68" s="1546"/>
      <c r="H68" s="1546"/>
      <c r="I68" s="1546" t="s">
        <v>217</v>
      </c>
      <c r="J68" s="1546"/>
      <c r="K68" s="1546"/>
      <c r="L68" s="1546"/>
      <c r="M68" s="1546"/>
      <c r="N68" s="1547" t="s">
        <v>1025</v>
      </c>
      <c r="O68" s="1545"/>
      <c r="P68" s="1545"/>
      <c r="Q68" s="1545"/>
      <c r="R68" s="1545"/>
      <c r="S68" s="1545"/>
    </row>
    <row r="69" spans="1:19" s="1560" customFormat="1" ht="19.5" customHeight="1">
      <c r="A69" s="1551" t="s">
        <v>556</v>
      </c>
      <c r="B69" s="1552"/>
      <c r="C69" s="1553" t="s">
        <v>213</v>
      </c>
      <c r="D69" s="1554"/>
      <c r="E69" s="1555" t="s">
        <v>123</v>
      </c>
      <c r="F69" s="1553" t="s">
        <v>124</v>
      </c>
      <c r="G69" s="1554"/>
      <c r="H69" s="1555" t="s">
        <v>125</v>
      </c>
      <c r="I69" s="1554" t="s">
        <v>126</v>
      </c>
      <c r="J69" s="1554"/>
      <c r="K69" s="1555" t="s">
        <v>127</v>
      </c>
      <c r="L69" s="1602" t="s">
        <v>128</v>
      </c>
      <c r="M69" s="1558"/>
      <c r="N69" s="1603" t="s">
        <v>129</v>
      </c>
      <c r="O69" s="1593"/>
      <c r="P69" s="1593"/>
      <c r="Q69" s="1593"/>
      <c r="R69" s="1593"/>
      <c r="S69" s="1593"/>
    </row>
    <row r="70" spans="1:19" s="1560" customFormat="1" ht="19.5" customHeight="1">
      <c r="A70" s="1561" t="s">
        <v>558</v>
      </c>
      <c r="B70" s="1562"/>
      <c r="C70" s="1563" t="s">
        <v>842</v>
      </c>
      <c r="D70" s="1563" t="s">
        <v>843</v>
      </c>
      <c r="E70" s="1563" t="s">
        <v>130</v>
      </c>
      <c r="F70" s="1563" t="s">
        <v>842</v>
      </c>
      <c r="G70" s="1563" t="s">
        <v>843</v>
      </c>
      <c r="H70" s="1563" t="s">
        <v>130</v>
      </c>
      <c r="I70" s="1563" t="s">
        <v>842</v>
      </c>
      <c r="J70" s="1563" t="s">
        <v>843</v>
      </c>
      <c r="K70" s="1563" t="s">
        <v>130</v>
      </c>
      <c r="L70" s="1563" t="s">
        <v>842</v>
      </c>
      <c r="M70" s="1563" t="s">
        <v>843</v>
      </c>
      <c r="N70" s="1563" t="s">
        <v>130</v>
      </c>
      <c r="O70" s="1593"/>
      <c r="P70" s="1593"/>
      <c r="Q70" s="1593"/>
      <c r="R70" s="1593"/>
      <c r="S70" s="1593"/>
    </row>
    <row r="71" spans="1:19" s="1560" customFormat="1" ht="19.5" customHeight="1">
      <c r="A71" s="1566"/>
      <c r="B71" s="1567"/>
      <c r="C71" s="1568" t="s">
        <v>844</v>
      </c>
      <c r="D71" s="1568" t="s">
        <v>845</v>
      </c>
      <c r="E71" s="1568" t="s">
        <v>131</v>
      </c>
      <c r="F71" s="1568" t="s">
        <v>844</v>
      </c>
      <c r="G71" s="1568" t="s">
        <v>845</v>
      </c>
      <c r="H71" s="1568" t="s">
        <v>131</v>
      </c>
      <c r="I71" s="1568" t="s">
        <v>844</v>
      </c>
      <c r="J71" s="1568" t="s">
        <v>845</v>
      </c>
      <c r="K71" s="1568" t="s">
        <v>131</v>
      </c>
      <c r="L71" s="1568" t="s">
        <v>844</v>
      </c>
      <c r="M71" s="1568" t="s">
        <v>845</v>
      </c>
      <c r="N71" s="1568" t="s">
        <v>131</v>
      </c>
      <c r="O71" s="1593"/>
      <c r="P71" s="1593"/>
      <c r="Q71" s="1593"/>
      <c r="R71" s="1593"/>
      <c r="S71" s="1593"/>
    </row>
    <row r="72" spans="1:19" s="1560" customFormat="1" ht="34.5" customHeight="1">
      <c r="A72" s="1571" t="s">
        <v>846</v>
      </c>
      <c r="B72" s="1572" t="s">
        <v>847</v>
      </c>
      <c r="C72" s="1598">
        <v>2</v>
      </c>
      <c r="D72" s="1598">
        <v>51</v>
      </c>
      <c r="E72" s="1598">
        <f>SUM(C72:D72)</f>
        <v>53</v>
      </c>
      <c r="F72" s="1598">
        <v>2</v>
      </c>
      <c r="G72" s="1598">
        <v>82</v>
      </c>
      <c r="H72" s="1598">
        <f>SUM(F72:G72)</f>
        <v>84</v>
      </c>
      <c r="I72" s="1598">
        <v>0</v>
      </c>
      <c r="J72" s="1598">
        <v>57</v>
      </c>
      <c r="K72" s="1598">
        <f>SUM(I72:J72)</f>
        <v>57</v>
      </c>
      <c r="L72" s="1598">
        <v>0</v>
      </c>
      <c r="M72" s="1598">
        <v>76</v>
      </c>
      <c r="N72" s="1598">
        <f>SUM(L72:M72)</f>
        <v>76</v>
      </c>
      <c r="O72" s="1593"/>
      <c r="P72" s="1593"/>
      <c r="Q72" s="1593"/>
      <c r="R72" s="1593"/>
      <c r="S72" s="1593"/>
    </row>
    <row r="73" spans="1:19" s="1560" customFormat="1" ht="34.5" customHeight="1">
      <c r="A73" s="1574" t="s">
        <v>994</v>
      </c>
      <c r="B73" s="1577" t="s">
        <v>848</v>
      </c>
      <c r="C73" s="1599">
        <v>0</v>
      </c>
      <c r="D73" s="1599">
        <v>69</v>
      </c>
      <c r="E73" s="1599">
        <f t="shared" ref="E73:E83" si="17">SUM(C73:D73)</f>
        <v>69</v>
      </c>
      <c r="F73" s="1599">
        <v>1</v>
      </c>
      <c r="G73" s="1599">
        <v>30</v>
      </c>
      <c r="H73" s="1599">
        <f t="shared" ref="H73:H83" si="18">SUM(F73:G73)</f>
        <v>31</v>
      </c>
      <c r="I73" s="1599">
        <v>1</v>
      </c>
      <c r="J73" s="1599">
        <v>16</v>
      </c>
      <c r="K73" s="1599">
        <f t="shared" ref="K73:K83" si="19">SUM(I73:J73)</f>
        <v>17</v>
      </c>
      <c r="L73" s="1599">
        <v>0</v>
      </c>
      <c r="M73" s="1599">
        <v>35</v>
      </c>
      <c r="N73" s="1599">
        <f t="shared" ref="N73:N83" si="20">SUM(L73:M73)</f>
        <v>35</v>
      </c>
      <c r="O73" s="1593"/>
      <c r="P73" s="1593"/>
      <c r="Q73" s="1593"/>
      <c r="R73" s="1593"/>
      <c r="S73" s="1593"/>
    </row>
    <row r="74" spans="1:19" s="1560" customFormat="1" ht="34.5" customHeight="1">
      <c r="A74" s="1580" t="s">
        <v>731</v>
      </c>
      <c r="B74" s="1581" t="s">
        <v>1005</v>
      </c>
      <c r="C74" s="1646">
        <f>SUM(C72:C73)</f>
        <v>2</v>
      </c>
      <c r="D74" s="1646">
        <f>SUM(D72:D73)</f>
        <v>120</v>
      </c>
      <c r="E74" s="1649">
        <f t="shared" si="17"/>
        <v>122</v>
      </c>
      <c r="F74" s="1646">
        <f>SUM(F72:F73)</f>
        <v>3</v>
      </c>
      <c r="G74" s="1646">
        <f>SUM(G72:G73)</f>
        <v>112</v>
      </c>
      <c r="H74" s="1649">
        <f t="shared" si="18"/>
        <v>115</v>
      </c>
      <c r="I74" s="1646">
        <f>SUM(I72:I73)</f>
        <v>1</v>
      </c>
      <c r="J74" s="1646">
        <f>SUM(J72:J73)</f>
        <v>73</v>
      </c>
      <c r="K74" s="1649">
        <f t="shared" si="19"/>
        <v>74</v>
      </c>
      <c r="L74" s="1646">
        <f>SUM(L72:L73)</f>
        <v>0</v>
      </c>
      <c r="M74" s="1646">
        <f>SUM(M72:M73)</f>
        <v>111</v>
      </c>
      <c r="N74" s="1649">
        <f t="shared" si="20"/>
        <v>111</v>
      </c>
      <c r="O74" s="1593"/>
      <c r="P74" s="1593"/>
      <c r="Q74" s="1593"/>
      <c r="R74" s="1593"/>
      <c r="S74" s="1593"/>
    </row>
    <row r="75" spans="1:19" s="1560" customFormat="1" ht="34.5" customHeight="1">
      <c r="A75" s="1571" t="s">
        <v>1006</v>
      </c>
      <c r="B75" s="1572" t="s">
        <v>847</v>
      </c>
      <c r="C75" s="1573">
        <v>1</v>
      </c>
      <c r="D75" s="1573">
        <v>1</v>
      </c>
      <c r="E75" s="1598">
        <f t="shared" si="17"/>
        <v>2</v>
      </c>
      <c r="F75" s="1573">
        <v>7</v>
      </c>
      <c r="G75" s="1573">
        <v>8</v>
      </c>
      <c r="H75" s="1598">
        <f t="shared" si="18"/>
        <v>15</v>
      </c>
      <c r="I75" s="1573">
        <v>10</v>
      </c>
      <c r="J75" s="1573">
        <v>8</v>
      </c>
      <c r="K75" s="1598">
        <f t="shared" si="19"/>
        <v>18</v>
      </c>
      <c r="L75" s="1573">
        <v>2</v>
      </c>
      <c r="M75" s="1573">
        <v>9</v>
      </c>
      <c r="N75" s="1598">
        <f t="shared" si="20"/>
        <v>11</v>
      </c>
      <c r="O75" s="1593"/>
      <c r="P75" s="1593"/>
      <c r="Q75" s="1593"/>
      <c r="R75" s="1593"/>
      <c r="S75" s="1593"/>
    </row>
    <row r="76" spans="1:19" s="1560" customFormat="1" ht="34.5" customHeight="1">
      <c r="A76" s="1574" t="s">
        <v>1007</v>
      </c>
      <c r="B76" s="1577" t="s">
        <v>848</v>
      </c>
      <c r="C76" s="1578">
        <v>1</v>
      </c>
      <c r="D76" s="1578">
        <v>123</v>
      </c>
      <c r="E76" s="1599">
        <f t="shared" si="17"/>
        <v>124</v>
      </c>
      <c r="F76" s="1578">
        <v>3</v>
      </c>
      <c r="G76" s="1578">
        <v>84</v>
      </c>
      <c r="H76" s="1599">
        <f t="shared" si="18"/>
        <v>87</v>
      </c>
      <c r="I76" s="1578">
        <v>0</v>
      </c>
      <c r="J76" s="1578">
        <v>38</v>
      </c>
      <c r="K76" s="1599">
        <f t="shared" si="19"/>
        <v>38</v>
      </c>
      <c r="L76" s="1578">
        <v>2</v>
      </c>
      <c r="M76" s="1578">
        <v>70</v>
      </c>
      <c r="N76" s="1599">
        <f t="shared" si="20"/>
        <v>72</v>
      </c>
      <c r="O76" s="1593"/>
      <c r="P76" s="1593"/>
      <c r="Q76" s="1593"/>
      <c r="R76" s="1593"/>
      <c r="S76" s="1593"/>
    </row>
    <row r="77" spans="1:19" s="1560" customFormat="1" ht="34.5" customHeight="1">
      <c r="A77" s="1580" t="s">
        <v>169</v>
      </c>
      <c r="B77" s="1581" t="s">
        <v>1005</v>
      </c>
      <c r="C77" s="1646">
        <f>SUM(C75:C76)</f>
        <v>2</v>
      </c>
      <c r="D77" s="1646">
        <f>SUM(D75:D76)</f>
        <v>124</v>
      </c>
      <c r="E77" s="1649">
        <f t="shared" si="17"/>
        <v>126</v>
      </c>
      <c r="F77" s="1646">
        <f>SUM(F75:F76)</f>
        <v>10</v>
      </c>
      <c r="G77" s="1646">
        <f>SUM(G75:G76)</f>
        <v>92</v>
      </c>
      <c r="H77" s="1649">
        <f t="shared" si="18"/>
        <v>102</v>
      </c>
      <c r="I77" s="1646">
        <f>SUM(I75:I76)</f>
        <v>10</v>
      </c>
      <c r="J77" s="1646">
        <f>SUM(J75:J76)</f>
        <v>46</v>
      </c>
      <c r="K77" s="1649">
        <f t="shared" si="19"/>
        <v>56</v>
      </c>
      <c r="L77" s="1646">
        <f>SUM(L75:L76)</f>
        <v>4</v>
      </c>
      <c r="M77" s="1646">
        <f>SUM(M75:M76)</f>
        <v>79</v>
      </c>
      <c r="N77" s="1649">
        <f t="shared" si="20"/>
        <v>83</v>
      </c>
      <c r="O77" s="1593"/>
      <c r="P77" s="1593"/>
      <c r="Q77" s="1593"/>
      <c r="R77" s="1593"/>
      <c r="S77" s="1593"/>
    </row>
    <row r="78" spans="1:19" s="1560" customFormat="1" ht="34.5" customHeight="1">
      <c r="A78" s="1571" t="s">
        <v>155</v>
      </c>
      <c r="B78" s="1572" t="s">
        <v>847</v>
      </c>
      <c r="C78" s="1573">
        <v>0</v>
      </c>
      <c r="D78" s="1573">
        <v>0</v>
      </c>
      <c r="E78" s="1598">
        <f t="shared" si="17"/>
        <v>0</v>
      </c>
      <c r="F78" s="1573">
        <v>0</v>
      </c>
      <c r="G78" s="1573">
        <v>0</v>
      </c>
      <c r="H78" s="1598">
        <f t="shared" si="18"/>
        <v>0</v>
      </c>
      <c r="I78" s="1573">
        <v>0</v>
      </c>
      <c r="J78" s="1573">
        <v>1</v>
      </c>
      <c r="K78" s="1598">
        <f t="shared" si="19"/>
        <v>1</v>
      </c>
      <c r="L78" s="1573">
        <v>0</v>
      </c>
      <c r="M78" s="1573">
        <v>0</v>
      </c>
      <c r="N78" s="1598">
        <f t="shared" si="20"/>
        <v>0</v>
      </c>
      <c r="O78" s="1593"/>
      <c r="P78" s="1593"/>
      <c r="Q78" s="1593"/>
      <c r="R78" s="1593"/>
      <c r="S78" s="1593"/>
    </row>
    <row r="79" spans="1:19" s="1560" customFormat="1" ht="34.5" customHeight="1">
      <c r="A79" s="1574"/>
      <c r="B79" s="1577" t="s">
        <v>848</v>
      </c>
      <c r="C79" s="1578">
        <v>0</v>
      </c>
      <c r="D79" s="1578">
        <v>0</v>
      </c>
      <c r="E79" s="1599">
        <f t="shared" si="17"/>
        <v>0</v>
      </c>
      <c r="F79" s="1578">
        <v>0</v>
      </c>
      <c r="G79" s="1578">
        <v>0</v>
      </c>
      <c r="H79" s="1599">
        <f t="shared" si="18"/>
        <v>0</v>
      </c>
      <c r="I79" s="1578">
        <v>0</v>
      </c>
      <c r="J79" s="1578">
        <v>0</v>
      </c>
      <c r="K79" s="1599">
        <f t="shared" si="19"/>
        <v>0</v>
      </c>
      <c r="L79" s="1578">
        <v>0</v>
      </c>
      <c r="M79" s="1578">
        <v>0</v>
      </c>
      <c r="N79" s="1599">
        <f t="shared" si="20"/>
        <v>0</v>
      </c>
      <c r="O79" s="1593"/>
      <c r="P79" s="1593"/>
      <c r="Q79" s="1593"/>
      <c r="R79" s="1593"/>
      <c r="S79" s="1593"/>
    </row>
    <row r="80" spans="1:19" s="1560" customFormat="1" ht="34.5" customHeight="1">
      <c r="A80" s="1580" t="s">
        <v>565</v>
      </c>
      <c r="B80" s="1581" t="s">
        <v>1005</v>
      </c>
      <c r="C80" s="1646">
        <f>SUM(C78:C79)</f>
        <v>0</v>
      </c>
      <c r="D80" s="1646">
        <f>SUM(D78:D79)</f>
        <v>0</v>
      </c>
      <c r="E80" s="1649">
        <f t="shared" si="17"/>
        <v>0</v>
      </c>
      <c r="F80" s="1646">
        <f>SUM(F78:F79)</f>
        <v>0</v>
      </c>
      <c r="G80" s="1646">
        <f>SUM(G78:G79)</f>
        <v>0</v>
      </c>
      <c r="H80" s="1649">
        <f t="shared" si="18"/>
        <v>0</v>
      </c>
      <c r="I80" s="1646">
        <f>SUM(I78:I79)</f>
        <v>0</v>
      </c>
      <c r="J80" s="1646">
        <f>SUM(J78:J79)</f>
        <v>1</v>
      </c>
      <c r="K80" s="1649">
        <f t="shared" si="19"/>
        <v>1</v>
      </c>
      <c r="L80" s="1646">
        <f>SUM(L78:L79)</f>
        <v>0</v>
      </c>
      <c r="M80" s="1646">
        <f>SUM(M78:M79)</f>
        <v>0</v>
      </c>
      <c r="N80" s="1649">
        <f t="shared" si="20"/>
        <v>0</v>
      </c>
      <c r="O80" s="1593"/>
      <c r="P80" s="1593"/>
      <c r="Q80" s="1593"/>
      <c r="R80" s="1593"/>
      <c r="S80" s="1593"/>
    </row>
    <row r="81" spans="1:19" s="1560" customFormat="1" ht="34.5" customHeight="1">
      <c r="A81" s="1571" t="s">
        <v>851</v>
      </c>
      <c r="B81" s="1572" t="s">
        <v>847</v>
      </c>
      <c r="C81" s="1573">
        <v>3</v>
      </c>
      <c r="D81" s="1573">
        <v>26</v>
      </c>
      <c r="E81" s="1598">
        <f t="shared" si="17"/>
        <v>29</v>
      </c>
      <c r="F81" s="1573">
        <v>5</v>
      </c>
      <c r="G81" s="1573">
        <v>36</v>
      </c>
      <c r="H81" s="1598">
        <f t="shared" si="18"/>
        <v>41</v>
      </c>
      <c r="I81" s="1573">
        <v>17</v>
      </c>
      <c r="J81" s="1573">
        <v>20</v>
      </c>
      <c r="K81" s="1598">
        <f t="shared" si="19"/>
        <v>37</v>
      </c>
      <c r="L81" s="1573">
        <v>13</v>
      </c>
      <c r="M81" s="1573">
        <v>35</v>
      </c>
      <c r="N81" s="1598">
        <f t="shared" si="20"/>
        <v>48</v>
      </c>
      <c r="O81" s="1593"/>
      <c r="P81" s="1593"/>
      <c r="Q81" s="1593"/>
      <c r="R81" s="1593"/>
      <c r="S81" s="1593"/>
    </row>
    <row r="82" spans="1:19" s="1560" customFormat="1" ht="34.5" customHeight="1">
      <c r="A82" s="1574" t="s">
        <v>567</v>
      </c>
      <c r="B82" s="1577" t="s">
        <v>848</v>
      </c>
      <c r="C82" s="1578">
        <v>2</v>
      </c>
      <c r="D82" s="1578">
        <v>17</v>
      </c>
      <c r="E82" s="1599">
        <f t="shared" si="17"/>
        <v>19</v>
      </c>
      <c r="F82" s="1578">
        <v>3</v>
      </c>
      <c r="G82" s="1578">
        <v>9</v>
      </c>
      <c r="H82" s="1599">
        <f t="shared" si="18"/>
        <v>12</v>
      </c>
      <c r="I82" s="1578">
        <v>1</v>
      </c>
      <c r="J82" s="1578">
        <v>3</v>
      </c>
      <c r="K82" s="1599">
        <f t="shared" si="19"/>
        <v>4</v>
      </c>
      <c r="L82" s="1578">
        <v>1</v>
      </c>
      <c r="M82" s="1578">
        <v>3</v>
      </c>
      <c r="N82" s="1599">
        <f t="shared" si="20"/>
        <v>4</v>
      </c>
      <c r="O82" s="1593"/>
      <c r="P82" s="1593"/>
      <c r="Q82" s="1593"/>
      <c r="R82" s="1593"/>
      <c r="S82" s="1593"/>
    </row>
    <row r="83" spans="1:19" s="1560" customFormat="1" ht="34.5" customHeight="1">
      <c r="A83" s="1580" t="s">
        <v>568</v>
      </c>
      <c r="B83" s="1585" t="s">
        <v>1005</v>
      </c>
      <c r="C83" s="1586">
        <f>SUM(C81:C82)</f>
        <v>5</v>
      </c>
      <c r="D83" s="1586">
        <f>SUM(D81:D82)</f>
        <v>43</v>
      </c>
      <c r="E83" s="1653">
        <f t="shared" si="17"/>
        <v>48</v>
      </c>
      <c r="F83" s="1586">
        <f>SUM(F81:F82)</f>
        <v>8</v>
      </c>
      <c r="G83" s="1586">
        <f>SUM(G81:G82)</f>
        <v>45</v>
      </c>
      <c r="H83" s="1653">
        <f t="shared" si="18"/>
        <v>53</v>
      </c>
      <c r="I83" s="1586">
        <f>SUM(I81:I82)</f>
        <v>18</v>
      </c>
      <c r="J83" s="1586">
        <f>SUM(J81:J82)</f>
        <v>23</v>
      </c>
      <c r="K83" s="1653">
        <f t="shared" si="19"/>
        <v>41</v>
      </c>
      <c r="L83" s="1586">
        <f>SUM(L81:L82)</f>
        <v>14</v>
      </c>
      <c r="M83" s="1586">
        <f>SUM(M81:M82)</f>
        <v>38</v>
      </c>
      <c r="N83" s="1653">
        <f t="shared" si="20"/>
        <v>52</v>
      </c>
      <c r="O83" s="1593"/>
      <c r="P83" s="1593"/>
      <c r="Q83" s="1593"/>
      <c r="R83" s="1593"/>
      <c r="S83" s="1593"/>
    </row>
    <row r="84" spans="1:19" ht="32.25" customHeight="1">
      <c r="A84" s="1654"/>
      <c r="B84" s="1655"/>
      <c r="C84" s="1656"/>
      <c r="D84" s="1656"/>
      <c r="E84" s="1656"/>
      <c r="F84" s="1656"/>
      <c r="G84" s="1656"/>
      <c r="H84" s="1656"/>
      <c r="I84" s="1656"/>
      <c r="J84" s="1656"/>
      <c r="K84" s="1656"/>
      <c r="L84" s="1656"/>
      <c r="M84" s="1656"/>
      <c r="N84" s="1656"/>
    </row>
    <row r="85" spans="1:19" ht="15.75" customHeight="1"/>
    <row r="86" spans="1:19" ht="19.5" customHeight="1"/>
    <row r="87" spans="1:19" ht="19.5" customHeight="1"/>
    <row r="88" spans="1:19" ht="19.5" customHeight="1"/>
    <row r="89" spans="1:19" ht="34.5" customHeight="1"/>
    <row r="90" spans="1:19" ht="34.5" customHeight="1"/>
    <row r="91" spans="1:19" ht="34.5" customHeight="1"/>
    <row r="92" spans="1:19" ht="34.5" customHeight="1"/>
    <row r="93" spans="1:19" ht="34.5" customHeight="1"/>
    <row r="94" spans="1:19" ht="34.5" customHeight="1"/>
    <row r="95" spans="1:19" ht="34.5" customHeight="1"/>
    <row r="96" spans="1:19"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sheetData>
  <dataConsolidate>
    <dataRefs count="20">
      <dataRef ref="C7:E27" sheet="مجمعات" r:id="rId1"/>
      <dataRef ref="F7:H27" sheet="مجمعات" r:id="rId2"/>
      <dataRef ref="I7:K27" sheet="مجمعات" r:id="rId3"/>
      <dataRef ref="L7:N27" sheet="مجمعات" r:id="rId4"/>
      <dataRef ref="C37:E57" sheet="مجمعات" r:id="rId5"/>
      <dataRef ref="F37:H57" sheet="مجمعات" r:id="rId6"/>
      <dataRef ref="I37:K57" sheet="مجمعات" r:id="rId7"/>
      <dataRef ref="L37:N57" sheet="مجمعات" r:id="rId8"/>
      <dataRef ref="C63:E83" sheet="مجمعات" r:id="rId9"/>
      <dataRef ref="F63:H83" sheet="مجمعات" r:id="rId10"/>
      <dataRef ref="I63:K83" sheet="مجمعات" r:id="rId11"/>
      <dataRef ref="L63:N83" sheet="مجمعات" r:id="rId12"/>
      <dataRef ref="C89:E109" sheet="مجمعات" r:id="rId13"/>
      <dataRef ref="F89:H109" sheet="مجمعات" r:id="rId14"/>
      <dataRef ref="I89:K109" sheet="مجمعات" r:id="rId15"/>
      <dataRef ref="L89:N109" sheet="مجمعات" r:id="rId16"/>
      <dataRef ref="C115:E135" sheet="مجمعات" r:id="rId17"/>
      <dataRef ref="F115:H135" sheet="مجمعات" r:id="rId18"/>
      <dataRef ref="I115:K135" sheet="مجمعات" r:id="rId19"/>
      <dataRef ref="L115:N135" sheet="مجمعات" r:id="rId20"/>
    </dataRefs>
  </dataConsolidate>
  <mergeCells count="15">
    <mergeCell ref="A69:B69"/>
    <mergeCell ref="A70:B70"/>
    <mergeCell ref="A21:B21"/>
    <mergeCell ref="A22:B22"/>
    <mergeCell ref="A37:B37"/>
    <mergeCell ref="A38:B38"/>
    <mergeCell ref="A53:B53"/>
    <mergeCell ref="A54:B54"/>
    <mergeCell ref="A1:N1"/>
    <mergeCell ref="A2:N2"/>
    <mergeCell ref="R3:S3"/>
    <mergeCell ref="A4:B4"/>
    <mergeCell ref="O4:P4"/>
    <mergeCell ref="A5:B5"/>
    <mergeCell ref="O5:P5"/>
  </mergeCells>
  <printOptions horizontalCentered="1" verticalCentered="1"/>
  <pageMargins left="0.74803149606299213" right="0.74803149606299213" top="0.98425196850393704" bottom="0.98425196850393704" header="0.51181102362204722" footer="0.51181102362204722"/>
  <pageSetup paperSize="9" scale="64" orientation="portrait" r:id="rId21"/>
  <headerFooter alignWithMargins="0"/>
  <rowBreaks count="2" manualBreakCount="2">
    <brk id="35" max="16383" man="1"/>
    <brk id="67" max="18" man="1"/>
  </rowBreaks>
  <colBreaks count="1" manualBreakCount="1">
    <brk id="14" max="8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795DF-1C15-4CA6-9B3F-00F4416B7E5C}">
  <dimension ref="A1:AD265"/>
  <sheetViews>
    <sheetView showGridLines="0" topLeftCell="D1" workbookViewId="0">
      <selection activeCell="AD3" sqref="AD3"/>
    </sheetView>
  </sheetViews>
  <sheetFormatPr defaultRowHeight="15"/>
  <sheetData>
    <row r="1" spans="1:30" ht="18">
      <c r="A1" s="417" t="s">
        <v>1026</v>
      </c>
      <c r="B1" s="417"/>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row>
    <row r="2" spans="1:30" ht="16.5">
      <c r="A2" s="418" t="s">
        <v>1027</v>
      </c>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row>
    <row r="3" spans="1:30" ht="25.5">
      <c r="A3" s="419" t="s">
        <v>1028</v>
      </c>
      <c r="B3" s="420"/>
      <c r="C3" s="421"/>
      <c r="D3" s="421"/>
      <c r="E3" s="422"/>
      <c r="F3" s="423"/>
      <c r="G3" s="424"/>
      <c r="H3" s="421"/>
      <c r="I3" s="422"/>
      <c r="J3" s="423"/>
      <c r="K3" s="424"/>
      <c r="L3" s="421"/>
      <c r="M3" s="422"/>
      <c r="N3" s="423"/>
      <c r="O3" s="424"/>
      <c r="P3" s="421"/>
      <c r="Q3" s="422"/>
      <c r="R3" s="423"/>
      <c r="S3" s="424"/>
      <c r="T3" s="421"/>
      <c r="U3" s="422"/>
      <c r="V3" s="423"/>
      <c r="W3" s="424"/>
      <c r="X3" s="421"/>
      <c r="Y3" s="422"/>
      <c r="Z3" s="423"/>
      <c r="AA3" s="425"/>
      <c r="AB3" s="422"/>
      <c r="AC3" s="422"/>
      <c r="AD3" s="423" t="s">
        <v>1029</v>
      </c>
    </row>
    <row r="4" spans="1:30">
      <c r="A4" s="426" t="s">
        <v>738</v>
      </c>
      <c r="B4" s="427"/>
      <c r="C4" s="1657" t="s">
        <v>90</v>
      </c>
      <c r="D4" s="1658"/>
      <c r="E4" s="1659" t="s">
        <v>91</v>
      </c>
      <c r="F4" s="1660"/>
      <c r="G4" s="1657" t="s">
        <v>206</v>
      </c>
      <c r="H4" s="1658"/>
      <c r="I4" s="1659" t="s">
        <v>93</v>
      </c>
      <c r="J4" s="1660"/>
      <c r="K4" s="1657" t="s">
        <v>94</v>
      </c>
      <c r="L4" s="1658"/>
      <c r="M4" s="1659" t="s">
        <v>95</v>
      </c>
      <c r="N4" s="1660"/>
      <c r="O4" s="1657" t="s">
        <v>96</v>
      </c>
      <c r="P4" s="1658"/>
      <c r="Q4" s="1659" t="s">
        <v>207</v>
      </c>
      <c r="R4" s="1660"/>
      <c r="S4" s="1661" t="s">
        <v>208</v>
      </c>
      <c r="T4" s="1662"/>
      <c r="U4" s="1663" t="s">
        <v>99</v>
      </c>
      <c r="V4" s="1664"/>
      <c r="W4" s="1661" t="s">
        <v>100</v>
      </c>
      <c r="X4" s="1662"/>
      <c r="Y4" s="1663" t="s">
        <v>101</v>
      </c>
      <c r="Z4" s="1664"/>
      <c r="AA4" s="1661" t="s">
        <v>209</v>
      </c>
      <c r="AB4" s="1662"/>
      <c r="AC4" s="1663" t="s">
        <v>103</v>
      </c>
      <c r="AD4" s="1664"/>
    </row>
    <row r="5" spans="1:30" ht="40.5">
      <c r="A5" s="436"/>
      <c r="B5" s="437"/>
      <c r="C5" s="438" t="s">
        <v>438</v>
      </c>
      <c r="D5" s="438" t="s">
        <v>439</v>
      </c>
      <c r="E5" s="438" t="s">
        <v>440</v>
      </c>
      <c r="F5" s="438" t="s">
        <v>130</v>
      </c>
      <c r="G5" s="439" t="s">
        <v>438</v>
      </c>
      <c r="H5" s="438" t="s">
        <v>439</v>
      </c>
      <c r="I5" s="438" t="s">
        <v>440</v>
      </c>
      <c r="J5" s="438" t="s">
        <v>130</v>
      </c>
      <c r="K5" s="439" t="s">
        <v>438</v>
      </c>
      <c r="L5" s="438" t="s">
        <v>439</v>
      </c>
      <c r="M5" s="438" t="s">
        <v>440</v>
      </c>
      <c r="N5" s="438" t="s">
        <v>130</v>
      </c>
      <c r="O5" s="439" t="s">
        <v>438</v>
      </c>
      <c r="P5" s="438" t="s">
        <v>439</v>
      </c>
      <c r="Q5" s="438" t="s">
        <v>440</v>
      </c>
      <c r="R5" s="438" t="s">
        <v>130</v>
      </c>
      <c r="S5" s="1665" t="s">
        <v>438</v>
      </c>
      <c r="T5" s="1666" t="s">
        <v>439</v>
      </c>
      <c r="U5" s="1666" t="s">
        <v>440</v>
      </c>
      <c r="V5" s="1666" t="s">
        <v>130</v>
      </c>
      <c r="W5" s="1665" t="s">
        <v>438</v>
      </c>
      <c r="X5" s="1666" t="s">
        <v>439</v>
      </c>
      <c r="Y5" s="1666" t="s">
        <v>440</v>
      </c>
      <c r="Z5" s="1666" t="s">
        <v>130</v>
      </c>
      <c r="AA5" s="1665" t="s">
        <v>438</v>
      </c>
      <c r="AB5" s="1666" t="s">
        <v>439</v>
      </c>
      <c r="AC5" s="1666" t="s">
        <v>440</v>
      </c>
      <c r="AD5" s="1666" t="s">
        <v>130</v>
      </c>
    </row>
    <row r="6" spans="1:30" ht="57.75">
      <c r="A6" s="440"/>
      <c r="B6" s="441"/>
      <c r="C6" s="438" t="s">
        <v>441</v>
      </c>
      <c r="D6" s="438" t="s">
        <v>442</v>
      </c>
      <c r="E6" s="438" t="s">
        <v>443</v>
      </c>
      <c r="F6" s="438" t="s">
        <v>131</v>
      </c>
      <c r="G6" s="439" t="s">
        <v>441</v>
      </c>
      <c r="H6" s="438" t="s">
        <v>442</v>
      </c>
      <c r="I6" s="438" t="s">
        <v>443</v>
      </c>
      <c r="J6" s="438" t="s">
        <v>131</v>
      </c>
      <c r="K6" s="439" t="s">
        <v>441</v>
      </c>
      <c r="L6" s="438" t="s">
        <v>442</v>
      </c>
      <c r="M6" s="438" t="s">
        <v>443</v>
      </c>
      <c r="N6" s="438" t="s">
        <v>131</v>
      </c>
      <c r="O6" s="439" t="s">
        <v>441</v>
      </c>
      <c r="P6" s="438" t="s">
        <v>442</v>
      </c>
      <c r="Q6" s="438" t="s">
        <v>443</v>
      </c>
      <c r="R6" s="438" t="s">
        <v>131</v>
      </c>
      <c r="S6" s="1665" t="s">
        <v>441</v>
      </c>
      <c r="T6" s="1666" t="s">
        <v>442</v>
      </c>
      <c r="U6" s="1666" t="s">
        <v>443</v>
      </c>
      <c r="V6" s="1666" t="s">
        <v>131</v>
      </c>
      <c r="W6" s="1665" t="s">
        <v>441</v>
      </c>
      <c r="X6" s="1666" t="s">
        <v>442</v>
      </c>
      <c r="Y6" s="1666" t="s">
        <v>443</v>
      </c>
      <c r="Z6" s="1666" t="s">
        <v>131</v>
      </c>
      <c r="AA6" s="1665" t="s">
        <v>441</v>
      </c>
      <c r="AB6" s="1666" t="s">
        <v>442</v>
      </c>
      <c r="AC6" s="1666" t="s">
        <v>443</v>
      </c>
      <c r="AD6" s="1666" t="s">
        <v>131</v>
      </c>
    </row>
    <row r="7" spans="1:30" ht="15.75">
      <c r="A7" s="442" t="s">
        <v>444</v>
      </c>
      <c r="B7" s="443" t="s">
        <v>445</v>
      </c>
      <c r="C7" s="444">
        <v>1462</v>
      </c>
      <c r="D7" s="444">
        <v>1</v>
      </c>
      <c r="E7" s="444">
        <v>1</v>
      </c>
      <c r="F7" s="445">
        <f>SUM(C7:E7)</f>
        <v>1464</v>
      </c>
      <c r="G7" s="446">
        <v>235</v>
      </c>
      <c r="H7" s="444">
        <v>0</v>
      </c>
      <c r="I7" s="444">
        <v>0</v>
      </c>
      <c r="J7" s="445">
        <f>SUM(G7:I7)</f>
        <v>235</v>
      </c>
      <c r="K7" s="446">
        <v>922</v>
      </c>
      <c r="L7" s="444">
        <v>0</v>
      </c>
      <c r="M7" s="444">
        <v>0</v>
      </c>
      <c r="N7" s="445">
        <f>SUM(K7:M7)</f>
        <v>922</v>
      </c>
      <c r="O7" s="446">
        <v>144</v>
      </c>
      <c r="P7" s="444">
        <v>0</v>
      </c>
      <c r="Q7" s="444">
        <v>0</v>
      </c>
      <c r="R7" s="445">
        <f>SUM(O7:Q7)</f>
        <v>144</v>
      </c>
      <c r="S7" s="1667">
        <v>228</v>
      </c>
      <c r="T7" s="1668">
        <v>0</v>
      </c>
      <c r="U7" s="1668">
        <v>0</v>
      </c>
      <c r="V7" s="1669">
        <f>SUM(S7:U7)</f>
        <v>228</v>
      </c>
      <c r="W7" s="1667">
        <v>120</v>
      </c>
      <c r="X7" s="1668">
        <v>0</v>
      </c>
      <c r="Y7" s="1668">
        <v>0</v>
      </c>
      <c r="Z7" s="1669">
        <f>SUM(W7:Y7)</f>
        <v>120</v>
      </c>
      <c r="AA7" s="1667">
        <v>906</v>
      </c>
      <c r="AB7" s="1668">
        <v>0</v>
      </c>
      <c r="AC7" s="1668">
        <v>1</v>
      </c>
      <c r="AD7" s="1669">
        <f>SUM(AA7:AC7)</f>
        <v>907</v>
      </c>
    </row>
    <row r="8" spans="1:30" ht="15.75">
      <c r="A8" s="447" t="s">
        <v>446</v>
      </c>
      <c r="B8" s="448" t="s">
        <v>447</v>
      </c>
      <c r="C8" s="444">
        <v>2712</v>
      </c>
      <c r="D8" s="444">
        <v>474</v>
      </c>
      <c r="E8" s="444">
        <v>106</v>
      </c>
      <c r="F8" s="445">
        <f t="shared" ref="F8:F42" si="0">SUM(C8:E8)</f>
        <v>3292</v>
      </c>
      <c r="G8" s="446">
        <v>307</v>
      </c>
      <c r="H8" s="444">
        <v>46</v>
      </c>
      <c r="I8" s="444">
        <v>12</v>
      </c>
      <c r="J8" s="445">
        <f t="shared" ref="J8:J42" si="1">SUM(G8:I8)</f>
        <v>365</v>
      </c>
      <c r="K8" s="446">
        <v>858</v>
      </c>
      <c r="L8" s="444">
        <v>207</v>
      </c>
      <c r="M8" s="444">
        <v>96</v>
      </c>
      <c r="N8" s="445">
        <f t="shared" ref="N8:N42" si="2">SUM(K8:M8)</f>
        <v>1161</v>
      </c>
      <c r="O8" s="446">
        <v>244</v>
      </c>
      <c r="P8" s="444">
        <v>50</v>
      </c>
      <c r="Q8" s="444">
        <v>6</v>
      </c>
      <c r="R8" s="445">
        <f t="shared" ref="R8:R42" si="3">SUM(O8:Q8)</f>
        <v>300</v>
      </c>
      <c r="S8" s="1667">
        <v>481</v>
      </c>
      <c r="T8" s="1668">
        <v>81</v>
      </c>
      <c r="U8" s="1668">
        <v>23</v>
      </c>
      <c r="V8" s="1669">
        <f t="shared" ref="V8:V42" si="4">SUM(S8:U8)</f>
        <v>585</v>
      </c>
      <c r="W8" s="1667">
        <v>349</v>
      </c>
      <c r="X8" s="1668">
        <v>52</v>
      </c>
      <c r="Y8" s="1668">
        <v>2</v>
      </c>
      <c r="Z8" s="1669">
        <f t="shared" ref="Z8:Z42" si="5">SUM(W8:Y8)</f>
        <v>403</v>
      </c>
      <c r="AA8" s="1667">
        <v>850</v>
      </c>
      <c r="AB8" s="1668">
        <v>227</v>
      </c>
      <c r="AC8" s="1668">
        <v>34</v>
      </c>
      <c r="AD8" s="1669">
        <f t="shared" ref="AD8:AD42" si="6">SUM(AA8:AC8)</f>
        <v>1111</v>
      </c>
    </row>
    <row r="9" spans="1:30" ht="15.75">
      <c r="A9" s="447" t="s">
        <v>448</v>
      </c>
      <c r="B9" s="448" t="s">
        <v>449</v>
      </c>
      <c r="C9" s="444">
        <v>121</v>
      </c>
      <c r="D9" s="444">
        <v>425</v>
      </c>
      <c r="E9" s="444">
        <v>65</v>
      </c>
      <c r="F9" s="445">
        <f t="shared" si="0"/>
        <v>611</v>
      </c>
      <c r="G9" s="446">
        <v>6</v>
      </c>
      <c r="H9" s="444">
        <v>82</v>
      </c>
      <c r="I9" s="444">
        <v>14</v>
      </c>
      <c r="J9" s="445">
        <f t="shared" si="1"/>
        <v>102</v>
      </c>
      <c r="K9" s="446">
        <v>43</v>
      </c>
      <c r="L9" s="444">
        <v>261</v>
      </c>
      <c r="M9" s="444">
        <v>83</v>
      </c>
      <c r="N9" s="445">
        <f t="shared" si="2"/>
        <v>387</v>
      </c>
      <c r="O9" s="446">
        <v>9</v>
      </c>
      <c r="P9" s="444">
        <v>47</v>
      </c>
      <c r="Q9" s="444">
        <v>5</v>
      </c>
      <c r="R9" s="445">
        <f t="shared" si="3"/>
        <v>61</v>
      </c>
      <c r="S9" s="1667">
        <v>16</v>
      </c>
      <c r="T9" s="1668">
        <v>52</v>
      </c>
      <c r="U9" s="1668">
        <v>18</v>
      </c>
      <c r="V9" s="1669">
        <f t="shared" si="4"/>
        <v>86</v>
      </c>
      <c r="W9" s="1667">
        <v>12</v>
      </c>
      <c r="X9" s="1668">
        <v>44</v>
      </c>
      <c r="Y9" s="1668">
        <v>1</v>
      </c>
      <c r="Z9" s="1669">
        <f t="shared" si="5"/>
        <v>57</v>
      </c>
      <c r="AA9" s="1667">
        <v>40</v>
      </c>
      <c r="AB9" s="1668">
        <v>183</v>
      </c>
      <c r="AC9" s="1668">
        <v>63</v>
      </c>
      <c r="AD9" s="1669">
        <f t="shared" si="6"/>
        <v>286</v>
      </c>
    </row>
    <row r="10" spans="1:30" ht="15.75">
      <c r="A10" s="447" t="s">
        <v>450</v>
      </c>
      <c r="B10" s="448" t="s">
        <v>451</v>
      </c>
      <c r="C10" s="444">
        <v>36</v>
      </c>
      <c r="D10" s="444">
        <v>214</v>
      </c>
      <c r="E10" s="444">
        <v>85</v>
      </c>
      <c r="F10" s="445">
        <f t="shared" si="0"/>
        <v>335</v>
      </c>
      <c r="G10" s="446">
        <v>1</v>
      </c>
      <c r="H10" s="444">
        <v>32</v>
      </c>
      <c r="I10" s="444">
        <v>3</v>
      </c>
      <c r="J10" s="445">
        <f t="shared" si="1"/>
        <v>36</v>
      </c>
      <c r="K10" s="446">
        <v>26</v>
      </c>
      <c r="L10" s="444">
        <v>158</v>
      </c>
      <c r="M10" s="444">
        <v>70</v>
      </c>
      <c r="N10" s="445">
        <f t="shared" si="2"/>
        <v>254</v>
      </c>
      <c r="O10" s="446">
        <v>1</v>
      </c>
      <c r="P10" s="444">
        <v>22</v>
      </c>
      <c r="Q10" s="444">
        <v>1</v>
      </c>
      <c r="R10" s="445">
        <f t="shared" si="3"/>
        <v>24</v>
      </c>
      <c r="S10" s="1667">
        <v>7</v>
      </c>
      <c r="T10" s="1668">
        <v>33</v>
      </c>
      <c r="U10" s="1668">
        <v>21</v>
      </c>
      <c r="V10" s="1669">
        <f t="shared" si="4"/>
        <v>61</v>
      </c>
      <c r="W10" s="1667">
        <v>0</v>
      </c>
      <c r="X10" s="1668">
        <v>19</v>
      </c>
      <c r="Y10" s="1668">
        <v>5</v>
      </c>
      <c r="Z10" s="1669">
        <f t="shared" si="5"/>
        <v>24</v>
      </c>
      <c r="AA10" s="1667">
        <v>23</v>
      </c>
      <c r="AB10" s="1668">
        <v>103</v>
      </c>
      <c r="AC10" s="1668">
        <v>58</v>
      </c>
      <c r="AD10" s="1669">
        <f t="shared" si="6"/>
        <v>184</v>
      </c>
    </row>
    <row r="11" spans="1:30" ht="15.75">
      <c r="A11" s="447" t="s">
        <v>452</v>
      </c>
      <c r="B11" s="448" t="s">
        <v>453</v>
      </c>
      <c r="C11" s="444">
        <v>41</v>
      </c>
      <c r="D11" s="444">
        <v>161</v>
      </c>
      <c r="E11" s="444">
        <v>79</v>
      </c>
      <c r="F11" s="445">
        <f t="shared" si="0"/>
        <v>281</v>
      </c>
      <c r="G11" s="446">
        <v>2</v>
      </c>
      <c r="H11" s="444">
        <v>25</v>
      </c>
      <c r="I11" s="444">
        <v>6</v>
      </c>
      <c r="J11" s="445">
        <f t="shared" si="1"/>
        <v>33</v>
      </c>
      <c r="K11" s="446">
        <v>18</v>
      </c>
      <c r="L11" s="444">
        <v>99</v>
      </c>
      <c r="M11" s="444">
        <v>48</v>
      </c>
      <c r="N11" s="445">
        <f t="shared" si="2"/>
        <v>165</v>
      </c>
      <c r="O11" s="446">
        <v>1</v>
      </c>
      <c r="P11" s="444">
        <v>17</v>
      </c>
      <c r="Q11" s="444">
        <v>0</v>
      </c>
      <c r="R11" s="445">
        <f t="shared" si="3"/>
        <v>18</v>
      </c>
      <c r="S11" s="1667">
        <v>5</v>
      </c>
      <c r="T11" s="1668">
        <v>22</v>
      </c>
      <c r="U11" s="1668">
        <v>11</v>
      </c>
      <c r="V11" s="1669">
        <f t="shared" si="4"/>
        <v>38</v>
      </c>
      <c r="W11" s="1667">
        <v>5</v>
      </c>
      <c r="X11" s="1668">
        <v>13</v>
      </c>
      <c r="Y11" s="1668">
        <v>2</v>
      </c>
      <c r="Z11" s="1669">
        <f t="shared" si="5"/>
        <v>20</v>
      </c>
      <c r="AA11" s="1667">
        <v>16</v>
      </c>
      <c r="AB11" s="1668">
        <v>91</v>
      </c>
      <c r="AC11" s="1668">
        <v>31</v>
      </c>
      <c r="AD11" s="1669">
        <f t="shared" si="6"/>
        <v>138</v>
      </c>
    </row>
    <row r="12" spans="1:30" ht="15.75">
      <c r="A12" s="447" t="s">
        <v>454</v>
      </c>
      <c r="B12" s="448" t="s">
        <v>455</v>
      </c>
      <c r="C12" s="444">
        <v>8</v>
      </c>
      <c r="D12" s="444">
        <v>78</v>
      </c>
      <c r="E12" s="444">
        <v>48</v>
      </c>
      <c r="F12" s="445">
        <f t="shared" si="0"/>
        <v>134</v>
      </c>
      <c r="G12" s="446">
        <v>0</v>
      </c>
      <c r="H12" s="444">
        <v>18</v>
      </c>
      <c r="I12" s="444">
        <v>2</v>
      </c>
      <c r="J12" s="445">
        <f t="shared" si="1"/>
        <v>20</v>
      </c>
      <c r="K12" s="446">
        <v>2</v>
      </c>
      <c r="L12" s="444">
        <v>41</v>
      </c>
      <c r="M12" s="444">
        <v>26</v>
      </c>
      <c r="N12" s="445">
        <f t="shared" si="2"/>
        <v>69</v>
      </c>
      <c r="O12" s="446">
        <v>0</v>
      </c>
      <c r="P12" s="444">
        <v>9</v>
      </c>
      <c r="Q12" s="444">
        <v>4</v>
      </c>
      <c r="R12" s="445">
        <f t="shared" si="3"/>
        <v>13</v>
      </c>
      <c r="S12" s="1667">
        <v>0</v>
      </c>
      <c r="T12" s="1668">
        <v>15</v>
      </c>
      <c r="U12" s="1668">
        <v>7</v>
      </c>
      <c r="V12" s="1669">
        <f t="shared" si="4"/>
        <v>22</v>
      </c>
      <c r="W12" s="1667">
        <v>0</v>
      </c>
      <c r="X12" s="1668">
        <v>9</v>
      </c>
      <c r="Y12" s="1668">
        <v>2</v>
      </c>
      <c r="Z12" s="1669">
        <f t="shared" si="5"/>
        <v>11</v>
      </c>
      <c r="AA12" s="1667">
        <v>3</v>
      </c>
      <c r="AB12" s="1668">
        <v>37</v>
      </c>
      <c r="AC12" s="1668">
        <v>25</v>
      </c>
      <c r="AD12" s="1669">
        <f t="shared" si="6"/>
        <v>65</v>
      </c>
    </row>
    <row r="13" spans="1:30" ht="15.75">
      <c r="A13" s="447" t="s">
        <v>456</v>
      </c>
      <c r="B13" s="449" t="s">
        <v>457</v>
      </c>
      <c r="C13" s="444">
        <v>0</v>
      </c>
      <c r="D13" s="444">
        <v>6</v>
      </c>
      <c r="E13" s="444">
        <v>3</v>
      </c>
      <c r="F13" s="445">
        <f t="shared" si="0"/>
        <v>9</v>
      </c>
      <c r="G13" s="446">
        <v>0</v>
      </c>
      <c r="H13" s="444">
        <v>0</v>
      </c>
      <c r="I13" s="444">
        <v>0</v>
      </c>
      <c r="J13" s="445">
        <f t="shared" si="1"/>
        <v>0</v>
      </c>
      <c r="K13" s="446">
        <v>0</v>
      </c>
      <c r="L13" s="444">
        <v>4</v>
      </c>
      <c r="M13" s="444">
        <v>7</v>
      </c>
      <c r="N13" s="445">
        <f t="shared" si="2"/>
        <v>11</v>
      </c>
      <c r="O13" s="446">
        <v>0</v>
      </c>
      <c r="P13" s="444">
        <v>1</v>
      </c>
      <c r="Q13" s="444">
        <v>0</v>
      </c>
      <c r="R13" s="445">
        <f t="shared" si="3"/>
        <v>1</v>
      </c>
      <c r="S13" s="1667">
        <v>0</v>
      </c>
      <c r="T13" s="1668">
        <v>0</v>
      </c>
      <c r="U13" s="1668">
        <v>2</v>
      </c>
      <c r="V13" s="1669">
        <f t="shared" si="4"/>
        <v>2</v>
      </c>
      <c r="W13" s="1667">
        <v>0</v>
      </c>
      <c r="X13" s="1668">
        <v>0</v>
      </c>
      <c r="Y13" s="1668">
        <v>0</v>
      </c>
      <c r="Z13" s="1669">
        <f t="shared" si="5"/>
        <v>0</v>
      </c>
      <c r="AA13" s="1667">
        <v>1</v>
      </c>
      <c r="AB13" s="1668">
        <v>4</v>
      </c>
      <c r="AC13" s="1668">
        <v>8</v>
      </c>
      <c r="AD13" s="1669">
        <f t="shared" si="6"/>
        <v>13</v>
      </c>
    </row>
    <row r="14" spans="1:30" ht="15.75">
      <c r="A14" s="447" t="s">
        <v>458</v>
      </c>
      <c r="B14" s="448" t="s">
        <v>459</v>
      </c>
      <c r="C14" s="444">
        <v>1</v>
      </c>
      <c r="D14" s="444">
        <v>11</v>
      </c>
      <c r="E14" s="444">
        <v>15</v>
      </c>
      <c r="F14" s="445">
        <f t="shared" si="0"/>
        <v>27</v>
      </c>
      <c r="G14" s="446">
        <v>0</v>
      </c>
      <c r="H14" s="444">
        <v>1</v>
      </c>
      <c r="I14" s="444">
        <v>1</v>
      </c>
      <c r="J14" s="445">
        <f t="shared" si="1"/>
        <v>2</v>
      </c>
      <c r="K14" s="446">
        <v>1</v>
      </c>
      <c r="L14" s="444">
        <v>9</v>
      </c>
      <c r="M14" s="444">
        <v>16</v>
      </c>
      <c r="N14" s="445">
        <f t="shared" si="2"/>
        <v>26</v>
      </c>
      <c r="O14" s="446">
        <v>0</v>
      </c>
      <c r="P14" s="444">
        <v>0</v>
      </c>
      <c r="Q14" s="444">
        <v>1</v>
      </c>
      <c r="R14" s="445">
        <f t="shared" si="3"/>
        <v>1</v>
      </c>
      <c r="S14" s="1667">
        <v>0</v>
      </c>
      <c r="T14" s="1668">
        <v>1</v>
      </c>
      <c r="U14" s="1668">
        <v>2</v>
      </c>
      <c r="V14" s="1669">
        <f t="shared" si="4"/>
        <v>3</v>
      </c>
      <c r="W14" s="1667">
        <v>0</v>
      </c>
      <c r="X14" s="1668">
        <v>1</v>
      </c>
      <c r="Y14" s="1668">
        <v>1</v>
      </c>
      <c r="Z14" s="1669">
        <f t="shared" si="5"/>
        <v>2</v>
      </c>
      <c r="AA14" s="1667">
        <v>2</v>
      </c>
      <c r="AB14" s="1668">
        <v>12</v>
      </c>
      <c r="AC14" s="1668">
        <v>9</v>
      </c>
      <c r="AD14" s="1669">
        <f t="shared" si="6"/>
        <v>23</v>
      </c>
    </row>
    <row r="15" spans="1:30" ht="15.75">
      <c r="A15" s="447" t="s">
        <v>460</v>
      </c>
      <c r="B15" s="448" t="s">
        <v>461</v>
      </c>
      <c r="C15" s="444">
        <v>7</v>
      </c>
      <c r="D15" s="444">
        <v>30</v>
      </c>
      <c r="E15" s="444">
        <v>44</v>
      </c>
      <c r="F15" s="445">
        <f t="shared" si="0"/>
        <v>81</v>
      </c>
      <c r="G15" s="446">
        <v>0</v>
      </c>
      <c r="H15" s="444">
        <v>1</v>
      </c>
      <c r="I15" s="444">
        <v>0</v>
      </c>
      <c r="J15" s="445">
        <f t="shared" si="1"/>
        <v>1</v>
      </c>
      <c r="K15" s="446">
        <v>2</v>
      </c>
      <c r="L15" s="444">
        <v>11</v>
      </c>
      <c r="M15" s="444">
        <v>15</v>
      </c>
      <c r="N15" s="445">
        <f t="shared" si="2"/>
        <v>28</v>
      </c>
      <c r="O15" s="446">
        <v>0</v>
      </c>
      <c r="P15" s="444">
        <v>0</v>
      </c>
      <c r="Q15" s="444">
        <v>0</v>
      </c>
      <c r="R15" s="445">
        <f t="shared" si="3"/>
        <v>0</v>
      </c>
      <c r="S15" s="1667">
        <v>0</v>
      </c>
      <c r="T15" s="1668">
        <v>3</v>
      </c>
      <c r="U15" s="1668">
        <v>1</v>
      </c>
      <c r="V15" s="1669">
        <f t="shared" si="4"/>
        <v>4</v>
      </c>
      <c r="W15" s="1667">
        <v>0</v>
      </c>
      <c r="X15" s="1668">
        <v>0</v>
      </c>
      <c r="Y15" s="1668">
        <v>1</v>
      </c>
      <c r="Z15" s="1669">
        <f t="shared" si="5"/>
        <v>1</v>
      </c>
      <c r="AA15" s="1667">
        <v>2</v>
      </c>
      <c r="AB15" s="1668">
        <v>8</v>
      </c>
      <c r="AC15" s="1668">
        <v>14</v>
      </c>
      <c r="AD15" s="1669">
        <f t="shared" si="6"/>
        <v>24</v>
      </c>
    </row>
    <row r="16" spans="1:30" ht="15.75">
      <c r="A16" s="447" t="s">
        <v>462</v>
      </c>
      <c r="B16" s="448" t="s">
        <v>463</v>
      </c>
      <c r="C16" s="444">
        <v>17</v>
      </c>
      <c r="D16" s="444">
        <v>181</v>
      </c>
      <c r="E16" s="444">
        <v>61</v>
      </c>
      <c r="F16" s="445">
        <f t="shared" si="0"/>
        <v>259</v>
      </c>
      <c r="G16" s="446">
        <v>0</v>
      </c>
      <c r="H16" s="444">
        <v>34</v>
      </c>
      <c r="I16" s="444">
        <v>7</v>
      </c>
      <c r="J16" s="445">
        <f t="shared" si="1"/>
        <v>41</v>
      </c>
      <c r="K16" s="446">
        <v>3</v>
      </c>
      <c r="L16" s="444">
        <v>104</v>
      </c>
      <c r="M16" s="444">
        <v>45</v>
      </c>
      <c r="N16" s="445">
        <f t="shared" si="2"/>
        <v>152</v>
      </c>
      <c r="O16" s="446">
        <v>1</v>
      </c>
      <c r="P16" s="444">
        <v>16</v>
      </c>
      <c r="Q16" s="444">
        <v>6</v>
      </c>
      <c r="R16" s="445">
        <f t="shared" si="3"/>
        <v>23</v>
      </c>
      <c r="S16" s="1667">
        <v>2</v>
      </c>
      <c r="T16" s="1668">
        <v>33</v>
      </c>
      <c r="U16" s="1668">
        <v>7</v>
      </c>
      <c r="V16" s="1669">
        <f t="shared" si="4"/>
        <v>42</v>
      </c>
      <c r="W16" s="1667">
        <v>2</v>
      </c>
      <c r="X16" s="1668">
        <v>21</v>
      </c>
      <c r="Y16" s="1668">
        <v>3</v>
      </c>
      <c r="Z16" s="1669">
        <f t="shared" si="5"/>
        <v>26</v>
      </c>
      <c r="AA16" s="1667">
        <v>6</v>
      </c>
      <c r="AB16" s="1668">
        <v>83</v>
      </c>
      <c r="AC16" s="1668">
        <v>25</v>
      </c>
      <c r="AD16" s="1669">
        <f t="shared" si="6"/>
        <v>114</v>
      </c>
    </row>
    <row r="17" spans="1:30" ht="15.75">
      <c r="A17" s="447" t="s">
        <v>464</v>
      </c>
      <c r="B17" s="448" t="s">
        <v>465</v>
      </c>
      <c r="C17" s="444">
        <v>31</v>
      </c>
      <c r="D17" s="444">
        <v>166</v>
      </c>
      <c r="E17" s="444">
        <v>72</v>
      </c>
      <c r="F17" s="445">
        <f t="shared" si="0"/>
        <v>269</v>
      </c>
      <c r="G17" s="446">
        <v>2</v>
      </c>
      <c r="H17" s="444">
        <v>32</v>
      </c>
      <c r="I17" s="444">
        <v>6</v>
      </c>
      <c r="J17" s="445">
        <f t="shared" si="1"/>
        <v>40</v>
      </c>
      <c r="K17" s="446">
        <v>10</v>
      </c>
      <c r="L17" s="444">
        <v>105</v>
      </c>
      <c r="M17" s="444">
        <v>40</v>
      </c>
      <c r="N17" s="445">
        <f t="shared" si="2"/>
        <v>155</v>
      </c>
      <c r="O17" s="446">
        <v>0</v>
      </c>
      <c r="P17" s="444">
        <v>16</v>
      </c>
      <c r="Q17" s="444">
        <v>5</v>
      </c>
      <c r="R17" s="445">
        <f t="shared" si="3"/>
        <v>21</v>
      </c>
      <c r="S17" s="1667">
        <v>2</v>
      </c>
      <c r="T17" s="1668">
        <v>24</v>
      </c>
      <c r="U17" s="1668">
        <v>12</v>
      </c>
      <c r="V17" s="1669">
        <f t="shared" si="4"/>
        <v>38</v>
      </c>
      <c r="W17" s="1667">
        <v>1</v>
      </c>
      <c r="X17" s="1668">
        <v>11</v>
      </c>
      <c r="Y17" s="1668">
        <v>5</v>
      </c>
      <c r="Z17" s="1669">
        <f t="shared" si="5"/>
        <v>17</v>
      </c>
      <c r="AA17" s="1667">
        <v>7</v>
      </c>
      <c r="AB17" s="1668">
        <v>76</v>
      </c>
      <c r="AC17" s="1668">
        <v>34</v>
      </c>
      <c r="AD17" s="1669">
        <f t="shared" si="6"/>
        <v>117</v>
      </c>
    </row>
    <row r="18" spans="1:30" ht="15.75">
      <c r="A18" s="447" t="s">
        <v>466</v>
      </c>
      <c r="B18" s="448" t="s">
        <v>467</v>
      </c>
      <c r="C18" s="444">
        <v>196</v>
      </c>
      <c r="D18" s="444">
        <v>486</v>
      </c>
      <c r="E18" s="444">
        <v>143</v>
      </c>
      <c r="F18" s="445">
        <f t="shared" si="0"/>
        <v>825</v>
      </c>
      <c r="G18" s="446">
        <v>9</v>
      </c>
      <c r="H18" s="444">
        <v>101</v>
      </c>
      <c r="I18" s="444">
        <v>14</v>
      </c>
      <c r="J18" s="445">
        <f t="shared" si="1"/>
        <v>124</v>
      </c>
      <c r="K18" s="446">
        <v>73</v>
      </c>
      <c r="L18" s="444">
        <v>281</v>
      </c>
      <c r="M18" s="444">
        <v>123</v>
      </c>
      <c r="N18" s="445">
        <f t="shared" si="2"/>
        <v>477</v>
      </c>
      <c r="O18" s="446">
        <v>13</v>
      </c>
      <c r="P18" s="444">
        <v>36</v>
      </c>
      <c r="Q18" s="444">
        <v>5</v>
      </c>
      <c r="R18" s="445">
        <f t="shared" si="3"/>
        <v>54</v>
      </c>
      <c r="S18" s="1667">
        <v>26</v>
      </c>
      <c r="T18" s="1668">
        <v>83</v>
      </c>
      <c r="U18" s="1668">
        <v>17</v>
      </c>
      <c r="V18" s="1669">
        <f t="shared" si="4"/>
        <v>126</v>
      </c>
      <c r="W18" s="1667">
        <v>25</v>
      </c>
      <c r="X18" s="1668">
        <v>58</v>
      </c>
      <c r="Y18" s="1668">
        <v>8</v>
      </c>
      <c r="Z18" s="1669">
        <f t="shared" si="5"/>
        <v>91</v>
      </c>
      <c r="AA18" s="1667">
        <v>58</v>
      </c>
      <c r="AB18" s="1668">
        <v>195</v>
      </c>
      <c r="AC18" s="1668">
        <v>68</v>
      </c>
      <c r="AD18" s="1669">
        <f t="shared" si="6"/>
        <v>321</v>
      </c>
    </row>
    <row r="19" spans="1:30" ht="15.75">
      <c r="A19" s="450" t="s">
        <v>468</v>
      </c>
      <c r="B19" s="451" t="s">
        <v>469</v>
      </c>
      <c r="C19" s="452">
        <v>11</v>
      </c>
      <c r="D19" s="452">
        <v>55</v>
      </c>
      <c r="E19" s="452">
        <v>57</v>
      </c>
      <c r="F19" s="453">
        <f t="shared" si="0"/>
        <v>123</v>
      </c>
      <c r="G19" s="446">
        <v>0</v>
      </c>
      <c r="H19" s="452">
        <v>11</v>
      </c>
      <c r="I19" s="452">
        <v>2</v>
      </c>
      <c r="J19" s="453">
        <f t="shared" si="1"/>
        <v>13</v>
      </c>
      <c r="K19" s="446">
        <v>23</v>
      </c>
      <c r="L19" s="452">
        <v>70</v>
      </c>
      <c r="M19" s="452">
        <v>47</v>
      </c>
      <c r="N19" s="453">
        <f t="shared" si="2"/>
        <v>140</v>
      </c>
      <c r="O19" s="446">
        <v>0</v>
      </c>
      <c r="P19" s="452">
        <v>8</v>
      </c>
      <c r="Q19" s="452">
        <v>1</v>
      </c>
      <c r="R19" s="453">
        <f t="shared" si="3"/>
        <v>9</v>
      </c>
      <c r="S19" s="1667">
        <v>4</v>
      </c>
      <c r="T19" s="1670">
        <v>14</v>
      </c>
      <c r="U19" s="1670">
        <v>8</v>
      </c>
      <c r="V19" s="1671">
        <f t="shared" si="4"/>
        <v>26</v>
      </c>
      <c r="W19" s="1667">
        <v>0</v>
      </c>
      <c r="X19" s="1670">
        <v>5</v>
      </c>
      <c r="Y19" s="1670">
        <v>2</v>
      </c>
      <c r="Z19" s="1671">
        <f t="shared" si="5"/>
        <v>7</v>
      </c>
      <c r="AA19" s="1667">
        <v>13</v>
      </c>
      <c r="AB19" s="1670">
        <v>44</v>
      </c>
      <c r="AC19" s="1670">
        <v>24</v>
      </c>
      <c r="AD19" s="1671">
        <f t="shared" si="6"/>
        <v>81</v>
      </c>
    </row>
    <row r="20" spans="1:30" ht="15.75">
      <c r="A20" s="447" t="s">
        <v>470</v>
      </c>
      <c r="B20" s="448" t="s">
        <v>471</v>
      </c>
      <c r="C20" s="444">
        <v>4</v>
      </c>
      <c r="D20" s="444">
        <v>41</v>
      </c>
      <c r="E20" s="444">
        <v>25</v>
      </c>
      <c r="F20" s="445">
        <f t="shared" si="0"/>
        <v>70</v>
      </c>
      <c r="G20" s="446">
        <v>0</v>
      </c>
      <c r="H20" s="444">
        <v>8</v>
      </c>
      <c r="I20" s="444">
        <v>1</v>
      </c>
      <c r="J20" s="445">
        <f t="shared" si="1"/>
        <v>9</v>
      </c>
      <c r="K20" s="446">
        <v>2</v>
      </c>
      <c r="L20" s="444">
        <v>20</v>
      </c>
      <c r="M20" s="444">
        <v>15</v>
      </c>
      <c r="N20" s="445">
        <f t="shared" si="2"/>
        <v>37</v>
      </c>
      <c r="O20" s="446">
        <v>0</v>
      </c>
      <c r="P20" s="444">
        <v>6</v>
      </c>
      <c r="Q20" s="444">
        <v>2</v>
      </c>
      <c r="R20" s="445">
        <f t="shared" si="3"/>
        <v>8</v>
      </c>
      <c r="S20" s="1667">
        <v>0</v>
      </c>
      <c r="T20" s="1668">
        <v>12</v>
      </c>
      <c r="U20" s="1668">
        <v>2</v>
      </c>
      <c r="V20" s="1669">
        <f t="shared" si="4"/>
        <v>14</v>
      </c>
      <c r="W20" s="1667">
        <v>0</v>
      </c>
      <c r="X20" s="1668">
        <v>7</v>
      </c>
      <c r="Y20" s="1668">
        <v>2</v>
      </c>
      <c r="Z20" s="1669">
        <f t="shared" si="5"/>
        <v>9</v>
      </c>
      <c r="AA20" s="1667">
        <v>1</v>
      </c>
      <c r="AB20" s="1668">
        <v>10</v>
      </c>
      <c r="AC20" s="1668">
        <v>11</v>
      </c>
      <c r="AD20" s="1669">
        <f t="shared" si="6"/>
        <v>22</v>
      </c>
    </row>
    <row r="21" spans="1:30" ht="15.75">
      <c r="A21" s="447" t="s">
        <v>472</v>
      </c>
      <c r="B21" s="448" t="s">
        <v>473</v>
      </c>
      <c r="C21" s="444">
        <v>122</v>
      </c>
      <c r="D21" s="444">
        <v>282</v>
      </c>
      <c r="E21" s="444">
        <v>61</v>
      </c>
      <c r="F21" s="445">
        <f t="shared" si="0"/>
        <v>465</v>
      </c>
      <c r="G21" s="446">
        <v>2</v>
      </c>
      <c r="H21" s="444">
        <v>27</v>
      </c>
      <c r="I21" s="444">
        <v>8</v>
      </c>
      <c r="J21" s="445">
        <f t="shared" si="1"/>
        <v>37</v>
      </c>
      <c r="K21" s="446">
        <v>21</v>
      </c>
      <c r="L21" s="444">
        <v>151</v>
      </c>
      <c r="M21" s="444">
        <v>36</v>
      </c>
      <c r="N21" s="445">
        <f t="shared" si="2"/>
        <v>208</v>
      </c>
      <c r="O21" s="446">
        <v>2</v>
      </c>
      <c r="P21" s="444">
        <v>29</v>
      </c>
      <c r="Q21" s="444">
        <v>1</v>
      </c>
      <c r="R21" s="445">
        <f t="shared" si="3"/>
        <v>32</v>
      </c>
      <c r="S21" s="1667">
        <v>16</v>
      </c>
      <c r="T21" s="1668">
        <v>39</v>
      </c>
      <c r="U21" s="1668">
        <v>3</v>
      </c>
      <c r="V21" s="1669">
        <f t="shared" si="4"/>
        <v>58</v>
      </c>
      <c r="W21" s="1667">
        <v>22</v>
      </c>
      <c r="X21" s="1668">
        <v>30</v>
      </c>
      <c r="Y21" s="1668">
        <v>3</v>
      </c>
      <c r="Z21" s="1669">
        <f t="shared" si="5"/>
        <v>55</v>
      </c>
      <c r="AA21" s="1667">
        <v>15</v>
      </c>
      <c r="AB21" s="1668">
        <v>112</v>
      </c>
      <c r="AC21" s="1668">
        <v>18</v>
      </c>
      <c r="AD21" s="1669">
        <f t="shared" si="6"/>
        <v>145</v>
      </c>
    </row>
    <row r="22" spans="1:30" ht="15.75">
      <c r="A22" s="447" t="s">
        <v>474</v>
      </c>
      <c r="B22" s="448" t="s">
        <v>475</v>
      </c>
      <c r="C22" s="444">
        <v>3</v>
      </c>
      <c r="D22" s="444">
        <v>9</v>
      </c>
      <c r="E22" s="444">
        <v>17</v>
      </c>
      <c r="F22" s="445">
        <f t="shared" si="0"/>
        <v>29</v>
      </c>
      <c r="G22" s="446">
        <v>0</v>
      </c>
      <c r="H22" s="444">
        <v>2</v>
      </c>
      <c r="I22" s="444">
        <v>2</v>
      </c>
      <c r="J22" s="445">
        <f t="shared" si="1"/>
        <v>4</v>
      </c>
      <c r="K22" s="446">
        <v>3</v>
      </c>
      <c r="L22" s="444">
        <v>10</v>
      </c>
      <c r="M22" s="444">
        <v>11</v>
      </c>
      <c r="N22" s="445">
        <f t="shared" si="2"/>
        <v>24</v>
      </c>
      <c r="O22" s="446">
        <v>0</v>
      </c>
      <c r="P22" s="444">
        <v>3</v>
      </c>
      <c r="Q22" s="444">
        <v>1</v>
      </c>
      <c r="R22" s="445">
        <f t="shared" si="3"/>
        <v>4</v>
      </c>
      <c r="S22" s="1667">
        <v>0</v>
      </c>
      <c r="T22" s="1668">
        <v>4</v>
      </c>
      <c r="U22" s="1668">
        <v>1</v>
      </c>
      <c r="V22" s="1669">
        <f t="shared" si="4"/>
        <v>5</v>
      </c>
      <c r="W22" s="1667">
        <v>0</v>
      </c>
      <c r="X22" s="1668">
        <v>1</v>
      </c>
      <c r="Y22" s="1668">
        <v>0</v>
      </c>
      <c r="Z22" s="1669">
        <f t="shared" si="5"/>
        <v>1</v>
      </c>
      <c r="AA22" s="1667">
        <v>2</v>
      </c>
      <c r="AB22" s="1668">
        <v>7</v>
      </c>
      <c r="AC22" s="1668">
        <v>10</v>
      </c>
      <c r="AD22" s="1669">
        <f t="shared" si="6"/>
        <v>19</v>
      </c>
    </row>
    <row r="23" spans="1:30" ht="15.75">
      <c r="A23" s="447" t="s">
        <v>476</v>
      </c>
      <c r="B23" s="448" t="s">
        <v>477</v>
      </c>
      <c r="C23" s="444">
        <v>0</v>
      </c>
      <c r="D23" s="444">
        <v>2</v>
      </c>
      <c r="E23" s="444">
        <v>1</v>
      </c>
      <c r="F23" s="445">
        <f t="shared" si="0"/>
        <v>3</v>
      </c>
      <c r="G23" s="446">
        <v>0</v>
      </c>
      <c r="H23" s="444">
        <v>0</v>
      </c>
      <c r="I23" s="444">
        <v>0</v>
      </c>
      <c r="J23" s="445">
        <f t="shared" si="1"/>
        <v>0</v>
      </c>
      <c r="K23" s="446">
        <v>2</v>
      </c>
      <c r="L23" s="444">
        <v>1</v>
      </c>
      <c r="M23" s="444">
        <v>1</v>
      </c>
      <c r="N23" s="445">
        <f t="shared" si="2"/>
        <v>4</v>
      </c>
      <c r="O23" s="446">
        <v>0</v>
      </c>
      <c r="P23" s="444">
        <v>0</v>
      </c>
      <c r="Q23" s="444">
        <v>0</v>
      </c>
      <c r="R23" s="445">
        <f t="shared" si="3"/>
        <v>0</v>
      </c>
      <c r="S23" s="1667">
        <v>0</v>
      </c>
      <c r="T23" s="1668">
        <v>1</v>
      </c>
      <c r="U23" s="1668">
        <v>0</v>
      </c>
      <c r="V23" s="1669">
        <f t="shared" si="4"/>
        <v>1</v>
      </c>
      <c r="W23" s="1667">
        <v>0</v>
      </c>
      <c r="X23" s="1668">
        <v>0</v>
      </c>
      <c r="Y23" s="1668">
        <v>0</v>
      </c>
      <c r="Z23" s="1669">
        <f t="shared" si="5"/>
        <v>0</v>
      </c>
      <c r="AA23" s="1667">
        <v>0</v>
      </c>
      <c r="AB23" s="1668">
        <v>6</v>
      </c>
      <c r="AC23" s="1668">
        <v>1</v>
      </c>
      <c r="AD23" s="1669">
        <f t="shared" si="6"/>
        <v>7</v>
      </c>
    </row>
    <row r="24" spans="1:30" ht="15.75">
      <c r="A24" s="447" t="s">
        <v>478</v>
      </c>
      <c r="B24" s="448" t="s">
        <v>479</v>
      </c>
      <c r="C24" s="444">
        <v>0</v>
      </c>
      <c r="D24" s="444">
        <v>4</v>
      </c>
      <c r="E24" s="444">
        <v>4</v>
      </c>
      <c r="F24" s="445">
        <f t="shared" si="0"/>
        <v>8</v>
      </c>
      <c r="G24" s="446">
        <v>0</v>
      </c>
      <c r="H24" s="444">
        <v>2</v>
      </c>
      <c r="I24" s="444">
        <v>0</v>
      </c>
      <c r="J24" s="445">
        <f t="shared" si="1"/>
        <v>2</v>
      </c>
      <c r="K24" s="446">
        <v>0</v>
      </c>
      <c r="L24" s="444">
        <v>12</v>
      </c>
      <c r="M24" s="444">
        <v>5</v>
      </c>
      <c r="N24" s="445">
        <f t="shared" si="2"/>
        <v>17</v>
      </c>
      <c r="O24" s="446">
        <v>0</v>
      </c>
      <c r="P24" s="444">
        <v>1</v>
      </c>
      <c r="Q24" s="444">
        <v>1</v>
      </c>
      <c r="R24" s="445">
        <f t="shared" si="3"/>
        <v>2</v>
      </c>
      <c r="S24" s="1667">
        <v>0</v>
      </c>
      <c r="T24" s="1668">
        <v>0</v>
      </c>
      <c r="U24" s="1668">
        <v>0</v>
      </c>
      <c r="V24" s="1669">
        <f t="shared" si="4"/>
        <v>0</v>
      </c>
      <c r="W24" s="1667">
        <v>1</v>
      </c>
      <c r="X24" s="1668">
        <v>1</v>
      </c>
      <c r="Y24" s="1668">
        <v>1</v>
      </c>
      <c r="Z24" s="1669">
        <f t="shared" si="5"/>
        <v>3</v>
      </c>
      <c r="AA24" s="1667">
        <v>0</v>
      </c>
      <c r="AB24" s="1668">
        <v>1</v>
      </c>
      <c r="AC24" s="1668">
        <v>3</v>
      </c>
      <c r="AD24" s="1669">
        <f t="shared" si="6"/>
        <v>4</v>
      </c>
    </row>
    <row r="25" spans="1:30" ht="15.75">
      <c r="A25" s="447" t="s">
        <v>480</v>
      </c>
      <c r="B25" s="448" t="s">
        <v>481</v>
      </c>
      <c r="C25" s="444">
        <v>43</v>
      </c>
      <c r="D25" s="444">
        <v>205</v>
      </c>
      <c r="E25" s="444">
        <v>29</v>
      </c>
      <c r="F25" s="445">
        <f t="shared" si="0"/>
        <v>277</v>
      </c>
      <c r="G25" s="446">
        <v>1</v>
      </c>
      <c r="H25" s="444">
        <v>46</v>
      </c>
      <c r="I25" s="444">
        <v>0</v>
      </c>
      <c r="J25" s="445">
        <f t="shared" si="1"/>
        <v>47</v>
      </c>
      <c r="K25" s="446">
        <v>18</v>
      </c>
      <c r="L25" s="444">
        <v>138</v>
      </c>
      <c r="M25" s="444">
        <v>33</v>
      </c>
      <c r="N25" s="445">
        <f t="shared" si="2"/>
        <v>189</v>
      </c>
      <c r="O25" s="446">
        <v>2</v>
      </c>
      <c r="P25" s="444">
        <v>29</v>
      </c>
      <c r="Q25" s="444">
        <v>1</v>
      </c>
      <c r="R25" s="445">
        <f t="shared" si="3"/>
        <v>32</v>
      </c>
      <c r="S25" s="1667">
        <v>3</v>
      </c>
      <c r="T25" s="1668">
        <v>36</v>
      </c>
      <c r="U25" s="1668">
        <v>6</v>
      </c>
      <c r="V25" s="1669">
        <f t="shared" si="4"/>
        <v>45</v>
      </c>
      <c r="W25" s="1667">
        <v>2</v>
      </c>
      <c r="X25" s="1668">
        <v>17</v>
      </c>
      <c r="Y25" s="1668">
        <v>1</v>
      </c>
      <c r="Z25" s="1669">
        <f t="shared" si="5"/>
        <v>20</v>
      </c>
      <c r="AA25" s="1667">
        <v>2</v>
      </c>
      <c r="AB25" s="1668">
        <v>123</v>
      </c>
      <c r="AC25" s="1668">
        <v>26</v>
      </c>
      <c r="AD25" s="1669">
        <f t="shared" si="6"/>
        <v>151</v>
      </c>
    </row>
    <row r="26" spans="1:30" ht="15.75">
      <c r="A26" s="447" t="s">
        <v>482</v>
      </c>
      <c r="B26" s="448" t="s">
        <v>483</v>
      </c>
      <c r="C26" s="444">
        <v>7</v>
      </c>
      <c r="D26" s="444">
        <v>109</v>
      </c>
      <c r="E26" s="444">
        <v>27</v>
      </c>
      <c r="F26" s="445">
        <f t="shared" si="0"/>
        <v>143</v>
      </c>
      <c r="G26" s="446">
        <v>1</v>
      </c>
      <c r="H26" s="444">
        <v>15</v>
      </c>
      <c r="I26" s="444">
        <v>2</v>
      </c>
      <c r="J26" s="445">
        <f t="shared" si="1"/>
        <v>18</v>
      </c>
      <c r="K26" s="446">
        <v>7</v>
      </c>
      <c r="L26" s="444">
        <v>86</v>
      </c>
      <c r="M26" s="444">
        <v>24</v>
      </c>
      <c r="N26" s="445">
        <f t="shared" si="2"/>
        <v>117</v>
      </c>
      <c r="O26" s="446">
        <v>1</v>
      </c>
      <c r="P26" s="444">
        <v>18</v>
      </c>
      <c r="Q26" s="444">
        <v>4</v>
      </c>
      <c r="R26" s="445">
        <f t="shared" si="3"/>
        <v>23</v>
      </c>
      <c r="S26" s="1667">
        <v>1</v>
      </c>
      <c r="T26" s="1668">
        <v>26</v>
      </c>
      <c r="U26" s="1668">
        <v>8</v>
      </c>
      <c r="V26" s="1669">
        <f t="shared" si="4"/>
        <v>35</v>
      </c>
      <c r="W26" s="1667">
        <v>3</v>
      </c>
      <c r="X26" s="1668">
        <v>17</v>
      </c>
      <c r="Y26" s="1668">
        <v>0</v>
      </c>
      <c r="Z26" s="1669">
        <f t="shared" si="5"/>
        <v>20</v>
      </c>
      <c r="AA26" s="1667">
        <v>0</v>
      </c>
      <c r="AB26" s="1668">
        <v>60</v>
      </c>
      <c r="AC26" s="1668">
        <v>18</v>
      </c>
      <c r="AD26" s="1669">
        <f t="shared" si="6"/>
        <v>78</v>
      </c>
    </row>
    <row r="27" spans="1:30" ht="15.75">
      <c r="A27" s="447" t="s">
        <v>484</v>
      </c>
      <c r="B27" s="448" t="s">
        <v>485</v>
      </c>
      <c r="C27" s="444">
        <v>31</v>
      </c>
      <c r="D27" s="444">
        <v>152</v>
      </c>
      <c r="E27" s="444">
        <v>73</v>
      </c>
      <c r="F27" s="445">
        <f t="shared" si="0"/>
        <v>256</v>
      </c>
      <c r="G27" s="446">
        <v>1</v>
      </c>
      <c r="H27" s="444">
        <v>13</v>
      </c>
      <c r="I27" s="444">
        <v>4</v>
      </c>
      <c r="J27" s="445">
        <f t="shared" si="1"/>
        <v>18</v>
      </c>
      <c r="K27" s="446">
        <v>38</v>
      </c>
      <c r="L27" s="444">
        <v>124</v>
      </c>
      <c r="M27" s="444">
        <v>55</v>
      </c>
      <c r="N27" s="445">
        <f t="shared" si="2"/>
        <v>217</v>
      </c>
      <c r="O27" s="446">
        <v>1</v>
      </c>
      <c r="P27" s="444">
        <v>14</v>
      </c>
      <c r="Q27" s="444">
        <v>2</v>
      </c>
      <c r="R27" s="445">
        <f t="shared" si="3"/>
        <v>17</v>
      </c>
      <c r="S27" s="1667">
        <v>5</v>
      </c>
      <c r="T27" s="1668">
        <v>29</v>
      </c>
      <c r="U27" s="1668">
        <v>14</v>
      </c>
      <c r="V27" s="1669">
        <f t="shared" si="4"/>
        <v>48</v>
      </c>
      <c r="W27" s="1667">
        <v>1</v>
      </c>
      <c r="X27" s="1668">
        <v>13</v>
      </c>
      <c r="Y27" s="1668">
        <v>3</v>
      </c>
      <c r="Z27" s="1669">
        <f t="shared" si="5"/>
        <v>17</v>
      </c>
      <c r="AA27" s="1667">
        <v>25</v>
      </c>
      <c r="AB27" s="1668">
        <v>81</v>
      </c>
      <c r="AC27" s="1668">
        <v>52</v>
      </c>
      <c r="AD27" s="1669">
        <f t="shared" si="6"/>
        <v>158</v>
      </c>
    </row>
    <row r="28" spans="1:30" ht="15.75">
      <c r="A28" s="447" t="s">
        <v>486</v>
      </c>
      <c r="B28" s="448" t="s">
        <v>487</v>
      </c>
      <c r="C28" s="444">
        <v>2</v>
      </c>
      <c r="D28" s="444">
        <v>10</v>
      </c>
      <c r="E28" s="444">
        <v>12</v>
      </c>
      <c r="F28" s="445">
        <f t="shared" si="0"/>
        <v>24</v>
      </c>
      <c r="G28" s="446">
        <v>0</v>
      </c>
      <c r="H28" s="444">
        <v>5</v>
      </c>
      <c r="I28" s="444">
        <v>2</v>
      </c>
      <c r="J28" s="445">
        <f t="shared" si="1"/>
        <v>7</v>
      </c>
      <c r="K28" s="446">
        <v>2</v>
      </c>
      <c r="L28" s="444">
        <v>14</v>
      </c>
      <c r="M28" s="444">
        <v>11</v>
      </c>
      <c r="N28" s="445">
        <f t="shared" si="2"/>
        <v>27</v>
      </c>
      <c r="O28" s="446">
        <v>1</v>
      </c>
      <c r="P28" s="444">
        <v>4</v>
      </c>
      <c r="Q28" s="444">
        <v>1</v>
      </c>
      <c r="R28" s="445">
        <f t="shared" si="3"/>
        <v>6</v>
      </c>
      <c r="S28" s="1667">
        <v>0</v>
      </c>
      <c r="T28" s="1668">
        <v>3</v>
      </c>
      <c r="U28" s="1668">
        <v>0</v>
      </c>
      <c r="V28" s="1669">
        <f t="shared" si="4"/>
        <v>3</v>
      </c>
      <c r="W28" s="1667">
        <v>0</v>
      </c>
      <c r="X28" s="1668">
        <v>3</v>
      </c>
      <c r="Y28" s="1668">
        <v>1</v>
      </c>
      <c r="Z28" s="1669">
        <f t="shared" si="5"/>
        <v>4</v>
      </c>
      <c r="AA28" s="1667">
        <v>1</v>
      </c>
      <c r="AB28" s="1668">
        <v>16</v>
      </c>
      <c r="AC28" s="1668">
        <v>8</v>
      </c>
      <c r="AD28" s="1669">
        <f t="shared" si="6"/>
        <v>25</v>
      </c>
    </row>
    <row r="29" spans="1:30" ht="15.75">
      <c r="A29" s="447" t="s">
        <v>488</v>
      </c>
      <c r="B29" s="448" t="s">
        <v>489</v>
      </c>
      <c r="C29" s="444">
        <v>141</v>
      </c>
      <c r="D29" s="444">
        <v>506</v>
      </c>
      <c r="E29" s="444">
        <v>134</v>
      </c>
      <c r="F29" s="445">
        <f t="shared" si="0"/>
        <v>781</v>
      </c>
      <c r="G29" s="446">
        <v>2</v>
      </c>
      <c r="H29" s="444">
        <v>68</v>
      </c>
      <c r="I29" s="444">
        <v>7</v>
      </c>
      <c r="J29" s="445">
        <f t="shared" si="1"/>
        <v>77</v>
      </c>
      <c r="K29" s="446">
        <v>51</v>
      </c>
      <c r="L29" s="444">
        <v>247</v>
      </c>
      <c r="M29" s="444">
        <v>105</v>
      </c>
      <c r="N29" s="445">
        <f t="shared" si="2"/>
        <v>403</v>
      </c>
      <c r="O29" s="446">
        <v>7</v>
      </c>
      <c r="P29" s="444">
        <v>47</v>
      </c>
      <c r="Q29" s="444">
        <v>6</v>
      </c>
      <c r="R29" s="445">
        <f t="shared" si="3"/>
        <v>60</v>
      </c>
      <c r="S29" s="1667">
        <v>23</v>
      </c>
      <c r="T29" s="1668">
        <v>80</v>
      </c>
      <c r="U29" s="1668">
        <v>19</v>
      </c>
      <c r="V29" s="1669">
        <f t="shared" si="4"/>
        <v>122</v>
      </c>
      <c r="W29" s="1667">
        <v>11</v>
      </c>
      <c r="X29" s="1668">
        <v>51</v>
      </c>
      <c r="Y29" s="1668">
        <v>5</v>
      </c>
      <c r="Z29" s="1669">
        <f t="shared" si="5"/>
        <v>67</v>
      </c>
      <c r="AA29" s="1667">
        <v>44</v>
      </c>
      <c r="AB29" s="1668">
        <v>208</v>
      </c>
      <c r="AC29" s="1668">
        <v>69</v>
      </c>
      <c r="AD29" s="1669">
        <f t="shared" si="6"/>
        <v>321</v>
      </c>
    </row>
    <row r="30" spans="1:30" ht="15.75">
      <c r="A30" s="447" t="s">
        <v>490</v>
      </c>
      <c r="B30" s="448" t="s">
        <v>491</v>
      </c>
      <c r="C30" s="444">
        <v>0</v>
      </c>
      <c r="D30" s="444">
        <v>26</v>
      </c>
      <c r="E30" s="444">
        <v>25</v>
      </c>
      <c r="F30" s="445">
        <f t="shared" si="0"/>
        <v>51</v>
      </c>
      <c r="G30" s="446">
        <v>0</v>
      </c>
      <c r="H30" s="444">
        <v>2</v>
      </c>
      <c r="I30" s="444">
        <v>0</v>
      </c>
      <c r="J30" s="445">
        <f t="shared" si="1"/>
        <v>2</v>
      </c>
      <c r="K30" s="446">
        <v>8</v>
      </c>
      <c r="L30" s="444">
        <v>14</v>
      </c>
      <c r="M30" s="444">
        <v>13</v>
      </c>
      <c r="N30" s="445">
        <f t="shared" si="2"/>
        <v>35</v>
      </c>
      <c r="O30" s="446">
        <v>0</v>
      </c>
      <c r="P30" s="444">
        <v>3</v>
      </c>
      <c r="Q30" s="444">
        <v>1</v>
      </c>
      <c r="R30" s="445">
        <f t="shared" si="3"/>
        <v>4</v>
      </c>
      <c r="S30" s="1667">
        <v>0</v>
      </c>
      <c r="T30" s="1668">
        <v>6</v>
      </c>
      <c r="U30" s="1668">
        <v>3</v>
      </c>
      <c r="V30" s="1669">
        <f t="shared" si="4"/>
        <v>9</v>
      </c>
      <c r="W30" s="1667">
        <v>2</v>
      </c>
      <c r="X30" s="1668">
        <v>1</v>
      </c>
      <c r="Y30" s="1668">
        <v>0</v>
      </c>
      <c r="Z30" s="1669">
        <f t="shared" si="5"/>
        <v>3</v>
      </c>
      <c r="AA30" s="1667">
        <v>1</v>
      </c>
      <c r="AB30" s="1668">
        <v>5</v>
      </c>
      <c r="AC30" s="1668">
        <v>11</v>
      </c>
      <c r="AD30" s="1669">
        <f t="shared" si="6"/>
        <v>17</v>
      </c>
    </row>
    <row r="31" spans="1:30" ht="15.75">
      <c r="A31" s="447" t="s">
        <v>492</v>
      </c>
      <c r="B31" s="448" t="s">
        <v>493</v>
      </c>
      <c r="C31" s="444">
        <v>0</v>
      </c>
      <c r="D31" s="444">
        <v>0</v>
      </c>
      <c r="E31" s="444">
        <v>0</v>
      </c>
      <c r="F31" s="445">
        <f t="shared" si="0"/>
        <v>0</v>
      </c>
      <c r="G31" s="446">
        <v>0</v>
      </c>
      <c r="H31" s="444">
        <v>0</v>
      </c>
      <c r="I31" s="444">
        <v>0</v>
      </c>
      <c r="J31" s="445">
        <f t="shared" si="1"/>
        <v>0</v>
      </c>
      <c r="K31" s="446">
        <v>0</v>
      </c>
      <c r="L31" s="444">
        <v>0</v>
      </c>
      <c r="M31" s="444">
        <v>0</v>
      </c>
      <c r="N31" s="445">
        <f t="shared" si="2"/>
        <v>0</v>
      </c>
      <c r="O31" s="446">
        <v>0</v>
      </c>
      <c r="P31" s="444">
        <v>0</v>
      </c>
      <c r="Q31" s="444">
        <v>0</v>
      </c>
      <c r="R31" s="445">
        <f t="shared" si="3"/>
        <v>0</v>
      </c>
      <c r="S31" s="1667">
        <v>0</v>
      </c>
      <c r="T31" s="1668">
        <v>0</v>
      </c>
      <c r="U31" s="1668">
        <v>0</v>
      </c>
      <c r="V31" s="1669">
        <f t="shared" si="4"/>
        <v>0</v>
      </c>
      <c r="W31" s="1667">
        <v>0</v>
      </c>
      <c r="X31" s="1668">
        <v>0</v>
      </c>
      <c r="Y31" s="1668">
        <v>0</v>
      </c>
      <c r="Z31" s="1669">
        <f t="shared" si="5"/>
        <v>0</v>
      </c>
      <c r="AA31" s="1667">
        <v>0</v>
      </c>
      <c r="AB31" s="1668">
        <v>0</v>
      </c>
      <c r="AC31" s="1668">
        <v>0</v>
      </c>
      <c r="AD31" s="1669">
        <f t="shared" si="6"/>
        <v>0</v>
      </c>
    </row>
    <row r="32" spans="1:30" ht="15.75">
      <c r="A32" s="447" t="s">
        <v>494</v>
      </c>
      <c r="B32" s="448" t="s">
        <v>495</v>
      </c>
      <c r="C32" s="444">
        <v>5</v>
      </c>
      <c r="D32" s="444">
        <v>9</v>
      </c>
      <c r="E32" s="444">
        <v>12</v>
      </c>
      <c r="F32" s="445">
        <f t="shared" si="0"/>
        <v>26</v>
      </c>
      <c r="G32" s="446">
        <v>0</v>
      </c>
      <c r="H32" s="444">
        <v>0</v>
      </c>
      <c r="I32" s="444">
        <v>0</v>
      </c>
      <c r="J32" s="445">
        <f t="shared" si="1"/>
        <v>0</v>
      </c>
      <c r="K32" s="446">
        <v>3</v>
      </c>
      <c r="L32" s="444">
        <v>8</v>
      </c>
      <c r="M32" s="444">
        <v>8</v>
      </c>
      <c r="N32" s="445">
        <f t="shared" si="2"/>
        <v>19</v>
      </c>
      <c r="O32" s="446">
        <v>0</v>
      </c>
      <c r="P32" s="444">
        <v>2</v>
      </c>
      <c r="Q32" s="444">
        <v>1</v>
      </c>
      <c r="R32" s="445">
        <f t="shared" si="3"/>
        <v>3</v>
      </c>
      <c r="S32" s="1667">
        <v>0</v>
      </c>
      <c r="T32" s="1668">
        <v>0</v>
      </c>
      <c r="U32" s="1668">
        <v>1</v>
      </c>
      <c r="V32" s="1669">
        <f t="shared" si="4"/>
        <v>1</v>
      </c>
      <c r="W32" s="1667">
        <v>1</v>
      </c>
      <c r="X32" s="1668">
        <v>0</v>
      </c>
      <c r="Y32" s="1668">
        <v>0</v>
      </c>
      <c r="Z32" s="1669">
        <f t="shared" si="5"/>
        <v>1</v>
      </c>
      <c r="AA32" s="1667">
        <v>1</v>
      </c>
      <c r="AB32" s="1668">
        <v>39</v>
      </c>
      <c r="AC32" s="1668">
        <v>22</v>
      </c>
      <c r="AD32" s="1669">
        <f t="shared" si="6"/>
        <v>62</v>
      </c>
    </row>
    <row r="33" spans="1:30" ht="15.75">
      <c r="A33" s="447" t="s">
        <v>496</v>
      </c>
      <c r="B33" s="448" t="s">
        <v>497</v>
      </c>
      <c r="C33" s="444">
        <v>21</v>
      </c>
      <c r="D33" s="444">
        <v>27</v>
      </c>
      <c r="E33" s="444">
        <v>4</v>
      </c>
      <c r="F33" s="445">
        <f t="shared" si="0"/>
        <v>52</v>
      </c>
      <c r="G33" s="446">
        <v>0</v>
      </c>
      <c r="H33" s="444">
        <v>1</v>
      </c>
      <c r="I33" s="444">
        <v>0</v>
      </c>
      <c r="J33" s="445">
        <f t="shared" si="1"/>
        <v>1</v>
      </c>
      <c r="K33" s="446">
        <v>2</v>
      </c>
      <c r="L33" s="444">
        <v>25</v>
      </c>
      <c r="M33" s="444">
        <v>0</v>
      </c>
      <c r="N33" s="445">
        <f t="shared" si="2"/>
        <v>27</v>
      </c>
      <c r="O33" s="446">
        <v>0</v>
      </c>
      <c r="P33" s="444">
        <v>0</v>
      </c>
      <c r="Q33" s="444">
        <v>0</v>
      </c>
      <c r="R33" s="445">
        <f t="shared" si="3"/>
        <v>0</v>
      </c>
      <c r="S33" s="1667">
        <v>2</v>
      </c>
      <c r="T33" s="1668">
        <v>0</v>
      </c>
      <c r="U33" s="1668">
        <v>0</v>
      </c>
      <c r="V33" s="1669">
        <f t="shared" si="4"/>
        <v>2</v>
      </c>
      <c r="W33" s="1667">
        <v>2</v>
      </c>
      <c r="X33" s="1668">
        <v>1</v>
      </c>
      <c r="Y33" s="1668">
        <v>0</v>
      </c>
      <c r="Z33" s="1669">
        <f t="shared" si="5"/>
        <v>3</v>
      </c>
      <c r="AA33" s="1667">
        <v>5</v>
      </c>
      <c r="AB33" s="1668">
        <v>23</v>
      </c>
      <c r="AC33" s="1668">
        <v>13</v>
      </c>
      <c r="AD33" s="1669">
        <f t="shared" si="6"/>
        <v>41</v>
      </c>
    </row>
    <row r="34" spans="1:30" ht="15.75">
      <c r="A34" s="447" t="s">
        <v>498</v>
      </c>
      <c r="B34" s="448" t="s">
        <v>499</v>
      </c>
      <c r="C34" s="444">
        <v>17</v>
      </c>
      <c r="D34" s="444">
        <v>16</v>
      </c>
      <c r="E34" s="444">
        <v>3</v>
      </c>
      <c r="F34" s="445">
        <f t="shared" si="0"/>
        <v>36</v>
      </c>
      <c r="G34" s="446">
        <v>1</v>
      </c>
      <c r="H34" s="444">
        <v>1</v>
      </c>
      <c r="I34" s="444">
        <v>0</v>
      </c>
      <c r="J34" s="445">
        <f t="shared" si="1"/>
        <v>2</v>
      </c>
      <c r="K34" s="446">
        <v>18</v>
      </c>
      <c r="L34" s="444">
        <v>12</v>
      </c>
      <c r="M34" s="444">
        <v>1</v>
      </c>
      <c r="N34" s="445">
        <f t="shared" si="2"/>
        <v>31</v>
      </c>
      <c r="O34" s="446">
        <v>2</v>
      </c>
      <c r="P34" s="444">
        <v>0</v>
      </c>
      <c r="Q34" s="444">
        <v>0</v>
      </c>
      <c r="R34" s="445">
        <f t="shared" si="3"/>
        <v>2</v>
      </c>
      <c r="S34" s="1667">
        <v>9</v>
      </c>
      <c r="T34" s="1668">
        <v>3</v>
      </c>
      <c r="U34" s="1668">
        <v>0</v>
      </c>
      <c r="V34" s="1669">
        <f t="shared" si="4"/>
        <v>12</v>
      </c>
      <c r="W34" s="1667">
        <v>1</v>
      </c>
      <c r="X34" s="1668">
        <v>3</v>
      </c>
      <c r="Y34" s="1668">
        <v>0</v>
      </c>
      <c r="Z34" s="1669">
        <f t="shared" si="5"/>
        <v>4</v>
      </c>
      <c r="AA34" s="1667">
        <v>9</v>
      </c>
      <c r="AB34" s="1668">
        <v>12</v>
      </c>
      <c r="AC34" s="1668">
        <v>1</v>
      </c>
      <c r="AD34" s="1669">
        <f t="shared" si="6"/>
        <v>22</v>
      </c>
    </row>
    <row r="35" spans="1:30" ht="15.75">
      <c r="A35" s="447" t="s">
        <v>500</v>
      </c>
      <c r="B35" s="448" t="s">
        <v>501</v>
      </c>
      <c r="C35" s="444">
        <v>2</v>
      </c>
      <c r="D35" s="444">
        <v>17</v>
      </c>
      <c r="E35" s="444">
        <v>10</v>
      </c>
      <c r="F35" s="445">
        <f t="shared" si="0"/>
        <v>29</v>
      </c>
      <c r="G35" s="446">
        <v>2</v>
      </c>
      <c r="H35" s="444">
        <v>2</v>
      </c>
      <c r="I35" s="444">
        <v>1</v>
      </c>
      <c r="J35" s="445">
        <f t="shared" si="1"/>
        <v>5</v>
      </c>
      <c r="K35" s="446">
        <v>3</v>
      </c>
      <c r="L35" s="444">
        <v>4</v>
      </c>
      <c r="M35" s="444">
        <v>8</v>
      </c>
      <c r="N35" s="445">
        <f t="shared" si="2"/>
        <v>15</v>
      </c>
      <c r="O35" s="446">
        <v>1</v>
      </c>
      <c r="P35" s="444">
        <v>0</v>
      </c>
      <c r="Q35" s="444">
        <v>0</v>
      </c>
      <c r="R35" s="445">
        <f t="shared" si="3"/>
        <v>1</v>
      </c>
      <c r="S35" s="1667">
        <v>0</v>
      </c>
      <c r="T35" s="1668">
        <v>2</v>
      </c>
      <c r="U35" s="1668">
        <v>1</v>
      </c>
      <c r="V35" s="1669">
        <f t="shared" si="4"/>
        <v>3</v>
      </c>
      <c r="W35" s="1667">
        <v>0</v>
      </c>
      <c r="X35" s="1668">
        <v>1</v>
      </c>
      <c r="Y35" s="1668">
        <v>0</v>
      </c>
      <c r="Z35" s="1669">
        <f t="shared" si="5"/>
        <v>1</v>
      </c>
      <c r="AA35" s="1667">
        <v>0</v>
      </c>
      <c r="AB35" s="1668">
        <v>7</v>
      </c>
      <c r="AC35" s="1668">
        <v>8</v>
      </c>
      <c r="AD35" s="1669">
        <f t="shared" si="6"/>
        <v>15</v>
      </c>
    </row>
    <row r="36" spans="1:30" ht="15.75">
      <c r="A36" s="447" t="s">
        <v>502</v>
      </c>
      <c r="B36" s="448" t="s">
        <v>503</v>
      </c>
      <c r="C36" s="444">
        <v>0</v>
      </c>
      <c r="D36" s="444">
        <v>1</v>
      </c>
      <c r="E36" s="444">
        <v>6</v>
      </c>
      <c r="F36" s="445">
        <f t="shared" si="0"/>
        <v>7</v>
      </c>
      <c r="G36" s="446">
        <v>0</v>
      </c>
      <c r="H36" s="444">
        <v>0</v>
      </c>
      <c r="I36" s="444">
        <v>0</v>
      </c>
      <c r="J36" s="445">
        <f t="shared" si="1"/>
        <v>0</v>
      </c>
      <c r="K36" s="446">
        <v>0</v>
      </c>
      <c r="L36" s="444">
        <v>1</v>
      </c>
      <c r="M36" s="444">
        <v>3</v>
      </c>
      <c r="N36" s="445">
        <f t="shared" si="2"/>
        <v>4</v>
      </c>
      <c r="O36" s="446">
        <v>0</v>
      </c>
      <c r="P36" s="444">
        <v>0</v>
      </c>
      <c r="Q36" s="444">
        <v>0</v>
      </c>
      <c r="R36" s="445">
        <f t="shared" si="3"/>
        <v>0</v>
      </c>
      <c r="S36" s="1667">
        <v>0</v>
      </c>
      <c r="T36" s="1668">
        <v>0</v>
      </c>
      <c r="U36" s="1668">
        <v>0</v>
      </c>
      <c r="V36" s="1669">
        <f t="shared" si="4"/>
        <v>0</v>
      </c>
      <c r="W36" s="1667">
        <v>0</v>
      </c>
      <c r="X36" s="1668">
        <v>0</v>
      </c>
      <c r="Y36" s="1668">
        <v>0</v>
      </c>
      <c r="Z36" s="1669">
        <f t="shared" si="5"/>
        <v>0</v>
      </c>
      <c r="AA36" s="1667">
        <v>0</v>
      </c>
      <c r="AB36" s="1668">
        <v>1</v>
      </c>
      <c r="AC36" s="1668">
        <v>4</v>
      </c>
      <c r="AD36" s="1669">
        <f t="shared" si="6"/>
        <v>5</v>
      </c>
    </row>
    <row r="37" spans="1:30" ht="15.75">
      <c r="A37" s="447" t="s">
        <v>504</v>
      </c>
      <c r="B37" s="448" t="s">
        <v>505</v>
      </c>
      <c r="C37" s="444">
        <v>1</v>
      </c>
      <c r="D37" s="444">
        <v>1</v>
      </c>
      <c r="E37" s="444">
        <v>2</v>
      </c>
      <c r="F37" s="445">
        <f t="shared" si="0"/>
        <v>4</v>
      </c>
      <c r="G37" s="446">
        <v>0</v>
      </c>
      <c r="H37" s="444">
        <v>0</v>
      </c>
      <c r="I37" s="444">
        <v>0</v>
      </c>
      <c r="J37" s="445">
        <f t="shared" si="1"/>
        <v>0</v>
      </c>
      <c r="K37" s="446">
        <v>0</v>
      </c>
      <c r="L37" s="444">
        <v>1</v>
      </c>
      <c r="M37" s="444">
        <v>2</v>
      </c>
      <c r="N37" s="445">
        <f t="shared" si="2"/>
        <v>3</v>
      </c>
      <c r="O37" s="446">
        <v>0</v>
      </c>
      <c r="P37" s="444">
        <v>0</v>
      </c>
      <c r="Q37" s="444">
        <v>0</v>
      </c>
      <c r="R37" s="445">
        <f t="shared" si="3"/>
        <v>0</v>
      </c>
      <c r="S37" s="1667">
        <v>0</v>
      </c>
      <c r="T37" s="1668">
        <v>0</v>
      </c>
      <c r="U37" s="1668">
        <v>1</v>
      </c>
      <c r="V37" s="1669">
        <f t="shared" si="4"/>
        <v>1</v>
      </c>
      <c r="W37" s="1667">
        <v>0</v>
      </c>
      <c r="X37" s="1668">
        <v>0</v>
      </c>
      <c r="Y37" s="1668">
        <v>0</v>
      </c>
      <c r="Z37" s="1669">
        <f t="shared" si="5"/>
        <v>0</v>
      </c>
      <c r="AA37" s="1667">
        <v>0</v>
      </c>
      <c r="AB37" s="1668">
        <v>2</v>
      </c>
      <c r="AC37" s="1668">
        <v>6</v>
      </c>
      <c r="AD37" s="1669">
        <f t="shared" si="6"/>
        <v>8</v>
      </c>
    </row>
    <row r="38" spans="1:30" ht="15.75">
      <c r="A38" s="447" t="s">
        <v>506</v>
      </c>
      <c r="B38" s="448" t="s">
        <v>507</v>
      </c>
      <c r="C38" s="444">
        <v>3</v>
      </c>
      <c r="D38" s="444">
        <v>25</v>
      </c>
      <c r="E38" s="444">
        <v>25</v>
      </c>
      <c r="F38" s="445">
        <f t="shared" si="0"/>
        <v>53</v>
      </c>
      <c r="G38" s="446">
        <v>0</v>
      </c>
      <c r="H38" s="444">
        <v>3</v>
      </c>
      <c r="I38" s="444">
        <v>1</v>
      </c>
      <c r="J38" s="445">
        <f t="shared" si="1"/>
        <v>4</v>
      </c>
      <c r="K38" s="446">
        <v>0</v>
      </c>
      <c r="L38" s="444">
        <v>7</v>
      </c>
      <c r="M38" s="444">
        <v>13</v>
      </c>
      <c r="N38" s="445">
        <f t="shared" si="2"/>
        <v>20</v>
      </c>
      <c r="O38" s="446">
        <v>0</v>
      </c>
      <c r="P38" s="444">
        <v>0</v>
      </c>
      <c r="Q38" s="444">
        <v>0</v>
      </c>
      <c r="R38" s="445">
        <f t="shared" si="3"/>
        <v>0</v>
      </c>
      <c r="S38" s="1667">
        <v>0</v>
      </c>
      <c r="T38" s="1668">
        <v>3</v>
      </c>
      <c r="U38" s="1668">
        <v>5</v>
      </c>
      <c r="V38" s="1669">
        <f t="shared" si="4"/>
        <v>8</v>
      </c>
      <c r="W38" s="1667">
        <v>0</v>
      </c>
      <c r="X38" s="1668">
        <v>0</v>
      </c>
      <c r="Y38" s="1668">
        <v>1</v>
      </c>
      <c r="Z38" s="1669">
        <f t="shared" si="5"/>
        <v>1</v>
      </c>
      <c r="AA38" s="1667">
        <v>1</v>
      </c>
      <c r="AB38" s="1668">
        <v>6</v>
      </c>
      <c r="AC38" s="1668">
        <v>16</v>
      </c>
      <c r="AD38" s="1669">
        <f t="shared" si="6"/>
        <v>23</v>
      </c>
    </row>
    <row r="39" spans="1:30" ht="15.75">
      <c r="A39" s="447" t="s">
        <v>508</v>
      </c>
      <c r="B39" s="448" t="s">
        <v>509</v>
      </c>
      <c r="C39" s="444">
        <v>1</v>
      </c>
      <c r="D39" s="444">
        <v>6</v>
      </c>
      <c r="E39" s="444">
        <v>15</v>
      </c>
      <c r="F39" s="445">
        <f t="shared" si="0"/>
        <v>22</v>
      </c>
      <c r="G39" s="446">
        <v>0</v>
      </c>
      <c r="H39" s="444">
        <v>0</v>
      </c>
      <c r="I39" s="444">
        <v>1</v>
      </c>
      <c r="J39" s="445">
        <f t="shared" si="1"/>
        <v>1</v>
      </c>
      <c r="K39" s="446">
        <v>0</v>
      </c>
      <c r="L39" s="444">
        <v>2</v>
      </c>
      <c r="M39" s="444">
        <v>7</v>
      </c>
      <c r="N39" s="445">
        <f t="shared" si="2"/>
        <v>9</v>
      </c>
      <c r="O39" s="446">
        <v>0</v>
      </c>
      <c r="P39" s="444">
        <v>0</v>
      </c>
      <c r="Q39" s="444">
        <v>0</v>
      </c>
      <c r="R39" s="445">
        <f t="shared" si="3"/>
        <v>0</v>
      </c>
      <c r="S39" s="1667">
        <v>0</v>
      </c>
      <c r="T39" s="1668">
        <v>0</v>
      </c>
      <c r="U39" s="1668">
        <v>2</v>
      </c>
      <c r="V39" s="1669">
        <f t="shared" si="4"/>
        <v>2</v>
      </c>
      <c r="W39" s="1667">
        <v>0</v>
      </c>
      <c r="X39" s="1668">
        <v>0</v>
      </c>
      <c r="Y39" s="1668">
        <v>2</v>
      </c>
      <c r="Z39" s="1669">
        <f t="shared" si="5"/>
        <v>2</v>
      </c>
      <c r="AA39" s="1667">
        <v>0</v>
      </c>
      <c r="AB39" s="1668">
        <v>2</v>
      </c>
      <c r="AC39" s="1668">
        <v>9</v>
      </c>
      <c r="AD39" s="1669">
        <f t="shared" si="6"/>
        <v>11</v>
      </c>
    </row>
    <row r="40" spans="1:30" ht="15.75">
      <c r="A40" s="447" t="s">
        <v>510</v>
      </c>
      <c r="B40" s="448" t="s">
        <v>511</v>
      </c>
      <c r="C40" s="444">
        <v>0</v>
      </c>
      <c r="D40" s="444">
        <v>3</v>
      </c>
      <c r="E40" s="444">
        <v>7</v>
      </c>
      <c r="F40" s="445">
        <f t="shared" si="0"/>
        <v>10</v>
      </c>
      <c r="G40" s="446">
        <v>0</v>
      </c>
      <c r="H40" s="444">
        <v>0</v>
      </c>
      <c r="I40" s="444">
        <v>0</v>
      </c>
      <c r="J40" s="445">
        <f t="shared" si="1"/>
        <v>0</v>
      </c>
      <c r="K40" s="446">
        <v>2</v>
      </c>
      <c r="L40" s="444">
        <v>0</v>
      </c>
      <c r="M40" s="444">
        <v>2</v>
      </c>
      <c r="N40" s="445">
        <f t="shared" si="2"/>
        <v>4</v>
      </c>
      <c r="O40" s="446">
        <v>0</v>
      </c>
      <c r="P40" s="444">
        <v>0</v>
      </c>
      <c r="Q40" s="444">
        <v>0</v>
      </c>
      <c r="R40" s="445">
        <f t="shared" si="3"/>
        <v>0</v>
      </c>
      <c r="S40" s="1667">
        <v>0</v>
      </c>
      <c r="T40" s="1668">
        <v>0</v>
      </c>
      <c r="U40" s="1668">
        <v>0</v>
      </c>
      <c r="V40" s="1669">
        <f t="shared" si="4"/>
        <v>0</v>
      </c>
      <c r="W40" s="1667">
        <v>0</v>
      </c>
      <c r="X40" s="1668">
        <v>0</v>
      </c>
      <c r="Y40" s="1668">
        <v>0</v>
      </c>
      <c r="Z40" s="1669">
        <f t="shared" si="5"/>
        <v>0</v>
      </c>
      <c r="AA40" s="1667">
        <v>0</v>
      </c>
      <c r="AB40" s="1668">
        <v>1</v>
      </c>
      <c r="AC40" s="1668">
        <v>5</v>
      </c>
      <c r="AD40" s="1669">
        <f t="shared" si="6"/>
        <v>6</v>
      </c>
    </row>
    <row r="41" spans="1:30" ht="15.75">
      <c r="A41" s="447" t="s">
        <v>512</v>
      </c>
      <c r="B41" s="448" t="s">
        <v>513</v>
      </c>
      <c r="C41" s="444">
        <v>2</v>
      </c>
      <c r="D41" s="444">
        <v>2</v>
      </c>
      <c r="E41" s="444">
        <v>4</v>
      </c>
      <c r="F41" s="445">
        <f t="shared" si="0"/>
        <v>8</v>
      </c>
      <c r="G41" s="446">
        <v>0</v>
      </c>
      <c r="H41" s="444">
        <v>0</v>
      </c>
      <c r="I41" s="444">
        <v>1</v>
      </c>
      <c r="J41" s="445">
        <f t="shared" si="1"/>
        <v>1</v>
      </c>
      <c r="K41" s="446">
        <v>1</v>
      </c>
      <c r="L41" s="444">
        <v>1</v>
      </c>
      <c r="M41" s="444">
        <v>7</v>
      </c>
      <c r="N41" s="445">
        <f t="shared" si="2"/>
        <v>9</v>
      </c>
      <c r="O41" s="446">
        <v>0</v>
      </c>
      <c r="P41" s="444">
        <v>0</v>
      </c>
      <c r="Q41" s="444">
        <v>0</v>
      </c>
      <c r="R41" s="445">
        <f t="shared" si="3"/>
        <v>0</v>
      </c>
      <c r="S41" s="1667">
        <v>0</v>
      </c>
      <c r="T41" s="1668">
        <v>0</v>
      </c>
      <c r="U41" s="1668">
        <v>0</v>
      </c>
      <c r="V41" s="1669">
        <f t="shared" si="4"/>
        <v>0</v>
      </c>
      <c r="W41" s="1667">
        <v>0</v>
      </c>
      <c r="X41" s="1668">
        <v>0</v>
      </c>
      <c r="Y41" s="1668">
        <v>0</v>
      </c>
      <c r="Z41" s="1669">
        <f t="shared" si="5"/>
        <v>0</v>
      </c>
      <c r="AA41" s="1667">
        <v>0</v>
      </c>
      <c r="AB41" s="1668">
        <v>1</v>
      </c>
      <c r="AC41" s="1668">
        <v>4</v>
      </c>
      <c r="AD41" s="1669">
        <f t="shared" si="6"/>
        <v>5</v>
      </c>
    </row>
    <row r="42" spans="1:30" ht="15.75">
      <c r="A42" s="454" t="s">
        <v>514</v>
      </c>
      <c r="B42" s="455" t="s">
        <v>515</v>
      </c>
      <c r="C42" s="444">
        <v>1</v>
      </c>
      <c r="D42" s="444">
        <v>1</v>
      </c>
      <c r="E42" s="444">
        <v>9</v>
      </c>
      <c r="F42" s="445">
        <f t="shared" si="0"/>
        <v>11</v>
      </c>
      <c r="G42" s="446">
        <v>0</v>
      </c>
      <c r="H42" s="444">
        <v>1</v>
      </c>
      <c r="I42" s="444">
        <v>0</v>
      </c>
      <c r="J42" s="445">
        <f t="shared" si="1"/>
        <v>1</v>
      </c>
      <c r="K42" s="446">
        <v>11</v>
      </c>
      <c r="L42" s="444">
        <v>6</v>
      </c>
      <c r="M42" s="444">
        <v>8</v>
      </c>
      <c r="N42" s="445">
        <f t="shared" si="2"/>
        <v>25</v>
      </c>
      <c r="O42" s="446">
        <v>0</v>
      </c>
      <c r="P42" s="444">
        <v>0</v>
      </c>
      <c r="Q42" s="444">
        <v>1</v>
      </c>
      <c r="R42" s="445">
        <f t="shared" si="3"/>
        <v>1</v>
      </c>
      <c r="S42" s="1667">
        <v>1</v>
      </c>
      <c r="T42" s="1668">
        <v>1</v>
      </c>
      <c r="U42" s="1668">
        <v>1</v>
      </c>
      <c r="V42" s="1669">
        <f t="shared" si="4"/>
        <v>3</v>
      </c>
      <c r="W42" s="1667">
        <v>0</v>
      </c>
      <c r="X42" s="1668">
        <v>1</v>
      </c>
      <c r="Y42" s="1668">
        <v>0</v>
      </c>
      <c r="Z42" s="1669">
        <f t="shared" si="5"/>
        <v>1</v>
      </c>
      <c r="AA42" s="1667">
        <v>3</v>
      </c>
      <c r="AB42" s="1668">
        <v>5</v>
      </c>
      <c r="AC42" s="1668">
        <v>13</v>
      </c>
      <c r="AD42" s="1669">
        <f t="shared" si="6"/>
        <v>21</v>
      </c>
    </row>
    <row r="43" spans="1:30" ht="15.75">
      <c r="A43" s="456" t="s">
        <v>130</v>
      </c>
      <c r="B43" s="457" t="s">
        <v>131</v>
      </c>
      <c r="C43" s="458">
        <f>SUM(C7:C42)</f>
        <v>5049</v>
      </c>
      <c r="D43" s="458">
        <f t="shared" ref="D43:Z43" si="7">SUM(D7:D42)</f>
        <v>3742</v>
      </c>
      <c r="E43" s="458">
        <f t="shared" si="7"/>
        <v>1284</v>
      </c>
      <c r="F43" s="458">
        <f t="shared" si="7"/>
        <v>10075</v>
      </c>
      <c r="G43" s="459">
        <f t="shared" si="7"/>
        <v>572</v>
      </c>
      <c r="H43" s="458">
        <f t="shared" si="7"/>
        <v>579</v>
      </c>
      <c r="I43" s="458">
        <f t="shared" si="7"/>
        <v>97</v>
      </c>
      <c r="J43" s="458">
        <f t="shared" si="7"/>
        <v>1248</v>
      </c>
      <c r="K43" s="459">
        <f t="shared" si="7"/>
        <v>2173</v>
      </c>
      <c r="L43" s="458">
        <f t="shared" si="7"/>
        <v>2234</v>
      </c>
      <c r="M43" s="458">
        <f t="shared" si="7"/>
        <v>984</v>
      </c>
      <c r="N43" s="458">
        <f t="shared" si="7"/>
        <v>5391</v>
      </c>
      <c r="O43" s="459">
        <f t="shared" si="7"/>
        <v>430</v>
      </c>
      <c r="P43" s="458">
        <f t="shared" si="7"/>
        <v>378</v>
      </c>
      <c r="Q43" s="458">
        <f t="shared" si="7"/>
        <v>56</v>
      </c>
      <c r="R43" s="458">
        <f t="shared" si="7"/>
        <v>864</v>
      </c>
      <c r="S43" s="1672">
        <f t="shared" si="7"/>
        <v>831</v>
      </c>
      <c r="T43" s="1673">
        <f t="shared" si="7"/>
        <v>606</v>
      </c>
      <c r="U43" s="1673">
        <f t="shared" si="7"/>
        <v>196</v>
      </c>
      <c r="V43" s="1673">
        <f t="shared" si="7"/>
        <v>1633</v>
      </c>
      <c r="W43" s="1672">
        <f t="shared" si="7"/>
        <v>560</v>
      </c>
      <c r="X43" s="1673">
        <f t="shared" si="7"/>
        <v>380</v>
      </c>
      <c r="Y43" s="1673">
        <f t="shared" si="7"/>
        <v>51</v>
      </c>
      <c r="Z43" s="1673">
        <f t="shared" si="7"/>
        <v>991</v>
      </c>
      <c r="AA43" s="1672">
        <f>SUM(AA7:AA42)</f>
        <v>2037</v>
      </c>
      <c r="AB43" s="1673">
        <f>SUM(AB7:AB42)</f>
        <v>1791</v>
      </c>
      <c r="AC43" s="1673">
        <f>SUM(AC7:AC42)</f>
        <v>722</v>
      </c>
      <c r="AD43" s="1673">
        <f>SUM(AD7:AD42)</f>
        <v>4550</v>
      </c>
    </row>
    <row r="44" spans="1:30">
      <c r="A44" s="422"/>
      <c r="B44" s="422"/>
      <c r="C44" s="422"/>
      <c r="D44" s="422"/>
      <c r="E44" s="422"/>
      <c r="F44" s="422"/>
      <c r="G44" s="425"/>
      <c r="H44" s="422"/>
      <c r="I44" s="422"/>
      <c r="J44" s="422"/>
      <c r="K44" s="425"/>
      <c r="L44" s="422"/>
      <c r="M44" s="422"/>
      <c r="N44" s="422"/>
      <c r="O44" s="425"/>
      <c r="P44" s="422"/>
      <c r="Q44" s="422"/>
      <c r="R44" s="422"/>
      <c r="S44" s="425"/>
      <c r="T44" s="422"/>
      <c r="U44" s="422"/>
      <c r="V44" s="422"/>
      <c r="W44" s="425"/>
      <c r="X44" s="422"/>
      <c r="Y44" s="422"/>
      <c r="Z44" s="422"/>
      <c r="AA44" s="425"/>
      <c r="AB44" s="422"/>
      <c r="AC44" s="422"/>
      <c r="AD44" s="422"/>
    </row>
    <row r="45" spans="1:30" ht="25.5">
      <c r="A45" s="419" t="s">
        <v>1028</v>
      </c>
      <c r="B45" s="420"/>
      <c r="C45" s="421"/>
      <c r="D45" s="421"/>
      <c r="E45" s="422"/>
      <c r="F45" s="423"/>
      <c r="G45" s="424"/>
      <c r="H45" s="421"/>
      <c r="I45" s="422"/>
      <c r="J45" s="423"/>
      <c r="K45" s="424"/>
      <c r="L45" s="421"/>
      <c r="M45" s="422"/>
      <c r="N45" s="423"/>
      <c r="O45" s="424"/>
      <c r="P45" s="421"/>
      <c r="Q45" s="422"/>
      <c r="R45" s="423"/>
      <c r="S45" s="424"/>
      <c r="T45" s="421"/>
      <c r="U45" s="422"/>
      <c r="V45" s="423"/>
      <c r="W45" s="424"/>
      <c r="X45" s="421"/>
      <c r="Y45" s="422"/>
      <c r="Z45" s="423"/>
      <c r="AA45" s="425"/>
      <c r="AB45" s="422"/>
      <c r="AC45" s="422"/>
      <c r="AD45" s="423" t="s">
        <v>1029</v>
      </c>
    </row>
    <row r="46" spans="1:30">
      <c r="A46" s="426" t="s">
        <v>738</v>
      </c>
      <c r="B46" s="427"/>
      <c r="C46" s="1661" t="s">
        <v>104</v>
      </c>
      <c r="D46" s="1662"/>
      <c r="E46" s="1663" t="s">
        <v>105</v>
      </c>
      <c r="F46" s="1664"/>
      <c r="G46" s="1661" t="s">
        <v>106</v>
      </c>
      <c r="H46" s="1662"/>
      <c r="I46" s="1674" t="s">
        <v>107</v>
      </c>
      <c r="J46" s="1675"/>
      <c r="K46" s="1661" t="s">
        <v>108</v>
      </c>
      <c r="L46" s="1662"/>
      <c r="M46" s="1663" t="s">
        <v>109</v>
      </c>
      <c r="N46" s="1664"/>
      <c r="O46" s="1661" t="s">
        <v>210</v>
      </c>
      <c r="P46" s="1662"/>
      <c r="Q46" s="1663" t="s">
        <v>111</v>
      </c>
      <c r="R46" s="1664"/>
      <c r="S46" s="1661" t="s">
        <v>112</v>
      </c>
      <c r="T46" s="1662"/>
      <c r="U46" s="1663" t="s">
        <v>113</v>
      </c>
      <c r="V46" s="1664"/>
      <c r="W46" s="1661" t="s">
        <v>114</v>
      </c>
      <c r="X46" s="1662"/>
      <c r="Y46" s="1663" t="s">
        <v>211</v>
      </c>
      <c r="Z46" s="1664"/>
      <c r="AA46" s="1676" t="s">
        <v>212</v>
      </c>
      <c r="AB46" s="1677"/>
      <c r="AC46" s="1663" t="s">
        <v>117</v>
      </c>
      <c r="AD46" s="1664"/>
    </row>
    <row r="47" spans="1:30" ht="40.5">
      <c r="A47" s="436"/>
      <c r="B47" s="437"/>
      <c r="C47" s="1666" t="s">
        <v>438</v>
      </c>
      <c r="D47" s="1666" t="s">
        <v>439</v>
      </c>
      <c r="E47" s="1666" t="s">
        <v>440</v>
      </c>
      <c r="F47" s="1666" t="s">
        <v>130</v>
      </c>
      <c r="G47" s="1665" t="s">
        <v>438</v>
      </c>
      <c r="H47" s="1666" t="s">
        <v>439</v>
      </c>
      <c r="I47" s="1666" t="s">
        <v>440</v>
      </c>
      <c r="J47" s="1666" t="s">
        <v>130</v>
      </c>
      <c r="K47" s="1665" t="s">
        <v>438</v>
      </c>
      <c r="L47" s="1666" t="s">
        <v>439</v>
      </c>
      <c r="M47" s="1666" t="s">
        <v>440</v>
      </c>
      <c r="N47" s="1666" t="s">
        <v>130</v>
      </c>
      <c r="O47" s="1665" t="s">
        <v>438</v>
      </c>
      <c r="P47" s="1666" t="s">
        <v>439</v>
      </c>
      <c r="Q47" s="1666" t="s">
        <v>440</v>
      </c>
      <c r="R47" s="1666" t="s">
        <v>130</v>
      </c>
      <c r="S47" s="1665" t="s">
        <v>438</v>
      </c>
      <c r="T47" s="1666" t="s">
        <v>439</v>
      </c>
      <c r="U47" s="1666" t="s">
        <v>440</v>
      </c>
      <c r="V47" s="1666" t="s">
        <v>130</v>
      </c>
      <c r="W47" s="1665" t="s">
        <v>438</v>
      </c>
      <c r="X47" s="1666" t="s">
        <v>439</v>
      </c>
      <c r="Y47" s="1666" t="s">
        <v>440</v>
      </c>
      <c r="Z47" s="1666" t="s">
        <v>130</v>
      </c>
      <c r="AA47" s="1665" t="s">
        <v>438</v>
      </c>
      <c r="AB47" s="1666" t="s">
        <v>439</v>
      </c>
      <c r="AC47" s="1666" t="s">
        <v>440</v>
      </c>
      <c r="AD47" s="1666" t="s">
        <v>130</v>
      </c>
    </row>
    <row r="48" spans="1:30" ht="57.75">
      <c r="A48" s="440"/>
      <c r="B48" s="441"/>
      <c r="C48" s="1666" t="s">
        <v>441</v>
      </c>
      <c r="D48" s="1666" t="s">
        <v>442</v>
      </c>
      <c r="E48" s="1666" t="s">
        <v>443</v>
      </c>
      <c r="F48" s="1666" t="s">
        <v>131</v>
      </c>
      <c r="G48" s="1665" t="s">
        <v>441</v>
      </c>
      <c r="H48" s="1666" t="s">
        <v>442</v>
      </c>
      <c r="I48" s="1666" t="s">
        <v>443</v>
      </c>
      <c r="J48" s="1666" t="s">
        <v>131</v>
      </c>
      <c r="K48" s="1665" t="s">
        <v>441</v>
      </c>
      <c r="L48" s="1666" t="s">
        <v>442</v>
      </c>
      <c r="M48" s="1666" t="s">
        <v>443</v>
      </c>
      <c r="N48" s="1666" t="s">
        <v>131</v>
      </c>
      <c r="O48" s="1665" t="s">
        <v>441</v>
      </c>
      <c r="P48" s="1666" t="s">
        <v>442</v>
      </c>
      <c r="Q48" s="1666" t="s">
        <v>443</v>
      </c>
      <c r="R48" s="1666" t="s">
        <v>131</v>
      </c>
      <c r="S48" s="1665" t="s">
        <v>441</v>
      </c>
      <c r="T48" s="1666" t="s">
        <v>442</v>
      </c>
      <c r="U48" s="1666" t="s">
        <v>443</v>
      </c>
      <c r="V48" s="1666" t="s">
        <v>131</v>
      </c>
      <c r="W48" s="1665" t="s">
        <v>441</v>
      </c>
      <c r="X48" s="1666" t="s">
        <v>442</v>
      </c>
      <c r="Y48" s="1666" t="s">
        <v>443</v>
      </c>
      <c r="Z48" s="1666" t="s">
        <v>131</v>
      </c>
      <c r="AA48" s="1665" t="s">
        <v>441</v>
      </c>
      <c r="AB48" s="1666" t="s">
        <v>442</v>
      </c>
      <c r="AC48" s="1666" t="s">
        <v>443</v>
      </c>
      <c r="AD48" s="1666" t="s">
        <v>131</v>
      </c>
    </row>
    <row r="49" spans="1:30" ht="15.75">
      <c r="A49" s="447" t="s">
        <v>444</v>
      </c>
      <c r="B49" s="1678" t="s">
        <v>445</v>
      </c>
      <c r="C49" s="444">
        <v>170</v>
      </c>
      <c r="D49" s="444">
        <v>0</v>
      </c>
      <c r="E49" s="444">
        <v>0</v>
      </c>
      <c r="F49" s="445">
        <f>SUM(C49:E49)</f>
        <v>170</v>
      </c>
      <c r="G49" s="1667">
        <v>38</v>
      </c>
      <c r="H49" s="1668">
        <v>0</v>
      </c>
      <c r="I49" s="1668">
        <v>0</v>
      </c>
      <c r="J49" s="1669">
        <f>SUM(G49:I49)</f>
        <v>38</v>
      </c>
      <c r="K49" s="1667">
        <v>191</v>
      </c>
      <c r="L49" s="1668">
        <v>0</v>
      </c>
      <c r="M49" s="1668">
        <v>0</v>
      </c>
      <c r="N49" s="1669">
        <f>SUM(K49:M49)</f>
        <v>191</v>
      </c>
      <c r="O49" s="1667">
        <v>32</v>
      </c>
      <c r="P49" s="1668">
        <v>0</v>
      </c>
      <c r="Q49" s="1668">
        <v>0</v>
      </c>
      <c r="R49" s="1669">
        <f>SUM(O49:Q49)</f>
        <v>32</v>
      </c>
      <c r="S49" s="1667">
        <v>76</v>
      </c>
      <c r="T49" s="1668">
        <v>0</v>
      </c>
      <c r="U49" s="1668">
        <v>0</v>
      </c>
      <c r="V49" s="1669">
        <f>SUM(S49:U49)</f>
        <v>76</v>
      </c>
      <c r="W49" s="1667">
        <v>76</v>
      </c>
      <c r="X49" s="1668">
        <v>0</v>
      </c>
      <c r="Y49" s="1668">
        <v>0</v>
      </c>
      <c r="Z49" s="1669">
        <f>SUM(W49:Y49)</f>
        <v>76</v>
      </c>
      <c r="AA49" s="446">
        <v>38</v>
      </c>
      <c r="AB49" s="444">
        <v>0</v>
      </c>
      <c r="AC49" s="444">
        <v>0</v>
      </c>
      <c r="AD49" s="445">
        <f>SUM(AA49:AC49)</f>
        <v>38</v>
      </c>
    </row>
    <row r="50" spans="1:30" ht="15.75">
      <c r="A50" s="447" t="s">
        <v>446</v>
      </c>
      <c r="B50" s="1678" t="s">
        <v>447</v>
      </c>
      <c r="C50" s="444">
        <v>226</v>
      </c>
      <c r="D50" s="444">
        <v>45</v>
      </c>
      <c r="E50" s="444">
        <v>1</v>
      </c>
      <c r="F50" s="445">
        <f t="shared" ref="F50:F84" si="8">SUM(C50:E50)</f>
        <v>272</v>
      </c>
      <c r="G50" s="1667">
        <v>95</v>
      </c>
      <c r="H50" s="1668">
        <v>13</v>
      </c>
      <c r="I50" s="1668">
        <v>0</v>
      </c>
      <c r="J50" s="1669">
        <f t="shared" ref="J50:J84" si="9">SUM(G50:I50)</f>
        <v>108</v>
      </c>
      <c r="K50" s="1667">
        <v>422</v>
      </c>
      <c r="L50" s="1668">
        <v>30</v>
      </c>
      <c r="M50" s="1668">
        <v>4</v>
      </c>
      <c r="N50" s="1669">
        <f t="shared" ref="N50:N84" si="10">SUM(K50:M50)</f>
        <v>456</v>
      </c>
      <c r="O50" s="1667">
        <v>62</v>
      </c>
      <c r="P50" s="1668">
        <v>5</v>
      </c>
      <c r="Q50" s="1668">
        <v>0</v>
      </c>
      <c r="R50" s="1669">
        <f t="shared" ref="R50:R84" si="11">SUM(O50:Q50)</f>
        <v>67</v>
      </c>
      <c r="S50" s="1667">
        <v>184</v>
      </c>
      <c r="T50" s="1668">
        <v>34</v>
      </c>
      <c r="U50" s="1668">
        <v>1</v>
      </c>
      <c r="V50" s="1669">
        <f t="shared" ref="V50:V84" si="12">SUM(S50:U50)</f>
        <v>219</v>
      </c>
      <c r="W50" s="1667">
        <v>154</v>
      </c>
      <c r="X50" s="1668">
        <v>16</v>
      </c>
      <c r="Y50" s="1668">
        <v>1</v>
      </c>
      <c r="Z50" s="1669">
        <f t="shared" ref="Z50:Z84" si="13">SUM(W50:Y50)</f>
        <v>171</v>
      </c>
      <c r="AA50" s="446">
        <v>46</v>
      </c>
      <c r="AB50" s="444">
        <v>2</v>
      </c>
      <c r="AC50" s="444">
        <v>0</v>
      </c>
      <c r="AD50" s="445">
        <f t="shared" ref="AD50:AD84" si="14">SUM(AA50:AC50)</f>
        <v>48</v>
      </c>
    </row>
    <row r="51" spans="1:30" ht="15.75">
      <c r="A51" s="447" t="s">
        <v>448</v>
      </c>
      <c r="B51" s="1678" t="s">
        <v>449</v>
      </c>
      <c r="C51" s="444">
        <v>25</v>
      </c>
      <c r="D51" s="444">
        <v>35</v>
      </c>
      <c r="E51" s="444">
        <v>7</v>
      </c>
      <c r="F51" s="445">
        <f t="shared" si="8"/>
        <v>67</v>
      </c>
      <c r="G51" s="1667">
        <v>2</v>
      </c>
      <c r="H51" s="1668">
        <v>14</v>
      </c>
      <c r="I51" s="1668">
        <v>0</v>
      </c>
      <c r="J51" s="1669">
        <f t="shared" si="9"/>
        <v>16</v>
      </c>
      <c r="K51" s="1667">
        <v>16</v>
      </c>
      <c r="L51" s="1668">
        <v>52</v>
      </c>
      <c r="M51" s="1668">
        <v>1</v>
      </c>
      <c r="N51" s="1669">
        <f t="shared" si="10"/>
        <v>69</v>
      </c>
      <c r="O51" s="1667">
        <v>2</v>
      </c>
      <c r="P51" s="1668">
        <v>6</v>
      </c>
      <c r="Q51" s="1668">
        <v>0</v>
      </c>
      <c r="R51" s="1669">
        <f t="shared" si="11"/>
        <v>8</v>
      </c>
      <c r="S51" s="1667">
        <v>1</v>
      </c>
      <c r="T51" s="1668">
        <v>19</v>
      </c>
      <c r="U51" s="1668">
        <v>0</v>
      </c>
      <c r="V51" s="1669">
        <f t="shared" si="12"/>
        <v>20</v>
      </c>
      <c r="W51" s="1667">
        <v>12</v>
      </c>
      <c r="X51" s="1668">
        <v>12</v>
      </c>
      <c r="Y51" s="1668">
        <v>2</v>
      </c>
      <c r="Z51" s="1669">
        <f t="shared" si="13"/>
        <v>26</v>
      </c>
      <c r="AA51" s="446">
        <v>0</v>
      </c>
      <c r="AB51" s="444">
        <v>6</v>
      </c>
      <c r="AC51" s="444">
        <v>0</v>
      </c>
      <c r="AD51" s="445">
        <f t="shared" si="14"/>
        <v>6</v>
      </c>
    </row>
    <row r="52" spans="1:30" ht="15.75">
      <c r="A52" s="447" t="s">
        <v>450</v>
      </c>
      <c r="B52" s="1678" t="s">
        <v>451</v>
      </c>
      <c r="C52" s="444">
        <v>9</v>
      </c>
      <c r="D52" s="444">
        <v>16</v>
      </c>
      <c r="E52" s="444">
        <v>6</v>
      </c>
      <c r="F52" s="445">
        <f t="shared" si="8"/>
        <v>31</v>
      </c>
      <c r="G52" s="1667">
        <v>2</v>
      </c>
      <c r="H52" s="1668">
        <v>8</v>
      </c>
      <c r="I52" s="1668">
        <v>2</v>
      </c>
      <c r="J52" s="1669">
        <f t="shared" si="9"/>
        <v>12</v>
      </c>
      <c r="K52" s="1667">
        <v>4</v>
      </c>
      <c r="L52" s="1668">
        <v>23</v>
      </c>
      <c r="M52" s="1668">
        <v>4</v>
      </c>
      <c r="N52" s="1669">
        <f t="shared" si="10"/>
        <v>31</v>
      </c>
      <c r="O52" s="1667">
        <v>0</v>
      </c>
      <c r="P52" s="1668">
        <v>2</v>
      </c>
      <c r="Q52" s="1668">
        <v>0</v>
      </c>
      <c r="R52" s="1669">
        <f t="shared" si="11"/>
        <v>2</v>
      </c>
      <c r="S52" s="1667">
        <v>1</v>
      </c>
      <c r="T52" s="1668">
        <v>4</v>
      </c>
      <c r="U52" s="1668">
        <v>1</v>
      </c>
      <c r="V52" s="1669">
        <f t="shared" si="12"/>
        <v>6</v>
      </c>
      <c r="W52" s="1667">
        <v>6</v>
      </c>
      <c r="X52" s="1668">
        <v>2</v>
      </c>
      <c r="Y52" s="1668">
        <v>0</v>
      </c>
      <c r="Z52" s="1669">
        <f t="shared" si="13"/>
        <v>8</v>
      </c>
      <c r="AA52" s="446">
        <v>0</v>
      </c>
      <c r="AB52" s="444">
        <v>1</v>
      </c>
      <c r="AC52" s="444">
        <v>0</v>
      </c>
      <c r="AD52" s="445">
        <f t="shared" si="14"/>
        <v>1</v>
      </c>
    </row>
    <row r="53" spans="1:30" ht="15.75">
      <c r="A53" s="447" t="s">
        <v>452</v>
      </c>
      <c r="B53" s="1678" t="s">
        <v>453</v>
      </c>
      <c r="C53" s="444">
        <v>3</v>
      </c>
      <c r="D53" s="444">
        <v>25</v>
      </c>
      <c r="E53" s="444">
        <v>5</v>
      </c>
      <c r="F53" s="445">
        <f t="shared" si="8"/>
        <v>33</v>
      </c>
      <c r="G53" s="1667">
        <v>1</v>
      </c>
      <c r="H53" s="1668">
        <v>3</v>
      </c>
      <c r="I53" s="1668">
        <v>0</v>
      </c>
      <c r="J53" s="1669">
        <f t="shared" si="9"/>
        <v>4</v>
      </c>
      <c r="K53" s="1667">
        <v>3</v>
      </c>
      <c r="L53" s="1668">
        <v>19</v>
      </c>
      <c r="M53" s="1668">
        <v>0</v>
      </c>
      <c r="N53" s="1669">
        <f t="shared" si="10"/>
        <v>22</v>
      </c>
      <c r="O53" s="1667">
        <v>1</v>
      </c>
      <c r="P53" s="1668">
        <v>2</v>
      </c>
      <c r="Q53" s="1668">
        <v>0</v>
      </c>
      <c r="R53" s="1669">
        <f t="shared" si="11"/>
        <v>3</v>
      </c>
      <c r="S53" s="1667">
        <v>0</v>
      </c>
      <c r="T53" s="1668">
        <v>12</v>
      </c>
      <c r="U53" s="1668">
        <v>1</v>
      </c>
      <c r="V53" s="1669">
        <f t="shared" si="12"/>
        <v>13</v>
      </c>
      <c r="W53" s="1667">
        <v>2</v>
      </c>
      <c r="X53" s="1668">
        <v>9</v>
      </c>
      <c r="Y53" s="1668">
        <v>1</v>
      </c>
      <c r="Z53" s="1669">
        <f t="shared" si="13"/>
        <v>12</v>
      </c>
      <c r="AA53" s="446">
        <v>0</v>
      </c>
      <c r="AB53" s="444">
        <v>1</v>
      </c>
      <c r="AC53" s="444">
        <v>0</v>
      </c>
      <c r="AD53" s="445">
        <f t="shared" si="14"/>
        <v>1</v>
      </c>
    </row>
    <row r="54" spans="1:30" ht="15.75">
      <c r="A54" s="447" t="s">
        <v>454</v>
      </c>
      <c r="B54" s="1678" t="s">
        <v>455</v>
      </c>
      <c r="C54" s="444">
        <v>1</v>
      </c>
      <c r="D54" s="444">
        <v>8</v>
      </c>
      <c r="E54" s="444">
        <v>2</v>
      </c>
      <c r="F54" s="445">
        <f t="shared" si="8"/>
        <v>11</v>
      </c>
      <c r="G54" s="1667">
        <v>0</v>
      </c>
      <c r="H54" s="1668">
        <v>4</v>
      </c>
      <c r="I54" s="1668">
        <v>0</v>
      </c>
      <c r="J54" s="1669">
        <f t="shared" si="9"/>
        <v>4</v>
      </c>
      <c r="K54" s="1667">
        <v>0</v>
      </c>
      <c r="L54" s="1668">
        <v>13</v>
      </c>
      <c r="M54" s="1668">
        <v>3</v>
      </c>
      <c r="N54" s="1669">
        <f t="shared" si="10"/>
        <v>16</v>
      </c>
      <c r="O54" s="1667">
        <v>0</v>
      </c>
      <c r="P54" s="1668">
        <v>1</v>
      </c>
      <c r="Q54" s="1668">
        <v>0</v>
      </c>
      <c r="R54" s="1669">
        <f t="shared" si="11"/>
        <v>1</v>
      </c>
      <c r="S54" s="1667">
        <v>0</v>
      </c>
      <c r="T54" s="1668">
        <v>11</v>
      </c>
      <c r="U54" s="1668">
        <v>0</v>
      </c>
      <c r="V54" s="1669">
        <f t="shared" si="12"/>
        <v>11</v>
      </c>
      <c r="W54" s="1667">
        <v>5</v>
      </c>
      <c r="X54" s="1668">
        <v>3</v>
      </c>
      <c r="Y54" s="1668">
        <v>0</v>
      </c>
      <c r="Z54" s="1669">
        <f t="shared" si="13"/>
        <v>8</v>
      </c>
      <c r="AA54" s="446">
        <v>1</v>
      </c>
      <c r="AB54" s="444">
        <v>2</v>
      </c>
      <c r="AC54" s="444">
        <v>0</v>
      </c>
      <c r="AD54" s="445">
        <f t="shared" si="14"/>
        <v>3</v>
      </c>
    </row>
    <row r="55" spans="1:30" ht="15.75">
      <c r="A55" s="447" t="s">
        <v>456</v>
      </c>
      <c r="B55" s="1678" t="s">
        <v>457</v>
      </c>
      <c r="C55" s="444">
        <v>0</v>
      </c>
      <c r="D55" s="444">
        <v>0</v>
      </c>
      <c r="E55" s="444">
        <v>0</v>
      </c>
      <c r="F55" s="445">
        <f t="shared" si="8"/>
        <v>0</v>
      </c>
      <c r="G55" s="1667">
        <v>0</v>
      </c>
      <c r="H55" s="1668">
        <v>0</v>
      </c>
      <c r="I55" s="1668">
        <v>0</v>
      </c>
      <c r="J55" s="1669">
        <f t="shared" si="9"/>
        <v>0</v>
      </c>
      <c r="K55" s="1667">
        <v>0</v>
      </c>
      <c r="L55" s="1668">
        <v>1</v>
      </c>
      <c r="M55" s="1668">
        <v>2</v>
      </c>
      <c r="N55" s="1669">
        <f t="shared" si="10"/>
        <v>3</v>
      </c>
      <c r="O55" s="1667">
        <v>0</v>
      </c>
      <c r="P55" s="1668">
        <v>0</v>
      </c>
      <c r="Q55" s="1668">
        <v>0</v>
      </c>
      <c r="R55" s="1669">
        <f t="shared" si="11"/>
        <v>0</v>
      </c>
      <c r="S55" s="1667">
        <v>0</v>
      </c>
      <c r="T55" s="1668">
        <v>0</v>
      </c>
      <c r="U55" s="1668">
        <v>0</v>
      </c>
      <c r="V55" s="1669">
        <f t="shared" si="12"/>
        <v>0</v>
      </c>
      <c r="W55" s="1667">
        <v>0</v>
      </c>
      <c r="X55" s="1668">
        <v>0</v>
      </c>
      <c r="Y55" s="1668">
        <v>0</v>
      </c>
      <c r="Z55" s="1669">
        <f t="shared" si="13"/>
        <v>0</v>
      </c>
      <c r="AA55" s="446">
        <v>0</v>
      </c>
      <c r="AB55" s="444">
        <v>0</v>
      </c>
      <c r="AC55" s="444">
        <v>0</v>
      </c>
      <c r="AD55" s="445">
        <f t="shared" si="14"/>
        <v>0</v>
      </c>
    </row>
    <row r="56" spans="1:30" ht="15.75">
      <c r="A56" s="447" t="s">
        <v>458</v>
      </c>
      <c r="B56" s="1678" t="s">
        <v>459</v>
      </c>
      <c r="C56" s="444">
        <v>0</v>
      </c>
      <c r="D56" s="444">
        <v>3</v>
      </c>
      <c r="E56" s="444">
        <v>2</v>
      </c>
      <c r="F56" s="445">
        <f t="shared" si="8"/>
        <v>5</v>
      </c>
      <c r="G56" s="1667">
        <v>0</v>
      </c>
      <c r="H56" s="1668">
        <v>0</v>
      </c>
      <c r="I56" s="1668">
        <v>0</v>
      </c>
      <c r="J56" s="1669">
        <f t="shared" si="9"/>
        <v>0</v>
      </c>
      <c r="K56" s="1667">
        <v>0</v>
      </c>
      <c r="L56" s="1668">
        <v>4</v>
      </c>
      <c r="M56" s="1668">
        <v>1</v>
      </c>
      <c r="N56" s="1669">
        <f t="shared" si="10"/>
        <v>5</v>
      </c>
      <c r="O56" s="1667">
        <v>0</v>
      </c>
      <c r="P56" s="1668">
        <v>0</v>
      </c>
      <c r="Q56" s="1668">
        <v>0</v>
      </c>
      <c r="R56" s="1669">
        <f t="shared" si="11"/>
        <v>0</v>
      </c>
      <c r="S56" s="1667">
        <v>0</v>
      </c>
      <c r="T56" s="1668">
        <v>0</v>
      </c>
      <c r="U56" s="1668">
        <v>0</v>
      </c>
      <c r="V56" s="1669">
        <f t="shared" si="12"/>
        <v>0</v>
      </c>
      <c r="W56" s="1667">
        <v>0</v>
      </c>
      <c r="X56" s="1668">
        <v>0</v>
      </c>
      <c r="Y56" s="1668">
        <v>0</v>
      </c>
      <c r="Z56" s="1669">
        <f t="shared" si="13"/>
        <v>0</v>
      </c>
      <c r="AA56" s="446">
        <v>0</v>
      </c>
      <c r="AB56" s="444">
        <v>0</v>
      </c>
      <c r="AC56" s="444">
        <v>0</v>
      </c>
      <c r="AD56" s="445">
        <f t="shared" si="14"/>
        <v>0</v>
      </c>
    </row>
    <row r="57" spans="1:30" ht="15.75">
      <c r="A57" s="447" t="s">
        <v>460</v>
      </c>
      <c r="B57" s="1678" t="s">
        <v>461</v>
      </c>
      <c r="C57" s="444">
        <v>0</v>
      </c>
      <c r="D57" s="444">
        <v>3</v>
      </c>
      <c r="E57" s="444">
        <v>2</v>
      </c>
      <c r="F57" s="445">
        <f t="shared" si="8"/>
        <v>5</v>
      </c>
      <c r="G57" s="1667">
        <v>0</v>
      </c>
      <c r="H57" s="1668">
        <v>0</v>
      </c>
      <c r="I57" s="1668">
        <v>0</v>
      </c>
      <c r="J57" s="1669">
        <f t="shared" si="9"/>
        <v>0</v>
      </c>
      <c r="K57" s="1667">
        <v>0</v>
      </c>
      <c r="L57" s="1668">
        <v>3</v>
      </c>
      <c r="M57" s="1668">
        <v>0</v>
      </c>
      <c r="N57" s="1669">
        <f t="shared" si="10"/>
        <v>3</v>
      </c>
      <c r="O57" s="1667">
        <v>0</v>
      </c>
      <c r="P57" s="1668">
        <v>0</v>
      </c>
      <c r="Q57" s="1668">
        <v>0</v>
      </c>
      <c r="R57" s="1669">
        <f t="shared" si="11"/>
        <v>0</v>
      </c>
      <c r="S57" s="1667">
        <v>0</v>
      </c>
      <c r="T57" s="1668">
        <v>0</v>
      </c>
      <c r="U57" s="1668">
        <v>0</v>
      </c>
      <c r="V57" s="1669">
        <f t="shared" si="12"/>
        <v>0</v>
      </c>
      <c r="W57" s="1667">
        <v>0</v>
      </c>
      <c r="X57" s="1668">
        <v>1</v>
      </c>
      <c r="Y57" s="1668">
        <v>0</v>
      </c>
      <c r="Z57" s="1669">
        <f t="shared" si="13"/>
        <v>1</v>
      </c>
      <c r="AA57" s="446">
        <v>0</v>
      </c>
      <c r="AB57" s="444">
        <v>0</v>
      </c>
      <c r="AC57" s="444">
        <v>0</v>
      </c>
      <c r="AD57" s="445">
        <f t="shared" si="14"/>
        <v>0</v>
      </c>
    </row>
    <row r="58" spans="1:30" ht="15.75">
      <c r="A58" s="447" t="s">
        <v>462</v>
      </c>
      <c r="B58" s="1678" t="s">
        <v>463</v>
      </c>
      <c r="C58" s="444">
        <v>1</v>
      </c>
      <c r="D58" s="444">
        <v>19</v>
      </c>
      <c r="E58" s="444">
        <v>4</v>
      </c>
      <c r="F58" s="445">
        <f t="shared" si="8"/>
        <v>24</v>
      </c>
      <c r="G58" s="1667">
        <v>0</v>
      </c>
      <c r="H58" s="1668">
        <v>4</v>
      </c>
      <c r="I58" s="1668">
        <v>0</v>
      </c>
      <c r="J58" s="1669">
        <f t="shared" si="9"/>
        <v>4</v>
      </c>
      <c r="K58" s="1667">
        <v>0</v>
      </c>
      <c r="L58" s="1668">
        <v>13</v>
      </c>
      <c r="M58" s="1668">
        <v>4</v>
      </c>
      <c r="N58" s="1669">
        <f t="shared" si="10"/>
        <v>17</v>
      </c>
      <c r="O58" s="1667">
        <v>0</v>
      </c>
      <c r="P58" s="1668">
        <v>2</v>
      </c>
      <c r="Q58" s="1668">
        <v>0</v>
      </c>
      <c r="R58" s="1669">
        <f t="shared" si="11"/>
        <v>2</v>
      </c>
      <c r="S58" s="1667">
        <v>0</v>
      </c>
      <c r="T58" s="1668">
        <v>10</v>
      </c>
      <c r="U58" s="1668">
        <v>1</v>
      </c>
      <c r="V58" s="1669">
        <f t="shared" si="12"/>
        <v>11</v>
      </c>
      <c r="W58" s="1667">
        <v>5</v>
      </c>
      <c r="X58" s="1668">
        <v>11</v>
      </c>
      <c r="Y58" s="1668">
        <v>1</v>
      </c>
      <c r="Z58" s="1669">
        <f t="shared" si="13"/>
        <v>17</v>
      </c>
      <c r="AA58" s="446">
        <v>0</v>
      </c>
      <c r="AB58" s="444">
        <v>2</v>
      </c>
      <c r="AC58" s="444">
        <v>0</v>
      </c>
      <c r="AD58" s="445">
        <f t="shared" si="14"/>
        <v>2</v>
      </c>
    </row>
    <row r="59" spans="1:30" ht="15.75">
      <c r="A59" s="447" t="s">
        <v>464</v>
      </c>
      <c r="B59" s="1678" t="s">
        <v>465</v>
      </c>
      <c r="C59" s="444">
        <v>3</v>
      </c>
      <c r="D59" s="444">
        <v>15</v>
      </c>
      <c r="E59" s="444">
        <v>2</v>
      </c>
      <c r="F59" s="445">
        <f t="shared" si="8"/>
        <v>20</v>
      </c>
      <c r="G59" s="1667">
        <v>0</v>
      </c>
      <c r="H59" s="1668">
        <v>2</v>
      </c>
      <c r="I59" s="1668">
        <v>0</v>
      </c>
      <c r="J59" s="1669">
        <f t="shared" si="9"/>
        <v>2</v>
      </c>
      <c r="K59" s="1667">
        <v>3</v>
      </c>
      <c r="L59" s="1668">
        <v>10</v>
      </c>
      <c r="M59" s="1668">
        <v>9</v>
      </c>
      <c r="N59" s="1669">
        <f t="shared" si="10"/>
        <v>22</v>
      </c>
      <c r="O59" s="1667">
        <v>1</v>
      </c>
      <c r="P59" s="1668">
        <v>2</v>
      </c>
      <c r="Q59" s="1668">
        <v>1</v>
      </c>
      <c r="R59" s="1669">
        <f t="shared" si="11"/>
        <v>4</v>
      </c>
      <c r="S59" s="1667">
        <v>0</v>
      </c>
      <c r="T59" s="1668">
        <v>9</v>
      </c>
      <c r="U59" s="1668">
        <v>1</v>
      </c>
      <c r="V59" s="1669">
        <f t="shared" si="12"/>
        <v>10</v>
      </c>
      <c r="W59" s="1667">
        <v>3</v>
      </c>
      <c r="X59" s="1668">
        <v>10</v>
      </c>
      <c r="Y59" s="1668">
        <v>0</v>
      </c>
      <c r="Z59" s="1669">
        <f t="shared" si="13"/>
        <v>13</v>
      </c>
      <c r="AA59" s="446">
        <v>0</v>
      </c>
      <c r="AB59" s="444">
        <v>1</v>
      </c>
      <c r="AC59" s="444">
        <v>0</v>
      </c>
      <c r="AD59" s="445">
        <f t="shared" si="14"/>
        <v>1</v>
      </c>
    </row>
    <row r="60" spans="1:30" ht="15.75">
      <c r="A60" s="447" t="s">
        <v>466</v>
      </c>
      <c r="B60" s="1678" t="s">
        <v>467</v>
      </c>
      <c r="C60" s="444">
        <v>19</v>
      </c>
      <c r="D60" s="444">
        <v>52</v>
      </c>
      <c r="E60" s="444">
        <v>8</v>
      </c>
      <c r="F60" s="445">
        <f t="shared" si="8"/>
        <v>79</v>
      </c>
      <c r="G60" s="1667">
        <v>3</v>
      </c>
      <c r="H60" s="1668">
        <v>20</v>
      </c>
      <c r="I60" s="1668">
        <v>1</v>
      </c>
      <c r="J60" s="1669">
        <f t="shared" si="9"/>
        <v>24</v>
      </c>
      <c r="K60" s="1667">
        <v>20</v>
      </c>
      <c r="L60" s="1668">
        <v>69</v>
      </c>
      <c r="M60" s="1668">
        <v>13</v>
      </c>
      <c r="N60" s="1669">
        <f t="shared" si="10"/>
        <v>102</v>
      </c>
      <c r="O60" s="1667">
        <v>5</v>
      </c>
      <c r="P60" s="1668">
        <v>5</v>
      </c>
      <c r="Q60" s="1668">
        <v>0</v>
      </c>
      <c r="R60" s="1669">
        <f t="shared" si="11"/>
        <v>10</v>
      </c>
      <c r="S60" s="1667">
        <v>2</v>
      </c>
      <c r="T60" s="1668">
        <v>40</v>
      </c>
      <c r="U60" s="1668">
        <v>0</v>
      </c>
      <c r="V60" s="1669">
        <f t="shared" si="12"/>
        <v>42</v>
      </c>
      <c r="W60" s="1667">
        <v>22</v>
      </c>
      <c r="X60" s="1668">
        <v>18</v>
      </c>
      <c r="Y60" s="1668">
        <v>1</v>
      </c>
      <c r="Z60" s="1669">
        <f t="shared" si="13"/>
        <v>41</v>
      </c>
      <c r="AA60" s="446">
        <v>2</v>
      </c>
      <c r="AB60" s="444">
        <v>12</v>
      </c>
      <c r="AC60" s="444">
        <v>0</v>
      </c>
      <c r="AD60" s="445">
        <f t="shared" si="14"/>
        <v>14</v>
      </c>
    </row>
    <row r="61" spans="1:30" ht="15.75">
      <c r="A61" s="447" t="s">
        <v>468</v>
      </c>
      <c r="B61" s="1678" t="s">
        <v>469</v>
      </c>
      <c r="C61" s="444">
        <v>4</v>
      </c>
      <c r="D61" s="444">
        <v>10</v>
      </c>
      <c r="E61" s="444">
        <v>3</v>
      </c>
      <c r="F61" s="445">
        <f t="shared" si="8"/>
        <v>17</v>
      </c>
      <c r="G61" s="1667">
        <v>0</v>
      </c>
      <c r="H61" s="1668">
        <v>4</v>
      </c>
      <c r="I61" s="1668">
        <v>0</v>
      </c>
      <c r="J61" s="1669">
        <f t="shared" si="9"/>
        <v>4</v>
      </c>
      <c r="K61" s="1667">
        <v>2</v>
      </c>
      <c r="L61" s="1668">
        <v>8</v>
      </c>
      <c r="M61" s="1668">
        <v>1</v>
      </c>
      <c r="N61" s="1669">
        <f t="shared" si="10"/>
        <v>11</v>
      </c>
      <c r="O61" s="1667">
        <v>0</v>
      </c>
      <c r="P61" s="1668">
        <v>0</v>
      </c>
      <c r="Q61" s="1668">
        <v>0</v>
      </c>
      <c r="R61" s="1669">
        <f t="shared" si="11"/>
        <v>0</v>
      </c>
      <c r="S61" s="1667">
        <v>0</v>
      </c>
      <c r="T61" s="1668">
        <v>4</v>
      </c>
      <c r="U61" s="1668">
        <v>0</v>
      </c>
      <c r="V61" s="1669">
        <f t="shared" si="12"/>
        <v>4</v>
      </c>
      <c r="W61" s="1667">
        <v>2</v>
      </c>
      <c r="X61" s="1668">
        <v>5</v>
      </c>
      <c r="Y61" s="1668">
        <v>0</v>
      </c>
      <c r="Z61" s="1669">
        <f t="shared" si="13"/>
        <v>7</v>
      </c>
      <c r="AA61" s="446">
        <v>0</v>
      </c>
      <c r="AB61" s="444">
        <v>0</v>
      </c>
      <c r="AC61" s="444">
        <v>0</v>
      </c>
      <c r="AD61" s="445">
        <f t="shared" si="14"/>
        <v>0</v>
      </c>
    </row>
    <row r="62" spans="1:30" ht="15.75">
      <c r="A62" s="447" t="s">
        <v>470</v>
      </c>
      <c r="B62" s="1678" t="s">
        <v>471</v>
      </c>
      <c r="C62" s="444">
        <v>1</v>
      </c>
      <c r="D62" s="444">
        <v>4</v>
      </c>
      <c r="E62" s="444">
        <v>3</v>
      </c>
      <c r="F62" s="445">
        <f t="shared" si="8"/>
        <v>8</v>
      </c>
      <c r="G62" s="1667">
        <v>0</v>
      </c>
      <c r="H62" s="1668">
        <v>1</v>
      </c>
      <c r="I62" s="1668">
        <v>0</v>
      </c>
      <c r="J62" s="1669">
        <f t="shared" si="9"/>
        <v>1</v>
      </c>
      <c r="K62" s="1667">
        <v>2</v>
      </c>
      <c r="L62" s="1668">
        <v>4</v>
      </c>
      <c r="M62" s="1668">
        <v>1</v>
      </c>
      <c r="N62" s="1669">
        <f t="shared" si="10"/>
        <v>7</v>
      </c>
      <c r="O62" s="1667">
        <v>0</v>
      </c>
      <c r="P62" s="1668">
        <v>0</v>
      </c>
      <c r="Q62" s="1668">
        <v>0</v>
      </c>
      <c r="R62" s="1669">
        <f t="shared" si="11"/>
        <v>0</v>
      </c>
      <c r="S62" s="1667">
        <v>0</v>
      </c>
      <c r="T62" s="1668">
        <v>2</v>
      </c>
      <c r="U62" s="1668">
        <v>0</v>
      </c>
      <c r="V62" s="1669">
        <f t="shared" si="12"/>
        <v>2</v>
      </c>
      <c r="W62" s="1667">
        <v>3</v>
      </c>
      <c r="X62" s="1668">
        <v>3</v>
      </c>
      <c r="Y62" s="1668">
        <v>0</v>
      </c>
      <c r="Z62" s="1669">
        <f t="shared" si="13"/>
        <v>6</v>
      </c>
      <c r="AA62" s="446">
        <v>0</v>
      </c>
      <c r="AB62" s="444">
        <v>2</v>
      </c>
      <c r="AC62" s="444">
        <v>0</v>
      </c>
      <c r="AD62" s="445">
        <f t="shared" si="14"/>
        <v>2</v>
      </c>
    </row>
    <row r="63" spans="1:30" ht="15.75">
      <c r="A63" s="447" t="s">
        <v>472</v>
      </c>
      <c r="B63" s="1678" t="s">
        <v>473</v>
      </c>
      <c r="C63" s="444">
        <v>8</v>
      </c>
      <c r="D63" s="444">
        <v>28</v>
      </c>
      <c r="E63" s="444">
        <v>1</v>
      </c>
      <c r="F63" s="445">
        <f t="shared" si="8"/>
        <v>37</v>
      </c>
      <c r="G63" s="1667">
        <v>0</v>
      </c>
      <c r="H63" s="1668">
        <v>10</v>
      </c>
      <c r="I63" s="1668">
        <v>0</v>
      </c>
      <c r="J63" s="1669">
        <f t="shared" si="9"/>
        <v>10</v>
      </c>
      <c r="K63" s="1667">
        <v>18</v>
      </c>
      <c r="L63" s="1668">
        <v>31</v>
      </c>
      <c r="M63" s="1668">
        <v>5</v>
      </c>
      <c r="N63" s="1669">
        <f t="shared" si="10"/>
        <v>54</v>
      </c>
      <c r="O63" s="1667">
        <v>4</v>
      </c>
      <c r="P63" s="1668">
        <v>0</v>
      </c>
      <c r="Q63" s="1668">
        <v>0</v>
      </c>
      <c r="R63" s="1669">
        <f t="shared" si="11"/>
        <v>4</v>
      </c>
      <c r="S63" s="1667">
        <v>0</v>
      </c>
      <c r="T63" s="1668">
        <v>15</v>
      </c>
      <c r="U63" s="1668">
        <v>0</v>
      </c>
      <c r="V63" s="1669">
        <f t="shared" si="12"/>
        <v>15</v>
      </c>
      <c r="W63" s="1667">
        <v>13</v>
      </c>
      <c r="X63" s="1668">
        <v>11</v>
      </c>
      <c r="Y63" s="1668">
        <v>1</v>
      </c>
      <c r="Z63" s="1669">
        <f t="shared" si="13"/>
        <v>25</v>
      </c>
      <c r="AA63" s="446">
        <v>2</v>
      </c>
      <c r="AB63" s="444">
        <v>2</v>
      </c>
      <c r="AC63" s="444">
        <v>0</v>
      </c>
      <c r="AD63" s="445">
        <f t="shared" si="14"/>
        <v>4</v>
      </c>
    </row>
    <row r="64" spans="1:30" ht="15.75">
      <c r="A64" s="447" t="s">
        <v>474</v>
      </c>
      <c r="B64" s="1678" t="s">
        <v>475</v>
      </c>
      <c r="C64" s="444">
        <v>0</v>
      </c>
      <c r="D64" s="444">
        <v>1</v>
      </c>
      <c r="E64" s="444">
        <v>1</v>
      </c>
      <c r="F64" s="445">
        <f t="shared" si="8"/>
        <v>2</v>
      </c>
      <c r="G64" s="1667">
        <v>0</v>
      </c>
      <c r="H64" s="1668">
        <v>0</v>
      </c>
      <c r="I64" s="1668">
        <v>0</v>
      </c>
      <c r="J64" s="1669">
        <f t="shared" si="9"/>
        <v>0</v>
      </c>
      <c r="K64" s="1667">
        <v>0</v>
      </c>
      <c r="L64" s="1668">
        <v>1</v>
      </c>
      <c r="M64" s="1668">
        <v>0</v>
      </c>
      <c r="N64" s="1669">
        <f t="shared" si="10"/>
        <v>1</v>
      </c>
      <c r="O64" s="1667">
        <v>0</v>
      </c>
      <c r="P64" s="1668">
        <v>0</v>
      </c>
      <c r="Q64" s="1668">
        <v>0</v>
      </c>
      <c r="R64" s="1669">
        <f t="shared" si="11"/>
        <v>0</v>
      </c>
      <c r="S64" s="1667">
        <v>0</v>
      </c>
      <c r="T64" s="1668">
        <v>0</v>
      </c>
      <c r="U64" s="1668">
        <v>0</v>
      </c>
      <c r="V64" s="1669">
        <f t="shared" si="12"/>
        <v>0</v>
      </c>
      <c r="W64" s="1667">
        <v>1</v>
      </c>
      <c r="X64" s="1668">
        <v>1</v>
      </c>
      <c r="Y64" s="1668">
        <v>0</v>
      </c>
      <c r="Z64" s="1669">
        <f t="shared" si="13"/>
        <v>2</v>
      </c>
      <c r="AA64" s="446">
        <v>0</v>
      </c>
      <c r="AB64" s="444">
        <v>0</v>
      </c>
      <c r="AC64" s="444">
        <v>0</v>
      </c>
      <c r="AD64" s="445">
        <f t="shared" si="14"/>
        <v>0</v>
      </c>
    </row>
    <row r="65" spans="1:30" ht="15.75">
      <c r="A65" s="447" t="s">
        <v>476</v>
      </c>
      <c r="B65" s="1678" t="s">
        <v>477</v>
      </c>
      <c r="C65" s="444">
        <v>0</v>
      </c>
      <c r="D65" s="444">
        <v>0</v>
      </c>
      <c r="E65" s="444">
        <v>0</v>
      </c>
      <c r="F65" s="445">
        <f t="shared" si="8"/>
        <v>0</v>
      </c>
      <c r="G65" s="1667">
        <v>0</v>
      </c>
      <c r="H65" s="1668">
        <v>0</v>
      </c>
      <c r="I65" s="1668">
        <v>0</v>
      </c>
      <c r="J65" s="1669">
        <f t="shared" si="9"/>
        <v>0</v>
      </c>
      <c r="K65" s="1667">
        <v>0</v>
      </c>
      <c r="L65" s="1668">
        <v>0</v>
      </c>
      <c r="M65" s="1668">
        <v>0</v>
      </c>
      <c r="N65" s="1669">
        <f t="shared" si="10"/>
        <v>0</v>
      </c>
      <c r="O65" s="1667">
        <v>0</v>
      </c>
      <c r="P65" s="1668">
        <v>0</v>
      </c>
      <c r="Q65" s="1668">
        <v>0</v>
      </c>
      <c r="R65" s="1669">
        <f t="shared" si="11"/>
        <v>0</v>
      </c>
      <c r="S65" s="1667">
        <v>0</v>
      </c>
      <c r="T65" s="1668">
        <v>0</v>
      </c>
      <c r="U65" s="1668">
        <v>0</v>
      </c>
      <c r="V65" s="1669">
        <f t="shared" si="12"/>
        <v>0</v>
      </c>
      <c r="W65" s="1667">
        <v>0</v>
      </c>
      <c r="X65" s="1668">
        <v>0</v>
      </c>
      <c r="Y65" s="1668">
        <v>0</v>
      </c>
      <c r="Z65" s="1669">
        <f t="shared" si="13"/>
        <v>0</v>
      </c>
      <c r="AA65" s="446">
        <v>0</v>
      </c>
      <c r="AB65" s="444">
        <v>0</v>
      </c>
      <c r="AC65" s="444">
        <v>0</v>
      </c>
      <c r="AD65" s="445">
        <f t="shared" si="14"/>
        <v>0</v>
      </c>
    </row>
    <row r="66" spans="1:30" ht="15.75">
      <c r="A66" s="447" t="s">
        <v>478</v>
      </c>
      <c r="B66" s="1678" t="s">
        <v>479</v>
      </c>
      <c r="C66" s="444">
        <v>1</v>
      </c>
      <c r="D66" s="444">
        <v>0</v>
      </c>
      <c r="E66" s="444">
        <v>0</v>
      </c>
      <c r="F66" s="445">
        <f t="shared" si="8"/>
        <v>1</v>
      </c>
      <c r="G66" s="1667">
        <v>0</v>
      </c>
      <c r="H66" s="1668">
        <v>0</v>
      </c>
      <c r="I66" s="1668">
        <v>0</v>
      </c>
      <c r="J66" s="1669">
        <f t="shared" si="9"/>
        <v>0</v>
      </c>
      <c r="K66" s="1667">
        <v>0</v>
      </c>
      <c r="L66" s="1668">
        <v>1</v>
      </c>
      <c r="M66" s="1668">
        <v>0</v>
      </c>
      <c r="N66" s="1669">
        <f t="shared" si="10"/>
        <v>1</v>
      </c>
      <c r="O66" s="1667">
        <v>0</v>
      </c>
      <c r="P66" s="1668">
        <v>0</v>
      </c>
      <c r="Q66" s="1668">
        <v>0</v>
      </c>
      <c r="R66" s="1669">
        <f t="shared" si="11"/>
        <v>0</v>
      </c>
      <c r="S66" s="1667">
        <v>0</v>
      </c>
      <c r="T66" s="1668">
        <v>4</v>
      </c>
      <c r="U66" s="1668">
        <v>0</v>
      </c>
      <c r="V66" s="1669">
        <f t="shared" si="12"/>
        <v>4</v>
      </c>
      <c r="W66" s="1667">
        <v>0</v>
      </c>
      <c r="X66" s="1668">
        <v>0</v>
      </c>
      <c r="Y66" s="1668">
        <v>0</v>
      </c>
      <c r="Z66" s="1669">
        <f t="shared" si="13"/>
        <v>0</v>
      </c>
      <c r="AA66" s="446">
        <v>0</v>
      </c>
      <c r="AB66" s="444">
        <v>0</v>
      </c>
      <c r="AC66" s="444">
        <v>0</v>
      </c>
      <c r="AD66" s="445">
        <f t="shared" si="14"/>
        <v>0</v>
      </c>
    </row>
    <row r="67" spans="1:30" ht="15.75">
      <c r="A67" s="447" t="s">
        <v>480</v>
      </c>
      <c r="B67" s="1678" t="s">
        <v>481</v>
      </c>
      <c r="C67" s="444">
        <v>2</v>
      </c>
      <c r="D67" s="444">
        <v>27</v>
      </c>
      <c r="E67" s="444">
        <v>5</v>
      </c>
      <c r="F67" s="445">
        <f t="shared" si="8"/>
        <v>34</v>
      </c>
      <c r="G67" s="1667">
        <v>0</v>
      </c>
      <c r="H67" s="1668">
        <v>9</v>
      </c>
      <c r="I67" s="1668">
        <v>1</v>
      </c>
      <c r="J67" s="1669">
        <f t="shared" si="9"/>
        <v>10</v>
      </c>
      <c r="K67" s="1667">
        <v>6</v>
      </c>
      <c r="L67" s="1668">
        <v>19</v>
      </c>
      <c r="M67" s="1668">
        <v>1</v>
      </c>
      <c r="N67" s="1669">
        <f t="shared" si="10"/>
        <v>26</v>
      </c>
      <c r="O67" s="1667">
        <v>1</v>
      </c>
      <c r="P67" s="1668">
        <v>2</v>
      </c>
      <c r="Q67" s="1668">
        <v>0</v>
      </c>
      <c r="R67" s="1669">
        <f t="shared" si="11"/>
        <v>3</v>
      </c>
      <c r="S67" s="1667">
        <v>0</v>
      </c>
      <c r="T67" s="1668">
        <v>12</v>
      </c>
      <c r="U67" s="1668">
        <v>0</v>
      </c>
      <c r="V67" s="1669">
        <f t="shared" si="12"/>
        <v>12</v>
      </c>
      <c r="W67" s="1667">
        <v>2</v>
      </c>
      <c r="X67" s="1668">
        <v>11</v>
      </c>
      <c r="Y67" s="1668">
        <v>2</v>
      </c>
      <c r="Z67" s="1669">
        <f t="shared" si="13"/>
        <v>15</v>
      </c>
      <c r="AA67" s="446">
        <v>0</v>
      </c>
      <c r="AB67" s="444">
        <v>2</v>
      </c>
      <c r="AC67" s="444">
        <v>0</v>
      </c>
      <c r="AD67" s="445">
        <f t="shared" si="14"/>
        <v>2</v>
      </c>
    </row>
    <row r="68" spans="1:30" ht="15.75">
      <c r="A68" s="447" t="s">
        <v>482</v>
      </c>
      <c r="B68" s="1678" t="s">
        <v>483</v>
      </c>
      <c r="C68" s="444">
        <v>0</v>
      </c>
      <c r="D68" s="444">
        <v>14</v>
      </c>
      <c r="E68" s="444">
        <v>3</v>
      </c>
      <c r="F68" s="445">
        <f t="shared" si="8"/>
        <v>17</v>
      </c>
      <c r="G68" s="1667">
        <v>0</v>
      </c>
      <c r="H68" s="1668">
        <v>3</v>
      </c>
      <c r="I68" s="1668">
        <v>1</v>
      </c>
      <c r="J68" s="1669">
        <f t="shared" si="9"/>
        <v>4</v>
      </c>
      <c r="K68" s="1667">
        <v>1</v>
      </c>
      <c r="L68" s="1668">
        <v>10</v>
      </c>
      <c r="M68" s="1668">
        <v>2</v>
      </c>
      <c r="N68" s="1669">
        <f t="shared" si="10"/>
        <v>13</v>
      </c>
      <c r="O68" s="1667">
        <v>0</v>
      </c>
      <c r="P68" s="1668">
        <v>0</v>
      </c>
      <c r="Q68" s="1668">
        <v>0</v>
      </c>
      <c r="R68" s="1669">
        <f t="shared" si="11"/>
        <v>0</v>
      </c>
      <c r="S68" s="1667">
        <v>0</v>
      </c>
      <c r="T68" s="1668">
        <v>6</v>
      </c>
      <c r="U68" s="1668">
        <v>1</v>
      </c>
      <c r="V68" s="1669">
        <f t="shared" si="12"/>
        <v>7</v>
      </c>
      <c r="W68" s="1667">
        <v>6</v>
      </c>
      <c r="X68" s="1668">
        <v>6</v>
      </c>
      <c r="Y68" s="1668">
        <v>1</v>
      </c>
      <c r="Z68" s="1669">
        <f t="shared" si="13"/>
        <v>13</v>
      </c>
      <c r="AA68" s="446">
        <v>0</v>
      </c>
      <c r="AB68" s="444">
        <v>2</v>
      </c>
      <c r="AC68" s="444">
        <v>0</v>
      </c>
      <c r="AD68" s="445">
        <f t="shared" si="14"/>
        <v>2</v>
      </c>
    </row>
    <row r="69" spans="1:30" ht="15.75">
      <c r="A69" s="447" t="s">
        <v>484</v>
      </c>
      <c r="B69" s="1678" t="s">
        <v>485</v>
      </c>
      <c r="C69" s="444">
        <v>8</v>
      </c>
      <c r="D69" s="444">
        <v>18</v>
      </c>
      <c r="E69" s="444">
        <v>3</v>
      </c>
      <c r="F69" s="445">
        <f t="shared" si="8"/>
        <v>29</v>
      </c>
      <c r="G69" s="1667">
        <v>0</v>
      </c>
      <c r="H69" s="1668">
        <v>1</v>
      </c>
      <c r="I69" s="1668">
        <v>1</v>
      </c>
      <c r="J69" s="1669">
        <f t="shared" si="9"/>
        <v>2</v>
      </c>
      <c r="K69" s="1667">
        <v>10</v>
      </c>
      <c r="L69" s="1668">
        <v>25</v>
      </c>
      <c r="M69" s="1668">
        <v>4</v>
      </c>
      <c r="N69" s="1669">
        <f t="shared" si="10"/>
        <v>39</v>
      </c>
      <c r="O69" s="1667">
        <v>0</v>
      </c>
      <c r="P69" s="1668">
        <v>0</v>
      </c>
      <c r="Q69" s="1668">
        <v>0</v>
      </c>
      <c r="R69" s="1669">
        <f t="shared" si="11"/>
        <v>0</v>
      </c>
      <c r="S69" s="1667">
        <v>0</v>
      </c>
      <c r="T69" s="1668">
        <v>3</v>
      </c>
      <c r="U69" s="1668">
        <v>0</v>
      </c>
      <c r="V69" s="1669">
        <f t="shared" si="12"/>
        <v>3</v>
      </c>
      <c r="W69" s="1667">
        <v>2</v>
      </c>
      <c r="X69" s="1668">
        <v>2</v>
      </c>
      <c r="Y69" s="1668">
        <v>2</v>
      </c>
      <c r="Z69" s="1669">
        <f t="shared" si="13"/>
        <v>6</v>
      </c>
      <c r="AA69" s="446">
        <v>0</v>
      </c>
      <c r="AB69" s="444">
        <v>0</v>
      </c>
      <c r="AC69" s="444">
        <v>0</v>
      </c>
      <c r="AD69" s="445">
        <f t="shared" si="14"/>
        <v>0</v>
      </c>
    </row>
    <row r="70" spans="1:30" ht="15.75">
      <c r="A70" s="447" t="s">
        <v>486</v>
      </c>
      <c r="B70" s="1678" t="s">
        <v>487</v>
      </c>
      <c r="C70" s="444">
        <v>0</v>
      </c>
      <c r="D70" s="444">
        <v>3</v>
      </c>
      <c r="E70" s="444">
        <v>1</v>
      </c>
      <c r="F70" s="445">
        <f t="shared" si="8"/>
        <v>4</v>
      </c>
      <c r="G70" s="1667">
        <v>0</v>
      </c>
      <c r="H70" s="1668">
        <v>1</v>
      </c>
      <c r="I70" s="1668">
        <v>0</v>
      </c>
      <c r="J70" s="1669">
        <f t="shared" si="9"/>
        <v>1</v>
      </c>
      <c r="K70" s="1667">
        <v>0</v>
      </c>
      <c r="L70" s="1668">
        <v>0</v>
      </c>
      <c r="M70" s="1668">
        <v>1</v>
      </c>
      <c r="N70" s="1669">
        <f t="shared" si="10"/>
        <v>1</v>
      </c>
      <c r="O70" s="1667">
        <v>0</v>
      </c>
      <c r="P70" s="1668">
        <v>0</v>
      </c>
      <c r="Q70" s="1668">
        <v>0</v>
      </c>
      <c r="R70" s="1669">
        <f t="shared" si="11"/>
        <v>0</v>
      </c>
      <c r="S70" s="1667">
        <v>0</v>
      </c>
      <c r="T70" s="1668">
        <v>0</v>
      </c>
      <c r="U70" s="1668">
        <v>0</v>
      </c>
      <c r="V70" s="1669">
        <f t="shared" si="12"/>
        <v>0</v>
      </c>
      <c r="W70" s="1667">
        <v>0</v>
      </c>
      <c r="X70" s="1668">
        <v>2</v>
      </c>
      <c r="Y70" s="1668">
        <v>1</v>
      </c>
      <c r="Z70" s="1669">
        <f t="shared" si="13"/>
        <v>3</v>
      </c>
      <c r="AA70" s="446">
        <v>0</v>
      </c>
      <c r="AB70" s="444">
        <v>0</v>
      </c>
      <c r="AC70" s="444">
        <v>0</v>
      </c>
      <c r="AD70" s="445">
        <f t="shared" si="14"/>
        <v>0</v>
      </c>
    </row>
    <row r="71" spans="1:30" ht="15.75">
      <c r="A71" s="447" t="s">
        <v>488</v>
      </c>
      <c r="B71" s="1678" t="s">
        <v>489</v>
      </c>
      <c r="C71" s="444">
        <v>13</v>
      </c>
      <c r="D71" s="444">
        <v>45</v>
      </c>
      <c r="E71" s="444">
        <v>6</v>
      </c>
      <c r="F71" s="445">
        <f t="shared" si="8"/>
        <v>64</v>
      </c>
      <c r="G71" s="1667">
        <v>1</v>
      </c>
      <c r="H71" s="1668">
        <v>19</v>
      </c>
      <c r="I71" s="1668">
        <v>2</v>
      </c>
      <c r="J71" s="1669">
        <f t="shared" si="9"/>
        <v>22</v>
      </c>
      <c r="K71" s="1667">
        <v>18</v>
      </c>
      <c r="L71" s="1668">
        <v>79</v>
      </c>
      <c r="M71" s="1668">
        <v>3</v>
      </c>
      <c r="N71" s="1669">
        <f t="shared" si="10"/>
        <v>100</v>
      </c>
      <c r="O71" s="1667">
        <v>1</v>
      </c>
      <c r="P71" s="1668">
        <v>8</v>
      </c>
      <c r="Q71" s="1668">
        <v>1</v>
      </c>
      <c r="R71" s="1669">
        <f t="shared" si="11"/>
        <v>10</v>
      </c>
      <c r="S71" s="1667">
        <v>2</v>
      </c>
      <c r="T71" s="1668">
        <v>29</v>
      </c>
      <c r="U71" s="1668">
        <v>1</v>
      </c>
      <c r="V71" s="1669">
        <f t="shared" si="12"/>
        <v>32</v>
      </c>
      <c r="W71" s="1667">
        <v>8</v>
      </c>
      <c r="X71" s="1668">
        <v>23</v>
      </c>
      <c r="Y71" s="1668">
        <v>1</v>
      </c>
      <c r="Z71" s="1669">
        <f t="shared" si="13"/>
        <v>32</v>
      </c>
      <c r="AA71" s="446">
        <v>0</v>
      </c>
      <c r="AB71" s="444">
        <v>7</v>
      </c>
      <c r="AC71" s="444">
        <v>0</v>
      </c>
      <c r="AD71" s="445">
        <f t="shared" si="14"/>
        <v>7</v>
      </c>
    </row>
    <row r="72" spans="1:30" ht="15.75">
      <c r="A72" s="447" t="s">
        <v>490</v>
      </c>
      <c r="B72" s="1678" t="s">
        <v>491</v>
      </c>
      <c r="C72" s="444">
        <v>0</v>
      </c>
      <c r="D72" s="444">
        <v>0</v>
      </c>
      <c r="E72" s="444">
        <v>2</v>
      </c>
      <c r="F72" s="445">
        <f t="shared" si="8"/>
        <v>2</v>
      </c>
      <c r="G72" s="1667">
        <v>0</v>
      </c>
      <c r="H72" s="1668">
        <v>0</v>
      </c>
      <c r="I72" s="1668">
        <v>0</v>
      </c>
      <c r="J72" s="1669">
        <f t="shared" si="9"/>
        <v>0</v>
      </c>
      <c r="K72" s="1667">
        <v>1</v>
      </c>
      <c r="L72" s="1668">
        <v>5</v>
      </c>
      <c r="M72" s="1668">
        <v>1</v>
      </c>
      <c r="N72" s="1669">
        <f t="shared" si="10"/>
        <v>7</v>
      </c>
      <c r="O72" s="1667">
        <v>0</v>
      </c>
      <c r="P72" s="1668">
        <v>0</v>
      </c>
      <c r="Q72" s="1668">
        <v>0</v>
      </c>
      <c r="R72" s="1669">
        <f t="shared" si="11"/>
        <v>0</v>
      </c>
      <c r="S72" s="1667">
        <v>0</v>
      </c>
      <c r="T72" s="1668">
        <v>1</v>
      </c>
      <c r="U72" s="1668">
        <v>0</v>
      </c>
      <c r="V72" s="1669">
        <f t="shared" si="12"/>
        <v>1</v>
      </c>
      <c r="W72" s="1667">
        <v>1</v>
      </c>
      <c r="X72" s="1668">
        <v>2</v>
      </c>
      <c r="Y72" s="1668">
        <v>0</v>
      </c>
      <c r="Z72" s="1669">
        <f t="shared" si="13"/>
        <v>3</v>
      </c>
      <c r="AA72" s="446">
        <v>0</v>
      </c>
      <c r="AB72" s="444">
        <v>0</v>
      </c>
      <c r="AC72" s="444">
        <v>0</v>
      </c>
      <c r="AD72" s="445">
        <f t="shared" si="14"/>
        <v>0</v>
      </c>
    </row>
    <row r="73" spans="1:30" ht="15.75">
      <c r="A73" s="447" t="s">
        <v>492</v>
      </c>
      <c r="B73" s="1678" t="s">
        <v>493</v>
      </c>
      <c r="C73" s="444">
        <v>0</v>
      </c>
      <c r="D73" s="444">
        <v>0</v>
      </c>
      <c r="E73" s="444">
        <v>0</v>
      </c>
      <c r="F73" s="445">
        <f t="shared" si="8"/>
        <v>0</v>
      </c>
      <c r="G73" s="1667">
        <v>0</v>
      </c>
      <c r="H73" s="1668">
        <v>0</v>
      </c>
      <c r="I73" s="1668">
        <v>0</v>
      </c>
      <c r="J73" s="1669">
        <f t="shared" si="9"/>
        <v>0</v>
      </c>
      <c r="K73" s="1667">
        <v>0</v>
      </c>
      <c r="L73" s="1668">
        <v>0</v>
      </c>
      <c r="M73" s="1668">
        <v>0</v>
      </c>
      <c r="N73" s="1669">
        <f t="shared" si="10"/>
        <v>0</v>
      </c>
      <c r="O73" s="1667">
        <v>0</v>
      </c>
      <c r="P73" s="1668">
        <v>0</v>
      </c>
      <c r="Q73" s="1668">
        <v>0</v>
      </c>
      <c r="R73" s="1669">
        <f t="shared" si="11"/>
        <v>0</v>
      </c>
      <c r="S73" s="1667">
        <v>0</v>
      </c>
      <c r="T73" s="1668">
        <v>0</v>
      </c>
      <c r="U73" s="1668">
        <v>0</v>
      </c>
      <c r="V73" s="1669">
        <f t="shared" si="12"/>
        <v>0</v>
      </c>
      <c r="W73" s="1667">
        <v>0</v>
      </c>
      <c r="X73" s="1668">
        <v>0</v>
      </c>
      <c r="Y73" s="1668">
        <v>0</v>
      </c>
      <c r="Z73" s="1669">
        <f t="shared" si="13"/>
        <v>0</v>
      </c>
      <c r="AA73" s="446">
        <v>0</v>
      </c>
      <c r="AB73" s="444">
        <v>0</v>
      </c>
      <c r="AC73" s="444">
        <v>0</v>
      </c>
      <c r="AD73" s="445">
        <f t="shared" si="14"/>
        <v>0</v>
      </c>
    </row>
    <row r="74" spans="1:30" ht="15.75">
      <c r="A74" s="447" t="s">
        <v>494</v>
      </c>
      <c r="B74" s="1678" t="s">
        <v>495</v>
      </c>
      <c r="C74" s="444">
        <v>0</v>
      </c>
      <c r="D74" s="444">
        <v>1</v>
      </c>
      <c r="E74" s="444">
        <v>1</v>
      </c>
      <c r="F74" s="445">
        <f t="shared" si="8"/>
        <v>2</v>
      </c>
      <c r="G74" s="1667">
        <v>0</v>
      </c>
      <c r="H74" s="1668">
        <v>0</v>
      </c>
      <c r="I74" s="1668">
        <v>0</v>
      </c>
      <c r="J74" s="1669">
        <f t="shared" si="9"/>
        <v>0</v>
      </c>
      <c r="K74" s="1667">
        <v>0</v>
      </c>
      <c r="L74" s="1668">
        <v>0</v>
      </c>
      <c r="M74" s="1668">
        <v>2</v>
      </c>
      <c r="N74" s="1669">
        <f t="shared" si="10"/>
        <v>2</v>
      </c>
      <c r="O74" s="1667">
        <v>0</v>
      </c>
      <c r="P74" s="1668">
        <v>0</v>
      </c>
      <c r="Q74" s="1668">
        <v>0</v>
      </c>
      <c r="R74" s="1669">
        <f t="shared" si="11"/>
        <v>0</v>
      </c>
      <c r="S74" s="1667">
        <v>0</v>
      </c>
      <c r="T74" s="1668">
        <v>0</v>
      </c>
      <c r="U74" s="1668">
        <v>0</v>
      </c>
      <c r="V74" s="1669">
        <f t="shared" si="12"/>
        <v>0</v>
      </c>
      <c r="W74" s="1667">
        <v>0</v>
      </c>
      <c r="X74" s="1668">
        <v>0</v>
      </c>
      <c r="Y74" s="1668">
        <v>0</v>
      </c>
      <c r="Z74" s="1669">
        <f t="shared" si="13"/>
        <v>0</v>
      </c>
      <c r="AA74" s="446">
        <v>0</v>
      </c>
      <c r="AB74" s="444">
        <v>0</v>
      </c>
      <c r="AC74" s="444">
        <v>0</v>
      </c>
      <c r="AD74" s="445">
        <f t="shared" si="14"/>
        <v>0</v>
      </c>
    </row>
    <row r="75" spans="1:30" ht="15.75">
      <c r="A75" s="447" t="s">
        <v>496</v>
      </c>
      <c r="B75" s="1678" t="s">
        <v>497</v>
      </c>
      <c r="C75" s="444">
        <v>1</v>
      </c>
      <c r="D75" s="444">
        <v>3</v>
      </c>
      <c r="E75" s="444">
        <v>0</v>
      </c>
      <c r="F75" s="445">
        <f t="shared" si="8"/>
        <v>4</v>
      </c>
      <c r="G75" s="1667">
        <v>0</v>
      </c>
      <c r="H75" s="1668">
        <v>0</v>
      </c>
      <c r="I75" s="1668">
        <v>0</v>
      </c>
      <c r="J75" s="1669">
        <f t="shared" si="9"/>
        <v>0</v>
      </c>
      <c r="K75" s="1667">
        <v>2</v>
      </c>
      <c r="L75" s="1668">
        <v>3</v>
      </c>
      <c r="M75" s="1668">
        <v>0</v>
      </c>
      <c r="N75" s="1669">
        <f t="shared" si="10"/>
        <v>5</v>
      </c>
      <c r="O75" s="1667">
        <v>0</v>
      </c>
      <c r="P75" s="1668">
        <v>0</v>
      </c>
      <c r="Q75" s="1668">
        <v>0</v>
      </c>
      <c r="R75" s="1669">
        <f t="shared" si="11"/>
        <v>0</v>
      </c>
      <c r="S75" s="1667">
        <v>0</v>
      </c>
      <c r="T75" s="1668">
        <v>0</v>
      </c>
      <c r="U75" s="1668">
        <v>0</v>
      </c>
      <c r="V75" s="1669">
        <f t="shared" si="12"/>
        <v>0</v>
      </c>
      <c r="W75" s="1667">
        <v>0</v>
      </c>
      <c r="X75" s="1668">
        <v>0</v>
      </c>
      <c r="Y75" s="1668">
        <v>0</v>
      </c>
      <c r="Z75" s="1669">
        <f t="shared" si="13"/>
        <v>0</v>
      </c>
      <c r="AA75" s="446">
        <v>0</v>
      </c>
      <c r="AB75" s="444">
        <v>0</v>
      </c>
      <c r="AC75" s="444">
        <v>0</v>
      </c>
      <c r="AD75" s="445">
        <f t="shared" si="14"/>
        <v>0</v>
      </c>
    </row>
    <row r="76" spans="1:30" ht="15.75">
      <c r="A76" s="447" t="s">
        <v>498</v>
      </c>
      <c r="B76" s="1678" t="s">
        <v>499</v>
      </c>
      <c r="C76" s="444">
        <v>6</v>
      </c>
      <c r="D76" s="444">
        <v>7</v>
      </c>
      <c r="E76" s="444">
        <v>0</v>
      </c>
      <c r="F76" s="445">
        <f t="shared" si="8"/>
        <v>13</v>
      </c>
      <c r="G76" s="1667">
        <v>0</v>
      </c>
      <c r="H76" s="1668">
        <v>0</v>
      </c>
      <c r="I76" s="1668">
        <v>0</v>
      </c>
      <c r="J76" s="1669">
        <f t="shared" si="9"/>
        <v>0</v>
      </c>
      <c r="K76" s="1667">
        <v>1</v>
      </c>
      <c r="L76" s="1668">
        <v>0</v>
      </c>
      <c r="M76" s="1668">
        <v>0</v>
      </c>
      <c r="N76" s="1669">
        <f t="shared" si="10"/>
        <v>1</v>
      </c>
      <c r="O76" s="1667">
        <v>0</v>
      </c>
      <c r="P76" s="1668">
        <v>0</v>
      </c>
      <c r="Q76" s="1668">
        <v>0</v>
      </c>
      <c r="R76" s="1669">
        <f t="shared" si="11"/>
        <v>0</v>
      </c>
      <c r="S76" s="1667">
        <v>0</v>
      </c>
      <c r="T76" s="1668">
        <v>0</v>
      </c>
      <c r="U76" s="1668">
        <v>0</v>
      </c>
      <c r="V76" s="1669">
        <f t="shared" si="12"/>
        <v>0</v>
      </c>
      <c r="W76" s="1667">
        <v>1</v>
      </c>
      <c r="X76" s="1668">
        <v>0</v>
      </c>
      <c r="Y76" s="1668">
        <v>0</v>
      </c>
      <c r="Z76" s="1669">
        <f t="shared" si="13"/>
        <v>1</v>
      </c>
      <c r="AA76" s="446">
        <v>0</v>
      </c>
      <c r="AB76" s="444">
        <v>0</v>
      </c>
      <c r="AC76" s="444">
        <v>0</v>
      </c>
      <c r="AD76" s="445">
        <f t="shared" si="14"/>
        <v>0</v>
      </c>
    </row>
    <row r="77" spans="1:30" ht="15.75">
      <c r="A77" s="447" t="s">
        <v>500</v>
      </c>
      <c r="B77" s="1678" t="s">
        <v>501</v>
      </c>
      <c r="C77" s="444">
        <v>1</v>
      </c>
      <c r="D77" s="444">
        <v>1</v>
      </c>
      <c r="E77" s="444">
        <v>1</v>
      </c>
      <c r="F77" s="445">
        <f t="shared" si="8"/>
        <v>3</v>
      </c>
      <c r="G77" s="1667">
        <v>0</v>
      </c>
      <c r="H77" s="1668">
        <v>0</v>
      </c>
      <c r="I77" s="1668">
        <v>0</v>
      </c>
      <c r="J77" s="1669">
        <f t="shared" si="9"/>
        <v>0</v>
      </c>
      <c r="K77" s="1667">
        <v>0</v>
      </c>
      <c r="L77" s="1668">
        <v>3</v>
      </c>
      <c r="M77" s="1668">
        <v>0</v>
      </c>
      <c r="N77" s="1669">
        <f t="shared" si="10"/>
        <v>3</v>
      </c>
      <c r="O77" s="1667">
        <v>0</v>
      </c>
      <c r="P77" s="1668">
        <v>0</v>
      </c>
      <c r="Q77" s="1668">
        <v>0</v>
      </c>
      <c r="R77" s="1669">
        <f t="shared" si="11"/>
        <v>0</v>
      </c>
      <c r="S77" s="1667">
        <v>0</v>
      </c>
      <c r="T77" s="1668">
        <v>0</v>
      </c>
      <c r="U77" s="1668">
        <v>0</v>
      </c>
      <c r="V77" s="1669">
        <f t="shared" si="12"/>
        <v>0</v>
      </c>
      <c r="W77" s="1667">
        <v>0</v>
      </c>
      <c r="X77" s="1668">
        <v>0</v>
      </c>
      <c r="Y77" s="1668">
        <v>0</v>
      </c>
      <c r="Z77" s="1669">
        <f t="shared" si="13"/>
        <v>0</v>
      </c>
      <c r="AA77" s="446">
        <v>0</v>
      </c>
      <c r="AB77" s="444">
        <v>0</v>
      </c>
      <c r="AC77" s="444">
        <v>0</v>
      </c>
      <c r="AD77" s="445">
        <f t="shared" si="14"/>
        <v>0</v>
      </c>
    </row>
    <row r="78" spans="1:30" ht="15.75">
      <c r="A78" s="447" t="s">
        <v>502</v>
      </c>
      <c r="B78" s="1678" t="s">
        <v>503</v>
      </c>
      <c r="C78" s="444">
        <v>0</v>
      </c>
      <c r="D78" s="444">
        <v>0</v>
      </c>
      <c r="E78" s="444">
        <v>0</v>
      </c>
      <c r="F78" s="445">
        <f t="shared" si="8"/>
        <v>0</v>
      </c>
      <c r="G78" s="1667">
        <v>0</v>
      </c>
      <c r="H78" s="1668">
        <v>0</v>
      </c>
      <c r="I78" s="1668">
        <v>0</v>
      </c>
      <c r="J78" s="1669">
        <f t="shared" si="9"/>
        <v>0</v>
      </c>
      <c r="K78" s="1667">
        <v>0</v>
      </c>
      <c r="L78" s="1668">
        <v>1</v>
      </c>
      <c r="M78" s="1668">
        <v>0</v>
      </c>
      <c r="N78" s="1669">
        <f t="shared" si="10"/>
        <v>1</v>
      </c>
      <c r="O78" s="1667">
        <v>0</v>
      </c>
      <c r="P78" s="1668">
        <v>0</v>
      </c>
      <c r="Q78" s="1668">
        <v>0</v>
      </c>
      <c r="R78" s="1669">
        <f t="shared" si="11"/>
        <v>0</v>
      </c>
      <c r="S78" s="1667">
        <v>0</v>
      </c>
      <c r="T78" s="1668">
        <v>0</v>
      </c>
      <c r="U78" s="1668">
        <v>0</v>
      </c>
      <c r="V78" s="1669">
        <f t="shared" si="12"/>
        <v>0</v>
      </c>
      <c r="W78" s="1667">
        <v>0</v>
      </c>
      <c r="X78" s="1668">
        <v>0</v>
      </c>
      <c r="Y78" s="1668">
        <v>0</v>
      </c>
      <c r="Z78" s="1669">
        <f t="shared" si="13"/>
        <v>0</v>
      </c>
      <c r="AA78" s="446">
        <v>0</v>
      </c>
      <c r="AB78" s="444">
        <v>0</v>
      </c>
      <c r="AC78" s="444">
        <v>0</v>
      </c>
      <c r="AD78" s="445">
        <f t="shared" si="14"/>
        <v>0</v>
      </c>
    </row>
    <row r="79" spans="1:30" ht="15.75">
      <c r="A79" s="447" t="s">
        <v>504</v>
      </c>
      <c r="B79" s="1678" t="s">
        <v>505</v>
      </c>
      <c r="C79" s="444">
        <v>0</v>
      </c>
      <c r="D79" s="444">
        <v>2</v>
      </c>
      <c r="E79" s="444">
        <v>0</v>
      </c>
      <c r="F79" s="445">
        <f t="shared" si="8"/>
        <v>2</v>
      </c>
      <c r="G79" s="1667">
        <v>0</v>
      </c>
      <c r="H79" s="1668">
        <v>0</v>
      </c>
      <c r="I79" s="1668">
        <v>0</v>
      </c>
      <c r="J79" s="1669">
        <f t="shared" si="9"/>
        <v>0</v>
      </c>
      <c r="K79" s="1667">
        <v>0</v>
      </c>
      <c r="L79" s="1668">
        <v>0</v>
      </c>
      <c r="M79" s="1668">
        <v>0</v>
      </c>
      <c r="N79" s="1669">
        <f t="shared" si="10"/>
        <v>0</v>
      </c>
      <c r="O79" s="1667">
        <v>0</v>
      </c>
      <c r="P79" s="1668">
        <v>0</v>
      </c>
      <c r="Q79" s="1668">
        <v>0</v>
      </c>
      <c r="R79" s="1669">
        <f t="shared" si="11"/>
        <v>0</v>
      </c>
      <c r="S79" s="1667">
        <v>0</v>
      </c>
      <c r="T79" s="1668">
        <v>0</v>
      </c>
      <c r="U79" s="1668">
        <v>0</v>
      </c>
      <c r="V79" s="1669">
        <f t="shared" si="12"/>
        <v>0</v>
      </c>
      <c r="W79" s="1667">
        <v>0</v>
      </c>
      <c r="X79" s="1668">
        <v>0</v>
      </c>
      <c r="Y79" s="1668">
        <v>0</v>
      </c>
      <c r="Z79" s="1669">
        <f t="shared" si="13"/>
        <v>0</v>
      </c>
      <c r="AA79" s="446">
        <v>0</v>
      </c>
      <c r="AB79" s="444">
        <v>0</v>
      </c>
      <c r="AC79" s="444">
        <v>0</v>
      </c>
      <c r="AD79" s="445">
        <f t="shared" si="14"/>
        <v>0</v>
      </c>
    </row>
    <row r="80" spans="1:30" ht="15.75">
      <c r="A80" s="447" t="s">
        <v>506</v>
      </c>
      <c r="B80" s="1678" t="s">
        <v>507</v>
      </c>
      <c r="C80" s="444">
        <v>0</v>
      </c>
      <c r="D80" s="444">
        <v>1</v>
      </c>
      <c r="E80" s="444">
        <v>1</v>
      </c>
      <c r="F80" s="445">
        <f t="shared" si="8"/>
        <v>2</v>
      </c>
      <c r="G80" s="1667">
        <v>0</v>
      </c>
      <c r="H80" s="1668">
        <v>0</v>
      </c>
      <c r="I80" s="1668">
        <v>1</v>
      </c>
      <c r="J80" s="1669">
        <f t="shared" si="9"/>
        <v>1</v>
      </c>
      <c r="K80" s="1667">
        <v>0</v>
      </c>
      <c r="L80" s="1668">
        <v>3</v>
      </c>
      <c r="M80" s="1668">
        <v>0</v>
      </c>
      <c r="N80" s="1669">
        <f t="shared" si="10"/>
        <v>3</v>
      </c>
      <c r="O80" s="1667">
        <v>0</v>
      </c>
      <c r="P80" s="1668">
        <v>0</v>
      </c>
      <c r="Q80" s="1668">
        <v>0</v>
      </c>
      <c r="R80" s="1669">
        <f t="shared" si="11"/>
        <v>0</v>
      </c>
      <c r="S80" s="1667">
        <v>0</v>
      </c>
      <c r="T80" s="1668">
        <v>0</v>
      </c>
      <c r="U80" s="1668">
        <v>0</v>
      </c>
      <c r="V80" s="1669">
        <f t="shared" si="12"/>
        <v>0</v>
      </c>
      <c r="W80" s="1667">
        <v>0</v>
      </c>
      <c r="X80" s="1668">
        <v>1</v>
      </c>
      <c r="Y80" s="1668">
        <v>0</v>
      </c>
      <c r="Z80" s="1669">
        <f t="shared" si="13"/>
        <v>1</v>
      </c>
      <c r="AA80" s="446">
        <v>0</v>
      </c>
      <c r="AB80" s="444">
        <v>0</v>
      </c>
      <c r="AC80" s="444">
        <v>0</v>
      </c>
      <c r="AD80" s="445">
        <f t="shared" si="14"/>
        <v>0</v>
      </c>
    </row>
    <row r="81" spans="1:30" ht="15.75">
      <c r="A81" s="447" t="s">
        <v>508</v>
      </c>
      <c r="B81" s="1678" t="s">
        <v>509</v>
      </c>
      <c r="C81" s="444">
        <v>0</v>
      </c>
      <c r="D81" s="444">
        <v>0</v>
      </c>
      <c r="E81" s="444">
        <v>0</v>
      </c>
      <c r="F81" s="445">
        <f t="shared" si="8"/>
        <v>0</v>
      </c>
      <c r="G81" s="1667">
        <v>0</v>
      </c>
      <c r="H81" s="1668">
        <v>0</v>
      </c>
      <c r="I81" s="1668">
        <v>0</v>
      </c>
      <c r="J81" s="1669">
        <f t="shared" si="9"/>
        <v>0</v>
      </c>
      <c r="K81" s="1667">
        <v>0</v>
      </c>
      <c r="L81" s="1668">
        <v>0</v>
      </c>
      <c r="M81" s="1668">
        <v>0</v>
      </c>
      <c r="N81" s="1669">
        <f t="shared" si="10"/>
        <v>0</v>
      </c>
      <c r="O81" s="1667">
        <v>0</v>
      </c>
      <c r="P81" s="1668">
        <v>0</v>
      </c>
      <c r="Q81" s="1668">
        <v>0</v>
      </c>
      <c r="R81" s="1669">
        <f t="shared" si="11"/>
        <v>0</v>
      </c>
      <c r="S81" s="1667">
        <v>0</v>
      </c>
      <c r="T81" s="1668">
        <v>0</v>
      </c>
      <c r="U81" s="1668">
        <v>0</v>
      </c>
      <c r="V81" s="1669">
        <f t="shared" si="12"/>
        <v>0</v>
      </c>
      <c r="W81" s="1667">
        <v>0</v>
      </c>
      <c r="X81" s="1668">
        <v>0</v>
      </c>
      <c r="Y81" s="1668">
        <v>0</v>
      </c>
      <c r="Z81" s="1669">
        <f t="shared" si="13"/>
        <v>0</v>
      </c>
      <c r="AA81" s="446">
        <v>0</v>
      </c>
      <c r="AB81" s="444">
        <v>0</v>
      </c>
      <c r="AC81" s="444">
        <v>0</v>
      </c>
      <c r="AD81" s="445">
        <f t="shared" si="14"/>
        <v>0</v>
      </c>
    </row>
    <row r="82" spans="1:30" ht="15.75">
      <c r="A82" s="447" t="s">
        <v>510</v>
      </c>
      <c r="B82" s="1678" t="s">
        <v>511</v>
      </c>
      <c r="C82" s="444">
        <v>0</v>
      </c>
      <c r="D82" s="444">
        <v>1</v>
      </c>
      <c r="E82" s="444">
        <v>0</v>
      </c>
      <c r="F82" s="445">
        <f t="shared" si="8"/>
        <v>1</v>
      </c>
      <c r="G82" s="1667">
        <v>0</v>
      </c>
      <c r="H82" s="1668">
        <v>0</v>
      </c>
      <c r="I82" s="1668">
        <v>0</v>
      </c>
      <c r="J82" s="1669">
        <f t="shared" si="9"/>
        <v>0</v>
      </c>
      <c r="K82" s="1667">
        <v>0</v>
      </c>
      <c r="L82" s="1668">
        <v>0</v>
      </c>
      <c r="M82" s="1668">
        <v>0</v>
      </c>
      <c r="N82" s="1669">
        <f t="shared" si="10"/>
        <v>0</v>
      </c>
      <c r="O82" s="1667">
        <v>0</v>
      </c>
      <c r="P82" s="1668">
        <v>0</v>
      </c>
      <c r="Q82" s="1668">
        <v>0</v>
      </c>
      <c r="R82" s="1669">
        <f t="shared" si="11"/>
        <v>0</v>
      </c>
      <c r="S82" s="1667">
        <v>0</v>
      </c>
      <c r="T82" s="1668">
        <v>0</v>
      </c>
      <c r="U82" s="1668">
        <v>0</v>
      </c>
      <c r="V82" s="1669">
        <f t="shared" si="12"/>
        <v>0</v>
      </c>
      <c r="W82" s="1667">
        <v>0</v>
      </c>
      <c r="X82" s="1668">
        <v>0</v>
      </c>
      <c r="Y82" s="1668">
        <v>0</v>
      </c>
      <c r="Z82" s="1669">
        <f t="shared" si="13"/>
        <v>0</v>
      </c>
      <c r="AA82" s="446">
        <v>0</v>
      </c>
      <c r="AB82" s="444">
        <v>0</v>
      </c>
      <c r="AC82" s="444">
        <v>0</v>
      </c>
      <c r="AD82" s="445">
        <f t="shared" si="14"/>
        <v>0</v>
      </c>
    </row>
    <row r="83" spans="1:30" ht="15.75">
      <c r="A83" s="447" t="s">
        <v>512</v>
      </c>
      <c r="B83" s="1678" t="s">
        <v>513</v>
      </c>
      <c r="C83" s="444">
        <v>0</v>
      </c>
      <c r="D83" s="444">
        <v>1</v>
      </c>
      <c r="E83" s="444">
        <v>0</v>
      </c>
      <c r="F83" s="445">
        <f t="shared" si="8"/>
        <v>1</v>
      </c>
      <c r="G83" s="1667">
        <v>0</v>
      </c>
      <c r="H83" s="1668">
        <v>0</v>
      </c>
      <c r="I83" s="1668">
        <v>0</v>
      </c>
      <c r="J83" s="1669">
        <f t="shared" si="9"/>
        <v>0</v>
      </c>
      <c r="K83" s="1667">
        <v>0</v>
      </c>
      <c r="L83" s="1668">
        <v>0</v>
      </c>
      <c r="M83" s="1668">
        <v>0</v>
      </c>
      <c r="N83" s="1669">
        <f t="shared" si="10"/>
        <v>0</v>
      </c>
      <c r="O83" s="1667">
        <v>0</v>
      </c>
      <c r="P83" s="1668">
        <v>0</v>
      </c>
      <c r="Q83" s="1668">
        <v>0</v>
      </c>
      <c r="R83" s="1669">
        <f t="shared" si="11"/>
        <v>0</v>
      </c>
      <c r="S83" s="1667">
        <v>0</v>
      </c>
      <c r="T83" s="1668">
        <v>0</v>
      </c>
      <c r="U83" s="1668">
        <v>0</v>
      </c>
      <c r="V83" s="1669">
        <f t="shared" si="12"/>
        <v>0</v>
      </c>
      <c r="W83" s="1667">
        <v>0</v>
      </c>
      <c r="X83" s="1668">
        <v>0</v>
      </c>
      <c r="Y83" s="1668">
        <v>0</v>
      </c>
      <c r="Z83" s="1669">
        <f t="shared" si="13"/>
        <v>0</v>
      </c>
      <c r="AA83" s="446">
        <v>0</v>
      </c>
      <c r="AB83" s="444">
        <v>0</v>
      </c>
      <c r="AC83" s="444">
        <v>0</v>
      </c>
      <c r="AD83" s="445">
        <f t="shared" si="14"/>
        <v>0</v>
      </c>
    </row>
    <row r="84" spans="1:30" ht="15.75">
      <c r="A84" s="454" t="s">
        <v>514</v>
      </c>
      <c r="B84" s="1679" t="s">
        <v>515</v>
      </c>
      <c r="C84" s="838">
        <v>0</v>
      </c>
      <c r="D84" s="838">
        <v>1</v>
      </c>
      <c r="E84" s="838">
        <v>0</v>
      </c>
      <c r="F84" s="1680">
        <f t="shared" si="8"/>
        <v>1</v>
      </c>
      <c r="G84" s="1681">
        <v>0</v>
      </c>
      <c r="H84" s="1682">
        <v>0</v>
      </c>
      <c r="I84" s="1682">
        <v>0</v>
      </c>
      <c r="J84" s="1683">
        <f t="shared" si="9"/>
        <v>0</v>
      </c>
      <c r="K84" s="1681">
        <v>0</v>
      </c>
      <c r="L84" s="1682">
        <v>0</v>
      </c>
      <c r="M84" s="1682">
        <v>3</v>
      </c>
      <c r="N84" s="1683">
        <f t="shared" si="10"/>
        <v>3</v>
      </c>
      <c r="O84" s="1681">
        <v>0</v>
      </c>
      <c r="P84" s="1682">
        <v>0</v>
      </c>
      <c r="Q84" s="1682">
        <v>0</v>
      </c>
      <c r="R84" s="1683">
        <f t="shared" si="11"/>
        <v>0</v>
      </c>
      <c r="S84" s="1681">
        <v>0</v>
      </c>
      <c r="T84" s="1682">
        <v>0</v>
      </c>
      <c r="U84" s="1682">
        <v>0</v>
      </c>
      <c r="V84" s="1683">
        <f t="shared" si="12"/>
        <v>0</v>
      </c>
      <c r="W84" s="1681">
        <v>0</v>
      </c>
      <c r="X84" s="1682">
        <v>0</v>
      </c>
      <c r="Y84" s="1682">
        <v>0</v>
      </c>
      <c r="Z84" s="1683">
        <f t="shared" si="13"/>
        <v>0</v>
      </c>
      <c r="AA84" s="1684">
        <v>0</v>
      </c>
      <c r="AB84" s="838">
        <v>0</v>
      </c>
      <c r="AC84" s="838">
        <v>0</v>
      </c>
      <c r="AD84" s="1680">
        <f t="shared" si="14"/>
        <v>0</v>
      </c>
    </row>
    <row r="85" spans="1:30" ht="15.75">
      <c r="A85" s="456" t="s">
        <v>130</v>
      </c>
      <c r="B85" s="1685" t="s">
        <v>131</v>
      </c>
      <c r="C85" s="458">
        <f t="shared" ref="C85:AD85" si="15">SUM(C49:C84)</f>
        <v>502</v>
      </c>
      <c r="D85" s="458">
        <f t="shared" si="15"/>
        <v>389</v>
      </c>
      <c r="E85" s="458">
        <f t="shared" si="15"/>
        <v>70</v>
      </c>
      <c r="F85" s="1686">
        <f t="shared" si="15"/>
        <v>961</v>
      </c>
      <c r="G85" s="1672">
        <f t="shared" si="15"/>
        <v>142</v>
      </c>
      <c r="H85" s="1673">
        <f t="shared" si="15"/>
        <v>116</v>
      </c>
      <c r="I85" s="1673">
        <f t="shared" si="15"/>
        <v>9</v>
      </c>
      <c r="J85" s="1687">
        <f t="shared" si="15"/>
        <v>267</v>
      </c>
      <c r="K85" s="1672">
        <f t="shared" si="15"/>
        <v>720</v>
      </c>
      <c r="L85" s="1673">
        <f t="shared" si="15"/>
        <v>430</v>
      </c>
      <c r="M85" s="1673">
        <f t="shared" si="15"/>
        <v>65</v>
      </c>
      <c r="N85" s="1687">
        <f t="shared" si="15"/>
        <v>1215</v>
      </c>
      <c r="O85" s="1672">
        <f t="shared" si="15"/>
        <v>109</v>
      </c>
      <c r="P85" s="1673">
        <f t="shared" si="15"/>
        <v>35</v>
      </c>
      <c r="Q85" s="1673">
        <f t="shared" si="15"/>
        <v>2</v>
      </c>
      <c r="R85" s="1687">
        <f t="shared" si="15"/>
        <v>146</v>
      </c>
      <c r="S85" s="1672">
        <f t="shared" si="15"/>
        <v>266</v>
      </c>
      <c r="T85" s="1673">
        <f t="shared" si="15"/>
        <v>215</v>
      </c>
      <c r="U85" s="1673">
        <f t="shared" si="15"/>
        <v>7</v>
      </c>
      <c r="V85" s="1687">
        <f t="shared" si="15"/>
        <v>488</v>
      </c>
      <c r="W85" s="1672">
        <f t="shared" si="15"/>
        <v>324</v>
      </c>
      <c r="X85" s="1673">
        <f t="shared" si="15"/>
        <v>149</v>
      </c>
      <c r="Y85" s="1673">
        <f t="shared" si="15"/>
        <v>14</v>
      </c>
      <c r="Z85" s="1687">
        <f t="shared" si="15"/>
        <v>487</v>
      </c>
      <c r="AA85" s="459">
        <f t="shared" si="15"/>
        <v>89</v>
      </c>
      <c r="AB85" s="458">
        <f t="shared" si="15"/>
        <v>42</v>
      </c>
      <c r="AC85" s="458">
        <f t="shared" si="15"/>
        <v>0</v>
      </c>
      <c r="AD85" s="1686">
        <f t="shared" si="15"/>
        <v>131</v>
      </c>
    </row>
    <row r="86" spans="1:30">
      <c r="A86" s="422"/>
      <c r="B86" s="422"/>
      <c r="C86" s="422"/>
      <c r="D86" s="422"/>
      <c r="E86" s="422"/>
      <c r="F86" s="422"/>
      <c r="G86" s="425"/>
      <c r="H86" s="422"/>
      <c r="I86" s="422"/>
      <c r="J86" s="422"/>
      <c r="K86" s="425"/>
      <c r="L86" s="422"/>
      <c r="M86" s="422"/>
      <c r="N86" s="422"/>
      <c r="O86" s="425"/>
      <c r="P86" s="422"/>
      <c r="Q86" s="422"/>
      <c r="R86" s="422"/>
      <c r="S86" s="425"/>
      <c r="T86" s="422"/>
      <c r="U86" s="422"/>
      <c r="V86" s="422"/>
      <c r="W86" s="425"/>
      <c r="X86" s="422"/>
      <c r="Y86" s="422"/>
      <c r="Z86" s="422"/>
      <c r="AA86" s="425"/>
      <c r="AB86" s="422"/>
      <c r="AC86" s="422"/>
      <c r="AD86" s="422"/>
    </row>
    <row r="87" spans="1:30" ht="25.5">
      <c r="A87" s="419" t="s">
        <v>1028</v>
      </c>
      <c r="B87" s="420"/>
      <c r="C87" s="421"/>
      <c r="D87" s="421"/>
      <c r="E87" s="422"/>
      <c r="F87" s="423"/>
      <c r="G87" s="424"/>
      <c r="H87" s="421"/>
      <c r="I87" s="422"/>
      <c r="J87" s="423"/>
      <c r="K87" s="424"/>
      <c r="L87" s="421"/>
      <c r="M87" s="422"/>
      <c r="N87" s="423"/>
      <c r="O87" s="424"/>
      <c r="P87" s="421"/>
      <c r="Q87" s="422"/>
      <c r="R87" s="423"/>
      <c r="S87" s="424"/>
      <c r="T87" s="421"/>
      <c r="U87" s="422"/>
      <c r="V87" s="423"/>
      <c r="W87" s="424"/>
      <c r="X87" s="421"/>
      <c r="Y87" s="422"/>
      <c r="Z87" s="423"/>
      <c r="AA87" s="425"/>
      <c r="AB87" s="422"/>
      <c r="AC87" s="422"/>
      <c r="AD87" s="423" t="s">
        <v>1029</v>
      </c>
    </row>
    <row r="88" spans="1:30">
      <c r="A88" s="426" t="s">
        <v>738</v>
      </c>
      <c r="B88" s="427"/>
      <c r="C88" s="1657" t="s">
        <v>118</v>
      </c>
      <c r="D88" s="1658"/>
      <c r="E88" s="1659" t="s">
        <v>119</v>
      </c>
      <c r="F88" s="1660"/>
      <c r="G88" s="1661" t="s">
        <v>120</v>
      </c>
      <c r="H88" s="1662"/>
      <c r="I88" s="1663" t="s">
        <v>121</v>
      </c>
      <c r="J88" s="1664"/>
      <c r="K88" s="1661" t="s">
        <v>213</v>
      </c>
      <c r="L88" s="1662"/>
      <c r="M88" s="1663" t="s">
        <v>123</v>
      </c>
      <c r="N88" s="1664"/>
      <c r="O88" s="1661" t="s">
        <v>124</v>
      </c>
      <c r="P88" s="1662"/>
      <c r="Q88" s="1663" t="s">
        <v>125</v>
      </c>
      <c r="R88" s="1664"/>
      <c r="S88" s="1661" t="s">
        <v>126</v>
      </c>
      <c r="T88" s="1662"/>
      <c r="U88" s="1663" t="s">
        <v>127</v>
      </c>
      <c r="V88" s="1664"/>
      <c r="W88" s="1661" t="s">
        <v>128</v>
      </c>
      <c r="X88" s="1662"/>
      <c r="Y88" s="1663" t="s">
        <v>129</v>
      </c>
      <c r="Z88" s="1664"/>
      <c r="AA88" s="1661" t="s">
        <v>739</v>
      </c>
      <c r="AB88" s="1662"/>
      <c r="AC88" s="1663" t="s">
        <v>131</v>
      </c>
      <c r="AD88" s="1664"/>
    </row>
    <row r="89" spans="1:30" ht="40.5">
      <c r="A89" s="436"/>
      <c r="B89" s="437"/>
      <c r="C89" s="438" t="s">
        <v>438</v>
      </c>
      <c r="D89" s="438" t="s">
        <v>439</v>
      </c>
      <c r="E89" s="438" t="s">
        <v>440</v>
      </c>
      <c r="F89" s="438" t="s">
        <v>130</v>
      </c>
      <c r="G89" s="1665" t="s">
        <v>438</v>
      </c>
      <c r="H89" s="1666" t="s">
        <v>439</v>
      </c>
      <c r="I89" s="1666" t="s">
        <v>440</v>
      </c>
      <c r="J89" s="1666" t="s">
        <v>130</v>
      </c>
      <c r="K89" s="1665" t="s">
        <v>438</v>
      </c>
      <c r="L89" s="1666" t="s">
        <v>439</v>
      </c>
      <c r="M89" s="1666" t="s">
        <v>440</v>
      </c>
      <c r="N89" s="1666" t="s">
        <v>130</v>
      </c>
      <c r="O89" s="1665" t="s">
        <v>438</v>
      </c>
      <c r="P89" s="1666" t="s">
        <v>439</v>
      </c>
      <c r="Q89" s="1666" t="s">
        <v>440</v>
      </c>
      <c r="R89" s="1666" t="s">
        <v>130</v>
      </c>
      <c r="S89" s="1665" t="s">
        <v>438</v>
      </c>
      <c r="T89" s="1666" t="s">
        <v>439</v>
      </c>
      <c r="U89" s="1666" t="s">
        <v>440</v>
      </c>
      <c r="V89" s="1666" t="s">
        <v>130</v>
      </c>
      <c r="W89" s="1665" t="s">
        <v>438</v>
      </c>
      <c r="X89" s="1666" t="s">
        <v>439</v>
      </c>
      <c r="Y89" s="1666" t="s">
        <v>440</v>
      </c>
      <c r="Z89" s="1666" t="s">
        <v>130</v>
      </c>
      <c r="AA89" s="1665" t="s">
        <v>438</v>
      </c>
      <c r="AB89" s="1666" t="s">
        <v>439</v>
      </c>
      <c r="AC89" s="1666" t="s">
        <v>440</v>
      </c>
      <c r="AD89" s="1666" t="s">
        <v>130</v>
      </c>
    </row>
    <row r="90" spans="1:30" ht="57.75">
      <c r="A90" s="440"/>
      <c r="B90" s="441"/>
      <c r="C90" s="438" t="s">
        <v>441</v>
      </c>
      <c r="D90" s="438" t="s">
        <v>442</v>
      </c>
      <c r="E90" s="438" t="s">
        <v>443</v>
      </c>
      <c r="F90" s="438" t="s">
        <v>131</v>
      </c>
      <c r="G90" s="1665" t="s">
        <v>441</v>
      </c>
      <c r="H90" s="1666" t="s">
        <v>442</v>
      </c>
      <c r="I90" s="1666" t="s">
        <v>443</v>
      </c>
      <c r="J90" s="1666" t="s">
        <v>131</v>
      </c>
      <c r="K90" s="1665" t="s">
        <v>441</v>
      </c>
      <c r="L90" s="1666" t="s">
        <v>442</v>
      </c>
      <c r="M90" s="1666" t="s">
        <v>443</v>
      </c>
      <c r="N90" s="1666" t="s">
        <v>131</v>
      </c>
      <c r="O90" s="1665" t="s">
        <v>441</v>
      </c>
      <c r="P90" s="1666" t="s">
        <v>442</v>
      </c>
      <c r="Q90" s="1666" t="s">
        <v>443</v>
      </c>
      <c r="R90" s="1666" t="s">
        <v>131</v>
      </c>
      <c r="S90" s="1665" t="s">
        <v>441</v>
      </c>
      <c r="T90" s="1666" t="s">
        <v>442</v>
      </c>
      <c r="U90" s="1666" t="s">
        <v>443</v>
      </c>
      <c r="V90" s="1666" t="s">
        <v>131</v>
      </c>
      <c r="W90" s="1665" t="s">
        <v>441</v>
      </c>
      <c r="X90" s="1666" t="s">
        <v>442</v>
      </c>
      <c r="Y90" s="1666" t="s">
        <v>443</v>
      </c>
      <c r="Z90" s="1666" t="s">
        <v>131</v>
      </c>
      <c r="AA90" s="1665" t="s">
        <v>441</v>
      </c>
      <c r="AB90" s="1666" t="s">
        <v>442</v>
      </c>
      <c r="AC90" s="1666" t="s">
        <v>443</v>
      </c>
      <c r="AD90" s="1666" t="s">
        <v>131</v>
      </c>
    </row>
    <row r="91" spans="1:30" ht="15.75">
      <c r="A91" s="447" t="s">
        <v>444</v>
      </c>
      <c r="B91" s="448" t="s">
        <v>445</v>
      </c>
      <c r="C91" s="444">
        <v>99</v>
      </c>
      <c r="D91" s="444">
        <v>0</v>
      </c>
      <c r="E91" s="444">
        <v>0</v>
      </c>
      <c r="F91" s="445">
        <f>SUM(C91:E91)</f>
        <v>99</v>
      </c>
      <c r="G91" s="1667">
        <v>39</v>
      </c>
      <c r="H91" s="1668">
        <v>0</v>
      </c>
      <c r="I91" s="1668">
        <v>0</v>
      </c>
      <c r="J91" s="1669">
        <f>SUM(G91:I91)</f>
        <v>39</v>
      </c>
      <c r="K91" s="1667">
        <v>22</v>
      </c>
      <c r="L91" s="1668">
        <v>0</v>
      </c>
      <c r="M91" s="1668">
        <v>0</v>
      </c>
      <c r="N91" s="1669">
        <f>SUM(K91:M91)</f>
        <v>22</v>
      </c>
      <c r="O91" s="1667">
        <v>27</v>
      </c>
      <c r="P91" s="1668">
        <v>0</v>
      </c>
      <c r="Q91" s="1668">
        <v>0</v>
      </c>
      <c r="R91" s="1669">
        <f>SUM(O91:Q91)</f>
        <v>27</v>
      </c>
      <c r="S91" s="1667">
        <v>16</v>
      </c>
      <c r="T91" s="1668">
        <v>0</v>
      </c>
      <c r="U91" s="1668">
        <v>0</v>
      </c>
      <c r="V91" s="1669">
        <f>SUM(S91:U91)</f>
        <v>16</v>
      </c>
      <c r="W91" s="1667">
        <v>30</v>
      </c>
      <c r="X91" s="1668">
        <v>0</v>
      </c>
      <c r="Y91" s="1668">
        <v>0</v>
      </c>
      <c r="Z91" s="1669">
        <f>SUM(W91:Y91)</f>
        <v>30</v>
      </c>
      <c r="AA91" s="446">
        <f>C7+G7+K7+O7+S7+W7+AA7+C49+G49+K49+O49+S49+W49+AA49+C91+G91+K91+O91+S91+W91</f>
        <v>4871</v>
      </c>
      <c r="AB91" s="444">
        <f>D7+H7+L7+P7+T7+X7+AB7+D49+H49+L49+P49+T49+X49+AB49+D91+H91+L91+P91+T91+X91</f>
        <v>1</v>
      </c>
      <c r="AC91" s="444">
        <f>E7+I7+M7+Q7+U7+Y7+AC7+E49+I49+M49+Q49+U49+Y49+AC49+E91+I91+M91+Q91+U91+Y91</f>
        <v>2</v>
      </c>
      <c r="AD91" s="445">
        <f>SUM(AA91:AC91)</f>
        <v>4874</v>
      </c>
    </row>
    <row r="92" spans="1:30" ht="15.75">
      <c r="A92" s="447" t="s">
        <v>446</v>
      </c>
      <c r="B92" s="448" t="s">
        <v>447</v>
      </c>
      <c r="C92" s="444">
        <v>149</v>
      </c>
      <c r="D92" s="444">
        <v>8</v>
      </c>
      <c r="E92" s="444">
        <v>0</v>
      </c>
      <c r="F92" s="445">
        <f t="shared" ref="F92:F126" si="16">SUM(C92:E92)</f>
        <v>157</v>
      </c>
      <c r="G92" s="1667">
        <v>110</v>
      </c>
      <c r="H92" s="1668">
        <v>11</v>
      </c>
      <c r="I92" s="1668">
        <v>0</v>
      </c>
      <c r="J92" s="1669">
        <f t="shared" ref="J92:J126" si="17">SUM(G92:I92)</f>
        <v>121</v>
      </c>
      <c r="K92" s="1667">
        <v>60</v>
      </c>
      <c r="L92" s="1668">
        <v>5</v>
      </c>
      <c r="M92" s="1668">
        <v>0</v>
      </c>
      <c r="N92" s="1669">
        <f t="shared" ref="N92:N126" si="18">SUM(K92:M92)</f>
        <v>65</v>
      </c>
      <c r="O92" s="1667">
        <v>44</v>
      </c>
      <c r="P92" s="1668">
        <v>2</v>
      </c>
      <c r="Q92" s="1668">
        <v>0</v>
      </c>
      <c r="R92" s="1669">
        <f t="shared" ref="R92:R126" si="19">SUM(O92:Q92)</f>
        <v>46</v>
      </c>
      <c r="S92" s="1667">
        <v>32</v>
      </c>
      <c r="T92" s="1668">
        <v>4</v>
      </c>
      <c r="U92" s="1668">
        <v>0</v>
      </c>
      <c r="V92" s="1669">
        <f t="shared" ref="V92:V126" si="20">SUM(S92:U92)</f>
        <v>36</v>
      </c>
      <c r="W92" s="1667">
        <v>36</v>
      </c>
      <c r="X92" s="1668">
        <v>1</v>
      </c>
      <c r="Y92" s="1668">
        <v>0</v>
      </c>
      <c r="Z92" s="1669">
        <f t="shared" ref="Z92:Z126" si="21">SUM(W92:Y92)</f>
        <v>37</v>
      </c>
      <c r="AA92" s="446">
        <f t="shared" ref="AA92:AC107" si="22">C8+G8+K8+O8+S8+W8+AA8+C50+G50+K50+O50+S50+W50+AA50+C92+G92+K92+O92+S92+W92</f>
        <v>7421</v>
      </c>
      <c r="AB92" s="444">
        <f t="shared" si="22"/>
        <v>1313</v>
      </c>
      <c r="AC92" s="444">
        <f t="shared" si="22"/>
        <v>286</v>
      </c>
      <c r="AD92" s="445">
        <f t="shared" ref="AD92:AD126" si="23">SUM(AA92:AC92)</f>
        <v>9020</v>
      </c>
    </row>
    <row r="93" spans="1:30" ht="15.75">
      <c r="A93" s="447" t="s">
        <v>448</v>
      </c>
      <c r="B93" s="448" t="s">
        <v>449</v>
      </c>
      <c r="C93" s="444">
        <v>4</v>
      </c>
      <c r="D93" s="444">
        <v>28</v>
      </c>
      <c r="E93" s="444">
        <v>4</v>
      </c>
      <c r="F93" s="445">
        <f t="shared" si="16"/>
        <v>36</v>
      </c>
      <c r="G93" s="1667">
        <v>3</v>
      </c>
      <c r="H93" s="1668">
        <v>9</v>
      </c>
      <c r="I93" s="1668">
        <v>1</v>
      </c>
      <c r="J93" s="1669">
        <f t="shared" si="17"/>
        <v>13</v>
      </c>
      <c r="K93" s="1667">
        <v>7</v>
      </c>
      <c r="L93" s="1668">
        <v>5</v>
      </c>
      <c r="M93" s="1668">
        <v>0</v>
      </c>
      <c r="N93" s="1669">
        <f t="shared" si="18"/>
        <v>12</v>
      </c>
      <c r="O93" s="1667">
        <v>1</v>
      </c>
      <c r="P93" s="1668">
        <v>9</v>
      </c>
      <c r="Q93" s="1668">
        <v>1</v>
      </c>
      <c r="R93" s="1669">
        <f t="shared" si="19"/>
        <v>11</v>
      </c>
      <c r="S93" s="1667">
        <v>1</v>
      </c>
      <c r="T93" s="1668">
        <v>2</v>
      </c>
      <c r="U93" s="1668">
        <v>0</v>
      </c>
      <c r="V93" s="1669">
        <f t="shared" si="20"/>
        <v>3</v>
      </c>
      <c r="W93" s="1667">
        <v>2</v>
      </c>
      <c r="X93" s="1668">
        <v>11</v>
      </c>
      <c r="Y93" s="1668">
        <v>0</v>
      </c>
      <c r="Z93" s="1669">
        <f t="shared" si="21"/>
        <v>13</v>
      </c>
      <c r="AA93" s="446">
        <f t="shared" si="22"/>
        <v>323</v>
      </c>
      <c r="AB93" s="444">
        <f t="shared" si="22"/>
        <v>1302</v>
      </c>
      <c r="AC93" s="444">
        <f t="shared" si="22"/>
        <v>265</v>
      </c>
      <c r="AD93" s="445">
        <f t="shared" si="23"/>
        <v>1890</v>
      </c>
    </row>
    <row r="94" spans="1:30" ht="15.75">
      <c r="A94" s="447" t="s">
        <v>450</v>
      </c>
      <c r="B94" s="448" t="s">
        <v>451</v>
      </c>
      <c r="C94" s="444">
        <v>2</v>
      </c>
      <c r="D94" s="444">
        <v>18</v>
      </c>
      <c r="E94" s="444">
        <v>2</v>
      </c>
      <c r="F94" s="445">
        <f t="shared" si="16"/>
        <v>22</v>
      </c>
      <c r="G94" s="1667">
        <v>0</v>
      </c>
      <c r="H94" s="1668">
        <v>8</v>
      </c>
      <c r="I94" s="1668">
        <v>1</v>
      </c>
      <c r="J94" s="1669">
        <f t="shared" si="17"/>
        <v>9</v>
      </c>
      <c r="K94" s="1667">
        <v>1</v>
      </c>
      <c r="L94" s="1668">
        <v>1</v>
      </c>
      <c r="M94" s="1668">
        <v>1</v>
      </c>
      <c r="N94" s="1669">
        <f t="shared" si="18"/>
        <v>3</v>
      </c>
      <c r="O94" s="1667">
        <v>0</v>
      </c>
      <c r="P94" s="1668">
        <v>0</v>
      </c>
      <c r="Q94" s="1668">
        <v>0</v>
      </c>
      <c r="R94" s="1669">
        <f t="shared" si="19"/>
        <v>0</v>
      </c>
      <c r="S94" s="1667">
        <v>1</v>
      </c>
      <c r="T94" s="1668">
        <v>0</v>
      </c>
      <c r="U94" s="1668">
        <v>0</v>
      </c>
      <c r="V94" s="1669">
        <f t="shared" si="20"/>
        <v>1</v>
      </c>
      <c r="W94" s="1667">
        <v>1</v>
      </c>
      <c r="X94" s="1668">
        <v>6</v>
      </c>
      <c r="Y94" s="1668">
        <v>0</v>
      </c>
      <c r="Z94" s="1669">
        <f t="shared" si="21"/>
        <v>7</v>
      </c>
      <c r="AA94" s="446">
        <f t="shared" si="22"/>
        <v>121</v>
      </c>
      <c r="AB94" s="444">
        <f t="shared" si="22"/>
        <v>670</v>
      </c>
      <c r="AC94" s="444">
        <f t="shared" si="22"/>
        <v>260</v>
      </c>
      <c r="AD94" s="445">
        <f t="shared" si="23"/>
        <v>1051</v>
      </c>
    </row>
    <row r="95" spans="1:30" ht="15.75">
      <c r="A95" s="447" t="s">
        <v>452</v>
      </c>
      <c r="B95" s="448" t="s">
        <v>453</v>
      </c>
      <c r="C95" s="444">
        <v>1</v>
      </c>
      <c r="D95" s="444">
        <v>11</v>
      </c>
      <c r="E95" s="444">
        <v>1</v>
      </c>
      <c r="F95" s="445">
        <f t="shared" si="16"/>
        <v>13</v>
      </c>
      <c r="G95" s="1667">
        <v>0</v>
      </c>
      <c r="H95" s="1668">
        <v>1</v>
      </c>
      <c r="I95" s="1668">
        <v>1</v>
      </c>
      <c r="J95" s="1669">
        <f t="shared" si="17"/>
        <v>2</v>
      </c>
      <c r="K95" s="1667">
        <v>1</v>
      </c>
      <c r="L95" s="1668">
        <v>1</v>
      </c>
      <c r="M95" s="1668">
        <v>0</v>
      </c>
      <c r="N95" s="1669">
        <f t="shared" si="18"/>
        <v>2</v>
      </c>
      <c r="O95" s="1667">
        <v>0</v>
      </c>
      <c r="P95" s="1668">
        <v>2</v>
      </c>
      <c r="Q95" s="1668">
        <v>0</v>
      </c>
      <c r="R95" s="1669">
        <f t="shared" si="19"/>
        <v>2</v>
      </c>
      <c r="S95" s="1667">
        <v>0</v>
      </c>
      <c r="T95" s="1668">
        <v>0</v>
      </c>
      <c r="U95" s="1668">
        <v>2</v>
      </c>
      <c r="V95" s="1669">
        <f t="shared" si="20"/>
        <v>2</v>
      </c>
      <c r="W95" s="1667">
        <v>0</v>
      </c>
      <c r="X95" s="1668">
        <v>0</v>
      </c>
      <c r="Y95" s="1668">
        <v>0</v>
      </c>
      <c r="Z95" s="1669">
        <f t="shared" si="21"/>
        <v>0</v>
      </c>
      <c r="AA95" s="446">
        <f t="shared" si="22"/>
        <v>100</v>
      </c>
      <c r="AB95" s="444">
        <f t="shared" si="22"/>
        <v>514</v>
      </c>
      <c r="AC95" s="444">
        <f t="shared" si="22"/>
        <v>188</v>
      </c>
      <c r="AD95" s="445">
        <f t="shared" si="23"/>
        <v>802</v>
      </c>
    </row>
    <row r="96" spans="1:30" ht="15.75">
      <c r="A96" s="447" t="s">
        <v>454</v>
      </c>
      <c r="B96" s="448" t="s">
        <v>455</v>
      </c>
      <c r="C96" s="444">
        <v>0</v>
      </c>
      <c r="D96" s="444">
        <v>12</v>
      </c>
      <c r="E96" s="444">
        <v>1</v>
      </c>
      <c r="F96" s="445">
        <f t="shared" si="16"/>
        <v>13</v>
      </c>
      <c r="G96" s="1667">
        <v>0</v>
      </c>
      <c r="H96" s="1668">
        <v>5</v>
      </c>
      <c r="I96" s="1668">
        <v>0</v>
      </c>
      <c r="J96" s="1669">
        <f t="shared" si="17"/>
        <v>5</v>
      </c>
      <c r="K96" s="1667">
        <v>0</v>
      </c>
      <c r="L96" s="1668">
        <v>1</v>
      </c>
      <c r="M96" s="1668">
        <v>0</v>
      </c>
      <c r="N96" s="1669">
        <f t="shared" si="18"/>
        <v>1</v>
      </c>
      <c r="O96" s="1667">
        <v>0</v>
      </c>
      <c r="P96" s="1668">
        <v>3</v>
      </c>
      <c r="Q96" s="1668">
        <v>1</v>
      </c>
      <c r="R96" s="1669">
        <f t="shared" si="19"/>
        <v>4</v>
      </c>
      <c r="S96" s="1667">
        <v>0</v>
      </c>
      <c r="T96" s="1668">
        <v>3</v>
      </c>
      <c r="U96" s="1668">
        <v>0</v>
      </c>
      <c r="V96" s="1669">
        <f t="shared" si="20"/>
        <v>3</v>
      </c>
      <c r="W96" s="1667">
        <v>0</v>
      </c>
      <c r="X96" s="1668">
        <v>0</v>
      </c>
      <c r="Y96" s="1668">
        <v>0</v>
      </c>
      <c r="Z96" s="1669">
        <f t="shared" si="21"/>
        <v>0</v>
      </c>
      <c r="AA96" s="446">
        <f t="shared" si="22"/>
        <v>20</v>
      </c>
      <c r="AB96" s="444">
        <f t="shared" si="22"/>
        <v>273</v>
      </c>
      <c r="AC96" s="444">
        <f t="shared" si="22"/>
        <v>121</v>
      </c>
      <c r="AD96" s="445">
        <f t="shared" si="23"/>
        <v>414</v>
      </c>
    </row>
    <row r="97" spans="1:30" ht="15.75">
      <c r="A97" s="447" t="s">
        <v>456</v>
      </c>
      <c r="B97" s="448" t="s">
        <v>457</v>
      </c>
      <c r="C97" s="444">
        <v>0</v>
      </c>
      <c r="D97" s="444">
        <v>0</v>
      </c>
      <c r="E97" s="444">
        <v>0</v>
      </c>
      <c r="F97" s="445">
        <f t="shared" si="16"/>
        <v>0</v>
      </c>
      <c r="G97" s="1667">
        <v>0</v>
      </c>
      <c r="H97" s="1668">
        <v>0</v>
      </c>
      <c r="I97" s="1668">
        <v>0</v>
      </c>
      <c r="J97" s="1669">
        <f t="shared" si="17"/>
        <v>0</v>
      </c>
      <c r="K97" s="1667">
        <v>0</v>
      </c>
      <c r="L97" s="1668">
        <v>0</v>
      </c>
      <c r="M97" s="1668">
        <v>0</v>
      </c>
      <c r="N97" s="1669">
        <f t="shared" si="18"/>
        <v>0</v>
      </c>
      <c r="O97" s="1667">
        <v>0</v>
      </c>
      <c r="P97" s="1668">
        <v>0</v>
      </c>
      <c r="Q97" s="1668">
        <v>0</v>
      </c>
      <c r="R97" s="1669">
        <f t="shared" si="19"/>
        <v>0</v>
      </c>
      <c r="S97" s="1667">
        <v>0</v>
      </c>
      <c r="T97" s="1668">
        <v>0</v>
      </c>
      <c r="U97" s="1668">
        <v>0</v>
      </c>
      <c r="V97" s="1669">
        <f t="shared" si="20"/>
        <v>0</v>
      </c>
      <c r="W97" s="1667">
        <v>0</v>
      </c>
      <c r="X97" s="1668">
        <v>0</v>
      </c>
      <c r="Y97" s="1668">
        <v>0</v>
      </c>
      <c r="Z97" s="1669">
        <f t="shared" si="21"/>
        <v>0</v>
      </c>
      <c r="AA97" s="446">
        <f t="shared" si="22"/>
        <v>1</v>
      </c>
      <c r="AB97" s="444">
        <f t="shared" si="22"/>
        <v>16</v>
      </c>
      <c r="AC97" s="444">
        <f t="shared" si="22"/>
        <v>22</v>
      </c>
      <c r="AD97" s="445">
        <f t="shared" si="23"/>
        <v>39</v>
      </c>
    </row>
    <row r="98" spans="1:30" ht="15.75">
      <c r="A98" s="447" t="s">
        <v>458</v>
      </c>
      <c r="B98" s="448" t="s">
        <v>459</v>
      </c>
      <c r="C98" s="444">
        <v>0</v>
      </c>
      <c r="D98" s="444">
        <v>3</v>
      </c>
      <c r="E98" s="444">
        <v>0</v>
      </c>
      <c r="F98" s="445">
        <f t="shared" si="16"/>
        <v>3</v>
      </c>
      <c r="G98" s="1667">
        <v>0</v>
      </c>
      <c r="H98" s="1668">
        <v>0</v>
      </c>
      <c r="I98" s="1668">
        <v>0</v>
      </c>
      <c r="J98" s="1669">
        <f t="shared" si="17"/>
        <v>0</v>
      </c>
      <c r="K98" s="1667">
        <v>0</v>
      </c>
      <c r="L98" s="1668">
        <v>0</v>
      </c>
      <c r="M98" s="1668">
        <v>0</v>
      </c>
      <c r="N98" s="1669">
        <f t="shared" si="18"/>
        <v>0</v>
      </c>
      <c r="O98" s="1667">
        <v>0</v>
      </c>
      <c r="P98" s="1668">
        <v>0</v>
      </c>
      <c r="Q98" s="1668">
        <v>0</v>
      </c>
      <c r="R98" s="1669">
        <f t="shared" si="19"/>
        <v>0</v>
      </c>
      <c r="S98" s="1667">
        <v>0</v>
      </c>
      <c r="T98" s="1668">
        <v>0</v>
      </c>
      <c r="U98" s="1668">
        <v>0</v>
      </c>
      <c r="V98" s="1669">
        <f t="shared" si="20"/>
        <v>0</v>
      </c>
      <c r="W98" s="1667">
        <v>0</v>
      </c>
      <c r="X98" s="1668">
        <v>0</v>
      </c>
      <c r="Y98" s="1668">
        <v>0</v>
      </c>
      <c r="Z98" s="1669">
        <f t="shared" si="21"/>
        <v>0</v>
      </c>
      <c r="AA98" s="446">
        <f t="shared" si="22"/>
        <v>4</v>
      </c>
      <c r="AB98" s="444">
        <f t="shared" si="22"/>
        <v>45</v>
      </c>
      <c r="AC98" s="444">
        <f t="shared" si="22"/>
        <v>48</v>
      </c>
      <c r="AD98" s="445">
        <f t="shared" si="23"/>
        <v>97</v>
      </c>
    </row>
    <row r="99" spans="1:30" ht="15.75">
      <c r="A99" s="447" t="s">
        <v>460</v>
      </c>
      <c r="B99" s="448" t="s">
        <v>461</v>
      </c>
      <c r="C99" s="444">
        <v>0</v>
      </c>
      <c r="D99" s="444">
        <v>2</v>
      </c>
      <c r="E99" s="444">
        <v>0</v>
      </c>
      <c r="F99" s="445">
        <f t="shared" si="16"/>
        <v>2</v>
      </c>
      <c r="G99" s="1667">
        <v>0</v>
      </c>
      <c r="H99" s="1668">
        <v>0</v>
      </c>
      <c r="I99" s="1668">
        <v>0</v>
      </c>
      <c r="J99" s="1669">
        <f t="shared" si="17"/>
        <v>0</v>
      </c>
      <c r="K99" s="1667">
        <v>0</v>
      </c>
      <c r="L99" s="1668">
        <v>0</v>
      </c>
      <c r="M99" s="1668">
        <v>0</v>
      </c>
      <c r="N99" s="1669">
        <f t="shared" si="18"/>
        <v>0</v>
      </c>
      <c r="O99" s="1667">
        <v>0</v>
      </c>
      <c r="P99" s="1668">
        <v>0</v>
      </c>
      <c r="Q99" s="1668">
        <v>0</v>
      </c>
      <c r="R99" s="1669">
        <f t="shared" si="19"/>
        <v>0</v>
      </c>
      <c r="S99" s="1667">
        <v>0</v>
      </c>
      <c r="T99" s="1668">
        <v>0</v>
      </c>
      <c r="U99" s="1668">
        <v>0</v>
      </c>
      <c r="V99" s="1669">
        <f t="shared" si="20"/>
        <v>0</v>
      </c>
      <c r="W99" s="1667">
        <v>0</v>
      </c>
      <c r="X99" s="1668">
        <v>0</v>
      </c>
      <c r="Y99" s="1668">
        <v>0</v>
      </c>
      <c r="Z99" s="1669">
        <f t="shared" si="21"/>
        <v>0</v>
      </c>
      <c r="AA99" s="446">
        <f t="shared" si="22"/>
        <v>11</v>
      </c>
      <c r="AB99" s="444">
        <f t="shared" si="22"/>
        <v>62</v>
      </c>
      <c r="AC99" s="444">
        <f t="shared" si="22"/>
        <v>77</v>
      </c>
      <c r="AD99" s="445">
        <f t="shared" si="23"/>
        <v>150</v>
      </c>
    </row>
    <row r="100" spans="1:30" ht="15.75">
      <c r="A100" s="447" t="s">
        <v>462</v>
      </c>
      <c r="B100" s="448" t="s">
        <v>463</v>
      </c>
      <c r="C100" s="444">
        <v>1</v>
      </c>
      <c r="D100" s="444">
        <v>7</v>
      </c>
      <c r="E100" s="444">
        <v>3</v>
      </c>
      <c r="F100" s="445">
        <f t="shared" si="16"/>
        <v>11</v>
      </c>
      <c r="G100" s="1667">
        <v>1</v>
      </c>
      <c r="H100" s="1668">
        <v>4</v>
      </c>
      <c r="I100" s="1668">
        <v>0</v>
      </c>
      <c r="J100" s="1669">
        <f t="shared" si="17"/>
        <v>5</v>
      </c>
      <c r="K100" s="1667">
        <v>1</v>
      </c>
      <c r="L100" s="1668">
        <v>2</v>
      </c>
      <c r="M100" s="1668">
        <v>0</v>
      </c>
      <c r="N100" s="1669">
        <f t="shared" si="18"/>
        <v>3</v>
      </c>
      <c r="O100" s="1667">
        <v>0</v>
      </c>
      <c r="P100" s="1668">
        <v>2</v>
      </c>
      <c r="Q100" s="1668">
        <v>0</v>
      </c>
      <c r="R100" s="1669">
        <f t="shared" si="19"/>
        <v>2</v>
      </c>
      <c r="S100" s="1667">
        <v>2</v>
      </c>
      <c r="T100" s="1668">
        <v>3</v>
      </c>
      <c r="U100" s="1668">
        <v>0</v>
      </c>
      <c r="V100" s="1669">
        <f t="shared" si="20"/>
        <v>5</v>
      </c>
      <c r="W100" s="1667">
        <v>0</v>
      </c>
      <c r="X100" s="1668">
        <v>1</v>
      </c>
      <c r="Y100" s="1668">
        <v>0</v>
      </c>
      <c r="Z100" s="1669">
        <f t="shared" si="21"/>
        <v>1</v>
      </c>
      <c r="AA100" s="446">
        <f t="shared" si="22"/>
        <v>42</v>
      </c>
      <c r="AB100" s="444">
        <f t="shared" si="22"/>
        <v>552</v>
      </c>
      <c r="AC100" s="444">
        <f t="shared" si="22"/>
        <v>167</v>
      </c>
      <c r="AD100" s="445">
        <f t="shared" si="23"/>
        <v>761</v>
      </c>
    </row>
    <row r="101" spans="1:30" ht="15.75">
      <c r="A101" s="447" t="s">
        <v>464</v>
      </c>
      <c r="B101" s="448" t="s">
        <v>465</v>
      </c>
      <c r="C101" s="444">
        <v>2</v>
      </c>
      <c r="D101" s="444">
        <v>6</v>
      </c>
      <c r="E101" s="444">
        <v>3</v>
      </c>
      <c r="F101" s="445">
        <f t="shared" si="16"/>
        <v>11</v>
      </c>
      <c r="G101" s="1667">
        <v>0</v>
      </c>
      <c r="H101" s="1668">
        <v>2</v>
      </c>
      <c r="I101" s="1668">
        <v>1</v>
      </c>
      <c r="J101" s="1669">
        <f t="shared" si="17"/>
        <v>3</v>
      </c>
      <c r="K101" s="1667">
        <v>0</v>
      </c>
      <c r="L101" s="1668">
        <v>3</v>
      </c>
      <c r="M101" s="1668">
        <v>1</v>
      </c>
      <c r="N101" s="1669">
        <f t="shared" si="18"/>
        <v>4</v>
      </c>
      <c r="O101" s="1667">
        <v>0</v>
      </c>
      <c r="P101" s="1668">
        <v>1</v>
      </c>
      <c r="Q101" s="1668">
        <v>0</v>
      </c>
      <c r="R101" s="1669">
        <f t="shared" si="19"/>
        <v>1</v>
      </c>
      <c r="S101" s="1667">
        <v>0</v>
      </c>
      <c r="T101" s="1668">
        <v>2</v>
      </c>
      <c r="U101" s="1668">
        <v>1</v>
      </c>
      <c r="V101" s="1669">
        <f t="shared" si="20"/>
        <v>3</v>
      </c>
      <c r="W101" s="1667">
        <v>0</v>
      </c>
      <c r="X101" s="1668">
        <v>1</v>
      </c>
      <c r="Y101" s="1668">
        <v>0</v>
      </c>
      <c r="Z101" s="1669">
        <f t="shared" si="21"/>
        <v>1</v>
      </c>
      <c r="AA101" s="446">
        <f t="shared" si="22"/>
        <v>65</v>
      </c>
      <c r="AB101" s="444">
        <f t="shared" si="22"/>
        <v>494</v>
      </c>
      <c r="AC101" s="444">
        <f t="shared" si="22"/>
        <v>193</v>
      </c>
      <c r="AD101" s="445">
        <f t="shared" si="23"/>
        <v>752</v>
      </c>
    </row>
    <row r="102" spans="1:30" ht="15.75">
      <c r="A102" s="447" t="s">
        <v>466</v>
      </c>
      <c r="B102" s="448" t="s">
        <v>467</v>
      </c>
      <c r="C102" s="444">
        <v>10</v>
      </c>
      <c r="D102" s="444">
        <v>38</v>
      </c>
      <c r="E102" s="444">
        <v>3</v>
      </c>
      <c r="F102" s="445">
        <f t="shared" si="16"/>
        <v>51</v>
      </c>
      <c r="G102" s="1667">
        <v>2</v>
      </c>
      <c r="H102" s="1668">
        <v>16</v>
      </c>
      <c r="I102" s="1668">
        <v>1</v>
      </c>
      <c r="J102" s="1669">
        <f t="shared" si="17"/>
        <v>19</v>
      </c>
      <c r="K102" s="1667">
        <v>8</v>
      </c>
      <c r="L102" s="1668">
        <v>6</v>
      </c>
      <c r="M102" s="1668">
        <v>0</v>
      </c>
      <c r="N102" s="1669">
        <f t="shared" si="18"/>
        <v>14</v>
      </c>
      <c r="O102" s="1667">
        <v>0</v>
      </c>
      <c r="P102" s="1668">
        <v>5</v>
      </c>
      <c r="Q102" s="1668">
        <v>0</v>
      </c>
      <c r="R102" s="1669">
        <f t="shared" si="19"/>
        <v>5</v>
      </c>
      <c r="S102" s="1667">
        <v>2</v>
      </c>
      <c r="T102" s="1668">
        <v>5</v>
      </c>
      <c r="U102" s="1668">
        <v>0</v>
      </c>
      <c r="V102" s="1669">
        <f t="shared" si="20"/>
        <v>7</v>
      </c>
      <c r="W102" s="1667">
        <v>0</v>
      </c>
      <c r="X102" s="1668">
        <v>8</v>
      </c>
      <c r="Y102" s="1668">
        <v>0</v>
      </c>
      <c r="Z102" s="1669">
        <f t="shared" si="21"/>
        <v>8</v>
      </c>
      <c r="AA102" s="446">
        <f t="shared" si="22"/>
        <v>495</v>
      </c>
      <c r="AB102" s="444">
        <f t="shared" si="22"/>
        <v>1534</v>
      </c>
      <c r="AC102" s="444">
        <f t="shared" si="22"/>
        <v>405</v>
      </c>
      <c r="AD102" s="445">
        <f t="shared" si="23"/>
        <v>2434</v>
      </c>
    </row>
    <row r="103" spans="1:30" ht="15.75">
      <c r="A103" s="447" t="s">
        <v>468</v>
      </c>
      <c r="B103" s="448" t="s">
        <v>469</v>
      </c>
      <c r="C103" s="444">
        <v>2</v>
      </c>
      <c r="D103" s="444">
        <v>3</v>
      </c>
      <c r="E103" s="444">
        <v>0</v>
      </c>
      <c r="F103" s="445">
        <f t="shared" si="16"/>
        <v>5</v>
      </c>
      <c r="G103" s="1667">
        <v>1</v>
      </c>
      <c r="H103" s="1668">
        <v>2</v>
      </c>
      <c r="I103" s="1668">
        <v>0</v>
      </c>
      <c r="J103" s="1669">
        <f t="shared" si="17"/>
        <v>3</v>
      </c>
      <c r="K103" s="1667">
        <v>1</v>
      </c>
      <c r="L103" s="1668">
        <v>0</v>
      </c>
      <c r="M103" s="1668">
        <v>0</v>
      </c>
      <c r="N103" s="1669">
        <f t="shared" si="18"/>
        <v>1</v>
      </c>
      <c r="O103" s="1667">
        <v>0</v>
      </c>
      <c r="P103" s="1668">
        <v>0</v>
      </c>
      <c r="Q103" s="1668">
        <v>0</v>
      </c>
      <c r="R103" s="1669">
        <f t="shared" si="19"/>
        <v>0</v>
      </c>
      <c r="S103" s="1667">
        <v>0</v>
      </c>
      <c r="T103" s="1668">
        <v>0</v>
      </c>
      <c r="U103" s="1668">
        <v>0</v>
      </c>
      <c r="V103" s="1669">
        <f t="shared" si="20"/>
        <v>0</v>
      </c>
      <c r="W103" s="1667">
        <v>0</v>
      </c>
      <c r="X103" s="1668">
        <v>0</v>
      </c>
      <c r="Y103" s="1668">
        <v>0</v>
      </c>
      <c r="Z103" s="1669">
        <f t="shared" si="21"/>
        <v>0</v>
      </c>
      <c r="AA103" s="446">
        <f t="shared" si="22"/>
        <v>63</v>
      </c>
      <c r="AB103" s="444">
        <f t="shared" si="22"/>
        <v>243</v>
      </c>
      <c r="AC103" s="444">
        <f t="shared" si="22"/>
        <v>145</v>
      </c>
      <c r="AD103" s="445">
        <f t="shared" si="23"/>
        <v>451</v>
      </c>
    </row>
    <row r="104" spans="1:30" ht="15.75">
      <c r="A104" s="447" t="s">
        <v>470</v>
      </c>
      <c r="B104" s="448" t="s">
        <v>471</v>
      </c>
      <c r="C104" s="444">
        <v>0</v>
      </c>
      <c r="D104" s="444">
        <v>1</v>
      </c>
      <c r="E104" s="444">
        <v>0</v>
      </c>
      <c r="F104" s="445">
        <f t="shared" si="16"/>
        <v>1</v>
      </c>
      <c r="G104" s="1667">
        <v>0</v>
      </c>
      <c r="H104" s="1668">
        <v>0</v>
      </c>
      <c r="I104" s="1668">
        <v>1</v>
      </c>
      <c r="J104" s="1669">
        <f t="shared" si="17"/>
        <v>1</v>
      </c>
      <c r="K104" s="1667">
        <v>0</v>
      </c>
      <c r="L104" s="1668">
        <v>0</v>
      </c>
      <c r="M104" s="1668">
        <v>0</v>
      </c>
      <c r="N104" s="1669">
        <f t="shared" si="18"/>
        <v>0</v>
      </c>
      <c r="O104" s="1667">
        <v>0</v>
      </c>
      <c r="P104" s="1668">
        <v>0</v>
      </c>
      <c r="Q104" s="1668">
        <v>0</v>
      </c>
      <c r="R104" s="1669">
        <f t="shared" si="19"/>
        <v>0</v>
      </c>
      <c r="S104" s="1667">
        <v>0</v>
      </c>
      <c r="T104" s="1668">
        <v>1</v>
      </c>
      <c r="U104" s="1668">
        <v>0</v>
      </c>
      <c r="V104" s="1669">
        <f t="shared" si="20"/>
        <v>1</v>
      </c>
      <c r="W104" s="1667">
        <v>0</v>
      </c>
      <c r="X104" s="1668">
        <v>1</v>
      </c>
      <c r="Y104" s="1668">
        <v>0</v>
      </c>
      <c r="Z104" s="1669">
        <f t="shared" si="21"/>
        <v>1</v>
      </c>
      <c r="AA104" s="446">
        <f t="shared" si="22"/>
        <v>13</v>
      </c>
      <c r="AB104" s="444">
        <f t="shared" si="22"/>
        <v>123</v>
      </c>
      <c r="AC104" s="444">
        <f t="shared" si="22"/>
        <v>63</v>
      </c>
      <c r="AD104" s="445">
        <f t="shared" si="23"/>
        <v>199</v>
      </c>
    </row>
    <row r="105" spans="1:30" ht="15.75">
      <c r="A105" s="447" t="s">
        <v>472</v>
      </c>
      <c r="B105" s="448" t="s">
        <v>473</v>
      </c>
      <c r="C105" s="444">
        <v>2</v>
      </c>
      <c r="D105" s="444">
        <v>11</v>
      </c>
      <c r="E105" s="444">
        <v>2</v>
      </c>
      <c r="F105" s="445">
        <f t="shared" si="16"/>
        <v>15</v>
      </c>
      <c r="G105" s="1667">
        <v>2</v>
      </c>
      <c r="H105" s="1668">
        <v>6</v>
      </c>
      <c r="I105" s="1668">
        <v>0</v>
      </c>
      <c r="J105" s="1669">
        <f t="shared" si="17"/>
        <v>8</v>
      </c>
      <c r="K105" s="1667">
        <v>3</v>
      </c>
      <c r="L105" s="1668">
        <v>1</v>
      </c>
      <c r="M105" s="1668">
        <v>0</v>
      </c>
      <c r="N105" s="1669">
        <f t="shared" si="18"/>
        <v>4</v>
      </c>
      <c r="O105" s="1667">
        <v>1</v>
      </c>
      <c r="P105" s="1668">
        <v>4</v>
      </c>
      <c r="Q105" s="1668">
        <v>1</v>
      </c>
      <c r="R105" s="1669">
        <f t="shared" si="19"/>
        <v>6</v>
      </c>
      <c r="S105" s="1667">
        <v>1</v>
      </c>
      <c r="T105" s="1668">
        <v>3</v>
      </c>
      <c r="U105" s="1668">
        <v>0</v>
      </c>
      <c r="V105" s="1669">
        <f t="shared" si="20"/>
        <v>4</v>
      </c>
      <c r="W105" s="1667">
        <v>0</v>
      </c>
      <c r="X105" s="1668">
        <v>1</v>
      </c>
      <c r="Y105" s="1668">
        <v>0</v>
      </c>
      <c r="Z105" s="1669">
        <f t="shared" si="21"/>
        <v>1</v>
      </c>
      <c r="AA105" s="446">
        <f t="shared" si="22"/>
        <v>254</v>
      </c>
      <c r="AB105" s="444">
        <f t="shared" si="22"/>
        <v>793</v>
      </c>
      <c r="AC105" s="444">
        <f t="shared" si="22"/>
        <v>140</v>
      </c>
      <c r="AD105" s="445">
        <f t="shared" si="23"/>
        <v>1187</v>
      </c>
    </row>
    <row r="106" spans="1:30" ht="15.75">
      <c r="A106" s="447" t="s">
        <v>474</v>
      </c>
      <c r="B106" s="448" t="s">
        <v>475</v>
      </c>
      <c r="C106" s="444">
        <v>0</v>
      </c>
      <c r="D106" s="444">
        <v>0</v>
      </c>
      <c r="E106" s="444">
        <v>0</v>
      </c>
      <c r="F106" s="445">
        <f t="shared" si="16"/>
        <v>0</v>
      </c>
      <c r="G106" s="1667">
        <v>0</v>
      </c>
      <c r="H106" s="1668">
        <v>1</v>
      </c>
      <c r="I106" s="1668">
        <v>0</v>
      </c>
      <c r="J106" s="1669">
        <f t="shared" si="17"/>
        <v>1</v>
      </c>
      <c r="K106" s="1667">
        <v>0</v>
      </c>
      <c r="L106" s="1668">
        <v>0</v>
      </c>
      <c r="M106" s="1668">
        <v>0</v>
      </c>
      <c r="N106" s="1669">
        <f t="shared" si="18"/>
        <v>0</v>
      </c>
      <c r="O106" s="1667">
        <v>0</v>
      </c>
      <c r="P106" s="1668">
        <v>0</v>
      </c>
      <c r="Q106" s="1668">
        <v>0</v>
      </c>
      <c r="R106" s="1669">
        <f t="shared" si="19"/>
        <v>0</v>
      </c>
      <c r="S106" s="1667">
        <v>0</v>
      </c>
      <c r="T106" s="1668">
        <v>0</v>
      </c>
      <c r="U106" s="1668">
        <v>0</v>
      </c>
      <c r="V106" s="1669">
        <f t="shared" si="20"/>
        <v>0</v>
      </c>
      <c r="W106" s="1667">
        <v>0</v>
      </c>
      <c r="X106" s="1668">
        <v>0</v>
      </c>
      <c r="Y106" s="1668">
        <v>0</v>
      </c>
      <c r="Z106" s="1669">
        <f t="shared" si="21"/>
        <v>0</v>
      </c>
      <c r="AA106" s="446">
        <f t="shared" si="22"/>
        <v>9</v>
      </c>
      <c r="AB106" s="444">
        <f t="shared" si="22"/>
        <v>40</v>
      </c>
      <c r="AC106" s="444">
        <f t="shared" si="22"/>
        <v>43</v>
      </c>
      <c r="AD106" s="445">
        <f t="shared" si="23"/>
        <v>92</v>
      </c>
    </row>
    <row r="107" spans="1:30" ht="15.75">
      <c r="A107" s="447" t="s">
        <v>476</v>
      </c>
      <c r="B107" s="448" t="s">
        <v>477</v>
      </c>
      <c r="C107" s="444">
        <v>0</v>
      </c>
      <c r="D107" s="444">
        <v>0</v>
      </c>
      <c r="E107" s="444">
        <v>0</v>
      </c>
      <c r="F107" s="445">
        <f t="shared" si="16"/>
        <v>0</v>
      </c>
      <c r="G107" s="1667">
        <v>0</v>
      </c>
      <c r="H107" s="1668">
        <v>0</v>
      </c>
      <c r="I107" s="1668">
        <v>0</v>
      </c>
      <c r="J107" s="1669">
        <f t="shared" si="17"/>
        <v>0</v>
      </c>
      <c r="K107" s="1667">
        <v>0</v>
      </c>
      <c r="L107" s="1668">
        <v>0</v>
      </c>
      <c r="M107" s="1668">
        <v>0</v>
      </c>
      <c r="N107" s="1669">
        <f t="shared" si="18"/>
        <v>0</v>
      </c>
      <c r="O107" s="1667">
        <v>0</v>
      </c>
      <c r="P107" s="1668">
        <v>0</v>
      </c>
      <c r="Q107" s="1668">
        <v>0</v>
      </c>
      <c r="R107" s="1669">
        <f t="shared" si="19"/>
        <v>0</v>
      </c>
      <c r="S107" s="1667">
        <v>0</v>
      </c>
      <c r="T107" s="1668">
        <v>0</v>
      </c>
      <c r="U107" s="1668">
        <v>0</v>
      </c>
      <c r="V107" s="1669">
        <f t="shared" si="20"/>
        <v>0</v>
      </c>
      <c r="W107" s="1667">
        <v>0</v>
      </c>
      <c r="X107" s="1668">
        <v>0</v>
      </c>
      <c r="Y107" s="1668">
        <v>0</v>
      </c>
      <c r="Z107" s="1669">
        <f t="shared" si="21"/>
        <v>0</v>
      </c>
      <c r="AA107" s="446">
        <f t="shared" si="22"/>
        <v>2</v>
      </c>
      <c r="AB107" s="444">
        <f t="shared" si="22"/>
        <v>10</v>
      </c>
      <c r="AC107" s="444">
        <f t="shared" si="22"/>
        <v>3</v>
      </c>
      <c r="AD107" s="445">
        <f t="shared" si="23"/>
        <v>15</v>
      </c>
    </row>
    <row r="108" spans="1:30" ht="15.75">
      <c r="A108" s="447" t="s">
        <v>478</v>
      </c>
      <c r="B108" s="448" t="s">
        <v>479</v>
      </c>
      <c r="C108" s="444">
        <v>0</v>
      </c>
      <c r="D108" s="444">
        <v>0</v>
      </c>
      <c r="E108" s="444">
        <v>0</v>
      </c>
      <c r="F108" s="445">
        <f t="shared" si="16"/>
        <v>0</v>
      </c>
      <c r="G108" s="1667">
        <v>0</v>
      </c>
      <c r="H108" s="1668">
        <v>0</v>
      </c>
      <c r="I108" s="1668">
        <v>0</v>
      </c>
      <c r="J108" s="1669">
        <f t="shared" si="17"/>
        <v>0</v>
      </c>
      <c r="K108" s="1667">
        <v>0</v>
      </c>
      <c r="L108" s="1668">
        <v>0</v>
      </c>
      <c r="M108" s="1668">
        <v>0</v>
      </c>
      <c r="N108" s="1669">
        <f t="shared" si="18"/>
        <v>0</v>
      </c>
      <c r="O108" s="1667">
        <v>0</v>
      </c>
      <c r="P108" s="1668">
        <v>0</v>
      </c>
      <c r="Q108" s="1668">
        <v>0</v>
      </c>
      <c r="R108" s="1669">
        <f t="shared" si="19"/>
        <v>0</v>
      </c>
      <c r="S108" s="1667">
        <v>0</v>
      </c>
      <c r="T108" s="1668">
        <v>2</v>
      </c>
      <c r="U108" s="1668">
        <v>0</v>
      </c>
      <c r="V108" s="1669">
        <f t="shared" si="20"/>
        <v>2</v>
      </c>
      <c r="W108" s="1667">
        <v>0</v>
      </c>
      <c r="X108" s="1668">
        <v>0</v>
      </c>
      <c r="Y108" s="1668">
        <v>0</v>
      </c>
      <c r="Z108" s="1669">
        <f t="shared" si="21"/>
        <v>0</v>
      </c>
      <c r="AA108" s="446">
        <f t="shared" ref="AA108:AC123" si="24">C24+G24+K24+O24+S24+W24+AA24+C66+G66+K66+O66+S66+W66+AA66+C108+G108+K108+O108+S108+W108</f>
        <v>2</v>
      </c>
      <c r="AB108" s="444">
        <f t="shared" si="24"/>
        <v>28</v>
      </c>
      <c r="AC108" s="444">
        <f t="shared" si="24"/>
        <v>14</v>
      </c>
      <c r="AD108" s="445">
        <f t="shared" si="23"/>
        <v>44</v>
      </c>
    </row>
    <row r="109" spans="1:30" ht="15.75">
      <c r="A109" s="447" t="s">
        <v>480</v>
      </c>
      <c r="B109" s="448" t="s">
        <v>481</v>
      </c>
      <c r="C109" s="444">
        <v>2</v>
      </c>
      <c r="D109" s="444">
        <v>21</v>
      </c>
      <c r="E109" s="444">
        <v>0</v>
      </c>
      <c r="F109" s="445">
        <f t="shared" si="16"/>
        <v>23</v>
      </c>
      <c r="G109" s="1667">
        <v>2</v>
      </c>
      <c r="H109" s="1668">
        <v>8</v>
      </c>
      <c r="I109" s="1668">
        <v>0</v>
      </c>
      <c r="J109" s="1669">
        <f t="shared" si="17"/>
        <v>10</v>
      </c>
      <c r="K109" s="1667">
        <v>2</v>
      </c>
      <c r="L109" s="1668">
        <v>2</v>
      </c>
      <c r="M109" s="1668">
        <v>0</v>
      </c>
      <c r="N109" s="1669">
        <f t="shared" si="18"/>
        <v>4</v>
      </c>
      <c r="O109" s="1667">
        <v>0</v>
      </c>
      <c r="P109" s="1668">
        <v>2</v>
      </c>
      <c r="Q109" s="1668">
        <v>0</v>
      </c>
      <c r="R109" s="1669">
        <f t="shared" si="19"/>
        <v>2</v>
      </c>
      <c r="S109" s="1667">
        <v>0</v>
      </c>
      <c r="T109" s="1668">
        <v>0</v>
      </c>
      <c r="U109" s="1668">
        <v>0</v>
      </c>
      <c r="V109" s="1669">
        <f t="shared" si="20"/>
        <v>0</v>
      </c>
      <c r="W109" s="1667">
        <v>0</v>
      </c>
      <c r="X109" s="1668">
        <v>2</v>
      </c>
      <c r="Y109" s="1668">
        <v>0</v>
      </c>
      <c r="Z109" s="1669">
        <f t="shared" si="21"/>
        <v>2</v>
      </c>
      <c r="AA109" s="446">
        <f t="shared" si="24"/>
        <v>88</v>
      </c>
      <c r="AB109" s="444">
        <f t="shared" si="24"/>
        <v>711</v>
      </c>
      <c r="AC109" s="444">
        <f t="shared" si="24"/>
        <v>105</v>
      </c>
      <c r="AD109" s="445">
        <f t="shared" si="23"/>
        <v>904</v>
      </c>
    </row>
    <row r="110" spans="1:30" ht="15.75">
      <c r="A110" s="447" t="s">
        <v>482</v>
      </c>
      <c r="B110" s="448" t="s">
        <v>483</v>
      </c>
      <c r="C110" s="444">
        <v>0</v>
      </c>
      <c r="D110" s="444">
        <v>7</v>
      </c>
      <c r="E110" s="444">
        <v>0</v>
      </c>
      <c r="F110" s="445">
        <f t="shared" si="16"/>
        <v>7</v>
      </c>
      <c r="G110" s="1667">
        <v>0</v>
      </c>
      <c r="H110" s="1668">
        <v>1</v>
      </c>
      <c r="I110" s="1668">
        <v>0</v>
      </c>
      <c r="J110" s="1669">
        <f t="shared" si="17"/>
        <v>1</v>
      </c>
      <c r="K110" s="1667">
        <v>1</v>
      </c>
      <c r="L110" s="1668">
        <v>0</v>
      </c>
      <c r="M110" s="1668">
        <v>0</v>
      </c>
      <c r="N110" s="1669">
        <f t="shared" si="18"/>
        <v>1</v>
      </c>
      <c r="O110" s="1667">
        <v>0</v>
      </c>
      <c r="P110" s="1668">
        <v>1</v>
      </c>
      <c r="Q110" s="1668">
        <v>0</v>
      </c>
      <c r="R110" s="1669">
        <f t="shared" si="19"/>
        <v>1</v>
      </c>
      <c r="S110" s="1667">
        <v>0</v>
      </c>
      <c r="T110" s="1668">
        <v>0</v>
      </c>
      <c r="U110" s="1668">
        <v>0</v>
      </c>
      <c r="V110" s="1669">
        <f t="shared" si="20"/>
        <v>0</v>
      </c>
      <c r="W110" s="1667">
        <v>0</v>
      </c>
      <c r="X110" s="1668">
        <v>1</v>
      </c>
      <c r="Y110" s="1668">
        <v>0</v>
      </c>
      <c r="Z110" s="1669">
        <f t="shared" si="21"/>
        <v>1</v>
      </c>
      <c r="AA110" s="446">
        <f t="shared" si="24"/>
        <v>28</v>
      </c>
      <c r="AB110" s="444">
        <f t="shared" si="24"/>
        <v>382</v>
      </c>
      <c r="AC110" s="444">
        <f t="shared" si="24"/>
        <v>91</v>
      </c>
      <c r="AD110" s="445">
        <f t="shared" si="23"/>
        <v>501</v>
      </c>
    </row>
    <row r="111" spans="1:30" ht="15.75">
      <c r="A111" s="447" t="s">
        <v>484</v>
      </c>
      <c r="B111" s="448" t="s">
        <v>485</v>
      </c>
      <c r="C111" s="444">
        <v>7</v>
      </c>
      <c r="D111" s="444">
        <v>5</v>
      </c>
      <c r="E111" s="444">
        <v>0</v>
      </c>
      <c r="F111" s="445">
        <f t="shared" si="16"/>
        <v>12</v>
      </c>
      <c r="G111" s="1667">
        <v>1</v>
      </c>
      <c r="H111" s="1668">
        <v>2</v>
      </c>
      <c r="I111" s="1668">
        <v>1</v>
      </c>
      <c r="J111" s="1669">
        <f t="shared" si="17"/>
        <v>4</v>
      </c>
      <c r="K111" s="1667">
        <v>0</v>
      </c>
      <c r="L111" s="1668">
        <v>2</v>
      </c>
      <c r="M111" s="1668">
        <v>0</v>
      </c>
      <c r="N111" s="1669">
        <f t="shared" si="18"/>
        <v>2</v>
      </c>
      <c r="O111" s="1667">
        <v>0</v>
      </c>
      <c r="P111" s="1668">
        <v>0</v>
      </c>
      <c r="Q111" s="1668">
        <v>0</v>
      </c>
      <c r="R111" s="1669">
        <f t="shared" si="19"/>
        <v>0</v>
      </c>
      <c r="S111" s="1667">
        <v>0</v>
      </c>
      <c r="T111" s="1668">
        <v>0</v>
      </c>
      <c r="U111" s="1668">
        <v>0</v>
      </c>
      <c r="V111" s="1669">
        <f t="shared" si="20"/>
        <v>0</v>
      </c>
      <c r="W111" s="1667">
        <v>0</v>
      </c>
      <c r="X111" s="1668">
        <v>0</v>
      </c>
      <c r="Y111" s="1668">
        <v>0</v>
      </c>
      <c r="Z111" s="1669">
        <f t="shared" si="21"/>
        <v>0</v>
      </c>
      <c r="AA111" s="446">
        <f t="shared" si="24"/>
        <v>130</v>
      </c>
      <c r="AB111" s="444">
        <f t="shared" si="24"/>
        <v>484</v>
      </c>
      <c r="AC111" s="444">
        <f t="shared" si="24"/>
        <v>214</v>
      </c>
      <c r="AD111" s="445">
        <f t="shared" si="23"/>
        <v>828</v>
      </c>
    </row>
    <row r="112" spans="1:30" ht="15.75">
      <c r="A112" s="447" t="s">
        <v>486</v>
      </c>
      <c r="B112" s="448" t="s">
        <v>487</v>
      </c>
      <c r="C112" s="444">
        <v>0</v>
      </c>
      <c r="D112" s="444">
        <v>1</v>
      </c>
      <c r="E112" s="444">
        <v>0</v>
      </c>
      <c r="F112" s="445">
        <f t="shared" si="16"/>
        <v>1</v>
      </c>
      <c r="G112" s="1667">
        <v>0</v>
      </c>
      <c r="H112" s="1668">
        <v>0</v>
      </c>
      <c r="I112" s="1668">
        <v>0</v>
      </c>
      <c r="J112" s="1669">
        <f t="shared" si="17"/>
        <v>0</v>
      </c>
      <c r="K112" s="1667">
        <v>0</v>
      </c>
      <c r="L112" s="1668">
        <v>0</v>
      </c>
      <c r="M112" s="1668">
        <v>0</v>
      </c>
      <c r="N112" s="1669">
        <f t="shared" si="18"/>
        <v>0</v>
      </c>
      <c r="O112" s="1667">
        <v>0</v>
      </c>
      <c r="P112" s="1668">
        <v>0</v>
      </c>
      <c r="Q112" s="1668">
        <v>0</v>
      </c>
      <c r="R112" s="1669">
        <f t="shared" si="19"/>
        <v>0</v>
      </c>
      <c r="S112" s="1667">
        <v>0</v>
      </c>
      <c r="T112" s="1668">
        <v>0</v>
      </c>
      <c r="U112" s="1668">
        <v>1</v>
      </c>
      <c r="V112" s="1669">
        <f t="shared" si="20"/>
        <v>1</v>
      </c>
      <c r="W112" s="1667">
        <v>0</v>
      </c>
      <c r="X112" s="1668">
        <v>0</v>
      </c>
      <c r="Y112" s="1668">
        <v>0</v>
      </c>
      <c r="Z112" s="1669">
        <f t="shared" si="21"/>
        <v>0</v>
      </c>
      <c r="AA112" s="446">
        <f t="shared" si="24"/>
        <v>6</v>
      </c>
      <c r="AB112" s="444">
        <f t="shared" si="24"/>
        <v>62</v>
      </c>
      <c r="AC112" s="444">
        <f t="shared" si="24"/>
        <v>39</v>
      </c>
      <c r="AD112" s="445">
        <f t="shared" si="23"/>
        <v>107</v>
      </c>
    </row>
    <row r="113" spans="1:30" ht="15.75">
      <c r="A113" s="447" t="s">
        <v>488</v>
      </c>
      <c r="B113" s="448" t="s">
        <v>489</v>
      </c>
      <c r="C113" s="444">
        <v>4</v>
      </c>
      <c r="D113" s="444">
        <v>33</v>
      </c>
      <c r="E113" s="444">
        <v>0</v>
      </c>
      <c r="F113" s="445">
        <f t="shared" si="16"/>
        <v>37</v>
      </c>
      <c r="G113" s="1667">
        <v>0</v>
      </c>
      <c r="H113" s="1668">
        <v>12</v>
      </c>
      <c r="I113" s="1668">
        <v>0</v>
      </c>
      <c r="J113" s="1669">
        <f t="shared" si="17"/>
        <v>12</v>
      </c>
      <c r="K113" s="1667">
        <v>5</v>
      </c>
      <c r="L113" s="1668">
        <v>8</v>
      </c>
      <c r="M113" s="1668">
        <v>0</v>
      </c>
      <c r="N113" s="1669">
        <f t="shared" si="18"/>
        <v>13</v>
      </c>
      <c r="O113" s="1667">
        <v>1</v>
      </c>
      <c r="P113" s="1668">
        <v>7</v>
      </c>
      <c r="Q113" s="1668">
        <v>0</v>
      </c>
      <c r="R113" s="1669">
        <f t="shared" si="19"/>
        <v>8</v>
      </c>
      <c r="S113" s="1667">
        <v>1</v>
      </c>
      <c r="T113" s="1668">
        <v>4</v>
      </c>
      <c r="U113" s="1668">
        <v>0</v>
      </c>
      <c r="V113" s="1669">
        <f t="shared" si="20"/>
        <v>5</v>
      </c>
      <c r="W113" s="1667">
        <v>2</v>
      </c>
      <c r="X113" s="1668">
        <v>7</v>
      </c>
      <c r="Y113" s="1668">
        <v>0</v>
      </c>
      <c r="Z113" s="1669">
        <f t="shared" si="21"/>
        <v>9</v>
      </c>
      <c r="AA113" s="446">
        <f t="shared" si="24"/>
        <v>335</v>
      </c>
      <c r="AB113" s="444">
        <f t="shared" si="24"/>
        <v>1488</v>
      </c>
      <c r="AC113" s="444">
        <f t="shared" si="24"/>
        <v>359</v>
      </c>
      <c r="AD113" s="445">
        <f t="shared" si="23"/>
        <v>2182</v>
      </c>
    </row>
    <row r="114" spans="1:30" ht="15.75">
      <c r="A114" s="447" t="s">
        <v>490</v>
      </c>
      <c r="B114" s="448" t="s">
        <v>491</v>
      </c>
      <c r="C114" s="444">
        <v>1</v>
      </c>
      <c r="D114" s="444">
        <v>1</v>
      </c>
      <c r="E114" s="444">
        <v>1</v>
      </c>
      <c r="F114" s="445">
        <f t="shared" si="16"/>
        <v>3</v>
      </c>
      <c r="G114" s="1667">
        <v>0</v>
      </c>
      <c r="H114" s="1668">
        <v>0</v>
      </c>
      <c r="I114" s="1668">
        <v>0</v>
      </c>
      <c r="J114" s="1669">
        <f t="shared" si="17"/>
        <v>0</v>
      </c>
      <c r="K114" s="1667">
        <v>0</v>
      </c>
      <c r="L114" s="1668">
        <v>0</v>
      </c>
      <c r="M114" s="1668">
        <v>0</v>
      </c>
      <c r="N114" s="1669">
        <f t="shared" si="18"/>
        <v>0</v>
      </c>
      <c r="O114" s="1667">
        <v>0</v>
      </c>
      <c r="P114" s="1668">
        <v>0</v>
      </c>
      <c r="Q114" s="1668">
        <v>0</v>
      </c>
      <c r="R114" s="1669">
        <f t="shared" si="19"/>
        <v>0</v>
      </c>
      <c r="S114" s="1667">
        <v>0</v>
      </c>
      <c r="T114" s="1668">
        <v>0</v>
      </c>
      <c r="U114" s="1668">
        <v>0</v>
      </c>
      <c r="V114" s="1669">
        <f t="shared" si="20"/>
        <v>0</v>
      </c>
      <c r="W114" s="1667">
        <v>0</v>
      </c>
      <c r="X114" s="1668">
        <v>0</v>
      </c>
      <c r="Y114" s="1668">
        <v>0</v>
      </c>
      <c r="Z114" s="1669">
        <f t="shared" si="21"/>
        <v>0</v>
      </c>
      <c r="AA114" s="446">
        <f t="shared" si="24"/>
        <v>14</v>
      </c>
      <c r="AB114" s="444">
        <f t="shared" si="24"/>
        <v>66</v>
      </c>
      <c r="AC114" s="444">
        <f t="shared" si="24"/>
        <v>57</v>
      </c>
      <c r="AD114" s="445">
        <f t="shared" si="23"/>
        <v>137</v>
      </c>
    </row>
    <row r="115" spans="1:30" ht="15.75">
      <c r="A115" s="447" t="s">
        <v>492</v>
      </c>
      <c r="B115" s="448" t="s">
        <v>493</v>
      </c>
      <c r="C115" s="444">
        <v>0</v>
      </c>
      <c r="D115" s="444">
        <v>0</v>
      </c>
      <c r="E115" s="444">
        <v>0</v>
      </c>
      <c r="F115" s="445">
        <f t="shared" si="16"/>
        <v>0</v>
      </c>
      <c r="G115" s="1667">
        <v>0</v>
      </c>
      <c r="H115" s="1668">
        <v>0</v>
      </c>
      <c r="I115" s="1668">
        <v>0</v>
      </c>
      <c r="J115" s="1669">
        <f t="shared" si="17"/>
        <v>0</v>
      </c>
      <c r="K115" s="1667">
        <v>0</v>
      </c>
      <c r="L115" s="1668">
        <v>0</v>
      </c>
      <c r="M115" s="1668">
        <v>0</v>
      </c>
      <c r="N115" s="1669">
        <f t="shared" si="18"/>
        <v>0</v>
      </c>
      <c r="O115" s="1667">
        <v>0</v>
      </c>
      <c r="P115" s="1668">
        <v>0</v>
      </c>
      <c r="Q115" s="1668">
        <v>0</v>
      </c>
      <c r="R115" s="1669">
        <f t="shared" si="19"/>
        <v>0</v>
      </c>
      <c r="S115" s="1667">
        <v>0</v>
      </c>
      <c r="T115" s="1668">
        <v>0</v>
      </c>
      <c r="U115" s="1668">
        <v>0</v>
      </c>
      <c r="V115" s="1669">
        <f t="shared" si="20"/>
        <v>0</v>
      </c>
      <c r="W115" s="1667">
        <v>0</v>
      </c>
      <c r="X115" s="1668">
        <v>0</v>
      </c>
      <c r="Y115" s="1668">
        <v>0</v>
      </c>
      <c r="Z115" s="1669">
        <f t="shared" si="21"/>
        <v>0</v>
      </c>
      <c r="AA115" s="446">
        <f t="shared" si="24"/>
        <v>0</v>
      </c>
      <c r="AB115" s="444">
        <f t="shared" si="24"/>
        <v>0</v>
      </c>
      <c r="AC115" s="444">
        <f t="shared" si="24"/>
        <v>0</v>
      </c>
      <c r="AD115" s="445">
        <f t="shared" si="23"/>
        <v>0</v>
      </c>
    </row>
    <row r="116" spans="1:30" ht="15.75">
      <c r="A116" s="447" t="s">
        <v>494</v>
      </c>
      <c r="B116" s="448" t="s">
        <v>495</v>
      </c>
      <c r="C116" s="444">
        <v>0</v>
      </c>
      <c r="D116" s="444">
        <v>0</v>
      </c>
      <c r="E116" s="444">
        <v>0</v>
      </c>
      <c r="F116" s="445">
        <f t="shared" si="16"/>
        <v>0</v>
      </c>
      <c r="G116" s="1667">
        <v>0</v>
      </c>
      <c r="H116" s="1668">
        <v>0</v>
      </c>
      <c r="I116" s="1668">
        <v>0</v>
      </c>
      <c r="J116" s="1669">
        <f t="shared" si="17"/>
        <v>0</v>
      </c>
      <c r="K116" s="1667">
        <v>0</v>
      </c>
      <c r="L116" s="1668">
        <v>0</v>
      </c>
      <c r="M116" s="1668">
        <v>0</v>
      </c>
      <c r="N116" s="1669">
        <f t="shared" si="18"/>
        <v>0</v>
      </c>
      <c r="O116" s="1667">
        <v>0</v>
      </c>
      <c r="P116" s="1668">
        <v>0</v>
      </c>
      <c r="Q116" s="1668">
        <v>0</v>
      </c>
      <c r="R116" s="1669">
        <f t="shared" si="19"/>
        <v>0</v>
      </c>
      <c r="S116" s="1667">
        <v>0</v>
      </c>
      <c r="T116" s="1668">
        <v>0</v>
      </c>
      <c r="U116" s="1668">
        <v>0</v>
      </c>
      <c r="V116" s="1669">
        <f t="shared" si="20"/>
        <v>0</v>
      </c>
      <c r="W116" s="1667">
        <v>0</v>
      </c>
      <c r="X116" s="1668">
        <v>0</v>
      </c>
      <c r="Y116" s="1668">
        <v>0</v>
      </c>
      <c r="Z116" s="1669">
        <f t="shared" si="21"/>
        <v>0</v>
      </c>
      <c r="AA116" s="446">
        <f t="shared" si="24"/>
        <v>10</v>
      </c>
      <c r="AB116" s="444">
        <f t="shared" si="24"/>
        <v>59</v>
      </c>
      <c r="AC116" s="444">
        <f t="shared" si="24"/>
        <v>47</v>
      </c>
      <c r="AD116" s="445">
        <f t="shared" si="23"/>
        <v>116</v>
      </c>
    </row>
    <row r="117" spans="1:30" ht="15.75">
      <c r="A117" s="447" t="s">
        <v>496</v>
      </c>
      <c r="B117" s="448" t="s">
        <v>497</v>
      </c>
      <c r="C117" s="444">
        <v>0</v>
      </c>
      <c r="D117" s="444">
        <v>1</v>
      </c>
      <c r="E117" s="444">
        <v>0</v>
      </c>
      <c r="F117" s="445">
        <f t="shared" si="16"/>
        <v>1</v>
      </c>
      <c r="G117" s="1667">
        <v>0</v>
      </c>
      <c r="H117" s="1668">
        <v>2</v>
      </c>
      <c r="I117" s="1668">
        <v>0</v>
      </c>
      <c r="J117" s="1669">
        <f t="shared" si="17"/>
        <v>2</v>
      </c>
      <c r="K117" s="1667">
        <v>0</v>
      </c>
      <c r="L117" s="1668">
        <v>0</v>
      </c>
      <c r="M117" s="1668">
        <v>0</v>
      </c>
      <c r="N117" s="1669">
        <f t="shared" si="18"/>
        <v>0</v>
      </c>
      <c r="O117" s="1667">
        <v>0</v>
      </c>
      <c r="P117" s="1668">
        <v>0</v>
      </c>
      <c r="Q117" s="1668">
        <v>0</v>
      </c>
      <c r="R117" s="1669">
        <f t="shared" si="19"/>
        <v>0</v>
      </c>
      <c r="S117" s="1667">
        <v>0</v>
      </c>
      <c r="T117" s="1668">
        <v>0</v>
      </c>
      <c r="U117" s="1668">
        <v>0</v>
      </c>
      <c r="V117" s="1669">
        <f t="shared" si="20"/>
        <v>0</v>
      </c>
      <c r="W117" s="1667">
        <v>0</v>
      </c>
      <c r="X117" s="1668">
        <v>0</v>
      </c>
      <c r="Y117" s="1668">
        <v>0</v>
      </c>
      <c r="Z117" s="1669">
        <f t="shared" si="21"/>
        <v>0</v>
      </c>
      <c r="AA117" s="446">
        <f t="shared" si="24"/>
        <v>35</v>
      </c>
      <c r="AB117" s="444">
        <f t="shared" si="24"/>
        <v>86</v>
      </c>
      <c r="AC117" s="444">
        <f t="shared" si="24"/>
        <v>17</v>
      </c>
      <c r="AD117" s="445">
        <f t="shared" si="23"/>
        <v>138</v>
      </c>
    </row>
    <row r="118" spans="1:30" ht="15.75">
      <c r="A118" s="447" t="s">
        <v>498</v>
      </c>
      <c r="B118" s="448" t="s">
        <v>499</v>
      </c>
      <c r="C118" s="444">
        <v>1</v>
      </c>
      <c r="D118" s="444">
        <v>0</v>
      </c>
      <c r="E118" s="444">
        <v>0</v>
      </c>
      <c r="F118" s="445">
        <f t="shared" si="16"/>
        <v>1</v>
      </c>
      <c r="G118" s="1667">
        <v>0</v>
      </c>
      <c r="H118" s="1668">
        <v>0</v>
      </c>
      <c r="I118" s="1668">
        <v>0</v>
      </c>
      <c r="J118" s="1669">
        <f t="shared" si="17"/>
        <v>0</v>
      </c>
      <c r="K118" s="1667">
        <v>0</v>
      </c>
      <c r="L118" s="1668">
        <v>0</v>
      </c>
      <c r="M118" s="1668">
        <v>0</v>
      </c>
      <c r="N118" s="1669">
        <f t="shared" si="18"/>
        <v>0</v>
      </c>
      <c r="O118" s="1667">
        <v>0</v>
      </c>
      <c r="P118" s="1668">
        <v>0</v>
      </c>
      <c r="Q118" s="1668">
        <v>0</v>
      </c>
      <c r="R118" s="1669">
        <f t="shared" si="19"/>
        <v>0</v>
      </c>
      <c r="S118" s="1667">
        <v>0</v>
      </c>
      <c r="T118" s="1668">
        <v>0</v>
      </c>
      <c r="U118" s="1668">
        <v>0</v>
      </c>
      <c r="V118" s="1669">
        <f t="shared" si="20"/>
        <v>0</v>
      </c>
      <c r="W118" s="1667">
        <v>0</v>
      </c>
      <c r="X118" s="1668">
        <v>0</v>
      </c>
      <c r="Y118" s="1668">
        <v>0</v>
      </c>
      <c r="Z118" s="1669">
        <f t="shared" si="21"/>
        <v>0</v>
      </c>
      <c r="AA118" s="446">
        <f t="shared" si="24"/>
        <v>66</v>
      </c>
      <c r="AB118" s="444">
        <f t="shared" si="24"/>
        <v>54</v>
      </c>
      <c r="AC118" s="444">
        <f t="shared" si="24"/>
        <v>5</v>
      </c>
      <c r="AD118" s="445">
        <f t="shared" si="23"/>
        <v>125</v>
      </c>
    </row>
    <row r="119" spans="1:30" ht="15.75">
      <c r="A119" s="447" t="s">
        <v>500</v>
      </c>
      <c r="B119" s="448" t="s">
        <v>501</v>
      </c>
      <c r="C119" s="444">
        <v>0</v>
      </c>
      <c r="D119" s="444">
        <v>0</v>
      </c>
      <c r="E119" s="444">
        <v>0</v>
      </c>
      <c r="F119" s="445">
        <f t="shared" si="16"/>
        <v>0</v>
      </c>
      <c r="G119" s="1667">
        <v>0</v>
      </c>
      <c r="H119" s="1668">
        <v>0</v>
      </c>
      <c r="I119" s="1668">
        <v>0</v>
      </c>
      <c r="J119" s="1669">
        <f t="shared" si="17"/>
        <v>0</v>
      </c>
      <c r="K119" s="1667">
        <v>0</v>
      </c>
      <c r="L119" s="1668">
        <v>1</v>
      </c>
      <c r="M119" s="1668">
        <v>0</v>
      </c>
      <c r="N119" s="1669">
        <f t="shared" si="18"/>
        <v>1</v>
      </c>
      <c r="O119" s="1667">
        <v>0</v>
      </c>
      <c r="P119" s="1668">
        <v>0</v>
      </c>
      <c r="Q119" s="1668">
        <v>0</v>
      </c>
      <c r="R119" s="1669">
        <f t="shared" si="19"/>
        <v>0</v>
      </c>
      <c r="S119" s="1667">
        <v>0</v>
      </c>
      <c r="T119" s="1668">
        <v>0</v>
      </c>
      <c r="U119" s="1668">
        <v>0</v>
      </c>
      <c r="V119" s="1669">
        <f t="shared" si="20"/>
        <v>0</v>
      </c>
      <c r="W119" s="1667">
        <v>0</v>
      </c>
      <c r="X119" s="1668">
        <v>0</v>
      </c>
      <c r="Y119" s="1668">
        <v>0</v>
      </c>
      <c r="Z119" s="1669">
        <f t="shared" si="21"/>
        <v>0</v>
      </c>
      <c r="AA119" s="446">
        <f t="shared" si="24"/>
        <v>9</v>
      </c>
      <c r="AB119" s="444">
        <f t="shared" si="24"/>
        <v>38</v>
      </c>
      <c r="AC119" s="444">
        <f t="shared" si="24"/>
        <v>29</v>
      </c>
      <c r="AD119" s="445">
        <f t="shared" si="23"/>
        <v>76</v>
      </c>
    </row>
    <row r="120" spans="1:30" ht="15.75">
      <c r="A120" s="447" t="s">
        <v>502</v>
      </c>
      <c r="B120" s="448" t="s">
        <v>503</v>
      </c>
      <c r="C120" s="444">
        <v>0</v>
      </c>
      <c r="D120" s="444">
        <v>0</v>
      </c>
      <c r="E120" s="444">
        <v>0</v>
      </c>
      <c r="F120" s="445">
        <f t="shared" si="16"/>
        <v>0</v>
      </c>
      <c r="G120" s="1667">
        <v>0</v>
      </c>
      <c r="H120" s="1668">
        <v>0</v>
      </c>
      <c r="I120" s="1668">
        <v>0</v>
      </c>
      <c r="J120" s="1669">
        <f t="shared" si="17"/>
        <v>0</v>
      </c>
      <c r="K120" s="1667">
        <v>0</v>
      </c>
      <c r="L120" s="1668">
        <v>0</v>
      </c>
      <c r="M120" s="1668">
        <v>0</v>
      </c>
      <c r="N120" s="1669">
        <f t="shared" si="18"/>
        <v>0</v>
      </c>
      <c r="O120" s="1667">
        <v>0</v>
      </c>
      <c r="P120" s="1668">
        <v>0</v>
      </c>
      <c r="Q120" s="1668">
        <v>0</v>
      </c>
      <c r="R120" s="1669">
        <f t="shared" si="19"/>
        <v>0</v>
      </c>
      <c r="S120" s="1667">
        <v>0</v>
      </c>
      <c r="T120" s="1668">
        <v>0</v>
      </c>
      <c r="U120" s="1668">
        <v>0</v>
      </c>
      <c r="V120" s="1669">
        <f t="shared" si="20"/>
        <v>0</v>
      </c>
      <c r="W120" s="1667">
        <v>0</v>
      </c>
      <c r="X120" s="1668">
        <v>0</v>
      </c>
      <c r="Y120" s="1668">
        <v>0</v>
      </c>
      <c r="Z120" s="1669">
        <f t="shared" si="21"/>
        <v>0</v>
      </c>
      <c r="AA120" s="446">
        <f t="shared" si="24"/>
        <v>0</v>
      </c>
      <c r="AB120" s="444">
        <f t="shared" si="24"/>
        <v>4</v>
      </c>
      <c r="AC120" s="444">
        <f t="shared" si="24"/>
        <v>13</v>
      </c>
      <c r="AD120" s="445">
        <f t="shared" si="23"/>
        <v>17</v>
      </c>
    </row>
    <row r="121" spans="1:30" ht="15.75">
      <c r="A121" s="447" t="s">
        <v>504</v>
      </c>
      <c r="B121" s="448" t="s">
        <v>505</v>
      </c>
      <c r="C121" s="444">
        <v>0</v>
      </c>
      <c r="D121" s="444">
        <v>0</v>
      </c>
      <c r="E121" s="444">
        <v>0</v>
      </c>
      <c r="F121" s="445">
        <f t="shared" si="16"/>
        <v>0</v>
      </c>
      <c r="G121" s="1667">
        <v>0</v>
      </c>
      <c r="H121" s="1668">
        <v>0</v>
      </c>
      <c r="I121" s="1668">
        <v>0</v>
      </c>
      <c r="J121" s="1669">
        <f t="shared" si="17"/>
        <v>0</v>
      </c>
      <c r="K121" s="1667">
        <v>0</v>
      </c>
      <c r="L121" s="1668">
        <v>0</v>
      </c>
      <c r="M121" s="1668">
        <v>0</v>
      </c>
      <c r="N121" s="1669">
        <f t="shared" si="18"/>
        <v>0</v>
      </c>
      <c r="O121" s="1667">
        <v>0</v>
      </c>
      <c r="P121" s="1668">
        <v>0</v>
      </c>
      <c r="Q121" s="1668">
        <v>0</v>
      </c>
      <c r="R121" s="1669">
        <f t="shared" si="19"/>
        <v>0</v>
      </c>
      <c r="S121" s="1667">
        <v>0</v>
      </c>
      <c r="T121" s="1668">
        <v>0</v>
      </c>
      <c r="U121" s="1668">
        <v>0</v>
      </c>
      <c r="V121" s="1669">
        <f t="shared" si="20"/>
        <v>0</v>
      </c>
      <c r="W121" s="1667">
        <v>0</v>
      </c>
      <c r="X121" s="1668">
        <v>0</v>
      </c>
      <c r="Y121" s="1668">
        <v>0</v>
      </c>
      <c r="Z121" s="1669">
        <f t="shared" si="21"/>
        <v>0</v>
      </c>
      <c r="AA121" s="446">
        <f t="shared" si="24"/>
        <v>1</v>
      </c>
      <c r="AB121" s="444">
        <f t="shared" si="24"/>
        <v>6</v>
      </c>
      <c r="AC121" s="444">
        <f t="shared" si="24"/>
        <v>11</v>
      </c>
      <c r="AD121" s="445">
        <f t="shared" si="23"/>
        <v>18</v>
      </c>
    </row>
    <row r="122" spans="1:30" ht="15.75">
      <c r="A122" s="447" t="s">
        <v>506</v>
      </c>
      <c r="B122" s="448" t="s">
        <v>507</v>
      </c>
      <c r="C122" s="444">
        <v>0</v>
      </c>
      <c r="D122" s="444">
        <v>0</v>
      </c>
      <c r="E122" s="444">
        <v>1</v>
      </c>
      <c r="F122" s="445">
        <f t="shared" si="16"/>
        <v>1</v>
      </c>
      <c r="G122" s="1667">
        <v>0</v>
      </c>
      <c r="H122" s="1668">
        <v>0</v>
      </c>
      <c r="I122" s="1668">
        <v>0</v>
      </c>
      <c r="J122" s="1669">
        <f t="shared" si="17"/>
        <v>0</v>
      </c>
      <c r="K122" s="1667">
        <v>0</v>
      </c>
      <c r="L122" s="1668">
        <v>0</v>
      </c>
      <c r="M122" s="1668">
        <v>0</v>
      </c>
      <c r="N122" s="1669">
        <f t="shared" si="18"/>
        <v>0</v>
      </c>
      <c r="O122" s="1667">
        <v>0</v>
      </c>
      <c r="P122" s="1668">
        <v>0</v>
      </c>
      <c r="Q122" s="1668">
        <v>0</v>
      </c>
      <c r="R122" s="1669">
        <f t="shared" si="19"/>
        <v>0</v>
      </c>
      <c r="S122" s="1667">
        <v>0</v>
      </c>
      <c r="T122" s="1668">
        <v>0</v>
      </c>
      <c r="U122" s="1668">
        <v>0</v>
      </c>
      <c r="V122" s="1669">
        <f t="shared" si="20"/>
        <v>0</v>
      </c>
      <c r="W122" s="1667">
        <v>0</v>
      </c>
      <c r="X122" s="1668">
        <v>0</v>
      </c>
      <c r="Y122" s="1668">
        <v>0</v>
      </c>
      <c r="Z122" s="1669">
        <f t="shared" si="21"/>
        <v>0</v>
      </c>
      <c r="AA122" s="446">
        <f t="shared" si="24"/>
        <v>4</v>
      </c>
      <c r="AB122" s="444">
        <f t="shared" si="24"/>
        <v>49</v>
      </c>
      <c r="AC122" s="444">
        <f t="shared" si="24"/>
        <v>64</v>
      </c>
      <c r="AD122" s="445">
        <f t="shared" si="23"/>
        <v>117</v>
      </c>
    </row>
    <row r="123" spans="1:30" ht="15.75">
      <c r="A123" s="447" t="s">
        <v>508</v>
      </c>
      <c r="B123" s="448" t="s">
        <v>509</v>
      </c>
      <c r="C123" s="444">
        <v>0</v>
      </c>
      <c r="D123" s="444">
        <v>0</v>
      </c>
      <c r="E123" s="444">
        <v>0</v>
      </c>
      <c r="F123" s="445">
        <f t="shared" si="16"/>
        <v>0</v>
      </c>
      <c r="G123" s="1667">
        <v>0</v>
      </c>
      <c r="H123" s="1668">
        <v>0</v>
      </c>
      <c r="I123" s="1668">
        <v>0</v>
      </c>
      <c r="J123" s="1669">
        <f t="shared" si="17"/>
        <v>0</v>
      </c>
      <c r="K123" s="1667">
        <v>0</v>
      </c>
      <c r="L123" s="1668">
        <v>0</v>
      </c>
      <c r="M123" s="1668">
        <v>0</v>
      </c>
      <c r="N123" s="1669">
        <f t="shared" si="18"/>
        <v>0</v>
      </c>
      <c r="O123" s="1667">
        <v>0</v>
      </c>
      <c r="P123" s="1668">
        <v>0</v>
      </c>
      <c r="Q123" s="1668">
        <v>0</v>
      </c>
      <c r="R123" s="1669">
        <f t="shared" si="19"/>
        <v>0</v>
      </c>
      <c r="S123" s="1667">
        <v>0</v>
      </c>
      <c r="T123" s="1668">
        <v>0</v>
      </c>
      <c r="U123" s="1668">
        <v>0</v>
      </c>
      <c r="V123" s="1669">
        <f t="shared" si="20"/>
        <v>0</v>
      </c>
      <c r="W123" s="1667">
        <v>0</v>
      </c>
      <c r="X123" s="1668">
        <v>0</v>
      </c>
      <c r="Y123" s="1668">
        <v>0</v>
      </c>
      <c r="Z123" s="1669">
        <f t="shared" si="21"/>
        <v>0</v>
      </c>
      <c r="AA123" s="446">
        <f t="shared" si="24"/>
        <v>1</v>
      </c>
      <c r="AB123" s="444">
        <f t="shared" si="24"/>
        <v>10</v>
      </c>
      <c r="AC123" s="444">
        <f t="shared" si="24"/>
        <v>36</v>
      </c>
      <c r="AD123" s="445">
        <f t="shared" si="23"/>
        <v>47</v>
      </c>
    </row>
    <row r="124" spans="1:30" ht="15.75">
      <c r="A124" s="447" t="s">
        <v>510</v>
      </c>
      <c r="B124" s="448" t="s">
        <v>511</v>
      </c>
      <c r="C124" s="444">
        <v>0</v>
      </c>
      <c r="D124" s="444">
        <v>1</v>
      </c>
      <c r="E124" s="444">
        <v>0</v>
      </c>
      <c r="F124" s="445">
        <f t="shared" si="16"/>
        <v>1</v>
      </c>
      <c r="G124" s="1667">
        <v>0</v>
      </c>
      <c r="H124" s="1668">
        <v>0</v>
      </c>
      <c r="I124" s="1668">
        <v>0</v>
      </c>
      <c r="J124" s="1669">
        <f t="shared" si="17"/>
        <v>0</v>
      </c>
      <c r="K124" s="1667">
        <v>0</v>
      </c>
      <c r="L124" s="1668">
        <v>0</v>
      </c>
      <c r="M124" s="1668">
        <v>0</v>
      </c>
      <c r="N124" s="1669">
        <f t="shared" si="18"/>
        <v>0</v>
      </c>
      <c r="O124" s="1667">
        <v>0</v>
      </c>
      <c r="P124" s="1668">
        <v>0</v>
      </c>
      <c r="Q124" s="1668">
        <v>0</v>
      </c>
      <c r="R124" s="1669">
        <f t="shared" si="19"/>
        <v>0</v>
      </c>
      <c r="S124" s="1667">
        <v>0</v>
      </c>
      <c r="T124" s="1668">
        <v>0</v>
      </c>
      <c r="U124" s="1668">
        <v>0</v>
      </c>
      <c r="V124" s="1669">
        <f t="shared" si="20"/>
        <v>0</v>
      </c>
      <c r="W124" s="1667">
        <v>0</v>
      </c>
      <c r="X124" s="1668">
        <v>0</v>
      </c>
      <c r="Y124" s="1668">
        <v>0</v>
      </c>
      <c r="Z124" s="1669">
        <f t="shared" si="21"/>
        <v>0</v>
      </c>
      <c r="AA124" s="446">
        <f t="shared" ref="AA124:AC126" si="25">C40+G40+K40+O40+S40+W40+AA40+C82+G82+K82+O82+S82+W82+AA82+C124+G124+K124+O124+S124+W124</f>
        <v>2</v>
      </c>
      <c r="AB124" s="444">
        <f t="shared" si="25"/>
        <v>6</v>
      </c>
      <c r="AC124" s="444">
        <f t="shared" si="25"/>
        <v>14</v>
      </c>
      <c r="AD124" s="445">
        <f t="shared" si="23"/>
        <v>22</v>
      </c>
    </row>
    <row r="125" spans="1:30" ht="15.75">
      <c r="A125" s="447" t="s">
        <v>512</v>
      </c>
      <c r="B125" s="448" t="s">
        <v>513</v>
      </c>
      <c r="C125" s="444">
        <v>0</v>
      </c>
      <c r="D125" s="444">
        <v>0</v>
      </c>
      <c r="E125" s="444">
        <v>0</v>
      </c>
      <c r="F125" s="445">
        <f t="shared" si="16"/>
        <v>0</v>
      </c>
      <c r="G125" s="1667">
        <v>0</v>
      </c>
      <c r="H125" s="1668">
        <v>0</v>
      </c>
      <c r="I125" s="1668">
        <v>0</v>
      </c>
      <c r="J125" s="1669">
        <f t="shared" si="17"/>
        <v>0</v>
      </c>
      <c r="K125" s="1667">
        <v>0</v>
      </c>
      <c r="L125" s="1668">
        <v>0</v>
      </c>
      <c r="M125" s="1668">
        <v>0</v>
      </c>
      <c r="N125" s="1669">
        <f t="shared" si="18"/>
        <v>0</v>
      </c>
      <c r="O125" s="1667">
        <v>0</v>
      </c>
      <c r="P125" s="1668">
        <v>0</v>
      </c>
      <c r="Q125" s="1668">
        <v>0</v>
      </c>
      <c r="R125" s="1669">
        <f t="shared" si="19"/>
        <v>0</v>
      </c>
      <c r="S125" s="1667">
        <v>0</v>
      </c>
      <c r="T125" s="1668">
        <v>0</v>
      </c>
      <c r="U125" s="1668">
        <v>0</v>
      </c>
      <c r="V125" s="1669">
        <f t="shared" si="20"/>
        <v>0</v>
      </c>
      <c r="W125" s="1667">
        <v>0</v>
      </c>
      <c r="X125" s="1668">
        <v>0</v>
      </c>
      <c r="Y125" s="1668">
        <v>0</v>
      </c>
      <c r="Z125" s="1669">
        <f t="shared" si="21"/>
        <v>0</v>
      </c>
      <c r="AA125" s="446">
        <f t="shared" si="25"/>
        <v>3</v>
      </c>
      <c r="AB125" s="444">
        <f t="shared" si="25"/>
        <v>5</v>
      </c>
      <c r="AC125" s="444">
        <f t="shared" si="25"/>
        <v>16</v>
      </c>
      <c r="AD125" s="445">
        <f t="shared" si="23"/>
        <v>24</v>
      </c>
    </row>
    <row r="126" spans="1:30" ht="15.75">
      <c r="A126" s="454" t="s">
        <v>514</v>
      </c>
      <c r="B126" s="455" t="s">
        <v>515</v>
      </c>
      <c r="C126" s="838">
        <v>0</v>
      </c>
      <c r="D126" s="838">
        <v>1</v>
      </c>
      <c r="E126" s="838">
        <v>0</v>
      </c>
      <c r="F126" s="1680">
        <f t="shared" si="16"/>
        <v>1</v>
      </c>
      <c r="G126" s="1681">
        <v>0</v>
      </c>
      <c r="H126" s="1682">
        <v>1</v>
      </c>
      <c r="I126" s="1682">
        <v>0</v>
      </c>
      <c r="J126" s="1683">
        <f t="shared" si="17"/>
        <v>1</v>
      </c>
      <c r="K126" s="1681">
        <v>0</v>
      </c>
      <c r="L126" s="1682">
        <v>1</v>
      </c>
      <c r="M126" s="1682">
        <v>0</v>
      </c>
      <c r="N126" s="1683">
        <f t="shared" si="18"/>
        <v>1</v>
      </c>
      <c r="O126" s="1681">
        <v>0</v>
      </c>
      <c r="P126" s="1682">
        <v>0</v>
      </c>
      <c r="Q126" s="1682">
        <v>0</v>
      </c>
      <c r="R126" s="1683">
        <f t="shared" si="19"/>
        <v>0</v>
      </c>
      <c r="S126" s="1681">
        <v>0</v>
      </c>
      <c r="T126" s="1682">
        <v>0</v>
      </c>
      <c r="U126" s="1682">
        <v>0</v>
      </c>
      <c r="V126" s="1683">
        <f t="shared" si="20"/>
        <v>0</v>
      </c>
      <c r="W126" s="1681">
        <v>0</v>
      </c>
      <c r="X126" s="1682">
        <v>0</v>
      </c>
      <c r="Y126" s="1682">
        <v>0</v>
      </c>
      <c r="Z126" s="1683">
        <f t="shared" si="21"/>
        <v>0</v>
      </c>
      <c r="AA126" s="1684">
        <f t="shared" si="25"/>
        <v>16</v>
      </c>
      <c r="AB126" s="838">
        <f t="shared" si="25"/>
        <v>19</v>
      </c>
      <c r="AC126" s="838">
        <f t="shared" si="25"/>
        <v>35</v>
      </c>
      <c r="AD126" s="1680">
        <f t="shared" si="23"/>
        <v>70</v>
      </c>
    </row>
    <row r="127" spans="1:30" ht="15.75">
      <c r="A127" s="456" t="s">
        <v>130</v>
      </c>
      <c r="B127" s="1688" t="s">
        <v>131</v>
      </c>
      <c r="C127" s="458">
        <f t="shared" ref="C127:AD127" si="26">SUM(C91:C126)</f>
        <v>287</v>
      </c>
      <c r="D127" s="458">
        <f t="shared" si="26"/>
        <v>219</v>
      </c>
      <c r="E127" s="458">
        <f t="shared" si="26"/>
        <v>21</v>
      </c>
      <c r="F127" s="1686">
        <f t="shared" si="26"/>
        <v>527</v>
      </c>
      <c r="G127" s="1672">
        <f t="shared" si="26"/>
        <v>161</v>
      </c>
      <c r="H127" s="1673">
        <f t="shared" si="26"/>
        <v>91</v>
      </c>
      <c r="I127" s="1673">
        <f t="shared" si="26"/>
        <v>7</v>
      </c>
      <c r="J127" s="1687">
        <f t="shared" si="26"/>
        <v>259</v>
      </c>
      <c r="K127" s="1672">
        <f t="shared" si="26"/>
        <v>112</v>
      </c>
      <c r="L127" s="1673">
        <f t="shared" si="26"/>
        <v>39</v>
      </c>
      <c r="M127" s="1673">
        <f t="shared" si="26"/>
        <v>2</v>
      </c>
      <c r="N127" s="1687">
        <f t="shared" si="26"/>
        <v>153</v>
      </c>
      <c r="O127" s="1672">
        <f t="shared" si="26"/>
        <v>74</v>
      </c>
      <c r="P127" s="1673">
        <f t="shared" si="26"/>
        <v>38</v>
      </c>
      <c r="Q127" s="1673">
        <f t="shared" si="26"/>
        <v>3</v>
      </c>
      <c r="R127" s="1687">
        <f t="shared" si="26"/>
        <v>115</v>
      </c>
      <c r="S127" s="1672">
        <f t="shared" si="26"/>
        <v>56</v>
      </c>
      <c r="T127" s="1673">
        <f t="shared" si="26"/>
        <v>29</v>
      </c>
      <c r="U127" s="1673">
        <f t="shared" si="26"/>
        <v>4</v>
      </c>
      <c r="V127" s="1687">
        <f t="shared" si="26"/>
        <v>89</v>
      </c>
      <c r="W127" s="1672">
        <f t="shared" si="26"/>
        <v>71</v>
      </c>
      <c r="X127" s="1673">
        <f t="shared" si="26"/>
        <v>40</v>
      </c>
      <c r="Y127" s="1673">
        <f t="shared" si="26"/>
        <v>0</v>
      </c>
      <c r="Z127" s="1687">
        <f t="shared" si="26"/>
        <v>111</v>
      </c>
      <c r="AA127" s="1689">
        <f t="shared" si="26"/>
        <v>14565</v>
      </c>
      <c r="AB127" s="458">
        <f t="shared" si="26"/>
        <v>11542</v>
      </c>
      <c r="AC127" s="458">
        <f t="shared" si="26"/>
        <v>3594</v>
      </c>
      <c r="AD127" s="1690">
        <f t="shared" si="26"/>
        <v>29701</v>
      </c>
    </row>
    <row r="128" spans="1:30">
      <c r="A128" s="422"/>
      <c r="B128" s="422"/>
      <c r="C128" s="422"/>
      <c r="D128" s="422"/>
      <c r="E128" s="422"/>
      <c r="F128" s="422"/>
      <c r="G128" s="425"/>
      <c r="H128" s="422"/>
      <c r="I128" s="422"/>
      <c r="J128" s="422"/>
      <c r="K128" s="425"/>
      <c r="L128" s="422"/>
      <c r="M128" s="422"/>
      <c r="N128" s="422"/>
      <c r="O128" s="425"/>
      <c r="P128" s="422"/>
      <c r="Q128" s="422"/>
      <c r="R128" s="422"/>
      <c r="S128" s="425"/>
      <c r="T128" s="422"/>
      <c r="U128" s="422"/>
      <c r="V128" s="422"/>
      <c r="W128" s="425"/>
      <c r="X128" s="422"/>
      <c r="Y128" s="422"/>
      <c r="Z128" s="422"/>
      <c r="AA128" s="425"/>
      <c r="AB128" s="422"/>
      <c r="AC128" s="422"/>
      <c r="AD128" s="422"/>
    </row>
    <row r="129" spans="1:30">
      <c r="A129" s="422"/>
      <c r="B129" s="422"/>
      <c r="C129" s="422"/>
      <c r="D129" s="422"/>
      <c r="E129" s="422"/>
      <c r="F129" s="422"/>
      <c r="G129" s="425"/>
      <c r="H129" s="422"/>
      <c r="I129" s="422"/>
      <c r="J129" s="422"/>
      <c r="K129" s="425"/>
      <c r="L129" s="422"/>
      <c r="M129" s="422"/>
      <c r="N129" s="422"/>
      <c r="O129" s="425"/>
      <c r="P129" s="422"/>
      <c r="Q129" s="422"/>
      <c r="R129" s="422"/>
      <c r="S129" s="425"/>
      <c r="T129" s="422"/>
      <c r="U129" s="422"/>
      <c r="V129" s="422"/>
      <c r="W129" s="425"/>
      <c r="X129" s="422"/>
      <c r="Y129" s="422"/>
      <c r="Z129" s="422"/>
      <c r="AA129" s="425"/>
      <c r="AB129" s="422"/>
      <c r="AC129" s="422"/>
      <c r="AD129" s="422"/>
    </row>
    <row r="130" spans="1:30">
      <c r="A130" s="422"/>
      <c r="B130" s="422"/>
      <c r="C130" s="422"/>
      <c r="D130" s="422"/>
      <c r="E130" s="422"/>
      <c r="F130" s="422"/>
      <c r="G130" s="425"/>
      <c r="H130" s="422"/>
      <c r="I130" s="422"/>
      <c r="J130" s="422"/>
      <c r="K130" s="425"/>
      <c r="L130" s="422"/>
      <c r="M130" s="422"/>
      <c r="N130" s="422"/>
      <c r="O130" s="425"/>
      <c r="P130" s="422"/>
      <c r="Q130" s="422"/>
      <c r="R130" s="422"/>
      <c r="S130" s="425"/>
      <c r="T130" s="422"/>
      <c r="U130" s="422"/>
      <c r="V130" s="422"/>
      <c r="W130" s="425"/>
      <c r="X130" s="422"/>
      <c r="Y130" s="422"/>
      <c r="Z130" s="422"/>
      <c r="AA130" s="425"/>
      <c r="AB130" s="422"/>
      <c r="AC130" s="422"/>
      <c r="AD130" s="422"/>
    </row>
    <row r="131" spans="1:30">
      <c r="A131" s="422"/>
      <c r="B131" s="422"/>
      <c r="C131" s="422"/>
      <c r="D131" s="422"/>
      <c r="E131" s="422"/>
      <c r="F131" s="422"/>
      <c r="G131" s="425"/>
      <c r="H131" s="422"/>
      <c r="I131" s="422"/>
      <c r="J131" s="422"/>
      <c r="K131" s="425"/>
      <c r="L131" s="422"/>
      <c r="M131" s="422"/>
      <c r="N131" s="422"/>
      <c r="O131" s="425"/>
      <c r="P131" s="422"/>
      <c r="Q131" s="422"/>
      <c r="R131" s="422"/>
      <c r="S131" s="425"/>
      <c r="T131" s="422"/>
      <c r="U131" s="422"/>
      <c r="V131" s="422"/>
      <c r="W131" s="425"/>
      <c r="X131" s="422"/>
      <c r="Y131" s="422"/>
      <c r="Z131" s="422"/>
      <c r="AA131" s="425"/>
      <c r="AB131" s="422"/>
      <c r="AC131" s="422"/>
      <c r="AD131" s="422"/>
    </row>
    <row r="132" spans="1:30">
      <c r="A132" s="422"/>
      <c r="B132" s="422"/>
      <c r="C132" s="422"/>
      <c r="D132" s="422"/>
      <c r="E132" s="422"/>
      <c r="F132" s="422"/>
      <c r="G132" s="425"/>
      <c r="H132" s="422"/>
      <c r="I132" s="422"/>
      <c r="J132" s="422"/>
      <c r="K132" s="425"/>
      <c r="L132" s="422"/>
      <c r="M132" s="422"/>
      <c r="N132" s="422"/>
      <c r="O132" s="425"/>
      <c r="P132" s="422"/>
      <c r="Q132" s="422"/>
      <c r="R132" s="422"/>
      <c r="S132" s="425"/>
      <c r="T132" s="422"/>
      <c r="U132" s="422"/>
      <c r="V132" s="422"/>
      <c r="W132" s="425"/>
      <c r="X132" s="422"/>
      <c r="Y132" s="422"/>
      <c r="Z132" s="422"/>
      <c r="AA132" s="425"/>
      <c r="AB132" s="422"/>
      <c r="AC132" s="422"/>
      <c r="AD132" s="422"/>
    </row>
    <row r="133" spans="1:30">
      <c r="A133" s="422"/>
      <c r="B133" s="422"/>
      <c r="C133" s="422"/>
      <c r="D133" s="422"/>
      <c r="E133" s="422"/>
      <c r="F133" s="422"/>
      <c r="G133" s="425"/>
      <c r="H133" s="422"/>
      <c r="I133" s="422"/>
      <c r="J133" s="422"/>
      <c r="K133" s="425"/>
      <c r="L133" s="422"/>
      <c r="M133" s="422"/>
      <c r="N133" s="422"/>
      <c r="O133" s="425"/>
      <c r="P133" s="422"/>
      <c r="Q133" s="422"/>
      <c r="R133" s="422"/>
      <c r="S133" s="425"/>
      <c r="T133" s="422"/>
      <c r="U133" s="422"/>
      <c r="V133" s="422"/>
      <c r="W133" s="425"/>
      <c r="X133" s="422"/>
      <c r="Y133" s="422"/>
      <c r="Z133" s="422"/>
      <c r="AA133" s="425"/>
      <c r="AB133" s="422"/>
      <c r="AC133" s="422"/>
      <c r="AD133" s="422"/>
    </row>
    <row r="134" spans="1:30">
      <c r="A134" s="422"/>
      <c r="B134" s="422"/>
      <c r="C134" s="422"/>
      <c r="D134" s="422"/>
      <c r="E134" s="422"/>
      <c r="F134" s="422"/>
      <c r="G134" s="425"/>
      <c r="H134" s="422"/>
      <c r="I134" s="422"/>
      <c r="J134" s="422"/>
      <c r="K134" s="425"/>
      <c r="L134" s="422"/>
      <c r="M134" s="422"/>
      <c r="N134" s="422"/>
      <c r="O134" s="425"/>
      <c r="P134" s="422"/>
      <c r="Q134" s="422"/>
      <c r="R134" s="422"/>
      <c r="S134" s="425"/>
      <c r="T134" s="422"/>
      <c r="U134" s="422"/>
      <c r="V134" s="422"/>
      <c r="W134" s="425"/>
      <c r="X134" s="422"/>
      <c r="Y134" s="422"/>
      <c r="Z134" s="422"/>
      <c r="AA134" s="425"/>
      <c r="AB134" s="422"/>
      <c r="AC134" s="422"/>
      <c r="AD134" s="422"/>
    </row>
    <row r="135" spans="1:30">
      <c r="A135" s="422"/>
      <c r="B135" s="422"/>
      <c r="C135" s="422"/>
      <c r="D135" s="422"/>
      <c r="E135" s="422"/>
      <c r="F135" s="422"/>
      <c r="G135" s="425"/>
      <c r="H135" s="422"/>
      <c r="I135" s="422"/>
      <c r="J135" s="422"/>
      <c r="K135" s="425"/>
      <c r="L135" s="422"/>
      <c r="M135" s="422"/>
      <c r="N135" s="422"/>
      <c r="O135" s="425"/>
      <c r="P135" s="422"/>
      <c r="Q135" s="422"/>
      <c r="R135" s="422"/>
      <c r="S135" s="425"/>
      <c r="T135" s="422"/>
      <c r="U135" s="422"/>
      <c r="V135" s="422"/>
      <c r="W135" s="425"/>
      <c r="X135" s="422"/>
      <c r="Y135" s="422"/>
      <c r="Z135" s="422"/>
      <c r="AA135" s="425"/>
      <c r="AB135" s="422"/>
      <c r="AC135" s="422"/>
      <c r="AD135" s="422"/>
    </row>
    <row r="136" spans="1:30">
      <c r="A136" s="422"/>
      <c r="B136" s="422"/>
      <c r="C136" s="422"/>
      <c r="D136" s="422"/>
      <c r="E136" s="422"/>
      <c r="F136" s="422"/>
      <c r="G136" s="425"/>
      <c r="H136" s="422"/>
      <c r="I136" s="422"/>
      <c r="J136" s="422"/>
      <c r="K136" s="425"/>
      <c r="L136" s="422"/>
      <c r="M136" s="422"/>
      <c r="N136" s="422"/>
      <c r="O136" s="425"/>
      <c r="P136" s="422"/>
      <c r="Q136" s="422"/>
      <c r="R136" s="422"/>
      <c r="S136" s="425"/>
      <c r="T136" s="422"/>
      <c r="U136" s="422"/>
      <c r="V136" s="422"/>
      <c r="W136" s="425"/>
      <c r="X136" s="422"/>
      <c r="Y136" s="422"/>
      <c r="Z136" s="422"/>
      <c r="AA136" s="425"/>
      <c r="AB136" s="422"/>
      <c r="AC136" s="422"/>
      <c r="AD136" s="422"/>
    </row>
    <row r="137" spans="1:30">
      <c r="A137" s="422"/>
      <c r="B137" s="422"/>
      <c r="C137" s="422"/>
      <c r="D137" s="422"/>
      <c r="E137" s="422"/>
      <c r="F137" s="422"/>
      <c r="G137" s="425"/>
      <c r="H137" s="422"/>
      <c r="I137" s="422"/>
      <c r="J137" s="422"/>
      <c r="K137" s="425"/>
      <c r="L137" s="422"/>
      <c r="M137" s="422"/>
      <c r="N137" s="422"/>
      <c r="O137" s="425"/>
      <c r="P137" s="422"/>
      <c r="Q137" s="422"/>
      <c r="R137" s="422"/>
      <c r="S137" s="425"/>
      <c r="T137" s="422"/>
      <c r="U137" s="422"/>
      <c r="V137" s="422"/>
      <c r="W137" s="425"/>
      <c r="X137" s="422"/>
      <c r="Y137" s="422"/>
      <c r="Z137" s="422"/>
      <c r="AA137" s="425"/>
      <c r="AB137" s="422"/>
      <c r="AC137" s="422"/>
      <c r="AD137" s="422"/>
    </row>
    <row r="138" spans="1:30">
      <c r="A138" s="422"/>
      <c r="B138" s="422"/>
      <c r="C138" s="422"/>
      <c r="D138" s="422"/>
      <c r="E138" s="422"/>
      <c r="F138" s="422"/>
      <c r="G138" s="425"/>
      <c r="H138" s="422"/>
      <c r="I138" s="422"/>
      <c r="J138" s="422"/>
      <c r="K138" s="425"/>
      <c r="L138" s="422"/>
      <c r="M138" s="422"/>
      <c r="N138" s="422"/>
      <c r="O138" s="425"/>
      <c r="P138" s="422"/>
      <c r="Q138" s="422"/>
      <c r="R138" s="422"/>
      <c r="S138" s="425"/>
      <c r="T138" s="422"/>
      <c r="U138" s="422"/>
      <c r="V138" s="422"/>
      <c r="W138" s="425"/>
      <c r="X138" s="422"/>
      <c r="Y138" s="422"/>
      <c r="Z138" s="422"/>
      <c r="AA138" s="425"/>
      <c r="AB138" s="422"/>
      <c r="AC138" s="422"/>
      <c r="AD138" s="422"/>
    </row>
    <row r="139" spans="1:30">
      <c r="A139" s="422"/>
      <c r="B139" s="422"/>
      <c r="C139" s="422"/>
      <c r="D139" s="422"/>
      <c r="E139" s="422"/>
      <c r="F139" s="422"/>
      <c r="G139" s="425"/>
      <c r="H139" s="422"/>
      <c r="I139" s="422"/>
      <c r="J139" s="422"/>
      <c r="K139" s="425"/>
      <c r="L139" s="422"/>
      <c r="M139" s="422"/>
      <c r="N139" s="422"/>
      <c r="O139" s="425"/>
      <c r="P139" s="422"/>
      <c r="Q139" s="422"/>
      <c r="R139" s="422"/>
      <c r="S139" s="425"/>
      <c r="T139" s="422"/>
      <c r="U139" s="422"/>
      <c r="V139" s="422"/>
      <c r="W139" s="425"/>
      <c r="X139" s="422"/>
      <c r="Y139" s="422"/>
      <c r="Z139" s="422"/>
      <c r="AA139" s="425"/>
      <c r="AB139" s="422"/>
      <c r="AC139" s="422"/>
      <c r="AD139" s="422"/>
    </row>
    <row r="140" spans="1:30">
      <c r="A140" s="422"/>
      <c r="B140" s="422"/>
      <c r="C140" s="422"/>
      <c r="D140" s="422"/>
      <c r="E140" s="422"/>
      <c r="F140" s="422"/>
      <c r="G140" s="425"/>
      <c r="H140" s="422"/>
      <c r="I140" s="422"/>
      <c r="J140" s="422"/>
      <c r="K140" s="425"/>
      <c r="L140" s="422"/>
      <c r="M140" s="422"/>
      <c r="N140" s="422"/>
      <c r="O140" s="425"/>
      <c r="P140" s="422"/>
      <c r="Q140" s="422"/>
      <c r="R140" s="422"/>
      <c r="S140" s="425"/>
      <c r="T140" s="422"/>
      <c r="U140" s="422"/>
      <c r="V140" s="422"/>
      <c r="W140" s="425"/>
      <c r="X140" s="422"/>
      <c r="Y140" s="422"/>
      <c r="Z140" s="422"/>
      <c r="AA140" s="425"/>
      <c r="AB140" s="422"/>
      <c r="AC140" s="422"/>
      <c r="AD140" s="422"/>
    </row>
    <row r="141" spans="1:30">
      <c r="A141" s="422"/>
      <c r="B141" s="422"/>
      <c r="C141" s="422"/>
      <c r="D141" s="422"/>
      <c r="E141" s="422"/>
      <c r="F141" s="422"/>
      <c r="G141" s="425"/>
      <c r="H141" s="422"/>
      <c r="I141" s="422"/>
      <c r="J141" s="422"/>
      <c r="K141" s="425"/>
      <c r="L141" s="422"/>
      <c r="M141" s="422"/>
      <c r="N141" s="422"/>
      <c r="O141" s="425"/>
      <c r="P141" s="422"/>
      <c r="Q141" s="422"/>
      <c r="R141" s="422"/>
      <c r="S141" s="425"/>
      <c r="T141" s="422"/>
      <c r="U141" s="422"/>
      <c r="V141" s="422"/>
      <c r="W141" s="425"/>
      <c r="X141" s="422"/>
      <c r="Y141" s="422"/>
      <c r="Z141" s="422"/>
      <c r="AA141" s="425"/>
      <c r="AB141" s="422"/>
      <c r="AC141" s="422"/>
      <c r="AD141" s="422"/>
    </row>
    <row r="142" spans="1:30">
      <c r="A142" s="422"/>
      <c r="B142" s="422"/>
      <c r="C142" s="422"/>
      <c r="D142" s="422"/>
      <c r="E142" s="422"/>
      <c r="F142" s="422"/>
      <c r="G142" s="425"/>
      <c r="H142" s="422"/>
      <c r="I142" s="422"/>
      <c r="J142" s="422"/>
      <c r="K142" s="425"/>
      <c r="L142" s="422"/>
      <c r="M142" s="422"/>
      <c r="N142" s="422"/>
      <c r="O142" s="425"/>
      <c r="P142" s="422"/>
      <c r="Q142" s="422"/>
      <c r="R142" s="422"/>
      <c r="S142" s="425"/>
      <c r="T142" s="422"/>
      <c r="U142" s="422"/>
      <c r="V142" s="422"/>
      <c r="W142" s="425"/>
      <c r="X142" s="422"/>
      <c r="Y142" s="422"/>
      <c r="Z142" s="422"/>
      <c r="AA142" s="425"/>
      <c r="AB142" s="422"/>
      <c r="AC142" s="422"/>
      <c r="AD142" s="422"/>
    </row>
    <row r="143" spans="1:30">
      <c r="A143" s="422"/>
      <c r="B143" s="422"/>
      <c r="C143" s="422"/>
      <c r="D143" s="422"/>
      <c r="E143" s="422"/>
      <c r="F143" s="422"/>
      <c r="G143" s="425"/>
      <c r="H143" s="422"/>
      <c r="I143" s="422"/>
      <c r="J143" s="422"/>
      <c r="K143" s="425"/>
      <c r="L143" s="422"/>
      <c r="M143" s="422"/>
      <c r="N143" s="422"/>
      <c r="O143" s="425"/>
      <c r="P143" s="422"/>
      <c r="Q143" s="422"/>
      <c r="R143" s="422"/>
      <c r="S143" s="425"/>
      <c r="T143" s="422"/>
      <c r="U143" s="422"/>
      <c r="V143" s="422"/>
      <c r="W143" s="425"/>
      <c r="X143" s="422"/>
      <c r="Y143" s="422"/>
      <c r="Z143" s="422"/>
      <c r="AA143" s="425"/>
      <c r="AB143" s="422"/>
      <c r="AC143" s="422"/>
      <c r="AD143" s="422"/>
    </row>
    <row r="144" spans="1:30">
      <c r="A144" s="422"/>
      <c r="B144" s="422"/>
      <c r="C144" s="422"/>
      <c r="D144" s="422"/>
      <c r="E144" s="422"/>
      <c r="F144" s="422"/>
      <c r="G144" s="425"/>
      <c r="H144" s="422"/>
      <c r="I144" s="422"/>
      <c r="J144" s="422"/>
      <c r="K144" s="425"/>
      <c r="L144" s="422"/>
      <c r="M144" s="422"/>
      <c r="N144" s="422"/>
      <c r="O144" s="425"/>
      <c r="P144" s="422"/>
      <c r="Q144" s="422"/>
      <c r="R144" s="422"/>
      <c r="S144" s="425"/>
      <c r="T144" s="422"/>
      <c r="U144" s="422"/>
      <c r="V144" s="422"/>
      <c r="W144" s="425"/>
      <c r="X144" s="422"/>
      <c r="Y144" s="422"/>
      <c r="Z144" s="422"/>
      <c r="AA144" s="425"/>
      <c r="AB144" s="422"/>
      <c r="AC144" s="422"/>
      <c r="AD144" s="422"/>
    </row>
    <row r="145" spans="1:30">
      <c r="A145" s="422"/>
      <c r="B145" s="422"/>
      <c r="C145" s="422"/>
      <c r="D145" s="422"/>
      <c r="E145" s="422"/>
      <c r="F145" s="422"/>
      <c r="G145" s="425"/>
      <c r="H145" s="422"/>
      <c r="I145" s="422"/>
      <c r="J145" s="422"/>
      <c r="K145" s="425"/>
      <c r="L145" s="422"/>
      <c r="M145" s="422"/>
      <c r="N145" s="422"/>
      <c r="O145" s="425"/>
      <c r="P145" s="422"/>
      <c r="Q145" s="422"/>
      <c r="R145" s="422"/>
      <c r="S145" s="425"/>
      <c r="T145" s="422"/>
      <c r="U145" s="422"/>
      <c r="V145" s="422"/>
      <c r="W145" s="425"/>
      <c r="X145" s="422"/>
      <c r="Y145" s="422"/>
      <c r="Z145" s="422"/>
      <c r="AA145" s="425"/>
      <c r="AB145" s="422"/>
      <c r="AC145" s="422"/>
      <c r="AD145" s="422"/>
    </row>
    <row r="146" spans="1:30">
      <c r="A146" s="422"/>
      <c r="B146" s="422"/>
      <c r="C146" s="422"/>
      <c r="D146" s="422"/>
      <c r="E146" s="422"/>
      <c r="F146" s="422"/>
      <c r="G146" s="425"/>
      <c r="H146" s="422"/>
      <c r="I146" s="422"/>
      <c r="J146" s="422"/>
      <c r="K146" s="425"/>
      <c r="L146" s="422"/>
      <c r="M146" s="422"/>
      <c r="N146" s="422"/>
      <c r="O146" s="425"/>
      <c r="P146" s="422"/>
      <c r="Q146" s="422"/>
      <c r="R146" s="422"/>
      <c r="S146" s="425"/>
      <c r="T146" s="422"/>
      <c r="U146" s="422"/>
      <c r="V146" s="422"/>
      <c r="W146" s="425"/>
      <c r="X146" s="422"/>
      <c r="Y146" s="422"/>
      <c r="Z146" s="422"/>
      <c r="AA146" s="425"/>
      <c r="AB146" s="422"/>
      <c r="AC146" s="422"/>
      <c r="AD146" s="422"/>
    </row>
    <row r="147" spans="1:30">
      <c r="A147" s="422"/>
      <c r="B147" s="422"/>
      <c r="C147" s="422"/>
      <c r="D147" s="422"/>
      <c r="E147" s="422"/>
      <c r="F147" s="422"/>
      <c r="G147" s="425"/>
      <c r="H147" s="422"/>
      <c r="I147" s="422"/>
      <c r="J147" s="422"/>
      <c r="K147" s="425"/>
      <c r="L147" s="422"/>
      <c r="M147" s="422"/>
      <c r="N147" s="422"/>
      <c r="O147" s="425"/>
      <c r="P147" s="422"/>
      <c r="Q147" s="422"/>
      <c r="R147" s="422"/>
      <c r="S147" s="425"/>
      <c r="T147" s="422"/>
      <c r="U147" s="422"/>
      <c r="V147" s="422"/>
      <c r="W147" s="425"/>
      <c r="X147" s="422"/>
      <c r="Y147" s="422"/>
      <c r="Z147" s="422"/>
      <c r="AA147" s="425"/>
      <c r="AB147" s="422"/>
      <c r="AC147" s="422"/>
      <c r="AD147" s="422"/>
    </row>
    <row r="148" spans="1:30">
      <c r="A148" s="422"/>
      <c r="B148" s="422"/>
      <c r="C148" s="422"/>
      <c r="D148" s="422"/>
      <c r="E148" s="422"/>
      <c r="F148" s="422"/>
      <c r="G148" s="425"/>
      <c r="H148" s="422"/>
      <c r="I148" s="422"/>
      <c r="J148" s="422"/>
      <c r="K148" s="425"/>
      <c r="L148" s="422"/>
      <c r="M148" s="422"/>
      <c r="N148" s="422"/>
      <c r="O148" s="425"/>
      <c r="P148" s="422"/>
      <c r="Q148" s="422"/>
      <c r="R148" s="422"/>
      <c r="S148" s="425"/>
      <c r="T148" s="422"/>
      <c r="U148" s="422"/>
      <c r="V148" s="422"/>
      <c r="W148" s="425"/>
      <c r="X148" s="422"/>
      <c r="Y148" s="422"/>
      <c r="Z148" s="422"/>
      <c r="AA148" s="425"/>
      <c r="AB148" s="422"/>
      <c r="AC148" s="422"/>
      <c r="AD148" s="422"/>
    </row>
    <row r="149" spans="1:30">
      <c r="A149" s="422"/>
      <c r="B149" s="422"/>
      <c r="C149" s="422"/>
      <c r="D149" s="422"/>
      <c r="E149" s="422"/>
      <c r="F149" s="422"/>
      <c r="G149" s="425"/>
      <c r="H149" s="422"/>
      <c r="I149" s="422"/>
      <c r="J149" s="422"/>
      <c r="K149" s="425"/>
      <c r="L149" s="422"/>
      <c r="M149" s="422"/>
      <c r="N149" s="422"/>
      <c r="O149" s="425"/>
      <c r="P149" s="422"/>
      <c r="Q149" s="422"/>
      <c r="R149" s="422"/>
      <c r="S149" s="425"/>
      <c r="T149" s="422"/>
      <c r="U149" s="422"/>
      <c r="V149" s="422"/>
      <c r="W149" s="425"/>
      <c r="X149" s="422"/>
      <c r="Y149" s="422"/>
      <c r="Z149" s="422"/>
      <c r="AA149" s="425"/>
      <c r="AB149" s="422"/>
      <c r="AC149" s="422"/>
      <c r="AD149" s="422"/>
    </row>
    <row r="150" spans="1:30">
      <c r="A150" s="422"/>
      <c r="B150" s="422"/>
      <c r="C150" s="422"/>
      <c r="D150" s="422"/>
      <c r="E150" s="422"/>
      <c r="F150" s="422"/>
      <c r="G150" s="425"/>
      <c r="H150" s="422"/>
      <c r="I150" s="422"/>
      <c r="J150" s="422"/>
      <c r="K150" s="425"/>
      <c r="L150" s="422"/>
      <c r="M150" s="422"/>
      <c r="N150" s="422"/>
      <c r="O150" s="425"/>
      <c r="P150" s="422"/>
      <c r="Q150" s="422"/>
      <c r="R150" s="422"/>
      <c r="S150" s="425"/>
      <c r="T150" s="422"/>
      <c r="U150" s="422"/>
      <c r="V150" s="422"/>
      <c r="W150" s="425"/>
      <c r="X150" s="422"/>
      <c r="Y150" s="422"/>
      <c r="Z150" s="422"/>
      <c r="AA150" s="425"/>
      <c r="AB150" s="422"/>
      <c r="AC150" s="422"/>
      <c r="AD150" s="422"/>
    </row>
    <row r="151" spans="1:30">
      <c r="A151" s="422"/>
      <c r="B151" s="422"/>
      <c r="C151" s="422"/>
      <c r="D151" s="422"/>
      <c r="E151" s="422"/>
      <c r="F151" s="422"/>
      <c r="G151" s="425"/>
      <c r="H151" s="422"/>
      <c r="I151" s="422"/>
      <c r="J151" s="422"/>
      <c r="K151" s="425"/>
      <c r="L151" s="422"/>
      <c r="M151" s="422"/>
      <c r="N151" s="422"/>
      <c r="O151" s="425"/>
      <c r="P151" s="422"/>
      <c r="Q151" s="422"/>
      <c r="R151" s="422"/>
      <c r="S151" s="425"/>
      <c r="T151" s="422"/>
      <c r="U151" s="422"/>
      <c r="V151" s="422"/>
      <c r="W151" s="425"/>
      <c r="X151" s="422"/>
      <c r="Y151" s="422"/>
      <c r="Z151" s="422"/>
      <c r="AA151" s="425"/>
      <c r="AB151" s="422"/>
      <c r="AC151" s="422"/>
      <c r="AD151" s="422"/>
    </row>
    <row r="152" spans="1:30">
      <c r="A152" s="422"/>
      <c r="B152" s="422"/>
      <c r="C152" s="422"/>
      <c r="D152" s="422"/>
      <c r="E152" s="422"/>
      <c r="F152" s="422"/>
      <c r="G152" s="425"/>
      <c r="H152" s="422"/>
      <c r="I152" s="422"/>
      <c r="J152" s="422"/>
      <c r="K152" s="425"/>
      <c r="L152" s="422"/>
      <c r="M152" s="422"/>
      <c r="N152" s="422"/>
      <c r="O152" s="425"/>
      <c r="P152" s="422"/>
      <c r="Q152" s="422"/>
      <c r="R152" s="422"/>
      <c r="S152" s="425"/>
      <c r="T152" s="422"/>
      <c r="U152" s="422"/>
      <c r="V152" s="422"/>
      <c r="W152" s="425"/>
      <c r="X152" s="422"/>
      <c r="Y152" s="422"/>
      <c r="Z152" s="422"/>
      <c r="AA152" s="425"/>
      <c r="AB152" s="422"/>
      <c r="AC152" s="422"/>
      <c r="AD152" s="422"/>
    </row>
    <row r="153" spans="1:30">
      <c r="A153" s="422"/>
      <c r="B153" s="422"/>
      <c r="C153" s="422"/>
      <c r="D153" s="422"/>
      <c r="E153" s="422"/>
      <c r="F153" s="422"/>
      <c r="G153" s="425"/>
      <c r="H153" s="422"/>
      <c r="I153" s="422"/>
      <c r="J153" s="422"/>
      <c r="K153" s="425"/>
      <c r="L153" s="422"/>
      <c r="M153" s="422"/>
      <c r="N153" s="422"/>
      <c r="O153" s="425"/>
      <c r="P153" s="422"/>
      <c r="Q153" s="422"/>
      <c r="R153" s="422"/>
      <c r="S153" s="425"/>
      <c r="T153" s="422"/>
      <c r="U153" s="422"/>
      <c r="V153" s="422"/>
      <c r="W153" s="425"/>
      <c r="X153" s="422"/>
      <c r="Y153" s="422"/>
      <c r="Z153" s="422"/>
      <c r="AA153" s="425"/>
      <c r="AB153" s="422"/>
      <c r="AC153" s="422"/>
      <c r="AD153" s="422"/>
    </row>
    <row r="154" spans="1:30">
      <c r="A154" s="422"/>
      <c r="B154" s="422"/>
      <c r="C154" s="422"/>
      <c r="D154" s="422"/>
      <c r="E154" s="422"/>
      <c r="F154" s="422"/>
      <c r="G154" s="425"/>
      <c r="H154" s="422"/>
      <c r="I154" s="422"/>
      <c r="J154" s="422"/>
      <c r="K154" s="425"/>
      <c r="L154" s="422"/>
      <c r="M154" s="422"/>
      <c r="N154" s="422"/>
      <c r="O154" s="425"/>
      <c r="P154" s="422"/>
      <c r="Q154" s="422"/>
      <c r="R154" s="422"/>
      <c r="S154" s="425"/>
      <c r="T154" s="422"/>
      <c r="U154" s="422"/>
      <c r="V154" s="422"/>
      <c r="W154" s="425"/>
      <c r="X154" s="422"/>
      <c r="Y154" s="422"/>
      <c r="Z154" s="422"/>
      <c r="AA154" s="425"/>
      <c r="AB154" s="422"/>
      <c r="AC154" s="422"/>
      <c r="AD154" s="422"/>
    </row>
    <row r="155" spans="1:30">
      <c r="A155" s="422"/>
      <c r="B155" s="422"/>
      <c r="C155" s="422"/>
      <c r="D155" s="422"/>
      <c r="E155" s="422"/>
      <c r="F155" s="422"/>
      <c r="G155" s="425"/>
      <c r="H155" s="422"/>
      <c r="I155" s="422"/>
      <c r="J155" s="422"/>
      <c r="K155" s="425"/>
      <c r="L155" s="422"/>
      <c r="M155" s="422"/>
      <c r="N155" s="422"/>
      <c r="O155" s="425"/>
      <c r="P155" s="422"/>
      <c r="Q155" s="422"/>
      <c r="R155" s="422"/>
      <c r="S155" s="425"/>
      <c r="T155" s="422"/>
      <c r="U155" s="422"/>
      <c r="V155" s="422"/>
      <c r="W155" s="425"/>
      <c r="X155" s="422"/>
      <c r="Y155" s="422"/>
      <c r="Z155" s="422"/>
      <c r="AA155" s="425"/>
      <c r="AB155" s="422"/>
      <c r="AC155" s="422"/>
      <c r="AD155" s="422"/>
    </row>
    <row r="156" spans="1:30">
      <c r="A156" s="422"/>
      <c r="B156" s="422"/>
      <c r="C156" s="422"/>
      <c r="D156" s="422"/>
      <c r="E156" s="422"/>
      <c r="F156" s="422"/>
      <c r="G156" s="425"/>
      <c r="H156" s="422"/>
      <c r="I156" s="422"/>
      <c r="J156" s="422"/>
      <c r="K156" s="425"/>
      <c r="L156" s="422"/>
      <c r="M156" s="422"/>
      <c r="N156" s="422"/>
      <c r="O156" s="425"/>
      <c r="P156" s="422"/>
      <c r="Q156" s="422"/>
      <c r="R156" s="422"/>
      <c r="S156" s="425"/>
      <c r="T156" s="422"/>
      <c r="U156" s="422"/>
      <c r="V156" s="422"/>
      <c r="W156" s="425"/>
      <c r="X156" s="422"/>
      <c r="Y156" s="422"/>
      <c r="Z156" s="422"/>
      <c r="AA156" s="425"/>
      <c r="AB156" s="422"/>
      <c r="AC156" s="422"/>
      <c r="AD156" s="422"/>
    </row>
    <row r="157" spans="1:30">
      <c r="A157" s="422"/>
      <c r="B157" s="422"/>
      <c r="C157" s="422"/>
      <c r="D157" s="422"/>
      <c r="E157" s="422"/>
      <c r="F157" s="422"/>
      <c r="G157" s="425"/>
      <c r="H157" s="422"/>
      <c r="I157" s="422"/>
      <c r="J157" s="422"/>
      <c r="K157" s="425"/>
      <c r="L157" s="422"/>
      <c r="M157" s="422"/>
      <c r="N157" s="422"/>
      <c r="O157" s="425"/>
      <c r="P157" s="422"/>
      <c r="Q157" s="422"/>
      <c r="R157" s="422"/>
      <c r="S157" s="425"/>
      <c r="T157" s="422"/>
      <c r="U157" s="422"/>
      <c r="V157" s="422"/>
      <c r="W157" s="425"/>
      <c r="X157" s="422"/>
      <c r="Y157" s="422"/>
      <c r="Z157" s="422"/>
      <c r="AA157" s="425"/>
      <c r="AB157" s="422"/>
      <c r="AC157" s="422"/>
      <c r="AD157" s="422"/>
    </row>
    <row r="158" spans="1:30">
      <c r="A158" s="422"/>
      <c r="B158" s="422"/>
      <c r="C158" s="422"/>
      <c r="D158" s="422"/>
      <c r="E158" s="422"/>
      <c r="F158" s="422"/>
      <c r="G158" s="425"/>
      <c r="H158" s="422"/>
      <c r="I158" s="422"/>
      <c r="J158" s="422"/>
      <c r="K158" s="425"/>
      <c r="L158" s="422"/>
      <c r="M158" s="422"/>
      <c r="N158" s="422"/>
      <c r="O158" s="425"/>
      <c r="P158" s="422"/>
      <c r="Q158" s="422"/>
      <c r="R158" s="422"/>
      <c r="S158" s="425"/>
      <c r="T158" s="422"/>
      <c r="U158" s="422"/>
      <c r="V158" s="422"/>
      <c r="W158" s="425"/>
      <c r="X158" s="422"/>
      <c r="Y158" s="422"/>
      <c r="Z158" s="422"/>
      <c r="AA158" s="425"/>
      <c r="AB158" s="422"/>
      <c r="AC158" s="422"/>
      <c r="AD158" s="422"/>
    </row>
    <row r="159" spans="1:30">
      <c r="A159" s="422"/>
      <c r="B159" s="422"/>
      <c r="C159" s="422"/>
      <c r="D159" s="422"/>
      <c r="E159" s="422"/>
      <c r="F159" s="422"/>
      <c r="G159" s="425"/>
      <c r="H159" s="422"/>
      <c r="I159" s="422"/>
      <c r="J159" s="422"/>
      <c r="K159" s="425"/>
      <c r="L159" s="422"/>
      <c r="M159" s="422"/>
      <c r="N159" s="422"/>
      <c r="O159" s="425"/>
      <c r="P159" s="422"/>
      <c r="Q159" s="422"/>
      <c r="R159" s="422"/>
      <c r="S159" s="425"/>
      <c r="T159" s="422"/>
      <c r="U159" s="422"/>
      <c r="V159" s="422"/>
      <c r="W159" s="425"/>
      <c r="X159" s="422"/>
      <c r="Y159" s="422"/>
      <c r="Z159" s="422"/>
      <c r="AA159" s="425"/>
      <c r="AB159" s="422"/>
      <c r="AC159" s="422"/>
      <c r="AD159" s="422"/>
    </row>
    <row r="160" spans="1:30">
      <c r="A160" s="422"/>
      <c r="B160" s="422"/>
      <c r="C160" s="422"/>
      <c r="D160" s="422"/>
      <c r="E160" s="422"/>
      <c r="F160" s="422"/>
      <c r="G160" s="425"/>
      <c r="H160" s="422"/>
      <c r="I160" s="422"/>
      <c r="J160" s="422"/>
      <c r="K160" s="425"/>
      <c r="L160" s="422"/>
      <c r="M160" s="422"/>
      <c r="N160" s="422"/>
      <c r="O160" s="425"/>
      <c r="P160" s="422"/>
      <c r="Q160" s="422"/>
      <c r="R160" s="422"/>
      <c r="S160" s="425"/>
      <c r="T160" s="422"/>
      <c r="U160" s="422"/>
      <c r="V160" s="422"/>
      <c r="W160" s="425"/>
      <c r="X160" s="422"/>
      <c r="Y160" s="422"/>
      <c r="Z160" s="422"/>
      <c r="AA160" s="425"/>
      <c r="AB160" s="422"/>
      <c r="AC160" s="422"/>
      <c r="AD160" s="422"/>
    </row>
    <row r="161" spans="1:30">
      <c r="A161" s="422"/>
      <c r="B161" s="422"/>
      <c r="C161" s="422"/>
      <c r="D161" s="422"/>
      <c r="E161" s="422"/>
      <c r="F161" s="422"/>
      <c r="G161" s="425"/>
      <c r="H161" s="422"/>
      <c r="I161" s="422"/>
      <c r="J161" s="422"/>
      <c r="K161" s="425"/>
      <c r="L161" s="422"/>
      <c r="M161" s="422"/>
      <c r="N161" s="422"/>
      <c r="O161" s="425"/>
      <c r="P161" s="422"/>
      <c r="Q161" s="422"/>
      <c r="R161" s="422"/>
      <c r="S161" s="425"/>
      <c r="T161" s="422"/>
      <c r="U161" s="422"/>
      <c r="V161" s="422"/>
      <c r="W161" s="425"/>
      <c r="X161" s="422"/>
      <c r="Y161" s="422"/>
      <c r="Z161" s="422"/>
      <c r="AA161" s="425"/>
      <c r="AB161" s="422"/>
      <c r="AC161" s="422"/>
      <c r="AD161" s="422"/>
    </row>
    <row r="162" spans="1:30">
      <c r="A162" s="422"/>
      <c r="B162" s="422"/>
      <c r="C162" s="422"/>
      <c r="D162" s="422"/>
      <c r="E162" s="422"/>
      <c r="F162" s="422"/>
      <c r="G162" s="425"/>
      <c r="H162" s="422"/>
      <c r="I162" s="422"/>
      <c r="J162" s="422"/>
      <c r="K162" s="425"/>
      <c r="L162" s="422"/>
      <c r="M162" s="422"/>
      <c r="N162" s="422"/>
      <c r="O162" s="425"/>
      <c r="P162" s="422"/>
      <c r="Q162" s="422"/>
      <c r="R162" s="422"/>
      <c r="S162" s="425"/>
      <c r="T162" s="422"/>
      <c r="U162" s="422"/>
      <c r="V162" s="422"/>
      <c r="W162" s="425"/>
      <c r="X162" s="422"/>
      <c r="Y162" s="422"/>
      <c r="Z162" s="422"/>
      <c r="AA162" s="425"/>
      <c r="AB162" s="422"/>
      <c r="AC162" s="422"/>
      <c r="AD162" s="422"/>
    </row>
    <row r="163" spans="1:30">
      <c r="A163" s="422"/>
      <c r="B163" s="422"/>
      <c r="C163" s="422"/>
      <c r="D163" s="422"/>
      <c r="E163" s="422"/>
      <c r="F163" s="422"/>
      <c r="G163" s="425"/>
      <c r="H163" s="422"/>
      <c r="I163" s="422"/>
      <c r="J163" s="422"/>
      <c r="K163" s="425"/>
      <c r="L163" s="422"/>
      <c r="M163" s="422"/>
      <c r="N163" s="422"/>
      <c r="O163" s="425"/>
      <c r="P163" s="422"/>
      <c r="Q163" s="422"/>
      <c r="R163" s="422"/>
      <c r="S163" s="425"/>
      <c r="T163" s="422"/>
      <c r="U163" s="422"/>
      <c r="V163" s="422"/>
      <c r="W163" s="425"/>
      <c r="X163" s="422"/>
      <c r="Y163" s="422"/>
      <c r="Z163" s="422"/>
      <c r="AA163" s="425"/>
      <c r="AB163" s="422"/>
      <c r="AC163" s="422"/>
      <c r="AD163" s="422"/>
    </row>
    <row r="164" spans="1:30">
      <c r="A164" s="422"/>
      <c r="B164" s="422"/>
      <c r="C164" s="422"/>
      <c r="D164" s="422"/>
      <c r="E164" s="422"/>
      <c r="F164" s="422"/>
      <c r="G164" s="425"/>
      <c r="H164" s="422"/>
      <c r="I164" s="422"/>
      <c r="J164" s="422"/>
      <c r="K164" s="425"/>
      <c r="L164" s="422"/>
      <c r="M164" s="422"/>
      <c r="N164" s="422"/>
      <c r="O164" s="425"/>
      <c r="P164" s="422"/>
      <c r="Q164" s="422"/>
      <c r="R164" s="422"/>
      <c r="S164" s="425"/>
      <c r="T164" s="422"/>
      <c r="U164" s="422"/>
      <c r="V164" s="422"/>
      <c r="W164" s="425"/>
      <c r="X164" s="422"/>
      <c r="Y164" s="422"/>
      <c r="Z164" s="422"/>
      <c r="AA164" s="425"/>
      <c r="AB164" s="422"/>
      <c r="AC164" s="422"/>
      <c r="AD164" s="422"/>
    </row>
    <row r="165" spans="1:30">
      <c r="A165" s="422"/>
      <c r="B165" s="422"/>
      <c r="C165" s="422"/>
      <c r="D165" s="422"/>
      <c r="E165" s="422"/>
      <c r="F165" s="422"/>
      <c r="G165" s="425"/>
      <c r="H165" s="422"/>
      <c r="I165" s="422"/>
      <c r="J165" s="422"/>
      <c r="K165" s="425"/>
      <c r="L165" s="422"/>
      <c r="M165" s="422"/>
      <c r="N165" s="422"/>
      <c r="O165" s="425"/>
      <c r="P165" s="422"/>
      <c r="Q165" s="422"/>
      <c r="R165" s="422"/>
      <c r="S165" s="425"/>
      <c r="T165" s="422"/>
      <c r="U165" s="422"/>
      <c r="V165" s="422"/>
      <c r="W165" s="425"/>
      <c r="X165" s="422"/>
      <c r="Y165" s="422"/>
      <c r="Z165" s="422"/>
      <c r="AA165" s="425"/>
      <c r="AB165" s="422"/>
      <c r="AC165" s="422"/>
      <c r="AD165" s="422"/>
    </row>
    <row r="166" spans="1:30">
      <c r="A166" s="422"/>
      <c r="B166" s="422"/>
      <c r="C166" s="422"/>
      <c r="D166" s="422"/>
      <c r="E166" s="422"/>
      <c r="F166" s="422"/>
      <c r="G166" s="425"/>
      <c r="H166" s="422"/>
      <c r="I166" s="422"/>
      <c r="J166" s="422"/>
      <c r="K166" s="425"/>
      <c r="L166" s="422"/>
      <c r="M166" s="422"/>
      <c r="N166" s="422"/>
      <c r="O166" s="425"/>
      <c r="P166" s="422"/>
      <c r="Q166" s="422"/>
      <c r="R166" s="422"/>
      <c r="S166" s="425"/>
      <c r="T166" s="422"/>
      <c r="U166" s="422"/>
      <c r="V166" s="422"/>
      <c r="W166" s="425"/>
      <c r="X166" s="422"/>
      <c r="Y166" s="422"/>
      <c r="Z166" s="422"/>
      <c r="AA166" s="425"/>
      <c r="AB166" s="422"/>
      <c r="AC166" s="422"/>
      <c r="AD166" s="422"/>
    </row>
    <row r="167" spans="1:30">
      <c r="A167" s="422"/>
      <c r="B167" s="422"/>
      <c r="C167" s="422"/>
      <c r="D167" s="422"/>
      <c r="E167" s="422"/>
      <c r="F167" s="422"/>
      <c r="G167" s="425"/>
      <c r="H167" s="422"/>
      <c r="I167" s="422"/>
      <c r="J167" s="422"/>
      <c r="K167" s="425"/>
      <c r="L167" s="422"/>
      <c r="M167" s="422"/>
      <c r="N167" s="422"/>
      <c r="O167" s="425"/>
      <c r="P167" s="422"/>
      <c r="Q167" s="422"/>
      <c r="R167" s="422"/>
      <c r="S167" s="425"/>
      <c r="T167" s="422"/>
      <c r="U167" s="422"/>
      <c r="V167" s="422"/>
      <c r="W167" s="425"/>
      <c r="X167" s="422"/>
      <c r="Y167" s="422"/>
      <c r="Z167" s="422"/>
      <c r="AA167" s="425"/>
      <c r="AB167" s="422"/>
      <c r="AC167" s="422"/>
      <c r="AD167" s="422"/>
    </row>
    <row r="168" spans="1:30">
      <c r="A168" s="422"/>
      <c r="B168" s="422"/>
      <c r="C168" s="422"/>
      <c r="D168" s="422"/>
      <c r="E168" s="422"/>
      <c r="F168" s="422"/>
      <c r="G168" s="425"/>
      <c r="H168" s="422"/>
      <c r="I168" s="422"/>
      <c r="J168" s="422"/>
      <c r="K168" s="425"/>
      <c r="L168" s="422"/>
      <c r="M168" s="422"/>
      <c r="N168" s="422"/>
      <c r="O168" s="425"/>
      <c r="P168" s="422"/>
      <c r="Q168" s="422"/>
      <c r="R168" s="422"/>
      <c r="S168" s="425"/>
      <c r="T168" s="422"/>
      <c r="U168" s="422"/>
      <c r="V168" s="422"/>
      <c r="W168" s="425"/>
      <c r="X168" s="422"/>
      <c r="Y168" s="422"/>
      <c r="Z168" s="422"/>
      <c r="AA168" s="425"/>
      <c r="AB168" s="422"/>
      <c r="AC168" s="422"/>
      <c r="AD168" s="422"/>
    </row>
    <row r="169" spans="1:30">
      <c r="A169" s="422"/>
      <c r="B169" s="422"/>
      <c r="C169" s="422"/>
      <c r="D169" s="422"/>
      <c r="E169" s="422"/>
      <c r="F169" s="422"/>
      <c r="G169" s="425"/>
      <c r="H169" s="422"/>
      <c r="I169" s="422"/>
      <c r="J169" s="422"/>
      <c r="K169" s="425"/>
      <c r="L169" s="422"/>
      <c r="M169" s="422"/>
      <c r="N169" s="422"/>
      <c r="O169" s="425"/>
      <c r="P169" s="422"/>
      <c r="Q169" s="422"/>
      <c r="R169" s="422"/>
      <c r="S169" s="425"/>
      <c r="T169" s="422"/>
      <c r="U169" s="422"/>
      <c r="V169" s="422"/>
      <c r="W169" s="425"/>
      <c r="X169" s="422"/>
      <c r="Y169" s="422"/>
      <c r="Z169" s="422"/>
      <c r="AA169" s="425"/>
      <c r="AB169" s="422"/>
      <c r="AC169" s="422"/>
      <c r="AD169" s="422"/>
    </row>
    <row r="170" spans="1:30">
      <c r="A170" s="422"/>
      <c r="B170" s="422"/>
      <c r="C170" s="422"/>
      <c r="D170" s="422"/>
      <c r="E170" s="422"/>
      <c r="F170" s="422"/>
      <c r="G170" s="425"/>
      <c r="H170" s="422"/>
      <c r="I170" s="422"/>
      <c r="J170" s="422"/>
      <c r="K170" s="425"/>
      <c r="L170" s="422"/>
      <c r="M170" s="422"/>
      <c r="N170" s="422"/>
      <c r="O170" s="425"/>
      <c r="P170" s="422"/>
      <c r="Q170" s="422"/>
      <c r="R170" s="422"/>
      <c r="S170" s="425"/>
      <c r="T170" s="422"/>
      <c r="U170" s="422"/>
      <c r="V170" s="422"/>
      <c r="W170" s="425"/>
      <c r="X170" s="422"/>
      <c r="Y170" s="422"/>
      <c r="Z170" s="422"/>
      <c r="AA170" s="425"/>
      <c r="AB170" s="422"/>
      <c r="AC170" s="422"/>
      <c r="AD170" s="422"/>
    </row>
    <row r="171" spans="1:30">
      <c r="A171" s="422"/>
      <c r="B171" s="422"/>
      <c r="C171" s="422"/>
      <c r="D171" s="422"/>
      <c r="E171" s="422"/>
      <c r="F171" s="422"/>
      <c r="G171" s="425"/>
      <c r="H171" s="422"/>
      <c r="I171" s="422"/>
      <c r="J171" s="422"/>
      <c r="K171" s="425"/>
      <c r="L171" s="422"/>
      <c r="M171" s="422"/>
      <c r="N171" s="422"/>
      <c r="O171" s="425"/>
      <c r="P171" s="422"/>
      <c r="Q171" s="422"/>
      <c r="R171" s="422"/>
      <c r="S171" s="425"/>
      <c r="T171" s="422"/>
      <c r="U171" s="422"/>
      <c r="V171" s="422"/>
      <c r="W171" s="425"/>
      <c r="X171" s="422"/>
      <c r="Y171" s="422"/>
      <c r="Z171" s="422"/>
      <c r="AA171" s="425"/>
      <c r="AB171" s="422"/>
      <c r="AC171" s="422"/>
      <c r="AD171" s="422"/>
    </row>
    <row r="172" spans="1:30">
      <c r="A172" s="422"/>
      <c r="B172" s="422"/>
      <c r="C172" s="422"/>
      <c r="D172" s="422"/>
      <c r="E172" s="422"/>
      <c r="F172" s="422"/>
      <c r="G172" s="425"/>
      <c r="H172" s="422"/>
      <c r="I172" s="422"/>
      <c r="J172" s="422"/>
      <c r="K172" s="425"/>
      <c r="L172" s="422"/>
      <c r="M172" s="422"/>
      <c r="N172" s="422"/>
      <c r="O172" s="425"/>
      <c r="P172" s="422"/>
      <c r="Q172" s="422"/>
      <c r="R172" s="422"/>
      <c r="S172" s="425"/>
      <c r="T172" s="422"/>
      <c r="U172" s="422"/>
      <c r="V172" s="422"/>
      <c r="W172" s="425"/>
      <c r="X172" s="422"/>
      <c r="Y172" s="422"/>
      <c r="Z172" s="422"/>
      <c r="AA172" s="425"/>
      <c r="AB172" s="422"/>
      <c r="AC172" s="422"/>
      <c r="AD172" s="422"/>
    </row>
    <row r="173" spans="1:30">
      <c r="A173" s="422"/>
      <c r="B173" s="422"/>
      <c r="C173" s="422"/>
      <c r="D173" s="422"/>
      <c r="E173" s="422"/>
      <c r="F173" s="422"/>
      <c r="G173" s="425"/>
      <c r="H173" s="422"/>
      <c r="I173" s="422"/>
      <c r="J173" s="422"/>
      <c r="K173" s="425"/>
      <c r="L173" s="422"/>
      <c r="M173" s="422"/>
      <c r="N173" s="422"/>
      <c r="O173" s="425"/>
      <c r="P173" s="422"/>
      <c r="Q173" s="422"/>
      <c r="R173" s="422"/>
      <c r="S173" s="425"/>
      <c r="T173" s="422"/>
      <c r="U173" s="422"/>
      <c r="V173" s="422"/>
      <c r="W173" s="425"/>
      <c r="X173" s="422"/>
      <c r="Y173" s="422"/>
      <c r="Z173" s="422"/>
      <c r="AA173" s="425"/>
      <c r="AB173" s="422"/>
      <c r="AC173" s="422"/>
      <c r="AD173" s="422"/>
    </row>
    <row r="174" spans="1:30">
      <c r="A174" s="422"/>
      <c r="B174" s="422"/>
      <c r="C174" s="422"/>
      <c r="D174" s="422"/>
      <c r="E174" s="422"/>
      <c r="F174" s="422"/>
      <c r="G174" s="425"/>
      <c r="H174" s="422"/>
      <c r="I174" s="422"/>
      <c r="J174" s="422"/>
      <c r="K174" s="425"/>
      <c r="L174" s="422"/>
      <c r="M174" s="422"/>
      <c r="N174" s="422"/>
      <c r="O174" s="425"/>
      <c r="P174" s="422"/>
      <c r="Q174" s="422"/>
      <c r="R174" s="422"/>
      <c r="S174" s="425"/>
      <c r="T174" s="422"/>
      <c r="U174" s="422"/>
      <c r="V174" s="422"/>
      <c r="W174" s="425"/>
      <c r="X174" s="422"/>
      <c r="Y174" s="422"/>
      <c r="Z174" s="422"/>
      <c r="AA174" s="425"/>
      <c r="AB174" s="422"/>
      <c r="AC174" s="422"/>
      <c r="AD174" s="422"/>
    </row>
    <row r="175" spans="1:30">
      <c r="A175" s="422"/>
      <c r="B175" s="422"/>
      <c r="C175" s="422"/>
      <c r="D175" s="422"/>
      <c r="E175" s="422"/>
      <c r="F175" s="422"/>
      <c r="G175" s="425"/>
      <c r="H175" s="422"/>
      <c r="I175" s="422"/>
      <c r="J175" s="422"/>
      <c r="K175" s="425"/>
      <c r="L175" s="422"/>
      <c r="M175" s="422"/>
      <c r="N175" s="422"/>
      <c r="O175" s="425"/>
      <c r="P175" s="422"/>
      <c r="Q175" s="422"/>
      <c r="R175" s="422"/>
      <c r="S175" s="425"/>
      <c r="T175" s="422"/>
      <c r="U175" s="422"/>
      <c r="V175" s="422"/>
      <c r="W175" s="425"/>
      <c r="X175" s="422"/>
      <c r="Y175" s="422"/>
      <c r="Z175" s="422"/>
      <c r="AA175" s="425"/>
      <c r="AB175" s="422"/>
      <c r="AC175" s="422"/>
      <c r="AD175" s="422"/>
    </row>
    <row r="176" spans="1:30">
      <c r="A176" s="422"/>
      <c r="B176" s="422"/>
      <c r="C176" s="422"/>
      <c r="D176" s="422"/>
      <c r="E176" s="422"/>
      <c r="F176" s="422"/>
      <c r="G176" s="425"/>
      <c r="H176" s="422"/>
      <c r="I176" s="422"/>
      <c r="J176" s="422"/>
      <c r="K176" s="425"/>
      <c r="L176" s="422"/>
      <c r="M176" s="422"/>
      <c r="N176" s="422"/>
      <c r="O176" s="425"/>
      <c r="P176" s="422"/>
      <c r="Q176" s="422"/>
      <c r="R176" s="422"/>
      <c r="S176" s="425"/>
      <c r="T176" s="422"/>
      <c r="U176" s="422"/>
      <c r="V176" s="422"/>
      <c r="W176" s="425"/>
      <c r="X176" s="422"/>
      <c r="Y176" s="422"/>
      <c r="Z176" s="422"/>
      <c r="AA176" s="425"/>
      <c r="AB176" s="422"/>
      <c r="AC176" s="422"/>
      <c r="AD176" s="422"/>
    </row>
    <row r="177" spans="1:30">
      <c r="A177" s="422"/>
      <c r="B177" s="422"/>
      <c r="C177" s="422"/>
      <c r="D177" s="422"/>
      <c r="E177" s="422"/>
      <c r="F177" s="422"/>
      <c r="G177" s="425"/>
      <c r="H177" s="422"/>
      <c r="I177" s="422"/>
      <c r="J177" s="422"/>
      <c r="K177" s="425"/>
      <c r="L177" s="422"/>
      <c r="M177" s="422"/>
      <c r="N177" s="422"/>
      <c r="O177" s="425"/>
      <c r="P177" s="422"/>
      <c r="Q177" s="422"/>
      <c r="R177" s="422"/>
      <c r="S177" s="425"/>
      <c r="T177" s="422"/>
      <c r="U177" s="422"/>
      <c r="V177" s="422"/>
      <c r="W177" s="425"/>
      <c r="X177" s="422"/>
      <c r="Y177" s="422"/>
      <c r="Z177" s="422"/>
      <c r="AA177" s="425"/>
      <c r="AB177" s="422"/>
      <c r="AC177" s="422"/>
      <c r="AD177" s="422"/>
    </row>
    <row r="178" spans="1:30">
      <c r="A178" s="422"/>
      <c r="B178" s="422"/>
      <c r="C178" s="422"/>
      <c r="D178" s="422"/>
      <c r="E178" s="422"/>
      <c r="F178" s="422"/>
      <c r="G178" s="425"/>
      <c r="H178" s="422"/>
      <c r="I178" s="422"/>
      <c r="J178" s="422"/>
      <c r="K178" s="425"/>
      <c r="L178" s="422"/>
      <c r="M178" s="422"/>
      <c r="N178" s="422"/>
      <c r="O178" s="425"/>
      <c r="P178" s="422"/>
      <c r="Q178" s="422"/>
      <c r="R178" s="422"/>
      <c r="S178" s="425"/>
      <c r="T178" s="422"/>
      <c r="U178" s="422"/>
      <c r="V178" s="422"/>
      <c r="W178" s="425"/>
      <c r="X178" s="422"/>
      <c r="Y178" s="422"/>
      <c r="Z178" s="422"/>
      <c r="AA178" s="425"/>
      <c r="AB178" s="422"/>
      <c r="AC178" s="422"/>
      <c r="AD178" s="422"/>
    </row>
    <row r="179" spans="1:30">
      <c r="A179" s="422"/>
      <c r="B179" s="422"/>
      <c r="C179" s="422"/>
      <c r="D179" s="422"/>
      <c r="E179" s="422"/>
      <c r="F179" s="422"/>
      <c r="G179" s="425"/>
      <c r="H179" s="422"/>
      <c r="I179" s="422"/>
      <c r="J179" s="422"/>
      <c r="K179" s="425"/>
      <c r="L179" s="422"/>
      <c r="M179" s="422"/>
      <c r="N179" s="422"/>
      <c r="O179" s="425"/>
      <c r="P179" s="422"/>
      <c r="Q179" s="422"/>
      <c r="R179" s="422"/>
      <c r="S179" s="425"/>
      <c r="T179" s="422"/>
      <c r="U179" s="422"/>
      <c r="V179" s="422"/>
      <c r="W179" s="425"/>
      <c r="X179" s="422"/>
      <c r="Y179" s="422"/>
      <c r="Z179" s="422"/>
      <c r="AA179" s="425"/>
      <c r="AB179" s="422"/>
      <c r="AC179" s="422"/>
      <c r="AD179" s="422"/>
    </row>
    <row r="180" spans="1:30">
      <c r="A180" s="422"/>
      <c r="B180" s="422"/>
      <c r="C180" s="422"/>
      <c r="D180" s="422"/>
      <c r="E180" s="422"/>
      <c r="F180" s="422"/>
      <c r="G180" s="425"/>
      <c r="H180" s="422"/>
      <c r="I180" s="422"/>
      <c r="J180" s="422"/>
      <c r="K180" s="425"/>
      <c r="L180" s="422"/>
      <c r="M180" s="422"/>
      <c r="N180" s="422"/>
      <c r="O180" s="425"/>
      <c r="P180" s="422"/>
      <c r="Q180" s="422"/>
      <c r="R180" s="422"/>
      <c r="S180" s="425"/>
      <c r="T180" s="422"/>
      <c r="U180" s="422"/>
      <c r="V180" s="422"/>
      <c r="W180" s="425"/>
      <c r="X180" s="422"/>
      <c r="Y180" s="422"/>
      <c r="Z180" s="422"/>
      <c r="AA180" s="425"/>
      <c r="AB180" s="422"/>
      <c r="AC180" s="422"/>
      <c r="AD180" s="422"/>
    </row>
    <row r="181" spans="1:30">
      <c r="A181" s="422"/>
      <c r="B181" s="422"/>
      <c r="C181" s="422"/>
      <c r="D181" s="422"/>
      <c r="E181" s="422"/>
      <c r="F181" s="422"/>
      <c r="G181" s="425"/>
      <c r="H181" s="422"/>
      <c r="I181" s="422"/>
      <c r="J181" s="422"/>
      <c r="K181" s="425"/>
      <c r="L181" s="422"/>
      <c r="M181" s="422"/>
      <c r="N181" s="422"/>
      <c r="O181" s="425"/>
      <c r="P181" s="422"/>
      <c r="Q181" s="422"/>
      <c r="R181" s="422"/>
      <c r="S181" s="425"/>
      <c r="T181" s="422"/>
      <c r="U181" s="422"/>
      <c r="V181" s="422"/>
      <c r="W181" s="425"/>
      <c r="X181" s="422"/>
      <c r="Y181" s="422"/>
      <c r="Z181" s="422"/>
      <c r="AA181" s="425"/>
      <c r="AB181" s="422"/>
      <c r="AC181" s="422"/>
      <c r="AD181" s="422"/>
    </row>
    <row r="182" spans="1:30">
      <c r="A182" s="422"/>
      <c r="B182" s="422"/>
      <c r="C182" s="422"/>
      <c r="D182" s="422"/>
      <c r="E182" s="422"/>
      <c r="F182" s="422"/>
      <c r="G182" s="425"/>
      <c r="H182" s="422"/>
      <c r="I182" s="422"/>
      <c r="J182" s="422"/>
      <c r="K182" s="425"/>
      <c r="L182" s="422"/>
      <c r="M182" s="422"/>
      <c r="N182" s="422"/>
      <c r="O182" s="425"/>
      <c r="P182" s="422"/>
      <c r="Q182" s="422"/>
      <c r="R182" s="422"/>
      <c r="S182" s="425"/>
      <c r="T182" s="422"/>
      <c r="U182" s="422"/>
      <c r="V182" s="422"/>
      <c r="W182" s="425"/>
      <c r="X182" s="422"/>
      <c r="Y182" s="422"/>
      <c r="Z182" s="422"/>
      <c r="AA182" s="425"/>
      <c r="AB182" s="422"/>
      <c r="AC182" s="422"/>
      <c r="AD182" s="422"/>
    </row>
    <row r="183" spans="1:30">
      <c r="A183" s="422"/>
      <c r="B183" s="422"/>
      <c r="C183" s="422"/>
      <c r="D183" s="422"/>
      <c r="E183" s="422"/>
      <c r="F183" s="422"/>
      <c r="G183" s="425"/>
      <c r="H183" s="422"/>
      <c r="I183" s="422"/>
      <c r="J183" s="422"/>
      <c r="K183" s="425"/>
      <c r="L183" s="422"/>
      <c r="M183" s="422"/>
      <c r="N183" s="422"/>
      <c r="O183" s="425"/>
      <c r="P183" s="422"/>
      <c r="Q183" s="422"/>
      <c r="R183" s="422"/>
      <c r="S183" s="425"/>
      <c r="T183" s="422"/>
      <c r="U183" s="422"/>
      <c r="V183" s="422"/>
      <c r="W183" s="425"/>
      <c r="X183" s="422"/>
      <c r="Y183" s="422"/>
      <c r="Z183" s="422"/>
      <c r="AA183" s="425"/>
      <c r="AB183" s="422"/>
      <c r="AC183" s="422"/>
      <c r="AD183" s="422"/>
    </row>
    <row r="184" spans="1:30">
      <c r="A184" s="422"/>
      <c r="B184" s="422"/>
      <c r="C184" s="422"/>
      <c r="D184" s="422"/>
      <c r="E184" s="422"/>
      <c r="F184" s="422"/>
      <c r="G184" s="425"/>
      <c r="H184" s="422"/>
      <c r="I184" s="422"/>
      <c r="J184" s="422"/>
      <c r="K184" s="425"/>
      <c r="L184" s="422"/>
      <c r="M184" s="422"/>
      <c r="N184" s="422"/>
      <c r="O184" s="425"/>
      <c r="P184" s="422"/>
      <c r="Q184" s="422"/>
      <c r="R184" s="422"/>
      <c r="S184" s="425"/>
      <c r="T184" s="422"/>
      <c r="U184" s="422"/>
      <c r="V184" s="422"/>
      <c r="W184" s="425"/>
      <c r="X184" s="422"/>
      <c r="Y184" s="422"/>
      <c r="Z184" s="422"/>
      <c r="AA184" s="425"/>
      <c r="AB184" s="422"/>
      <c r="AC184" s="422"/>
      <c r="AD184" s="422"/>
    </row>
    <row r="185" spans="1:30">
      <c r="A185" s="422"/>
      <c r="B185" s="422"/>
      <c r="C185" s="422"/>
      <c r="D185" s="422"/>
      <c r="E185" s="422"/>
      <c r="F185" s="422"/>
      <c r="G185" s="425"/>
      <c r="H185" s="422"/>
      <c r="I185" s="422"/>
      <c r="J185" s="422"/>
      <c r="K185" s="425"/>
      <c r="L185" s="422"/>
      <c r="M185" s="422"/>
      <c r="N185" s="422"/>
      <c r="O185" s="425"/>
      <c r="P185" s="422"/>
      <c r="Q185" s="422"/>
      <c r="R185" s="422"/>
      <c r="S185" s="425"/>
      <c r="T185" s="422"/>
      <c r="U185" s="422"/>
      <c r="V185" s="422"/>
      <c r="W185" s="425"/>
      <c r="X185" s="422"/>
      <c r="Y185" s="422"/>
      <c r="Z185" s="422"/>
      <c r="AA185" s="425"/>
      <c r="AB185" s="422"/>
      <c r="AC185" s="422"/>
      <c r="AD185" s="422"/>
    </row>
    <row r="186" spans="1:30">
      <c r="A186" s="422"/>
      <c r="B186" s="422"/>
      <c r="C186" s="422"/>
      <c r="D186" s="422"/>
      <c r="E186" s="422"/>
      <c r="F186" s="422"/>
      <c r="G186" s="425"/>
      <c r="H186" s="422"/>
      <c r="I186" s="422"/>
      <c r="J186" s="422"/>
      <c r="K186" s="425"/>
      <c r="L186" s="422"/>
      <c r="M186" s="422"/>
      <c r="N186" s="422"/>
      <c r="O186" s="425"/>
      <c r="P186" s="422"/>
      <c r="Q186" s="422"/>
      <c r="R186" s="422"/>
      <c r="S186" s="425"/>
      <c r="T186" s="422"/>
      <c r="U186" s="422"/>
      <c r="V186" s="422"/>
      <c r="W186" s="425"/>
      <c r="X186" s="422"/>
      <c r="Y186" s="422"/>
      <c r="Z186" s="422"/>
      <c r="AA186" s="425"/>
      <c r="AB186" s="422"/>
      <c r="AC186" s="422"/>
      <c r="AD186" s="422"/>
    </row>
    <row r="187" spans="1:30">
      <c r="A187" s="422"/>
      <c r="B187" s="422"/>
      <c r="C187" s="422"/>
      <c r="D187" s="422"/>
      <c r="E187" s="422"/>
      <c r="F187" s="422"/>
      <c r="G187" s="425"/>
      <c r="H187" s="422"/>
      <c r="I187" s="422"/>
      <c r="J187" s="422"/>
      <c r="K187" s="425"/>
      <c r="L187" s="422"/>
      <c r="M187" s="422"/>
      <c r="N187" s="422"/>
      <c r="O187" s="425"/>
      <c r="P187" s="422"/>
      <c r="Q187" s="422"/>
      <c r="R187" s="422"/>
      <c r="S187" s="425"/>
      <c r="T187" s="422"/>
      <c r="U187" s="422"/>
      <c r="V187" s="422"/>
      <c r="W187" s="425"/>
      <c r="X187" s="422"/>
      <c r="Y187" s="422"/>
      <c r="Z187" s="422"/>
      <c r="AA187" s="425"/>
      <c r="AB187" s="422"/>
      <c r="AC187" s="422"/>
      <c r="AD187" s="422"/>
    </row>
    <row r="188" spans="1:30">
      <c r="A188" s="422"/>
      <c r="B188" s="422"/>
      <c r="C188" s="422"/>
      <c r="D188" s="422"/>
      <c r="E188" s="422"/>
      <c r="F188" s="422"/>
      <c r="G188" s="425"/>
      <c r="H188" s="422"/>
      <c r="I188" s="422"/>
      <c r="J188" s="422"/>
      <c r="K188" s="425"/>
      <c r="L188" s="422"/>
      <c r="M188" s="422"/>
      <c r="N188" s="422"/>
      <c r="O188" s="425"/>
      <c r="P188" s="422"/>
      <c r="Q188" s="422"/>
      <c r="R188" s="422"/>
      <c r="S188" s="425"/>
      <c r="T188" s="422"/>
      <c r="U188" s="422"/>
      <c r="V188" s="422"/>
      <c r="W188" s="425"/>
      <c r="X188" s="422"/>
      <c r="Y188" s="422"/>
      <c r="Z188" s="422"/>
      <c r="AA188" s="425"/>
      <c r="AB188" s="422"/>
      <c r="AC188" s="422"/>
      <c r="AD188" s="422"/>
    </row>
    <row r="189" spans="1:30">
      <c r="A189" s="422"/>
      <c r="B189" s="422"/>
      <c r="C189" s="422"/>
      <c r="D189" s="422"/>
      <c r="E189" s="422"/>
      <c r="F189" s="422"/>
      <c r="G189" s="425"/>
      <c r="H189" s="422"/>
      <c r="I189" s="422"/>
      <c r="J189" s="422"/>
      <c r="K189" s="425"/>
      <c r="L189" s="422"/>
      <c r="M189" s="422"/>
      <c r="N189" s="422"/>
      <c r="O189" s="425"/>
      <c r="P189" s="422"/>
      <c r="Q189" s="422"/>
      <c r="R189" s="422"/>
      <c r="S189" s="425"/>
      <c r="T189" s="422"/>
      <c r="U189" s="422"/>
      <c r="V189" s="422"/>
      <c r="W189" s="425"/>
      <c r="X189" s="422"/>
      <c r="Y189" s="422"/>
      <c r="Z189" s="422"/>
      <c r="AA189" s="425"/>
      <c r="AB189" s="422"/>
      <c r="AC189" s="422"/>
      <c r="AD189" s="422"/>
    </row>
    <row r="190" spans="1:30">
      <c r="A190" s="422"/>
      <c r="B190" s="422"/>
      <c r="C190" s="422"/>
      <c r="D190" s="422"/>
      <c r="E190" s="422"/>
      <c r="F190" s="422"/>
      <c r="G190" s="425"/>
      <c r="H190" s="422"/>
      <c r="I190" s="422"/>
      <c r="J190" s="422"/>
      <c r="K190" s="425"/>
      <c r="L190" s="422"/>
      <c r="M190" s="422"/>
      <c r="N190" s="422"/>
      <c r="O190" s="425"/>
      <c r="P190" s="422"/>
      <c r="Q190" s="422"/>
      <c r="R190" s="422"/>
      <c r="S190" s="425"/>
      <c r="T190" s="422"/>
      <c r="U190" s="422"/>
      <c r="V190" s="422"/>
      <c r="W190" s="425"/>
      <c r="X190" s="422"/>
      <c r="Y190" s="422"/>
      <c r="Z190" s="422"/>
      <c r="AA190" s="425"/>
      <c r="AB190" s="422"/>
      <c r="AC190" s="422"/>
      <c r="AD190" s="422"/>
    </row>
    <row r="191" spans="1:30">
      <c r="A191" s="422"/>
      <c r="B191" s="422"/>
      <c r="C191" s="422"/>
      <c r="D191" s="422"/>
      <c r="E191" s="422"/>
      <c r="F191" s="422"/>
      <c r="G191" s="425"/>
      <c r="H191" s="422"/>
      <c r="I191" s="422"/>
      <c r="J191" s="422"/>
      <c r="K191" s="425"/>
      <c r="L191" s="422"/>
      <c r="M191" s="422"/>
      <c r="N191" s="422"/>
      <c r="O191" s="425"/>
      <c r="P191" s="422"/>
      <c r="Q191" s="422"/>
      <c r="R191" s="422"/>
      <c r="S191" s="425"/>
      <c r="T191" s="422"/>
      <c r="U191" s="422"/>
      <c r="V191" s="422"/>
      <c r="W191" s="425"/>
      <c r="X191" s="422"/>
      <c r="Y191" s="422"/>
      <c r="Z191" s="422"/>
      <c r="AA191" s="425"/>
      <c r="AB191" s="422"/>
      <c r="AC191" s="422"/>
      <c r="AD191" s="422"/>
    </row>
    <row r="192" spans="1:30">
      <c r="A192" s="422"/>
      <c r="B192" s="422"/>
      <c r="C192" s="422"/>
      <c r="D192" s="422"/>
      <c r="E192" s="422"/>
      <c r="F192" s="422"/>
      <c r="G192" s="425"/>
      <c r="H192" s="422"/>
      <c r="I192" s="422"/>
      <c r="J192" s="422"/>
      <c r="K192" s="425"/>
      <c r="L192" s="422"/>
      <c r="M192" s="422"/>
      <c r="N192" s="422"/>
      <c r="O192" s="425"/>
      <c r="P192" s="422"/>
      <c r="Q192" s="422"/>
      <c r="R192" s="422"/>
      <c r="S192" s="425"/>
      <c r="T192" s="422"/>
      <c r="U192" s="422"/>
      <c r="V192" s="422"/>
      <c r="W192" s="425"/>
      <c r="X192" s="422"/>
      <c r="Y192" s="422"/>
      <c r="Z192" s="422"/>
      <c r="AA192" s="425"/>
      <c r="AB192" s="422"/>
      <c r="AC192" s="422"/>
      <c r="AD192" s="422"/>
    </row>
    <row r="193" spans="1:30">
      <c r="A193" s="422"/>
      <c r="B193" s="422"/>
      <c r="C193" s="422"/>
      <c r="D193" s="422"/>
      <c r="E193" s="422"/>
      <c r="F193" s="422"/>
      <c r="G193" s="425"/>
      <c r="H193" s="422"/>
      <c r="I193" s="422"/>
      <c r="J193" s="422"/>
      <c r="K193" s="425"/>
      <c r="L193" s="422"/>
      <c r="M193" s="422"/>
      <c r="N193" s="422"/>
      <c r="O193" s="425"/>
      <c r="P193" s="422"/>
      <c r="Q193" s="422"/>
      <c r="R193" s="422"/>
      <c r="S193" s="425"/>
      <c r="T193" s="422"/>
      <c r="U193" s="422"/>
      <c r="V193" s="422"/>
      <c r="W193" s="425"/>
      <c r="X193" s="422"/>
      <c r="Y193" s="422"/>
      <c r="Z193" s="422"/>
      <c r="AA193" s="425"/>
      <c r="AB193" s="422"/>
      <c r="AC193" s="422"/>
      <c r="AD193" s="422"/>
    </row>
    <row r="194" spans="1:30">
      <c r="A194" s="422"/>
      <c r="B194" s="422"/>
      <c r="C194" s="422"/>
      <c r="D194" s="422"/>
      <c r="E194" s="422"/>
      <c r="F194" s="422"/>
      <c r="G194" s="425"/>
      <c r="H194" s="422"/>
      <c r="I194" s="422"/>
      <c r="J194" s="422"/>
      <c r="K194" s="425"/>
      <c r="L194" s="422"/>
      <c r="M194" s="422"/>
      <c r="N194" s="422"/>
      <c r="O194" s="425"/>
      <c r="P194" s="422"/>
      <c r="Q194" s="422"/>
      <c r="R194" s="422"/>
      <c r="S194" s="425"/>
      <c r="T194" s="422"/>
      <c r="U194" s="422"/>
      <c r="V194" s="422"/>
      <c r="W194" s="425"/>
      <c r="X194" s="422"/>
      <c r="Y194" s="422"/>
      <c r="Z194" s="422"/>
      <c r="AA194" s="425"/>
      <c r="AB194" s="422"/>
      <c r="AC194" s="422"/>
      <c r="AD194" s="422"/>
    </row>
    <row r="195" spans="1:30">
      <c r="A195" s="422"/>
      <c r="B195" s="422"/>
      <c r="C195" s="422"/>
      <c r="D195" s="422"/>
      <c r="E195" s="422"/>
      <c r="F195" s="422"/>
      <c r="G195" s="425"/>
      <c r="H195" s="422"/>
      <c r="I195" s="422"/>
      <c r="J195" s="422"/>
      <c r="K195" s="425"/>
      <c r="L195" s="422"/>
      <c r="M195" s="422"/>
      <c r="N195" s="422"/>
      <c r="O195" s="425"/>
      <c r="P195" s="422"/>
      <c r="Q195" s="422"/>
      <c r="R195" s="422"/>
      <c r="S195" s="425"/>
      <c r="T195" s="422"/>
      <c r="U195" s="422"/>
      <c r="V195" s="422"/>
      <c r="W195" s="425"/>
      <c r="X195" s="422"/>
      <c r="Y195" s="422"/>
      <c r="Z195" s="422"/>
      <c r="AA195" s="425"/>
      <c r="AB195" s="422"/>
      <c r="AC195" s="422"/>
      <c r="AD195" s="422"/>
    </row>
    <row r="196" spans="1:30">
      <c r="A196" s="422"/>
      <c r="B196" s="422"/>
      <c r="C196" s="422"/>
      <c r="D196" s="422"/>
      <c r="E196" s="422"/>
      <c r="F196" s="422"/>
      <c r="G196" s="425"/>
      <c r="H196" s="422"/>
      <c r="I196" s="422"/>
      <c r="J196" s="422"/>
      <c r="K196" s="425"/>
      <c r="L196" s="422"/>
      <c r="M196" s="422"/>
      <c r="N196" s="422"/>
      <c r="O196" s="425"/>
      <c r="P196" s="422"/>
      <c r="Q196" s="422"/>
      <c r="R196" s="422"/>
      <c r="S196" s="425"/>
      <c r="T196" s="422"/>
      <c r="U196" s="422"/>
      <c r="V196" s="422"/>
      <c r="W196" s="425"/>
      <c r="X196" s="422"/>
      <c r="Y196" s="422"/>
      <c r="Z196" s="422"/>
      <c r="AA196" s="425"/>
      <c r="AB196" s="422"/>
      <c r="AC196" s="422"/>
      <c r="AD196" s="422"/>
    </row>
    <row r="197" spans="1:30">
      <c r="A197" s="422"/>
      <c r="B197" s="422"/>
      <c r="C197" s="422"/>
      <c r="D197" s="422"/>
      <c r="E197" s="422"/>
      <c r="F197" s="422"/>
      <c r="G197" s="425"/>
      <c r="H197" s="422"/>
      <c r="I197" s="422"/>
      <c r="J197" s="422"/>
      <c r="K197" s="425"/>
      <c r="L197" s="422"/>
      <c r="M197" s="422"/>
      <c r="N197" s="422"/>
      <c r="O197" s="425"/>
      <c r="P197" s="422"/>
      <c r="Q197" s="422"/>
      <c r="R197" s="422"/>
      <c r="S197" s="425"/>
      <c r="T197" s="422"/>
      <c r="U197" s="422"/>
      <c r="V197" s="422"/>
      <c r="W197" s="425"/>
      <c r="X197" s="422"/>
      <c r="Y197" s="422"/>
      <c r="Z197" s="422"/>
      <c r="AA197" s="425"/>
      <c r="AB197" s="422"/>
      <c r="AC197" s="422"/>
      <c r="AD197" s="422"/>
    </row>
    <row r="198" spans="1:30">
      <c r="A198" s="422"/>
      <c r="B198" s="422"/>
      <c r="C198" s="422"/>
      <c r="D198" s="422"/>
      <c r="E198" s="422"/>
      <c r="F198" s="422"/>
      <c r="G198" s="425"/>
      <c r="H198" s="422"/>
      <c r="I198" s="422"/>
      <c r="J198" s="422"/>
      <c r="K198" s="425"/>
      <c r="L198" s="422"/>
      <c r="M198" s="422"/>
      <c r="N198" s="422"/>
      <c r="O198" s="425"/>
      <c r="P198" s="422"/>
      <c r="Q198" s="422"/>
      <c r="R198" s="422"/>
      <c r="S198" s="425"/>
      <c r="T198" s="422"/>
      <c r="U198" s="422"/>
      <c r="V198" s="422"/>
      <c r="W198" s="425"/>
      <c r="X198" s="422"/>
      <c r="Y198" s="422"/>
      <c r="Z198" s="422"/>
      <c r="AA198" s="425"/>
      <c r="AB198" s="422"/>
      <c r="AC198" s="422"/>
      <c r="AD198" s="422"/>
    </row>
    <row r="199" spans="1:30">
      <c r="A199" s="422"/>
      <c r="B199" s="422"/>
      <c r="C199" s="422"/>
      <c r="D199" s="422"/>
      <c r="E199" s="422"/>
      <c r="F199" s="422"/>
      <c r="G199" s="425"/>
      <c r="H199" s="422"/>
      <c r="I199" s="422"/>
      <c r="J199" s="422"/>
      <c r="K199" s="425"/>
      <c r="L199" s="422"/>
      <c r="M199" s="422"/>
      <c r="N199" s="422"/>
      <c r="O199" s="425"/>
      <c r="P199" s="422"/>
      <c r="Q199" s="422"/>
      <c r="R199" s="422"/>
      <c r="S199" s="425"/>
      <c r="T199" s="422"/>
      <c r="U199" s="422"/>
      <c r="V199" s="422"/>
      <c r="W199" s="425"/>
      <c r="X199" s="422"/>
      <c r="Y199" s="422"/>
      <c r="Z199" s="422"/>
      <c r="AA199" s="425"/>
      <c r="AB199" s="422"/>
      <c r="AC199" s="422"/>
      <c r="AD199" s="422"/>
    </row>
    <row r="200" spans="1:30">
      <c r="A200" s="422"/>
      <c r="B200" s="422"/>
      <c r="C200" s="422"/>
      <c r="D200" s="422"/>
      <c r="E200" s="422"/>
      <c r="F200" s="422"/>
      <c r="G200" s="425"/>
      <c r="H200" s="422"/>
      <c r="I200" s="422"/>
      <c r="J200" s="422"/>
      <c r="K200" s="425"/>
      <c r="L200" s="422"/>
      <c r="M200" s="422"/>
      <c r="N200" s="422"/>
      <c r="O200" s="425"/>
      <c r="P200" s="422"/>
      <c r="Q200" s="422"/>
      <c r="R200" s="422"/>
      <c r="S200" s="425"/>
      <c r="T200" s="422"/>
      <c r="U200" s="422"/>
      <c r="V200" s="422"/>
      <c r="W200" s="425"/>
      <c r="X200" s="422"/>
      <c r="Y200" s="422"/>
      <c r="Z200" s="422"/>
      <c r="AA200" s="425"/>
      <c r="AB200" s="422"/>
      <c r="AC200" s="422"/>
      <c r="AD200" s="422"/>
    </row>
    <row r="201" spans="1:30">
      <c r="A201" s="422"/>
      <c r="B201" s="422"/>
      <c r="C201" s="422"/>
      <c r="D201" s="422"/>
      <c r="E201" s="422"/>
      <c r="F201" s="422"/>
      <c r="G201" s="425"/>
      <c r="H201" s="422"/>
      <c r="I201" s="422"/>
      <c r="J201" s="422"/>
      <c r="K201" s="425"/>
      <c r="L201" s="422"/>
      <c r="M201" s="422"/>
      <c r="N201" s="422"/>
      <c r="O201" s="425"/>
      <c r="P201" s="422"/>
      <c r="Q201" s="422"/>
      <c r="R201" s="422"/>
      <c r="S201" s="425"/>
      <c r="T201" s="422"/>
      <c r="U201" s="422"/>
      <c r="V201" s="422"/>
      <c r="W201" s="425"/>
      <c r="X201" s="422"/>
      <c r="Y201" s="422"/>
      <c r="Z201" s="422"/>
      <c r="AA201" s="425"/>
      <c r="AB201" s="422"/>
      <c r="AC201" s="422"/>
      <c r="AD201" s="422"/>
    </row>
    <row r="202" spans="1:30">
      <c r="A202" s="422"/>
      <c r="B202" s="422"/>
      <c r="C202" s="422"/>
      <c r="D202" s="422"/>
      <c r="E202" s="422"/>
      <c r="F202" s="422"/>
      <c r="G202" s="425"/>
      <c r="H202" s="422"/>
      <c r="I202" s="422"/>
      <c r="J202" s="422"/>
      <c r="K202" s="425"/>
      <c r="L202" s="422"/>
      <c r="M202" s="422"/>
      <c r="N202" s="422"/>
      <c r="O202" s="425"/>
      <c r="P202" s="422"/>
      <c r="Q202" s="422"/>
      <c r="R202" s="422"/>
      <c r="S202" s="425"/>
      <c r="T202" s="422"/>
      <c r="U202" s="422"/>
      <c r="V202" s="422"/>
      <c r="W202" s="425"/>
      <c r="X202" s="422"/>
      <c r="Y202" s="422"/>
      <c r="Z202" s="422"/>
      <c r="AA202" s="425"/>
      <c r="AB202" s="422"/>
      <c r="AC202" s="422"/>
      <c r="AD202" s="422"/>
    </row>
    <row r="203" spans="1:30">
      <c r="A203" s="422"/>
      <c r="B203" s="422"/>
      <c r="C203" s="422"/>
      <c r="D203" s="422"/>
      <c r="E203" s="422"/>
      <c r="F203" s="422"/>
      <c r="G203" s="425"/>
      <c r="H203" s="422"/>
      <c r="I203" s="422"/>
      <c r="J203" s="422"/>
      <c r="K203" s="425"/>
      <c r="L203" s="422"/>
      <c r="M203" s="422"/>
      <c r="N203" s="422"/>
      <c r="O203" s="425"/>
      <c r="P203" s="422"/>
      <c r="Q203" s="422"/>
      <c r="R203" s="422"/>
      <c r="S203" s="425"/>
      <c r="T203" s="422"/>
      <c r="U203" s="422"/>
      <c r="V203" s="422"/>
      <c r="W203" s="425"/>
      <c r="X203" s="422"/>
      <c r="Y203" s="422"/>
      <c r="Z203" s="422"/>
      <c r="AA203" s="425"/>
      <c r="AB203" s="422"/>
      <c r="AC203" s="422"/>
      <c r="AD203" s="422"/>
    </row>
    <row r="204" spans="1:30">
      <c r="A204" s="422"/>
      <c r="B204" s="422"/>
      <c r="C204" s="422"/>
      <c r="D204" s="422"/>
      <c r="E204" s="422"/>
      <c r="F204" s="422"/>
      <c r="G204" s="425"/>
      <c r="H204" s="422"/>
      <c r="I204" s="422"/>
      <c r="J204" s="422"/>
      <c r="K204" s="425"/>
      <c r="L204" s="422"/>
      <c r="M204" s="422"/>
      <c r="N204" s="422"/>
      <c r="O204" s="425"/>
      <c r="P204" s="422"/>
      <c r="Q204" s="422"/>
      <c r="R204" s="422"/>
      <c r="S204" s="425"/>
      <c r="T204" s="422"/>
      <c r="U204" s="422"/>
      <c r="V204" s="422"/>
      <c r="W204" s="425"/>
      <c r="X204" s="422"/>
      <c r="Y204" s="422"/>
      <c r="Z204" s="422"/>
      <c r="AA204" s="425"/>
      <c r="AB204" s="422"/>
      <c r="AC204" s="422"/>
      <c r="AD204" s="422"/>
    </row>
    <row r="205" spans="1:30">
      <c r="A205" s="422"/>
      <c r="B205" s="422"/>
      <c r="C205" s="422"/>
      <c r="D205" s="422"/>
      <c r="E205" s="422"/>
      <c r="F205" s="422"/>
      <c r="G205" s="425"/>
      <c r="H205" s="422"/>
      <c r="I205" s="422"/>
      <c r="J205" s="422"/>
      <c r="K205" s="425"/>
      <c r="L205" s="422"/>
      <c r="M205" s="422"/>
      <c r="N205" s="422"/>
      <c r="O205" s="425"/>
      <c r="P205" s="422"/>
      <c r="Q205" s="422"/>
      <c r="R205" s="422"/>
      <c r="S205" s="425"/>
      <c r="T205" s="422"/>
      <c r="U205" s="422"/>
      <c r="V205" s="422"/>
      <c r="W205" s="425"/>
      <c r="X205" s="422"/>
      <c r="Y205" s="422"/>
      <c r="Z205" s="422"/>
      <c r="AA205" s="425"/>
      <c r="AB205" s="422"/>
      <c r="AC205" s="422"/>
      <c r="AD205" s="422"/>
    </row>
    <row r="206" spans="1:30">
      <c r="A206" s="422"/>
      <c r="B206" s="422"/>
      <c r="C206" s="422"/>
      <c r="D206" s="422"/>
      <c r="E206" s="422"/>
      <c r="F206" s="422"/>
      <c r="G206" s="425"/>
      <c r="H206" s="422"/>
      <c r="I206" s="422"/>
      <c r="J206" s="422"/>
      <c r="K206" s="425"/>
      <c r="L206" s="422"/>
      <c r="M206" s="422"/>
      <c r="N206" s="422"/>
      <c r="O206" s="425"/>
      <c r="P206" s="422"/>
      <c r="Q206" s="422"/>
      <c r="R206" s="422"/>
      <c r="S206" s="425"/>
      <c r="T206" s="422"/>
      <c r="U206" s="422"/>
      <c r="V206" s="422"/>
      <c r="W206" s="425"/>
      <c r="X206" s="422"/>
      <c r="Y206" s="422"/>
      <c r="Z206" s="422"/>
      <c r="AA206" s="425"/>
      <c r="AB206" s="422"/>
      <c r="AC206" s="422"/>
      <c r="AD206" s="422"/>
    </row>
    <row r="207" spans="1:30">
      <c r="A207" s="422"/>
      <c r="B207" s="422"/>
      <c r="C207" s="422"/>
      <c r="D207" s="422"/>
      <c r="E207" s="422"/>
      <c r="F207" s="422"/>
      <c r="G207" s="425"/>
      <c r="H207" s="422"/>
      <c r="I207" s="422"/>
      <c r="J207" s="422"/>
      <c r="K207" s="425"/>
      <c r="L207" s="422"/>
      <c r="M207" s="422"/>
      <c r="N207" s="422"/>
      <c r="O207" s="425"/>
      <c r="P207" s="422"/>
      <c r="Q207" s="422"/>
      <c r="R207" s="422"/>
      <c r="S207" s="425"/>
      <c r="T207" s="422"/>
      <c r="U207" s="422"/>
      <c r="V207" s="422"/>
      <c r="W207" s="425"/>
      <c r="X207" s="422"/>
      <c r="Y207" s="422"/>
      <c r="Z207" s="422"/>
      <c r="AA207" s="425"/>
      <c r="AB207" s="422"/>
      <c r="AC207" s="422"/>
      <c r="AD207" s="422"/>
    </row>
    <row r="208" spans="1:30">
      <c r="A208" s="422"/>
      <c r="B208" s="422"/>
      <c r="C208" s="422"/>
      <c r="D208" s="422"/>
      <c r="E208" s="422"/>
      <c r="F208" s="422"/>
      <c r="G208" s="425"/>
      <c r="H208" s="422"/>
      <c r="I208" s="422"/>
      <c r="J208" s="422"/>
      <c r="K208" s="425"/>
      <c r="L208" s="422"/>
      <c r="M208" s="422"/>
      <c r="N208" s="422"/>
      <c r="O208" s="425"/>
      <c r="P208" s="422"/>
      <c r="Q208" s="422"/>
      <c r="R208" s="422"/>
      <c r="S208" s="425"/>
      <c r="T208" s="422"/>
      <c r="U208" s="422"/>
      <c r="V208" s="422"/>
      <c r="W208" s="425"/>
      <c r="X208" s="422"/>
      <c r="Y208" s="422"/>
      <c r="Z208" s="422"/>
      <c r="AA208" s="425"/>
      <c r="AB208" s="422"/>
      <c r="AC208" s="422"/>
      <c r="AD208" s="422"/>
    </row>
    <row r="209" spans="1:30">
      <c r="A209" s="422"/>
      <c r="B209" s="422"/>
      <c r="C209" s="422"/>
      <c r="D209" s="422"/>
      <c r="E209" s="422"/>
      <c r="F209" s="422"/>
      <c r="G209" s="425"/>
      <c r="H209" s="422"/>
      <c r="I209" s="422"/>
      <c r="J209" s="422"/>
      <c r="K209" s="425"/>
      <c r="L209" s="422"/>
      <c r="M209" s="422"/>
      <c r="N209" s="422"/>
      <c r="O209" s="425"/>
      <c r="P209" s="422"/>
      <c r="Q209" s="422"/>
      <c r="R209" s="422"/>
      <c r="S209" s="425"/>
      <c r="T209" s="422"/>
      <c r="U209" s="422"/>
      <c r="V209" s="422"/>
      <c r="W209" s="425"/>
      <c r="X209" s="422"/>
      <c r="Y209" s="422"/>
      <c r="Z209" s="422"/>
      <c r="AA209" s="425"/>
      <c r="AB209" s="422"/>
      <c r="AC209" s="422"/>
      <c r="AD209" s="422"/>
    </row>
    <row r="210" spans="1:30">
      <c r="A210" s="422"/>
      <c r="B210" s="422"/>
      <c r="C210" s="422"/>
      <c r="D210" s="422"/>
      <c r="E210" s="422"/>
      <c r="F210" s="422"/>
      <c r="G210" s="425"/>
      <c r="H210" s="422"/>
      <c r="I210" s="422"/>
      <c r="J210" s="422"/>
      <c r="K210" s="425"/>
      <c r="L210" s="422"/>
      <c r="M210" s="422"/>
      <c r="N210" s="422"/>
      <c r="O210" s="425"/>
      <c r="P210" s="422"/>
      <c r="Q210" s="422"/>
      <c r="R210" s="422"/>
      <c r="S210" s="425"/>
      <c r="T210" s="422"/>
      <c r="U210" s="422"/>
      <c r="V210" s="422"/>
      <c r="W210" s="425"/>
      <c r="X210" s="422"/>
      <c r="Y210" s="422"/>
      <c r="Z210" s="422"/>
      <c r="AA210" s="425"/>
      <c r="AB210" s="422"/>
      <c r="AC210" s="422"/>
      <c r="AD210" s="422"/>
    </row>
    <row r="211" spans="1:30">
      <c r="A211" s="422"/>
      <c r="B211" s="422"/>
      <c r="C211" s="422"/>
      <c r="D211" s="422"/>
      <c r="E211" s="422"/>
      <c r="F211" s="422"/>
      <c r="G211" s="425"/>
      <c r="H211" s="422"/>
      <c r="I211" s="422"/>
      <c r="J211" s="422"/>
      <c r="K211" s="425"/>
      <c r="L211" s="422"/>
      <c r="M211" s="422"/>
      <c r="N211" s="422"/>
      <c r="O211" s="425"/>
      <c r="P211" s="422"/>
      <c r="Q211" s="422"/>
      <c r="R211" s="422"/>
      <c r="S211" s="425"/>
      <c r="T211" s="422"/>
      <c r="U211" s="422"/>
      <c r="V211" s="422"/>
      <c r="W211" s="425"/>
      <c r="X211" s="422"/>
      <c r="Y211" s="422"/>
      <c r="Z211" s="422"/>
      <c r="AA211" s="425"/>
      <c r="AB211" s="422"/>
      <c r="AC211" s="422"/>
      <c r="AD211" s="422"/>
    </row>
    <row r="212" spans="1:30">
      <c r="A212" s="422"/>
      <c r="B212" s="422"/>
      <c r="C212" s="422"/>
      <c r="D212" s="422"/>
      <c r="E212" s="422"/>
      <c r="F212" s="422"/>
      <c r="G212" s="425"/>
      <c r="H212" s="422"/>
      <c r="I212" s="422"/>
      <c r="J212" s="422"/>
      <c r="K212" s="425"/>
      <c r="L212" s="422"/>
      <c r="M212" s="422"/>
      <c r="N212" s="422"/>
      <c r="O212" s="425"/>
      <c r="P212" s="422"/>
      <c r="Q212" s="422"/>
      <c r="R212" s="422"/>
      <c r="S212" s="425"/>
      <c r="T212" s="422"/>
      <c r="U212" s="422"/>
      <c r="V212" s="422"/>
      <c r="W212" s="425"/>
      <c r="X212" s="422"/>
      <c r="Y212" s="422"/>
      <c r="Z212" s="422"/>
      <c r="AA212" s="425"/>
      <c r="AB212" s="422"/>
      <c r="AC212" s="422"/>
      <c r="AD212" s="422"/>
    </row>
    <row r="213" spans="1:30">
      <c r="A213" s="422"/>
      <c r="B213" s="422"/>
      <c r="C213" s="422"/>
      <c r="D213" s="422"/>
      <c r="E213" s="422"/>
      <c r="F213" s="422"/>
      <c r="G213" s="425"/>
      <c r="H213" s="422"/>
      <c r="I213" s="422"/>
      <c r="J213" s="422"/>
      <c r="K213" s="425"/>
      <c r="L213" s="422"/>
      <c r="M213" s="422"/>
      <c r="N213" s="422"/>
      <c r="O213" s="425"/>
      <c r="P213" s="422"/>
      <c r="Q213" s="422"/>
      <c r="R213" s="422"/>
      <c r="S213" s="425"/>
      <c r="T213" s="422"/>
      <c r="U213" s="422"/>
      <c r="V213" s="422"/>
      <c r="W213" s="425"/>
      <c r="X213" s="422"/>
      <c r="Y213" s="422"/>
      <c r="Z213" s="422"/>
      <c r="AA213" s="425"/>
      <c r="AB213" s="422"/>
      <c r="AC213" s="422"/>
      <c r="AD213" s="422"/>
    </row>
    <row r="214" spans="1:30">
      <c r="A214" s="422"/>
      <c r="B214" s="422"/>
      <c r="C214" s="422"/>
      <c r="D214" s="422"/>
      <c r="E214" s="422"/>
      <c r="F214" s="422"/>
      <c r="G214" s="425"/>
      <c r="H214" s="422"/>
      <c r="I214" s="422"/>
      <c r="J214" s="422"/>
      <c r="K214" s="425"/>
      <c r="L214" s="422"/>
      <c r="M214" s="422"/>
      <c r="N214" s="422"/>
      <c r="O214" s="425"/>
      <c r="P214" s="422"/>
      <c r="Q214" s="422"/>
      <c r="R214" s="422"/>
      <c r="S214" s="425"/>
      <c r="T214" s="422"/>
      <c r="U214" s="422"/>
      <c r="V214" s="422"/>
      <c r="W214" s="425"/>
      <c r="X214" s="422"/>
      <c r="Y214" s="422"/>
      <c r="Z214" s="422"/>
      <c r="AA214" s="425"/>
      <c r="AB214" s="422"/>
      <c r="AC214" s="422"/>
      <c r="AD214" s="422"/>
    </row>
    <row r="215" spans="1:30">
      <c r="A215" s="422"/>
      <c r="B215" s="422"/>
      <c r="C215" s="422"/>
      <c r="D215" s="422"/>
      <c r="E215" s="422"/>
      <c r="F215" s="422"/>
      <c r="G215" s="425"/>
      <c r="H215" s="422"/>
      <c r="I215" s="422"/>
      <c r="J215" s="422"/>
      <c r="K215" s="425"/>
      <c r="L215" s="422"/>
      <c r="M215" s="422"/>
      <c r="N215" s="422"/>
      <c r="O215" s="425"/>
      <c r="P215" s="422"/>
      <c r="Q215" s="422"/>
      <c r="R215" s="422"/>
      <c r="S215" s="425"/>
      <c r="T215" s="422"/>
      <c r="U215" s="422"/>
      <c r="V215" s="422"/>
      <c r="W215" s="425"/>
      <c r="X215" s="422"/>
      <c r="Y215" s="422"/>
      <c r="Z215" s="422"/>
      <c r="AA215" s="425"/>
      <c r="AB215" s="422"/>
      <c r="AC215" s="422"/>
      <c r="AD215" s="422"/>
    </row>
    <row r="216" spans="1:30">
      <c r="A216" s="422"/>
      <c r="B216" s="422"/>
      <c r="C216" s="422"/>
      <c r="D216" s="422"/>
      <c r="E216" s="422"/>
      <c r="F216" s="422"/>
      <c r="G216" s="425"/>
      <c r="H216" s="422"/>
      <c r="I216" s="422"/>
      <c r="J216" s="422"/>
      <c r="K216" s="425"/>
      <c r="L216" s="422"/>
      <c r="M216" s="422"/>
      <c r="N216" s="422"/>
      <c r="O216" s="425"/>
      <c r="P216" s="422"/>
      <c r="Q216" s="422"/>
      <c r="R216" s="422"/>
      <c r="S216" s="425"/>
      <c r="T216" s="422"/>
      <c r="U216" s="422"/>
      <c r="V216" s="422"/>
      <c r="W216" s="425"/>
      <c r="X216" s="422"/>
      <c r="Y216" s="422"/>
      <c r="Z216" s="422"/>
      <c r="AA216" s="425"/>
      <c r="AB216" s="422"/>
      <c r="AC216" s="422"/>
      <c r="AD216" s="422"/>
    </row>
    <row r="217" spans="1:30">
      <c r="A217" s="422"/>
      <c r="B217" s="422"/>
      <c r="C217" s="422"/>
      <c r="D217" s="422"/>
      <c r="E217" s="422"/>
      <c r="F217" s="422"/>
      <c r="G217" s="425"/>
      <c r="H217" s="422"/>
      <c r="I217" s="422"/>
      <c r="J217" s="422"/>
      <c r="K217" s="425"/>
      <c r="L217" s="422"/>
      <c r="M217" s="422"/>
      <c r="N217" s="422"/>
      <c r="O217" s="425"/>
      <c r="P217" s="422"/>
      <c r="Q217" s="422"/>
      <c r="R217" s="422"/>
      <c r="S217" s="425"/>
      <c r="T217" s="422"/>
      <c r="U217" s="422"/>
      <c r="V217" s="422"/>
      <c r="W217" s="425"/>
      <c r="X217" s="422"/>
      <c r="Y217" s="422"/>
      <c r="Z217" s="422"/>
      <c r="AA217" s="425"/>
      <c r="AB217" s="422"/>
      <c r="AC217" s="422"/>
      <c r="AD217" s="422"/>
    </row>
    <row r="218" spans="1:30">
      <c r="A218" s="422"/>
      <c r="B218" s="422"/>
      <c r="C218" s="422"/>
      <c r="D218" s="422"/>
      <c r="E218" s="422"/>
      <c r="F218" s="422"/>
      <c r="G218" s="425"/>
      <c r="H218" s="422"/>
      <c r="I218" s="422"/>
      <c r="J218" s="422"/>
      <c r="K218" s="425"/>
      <c r="L218" s="422"/>
      <c r="M218" s="422"/>
      <c r="N218" s="422"/>
      <c r="O218" s="425"/>
      <c r="P218" s="422"/>
      <c r="Q218" s="422"/>
      <c r="R218" s="422"/>
      <c r="S218" s="425"/>
      <c r="T218" s="422"/>
      <c r="U218" s="422"/>
      <c r="V218" s="422"/>
      <c r="W218" s="425"/>
      <c r="X218" s="422"/>
      <c r="Y218" s="422"/>
      <c r="Z218" s="422"/>
      <c r="AA218" s="425"/>
      <c r="AB218" s="422"/>
      <c r="AC218" s="422"/>
      <c r="AD218" s="422"/>
    </row>
    <row r="219" spans="1:30">
      <c r="A219" s="422"/>
      <c r="B219" s="422"/>
      <c r="C219" s="422"/>
      <c r="D219" s="422"/>
      <c r="E219" s="422"/>
      <c r="F219" s="422"/>
      <c r="G219" s="425"/>
      <c r="H219" s="422"/>
      <c r="I219" s="422"/>
      <c r="J219" s="422"/>
      <c r="K219" s="425"/>
      <c r="L219" s="422"/>
      <c r="M219" s="422"/>
      <c r="N219" s="422"/>
      <c r="O219" s="425"/>
      <c r="P219" s="422"/>
      <c r="Q219" s="422"/>
      <c r="R219" s="422"/>
      <c r="S219" s="425"/>
      <c r="T219" s="422"/>
      <c r="U219" s="422"/>
      <c r="V219" s="422"/>
      <c r="W219" s="425"/>
      <c r="X219" s="422"/>
      <c r="Y219" s="422"/>
      <c r="Z219" s="422"/>
      <c r="AA219" s="425"/>
      <c r="AB219" s="422"/>
      <c r="AC219" s="422"/>
      <c r="AD219" s="422"/>
    </row>
    <row r="220" spans="1:30">
      <c r="A220" s="422"/>
      <c r="B220" s="422"/>
      <c r="C220" s="422"/>
      <c r="D220" s="422"/>
      <c r="E220" s="422"/>
      <c r="F220" s="422"/>
      <c r="G220" s="425"/>
      <c r="H220" s="422"/>
      <c r="I220" s="422"/>
      <c r="J220" s="422"/>
      <c r="K220" s="425"/>
      <c r="L220" s="422"/>
      <c r="M220" s="422"/>
      <c r="N220" s="422"/>
      <c r="O220" s="425"/>
      <c r="P220" s="422"/>
      <c r="Q220" s="422"/>
      <c r="R220" s="422"/>
      <c r="S220" s="425"/>
      <c r="T220" s="422"/>
      <c r="U220" s="422"/>
      <c r="V220" s="422"/>
      <c r="W220" s="425"/>
      <c r="X220" s="422"/>
      <c r="Y220" s="422"/>
      <c r="Z220" s="422"/>
      <c r="AA220" s="425"/>
      <c r="AB220" s="422"/>
      <c r="AC220" s="422"/>
      <c r="AD220" s="422"/>
    </row>
    <row r="221" spans="1:30">
      <c r="A221" s="422"/>
      <c r="B221" s="422"/>
      <c r="C221" s="422"/>
      <c r="D221" s="422"/>
      <c r="E221" s="422"/>
      <c r="F221" s="422"/>
      <c r="G221" s="425"/>
      <c r="H221" s="422"/>
      <c r="I221" s="422"/>
      <c r="J221" s="422"/>
      <c r="K221" s="425"/>
      <c r="L221" s="422"/>
      <c r="M221" s="422"/>
      <c r="N221" s="422"/>
      <c r="O221" s="425"/>
      <c r="P221" s="422"/>
      <c r="Q221" s="422"/>
      <c r="R221" s="422"/>
      <c r="S221" s="425"/>
      <c r="T221" s="422"/>
      <c r="U221" s="422"/>
      <c r="V221" s="422"/>
      <c r="W221" s="425"/>
      <c r="X221" s="422"/>
      <c r="Y221" s="422"/>
      <c r="Z221" s="422"/>
      <c r="AA221" s="425"/>
      <c r="AB221" s="422"/>
      <c r="AC221" s="422"/>
      <c r="AD221" s="422"/>
    </row>
    <row r="222" spans="1:30">
      <c r="A222" s="422"/>
      <c r="B222" s="422"/>
      <c r="C222" s="422"/>
      <c r="D222" s="422"/>
      <c r="E222" s="422"/>
      <c r="F222" s="422"/>
      <c r="G222" s="425"/>
      <c r="H222" s="422"/>
      <c r="I222" s="422"/>
      <c r="J222" s="422"/>
      <c r="K222" s="425"/>
      <c r="L222" s="422"/>
      <c r="M222" s="422"/>
      <c r="N222" s="422"/>
      <c r="O222" s="425"/>
      <c r="P222" s="422"/>
      <c r="Q222" s="422"/>
      <c r="R222" s="422"/>
      <c r="S222" s="425"/>
      <c r="T222" s="422"/>
      <c r="U222" s="422"/>
      <c r="V222" s="422"/>
      <c r="W222" s="425"/>
      <c r="X222" s="422"/>
      <c r="Y222" s="422"/>
      <c r="Z222" s="422"/>
      <c r="AA222" s="425"/>
      <c r="AB222" s="422"/>
      <c r="AC222" s="422"/>
      <c r="AD222" s="422"/>
    </row>
    <row r="223" spans="1:30">
      <c r="A223" s="422"/>
      <c r="B223" s="422"/>
      <c r="C223" s="422"/>
      <c r="D223" s="422"/>
      <c r="E223" s="422"/>
      <c r="F223" s="422"/>
      <c r="G223" s="425"/>
      <c r="H223" s="422"/>
      <c r="I223" s="422"/>
      <c r="J223" s="422"/>
      <c r="K223" s="425"/>
      <c r="L223" s="422"/>
      <c r="M223" s="422"/>
      <c r="N223" s="422"/>
      <c r="O223" s="425"/>
      <c r="P223" s="422"/>
      <c r="Q223" s="422"/>
      <c r="R223" s="422"/>
      <c r="S223" s="425"/>
      <c r="T223" s="422"/>
      <c r="U223" s="422"/>
      <c r="V223" s="422"/>
      <c r="W223" s="425"/>
      <c r="X223" s="422"/>
      <c r="Y223" s="422"/>
      <c r="Z223" s="422"/>
      <c r="AA223" s="425"/>
      <c r="AB223" s="422"/>
      <c r="AC223" s="422"/>
      <c r="AD223" s="422"/>
    </row>
    <row r="224" spans="1:30">
      <c r="A224" s="422"/>
      <c r="B224" s="422"/>
      <c r="C224" s="422"/>
      <c r="D224" s="422"/>
      <c r="E224" s="422"/>
      <c r="F224" s="422"/>
      <c r="G224" s="425"/>
      <c r="H224" s="422"/>
      <c r="I224" s="422"/>
      <c r="J224" s="422"/>
      <c r="K224" s="425"/>
      <c r="L224" s="422"/>
      <c r="M224" s="422"/>
      <c r="N224" s="422"/>
      <c r="O224" s="425"/>
      <c r="P224" s="422"/>
      <c r="Q224" s="422"/>
      <c r="R224" s="422"/>
      <c r="S224" s="425"/>
      <c r="T224" s="422"/>
      <c r="U224" s="422"/>
      <c r="V224" s="422"/>
      <c r="W224" s="425"/>
      <c r="X224" s="422"/>
      <c r="Y224" s="422"/>
      <c r="Z224" s="422"/>
      <c r="AA224" s="425"/>
      <c r="AB224" s="422"/>
      <c r="AC224" s="422"/>
      <c r="AD224" s="422"/>
    </row>
    <row r="225" spans="1:30">
      <c r="A225" s="422"/>
      <c r="B225" s="422"/>
      <c r="C225" s="422"/>
      <c r="D225" s="422"/>
      <c r="E225" s="422"/>
      <c r="F225" s="422"/>
      <c r="G225" s="425"/>
      <c r="H225" s="422"/>
      <c r="I225" s="422"/>
      <c r="J225" s="422"/>
      <c r="K225" s="425"/>
      <c r="L225" s="422"/>
      <c r="M225" s="422"/>
      <c r="N225" s="422"/>
      <c r="O225" s="425"/>
      <c r="P225" s="422"/>
      <c r="Q225" s="422"/>
      <c r="R225" s="422"/>
      <c r="S225" s="425"/>
      <c r="T225" s="422"/>
      <c r="U225" s="422"/>
      <c r="V225" s="422"/>
      <c r="W225" s="425"/>
      <c r="X225" s="422"/>
      <c r="Y225" s="422"/>
      <c r="Z225" s="422"/>
      <c r="AA225" s="425"/>
      <c r="AB225" s="422"/>
      <c r="AC225" s="422"/>
      <c r="AD225" s="422"/>
    </row>
    <row r="226" spans="1:30">
      <c r="A226" s="422"/>
      <c r="B226" s="422"/>
      <c r="C226" s="422"/>
      <c r="D226" s="422"/>
      <c r="E226" s="422"/>
      <c r="F226" s="422"/>
      <c r="G226" s="425"/>
      <c r="H226" s="422"/>
      <c r="I226" s="422"/>
      <c r="J226" s="422"/>
      <c r="K226" s="425"/>
      <c r="L226" s="422"/>
      <c r="M226" s="422"/>
      <c r="N226" s="422"/>
      <c r="O226" s="425"/>
      <c r="P226" s="422"/>
      <c r="Q226" s="422"/>
      <c r="R226" s="422"/>
      <c r="S226" s="425"/>
      <c r="T226" s="422"/>
      <c r="U226" s="422"/>
      <c r="V226" s="422"/>
      <c r="W226" s="425"/>
      <c r="X226" s="422"/>
      <c r="Y226" s="422"/>
      <c r="Z226" s="422"/>
      <c r="AA226" s="425"/>
      <c r="AB226" s="422"/>
      <c r="AC226" s="422"/>
      <c r="AD226" s="422"/>
    </row>
    <row r="227" spans="1:30">
      <c r="A227" s="422"/>
      <c r="B227" s="422"/>
      <c r="C227" s="422"/>
      <c r="D227" s="422"/>
      <c r="E227" s="422"/>
      <c r="F227" s="422"/>
      <c r="G227" s="425"/>
      <c r="H227" s="422"/>
      <c r="I227" s="422"/>
      <c r="J227" s="422"/>
      <c r="K227" s="425"/>
      <c r="L227" s="422"/>
      <c r="M227" s="422"/>
      <c r="N227" s="422"/>
      <c r="O227" s="425"/>
      <c r="P227" s="422"/>
      <c r="Q227" s="422"/>
      <c r="R227" s="422"/>
      <c r="S227" s="425"/>
      <c r="T227" s="422"/>
      <c r="U227" s="422"/>
      <c r="V227" s="422"/>
      <c r="W227" s="425"/>
      <c r="X227" s="422"/>
      <c r="Y227" s="422"/>
      <c r="Z227" s="422"/>
      <c r="AA227" s="425"/>
      <c r="AB227" s="422"/>
      <c r="AC227" s="422"/>
      <c r="AD227" s="422"/>
    </row>
    <row r="228" spans="1:30">
      <c r="A228" s="422"/>
      <c r="B228" s="422"/>
      <c r="C228" s="422"/>
      <c r="D228" s="422"/>
      <c r="E228" s="422"/>
      <c r="F228" s="422"/>
      <c r="G228" s="425"/>
      <c r="H228" s="422"/>
      <c r="I228" s="422"/>
      <c r="J228" s="422"/>
      <c r="K228" s="425"/>
      <c r="L228" s="422"/>
      <c r="M228" s="422"/>
      <c r="N228" s="422"/>
      <c r="O228" s="425"/>
      <c r="P228" s="422"/>
      <c r="Q228" s="422"/>
      <c r="R228" s="422"/>
      <c r="S228" s="425"/>
      <c r="T228" s="422"/>
      <c r="U228" s="422"/>
      <c r="V228" s="422"/>
      <c r="W228" s="425"/>
      <c r="X228" s="422"/>
      <c r="Y228" s="422"/>
      <c r="Z228" s="422"/>
      <c r="AA228" s="425"/>
      <c r="AB228" s="422"/>
      <c r="AC228" s="422"/>
      <c r="AD228" s="422"/>
    </row>
    <row r="229" spans="1:30">
      <c r="A229" s="422"/>
      <c r="B229" s="422"/>
      <c r="C229" s="422"/>
      <c r="D229" s="422"/>
      <c r="E229" s="422"/>
      <c r="F229" s="422"/>
      <c r="G229" s="425"/>
      <c r="H229" s="422"/>
      <c r="I229" s="422"/>
      <c r="J229" s="422"/>
      <c r="K229" s="425"/>
      <c r="L229" s="422"/>
      <c r="M229" s="422"/>
      <c r="N229" s="422"/>
      <c r="O229" s="425"/>
      <c r="P229" s="422"/>
      <c r="Q229" s="422"/>
      <c r="R229" s="422"/>
      <c r="S229" s="425"/>
      <c r="T229" s="422"/>
      <c r="U229" s="422"/>
      <c r="V229" s="422"/>
      <c r="W229" s="425"/>
      <c r="X229" s="422"/>
      <c r="Y229" s="422"/>
      <c r="Z229" s="422"/>
      <c r="AA229" s="425"/>
      <c r="AB229" s="422"/>
      <c r="AC229" s="422"/>
      <c r="AD229" s="422"/>
    </row>
    <row r="230" spans="1:30">
      <c r="A230" s="422"/>
      <c r="B230" s="422"/>
      <c r="C230" s="422"/>
      <c r="D230" s="422"/>
      <c r="E230" s="422"/>
      <c r="F230" s="422"/>
      <c r="G230" s="425"/>
      <c r="H230" s="422"/>
      <c r="I230" s="422"/>
      <c r="J230" s="422"/>
      <c r="K230" s="425"/>
      <c r="L230" s="422"/>
      <c r="M230" s="422"/>
      <c r="N230" s="422"/>
      <c r="O230" s="425"/>
      <c r="P230" s="422"/>
      <c r="Q230" s="422"/>
      <c r="R230" s="422"/>
      <c r="S230" s="425"/>
      <c r="T230" s="422"/>
      <c r="U230" s="422"/>
      <c r="V230" s="422"/>
      <c r="W230" s="425"/>
      <c r="X230" s="422"/>
      <c r="Y230" s="422"/>
      <c r="Z230" s="422"/>
      <c r="AA230" s="425"/>
      <c r="AB230" s="422"/>
      <c r="AC230" s="422"/>
      <c r="AD230" s="422"/>
    </row>
    <row r="231" spans="1:30">
      <c r="A231" s="422"/>
      <c r="B231" s="422"/>
      <c r="C231" s="422"/>
      <c r="D231" s="422"/>
      <c r="E231" s="422"/>
      <c r="F231" s="422"/>
      <c r="G231" s="425"/>
      <c r="H231" s="422"/>
      <c r="I231" s="422"/>
      <c r="J231" s="422"/>
      <c r="K231" s="425"/>
      <c r="L231" s="422"/>
      <c r="M231" s="422"/>
      <c r="N231" s="422"/>
      <c r="O231" s="425"/>
      <c r="P231" s="422"/>
      <c r="Q231" s="422"/>
      <c r="R231" s="422"/>
      <c r="S231" s="425"/>
      <c r="T231" s="422"/>
      <c r="U231" s="422"/>
      <c r="V231" s="422"/>
      <c r="W231" s="425"/>
      <c r="X231" s="422"/>
      <c r="Y231" s="422"/>
      <c r="Z231" s="422"/>
      <c r="AA231" s="425"/>
      <c r="AB231" s="422"/>
      <c r="AC231" s="422"/>
      <c r="AD231" s="422"/>
    </row>
    <row r="232" spans="1:30">
      <c r="A232" s="422"/>
      <c r="B232" s="422"/>
      <c r="C232" s="422"/>
      <c r="D232" s="422"/>
      <c r="E232" s="422"/>
      <c r="F232" s="422"/>
      <c r="G232" s="425"/>
      <c r="H232" s="422"/>
      <c r="I232" s="422"/>
      <c r="J232" s="422"/>
      <c r="K232" s="425"/>
      <c r="L232" s="422"/>
      <c r="M232" s="422"/>
      <c r="N232" s="422"/>
      <c r="O232" s="425"/>
      <c r="P232" s="422"/>
      <c r="Q232" s="422"/>
      <c r="R232" s="422"/>
      <c r="S232" s="425"/>
      <c r="T232" s="422"/>
      <c r="U232" s="422"/>
      <c r="V232" s="422"/>
      <c r="W232" s="425"/>
      <c r="X232" s="422"/>
      <c r="Y232" s="422"/>
      <c r="Z232" s="422"/>
      <c r="AA232" s="425"/>
      <c r="AB232" s="422"/>
      <c r="AC232" s="422"/>
      <c r="AD232" s="422"/>
    </row>
    <row r="233" spans="1:30">
      <c r="A233" s="422"/>
      <c r="B233" s="422"/>
      <c r="C233" s="422"/>
      <c r="D233" s="422"/>
      <c r="E233" s="422"/>
      <c r="F233" s="422"/>
      <c r="G233" s="425"/>
      <c r="H233" s="422"/>
      <c r="I233" s="422"/>
      <c r="J233" s="422"/>
      <c r="K233" s="425"/>
      <c r="L233" s="422"/>
      <c r="M233" s="422"/>
      <c r="N233" s="422"/>
      <c r="O233" s="425"/>
      <c r="P233" s="422"/>
      <c r="Q233" s="422"/>
      <c r="R233" s="422"/>
      <c r="S233" s="425"/>
      <c r="T233" s="422"/>
      <c r="U233" s="422"/>
      <c r="V233" s="422"/>
      <c r="W233" s="425"/>
      <c r="X233" s="422"/>
      <c r="Y233" s="422"/>
      <c r="Z233" s="422"/>
      <c r="AA233" s="425"/>
      <c r="AB233" s="422"/>
      <c r="AC233" s="422"/>
      <c r="AD233" s="422"/>
    </row>
    <row r="234" spans="1:30">
      <c r="A234" s="422"/>
      <c r="B234" s="422"/>
      <c r="C234" s="422"/>
      <c r="D234" s="422"/>
      <c r="E234" s="422"/>
      <c r="F234" s="422"/>
      <c r="G234" s="425"/>
      <c r="H234" s="422"/>
      <c r="I234" s="422"/>
      <c r="J234" s="422"/>
      <c r="K234" s="425"/>
      <c r="L234" s="422"/>
      <c r="M234" s="422"/>
      <c r="N234" s="422"/>
      <c r="O234" s="425"/>
      <c r="P234" s="422"/>
      <c r="Q234" s="422"/>
      <c r="R234" s="422"/>
      <c r="S234" s="425"/>
      <c r="T234" s="422"/>
      <c r="U234" s="422"/>
      <c r="V234" s="422"/>
      <c r="W234" s="425"/>
      <c r="X234" s="422"/>
      <c r="Y234" s="422"/>
      <c r="Z234" s="422"/>
      <c r="AA234" s="425"/>
      <c r="AB234" s="422"/>
      <c r="AC234" s="422"/>
      <c r="AD234" s="422"/>
    </row>
    <row r="235" spans="1:30">
      <c r="A235" s="422"/>
      <c r="B235" s="422"/>
      <c r="C235" s="422"/>
      <c r="D235" s="422"/>
      <c r="E235" s="422"/>
      <c r="F235" s="422"/>
      <c r="G235" s="425"/>
      <c r="H235" s="422"/>
      <c r="I235" s="422"/>
      <c r="J235" s="422"/>
      <c r="K235" s="425"/>
      <c r="L235" s="422"/>
      <c r="M235" s="422"/>
      <c r="N235" s="422"/>
      <c r="O235" s="425"/>
      <c r="P235" s="422"/>
      <c r="Q235" s="422"/>
      <c r="R235" s="422"/>
      <c r="S235" s="425"/>
      <c r="T235" s="422"/>
      <c r="U235" s="422"/>
      <c r="V235" s="422"/>
      <c r="W235" s="425"/>
      <c r="X235" s="422"/>
      <c r="Y235" s="422"/>
      <c r="Z235" s="422"/>
      <c r="AA235" s="425"/>
      <c r="AB235" s="422"/>
      <c r="AC235" s="422"/>
      <c r="AD235" s="422"/>
    </row>
    <row r="236" spans="1:30">
      <c r="A236" s="422"/>
      <c r="B236" s="422"/>
      <c r="C236" s="422"/>
      <c r="D236" s="422"/>
      <c r="E236" s="422"/>
      <c r="F236" s="422"/>
      <c r="G236" s="425"/>
      <c r="H236" s="422"/>
      <c r="I236" s="422"/>
      <c r="J236" s="422"/>
      <c r="K236" s="425"/>
      <c r="L236" s="422"/>
      <c r="M236" s="422"/>
      <c r="N236" s="422"/>
      <c r="O236" s="425"/>
      <c r="P236" s="422"/>
      <c r="Q236" s="422"/>
      <c r="R236" s="422"/>
      <c r="S236" s="425"/>
      <c r="T236" s="422"/>
      <c r="U236" s="422"/>
      <c r="V236" s="422"/>
      <c r="W236" s="425"/>
      <c r="X236" s="422"/>
      <c r="Y236" s="422"/>
      <c r="Z236" s="422"/>
      <c r="AA236" s="425"/>
      <c r="AB236" s="422"/>
      <c r="AC236" s="422"/>
      <c r="AD236" s="422"/>
    </row>
    <row r="237" spans="1:30">
      <c r="A237" s="422"/>
      <c r="B237" s="422"/>
      <c r="C237" s="422"/>
      <c r="D237" s="422"/>
      <c r="E237" s="422"/>
      <c r="F237" s="422"/>
      <c r="G237" s="425"/>
      <c r="H237" s="422"/>
      <c r="I237" s="422"/>
      <c r="J237" s="422"/>
      <c r="K237" s="425"/>
      <c r="L237" s="422"/>
      <c r="M237" s="422"/>
      <c r="N237" s="422"/>
      <c r="O237" s="425"/>
      <c r="P237" s="422"/>
      <c r="Q237" s="422"/>
      <c r="R237" s="422"/>
      <c r="S237" s="425"/>
      <c r="T237" s="422"/>
      <c r="U237" s="422"/>
      <c r="V237" s="422"/>
      <c r="W237" s="425"/>
      <c r="X237" s="422"/>
      <c r="Y237" s="422"/>
      <c r="Z237" s="422"/>
      <c r="AA237" s="425"/>
      <c r="AB237" s="422"/>
      <c r="AC237" s="422"/>
      <c r="AD237" s="422"/>
    </row>
    <row r="238" spans="1:30">
      <c r="A238" s="422"/>
      <c r="B238" s="422"/>
      <c r="C238" s="422"/>
      <c r="D238" s="422"/>
      <c r="E238" s="422"/>
      <c r="F238" s="422"/>
      <c r="G238" s="425"/>
      <c r="H238" s="422"/>
      <c r="I238" s="422"/>
      <c r="J238" s="422"/>
      <c r="K238" s="425"/>
      <c r="L238" s="422"/>
      <c r="M238" s="422"/>
      <c r="N238" s="422"/>
      <c r="O238" s="425"/>
      <c r="P238" s="422"/>
      <c r="Q238" s="422"/>
      <c r="R238" s="422"/>
      <c r="S238" s="425"/>
      <c r="T238" s="422"/>
      <c r="U238" s="422"/>
      <c r="V238" s="422"/>
      <c r="W238" s="425"/>
      <c r="X238" s="422"/>
      <c r="Y238" s="422"/>
      <c r="Z238" s="422"/>
      <c r="AA238" s="425"/>
      <c r="AB238" s="422"/>
      <c r="AC238" s="422"/>
      <c r="AD238" s="422"/>
    </row>
    <row r="239" spans="1:30">
      <c r="A239" s="422"/>
      <c r="B239" s="422"/>
      <c r="C239" s="422"/>
      <c r="D239" s="422"/>
      <c r="E239" s="422"/>
      <c r="F239" s="422"/>
      <c r="G239" s="425"/>
      <c r="H239" s="422"/>
      <c r="I239" s="422"/>
      <c r="J239" s="422"/>
      <c r="K239" s="425"/>
      <c r="L239" s="422"/>
      <c r="M239" s="422"/>
      <c r="N239" s="422"/>
      <c r="O239" s="425"/>
      <c r="P239" s="422"/>
      <c r="Q239" s="422"/>
      <c r="R239" s="422"/>
      <c r="S239" s="425"/>
      <c r="T239" s="422"/>
      <c r="U239" s="422"/>
      <c r="V239" s="422"/>
      <c r="W239" s="425"/>
      <c r="X239" s="422"/>
      <c r="Y239" s="422"/>
      <c r="Z239" s="422"/>
      <c r="AA239" s="425"/>
      <c r="AB239" s="422"/>
      <c r="AC239" s="422"/>
      <c r="AD239" s="422"/>
    </row>
    <row r="240" spans="1:30">
      <c r="A240" s="422"/>
      <c r="B240" s="422"/>
      <c r="C240" s="422"/>
      <c r="D240" s="422"/>
      <c r="E240" s="422"/>
      <c r="F240" s="422"/>
      <c r="G240" s="425"/>
      <c r="H240" s="422"/>
      <c r="I240" s="422"/>
      <c r="J240" s="422"/>
      <c r="K240" s="425"/>
      <c r="L240" s="422"/>
      <c r="M240" s="422"/>
      <c r="N240" s="422"/>
      <c r="O240" s="425"/>
      <c r="P240" s="422"/>
      <c r="Q240" s="422"/>
      <c r="R240" s="422"/>
      <c r="S240" s="425"/>
      <c r="T240" s="422"/>
      <c r="U240" s="422"/>
      <c r="V240" s="422"/>
      <c r="W240" s="425"/>
      <c r="X240" s="422"/>
      <c r="Y240" s="422"/>
      <c r="Z240" s="422"/>
      <c r="AA240" s="425"/>
      <c r="AB240" s="422"/>
      <c r="AC240" s="422"/>
      <c r="AD240" s="422"/>
    </row>
    <row r="241" spans="1:30">
      <c r="A241" s="422"/>
      <c r="B241" s="422"/>
      <c r="C241" s="422"/>
      <c r="D241" s="422"/>
      <c r="E241" s="422"/>
      <c r="F241" s="422"/>
      <c r="G241" s="425"/>
      <c r="H241" s="422"/>
      <c r="I241" s="422"/>
      <c r="J241" s="422"/>
      <c r="K241" s="425"/>
      <c r="L241" s="422"/>
      <c r="M241" s="422"/>
      <c r="N241" s="422"/>
      <c r="O241" s="425"/>
      <c r="P241" s="422"/>
      <c r="Q241" s="422"/>
      <c r="R241" s="422"/>
      <c r="S241" s="425"/>
      <c r="T241" s="422"/>
      <c r="U241" s="422"/>
      <c r="V241" s="422"/>
      <c r="W241" s="425"/>
      <c r="X241" s="422"/>
      <c r="Y241" s="422"/>
      <c r="Z241" s="422"/>
      <c r="AA241" s="425"/>
      <c r="AB241" s="422"/>
      <c r="AC241" s="422"/>
      <c r="AD241" s="422"/>
    </row>
    <row r="242" spans="1:30">
      <c r="A242" s="422"/>
      <c r="B242" s="422"/>
      <c r="C242" s="422"/>
      <c r="D242" s="422"/>
      <c r="E242" s="422"/>
      <c r="F242" s="422"/>
      <c r="G242" s="425"/>
      <c r="H242" s="422"/>
      <c r="I242" s="422"/>
      <c r="J242" s="422"/>
      <c r="K242" s="425"/>
      <c r="L242" s="422"/>
      <c r="M242" s="422"/>
      <c r="N242" s="422"/>
      <c r="O242" s="425"/>
      <c r="P242" s="422"/>
      <c r="Q242" s="422"/>
      <c r="R242" s="422"/>
      <c r="S242" s="425"/>
      <c r="T242" s="422"/>
      <c r="U242" s="422"/>
      <c r="V242" s="422"/>
      <c r="W242" s="425"/>
      <c r="X242" s="422"/>
      <c r="Y242" s="422"/>
      <c r="Z242" s="422"/>
      <c r="AA242" s="425"/>
      <c r="AB242" s="422"/>
      <c r="AC242" s="422"/>
      <c r="AD242" s="422"/>
    </row>
    <row r="243" spans="1:30">
      <c r="A243" s="422"/>
      <c r="B243" s="422"/>
      <c r="C243" s="422"/>
      <c r="D243" s="422"/>
      <c r="E243" s="422"/>
      <c r="F243" s="422"/>
      <c r="G243" s="425"/>
      <c r="H243" s="422"/>
      <c r="I243" s="422"/>
      <c r="J243" s="422"/>
      <c r="K243" s="425"/>
      <c r="L243" s="422"/>
      <c r="M243" s="422"/>
      <c r="N243" s="422"/>
      <c r="O243" s="425"/>
      <c r="P243" s="422"/>
      <c r="Q243" s="422"/>
      <c r="R243" s="422"/>
      <c r="S243" s="425"/>
      <c r="T243" s="422"/>
      <c r="U243" s="422"/>
      <c r="V243" s="422"/>
      <c r="W243" s="425"/>
      <c r="X243" s="422"/>
      <c r="Y243" s="422"/>
      <c r="Z243" s="422"/>
      <c r="AA243" s="425"/>
      <c r="AB243" s="422"/>
      <c r="AC243" s="422"/>
      <c r="AD243" s="422"/>
    </row>
    <row r="244" spans="1:30">
      <c r="A244" s="422"/>
      <c r="B244" s="422"/>
      <c r="C244" s="422"/>
      <c r="D244" s="422"/>
      <c r="E244" s="422"/>
      <c r="F244" s="422"/>
      <c r="G244" s="425"/>
      <c r="H244" s="422"/>
      <c r="I244" s="422"/>
      <c r="J244" s="422"/>
      <c r="K244" s="425"/>
      <c r="L244" s="422"/>
      <c r="M244" s="422"/>
      <c r="N244" s="422"/>
      <c r="O244" s="425"/>
      <c r="P244" s="422"/>
      <c r="Q244" s="422"/>
      <c r="R244" s="422"/>
      <c r="S244" s="425"/>
      <c r="T244" s="422"/>
      <c r="U244" s="422"/>
      <c r="V244" s="422"/>
      <c r="W244" s="425"/>
      <c r="X244" s="422"/>
      <c r="Y244" s="422"/>
      <c r="Z244" s="422"/>
      <c r="AA244" s="425"/>
      <c r="AB244" s="422"/>
      <c r="AC244" s="422"/>
      <c r="AD244" s="422"/>
    </row>
    <row r="245" spans="1:30">
      <c r="A245" s="422"/>
      <c r="B245" s="422"/>
      <c r="C245" s="422"/>
      <c r="D245" s="422"/>
      <c r="E245" s="422"/>
      <c r="F245" s="422"/>
      <c r="G245" s="425"/>
      <c r="H245" s="422"/>
      <c r="I245" s="422"/>
      <c r="J245" s="422"/>
      <c r="K245" s="425"/>
      <c r="L245" s="422"/>
      <c r="M245" s="422"/>
      <c r="N245" s="422"/>
      <c r="O245" s="425"/>
      <c r="P245" s="422"/>
      <c r="Q245" s="422"/>
      <c r="R245" s="422"/>
      <c r="S245" s="425"/>
      <c r="T245" s="422"/>
      <c r="U245" s="422"/>
      <c r="V245" s="422"/>
      <c r="W245" s="425"/>
      <c r="X245" s="422"/>
      <c r="Y245" s="422"/>
      <c r="Z245" s="422"/>
      <c r="AA245" s="425"/>
      <c r="AB245" s="422"/>
      <c r="AC245" s="422"/>
      <c r="AD245" s="422"/>
    </row>
    <row r="246" spans="1:30">
      <c r="A246" s="422"/>
      <c r="B246" s="422"/>
      <c r="C246" s="422"/>
      <c r="D246" s="422"/>
      <c r="E246" s="422"/>
      <c r="F246" s="422"/>
      <c r="G246" s="425"/>
      <c r="H246" s="422"/>
      <c r="I246" s="422"/>
      <c r="J246" s="422"/>
      <c r="K246" s="425"/>
      <c r="L246" s="422"/>
      <c r="M246" s="422"/>
      <c r="N246" s="422"/>
      <c r="O246" s="425"/>
      <c r="P246" s="422"/>
      <c r="Q246" s="422"/>
      <c r="R246" s="422"/>
      <c r="S246" s="425"/>
      <c r="T246" s="422"/>
      <c r="U246" s="422"/>
      <c r="V246" s="422"/>
      <c r="W246" s="425"/>
      <c r="X246" s="422"/>
      <c r="Y246" s="422"/>
      <c r="Z246" s="422"/>
      <c r="AA246" s="425"/>
      <c r="AB246" s="422"/>
      <c r="AC246" s="422"/>
      <c r="AD246" s="422"/>
    </row>
    <row r="247" spans="1:30">
      <c r="A247" s="422"/>
      <c r="B247" s="422"/>
      <c r="C247" s="422"/>
      <c r="D247" s="422"/>
      <c r="E247" s="422"/>
      <c r="F247" s="422"/>
      <c r="G247" s="425"/>
      <c r="H247" s="422"/>
      <c r="I247" s="422"/>
      <c r="J247" s="422"/>
      <c r="K247" s="425"/>
      <c r="L247" s="422"/>
      <c r="M247" s="422"/>
      <c r="N247" s="422"/>
      <c r="O247" s="425"/>
      <c r="P247" s="422"/>
      <c r="Q247" s="422"/>
      <c r="R247" s="422"/>
      <c r="S247" s="425"/>
      <c r="T247" s="422"/>
      <c r="U247" s="422"/>
      <c r="V247" s="422"/>
      <c r="W247" s="425"/>
      <c r="X247" s="422"/>
      <c r="Y247" s="422"/>
      <c r="Z247" s="422"/>
      <c r="AA247" s="425"/>
      <c r="AB247" s="422"/>
      <c r="AC247" s="422"/>
      <c r="AD247" s="422"/>
    </row>
    <row r="248" spans="1:30">
      <c r="A248" s="422"/>
      <c r="B248" s="422"/>
      <c r="C248" s="422"/>
      <c r="D248" s="422"/>
      <c r="E248" s="422"/>
      <c r="F248" s="422"/>
      <c r="G248" s="425"/>
      <c r="H248" s="422"/>
      <c r="I248" s="422"/>
      <c r="J248" s="422"/>
      <c r="K248" s="425"/>
      <c r="L248" s="422"/>
      <c r="M248" s="422"/>
      <c r="N248" s="422"/>
      <c r="O248" s="425"/>
      <c r="P248" s="422"/>
      <c r="Q248" s="422"/>
      <c r="R248" s="422"/>
      <c r="S248" s="425"/>
      <c r="T248" s="422"/>
      <c r="U248" s="422"/>
      <c r="V248" s="422"/>
      <c r="W248" s="425"/>
      <c r="X248" s="422"/>
      <c r="Y248" s="422"/>
      <c r="Z248" s="422"/>
      <c r="AA248" s="425"/>
      <c r="AB248" s="422"/>
      <c r="AC248" s="422"/>
      <c r="AD248" s="422"/>
    </row>
    <row r="249" spans="1:30">
      <c r="A249" s="422"/>
      <c r="B249" s="422"/>
      <c r="C249" s="422"/>
      <c r="D249" s="422"/>
      <c r="E249" s="422"/>
      <c r="F249" s="422"/>
      <c r="G249" s="425"/>
      <c r="H249" s="422"/>
      <c r="I249" s="422"/>
      <c r="J249" s="422"/>
      <c r="K249" s="425"/>
      <c r="L249" s="422"/>
      <c r="M249" s="422"/>
      <c r="N249" s="422"/>
      <c r="O249" s="425"/>
      <c r="P249" s="422"/>
      <c r="Q249" s="422"/>
      <c r="R249" s="422"/>
      <c r="S249" s="425"/>
      <c r="T249" s="422"/>
      <c r="U249" s="422"/>
      <c r="V249" s="422"/>
      <c r="W249" s="425"/>
      <c r="X249" s="422"/>
      <c r="Y249" s="422"/>
      <c r="Z249" s="422"/>
      <c r="AA249" s="425"/>
      <c r="AB249" s="422"/>
      <c r="AC249" s="422"/>
      <c r="AD249" s="422"/>
    </row>
    <row r="250" spans="1:30">
      <c r="A250" s="422"/>
      <c r="B250" s="422"/>
      <c r="C250" s="422"/>
      <c r="D250" s="422"/>
      <c r="E250" s="422"/>
      <c r="F250" s="422"/>
      <c r="G250" s="425"/>
      <c r="H250" s="422"/>
      <c r="I250" s="422"/>
      <c r="J250" s="422"/>
      <c r="K250" s="425"/>
      <c r="L250" s="422"/>
      <c r="M250" s="422"/>
      <c r="N250" s="422"/>
      <c r="O250" s="425"/>
      <c r="P250" s="422"/>
      <c r="Q250" s="422"/>
      <c r="R250" s="422"/>
      <c r="S250" s="425"/>
      <c r="T250" s="422"/>
      <c r="U250" s="422"/>
      <c r="V250" s="422"/>
      <c r="W250" s="425"/>
      <c r="X250" s="422"/>
      <c r="Y250" s="422"/>
      <c r="Z250" s="422"/>
      <c r="AA250" s="425"/>
      <c r="AB250" s="422"/>
      <c r="AC250" s="422"/>
      <c r="AD250" s="422"/>
    </row>
    <row r="251" spans="1:30">
      <c r="A251" s="422"/>
      <c r="B251" s="422"/>
      <c r="C251" s="422"/>
      <c r="D251" s="422"/>
      <c r="E251" s="422"/>
      <c r="F251" s="422"/>
      <c r="G251" s="425"/>
      <c r="H251" s="422"/>
      <c r="I251" s="422"/>
      <c r="J251" s="422"/>
      <c r="K251" s="425"/>
      <c r="L251" s="422"/>
      <c r="M251" s="422"/>
      <c r="N251" s="422"/>
      <c r="O251" s="425"/>
      <c r="P251" s="422"/>
      <c r="Q251" s="422"/>
      <c r="R251" s="422"/>
      <c r="S251" s="425"/>
      <c r="T251" s="422"/>
      <c r="U251" s="422"/>
      <c r="V251" s="422"/>
      <c r="W251" s="425"/>
      <c r="X251" s="422"/>
      <c r="Y251" s="422"/>
      <c r="Z251" s="422"/>
      <c r="AA251" s="425"/>
      <c r="AB251" s="422"/>
      <c r="AC251" s="422"/>
      <c r="AD251" s="422"/>
    </row>
    <row r="252" spans="1:30">
      <c r="A252" s="422"/>
      <c r="B252" s="422"/>
      <c r="C252" s="422"/>
      <c r="D252" s="422"/>
      <c r="E252" s="422"/>
      <c r="F252" s="422"/>
      <c r="G252" s="425"/>
      <c r="H252" s="422"/>
      <c r="I252" s="422"/>
      <c r="J252" s="422"/>
      <c r="K252" s="425"/>
      <c r="L252" s="422"/>
      <c r="M252" s="422"/>
      <c r="N252" s="422"/>
      <c r="O252" s="425"/>
      <c r="P252" s="422"/>
      <c r="Q252" s="422"/>
      <c r="R252" s="422"/>
      <c r="S252" s="425"/>
      <c r="T252" s="422"/>
      <c r="U252" s="422"/>
      <c r="V252" s="422"/>
      <c r="W252" s="425"/>
      <c r="X252" s="422"/>
      <c r="Y252" s="422"/>
      <c r="Z252" s="422"/>
      <c r="AA252" s="425"/>
      <c r="AB252" s="422"/>
      <c r="AC252" s="422"/>
      <c r="AD252" s="422"/>
    </row>
    <row r="253" spans="1:30">
      <c r="A253" s="422"/>
      <c r="B253" s="422"/>
      <c r="C253" s="422"/>
      <c r="D253" s="422"/>
      <c r="E253" s="422"/>
      <c r="F253" s="422"/>
      <c r="G253" s="425"/>
      <c r="H253" s="422"/>
      <c r="I253" s="422"/>
      <c r="J253" s="422"/>
      <c r="K253" s="425"/>
      <c r="L253" s="422"/>
      <c r="M253" s="422"/>
      <c r="N253" s="422"/>
      <c r="O253" s="425"/>
      <c r="P253" s="422"/>
      <c r="Q253" s="422"/>
      <c r="R253" s="422"/>
      <c r="S253" s="425"/>
      <c r="T253" s="422"/>
      <c r="U253" s="422"/>
      <c r="V253" s="422"/>
      <c r="W253" s="425"/>
      <c r="X253" s="422"/>
      <c r="Y253" s="422"/>
      <c r="Z253" s="422"/>
      <c r="AA253" s="425"/>
      <c r="AB253" s="422"/>
      <c r="AC253" s="422"/>
      <c r="AD253" s="422"/>
    </row>
    <row r="254" spans="1:30">
      <c r="A254" s="422"/>
      <c r="B254" s="422"/>
      <c r="C254" s="422"/>
      <c r="D254" s="422"/>
      <c r="E254" s="422"/>
      <c r="F254" s="422"/>
      <c r="G254" s="425"/>
      <c r="H254" s="422"/>
      <c r="I254" s="422"/>
      <c r="J254" s="422"/>
      <c r="K254" s="425"/>
      <c r="L254" s="422"/>
      <c r="M254" s="422"/>
      <c r="N254" s="422"/>
      <c r="O254" s="425"/>
      <c r="P254" s="422"/>
      <c r="Q254" s="422"/>
      <c r="R254" s="422"/>
      <c r="S254" s="425"/>
      <c r="T254" s="422"/>
      <c r="U254" s="422"/>
      <c r="V254" s="422"/>
      <c r="W254" s="425"/>
      <c r="X254" s="422"/>
      <c r="Y254" s="422"/>
      <c r="Z254" s="422"/>
      <c r="AA254" s="425"/>
      <c r="AB254" s="422"/>
      <c r="AC254" s="422"/>
      <c r="AD254" s="422"/>
    </row>
    <row r="255" spans="1:30">
      <c r="A255" s="422"/>
      <c r="B255" s="422"/>
      <c r="C255" s="422"/>
      <c r="D255" s="422"/>
      <c r="E255" s="422"/>
      <c r="F255" s="422"/>
      <c r="G255" s="425"/>
      <c r="H255" s="422"/>
      <c r="I255" s="422"/>
      <c r="J255" s="422"/>
      <c r="K255" s="425"/>
      <c r="L255" s="422"/>
      <c r="M255" s="422"/>
      <c r="N255" s="422"/>
      <c r="O255" s="425"/>
      <c r="P255" s="422"/>
      <c r="Q255" s="422"/>
      <c r="R255" s="422"/>
      <c r="S255" s="425"/>
      <c r="T255" s="422"/>
      <c r="U255" s="422"/>
      <c r="V255" s="422"/>
      <c r="W255" s="425"/>
      <c r="X255" s="422"/>
      <c r="Y255" s="422"/>
      <c r="Z255" s="422"/>
      <c r="AA255" s="425"/>
      <c r="AB255" s="422"/>
      <c r="AC255" s="422"/>
      <c r="AD255" s="422"/>
    </row>
    <row r="256" spans="1:30">
      <c r="A256" s="422"/>
      <c r="B256" s="422"/>
      <c r="C256" s="422"/>
      <c r="D256" s="422"/>
      <c r="E256" s="422"/>
      <c r="F256" s="422"/>
      <c r="G256" s="425"/>
      <c r="H256" s="422"/>
      <c r="I256" s="422"/>
      <c r="J256" s="422"/>
      <c r="K256" s="425"/>
      <c r="L256" s="422"/>
      <c r="M256" s="422"/>
      <c r="N256" s="422"/>
      <c r="O256" s="425"/>
      <c r="P256" s="422"/>
      <c r="Q256" s="422"/>
      <c r="R256" s="422"/>
      <c r="S256" s="425"/>
      <c r="T256" s="422"/>
      <c r="U256" s="422"/>
      <c r="V256" s="422"/>
      <c r="W256" s="425"/>
      <c r="X256" s="422"/>
      <c r="Y256" s="422"/>
      <c r="Z256" s="422"/>
      <c r="AA256" s="425"/>
      <c r="AB256" s="422"/>
      <c r="AC256" s="422"/>
      <c r="AD256" s="422"/>
    </row>
    <row r="257" spans="1:30">
      <c r="A257" s="422"/>
      <c r="B257" s="422"/>
      <c r="C257" s="422"/>
      <c r="D257" s="422"/>
      <c r="E257" s="422"/>
      <c r="F257" s="422"/>
      <c r="G257" s="425"/>
      <c r="H257" s="422"/>
      <c r="I257" s="422"/>
      <c r="J257" s="422"/>
      <c r="K257" s="425"/>
      <c r="L257" s="422"/>
      <c r="M257" s="422"/>
      <c r="N257" s="422"/>
      <c r="O257" s="425"/>
      <c r="P257" s="422"/>
      <c r="Q257" s="422"/>
      <c r="R257" s="422"/>
      <c r="S257" s="425"/>
      <c r="T257" s="422"/>
      <c r="U257" s="422"/>
      <c r="V257" s="422"/>
      <c r="W257" s="425"/>
      <c r="X257" s="422"/>
      <c r="Y257" s="422"/>
      <c r="Z257" s="422"/>
      <c r="AA257" s="425"/>
      <c r="AB257" s="422"/>
      <c r="AC257" s="422"/>
      <c r="AD257" s="422"/>
    </row>
    <row r="258" spans="1:30">
      <c r="A258" s="422"/>
      <c r="B258" s="422"/>
      <c r="C258" s="422"/>
      <c r="D258" s="422"/>
      <c r="E258" s="422"/>
      <c r="F258" s="422"/>
      <c r="G258" s="425"/>
      <c r="H258" s="422"/>
      <c r="I258" s="422"/>
      <c r="J258" s="422"/>
      <c r="K258" s="425"/>
      <c r="L258" s="422"/>
      <c r="M258" s="422"/>
      <c r="N258" s="422"/>
      <c r="O258" s="425"/>
      <c r="P258" s="422"/>
      <c r="Q258" s="422"/>
      <c r="R258" s="422"/>
      <c r="S258" s="425"/>
      <c r="T258" s="422"/>
      <c r="U258" s="422"/>
      <c r="V258" s="422"/>
      <c r="W258" s="425"/>
      <c r="X258" s="422"/>
      <c r="Y258" s="422"/>
      <c r="Z258" s="422"/>
      <c r="AA258" s="425"/>
      <c r="AB258" s="422"/>
      <c r="AC258" s="422"/>
      <c r="AD258" s="422"/>
    </row>
    <row r="259" spans="1:30">
      <c r="A259" s="422"/>
      <c r="B259" s="422"/>
      <c r="C259" s="422"/>
      <c r="D259" s="422"/>
      <c r="E259" s="422"/>
      <c r="F259" s="422"/>
      <c r="G259" s="425"/>
      <c r="H259" s="422"/>
      <c r="I259" s="422"/>
      <c r="J259" s="422"/>
      <c r="K259" s="425"/>
      <c r="L259" s="422"/>
      <c r="M259" s="422"/>
      <c r="N259" s="422"/>
      <c r="O259" s="425"/>
      <c r="P259" s="422"/>
      <c r="Q259" s="422"/>
      <c r="R259" s="422"/>
      <c r="S259" s="425"/>
      <c r="T259" s="422"/>
      <c r="U259" s="422"/>
      <c r="V259" s="422"/>
      <c r="W259" s="425"/>
      <c r="X259" s="422"/>
      <c r="Y259" s="422"/>
      <c r="Z259" s="422"/>
      <c r="AA259" s="425"/>
      <c r="AB259" s="422"/>
      <c r="AC259" s="422"/>
      <c r="AD259" s="422"/>
    </row>
    <row r="260" spans="1:30">
      <c r="A260" s="422"/>
      <c r="B260" s="422"/>
      <c r="C260" s="422"/>
      <c r="D260" s="422"/>
      <c r="E260" s="422"/>
      <c r="F260" s="422"/>
      <c r="G260" s="425"/>
      <c r="H260" s="422"/>
      <c r="I260" s="422"/>
      <c r="J260" s="422"/>
      <c r="K260" s="425"/>
      <c r="L260" s="422"/>
      <c r="M260" s="422"/>
      <c r="N260" s="422"/>
      <c r="O260" s="425"/>
      <c r="P260" s="422"/>
      <c r="Q260" s="422"/>
      <c r="R260" s="422"/>
      <c r="S260" s="425"/>
      <c r="T260" s="422"/>
      <c r="U260" s="422"/>
      <c r="V260" s="422"/>
      <c r="W260" s="425"/>
      <c r="X260" s="422"/>
      <c r="Y260" s="422"/>
      <c r="Z260" s="422"/>
      <c r="AA260" s="425"/>
      <c r="AB260" s="422"/>
      <c r="AC260" s="422"/>
      <c r="AD260" s="422"/>
    </row>
    <row r="261" spans="1:30">
      <c r="A261" s="422"/>
      <c r="B261" s="422"/>
      <c r="C261" s="422"/>
      <c r="D261" s="422"/>
      <c r="E261" s="422"/>
      <c r="F261" s="422"/>
      <c r="G261" s="425"/>
      <c r="H261" s="422"/>
      <c r="I261" s="422"/>
      <c r="J261" s="422"/>
      <c r="K261" s="425"/>
      <c r="L261" s="422"/>
      <c r="M261" s="422"/>
      <c r="N261" s="422"/>
      <c r="O261" s="425"/>
      <c r="P261" s="422"/>
      <c r="Q261" s="422"/>
      <c r="R261" s="422"/>
      <c r="S261" s="425"/>
      <c r="T261" s="422"/>
      <c r="U261" s="422"/>
      <c r="V261" s="422"/>
      <c r="W261" s="425"/>
      <c r="X261" s="422"/>
      <c r="Y261" s="422"/>
      <c r="Z261" s="422"/>
      <c r="AA261" s="425"/>
      <c r="AB261" s="422"/>
      <c r="AC261" s="422"/>
      <c r="AD261" s="422"/>
    </row>
    <row r="262" spans="1:30">
      <c r="A262" s="422"/>
      <c r="B262" s="422"/>
      <c r="C262" s="422"/>
      <c r="D262" s="422"/>
      <c r="E262" s="422"/>
      <c r="F262" s="422"/>
      <c r="G262" s="425"/>
      <c r="H262" s="422"/>
      <c r="I262" s="422"/>
      <c r="J262" s="422"/>
      <c r="K262" s="425"/>
      <c r="L262" s="422"/>
      <c r="M262" s="422"/>
      <c r="N262" s="422"/>
      <c r="O262" s="425"/>
      <c r="P262" s="422"/>
      <c r="Q262" s="422"/>
      <c r="R262" s="422"/>
      <c r="S262" s="425"/>
      <c r="T262" s="422"/>
      <c r="U262" s="422"/>
      <c r="V262" s="422"/>
      <c r="W262" s="425"/>
      <c r="X262" s="422"/>
      <c r="Y262" s="422"/>
      <c r="Z262" s="422"/>
      <c r="AA262" s="425"/>
      <c r="AB262" s="422"/>
      <c r="AC262" s="422"/>
      <c r="AD262" s="422"/>
    </row>
    <row r="263" spans="1:30">
      <c r="A263" s="422"/>
      <c r="B263" s="422"/>
      <c r="C263" s="422"/>
      <c r="D263" s="422"/>
      <c r="E263" s="422"/>
      <c r="F263" s="422"/>
      <c r="G263" s="425"/>
      <c r="H263" s="422"/>
      <c r="I263" s="422"/>
      <c r="J263" s="422"/>
      <c r="K263" s="425"/>
      <c r="L263" s="422"/>
      <c r="M263" s="422"/>
      <c r="N263" s="422"/>
      <c r="O263" s="425"/>
      <c r="P263" s="422"/>
      <c r="Q263" s="422"/>
      <c r="R263" s="422"/>
      <c r="S263" s="425"/>
      <c r="T263" s="422"/>
      <c r="U263" s="422"/>
      <c r="V263" s="422"/>
      <c r="W263" s="425"/>
      <c r="X263" s="422"/>
      <c r="Y263" s="422"/>
      <c r="Z263" s="422"/>
      <c r="AA263" s="425"/>
      <c r="AB263" s="422"/>
      <c r="AC263" s="422"/>
      <c r="AD263" s="422"/>
    </row>
    <row r="264" spans="1:30">
      <c r="A264" s="422"/>
      <c r="B264" s="422"/>
      <c r="C264" s="422"/>
      <c r="D264" s="422"/>
      <c r="E264" s="422"/>
      <c r="F264" s="422"/>
      <c r="G264" s="425"/>
      <c r="H264" s="422"/>
      <c r="I264" s="422"/>
      <c r="J264" s="422"/>
      <c r="K264" s="425"/>
      <c r="L264" s="422"/>
      <c r="M264" s="422"/>
      <c r="N264" s="422"/>
      <c r="O264" s="425"/>
      <c r="P264" s="422"/>
      <c r="Q264" s="422"/>
      <c r="R264" s="422"/>
      <c r="S264" s="425"/>
      <c r="T264" s="422"/>
      <c r="U264" s="422"/>
      <c r="V264" s="422"/>
      <c r="W264" s="425"/>
      <c r="X264" s="422"/>
      <c r="Y264" s="422"/>
      <c r="Z264" s="422"/>
      <c r="AA264" s="425"/>
      <c r="AB264" s="422"/>
      <c r="AC264" s="422"/>
      <c r="AD264" s="422"/>
    </row>
    <row r="265" spans="1:30">
      <c r="A265" s="422"/>
      <c r="B265" s="422"/>
      <c r="C265" s="422"/>
      <c r="D265" s="422"/>
      <c r="E265" s="422"/>
      <c r="F265" s="422"/>
      <c r="G265" s="425"/>
      <c r="H265" s="422"/>
      <c r="I265" s="422"/>
      <c r="J265" s="422"/>
      <c r="K265" s="425"/>
      <c r="L265" s="422"/>
      <c r="M265" s="422"/>
      <c r="N265" s="422"/>
      <c r="O265" s="425"/>
      <c r="P265" s="422"/>
      <c r="Q265" s="422"/>
      <c r="R265" s="422"/>
      <c r="S265" s="425"/>
      <c r="T265" s="422"/>
      <c r="U265" s="422"/>
      <c r="V265" s="422"/>
      <c r="W265" s="425"/>
      <c r="X265" s="422"/>
      <c r="Y265" s="422"/>
      <c r="Z265" s="422"/>
      <c r="AA265" s="425"/>
      <c r="AB265" s="422"/>
      <c r="AC265" s="422"/>
      <c r="AD265" s="422"/>
    </row>
  </sheetData>
  <mergeCells count="47">
    <mergeCell ref="Y88:Z88"/>
    <mergeCell ref="AA88:AB88"/>
    <mergeCell ref="AC88:AD88"/>
    <mergeCell ref="M88:N88"/>
    <mergeCell ref="O88:P88"/>
    <mergeCell ref="Q88:R88"/>
    <mergeCell ref="S88:T88"/>
    <mergeCell ref="U88:V88"/>
    <mergeCell ref="W88:X88"/>
    <mergeCell ref="A88:B90"/>
    <mergeCell ref="C88:D88"/>
    <mergeCell ref="E88:F88"/>
    <mergeCell ref="G88:H88"/>
    <mergeCell ref="I88:J88"/>
    <mergeCell ref="K88:L88"/>
    <mergeCell ref="S46:T46"/>
    <mergeCell ref="U46:V46"/>
    <mergeCell ref="W46:X46"/>
    <mergeCell ref="Y46:Z46"/>
    <mergeCell ref="AA46:AB46"/>
    <mergeCell ref="AC46:AD46"/>
    <mergeCell ref="AC4:AD4"/>
    <mergeCell ref="A46:B48"/>
    <mergeCell ref="C46:D46"/>
    <mergeCell ref="E46:F46"/>
    <mergeCell ref="G46:H46"/>
    <mergeCell ref="I46:J46"/>
    <mergeCell ref="K46:L46"/>
    <mergeCell ref="M46:N46"/>
    <mergeCell ref="O46:P46"/>
    <mergeCell ref="Q46:R46"/>
    <mergeCell ref="Q4:R4"/>
    <mergeCell ref="S4:T4"/>
    <mergeCell ref="U4:V4"/>
    <mergeCell ref="W4:X4"/>
    <mergeCell ref="Y4:Z4"/>
    <mergeCell ref="AA4:AB4"/>
    <mergeCell ref="A1:AD1"/>
    <mergeCell ref="A2:AD2"/>
    <mergeCell ref="A4:B6"/>
    <mergeCell ref="C4:D4"/>
    <mergeCell ref="E4:F4"/>
    <mergeCell ref="G4:H4"/>
    <mergeCell ref="I4:J4"/>
    <mergeCell ref="K4:L4"/>
    <mergeCell ref="M4:N4"/>
    <mergeCell ref="O4:P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188E-858B-4AD5-B364-F712D53D1110}">
  <dimension ref="A1:AF25"/>
  <sheetViews>
    <sheetView showGridLines="0" topLeftCell="H1" zoomScaleNormal="100" workbookViewId="0">
      <selection sqref="A1:AF1"/>
    </sheetView>
  </sheetViews>
  <sheetFormatPr defaultRowHeight="12.75"/>
  <cols>
    <col min="1" max="1" width="11.85546875" style="1420" customWidth="1"/>
    <col min="2" max="2" width="8.5703125" style="1420" customWidth="1"/>
    <col min="3" max="32" width="7.7109375" style="1635" customWidth="1"/>
    <col min="33" max="256" width="9.140625" style="1420"/>
    <col min="257" max="257" width="11.85546875" style="1420" customWidth="1"/>
    <col min="258" max="258" width="8.5703125" style="1420" customWidth="1"/>
    <col min="259" max="288" width="7.7109375" style="1420" customWidth="1"/>
    <col min="289" max="512" width="9.140625" style="1420"/>
    <col min="513" max="513" width="11.85546875" style="1420" customWidth="1"/>
    <col min="514" max="514" width="8.5703125" style="1420" customWidth="1"/>
    <col min="515" max="544" width="7.7109375" style="1420" customWidth="1"/>
    <col min="545" max="768" width="9.140625" style="1420"/>
    <col min="769" max="769" width="11.85546875" style="1420" customWidth="1"/>
    <col min="770" max="770" width="8.5703125" style="1420" customWidth="1"/>
    <col min="771" max="800" width="7.7109375" style="1420" customWidth="1"/>
    <col min="801" max="1024" width="9.140625" style="1420"/>
    <col min="1025" max="1025" width="11.85546875" style="1420" customWidth="1"/>
    <col min="1026" max="1026" width="8.5703125" style="1420" customWidth="1"/>
    <col min="1027" max="1056" width="7.7109375" style="1420" customWidth="1"/>
    <col min="1057" max="1280" width="9.140625" style="1420"/>
    <col min="1281" max="1281" width="11.85546875" style="1420" customWidth="1"/>
    <col min="1282" max="1282" width="8.5703125" style="1420" customWidth="1"/>
    <col min="1283" max="1312" width="7.7109375" style="1420" customWidth="1"/>
    <col min="1313" max="1536" width="9.140625" style="1420"/>
    <col min="1537" max="1537" width="11.85546875" style="1420" customWidth="1"/>
    <col min="1538" max="1538" width="8.5703125" style="1420" customWidth="1"/>
    <col min="1539" max="1568" width="7.7109375" style="1420" customWidth="1"/>
    <col min="1569" max="1792" width="9.140625" style="1420"/>
    <col min="1793" max="1793" width="11.85546875" style="1420" customWidth="1"/>
    <col min="1794" max="1794" width="8.5703125" style="1420" customWidth="1"/>
    <col min="1795" max="1824" width="7.7109375" style="1420" customWidth="1"/>
    <col min="1825" max="2048" width="9.140625" style="1420"/>
    <col min="2049" max="2049" width="11.85546875" style="1420" customWidth="1"/>
    <col min="2050" max="2050" width="8.5703125" style="1420" customWidth="1"/>
    <col min="2051" max="2080" width="7.7109375" style="1420" customWidth="1"/>
    <col min="2081" max="2304" width="9.140625" style="1420"/>
    <col min="2305" max="2305" width="11.85546875" style="1420" customWidth="1"/>
    <col min="2306" max="2306" width="8.5703125" style="1420" customWidth="1"/>
    <col min="2307" max="2336" width="7.7109375" style="1420" customWidth="1"/>
    <col min="2337" max="2560" width="9.140625" style="1420"/>
    <col min="2561" max="2561" width="11.85546875" style="1420" customWidth="1"/>
    <col min="2562" max="2562" width="8.5703125" style="1420" customWidth="1"/>
    <col min="2563" max="2592" width="7.7109375" style="1420" customWidth="1"/>
    <col min="2593" max="2816" width="9.140625" style="1420"/>
    <col min="2817" max="2817" width="11.85546875" style="1420" customWidth="1"/>
    <col min="2818" max="2818" width="8.5703125" style="1420" customWidth="1"/>
    <col min="2819" max="2848" width="7.7109375" style="1420" customWidth="1"/>
    <col min="2849" max="3072" width="9.140625" style="1420"/>
    <col min="3073" max="3073" width="11.85546875" style="1420" customWidth="1"/>
    <col min="3074" max="3074" width="8.5703125" style="1420" customWidth="1"/>
    <col min="3075" max="3104" width="7.7109375" style="1420" customWidth="1"/>
    <col min="3105" max="3328" width="9.140625" style="1420"/>
    <col min="3329" max="3329" width="11.85546875" style="1420" customWidth="1"/>
    <col min="3330" max="3330" width="8.5703125" style="1420" customWidth="1"/>
    <col min="3331" max="3360" width="7.7109375" style="1420" customWidth="1"/>
    <col min="3361" max="3584" width="9.140625" style="1420"/>
    <col min="3585" max="3585" width="11.85546875" style="1420" customWidth="1"/>
    <col min="3586" max="3586" width="8.5703125" style="1420" customWidth="1"/>
    <col min="3587" max="3616" width="7.7109375" style="1420" customWidth="1"/>
    <col min="3617" max="3840" width="9.140625" style="1420"/>
    <col min="3841" max="3841" width="11.85546875" style="1420" customWidth="1"/>
    <col min="3842" max="3842" width="8.5703125" style="1420" customWidth="1"/>
    <col min="3843" max="3872" width="7.7109375" style="1420" customWidth="1"/>
    <col min="3873" max="4096" width="9.140625" style="1420"/>
    <col min="4097" max="4097" width="11.85546875" style="1420" customWidth="1"/>
    <col min="4098" max="4098" width="8.5703125" style="1420" customWidth="1"/>
    <col min="4099" max="4128" width="7.7109375" style="1420" customWidth="1"/>
    <col min="4129" max="4352" width="9.140625" style="1420"/>
    <col min="4353" max="4353" width="11.85546875" style="1420" customWidth="1"/>
    <col min="4354" max="4354" width="8.5703125" style="1420" customWidth="1"/>
    <col min="4355" max="4384" width="7.7109375" style="1420" customWidth="1"/>
    <col min="4385" max="4608" width="9.140625" style="1420"/>
    <col min="4609" max="4609" width="11.85546875" style="1420" customWidth="1"/>
    <col min="4610" max="4610" width="8.5703125" style="1420" customWidth="1"/>
    <col min="4611" max="4640" width="7.7109375" style="1420" customWidth="1"/>
    <col min="4641" max="4864" width="9.140625" style="1420"/>
    <col min="4865" max="4865" width="11.85546875" style="1420" customWidth="1"/>
    <col min="4866" max="4866" width="8.5703125" style="1420" customWidth="1"/>
    <col min="4867" max="4896" width="7.7109375" style="1420" customWidth="1"/>
    <col min="4897" max="5120" width="9.140625" style="1420"/>
    <col min="5121" max="5121" width="11.85546875" style="1420" customWidth="1"/>
    <col min="5122" max="5122" width="8.5703125" style="1420" customWidth="1"/>
    <col min="5123" max="5152" width="7.7109375" style="1420" customWidth="1"/>
    <col min="5153" max="5376" width="9.140625" style="1420"/>
    <col min="5377" max="5377" width="11.85546875" style="1420" customWidth="1"/>
    <col min="5378" max="5378" width="8.5703125" style="1420" customWidth="1"/>
    <col min="5379" max="5408" width="7.7109375" style="1420" customWidth="1"/>
    <col min="5409" max="5632" width="9.140625" style="1420"/>
    <col min="5633" max="5633" width="11.85546875" style="1420" customWidth="1"/>
    <col min="5634" max="5634" width="8.5703125" style="1420" customWidth="1"/>
    <col min="5635" max="5664" width="7.7109375" style="1420" customWidth="1"/>
    <col min="5665" max="5888" width="9.140625" style="1420"/>
    <col min="5889" max="5889" width="11.85546875" style="1420" customWidth="1"/>
    <col min="5890" max="5890" width="8.5703125" style="1420" customWidth="1"/>
    <col min="5891" max="5920" width="7.7109375" style="1420" customWidth="1"/>
    <col min="5921" max="6144" width="9.140625" style="1420"/>
    <col min="6145" max="6145" width="11.85546875" style="1420" customWidth="1"/>
    <col min="6146" max="6146" width="8.5703125" style="1420" customWidth="1"/>
    <col min="6147" max="6176" width="7.7109375" style="1420" customWidth="1"/>
    <col min="6177" max="6400" width="9.140625" style="1420"/>
    <col min="6401" max="6401" width="11.85546875" style="1420" customWidth="1"/>
    <col min="6402" max="6402" width="8.5703125" style="1420" customWidth="1"/>
    <col min="6403" max="6432" width="7.7109375" style="1420" customWidth="1"/>
    <col min="6433" max="6656" width="9.140625" style="1420"/>
    <col min="6657" max="6657" width="11.85546875" style="1420" customWidth="1"/>
    <col min="6658" max="6658" width="8.5703125" style="1420" customWidth="1"/>
    <col min="6659" max="6688" width="7.7109375" style="1420" customWidth="1"/>
    <col min="6689" max="6912" width="9.140625" style="1420"/>
    <col min="6913" max="6913" width="11.85546875" style="1420" customWidth="1"/>
    <col min="6914" max="6914" width="8.5703125" style="1420" customWidth="1"/>
    <col min="6915" max="6944" width="7.7109375" style="1420" customWidth="1"/>
    <col min="6945" max="7168" width="9.140625" style="1420"/>
    <col min="7169" max="7169" width="11.85546875" style="1420" customWidth="1"/>
    <col min="7170" max="7170" width="8.5703125" style="1420" customWidth="1"/>
    <col min="7171" max="7200" width="7.7109375" style="1420" customWidth="1"/>
    <col min="7201" max="7424" width="9.140625" style="1420"/>
    <col min="7425" max="7425" width="11.85546875" style="1420" customWidth="1"/>
    <col min="7426" max="7426" width="8.5703125" style="1420" customWidth="1"/>
    <col min="7427" max="7456" width="7.7109375" style="1420" customWidth="1"/>
    <col min="7457" max="7680" width="9.140625" style="1420"/>
    <col min="7681" max="7681" width="11.85546875" style="1420" customWidth="1"/>
    <col min="7682" max="7682" width="8.5703125" style="1420" customWidth="1"/>
    <col min="7683" max="7712" width="7.7109375" style="1420" customWidth="1"/>
    <col min="7713" max="7936" width="9.140625" style="1420"/>
    <col min="7937" max="7937" width="11.85546875" style="1420" customWidth="1"/>
    <col min="7938" max="7938" width="8.5703125" style="1420" customWidth="1"/>
    <col min="7939" max="7968" width="7.7109375" style="1420" customWidth="1"/>
    <col min="7969" max="8192" width="9.140625" style="1420"/>
    <col min="8193" max="8193" width="11.85546875" style="1420" customWidth="1"/>
    <col min="8194" max="8194" width="8.5703125" style="1420" customWidth="1"/>
    <col min="8195" max="8224" width="7.7109375" style="1420" customWidth="1"/>
    <col min="8225" max="8448" width="9.140625" style="1420"/>
    <col min="8449" max="8449" width="11.85546875" style="1420" customWidth="1"/>
    <col min="8450" max="8450" width="8.5703125" style="1420" customWidth="1"/>
    <col min="8451" max="8480" width="7.7109375" style="1420" customWidth="1"/>
    <col min="8481" max="8704" width="9.140625" style="1420"/>
    <col min="8705" max="8705" width="11.85546875" style="1420" customWidth="1"/>
    <col min="8706" max="8706" width="8.5703125" style="1420" customWidth="1"/>
    <col min="8707" max="8736" width="7.7109375" style="1420" customWidth="1"/>
    <col min="8737" max="8960" width="9.140625" style="1420"/>
    <col min="8961" max="8961" width="11.85546875" style="1420" customWidth="1"/>
    <col min="8962" max="8962" width="8.5703125" style="1420" customWidth="1"/>
    <col min="8963" max="8992" width="7.7109375" style="1420" customWidth="1"/>
    <col min="8993" max="9216" width="9.140625" style="1420"/>
    <col min="9217" max="9217" width="11.85546875" style="1420" customWidth="1"/>
    <col min="9218" max="9218" width="8.5703125" style="1420" customWidth="1"/>
    <col min="9219" max="9248" width="7.7109375" style="1420" customWidth="1"/>
    <col min="9249" max="9472" width="9.140625" style="1420"/>
    <col min="9473" max="9473" width="11.85546875" style="1420" customWidth="1"/>
    <col min="9474" max="9474" width="8.5703125" style="1420" customWidth="1"/>
    <col min="9475" max="9504" width="7.7109375" style="1420" customWidth="1"/>
    <col min="9505" max="9728" width="9.140625" style="1420"/>
    <col min="9729" max="9729" width="11.85546875" style="1420" customWidth="1"/>
    <col min="9730" max="9730" width="8.5703125" style="1420" customWidth="1"/>
    <col min="9731" max="9760" width="7.7109375" style="1420" customWidth="1"/>
    <col min="9761" max="9984" width="9.140625" style="1420"/>
    <col min="9985" max="9985" width="11.85546875" style="1420" customWidth="1"/>
    <col min="9986" max="9986" width="8.5703125" style="1420" customWidth="1"/>
    <col min="9987" max="10016" width="7.7109375" style="1420" customWidth="1"/>
    <col min="10017" max="10240" width="9.140625" style="1420"/>
    <col min="10241" max="10241" width="11.85546875" style="1420" customWidth="1"/>
    <col min="10242" max="10242" width="8.5703125" style="1420" customWidth="1"/>
    <col min="10243" max="10272" width="7.7109375" style="1420" customWidth="1"/>
    <col min="10273" max="10496" width="9.140625" style="1420"/>
    <col min="10497" max="10497" width="11.85546875" style="1420" customWidth="1"/>
    <col min="10498" max="10498" width="8.5703125" style="1420" customWidth="1"/>
    <col min="10499" max="10528" width="7.7109375" style="1420" customWidth="1"/>
    <col min="10529" max="10752" width="9.140625" style="1420"/>
    <col min="10753" max="10753" width="11.85546875" style="1420" customWidth="1"/>
    <col min="10754" max="10754" width="8.5703125" style="1420" customWidth="1"/>
    <col min="10755" max="10784" width="7.7109375" style="1420" customWidth="1"/>
    <col min="10785" max="11008" width="9.140625" style="1420"/>
    <col min="11009" max="11009" width="11.85546875" style="1420" customWidth="1"/>
    <col min="11010" max="11010" width="8.5703125" style="1420" customWidth="1"/>
    <col min="11011" max="11040" width="7.7109375" style="1420" customWidth="1"/>
    <col min="11041" max="11264" width="9.140625" style="1420"/>
    <col min="11265" max="11265" width="11.85546875" style="1420" customWidth="1"/>
    <col min="11266" max="11266" width="8.5703125" style="1420" customWidth="1"/>
    <col min="11267" max="11296" width="7.7109375" style="1420" customWidth="1"/>
    <col min="11297" max="11520" width="9.140625" style="1420"/>
    <col min="11521" max="11521" width="11.85546875" style="1420" customWidth="1"/>
    <col min="11522" max="11522" width="8.5703125" style="1420" customWidth="1"/>
    <col min="11523" max="11552" width="7.7109375" style="1420" customWidth="1"/>
    <col min="11553" max="11776" width="9.140625" style="1420"/>
    <col min="11777" max="11777" width="11.85546875" style="1420" customWidth="1"/>
    <col min="11778" max="11778" width="8.5703125" style="1420" customWidth="1"/>
    <col min="11779" max="11808" width="7.7109375" style="1420" customWidth="1"/>
    <col min="11809" max="12032" width="9.140625" style="1420"/>
    <col min="12033" max="12033" width="11.85546875" style="1420" customWidth="1"/>
    <col min="12034" max="12034" width="8.5703125" style="1420" customWidth="1"/>
    <col min="12035" max="12064" width="7.7109375" style="1420" customWidth="1"/>
    <col min="12065" max="12288" width="9.140625" style="1420"/>
    <col min="12289" max="12289" width="11.85546875" style="1420" customWidth="1"/>
    <col min="12290" max="12290" width="8.5703125" style="1420" customWidth="1"/>
    <col min="12291" max="12320" width="7.7109375" style="1420" customWidth="1"/>
    <col min="12321" max="12544" width="9.140625" style="1420"/>
    <col min="12545" max="12545" width="11.85546875" style="1420" customWidth="1"/>
    <col min="12546" max="12546" width="8.5703125" style="1420" customWidth="1"/>
    <col min="12547" max="12576" width="7.7109375" style="1420" customWidth="1"/>
    <col min="12577" max="12800" width="9.140625" style="1420"/>
    <col min="12801" max="12801" width="11.85546875" style="1420" customWidth="1"/>
    <col min="12802" max="12802" width="8.5703125" style="1420" customWidth="1"/>
    <col min="12803" max="12832" width="7.7109375" style="1420" customWidth="1"/>
    <col min="12833" max="13056" width="9.140625" style="1420"/>
    <col min="13057" max="13057" width="11.85546875" style="1420" customWidth="1"/>
    <col min="13058" max="13058" width="8.5703125" style="1420" customWidth="1"/>
    <col min="13059" max="13088" width="7.7109375" style="1420" customWidth="1"/>
    <col min="13089" max="13312" width="9.140625" style="1420"/>
    <col min="13313" max="13313" width="11.85546875" style="1420" customWidth="1"/>
    <col min="13314" max="13314" width="8.5703125" style="1420" customWidth="1"/>
    <col min="13315" max="13344" width="7.7109375" style="1420" customWidth="1"/>
    <col min="13345" max="13568" width="9.140625" style="1420"/>
    <col min="13569" max="13569" width="11.85546875" style="1420" customWidth="1"/>
    <col min="13570" max="13570" width="8.5703125" style="1420" customWidth="1"/>
    <col min="13571" max="13600" width="7.7109375" style="1420" customWidth="1"/>
    <col min="13601" max="13824" width="9.140625" style="1420"/>
    <col min="13825" max="13825" width="11.85546875" style="1420" customWidth="1"/>
    <col min="13826" max="13826" width="8.5703125" style="1420" customWidth="1"/>
    <col min="13827" max="13856" width="7.7109375" style="1420" customWidth="1"/>
    <col min="13857" max="14080" width="9.140625" style="1420"/>
    <col min="14081" max="14081" width="11.85546875" style="1420" customWidth="1"/>
    <col min="14082" max="14082" width="8.5703125" style="1420" customWidth="1"/>
    <col min="14083" max="14112" width="7.7109375" style="1420" customWidth="1"/>
    <col min="14113" max="14336" width="9.140625" style="1420"/>
    <col min="14337" max="14337" width="11.85546875" style="1420" customWidth="1"/>
    <col min="14338" max="14338" width="8.5703125" style="1420" customWidth="1"/>
    <col min="14339" max="14368" width="7.7109375" style="1420" customWidth="1"/>
    <col min="14369" max="14592" width="9.140625" style="1420"/>
    <col min="14593" max="14593" width="11.85546875" style="1420" customWidth="1"/>
    <col min="14594" max="14594" width="8.5703125" style="1420" customWidth="1"/>
    <col min="14595" max="14624" width="7.7109375" style="1420" customWidth="1"/>
    <col min="14625" max="14848" width="9.140625" style="1420"/>
    <col min="14849" max="14849" width="11.85546875" style="1420" customWidth="1"/>
    <col min="14850" max="14850" width="8.5703125" style="1420" customWidth="1"/>
    <col min="14851" max="14880" width="7.7109375" style="1420" customWidth="1"/>
    <col min="14881" max="15104" width="9.140625" style="1420"/>
    <col min="15105" max="15105" width="11.85546875" style="1420" customWidth="1"/>
    <col min="15106" max="15106" width="8.5703125" style="1420" customWidth="1"/>
    <col min="15107" max="15136" width="7.7109375" style="1420" customWidth="1"/>
    <col min="15137" max="15360" width="9.140625" style="1420"/>
    <col min="15361" max="15361" width="11.85546875" style="1420" customWidth="1"/>
    <col min="15362" max="15362" width="8.5703125" style="1420" customWidth="1"/>
    <col min="15363" max="15392" width="7.7109375" style="1420" customWidth="1"/>
    <col min="15393" max="15616" width="9.140625" style="1420"/>
    <col min="15617" max="15617" width="11.85546875" style="1420" customWidth="1"/>
    <col min="15618" max="15618" width="8.5703125" style="1420" customWidth="1"/>
    <col min="15619" max="15648" width="7.7109375" style="1420" customWidth="1"/>
    <col min="15649" max="15872" width="9.140625" style="1420"/>
    <col min="15873" max="15873" width="11.85546875" style="1420" customWidth="1"/>
    <col min="15874" max="15874" width="8.5703125" style="1420" customWidth="1"/>
    <col min="15875" max="15904" width="7.7109375" style="1420" customWidth="1"/>
    <col min="15905" max="16128" width="9.140625" style="1420"/>
    <col min="16129" max="16129" width="11.85546875" style="1420" customWidth="1"/>
    <col min="16130" max="16130" width="8.5703125" style="1420" customWidth="1"/>
    <col min="16131" max="16160" width="7.7109375" style="1420" customWidth="1"/>
    <col min="16161" max="16384" width="9.140625" style="1420"/>
  </cols>
  <sheetData>
    <row r="1" spans="1:32" ht="33" customHeight="1">
      <c r="A1" s="1691" t="s">
        <v>1030</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33" customHeight="1">
      <c r="A2" s="1691" t="s">
        <v>1031</v>
      </c>
      <c r="B2" s="1691"/>
      <c r="C2" s="1691"/>
      <c r="D2" s="1691"/>
      <c r="E2" s="1691"/>
      <c r="F2" s="1691"/>
      <c r="G2" s="1691"/>
      <c r="H2" s="1691"/>
      <c r="I2" s="1691"/>
      <c r="J2" s="1691"/>
      <c r="K2" s="1691"/>
      <c r="L2" s="1691"/>
      <c r="M2" s="1691"/>
      <c r="N2" s="1691"/>
      <c r="O2" s="1691"/>
      <c r="P2" s="1691"/>
      <c r="Q2" s="1691"/>
      <c r="R2" s="1691"/>
      <c r="S2" s="1691"/>
      <c r="T2" s="1691"/>
      <c r="U2" s="1691"/>
      <c r="V2" s="1691"/>
      <c r="W2" s="1691"/>
      <c r="X2" s="1691"/>
      <c r="Y2" s="1691"/>
      <c r="Z2" s="1691"/>
      <c r="AA2" s="1691"/>
      <c r="AB2" s="1691"/>
      <c r="AC2" s="1691"/>
      <c r="AD2" s="1691"/>
      <c r="AE2" s="1691"/>
      <c r="AF2" s="1691"/>
    </row>
    <row r="3" spans="1:32" s="1550" customFormat="1" ht="33" customHeight="1">
      <c r="A3" s="1544" t="s">
        <v>1032</v>
      </c>
      <c r="B3" s="1545"/>
      <c r="C3" s="1546"/>
      <c r="D3" s="1546"/>
      <c r="E3" s="1546"/>
      <c r="F3" s="1546"/>
      <c r="G3" s="1546"/>
      <c r="H3" s="1546"/>
      <c r="I3" s="1546"/>
      <c r="J3" s="1546"/>
      <c r="K3" s="1546"/>
      <c r="L3" s="1546"/>
      <c r="M3" s="1546"/>
      <c r="N3" s="1547"/>
      <c r="O3" s="1546"/>
      <c r="P3" s="1546"/>
      <c r="Q3" s="1547"/>
      <c r="R3" s="1546"/>
      <c r="S3" s="1546"/>
      <c r="T3" s="1547"/>
      <c r="U3" s="1546"/>
      <c r="V3" s="1546"/>
      <c r="W3" s="1547"/>
      <c r="X3" s="1546"/>
      <c r="Y3" s="1546"/>
      <c r="Z3" s="1547"/>
      <c r="AA3" s="1546"/>
      <c r="AB3" s="1546"/>
      <c r="AC3" s="1547"/>
      <c r="AD3" s="1546"/>
      <c r="AE3" s="1546"/>
      <c r="AF3" s="1547" t="s">
        <v>1033</v>
      </c>
    </row>
    <row r="4" spans="1:32" s="1560" customFormat="1" ht="23.1" customHeight="1">
      <c r="A4" s="1551" t="s">
        <v>556</v>
      </c>
      <c r="B4" s="1552"/>
      <c r="C4" s="1692" t="s">
        <v>640</v>
      </c>
      <c r="D4" s="1693"/>
      <c r="E4" s="1694"/>
      <c r="F4" s="1692" t="s">
        <v>1034</v>
      </c>
      <c r="G4" s="1693"/>
      <c r="H4" s="1694"/>
      <c r="I4" s="1692" t="s">
        <v>1035</v>
      </c>
      <c r="J4" s="1693"/>
      <c r="K4" s="1694"/>
      <c r="L4" s="1692" t="s">
        <v>1036</v>
      </c>
      <c r="M4" s="1693"/>
      <c r="N4" s="1694"/>
      <c r="O4" s="1692" t="s">
        <v>1037</v>
      </c>
      <c r="P4" s="1693"/>
      <c r="Q4" s="1694"/>
      <c r="R4" s="1692" t="s">
        <v>1038</v>
      </c>
      <c r="S4" s="1693"/>
      <c r="T4" s="1694"/>
      <c r="U4" s="1692" t="s">
        <v>1039</v>
      </c>
      <c r="V4" s="1693"/>
      <c r="W4" s="1694"/>
      <c r="X4" s="1692" t="s">
        <v>1040</v>
      </c>
      <c r="Y4" s="1693"/>
      <c r="Z4" s="1694"/>
      <c r="AA4" s="1692" t="s">
        <v>1041</v>
      </c>
      <c r="AB4" s="1693"/>
      <c r="AC4" s="1694"/>
      <c r="AD4" s="1692" t="s">
        <v>130</v>
      </c>
      <c r="AE4" s="1693"/>
      <c r="AF4" s="1694"/>
    </row>
    <row r="5" spans="1:32" s="1560" customFormat="1" ht="23.1" customHeight="1">
      <c r="A5" s="1695"/>
      <c r="B5" s="1696"/>
      <c r="C5" s="1697" t="s">
        <v>399</v>
      </c>
      <c r="D5" s="1698"/>
      <c r="E5" s="1699"/>
      <c r="F5" s="1697" t="s">
        <v>1042</v>
      </c>
      <c r="G5" s="1698"/>
      <c r="H5" s="1699"/>
      <c r="I5" s="1697" t="s">
        <v>1043</v>
      </c>
      <c r="J5" s="1698"/>
      <c r="K5" s="1699"/>
      <c r="L5" s="1697" t="s">
        <v>1044</v>
      </c>
      <c r="M5" s="1698"/>
      <c r="N5" s="1699"/>
      <c r="O5" s="1697" t="s">
        <v>1045</v>
      </c>
      <c r="P5" s="1698"/>
      <c r="Q5" s="1699"/>
      <c r="R5" s="1697" t="s">
        <v>1046</v>
      </c>
      <c r="S5" s="1698"/>
      <c r="T5" s="1699"/>
      <c r="U5" s="1697" t="s">
        <v>1047</v>
      </c>
      <c r="V5" s="1698"/>
      <c r="W5" s="1699"/>
      <c r="X5" s="1697" t="s">
        <v>1048</v>
      </c>
      <c r="Y5" s="1698"/>
      <c r="Z5" s="1699"/>
      <c r="AA5" s="1697" t="s">
        <v>1049</v>
      </c>
      <c r="AB5" s="1698"/>
      <c r="AC5" s="1699"/>
      <c r="AD5" s="1697" t="s">
        <v>131</v>
      </c>
      <c r="AE5" s="1698"/>
      <c r="AF5" s="1699"/>
    </row>
    <row r="6" spans="1:32" s="1560" customFormat="1" ht="27" customHeight="1">
      <c r="A6" s="1561" t="s">
        <v>558</v>
      </c>
      <c r="B6" s="1562"/>
      <c r="C6" s="1700" t="s">
        <v>842</v>
      </c>
      <c r="D6" s="1700" t="s">
        <v>843</v>
      </c>
      <c r="E6" s="1700" t="s">
        <v>130</v>
      </c>
      <c r="F6" s="1700" t="s">
        <v>842</v>
      </c>
      <c r="G6" s="1700" t="s">
        <v>843</v>
      </c>
      <c r="H6" s="1700" t="s">
        <v>130</v>
      </c>
      <c r="I6" s="1700" t="s">
        <v>842</v>
      </c>
      <c r="J6" s="1700" t="s">
        <v>843</v>
      </c>
      <c r="K6" s="1700" t="s">
        <v>130</v>
      </c>
      <c r="L6" s="1700" t="s">
        <v>842</v>
      </c>
      <c r="M6" s="1700" t="s">
        <v>843</v>
      </c>
      <c r="N6" s="1700" t="s">
        <v>130</v>
      </c>
      <c r="O6" s="1700" t="s">
        <v>842</v>
      </c>
      <c r="P6" s="1700" t="s">
        <v>843</v>
      </c>
      <c r="Q6" s="1700" t="s">
        <v>130</v>
      </c>
      <c r="R6" s="1700" t="s">
        <v>842</v>
      </c>
      <c r="S6" s="1700" t="s">
        <v>843</v>
      </c>
      <c r="T6" s="1700" t="s">
        <v>130</v>
      </c>
      <c r="U6" s="1700" t="s">
        <v>842</v>
      </c>
      <c r="V6" s="1700" t="s">
        <v>843</v>
      </c>
      <c r="W6" s="1700" t="s">
        <v>130</v>
      </c>
      <c r="X6" s="1700" t="s">
        <v>842</v>
      </c>
      <c r="Y6" s="1700" t="s">
        <v>843</v>
      </c>
      <c r="Z6" s="1700" t="s">
        <v>130</v>
      </c>
      <c r="AA6" s="1700" t="s">
        <v>842</v>
      </c>
      <c r="AB6" s="1700" t="s">
        <v>843</v>
      </c>
      <c r="AC6" s="1700" t="s">
        <v>130</v>
      </c>
      <c r="AD6" s="1700" t="s">
        <v>842</v>
      </c>
      <c r="AE6" s="1700" t="s">
        <v>843</v>
      </c>
      <c r="AF6" s="1700" t="s">
        <v>130</v>
      </c>
    </row>
    <row r="7" spans="1:32" s="1560" customFormat="1" ht="23.1" customHeight="1">
      <c r="A7" s="1566"/>
      <c r="B7" s="1567"/>
      <c r="C7" s="1701" t="s">
        <v>844</v>
      </c>
      <c r="D7" s="1701" t="s">
        <v>845</v>
      </c>
      <c r="E7" s="1701" t="s">
        <v>131</v>
      </c>
      <c r="F7" s="1701" t="s">
        <v>844</v>
      </c>
      <c r="G7" s="1701" t="s">
        <v>845</v>
      </c>
      <c r="H7" s="1701" t="s">
        <v>131</v>
      </c>
      <c r="I7" s="1701" t="s">
        <v>844</v>
      </c>
      <c r="J7" s="1701" t="s">
        <v>845</v>
      </c>
      <c r="K7" s="1701" t="s">
        <v>131</v>
      </c>
      <c r="L7" s="1701" t="s">
        <v>844</v>
      </c>
      <c r="M7" s="1701" t="s">
        <v>845</v>
      </c>
      <c r="N7" s="1701" t="s">
        <v>131</v>
      </c>
      <c r="O7" s="1701" t="s">
        <v>844</v>
      </c>
      <c r="P7" s="1701" t="s">
        <v>845</v>
      </c>
      <c r="Q7" s="1701" t="s">
        <v>131</v>
      </c>
      <c r="R7" s="1701" t="s">
        <v>844</v>
      </c>
      <c r="S7" s="1701" t="s">
        <v>845</v>
      </c>
      <c r="T7" s="1701" t="s">
        <v>131</v>
      </c>
      <c r="U7" s="1701" t="s">
        <v>844</v>
      </c>
      <c r="V7" s="1701" t="s">
        <v>845</v>
      </c>
      <c r="W7" s="1701" t="s">
        <v>131</v>
      </c>
      <c r="X7" s="1701" t="s">
        <v>844</v>
      </c>
      <c r="Y7" s="1701" t="s">
        <v>845</v>
      </c>
      <c r="Z7" s="1701" t="s">
        <v>131</v>
      </c>
      <c r="AA7" s="1701" t="s">
        <v>844</v>
      </c>
      <c r="AB7" s="1701" t="s">
        <v>845</v>
      </c>
      <c r="AC7" s="1701" t="s">
        <v>131</v>
      </c>
      <c r="AD7" s="1701" t="s">
        <v>844</v>
      </c>
      <c r="AE7" s="1701" t="s">
        <v>845</v>
      </c>
      <c r="AF7" s="1701" t="s">
        <v>131</v>
      </c>
    </row>
    <row r="8" spans="1:32" s="1560" customFormat="1" ht="41.1" customHeight="1">
      <c r="A8" s="1571" t="s">
        <v>846</v>
      </c>
      <c r="B8" s="1572" t="s">
        <v>847</v>
      </c>
      <c r="C8" s="1573">
        <v>173</v>
      </c>
      <c r="D8" s="1616">
        <v>7416</v>
      </c>
      <c r="E8" s="1598">
        <f t="shared" ref="E8:E19" si="0">SUM(C8:D8)</f>
        <v>7589</v>
      </c>
      <c r="F8" s="1573">
        <v>384</v>
      </c>
      <c r="G8" s="1573">
        <v>11596</v>
      </c>
      <c r="H8" s="1573">
        <f t="shared" ref="H8:H19" si="1">SUM(F8:G8)</f>
        <v>11980</v>
      </c>
      <c r="I8" s="1573">
        <v>6</v>
      </c>
      <c r="J8" s="1573">
        <v>35</v>
      </c>
      <c r="K8" s="1573">
        <f t="shared" ref="K8:K19" si="2">SUM(I8:J8)</f>
        <v>41</v>
      </c>
      <c r="L8" s="1573">
        <v>1</v>
      </c>
      <c r="M8" s="1573">
        <v>42</v>
      </c>
      <c r="N8" s="1573">
        <f t="shared" ref="N8:N19" si="3">SUM(L8:M8)</f>
        <v>43</v>
      </c>
      <c r="O8" s="1573">
        <v>0</v>
      </c>
      <c r="P8" s="1573">
        <v>4</v>
      </c>
      <c r="Q8" s="1573">
        <f t="shared" ref="Q8:Q19" si="4">SUM(O8:P8)</f>
        <v>4</v>
      </c>
      <c r="R8" s="1573">
        <v>0</v>
      </c>
      <c r="S8" s="1573">
        <v>23</v>
      </c>
      <c r="T8" s="1573">
        <f t="shared" ref="T8:T19" si="5">SUM(R8:S8)</f>
        <v>23</v>
      </c>
      <c r="U8" s="1573">
        <v>0</v>
      </c>
      <c r="V8" s="1573">
        <v>10</v>
      </c>
      <c r="W8" s="1573">
        <f t="shared" ref="W8:W19" si="6">SUM(U8:V8)</f>
        <v>10</v>
      </c>
      <c r="X8" s="1573">
        <v>0</v>
      </c>
      <c r="Y8" s="1573">
        <v>0</v>
      </c>
      <c r="Z8" s="1573">
        <f t="shared" ref="Z8:Z19" si="7">SUM(X8:Y8)</f>
        <v>0</v>
      </c>
      <c r="AA8" s="1573">
        <v>4</v>
      </c>
      <c r="AB8" s="1573">
        <v>97</v>
      </c>
      <c r="AC8" s="1573">
        <f t="shared" ref="AC8:AC19" si="8">SUM(AA8:AB8)</f>
        <v>101</v>
      </c>
      <c r="AD8" s="1573">
        <f>C8+F8+I8+L8+O8+R8+U8+X8+AA8</f>
        <v>568</v>
      </c>
      <c r="AE8" s="1573">
        <f>D8+G8+J8+M8+P8+S8+V8+Y8+AB8</f>
        <v>19223</v>
      </c>
      <c r="AF8" s="1573">
        <f t="shared" ref="AF8:AF19" si="9">SUM(AD8:AE8)</f>
        <v>19791</v>
      </c>
    </row>
    <row r="9" spans="1:32" s="1560" customFormat="1" ht="41.1" customHeight="1">
      <c r="A9" s="1574" t="s">
        <v>994</v>
      </c>
      <c r="B9" s="1577" t="s">
        <v>848</v>
      </c>
      <c r="C9" s="1578">
        <v>102</v>
      </c>
      <c r="D9" s="1620">
        <v>2686</v>
      </c>
      <c r="E9" s="1599">
        <f t="shared" si="0"/>
        <v>2788</v>
      </c>
      <c r="F9" s="1578">
        <v>305</v>
      </c>
      <c r="G9" s="1578">
        <v>6739</v>
      </c>
      <c r="H9" s="1578">
        <f t="shared" si="1"/>
        <v>7044</v>
      </c>
      <c r="I9" s="1578">
        <v>4</v>
      </c>
      <c r="J9" s="1578">
        <v>13</v>
      </c>
      <c r="K9" s="1578">
        <f t="shared" si="2"/>
        <v>17</v>
      </c>
      <c r="L9" s="1578">
        <v>0</v>
      </c>
      <c r="M9" s="1578">
        <v>33</v>
      </c>
      <c r="N9" s="1578">
        <f t="shared" si="3"/>
        <v>33</v>
      </c>
      <c r="O9" s="1578">
        <v>0</v>
      </c>
      <c r="P9" s="1578">
        <v>0</v>
      </c>
      <c r="Q9" s="1578">
        <f t="shared" si="4"/>
        <v>0</v>
      </c>
      <c r="R9" s="1578">
        <v>0</v>
      </c>
      <c r="S9" s="1578">
        <v>1</v>
      </c>
      <c r="T9" s="1578">
        <f t="shared" si="5"/>
        <v>1</v>
      </c>
      <c r="U9" s="1578">
        <v>0</v>
      </c>
      <c r="V9" s="1578">
        <v>4</v>
      </c>
      <c r="W9" s="1578">
        <f t="shared" si="6"/>
        <v>4</v>
      </c>
      <c r="X9" s="1578">
        <v>0</v>
      </c>
      <c r="Y9" s="1578">
        <v>0</v>
      </c>
      <c r="Z9" s="1578">
        <f t="shared" si="7"/>
        <v>0</v>
      </c>
      <c r="AA9" s="1578">
        <v>0</v>
      </c>
      <c r="AB9" s="1578">
        <v>23</v>
      </c>
      <c r="AC9" s="1578">
        <f t="shared" si="8"/>
        <v>23</v>
      </c>
      <c r="AD9" s="1573">
        <f>C9+F9+I9+L9+O9+R9+U9+X9+AA9</f>
        <v>411</v>
      </c>
      <c r="AE9" s="1573">
        <f>D9+G9+J9+M9+P9+S9+V9+Y9+AB9</f>
        <v>9499</v>
      </c>
      <c r="AF9" s="1578">
        <f t="shared" si="9"/>
        <v>9910</v>
      </c>
    </row>
    <row r="10" spans="1:32" s="1560" customFormat="1" ht="41.1" customHeight="1">
      <c r="A10" s="1580" t="s">
        <v>731</v>
      </c>
      <c r="B10" s="1585" t="s">
        <v>1005</v>
      </c>
      <c r="C10" s="1586">
        <f>SUM(C8:C9)</f>
        <v>275</v>
      </c>
      <c r="D10" s="1624">
        <f>SUM(D8:D9)</f>
        <v>10102</v>
      </c>
      <c r="E10" s="1653">
        <f t="shared" si="0"/>
        <v>10377</v>
      </c>
      <c r="F10" s="1586">
        <f>SUM(F8:F9)</f>
        <v>689</v>
      </c>
      <c r="G10" s="1586">
        <f>SUM(G8:G9)</f>
        <v>18335</v>
      </c>
      <c r="H10" s="1586">
        <f t="shared" si="1"/>
        <v>19024</v>
      </c>
      <c r="I10" s="1586">
        <f>SUM(I8:I9)</f>
        <v>10</v>
      </c>
      <c r="J10" s="1586">
        <f>SUM(J8:J9)</f>
        <v>48</v>
      </c>
      <c r="K10" s="1586">
        <f t="shared" si="2"/>
        <v>58</v>
      </c>
      <c r="L10" s="1586">
        <f>SUM(L8:L9)</f>
        <v>1</v>
      </c>
      <c r="M10" s="1586">
        <f>SUM(M8:M9)</f>
        <v>75</v>
      </c>
      <c r="N10" s="1586">
        <f t="shared" si="3"/>
        <v>76</v>
      </c>
      <c r="O10" s="1586">
        <f>SUM(O8:O9)</f>
        <v>0</v>
      </c>
      <c r="P10" s="1586">
        <f>SUM(P8:P9)</f>
        <v>4</v>
      </c>
      <c r="Q10" s="1586">
        <f t="shared" si="4"/>
        <v>4</v>
      </c>
      <c r="R10" s="1586">
        <f>SUM(R8:R9)</f>
        <v>0</v>
      </c>
      <c r="S10" s="1586">
        <f>SUM(S8:S9)</f>
        <v>24</v>
      </c>
      <c r="T10" s="1586">
        <f t="shared" si="5"/>
        <v>24</v>
      </c>
      <c r="U10" s="1586">
        <f>SUM(U8:U9)</f>
        <v>0</v>
      </c>
      <c r="V10" s="1586">
        <f>SUM(V8:V9)</f>
        <v>14</v>
      </c>
      <c r="W10" s="1586">
        <f t="shared" si="6"/>
        <v>14</v>
      </c>
      <c r="X10" s="1586">
        <f>SUM(X8:X9)</f>
        <v>0</v>
      </c>
      <c r="Y10" s="1586">
        <f>SUM(Y8:Y9)</f>
        <v>0</v>
      </c>
      <c r="Z10" s="1586">
        <f t="shared" si="7"/>
        <v>0</v>
      </c>
      <c r="AA10" s="1586">
        <f>SUM(AA8:AA9)</f>
        <v>4</v>
      </c>
      <c r="AB10" s="1586">
        <f>SUM(AB8:AB9)</f>
        <v>120</v>
      </c>
      <c r="AC10" s="1586">
        <f t="shared" si="8"/>
        <v>124</v>
      </c>
      <c r="AD10" s="1586">
        <f>SUM(AD8:AD9)</f>
        <v>979</v>
      </c>
      <c r="AE10" s="1586">
        <f>SUM(AE8:AE9)</f>
        <v>28722</v>
      </c>
      <c r="AF10" s="1586">
        <f t="shared" si="9"/>
        <v>29701</v>
      </c>
    </row>
    <row r="11" spans="1:32" s="1560" customFormat="1" ht="41.1" customHeight="1">
      <c r="A11" s="1571" t="s">
        <v>1006</v>
      </c>
      <c r="B11" s="1572" t="s">
        <v>847</v>
      </c>
      <c r="C11" s="1573">
        <v>551</v>
      </c>
      <c r="D11" s="1616">
        <v>3232</v>
      </c>
      <c r="E11" s="1598">
        <f>SUM(C11:D11)</f>
        <v>3783</v>
      </c>
      <c r="F11" s="1573">
        <v>323</v>
      </c>
      <c r="G11" s="1573">
        <v>1686</v>
      </c>
      <c r="H11" s="1573">
        <f>SUM(F11:G11)</f>
        <v>2009</v>
      </c>
      <c r="I11" s="1573">
        <v>0</v>
      </c>
      <c r="J11" s="1573">
        <v>4</v>
      </c>
      <c r="K11" s="1573">
        <f>SUM(I11:J11)</f>
        <v>4</v>
      </c>
      <c r="L11" s="1573">
        <v>0</v>
      </c>
      <c r="M11" s="1573">
        <v>0</v>
      </c>
      <c r="N11" s="1573">
        <f>SUM(L11:M11)</f>
        <v>0</v>
      </c>
      <c r="O11" s="1573">
        <v>0</v>
      </c>
      <c r="P11" s="1573">
        <v>3</v>
      </c>
      <c r="Q11" s="1573">
        <f t="shared" si="4"/>
        <v>3</v>
      </c>
      <c r="R11" s="1573">
        <v>0</v>
      </c>
      <c r="S11" s="1573">
        <v>0</v>
      </c>
      <c r="T11" s="1573">
        <f t="shared" si="5"/>
        <v>0</v>
      </c>
      <c r="U11" s="1573">
        <v>0</v>
      </c>
      <c r="V11" s="1573">
        <v>1</v>
      </c>
      <c r="W11" s="1573">
        <f t="shared" si="6"/>
        <v>1</v>
      </c>
      <c r="X11" s="1573">
        <v>0</v>
      </c>
      <c r="Y11" s="1573">
        <v>0</v>
      </c>
      <c r="Z11" s="1573">
        <f t="shared" si="7"/>
        <v>0</v>
      </c>
      <c r="AA11" s="1573">
        <v>12</v>
      </c>
      <c r="AB11" s="1573">
        <v>132</v>
      </c>
      <c r="AC11" s="1573">
        <f t="shared" si="8"/>
        <v>144</v>
      </c>
      <c r="AD11" s="1573">
        <f>C11+F11+I11+L11+O11+R11+U11+X11+AA11</f>
        <v>886</v>
      </c>
      <c r="AE11" s="1573">
        <f>D11+G11+J11+M11+P11+S11+V11+Y11+AB11</f>
        <v>5058</v>
      </c>
      <c r="AF11" s="1573">
        <f t="shared" si="9"/>
        <v>5944</v>
      </c>
    </row>
    <row r="12" spans="1:32" s="1560" customFormat="1" ht="41.1" customHeight="1">
      <c r="A12" s="1574" t="s">
        <v>1007</v>
      </c>
      <c r="B12" s="1577" t="s">
        <v>848</v>
      </c>
      <c r="C12" s="1578">
        <v>835</v>
      </c>
      <c r="D12" s="1620">
        <v>17528</v>
      </c>
      <c r="E12" s="1599">
        <f>SUM(C12:D12)</f>
        <v>18363</v>
      </c>
      <c r="F12" s="1578">
        <v>533</v>
      </c>
      <c r="G12" s="1578">
        <v>17583</v>
      </c>
      <c r="H12" s="1578">
        <f>SUM(F12:G12)</f>
        <v>18116</v>
      </c>
      <c r="I12" s="1578">
        <v>5</v>
      </c>
      <c r="J12" s="1578">
        <v>61</v>
      </c>
      <c r="K12" s="1578">
        <f>SUM(I12:J12)</f>
        <v>66</v>
      </c>
      <c r="L12" s="1578">
        <v>2</v>
      </c>
      <c r="M12" s="1578">
        <v>1</v>
      </c>
      <c r="N12" s="1578">
        <f>SUM(L12:M12)</f>
        <v>3</v>
      </c>
      <c r="O12" s="1578">
        <v>0</v>
      </c>
      <c r="P12" s="1578">
        <v>3</v>
      </c>
      <c r="Q12" s="1578">
        <f t="shared" si="4"/>
        <v>3</v>
      </c>
      <c r="R12" s="1578">
        <v>0</v>
      </c>
      <c r="S12" s="1578">
        <v>0</v>
      </c>
      <c r="T12" s="1578">
        <f t="shared" si="5"/>
        <v>0</v>
      </c>
      <c r="U12" s="1578">
        <v>0</v>
      </c>
      <c r="V12" s="1578">
        <v>4</v>
      </c>
      <c r="W12" s="1578">
        <f t="shared" si="6"/>
        <v>4</v>
      </c>
      <c r="X12" s="1578">
        <v>0</v>
      </c>
      <c r="Y12" s="1578">
        <v>0</v>
      </c>
      <c r="Z12" s="1578">
        <f t="shared" si="7"/>
        <v>0</v>
      </c>
      <c r="AA12" s="1578">
        <v>4</v>
      </c>
      <c r="AB12" s="1578">
        <v>135</v>
      </c>
      <c r="AC12" s="1578">
        <f t="shared" si="8"/>
        <v>139</v>
      </c>
      <c r="AD12" s="1573">
        <f>C12+F12+I12+L12+O12+R12+U12+X12+AA12</f>
        <v>1379</v>
      </c>
      <c r="AE12" s="1573">
        <f>D12+G12+J12+M12+P12+S12+V12+Y12+AB12</f>
        <v>35315</v>
      </c>
      <c r="AF12" s="1578">
        <f t="shared" si="9"/>
        <v>36694</v>
      </c>
    </row>
    <row r="13" spans="1:32" s="1560" customFormat="1" ht="41.1" customHeight="1">
      <c r="A13" s="1580" t="s">
        <v>169</v>
      </c>
      <c r="B13" s="1585" t="s">
        <v>1005</v>
      </c>
      <c r="C13" s="1586">
        <f>SUM(C11:C12)</f>
        <v>1386</v>
      </c>
      <c r="D13" s="1624">
        <f>SUM(D11:D12)</f>
        <v>20760</v>
      </c>
      <c r="E13" s="1653">
        <f t="shared" si="0"/>
        <v>22146</v>
      </c>
      <c r="F13" s="1586">
        <f>SUM(F11:F12)</f>
        <v>856</v>
      </c>
      <c r="G13" s="1586">
        <f>SUM(G11:G12)</f>
        <v>19269</v>
      </c>
      <c r="H13" s="1586">
        <f t="shared" si="1"/>
        <v>20125</v>
      </c>
      <c r="I13" s="1586">
        <f>SUM(I11:I12)</f>
        <v>5</v>
      </c>
      <c r="J13" s="1586">
        <f>SUM(J11:J12)</f>
        <v>65</v>
      </c>
      <c r="K13" s="1586">
        <f t="shared" si="2"/>
        <v>70</v>
      </c>
      <c r="L13" s="1586">
        <f>SUM(L11:L12)</f>
        <v>2</v>
      </c>
      <c r="M13" s="1586">
        <f>SUM(M11:M12)</f>
        <v>1</v>
      </c>
      <c r="N13" s="1586">
        <f t="shared" si="3"/>
        <v>3</v>
      </c>
      <c r="O13" s="1586">
        <f>SUM(O11:O12)</f>
        <v>0</v>
      </c>
      <c r="P13" s="1586">
        <f>SUM(P11:P12)</f>
        <v>6</v>
      </c>
      <c r="Q13" s="1586">
        <f t="shared" si="4"/>
        <v>6</v>
      </c>
      <c r="R13" s="1586">
        <f>SUM(R11:R12)</f>
        <v>0</v>
      </c>
      <c r="S13" s="1586">
        <f>SUM(S11:S12)</f>
        <v>0</v>
      </c>
      <c r="T13" s="1586">
        <f t="shared" si="5"/>
        <v>0</v>
      </c>
      <c r="U13" s="1586">
        <f>SUM(U11:U12)</f>
        <v>0</v>
      </c>
      <c r="V13" s="1586">
        <f>SUM(V11:V12)</f>
        <v>5</v>
      </c>
      <c r="W13" s="1586">
        <f t="shared" si="6"/>
        <v>5</v>
      </c>
      <c r="X13" s="1586">
        <f>SUM(X11:X12)</f>
        <v>0</v>
      </c>
      <c r="Y13" s="1586">
        <f>SUM(Y11:Y12)</f>
        <v>0</v>
      </c>
      <c r="Z13" s="1586">
        <f t="shared" si="7"/>
        <v>0</v>
      </c>
      <c r="AA13" s="1586">
        <f>SUM(AA11:AA12)</f>
        <v>16</v>
      </c>
      <c r="AB13" s="1586">
        <f>SUM(AB11:AB12)</f>
        <v>267</v>
      </c>
      <c r="AC13" s="1586">
        <f t="shared" si="8"/>
        <v>283</v>
      </c>
      <c r="AD13" s="1586">
        <f>SUM(AD11:AD12)</f>
        <v>2265</v>
      </c>
      <c r="AE13" s="1586">
        <f>SUM(AE11:AE12)</f>
        <v>40373</v>
      </c>
      <c r="AF13" s="1586">
        <f t="shared" si="9"/>
        <v>42638</v>
      </c>
    </row>
    <row r="14" spans="1:32" s="1560" customFormat="1" ht="41.1" customHeight="1">
      <c r="A14" s="1571" t="s">
        <v>155</v>
      </c>
      <c r="B14" s="1572" t="s">
        <v>847</v>
      </c>
      <c r="C14" s="1573">
        <v>114</v>
      </c>
      <c r="D14" s="1616">
        <v>706</v>
      </c>
      <c r="E14" s="1598">
        <f>SUM(C14:D14)</f>
        <v>820</v>
      </c>
      <c r="F14" s="1573">
        <v>6</v>
      </c>
      <c r="G14" s="1573">
        <v>24</v>
      </c>
      <c r="H14" s="1573">
        <f>SUM(F14:G14)</f>
        <v>30</v>
      </c>
      <c r="I14" s="1573">
        <v>0</v>
      </c>
      <c r="J14" s="1573">
        <v>0</v>
      </c>
      <c r="K14" s="1573">
        <f>SUM(I14:J14)</f>
        <v>0</v>
      </c>
      <c r="L14" s="1573">
        <v>0</v>
      </c>
      <c r="M14" s="1573">
        <v>0</v>
      </c>
      <c r="N14" s="1573">
        <f>SUM(L14:M14)</f>
        <v>0</v>
      </c>
      <c r="O14" s="1573">
        <v>0</v>
      </c>
      <c r="P14" s="1573">
        <v>0</v>
      </c>
      <c r="Q14" s="1573">
        <f t="shared" si="4"/>
        <v>0</v>
      </c>
      <c r="R14" s="1573">
        <v>0</v>
      </c>
      <c r="S14" s="1573">
        <v>0</v>
      </c>
      <c r="T14" s="1573">
        <f t="shared" si="5"/>
        <v>0</v>
      </c>
      <c r="U14" s="1573">
        <v>0</v>
      </c>
      <c r="V14" s="1573">
        <v>0</v>
      </c>
      <c r="W14" s="1573">
        <f t="shared" si="6"/>
        <v>0</v>
      </c>
      <c r="X14" s="1573">
        <v>213</v>
      </c>
      <c r="Y14" s="1573">
        <v>14140</v>
      </c>
      <c r="Z14" s="1573">
        <f t="shared" si="7"/>
        <v>14353</v>
      </c>
      <c r="AA14" s="1573">
        <v>300</v>
      </c>
      <c r="AB14" s="1573">
        <v>2953</v>
      </c>
      <c r="AC14" s="1573">
        <f t="shared" si="8"/>
        <v>3253</v>
      </c>
      <c r="AD14" s="1573">
        <f>C14+F14+I14+L14+O14+R14+U14+X14+AA14</f>
        <v>633</v>
      </c>
      <c r="AE14" s="1573">
        <f>D14+G14+J14+M14+P14+S14+V14+Y14+AB14</f>
        <v>17823</v>
      </c>
      <c r="AF14" s="1573">
        <f t="shared" si="9"/>
        <v>18456</v>
      </c>
    </row>
    <row r="15" spans="1:32" s="1560" customFormat="1" ht="41.1" customHeight="1">
      <c r="A15" s="1574"/>
      <c r="B15" s="1577" t="s">
        <v>848</v>
      </c>
      <c r="C15" s="1578">
        <v>164</v>
      </c>
      <c r="D15" s="1620">
        <v>615</v>
      </c>
      <c r="E15" s="1599">
        <f>SUM(C15:D15)</f>
        <v>779</v>
      </c>
      <c r="F15" s="1578">
        <v>7</v>
      </c>
      <c r="G15" s="1578">
        <v>9</v>
      </c>
      <c r="H15" s="1578">
        <f>SUM(F15:G15)</f>
        <v>16</v>
      </c>
      <c r="I15" s="1578">
        <v>0</v>
      </c>
      <c r="J15" s="1578">
        <v>0</v>
      </c>
      <c r="K15" s="1578">
        <f>SUM(I15:J15)</f>
        <v>0</v>
      </c>
      <c r="L15" s="1578">
        <v>0</v>
      </c>
      <c r="M15" s="1578">
        <v>0</v>
      </c>
      <c r="N15" s="1578">
        <f>SUM(L15:M15)</f>
        <v>0</v>
      </c>
      <c r="O15" s="1578">
        <v>0</v>
      </c>
      <c r="P15" s="1578">
        <v>0</v>
      </c>
      <c r="Q15" s="1578">
        <f t="shared" si="4"/>
        <v>0</v>
      </c>
      <c r="R15" s="1578">
        <v>0</v>
      </c>
      <c r="S15" s="1578">
        <v>0</v>
      </c>
      <c r="T15" s="1578">
        <f t="shared" si="5"/>
        <v>0</v>
      </c>
      <c r="U15" s="1578">
        <v>0</v>
      </c>
      <c r="V15" s="1578">
        <v>0</v>
      </c>
      <c r="W15" s="1578">
        <f t="shared" si="6"/>
        <v>0</v>
      </c>
      <c r="X15" s="1578">
        <v>1</v>
      </c>
      <c r="Y15" s="1578">
        <v>41</v>
      </c>
      <c r="Z15" s="1578">
        <f t="shared" si="7"/>
        <v>42</v>
      </c>
      <c r="AA15" s="1578">
        <v>1</v>
      </c>
      <c r="AB15" s="1578">
        <v>15</v>
      </c>
      <c r="AC15" s="1578">
        <f t="shared" si="8"/>
        <v>16</v>
      </c>
      <c r="AD15" s="1573">
        <f>C15+F15+I15+L15+O15+R15+U15+X15+AA15</f>
        <v>173</v>
      </c>
      <c r="AE15" s="1573">
        <f>D15+G15+J15+M15+P15+S15+V15+Y15+AB15</f>
        <v>680</v>
      </c>
      <c r="AF15" s="1578">
        <f t="shared" si="9"/>
        <v>853</v>
      </c>
    </row>
    <row r="16" spans="1:32" s="1560" customFormat="1" ht="41.1" customHeight="1">
      <c r="A16" s="1580" t="s">
        <v>565</v>
      </c>
      <c r="B16" s="1585" t="s">
        <v>1005</v>
      </c>
      <c r="C16" s="1586">
        <f>SUM(C14:C15)</f>
        <v>278</v>
      </c>
      <c r="D16" s="1624">
        <f>SUM(D14:D15)</f>
        <v>1321</v>
      </c>
      <c r="E16" s="1653">
        <f t="shared" si="0"/>
        <v>1599</v>
      </c>
      <c r="F16" s="1586">
        <f>SUM(F14:F15)</f>
        <v>13</v>
      </c>
      <c r="G16" s="1586">
        <f>SUM(G14:G15)</f>
        <v>33</v>
      </c>
      <c r="H16" s="1586">
        <f t="shared" si="1"/>
        <v>46</v>
      </c>
      <c r="I16" s="1586">
        <f>SUM(I14:I15)</f>
        <v>0</v>
      </c>
      <c r="J16" s="1586">
        <f>SUM(J14:J15)</f>
        <v>0</v>
      </c>
      <c r="K16" s="1586">
        <f t="shared" si="2"/>
        <v>0</v>
      </c>
      <c r="L16" s="1586">
        <f>SUM(L14:L15)</f>
        <v>0</v>
      </c>
      <c r="M16" s="1586">
        <f>SUM(M14:M15)</f>
        <v>0</v>
      </c>
      <c r="N16" s="1586">
        <f t="shared" si="3"/>
        <v>0</v>
      </c>
      <c r="O16" s="1586">
        <f>SUM(O14:O15)</f>
        <v>0</v>
      </c>
      <c r="P16" s="1586">
        <f>SUM(P14:P15)</f>
        <v>0</v>
      </c>
      <c r="Q16" s="1586">
        <f t="shared" si="4"/>
        <v>0</v>
      </c>
      <c r="R16" s="1586">
        <f>SUM(R14:R15)</f>
        <v>0</v>
      </c>
      <c r="S16" s="1586">
        <f>SUM(S14:S15)</f>
        <v>0</v>
      </c>
      <c r="T16" s="1586">
        <f t="shared" si="5"/>
        <v>0</v>
      </c>
      <c r="U16" s="1586">
        <f>SUM(U14:U15)</f>
        <v>0</v>
      </c>
      <c r="V16" s="1586">
        <f>SUM(V14:V15)</f>
        <v>0</v>
      </c>
      <c r="W16" s="1586">
        <f t="shared" si="6"/>
        <v>0</v>
      </c>
      <c r="X16" s="1586">
        <f>SUM(X14:X15)</f>
        <v>214</v>
      </c>
      <c r="Y16" s="1586">
        <f>SUM(Y14:Y15)</f>
        <v>14181</v>
      </c>
      <c r="Z16" s="1586">
        <f t="shared" si="7"/>
        <v>14395</v>
      </c>
      <c r="AA16" s="1586">
        <f>SUM(AA14:AA15)</f>
        <v>301</v>
      </c>
      <c r="AB16" s="1586">
        <f>SUM(AB14:AB15)</f>
        <v>2968</v>
      </c>
      <c r="AC16" s="1586">
        <f t="shared" si="8"/>
        <v>3269</v>
      </c>
      <c r="AD16" s="1586">
        <f>SUM(AD14:AD15)</f>
        <v>806</v>
      </c>
      <c r="AE16" s="1586">
        <f>SUM(AE14:AE15)</f>
        <v>18503</v>
      </c>
      <c r="AF16" s="1586">
        <f t="shared" si="9"/>
        <v>19309</v>
      </c>
    </row>
    <row r="17" spans="1:32" s="1560" customFormat="1" ht="41.1" customHeight="1">
      <c r="A17" s="1571" t="s">
        <v>851</v>
      </c>
      <c r="B17" s="1572" t="s">
        <v>847</v>
      </c>
      <c r="C17" s="1573">
        <v>1331</v>
      </c>
      <c r="D17" s="1616">
        <v>2103</v>
      </c>
      <c r="E17" s="1598">
        <f>SUM(C17:D17)</f>
        <v>3434</v>
      </c>
      <c r="F17" s="1573">
        <v>587</v>
      </c>
      <c r="G17" s="1573">
        <v>2884</v>
      </c>
      <c r="H17" s="1573">
        <f>SUM(F17:G17)</f>
        <v>3471</v>
      </c>
      <c r="I17" s="1573">
        <v>0</v>
      </c>
      <c r="J17" s="1573">
        <v>6</v>
      </c>
      <c r="K17" s="1573">
        <f>SUM(I17:J17)</f>
        <v>6</v>
      </c>
      <c r="L17" s="1573">
        <v>127</v>
      </c>
      <c r="M17" s="1573">
        <v>214</v>
      </c>
      <c r="N17" s="1573">
        <f>SUM(L17:M17)</f>
        <v>341</v>
      </c>
      <c r="O17" s="1573">
        <v>37</v>
      </c>
      <c r="P17" s="1573">
        <v>241</v>
      </c>
      <c r="Q17" s="1573">
        <f t="shared" si="4"/>
        <v>278</v>
      </c>
      <c r="R17" s="1573">
        <v>306</v>
      </c>
      <c r="S17" s="1573">
        <v>2814</v>
      </c>
      <c r="T17" s="1573">
        <f t="shared" si="5"/>
        <v>3120</v>
      </c>
      <c r="U17" s="1573">
        <v>20</v>
      </c>
      <c r="V17" s="1573">
        <v>161</v>
      </c>
      <c r="W17" s="1573">
        <f t="shared" si="6"/>
        <v>181</v>
      </c>
      <c r="X17" s="1573">
        <v>196</v>
      </c>
      <c r="Y17" s="1573">
        <v>60</v>
      </c>
      <c r="Z17" s="1573">
        <f t="shared" si="7"/>
        <v>256</v>
      </c>
      <c r="AA17" s="1573">
        <v>377</v>
      </c>
      <c r="AB17" s="1573">
        <v>115</v>
      </c>
      <c r="AC17" s="1573">
        <f t="shared" si="8"/>
        <v>492</v>
      </c>
      <c r="AD17" s="1573">
        <f>C17+F17+I17+L17+O17+R17+U17+X17+AA17</f>
        <v>2981</v>
      </c>
      <c r="AE17" s="1573">
        <f>D17+G17+J17+M17+P17+S17+V17+Y17+AB17</f>
        <v>8598</v>
      </c>
      <c r="AF17" s="1573">
        <f t="shared" si="9"/>
        <v>11579</v>
      </c>
    </row>
    <row r="18" spans="1:32" s="1560" customFormat="1" ht="41.1" customHeight="1">
      <c r="A18" s="1574" t="s">
        <v>567</v>
      </c>
      <c r="B18" s="1577" t="s">
        <v>848</v>
      </c>
      <c r="C18" s="1578">
        <v>1093</v>
      </c>
      <c r="D18" s="1620">
        <v>2452</v>
      </c>
      <c r="E18" s="1599">
        <f>SUM(C18:D18)</f>
        <v>3545</v>
      </c>
      <c r="F18" s="1578">
        <v>1017</v>
      </c>
      <c r="G18" s="1578">
        <v>3062</v>
      </c>
      <c r="H18" s="1578">
        <f>SUM(F18:G18)</f>
        <v>4079</v>
      </c>
      <c r="I18" s="1578">
        <v>3</v>
      </c>
      <c r="J18" s="1578">
        <v>3</v>
      </c>
      <c r="K18" s="1578">
        <f>SUM(I18:J18)</f>
        <v>6</v>
      </c>
      <c r="L18" s="1578">
        <v>120</v>
      </c>
      <c r="M18" s="1578">
        <v>147</v>
      </c>
      <c r="N18" s="1578">
        <f>SUM(L18:M18)</f>
        <v>267</v>
      </c>
      <c r="O18" s="1578">
        <v>40</v>
      </c>
      <c r="P18" s="1578">
        <v>155</v>
      </c>
      <c r="Q18" s="1578">
        <f t="shared" si="4"/>
        <v>195</v>
      </c>
      <c r="R18" s="1578">
        <v>3</v>
      </c>
      <c r="S18" s="1578">
        <v>64</v>
      </c>
      <c r="T18" s="1578">
        <f t="shared" si="5"/>
        <v>67</v>
      </c>
      <c r="U18" s="1578">
        <v>1</v>
      </c>
      <c r="V18" s="1578">
        <v>13</v>
      </c>
      <c r="W18" s="1578">
        <f t="shared" si="6"/>
        <v>14</v>
      </c>
      <c r="X18" s="1578">
        <v>1</v>
      </c>
      <c r="Y18" s="1578">
        <v>0</v>
      </c>
      <c r="Z18" s="1578">
        <f t="shared" si="7"/>
        <v>1</v>
      </c>
      <c r="AA18" s="1578">
        <v>119</v>
      </c>
      <c r="AB18" s="1578">
        <v>106</v>
      </c>
      <c r="AC18" s="1578">
        <f t="shared" si="8"/>
        <v>225</v>
      </c>
      <c r="AD18" s="1573">
        <f>C18+F18+I18+L18+O18+R18+U18+X18+AA18</f>
        <v>2397</v>
      </c>
      <c r="AE18" s="1573">
        <f>D18+G18+J18+M18+P18+S18+V18+Y18+AB18</f>
        <v>6002</v>
      </c>
      <c r="AF18" s="1578">
        <f t="shared" si="9"/>
        <v>8399</v>
      </c>
    </row>
    <row r="19" spans="1:32" s="1560" customFormat="1" ht="41.1" customHeight="1">
      <c r="A19" s="1580" t="s">
        <v>568</v>
      </c>
      <c r="B19" s="1585" t="s">
        <v>1005</v>
      </c>
      <c r="C19" s="1586">
        <f>SUM(C17:C18)</f>
        <v>2424</v>
      </c>
      <c r="D19" s="1624">
        <f>SUM(D17:D18)</f>
        <v>4555</v>
      </c>
      <c r="E19" s="1653">
        <f t="shared" si="0"/>
        <v>6979</v>
      </c>
      <c r="F19" s="1586">
        <f>SUM(F17:F18)</f>
        <v>1604</v>
      </c>
      <c r="G19" s="1586">
        <f>SUM(G17:G18)</f>
        <v>5946</v>
      </c>
      <c r="H19" s="1586">
        <f t="shared" si="1"/>
        <v>7550</v>
      </c>
      <c r="I19" s="1586">
        <f>SUM(I17:I18)</f>
        <v>3</v>
      </c>
      <c r="J19" s="1586">
        <f>SUM(J17:J18)</f>
        <v>9</v>
      </c>
      <c r="K19" s="1586">
        <f t="shared" si="2"/>
        <v>12</v>
      </c>
      <c r="L19" s="1586">
        <f>SUM(L17:L18)</f>
        <v>247</v>
      </c>
      <c r="M19" s="1586">
        <f>SUM(M17:M18)</f>
        <v>361</v>
      </c>
      <c r="N19" s="1586">
        <f t="shared" si="3"/>
        <v>608</v>
      </c>
      <c r="O19" s="1586">
        <f>SUM(O17:O18)</f>
        <v>77</v>
      </c>
      <c r="P19" s="1586">
        <f>SUM(P17:P18)</f>
        <v>396</v>
      </c>
      <c r="Q19" s="1586">
        <f t="shared" si="4"/>
        <v>473</v>
      </c>
      <c r="R19" s="1586">
        <f>SUM(R17:R18)</f>
        <v>309</v>
      </c>
      <c r="S19" s="1586">
        <f>SUM(S17:S18)</f>
        <v>2878</v>
      </c>
      <c r="T19" s="1586">
        <f t="shared" si="5"/>
        <v>3187</v>
      </c>
      <c r="U19" s="1586">
        <f>SUM(U17:U18)</f>
        <v>21</v>
      </c>
      <c r="V19" s="1586">
        <f>SUM(V17:V18)</f>
        <v>174</v>
      </c>
      <c r="W19" s="1586">
        <f t="shared" si="6"/>
        <v>195</v>
      </c>
      <c r="X19" s="1586">
        <f>SUM(X17:X18)</f>
        <v>197</v>
      </c>
      <c r="Y19" s="1586">
        <f>SUM(Y17:Y18)</f>
        <v>60</v>
      </c>
      <c r="Z19" s="1586">
        <f t="shared" si="7"/>
        <v>257</v>
      </c>
      <c r="AA19" s="1586">
        <f>SUM(AA17:AA18)</f>
        <v>496</v>
      </c>
      <c r="AB19" s="1586">
        <f>SUM(AB17:AB18)</f>
        <v>221</v>
      </c>
      <c r="AC19" s="1586">
        <f t="shared" si="8"/>
        <v>717</v>
      </c>
      <c r="AD19" s="1586">
        <f>SUM(AD17:AD18)</f>
        <v>5378</v>
      </c>
      <c r="AE19" s="1586">
        <f>SUM(AE17:AE18)</f>
        <v>14600</v>
      </c>
      <c r="AF19" s="1586">
        <f t="shared" si="9"/>
        <v>19978</v>
      </c>
    </row>
    <row r="20" spans="1:32" ht="12.95" customHeight="1">
      <c r="A20" s="1702" t="s">
        <v>1050</v>
      </c>
      <c r="B20" s="1702"/>
      <c r="C20" s="1702"/>
      <c r="D20" s="1702"/>
      <c r="E20" s="1702"/>
      <c r="F20" s="1702"/>
      <c r="AF20" s="1635" t="s">
        <v>733</v>
      </c>
    </row>
    <row r="21" spans="1:32" ht="12.95" customHeight="1">
      <c r="A21" s="1703" t="s">
        <v>1051</v>
      </c>
      <c r="B21" s="1703"/>
      <c r="C21" s="1703"/>
      <c r="D21" s="1703"/>
      <c r="E21" s="1703"/>
      <c r="F21" s="1703"/>
      <c r="AF21" s="1407" t="s">
        <v>1052</v>
      </c>
    </row>
    <row r="22" spans="1:32" ht="34.5" customHeight="1"/>
    <row r="23" spans="1:32" ht="34.5" customHeight="1"/>
    <row r="24" spans="1:32" ht="34.5" customHeight="1"/>
    <row r="25" spans="1:32" ht="34.5" customHeight="1"/>
  </sheetData>
  <dataConsolidate>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26">
    <mergeCell ref="X5:Z5"/>
    <mergeCell ref="AA5:AC5"/>
    <mergeCell ref="AD5:AF5"/>
    <mergeCell ref="A6:B6"/>
    <mergeCell ref="A20:F20"/>
    <mergeCell ref="A21:F21"/>
    <mergeCell ref="X4:Z4"/>
    <mergeCell ref="AA4:AC4"/>
    <mergeCell ref="AD4:AF4"/>
    <mergeCell ref="C5:E5"/>
    <mergeCell ref="F5:H5"/>
    <mergeCell ref="I5:K5"/>
    <mergeCell ref="L5:N5"/>
    <mergeCell ref="O5:Q5"/>
    <mergeCell ref="R5:T5"/>
    <mergeCell ref="U5:W5"/>
    <mergeCell ref="A1:AF1"/>
    <mergeCell ref="A2:AF2"/>
    <mergeCell ref="A4:B4"/>
    <mergeCell ref="C4:E4"/>
    <mergeCell ref="F4:H4"/>
    <mergeCell ref="I4:K4"/>
    <mergeCell ref="L4:N4"/>
    <mergeCell ref="O4:Q4"/>
    <mergeCell ref="R4:T4"/>
    <mergeCell ref="U4:W4"/>
  </mergeCells>
  <printOptions horizontalCentered="1" verticalCentered="1"/>
  <pageMargins left="0.74803149606299213" right="0.74803149606299213" top="0.98425196850393704" bottom="0.98425196850393704" header="0.51181102362204722" footer="0.51181102362204722"/>
  <pageSetup paperSize="9" scale="52" orientation="landscape" r:id="rId17"/>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D5B5-3610-406C-A63A-0C387940C85E}">
  <dimension ref="A1:H86"/>
  <sheetViews>
    <sheetView showGridLines="0" zoomScaleNormal="100" zoomScaleSheetLayoutView="75" workbookViewId="0">
      <selection activeCell="G14" sqref="G14"/>
    </sheetView>
  </sheetViews>
  <sheetFormatPr defaultRowHeight="15.75"/>
  <cols>
    <col min="1" max="1" width="29.5703125" style="1731" customWidth="1"/>
    <col min="2" max="2" width="33.28515625" style="1732" customWidth="1"/>
    <col min="3" max="7" width="14.7109375" style="1705" customWidth="1"/>
    <col min="8" max="256" width="9.140625" style="1705"/>
    <col min="257" max="257" width="29.5703125" style="1705" customWidth="1"/>
    <col min="258" max="258" width="33.28515625" style="1705" customWidth="1"/>
    <col min="259" max="263" width="14.7109375" style="1705" customWidth="1"/>
    <col min="264" max="512" width="9.140625" style="1705"/>
    <col min="513" max="513" width="29.5703125" style="1705" customWidth="1"/>
    <col min="514" max="514" width="33.28515625" style="1705" customWidth="1"/>
    <col min="515" max="519" width="14.7109375" style="1705" customWidth="1"/>
    <col min="520" max="768" width="9.140625" style="1705"/>
    <col min="769" max="769" width="29.5703125" style="1705" customWidth="1"/>
    <col min="770" max="770" width="33.28515625" style="1705" customWidth="1"/>
    <col min="771" max="775" width="14.7109375" style="1705" customWidth="1"/>
    <col min="776" max="1024" width="9.140625" style="1705"/>
    <col min="1025" max="1025" width="29.5703125" style="1705" customWidth="1"/>
    <col min="1026" max="1026" width="33.28515625" style="1705" customWidth="1"/>
    <col min="1027" max="1031" width="14.7109375" style="1705" customWidth="1"/>
    <col min="1032" max="1280" width="9.140625" style="1705"/>
    <col min="1281" max="1281" width="29.5703125" style="1705" customWidth="1"/>
    <col min="1282" max="1282" width="33.28515625" style="1705" customWidth="1"/>
    <col min="1283" max="1287" width="14.7109375" style="1705" customWidth="1"/>
    <col min="1288" max="1536" width="9.140625" style="1705"/>
    <col min="1537" max="1537" width="29.5703125" style="1705" customWidth="1"/>
    <col min="1538" max="1538" width="33.28515625" style="1705" customWidth="1"/>
    <col min="1539" max="1543" width="14.7109375" style="1705" customWidth="1"/>
    <col min="1544" max="1792" width="9.140625" style="1705"/>
    <col min="1793" max="1793" width="29.5703125" style="1705" customWidth="1"/>
    <col min="1794" max="1794" width="33.28515625" style="1705" customWidth="1"/>
    <col min="1795" max="1799" width="14.7109375" style="1705" customWidth="1"/>
    <col min="1800" max="2048" width="9.140625" style="1705"/>
    <col min="2049" max="2049" width="29.5703125" style="1705" customWidth="1"/>
    <col min="2050" max="2050" width="33.28515625" style="1705" customWidth="1"/>
    <col min="2051" max="2055" width="14.7109375" style="1705" customWidth="1"/>
    <col min="2056" max="2304" width="9.140625" style="1705"/>
    <col min="2305" max="2305" width="29.5703125" style="1705" customWidth="1"/>
    <col min="2306" max="2306" width="33.28515625" style="1705" customWidth="1"/>
    <col min="2307" max="2311" width="14.7109375" style="1705" customWidth="1"/>
    <col min="2312" max="2560" width="9.140625" style="1705"/>
    <col min="2561" max="2561" width="29.5703125" style="1705" customWidth="1"/>
    <col min="2562" max="2562" width="33.28515625" style="1705" customWidth="1"/>
    <col min="2563" max="2567" width="14.7109375" style="1705" customWidth="1"/>
    <col min="2568" max="2816" width="9.140625" style="1705"/>
    <col min="2817" max="2817" width="29.5703125" style="1705" customWidth="1"/>
    <col min="2818" max="2818" width="33.28515625" style="1705" customWidth="1"/>
    <col min="2819" max="2823" width="14.7109375" style="1705" customWidth="1"/>
    <col min="2824" max="3072" width="9.140625" style="1705"/>
    <col min="3073" max="3073" width="29.5703125" style="1705" customWidth="1"/>
    <col min="3074" max="3074" width="33.28515625" style="1705" customWidth="1"/>
    <col min="3075" max="3079" width="14.7109375" style="1705" customWidth="1"/>
    <col min="3080" max="3328" width="9.140625" style="1705"/>
    <col min="3329" max="3329" width="29.5703125" style="1705" customWidth="1"/>
    <col min="3330" max="3330" width="33.28515625" style="1705" customWidth="1"/>
    <col min="3331" max="3335" width="14.7109375" style="1705" customWidth="1"/>
    <col min="3336" max="3584" width="9.140625" style="1705"/>
    <col min="3585" max="3585" width="29.5703125" style="1705" customWidth="1"/>
    <col min="3586" max="3586" width="33.28515625" style="1705" customWidth="1"/>
    <col min="3587" max="3591" width="14.7109375" style="1705" customWidth="1"/>
    <col min="3592" max="3840" width="9.140625" style="1705"/>
    <col min="3841" max="3841" width="29.5703125" style="1705" customWidth="1"/>
    <col min="3842" max="3842" width="33.28515625" style="1705" customWidth="1"/>
    <col min="3843" max="3847" width="14.7109375" style="1705" customWidth="1"/>
    <col min="3848" max="4096" width="9.140625" style="1705"/>
    <col min="4097" max="4097" width="29.5703125" style="1705" customWidth="1"/>
    <col min="4098" max="4098" width="33.28515625" style="1705" customWidth="1"/>
    <col min="4099" max="4103" width="14.7109375" style="1705" customWidth="1"/>
    <col min="4104" max="4352" width="9.140625" style="1705"/>
    <col min="4353" max="4353" width="29.5703125" style="1705" customWidth="1"/>
    <col min="4354" max="4354" width="33.28515625" style="1705" customWidth="1"/>
    <col min="4355" max="4359" width="14.7109375" style="1705" customWidth="1"/>
    <col min="4360" max="4608" width="9.140625" style="1705"/>
    <col min="4609" max="4609" width="29.5703125" style="1705" customWidth="1"/>
    <col min="4610" max="4610" width="33.28515625" style="1705" customWidth="1"/>
    <col min="4611" max="4615" width="14.7109375" style="1705" customWidth="1"/>
    <col min="4616" max="4864" width="9.140625" style="1705"/>
    <col min="4865" max="4865" width="29.5703125" style="1705" customWidth="1"/>
    <col min="4866" max="4866" width="33.28515625" style="1705" customWidth="1"/>
    <col min="4867" max="4871" width="14.7109375" style="1705" customWidth="1"/>
    <col min="4872" max="5120" width="9.140625" style="1705"/>
    <col min="5121" max="5121" width="29.5703125" style="1705" customWidth="1"/>
    <col min="5122" max="5122" width="33.28515625" style="1705" customWidth="1"/>
    <col min="5123" max="5127" width="14.7109375" style="1705" customWidth="1"/>
    <col min="5128" max="5376" width="9.140625" style="1705"/>
    <col min="5377" max="5377" width="29.5703125" style="1705" customWidth="1"/>
    <col min="5378" max="5378" width="33.28515625" style="1705" customWidth="1"/>
    <col min="5379" max="5383" width="14.7109375" style="1705" customWidth="1"/>
    <col min="5384" max="5632" width="9.140625" style="1705"/>
    <col min="5633" max="5633" width="29.5703125" style="1705" customWidth="1"/>
    <col min="5634" max="5634" width="33.28515625" style="1705" customWidth="1"/>
    <col min="5635" max="5639" width="14.7109375" style="1705" customWidth="1"/>
    <col min="5640" max="5888" width="9.140625" style="1705"/>
    <col min="5889" max="5889" width="29.5703125" style="1705" customWidth="1"/>
    <col min="5890" max="5890" width="33.28515625" style="1705" customWidth="1"/>
    <col min="5891" max="5895" width="14.7109375" style="1705" customWidth="1"/>
    <col min="5896" max="6144" width="9.140625" style="1705"/>
    <col min="6145" max="6145" width="29.5703125" style="1705" customWidth="1"/>
    <col min="6146" max="6146" width="33.28515625" style="1705" customWidth="1"/>
    <col min="6147" max="6151" width="14.7109375" style="1705" customWidth="1"/>
    <col min="6152" max="6400" width="9.140625" style="1705"/>
    <col min="6401" max="6401" width="29.5703125" style="1705" customWidth="1"/>
    <col min="6402" max="6402" width="33.28515625" style="1705" customWidth="1"/>
    <col min="6403" max="6407" width="14.7109375" style="1705" customWidth="1"/>
    <col min="6408" max="6656" width="9.140625" style="1705"/>
    <col min="6657" max="6657" width="29.5703125" style="1705" customWidth="1"/>
    <col min="6658" max="6658" width="33.28515625" style="1705" customWidth="1"/>
    <col min="6659" max="6663" width="14.7109375" style="1705" customWidth="1"/>
    <col min="6664" max="6912" width="9.140625" style="1705"/>
    <col min="6913" max="6913" width="29.5703125" style="1705" customWidth="1"/>
    <col min="6914" max="6914" width="33.28515625" style="1705" customWidth="1"/>
    <col min="6915" max="6919" width="14.7109375" style="1705" customWidth="1"/>
    <col min="6920" max="7168" width="9.140625" style="1705"/>
    <col min="7169" max="7169" width="29.5703125" style="1705" customWidth="1"/>
    <col min="7170" max="7170" width="33.28515625" style="1705" customWidth="1"/>
    <col min="7171" max="7175" width="14.7109375" style="1705" customWidth="1"/>
    <col min="7176" max="7424" width="9.140625" style="1705"/>
    <col min="7425" max="7425" width="29.5703125" style="1705" customWidth="1"/>
    <col min="7426" max="7426" width="33.28515625" style="1705" customWidth="1"/>
    <col min="7427" max="7431" width="14.7109375" style="1705" customWidth="1"/>
    <col min="7432" max="7680" width="9.140625" style="1705"/>
    <col min="7681" max="7681" width="29.5703125" style="1705" customWidth="1"/>
    <col min="7682" max="7682" width="33.28515625" style="1705" customWidth="1"/>
    <col min="7683" max="7687" width="14.7109375" style="1705" customWidth="1"/>
    <col min="7688" max="7936" width="9.140625" style="1705"/>
    <col min="7937" max="7937" width="29.5703125" style="1705" customWidth="1"/>
    <col min="7938" max="7938" width="33.28515625" style="1705" customWidth="1"/>
    <col min="7939" max="7943" width="14.7109375" style="1705" customWidth="1"/>
    <col min="7944" max="8192" width="9.140625" style="1705"/>
    <col min="8193" max="8193" width="29.5703125" style="1705" customWidth="1"/>
    <col min="8194" max="8194" width="33.28515625" style="1705" customWidth="1"/>
    <col min="8195" max="8199" width="14.7109375" style="1705" customWidth="1"/>
    <col min="8200" max="8448" width="9.140625" style="1705"/>
    <col min="8449" max="8449" width="29.5703125" style="1705" customWidth="1"/>
    <col min="8450" max="8450" width="33.28515625" style="1705" customWidth="1"/>
    <col min="8451" max="8455" width="14.7109375" style="1705" customWidth="1"/>
    <col min="8456" max="8704" width="9.140625" style="1705"/>
    <col min="8705" max="8705" width="29.5703125" style="1705" customWidth="1"/>
    <col min="8706" max="8706" width="33.28515625" style="1705" customWidth="1"/>
    <col min="8707" max="8711" width="14.7109375" style="1705" customWidth="1"/>
    <col min="8712" max="8960" width="9.140625" style="1705"/>
    <col min="8961" max="8961" width="29.5703125" style="1705" customWidth="1"/>
    <col min="8962" max="8962" width="33.28515625" style="1705" customWidth="1"/>
    <col min="8963" max="8967" width="14.7109375" style="1705" customWidth="1"/>
    <col min="8968" max="9216" width="9.140625" style="1705"/>
    <col min="9217" max="9217" width="29.5703125" style="1705" customWidth="1"/>
    <col min="9218" max="9218" width="33.28515625" style="1705" customWidth="1"/>
    <col min="9219" max="9223" width="14.7109375" style="1705" customWidth="1"/>
    <col min="9224" max="9472" width="9.140625" style="1705"/>
    <col min="9473" max="9473" width="29.5703125" style="1705" customWidth="1"/>
    <col min="9474" max="9474" width="33.28515625" style="1705" customWidth="1"/>
    <col min="9475" max="9479" width="14.7109375" style="1705" customWidth="1"/>
    <col min="9480" max="9728" width="9.140625" style="1705"/>
    <col min="9729" max="9729" width="29.5703125" style="1705" customWidth="1"/>
    <col min="9730" max="9730" width="33.28515625" style="1705" customWidth="1"/>
    <col min="9731" max="9735" width="14.7109375" style="1705" customWidth="1"/>
    <col min="9736" max="9984" width="9.140625" style="1705"/>
    <col min="9985" max="9985" width="29.5703125" style="1705" customWidth="1"/>
    <col min="9986" max="9986" width="33.28515625" style="1705" customWidth="1"/>
    <col min="9987" max="9991" width="14.7109375" style="1705" customWidth="1"/>
    <col min="9992" max="10240" width="9.140625" style="1705"/>
    <col min="10241" max="10241" width="29.5703125" style="1705" customWidth="1"/>
    <col min="10242" max="10242" width="33.28515625" style="1705" customWidth="1"/>
    <col min="10243" max="10247" width="14.7109375" style="1705" customWidth="1"/>
    <col min="10248" max="10496" width="9.140625" style="1705"/>
    <col min="10497" max="10497" width="29.5703125" style="1705" customWidth="1"/>
    <col min="10498" max="10498" width="33.28515625" style="1705" customWidth="1"/>
    <col min="10499" max="10503" width="14.7109375" style="1705" customWidth="1"/>
    <col min="10504" max="10752" width="9.140625" style="1705"/>
    <col min="10753" max="10753" width="29.5703125" style="1705" customWidth="1"/>
    <col min="10754" max="10754" width="33.28515625" style="1705" customWidth="1"/>
    <col min="10755" max="10759" width="14.7109375" style="1705" customWidth="1"/>
    <col min="10760" max="11008" width="9.140625" style="1705"/>
    <col min="11009" max="11009" width="29.5703125" style="1705" customWidth="1"/>
    <col min="11010" max="11010" width="33.28515625" style="1705" customWidth="1"/>
    <col min="11011" max="11015" width="14.7109375" style="1705" customWidth="1"/>
    <col min="11016" max="11264" width="9.140625" style="1705"/>
    <col min="11265" max="11265" width="29.5703125" style="1705" customWidth="1"/>
    <col min="11266" max="11266" width="33.28515625" style="1705" customWidth="1"/>
    <col min="11267" max="11271" width="14.7109375" style="1705" customWidth="1"/>
    <col min="11272" max="11520" width="9.140625" style="1705"/>
    <col min="11521" max="11521" width="29.5703125" style="1705" customWidth="1"/>
    <col min="11522" max="11522" width="33.28515625" style="1705" customWidth="1"/>
    <col min="11523" max="11527" width="14.7109375" style="1705" customWidth="1"/>
    <col min="11528" max="11776" width="9.140625" style="1705"/>
    <col min="11777" max="11777" width="29.5703125" style="1705" customWidth="1"/>
    <col min="11778" max="11778" width="33.28515625" style="1705" customWidth="1"/>
    <col min="11779" max="11783" width="14.7109375" style="1705" customWidth="1"/>
    <col min="11784" max="12032" width="9.140625" style="1705"/>
    <col min="12033" max="12033" width="29.5703125" style="1705" customWidth="1"/>
    <col min="12034" max="12034" width="33.28515625" style="1705" customWidth="1"/>
    <col min="12035" max="12039" width="14.7109375" style="1705" customWidth="1"/>
    <col min="12040" max="12288" width="9.140625" style="1705"/>
    <col min="12289" max="12289" width="29.5703125" style="1705" customWidth="1"/>
    <col min="12290" max="12290" width="33.28515625" style="1705" customWidth="1"/>
    <col min="12291" max="12295" width="14.7109375" style="1705" customWidth="1"/>
    <col min="12296" max="12544" width="9.140625" style="1705"/>
    <col min="12545" max="12545" width="29.5703125" style="1705" customWidth="1"/>
    <col min="12546" max="12546" width="33.28515625" style="1705" customWidth="1"/>
    <col min="12547" max="12551" width="14.7109375" style="1705" customWidth="1"/>
    <col min="12552" max="12800" width="9.140625" style="1705"/>
    <col min="12801" max="12801" width="29.5703125" style="1705" customWidth="1"/>
    <col min="12802" max="12802" width="33.28515625" style="1705" customWidth="1"/>
    <col min="12803" max="12807" width="14.7109375" style="1705" customWidth="1"/>
    <col min="12808" max="13056" width="9.140625" style="1705"/>
    <col min="13057" max="13057" width="29.5703125" style="1705" customWidth="1"/>
    <col min="13058" max="13058" width="33.28515625" style="1705" customWidth="1"/>
    <col min="13059" max="13063" width="14.7109375" style="1705" customWidth="1"/>
    <col min="13064" max="13312" width="9.140625" style="1705"/>
    <col min="13313" max="13313" width="29.5703125" style="1705" customWidth="1"/>
    <col min="13314" max="13314" width="33.28515625" style="1705" customWidth="1"/>
    <col min="13315" max="13319" width="14.7109375" style="1705" customWidth="1"/>
    <col min="13320" max="13568" width="9.140625" style="1705"/>
    <col min="13569" max="13569" width="29.5703125" style="1705" customWidth="1"/>
    <col min="13570" max="13570" width="33.28515625" style="1705" customWidth="1"/>
    <col min="13571" max="13575" width="14.7109375" style="1705" customWidth="1"/>
    <col min="13576" max="13824" width="9.140625" style="1705"/>
    <col min="13825" max="13825" width="29.5703125" style="1705" customWidth="1"/>
    <col min="13826" max="13826" width="33.28515625" style="1705" customWidth="1"/>
    <col min="13827" max="13831" width="14.7109375" style="1705" customWidth="1"/>
    <col min="13832" max="14080" width="9.140625" style="1705"/>
    <col min="14081" max="14081" width="29.5703125" style="1705" customWidth="1"/>
    <col min="14082" max="14082" width="33.28515625" style="1705" customWidth="1"/>
    <col min="14083" max="14087" width="14.7109375" style="1705" customWidth="1"/>
    <col min="14088" max="14336" width="9.140625" style="1705"/>
    <col min="14337" max="14337" width="29.5703125" style="1705" customWidth="1"/>
    <col min="14338" max="14338" width="33.28515625" style="1705" customWidth="1"/>
    <col min="14339" max="14343" width="14.7109375" style="1705" customWidth="1"/>
    <col min="14344" max="14592" width="9.140625" style="1705"/>
    <col min="14593" max="14593" width="29.5703125" style="1705" customWidth="1"/>
    <col min="14594" max="14594" width="33.28515625" style="1705" customWidth="1"/>
    <col min="14595" max="14599" width="14.7109375" style="1705" customWidth="1"/>
    <col min="14600" max="14848" width="9.140625" style="1705"/>
    <col min="14849" max="14849" width="29.5703125" style="1705" customWidth="1"/>
    <col min="14850" max="14850" width="33.28515625" style="1705" customWidth="1"/>
    <col min="14851" max="14855" width="14.7109375" style="1705" customWidth="1"/>
    <col min="14856" max="15104" width="9.140625" style="1705"/>
    <col min="15105" max="15105" width="29.5703125" style="1705" customWidth="1"/>
    <col min="15106" max="15106" width="33.28515625" style="1705" customWidth="1"/>
    <col min="15107" max="15111" width="14.7109375" style="1705" customWidth="1"/>
    <col min="15112" max="15360" width="9.140625" style="1705"/>
    <col min="15361" max="15361" width="29.5703125" style="1705" customWidth="1"/>
    <col min="15362" max="15362" width="33.28515625" style="1705" customWidth="1"/>
    <col min="15363" max="15367" width="14.7109375" style="1705" customWidth="1"/>
    <col min="15368" max="15616" width="9.140625" style="1705"/>
    <col min="15617" max="15617" width="29.5703125" style="1705" customWidth="1"/>
    <col min="15618" max="15618" width="33.28515625" style="1705" customWidth="1"/>
    <col min="15619" max="15623" width="14.7109375" style="1705" customWidth="1"/>
    <col min="15624" max="15872" width="9.140625" style="1705"/>
    <col min="15873" max="15873" width="29.5703125" style="1705" customWidth="1"/>
    <col min="15874" max="15874" width="33.28515625" style="1705" customWidth="1"/>
    <col min="15875" max="15879" width="14.7109375" style="1705" customWidth="1"/>
    <col min="15880" max="16128" width="9.140625" style="1705"/>
    <col min="16129" max="16129" width="29.5703125" style="1705" customWidth="1"/>
    <col min="16130" max="16130" width="33.28515625" style="1705" customWidth="1"/>
    <col min="16131" max="16135" width="14.7109375" style="1705" customWidth="1"/>
    <col min="16136" max="16384" width="9.140625" style="1705"/>
  </cols>
  <sheetData>
    <row r="1" spans="1:7" ht="30.95" customHeight="1">
      <c r="A1" s="1704" t="s">
        <v>1053</v>
      </c>
      <c r="B1" s="1704"/>
      <c r="C1" s="1704"/>
      <c r="D1" s="1704"/>
      <c r="E1" s="1704"/>
      <c r="F1" s="1704"/>
      <c r="G1" s="1704"/>
    </row>
    <row r="2" spans="1:7" ht="30.95" customHeight="1">
      <c r="A2" s="1704" t="s">
        <v>1054</v>
      </c>
      <c r="B2" s="1704"/>
      <c r="C2" s="1704"/>
      <c r="D2" s="1704"/>
      <c r="E2" s="1704"/>
      <c r="F2" s="1704"/>
      <c r="G2" s="1704"/>
    </row>
    <row r="3" spans="1:7" ht="30.95" customHeight="1">
      <c r="A3" s="1706" t="s">
        <v>1055</v>
      </c>
      <c r="B3" s="1706"/>
      <c r="C3" s="1706"/>
      <c r="D3" s="1706"/>
      <c r="E3" s="1706"/>
      <c r="F3" s="1706"/>
      <c r="G3" s="1706"/>
    </row>
    <row r="4" spans="1:7" ht="30.6" customHeight="1">
      <c r="A4" s="1706" t="s">
        <v>1056</v>
      </c>
      <c r="B4" s="1706"/>
      <c r="C4" s="1706"/>
      <c r="D4" s="1706"/>
      <c r="E4" s="1706"/>
      <c r="F4" s="1706"/>
      <c r="G4" s="1706"/>
    </row>
    <row r="5" spans="1:7" ht="30.95" customHeight="1">
      <c r="A5" s="1707" t="s">
        <v>1057</v>
      </c>
      <c r="B5" s="469"/>
      <c r="C5" s="1708"/>
      <c r="G5" s="1709" t="s">
        <v>1058</v>
      </c>
    </row>
    <row r="6" spans="1:7" ht="30.95" customHeight="1">
      <c r="A6" s="1710"/>
      <c r="B6" s="1711"/>
      <c r="C6" s="602" t="s">
        <v>1059</v>
      </c>
      <c r="D6" s="603"/>
      <c r="E6" s="614" t="s">
        <v>1060</v>
      </c>
      <c r="F6" s="614"/>
      <c r="G6" s="1712" t="s">
        <v>1061</v>
      </c>
    </row>
    <row r="7" spans="1:7" ht="30.95" customHeight="1">
      <c r="A7" s="1713" t="s">
        <v>575</v>
      </c>
      <c r="B7" s="1714" t="s">
        <v>576</v>
      </c>
      <c r="C7" s="1715"/>
      <c r="D7" s="1716"/>
      <c r="E7" s="614"/>
      <c r="F7" s="614"/>
      <c r="G7" s="1717"/>
    </row>
    <row r="8" spans="1:7" ht="30.95" customHeight="1">
      <c r="A8" s="1718"/>
      <c r="B8" s="1719"/>
      <c r="C8" s="1720" t="s">
        <v>1062</v>
      </c>
      <c r="D8" s="1720" t="s">
        <v>1063</v>
      </c>
      <c r="E8" s="1720" t="s">
        <v>1062</v>
      </c>
      <c r="F8" s="1720" t="s">
        <v>1063</v>
      </c>
      <c r="G8" s="612"/>
    </row>
    <row r="9" spans="1:7" ht="27" customHeight="1">
      <c r="A9" s="1721" t="s">
        <v>1064</v>
      </c>
      <c r="B9" s="1722" t="s">
        <v>449</v>
      </c>
      <c r="C9" s="1723">
        <v>63</v>
      </c>
      <c r="D9" s="1723">
        <v>39</v>
      </c>
      <c r="E9" s="1723">
        <v>1</v>
      </c>
      <c r="F9" s="1723">
        <v>0</v>
      </c>
      <c r="G9" s="1723">
        <f>SUM(C9:F9)</f>
        <v>103</v>
      </c>
    </row>
    <row r="10" spans="1:7" ht="27" customHeight="1">
      <c r="A10" s="1724" t="s">
        <v>1065</v>
      </c>
      <c r="B10" s="1725" t="s">
        <v>489</v>
      </c>
      <c r="C10" s="1726">
        <v>28</v>
      </c>
      <c r="D10" s="1726">
        <v>36</v>
      </c>
      <c r="E10" s="1726">
        <v>2</v>
      </c>
      <c r="F10" s="1726">
        <v>0</v>
      </c>
      <c r="G10" s="1726">
        <f t="shared" ref="G10:G41" si="0">SUM(C10:F10)</f>
        <v>66</v>
      </c>
    </row>
    <row r="11" spans="1:7" ht="27" customHeight="1">
      <c r="A11" s="1724" t="s">
        <v>498</v>
      </c>
      <c r="B11" s="1725" t="s">
        <v>1066</v>
      </c>
      <c r="C11" s="1726">
        <v>24</v>
      </c>
      <c r="D11" s="1726">
        <v>5</v>
      </c>
      <c r="E11" s="1726">
        <v>2</v>
      </c>
      <c r="F11" s="1726">
        <v>1</v>
      </c>
      <c r="G11" s="1726">
        <f t="shared" si="0"/>
        <v>32</v>
      </c>
    </row>
    <row r="12" spans="1:7" ht="27" customHeight="1">
      <c r="A12" s="1724" t="s">
        <v>472</v>
      </c>
      <c r="B12" s="1725" t="s">
        <v>1067</v>
      </c>
      <c r="C12" s="1726">
        <v>4</v>
      </c>
      <c r="D12" s="1726">
        <v>0</v>
      </c>
      <c r="E12" s="1726">
        <v>9</v>
      </c>
      <c r="F12" s="1726">
        <v>3</v>
      </c>
      <c r="G12" s="1726">
        <f t="shared" si="0"/>
        <v>16</v>
      </c>
    </row>
    <row r="13" spans="1:7" ht="27" customHeight="1">
      <c r="A13" s="1724" t="s">
        <v>494</v>
      </c>
      <c r="B13" s="1725" t="s">
        <v>495</v>
      </c>
      <c r="C13" s="1726">
        <v>95</v>
      </c>
      <c r="D13" s="1726">
        <v>123</v>
      </c>
      <c r="E13" s="1726">
        <v>8</v>
      </c>
      <c r="F13" s="1726">
        <v>0</v>
      </c>
      <c r="G13" s="1726">
        <f t="shared" si="0"/>
        <v>226</v>
      </c>
    </row>
    <row r="14" spans="1:7" ht="27" customHeight="1">
      <c r="A14" s="1724" t="s">
        <v>1068</v>
      </c>
      <c r="B14" s="1725" t="s">
        <v>1069</v>
      </c>
      <c r="C14" s="1726">
        <v>13</v>
      </c>
      <c r="D14" s="1726">
        <v>3</v>
      </c>
      <c r="E14" s="1726">
        <v>0</v>
      </c>
      <c r="F14" s="1726">
        <v>0</v>
      </c>
      <c r="G14" s="1726">
        <f t="shared" si="0"/>
        <v>16</v>
      </c>
    </row>
    <row r="15" spans="1:7" ht="27" customHeight="1">
      <c r="A15" s="1724" t="s">
        <v>583</v>
      </c>
      <c r="B15" s="1725" t="s">
        <v>477</v>
      </c>
      <c r="C15" s="1726">
        <v>2</v>
      </c>
      <c r="D15" s="1726">
        <v>0</v>
      </c>
      <c r="E15" s="1726">
        <v>7</v>
      </c>
      <c r="F15" s="1726">
        <v>3</v>
      </c>
      <c r="G15" s="1726">
        <f t="shared" si="0"/>
        <v>12</v>
      </c>
    </row>
    <row r="16" spans="1:7" ht="27" customHeight="1">
      <c r="A16" s="1724" t="s">
        <v>1070</v>
      </c>
      <c r="B16" s="1725" t="s">
        <v>475</v>
      </c>
      <c r="C16" s="1726">
        <v>1</v>
      </c>
      <c r="D16" s="1726">
        <v>2</v>
      </c>
      <c r="E16" s="1726">
        <v>5</v>
      </c>
      <c r="F16" s="1726">
        <v>1</v>
      </c>
      <c r="G16" s="1726">
        <f t="shared" si="0"/>
        <v>9</v>
      </c>
    </row>
    <row r="17" spans="1:8" ht="27" customHeight="1">
      <c r="A17" s="1724" t="s">
        <v>504</v>
      </c>
      <c r="B17" s="1725" t="s">
        <v>1071</v>
      </c>
      <c r="C17" s="1726">
        <v>7</v>
      </c>
      <c r="D17" s="1726">
        <v>2</v>
      </c>
      <c r="E17" s="1726">
        <v>0</v>
      </c>
      <c r="F17" s="1726">
        <v>0</v>
      </c>
      <c r="G17" s="1726">
        <f t="shared" si="0"/>
        <v>9</v>
      </c>
    </row>
    <row r="18" spans="1:8" ht="27" customHeight="1">
      <c r="A18" s="1724" t="s">
        <v>1072</v>
      </c>
      <c r="B18" s="1725" t="s">
        <v>469</v>
      </c>
      <c r="C18" s="1726">
        <v>1</v>
      </c>
      <c r="D18" s="1726">
        <v>0</v>
      </c>
      <c r="E18" s="1726">
        <v>1</v>
      </c>
      <c r="F18" s="1726">
        <v>0</v>
      </c>
      <c r="G18" s="1726">
        <f t="shared" si="0"/>
        <v>2</v>
      </c>
    </row>
    <row r="19" spans="1:8" ht="27" customHeight="1">
      <c r="A19" s="1724" t="s">
        <v>1073</v>
      </c>
      <c r="B19" s="1725" t="s">
        <v>1074</v>
      </c>
      <c r="C19" s="1726">
        <v>2</v>
      </c>
      <c r="D19" s="1726">
        <v>3</v>
      </c>
      <c r="E19" s="1726">
        <v>0</v>
      </c>
      <c r="F19" s="1726">
        <v>0</v>
      </c>
      <c r="G19" s="1726">
        <f t="shared" si="0"/>
        <v>5</v>
      </c>
    </row>
    <row r="20" spans="1:8" ht="27" customHeight="1">
      <c r="A20" s="1724" t="s">
        <v>1075</v>
      </c>
      <c r="B20" s="1725" t="s">
        <v>1076</v>
      </c>
      <c r="C20" s="1726">
        <v>13</v>
      </c>
      <c r="D20" s="1726">
        <v>2</v>
      </c>
      <c r="E20" s="1726">
        <v>1</v>
      </c>
      <c r="F20" s="1726">
        <v>0</v>
      </c>
      <c r="G20" s="1726">
        <f t="shared" si="0"/>
        <v>16</v>
      </c>
    </row>
    <row r="21" spans="1:8" ht="27" customHeight="1">
      <c r="A21" s="1724" t="s">
        <v>1077</v>
      </c>
      <c r="B21" s="1725" t="s">
        <v>965</v>
      </c>
      <c r="C21" s="1726">
        <v>13</v>
      </c>
      <c r="D21" s="1726">
        <v>6</v>
      </c>
      <c r="E21" s="1726">
        <v>17</v>
      </c>
      <c r="F21" s="1726">
        <v>0</v>
      </c>
      <c r="G21" s="1726">
        <f t="shared" si="0"/>
        <v>36</v>
      </c>
    </row>
    <row r="22" spans="1:8" ht="27" customHeight="1">
      <c r="A22" s="1724" t="s">
        <v>1078</v>
      </c>
      <c r="B22" s="1725" t="s">
        <v>467</v>
      </c>
      <c r="C22" s="1726">
        <v>10</v>
      </c>
      <c r="D22" s="1726">
        <v>25</v>
      </c>
      <c r="E22" s="1726">
        <v>0</v>
      </c>
      <c r="F22" s="1726">
        <v>0</v>
      </c>
      <c r="G22" s="1726">
        <f t="shared" si="0"/>
        <v>35</v>
      </c>
    </row>
    <row r="23" spans="1:8" ht="27" customHeight="1">
      <c r="A23" s="1724" t="s">
        <v>1079</v>
      </c>
      <c r="B23" s="1725" t="s">
        <v>465</v>
      </c>
      <c r="C23" s="1726">
        <v>8</v>
      </c>
      <c r="D23" s="1726">
        <v>2</v>
      </c>
      <c r="E23" s="1726">
        <v>3</v>
      </c>
      <c r="F23" s="1726">
        <v>0</v>
      </c>
      <c r="G23" s="1726">
        <f t="shared" si="0"/>
        <v>13</v>
      </c>
    </row>
    <row r="24" spans="1:8" ht="27" customHeight="1">
      <c r="A24" s="1724" t="s">
        <v>462</v>
      </c>
      <c r="B24" s="1725" t="s">
        <v>968</v>
      </c>
      <c r="C24" s="1726">
        <v>7</v>
      </c>
      <c r="D24" s="1726">
        <v>3</v>
      </c>
      <c r="E24" s="1726">
        <v>6</v>
      </c>
      <c r="F24" s="1726">
        <v>4</v>
      </c>
      <c r="G24" s="1726">
        <f t="shared" si="0"/>
        <v>20</v>
      </c>
    </row>
    <row r="25" spans="1:8" ht="27" customHeight="1">
      <c r="A25" s="1724" t="s">
        <v>484</v>
      </c>
      <c r="B25" s="1725" t="s">
        <v>485</v>
      </c>
      <c r="C25" s="1726">
        <v>15</v>
      </c>
      <c r="D25" s="1726">
        <v>5</v>
      </c>
      <c r="E25" s="1726">
        <v>3</v>
      </c>
      <c r="F25" s="1726">
        <v>0</v>
      </c>
      <c r="G25" s="1726">
        <f t="shared" si="0"/>
        <v>23</v>
      </c>
    </row>
    <row r="26" spans="1:8" ht="27" customHeight="1">
      <c r="A26" s="1724" t="s">
        <v>1080</v>
      </c>
      <c r="B26" s="1725" t="s">
        <v>481</v>
      </c>
      <c r="C26" s="1726">
        <v>16</v>
      </c>
      <c r="D26" s="1726">
        <v>17</v>
      </c>
      <c r="E26" s="1726">
        <v>3</v>
      </c>
      <c r="F26" s="1726">
        <v>0</v>
      </c>
      <c r="G26" s="1726">
        <f t="shared" si="0"/>
        <v>36</v>
      </c>
    </row>
    <row r="27" spans="1:8" ht="27" customHeight="1">
      <c r="A27" s="1724" t="s">
        <v>1081</v>
      </c>
      <c r="B27" s="1725" t="s">
        <v>453</v>
      </c>
      <c r="C27" s="1726">
        <v>8</v>
      </c>
      <c r="D27" s="1726">
        <v>2</v>
      </c>
      <c r="E27" s="1726">
        <v>3</v>
      </c>
      <c r="F27" s="1726">
        <v>0</v>
      </c>
      <c r="G27" s="1726">
        <f t="shared" si="0"/>
        <v>13</v>
      </c>
    </row>
    <row r="28" spans="1:8" ht="27" customHeight="1">
      <c r="A28" s="1724" t="s">
        <v>1082</v>
      </c>
      <c r="B28" s="1725" t="s">
        <v>1083</v>
      </c>
      <c r="C28" s="1726">
        <v>4</v>
      </c>
      <c r="D28" s="1726">
        <v>5</v>
      </c>
      <c r="E28" s="1726">
        <v>0</v>
      </c>
      <c r="F28" s="1726">
        <v>0</v>
      </c>
      <c r="G28" s="1726">
        <f t="shared" si="0"/>
        <v>9</v>
      </c>
    </row>
    <row r="29" spans="1:8" ht="27" customHeight="1">
      <c r="A29" s="1724" t="s">
        <v>1084</v>
      </c>
      <c r="B29" s="1725" t="s">
        <v>1085</v>
      </c>
      <c r="C29" s="1726">
        <v>0</v>
      </c>
      <c r="D29" s="1726">
        <v>0</v>
      </c>
      <c r="E29" s="1726">
        <v>2</v>
      </c>
      <c r="F29" s="1726">
        <v>0</v>
      </c>
      <c r="G29" s="1726">
        <f t="shared" si="0"/>
        <v>2</v>
      </c>
    </row>
    <row r="30" spans="1:8" ht="27" customHeight="1">
      <c r="A30" s="1724" t="s">
        <v>1086</v>
      </c>
      <c r="B30" s="1725" t="s">
        <v>459</v>
      </c>
      <c r="C30" s="1726">
        <v>2</v>
      </c>
      <c r="D30" s="1726">
        <v>0</v>
      </c>
      <c r="E30" s="1726">
        <v>3</v>
      </c>
      <c r="F30" s="1726">
        <v>1</v>
      </c>
      <c r="G30" s="1726">
        <f t="shared" si="0"/>
        <v>6</v>
      </c>
    </row>
    <row r="31" spans="1:8" ht="27" customHeight="1">
      <c r="A31" s="1724" t="s">
        <v>454</v>
      </c>
      <c r="B31" s="1725" t="s">
        <v>455</v>
      </c>
      <c r="C31" s="1726">
        <v>7</v>
      </c>
      <c r="D31" s="1726">
        <v>0</v>
      </c>
      <c r="E31" s="1726">
        <v>1</v>
      </c>
      <c r="F31" s="1726">
        <v>0</v>
      </c>
      <c r="G31" s="1726">
        <f t="shared" si="0"/>
        <v>8</v>
      </c>
    </row>
    <row r="32" spans="1:8" ht="27" customHeight="1">
      <c r="A32" s="1724" t="s">
        <v>1087</v>
      </c>
      <c r="B32" s="1725" t="s">
        <v>1088</v>
      </c>
      <c r="C32" s="1726">
        <v>19</v>
      </c>
      <c r="D32" s="1726">
        <v>19</v>
      </c>
      <c r="E32" s="1726">
        <v>6</v>
      </c>
      <c r="F32" s="1726">
        <v>1</v>
      </c>
      <c r="G32" s="1726">
        <f t="shared" si="0"/>
        <v>45</v>
      </c>
      <c r="H32" s="1727"/>
    </row>
    <row r="33" spans="1:8" ht="27" customHeight="1">
      <c r="A33" s="1724" t="s">
        <v>492</v>
      </c>
      <c r="B33" s="1725" t="s">
        <v>1089</v>
      </c>
      <c r="C33" s="1726">
        <v>6</v>
      </c>
      <c r="D33" s="1726">
        <v>2</v>
      </c>
      <c r="E33" s="1726">
        <v>0</v>
      </c>
      <c r="F33" s="1726">
        <v>0</v>
      </c>
      <c r="G33" s="1726">
        <f t="shared" si="0"/>
        <v>8</v>
      </c>
      <c r="H33" s="1727"/>
    </row>
    <row r="34" spans="1:8" ht="27" customHeight="1">
      <c r="A34" s="1724" t="s">
        <v>1090</v>
      </c>
      <c r="B34" s="1725" t="s">
        <v>1091</v>
      </c>
      <c r="C34" s="1726">
        <v>4</v>
      </c>
      <c r="D34" s="1726">
        <v>4</v>
      </c>
      <c r="E34" s="1726">
        <v>0</v>
      </c>
      <c r="F34" s="1726">
        <v>0</v>
      </c>
      <c r="G34" s="1726">
        <f t="shared" si="0"/>
        <v>8</v>
      </c>
      <c r="H34" s="1727"/>
    </row>
    <row r="35" spans="1:8" ht="27" customHeight="1">
      <c r="A35" s="1724" t="s">
        <v>1092</v>
      </c>
      <c r="B35" s="1725" t="s">
        <v>1093</v>
      </c>
      <c r="C35" s="1726">
        <v>0</v>
      </c>
      <c r="D35" s="1726">
        <v>0</v>
      </c>
      <c r="E35" s="1726">
        <v>1</v>
      </c>
      <c r="F35" s="1726">
        <v>0</v>
      </c>
      <c r="G35" s="1726">
        <f t="shared" si="0"/>
        <v>1</v>
      </c>
      <c r="H35" s="1727"/>
    </row>
    <row r="36" spans="1:8" ht="27" customHeight="1">
      <c r="A36" s="1724" t="s">
        <v>1094</v>
      </c>
      <c r="B36" s="1725" t="s">
        <v>1095</v>
      </c>
      <c r="C36" s="1726">
        <v>1</v>
      </c>
      <c r="D36" s="1726">
        <v>0</v>
      </c>
      <c r="E36" s="1726">
        <v>3</v>
      </c>
      <c r="F36" s="1726">
        <v>0</v>
      </c>
      <c r="G36" s="1726">
        <f t="shared" si="0"/>
        <v>4</v>
      </c>
      <c r="H36" s="1727"/>
    </row>
    <row r="37" spans="1:8" ht="27" customHeight="1">
      <c r="A37" s="1724" t="s">
        <v>1096</v>
      </c>
      <c r="B37" s="1725" t="s">
        <v>1097</v>
      </c>
      <c r="C37" s="1726">
        <v>1</v>
      </c>
      <c r="D37" s="1726">
        <v>0</v>
      </c>
      <c r="E37" s="1726">
        <v>0</v>
      </c>
      <c r="F37" s="1726">
        <v>0</v>
      </c>
      <c r="G37" s="1726">
        <f t="shared" si="0"/>
        <v>1</v>
      </c>
      <c r="H37" s="1727"/>
    </row>
    <row r="38" spans="1:8" ht="27" customHeight="1">
      <c r="A38" s="1724" t="s">
        <v>1098</v>
      </c>
      <c r="B38" s="1725" t="s">
        <v>447</v>
      </c>
      <c r="C38" s="1726">
        <v>80</v>
      </c>
      <c r="D38" s="1726">
        <v>21</v>
      </c>
      <c r="E38" s="1726">
        <v>4</v>
      </c>
      <c r="F38" s="1726">
        <v>0</v>
      </c>
      <c r="G38" s="1726">
        <f t="shared" si="0"/>
        <v>105</v>
      </c>
    </row>
    <row r="39" spans="1:8" ht="27" customHeight="1">
      <c r="A39" s="1724" t="s">
        <v>1099</v>
      </c>
      <c r="B39" s="1725" t="s">
        <v>1100</v>
      </c>
      <c r="C39" s="1726">
        <v>60</v>
      </c>
      <c r="D39" s="1726">
        <v>32</v>
      </c>
      <c r="E39" s="1726">
        <v>16</v>
      </c>
      <c r="F39" s="1726">
        <v>5</v>
      </c>
      <c r="G39" s="1726">
        <f t="shared" si="0"/>
        <v>113</v>
      </c>
    </row>
    <row r="40" spans="1:8" ht="27" customHeight="1">
      <c r="A40" s="1713" t="s">
        <v>1101</v>
      </c>
      <c r="B40" s="1714" t="s">
        <v>340</v>
      </c>
      <c r="C40" s="1728">
        <v>0</v>
      </c>
      <c r="D40" s="1728">
        <v>0</v>
      </c>
      <c r="E40" s="1728">
        <v>26</v>
      </c>
      <c r="F40" s="1728">
        <v>3</v>
      </c>
      <c r="G40" s="1728">
        <f t="shared" si="0"/>
        <v>29</v>
      </c>
    </row>
    <row r="41" spans="1:8" ht="27" customHeight="1">
      <c r="A41" s="1729" t="s">
        <v>130</v>
      </c>
      <c r="B41" s="616" t="s">
        <v>131</v>
      </c>
      <c r="C41" s="1720">
        <f>SUM(C9:C40)</f>
        <v>514</v>
      </c>
      <c r="D41" s="1720">
        <f>SUM(D9:D40)</f>
        <v>358</v>
      </c>
      <c r="E41" s="1720">
        <f>SUM(E9:E40)</f>
        <v>133</v>
      </c>
      <c r="F41" s="1720">
        <f>SUM(F9:F40)</f>
        <v>22</v>
      </c>
      <c r="G41" s="1720">
        <f t="shared" si="0"/>
        <v>1027</v>
      </c>
    </row>
    <row r="42" spans="1:8" ht="18" customHeight="1">
      <c r="A42" s="1730"/>
      <c r="B42" s="469"/>
      <c r="C42" s="1708"/>
      <c r="D42" s="1708"/>
    </row>
    <row r="44" spans="1:8" ht="18" customHeight="1"/>
    <row r="46" spans="1:8" ht="18" customHeight="1"/>
    <row r="48" spans="1:8" ht="18" customHeight="1"/>
    <row r="50" ht="18" customHeight="1"/>
    <row r="52" ht="18" customHeight="1"/>
    <row r="54" ht="18" customHeight="1"/>
    <row r="56" ht="25.5" customHeight="1"/>
    <row r="57" ht="18" customHeight="1"/>
    <row r="58" ht="18" customHeight="1"/>
    <row r="59" ht="18" customHeight="1"/>
    <row r="61" ht="18" customHeight="1"/>
    <row r="67" ht="18" customHeight="1"/>
    <row r="69" ht="18" customHeight="1"/>
    <row r="71" ht="25.5" customHeight="1"/>
    <row r="72" ht="18" customHeight="1"/>
    <row r="74" ht="18" customHeight="1"/>
    <row r="75" ht="12.75" customHeight="1"/>
    <row r="76" ht="18" customHeight="1"/>
    <row r="77" ht="12.75" customHeight="1"/>
    <row r="78" ht="18" customHeight="1"/>
    <row r="79" ht="12.75" customHeight="1"/>
    <row r="80" ht="17.25" customHeight="1"/>
    <row r="81" ht="16.5" customHeight="1"/>
    <row r="82" ht="18.75" customHeight="1"/>
    <row r="83" ht="18" customHeight="1"/>
    <row r="85" ht="15" customHeight="1"/>
    <row r="86" ht="20.25" customHeight="1"/>
  </sheetData>
  <mergeCells count="7">
    <mergeCell ref="A1:G1"/>
    <mergeCell ref="A2:G2"/>
    <mergeCell ref="A3:G3"/>
    <mergeCell ref="A4:G4"/>
    <mergeCell ref="C6:D7"/>
    <mergeCell ref="E6:F7"/>
    <mergeCell ref="G6:G8"/>
  </mergeCells>
  <printOptions horizontalCentered="1" verticalCentered="1"/>
  <pageMargins left="0.74803149606299213" right="0.74803149606299213" top="0.31496062992125984" bottom="0.11811023622047245" header="0.51181102362204722" footer="0.51181102362204722"/>
  <pageSetup paperSize="9" scale="63" orientation="portrait" horizontalDpi="4294967292" verticalDpi="4294967292"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B86FB-7022-4021-B16A-75E35671A0CC}">
  <dimension ref="A1:C19"/>
  <sheetViews>
    <sheetView showGridLines="0" workbookViewId="0">
      <selection activeCell="C6" sqref="C6"/>
    </sheetView>
  </sheetViews>
  <sheetFormatPr defaultRowHeight="15"/>
  <cols>
    <col min="1" max="1" width="36" bestFit="1" customWidth="1"/>
    <col min="2" max="2" width="53" bestFit="1" customWidth="1"/>
    <col min="3" max="3" width="25" bestFit="1" customWidth="1"/>
  </cols>
  <sheetData>
    <row r="1" spans="1:3" ht="38.25">
      <c r="A1" s="1733" t="s">
        <v>1102</v>
      </c>
      <c r="B1" s="1733"/>
      <c r="C1" s="1733"/>
    </row>
    <row r="2" spans="1:3" ht="35.25">
      <c r="A2" s="1734" t="s">
        <v>1103</v>
      </c>
      <c r="B2" s="1734"/>
      <c r="C2" s="1734"/>
    </row>
    <row r="3" spans="1:3" ht="27.75">
      <c r="A3" s="1735" t="s">
        <v>1104</v>
      </c>
      <c r="B3" s="1736"/>
      <c r="C3" s="1737" t="s">
        <v>1105</v>
      </c>
    </row>
    <row r="4" spans="1:3" ht="35.25">
      <c r="A4" s="1738" t="s">
        <v>1106</v>
      </c>
      <c r="B4" s="1739" t="s">
        <v>1107</v>
      </c>
      <c r="C4" s="1740" t="s">
        <v>1108</v>
      </c>
    </row>
    <row r="5" spans="1:3" ht="35.25">
      <c r="A5" s="1741"/>
      <c r="B5" s="1742"/>
      <c r="C5" s="1743" t="s">
        <v>1109</v>
      </c>
    </row>
    <row r="6" spans="1:3" ht="27.75">
      <c r="A6" s="1744" t="s">
        <v>1110</v>
      </c>
      <c r="B6" s="1745" t="s">
        <v>1111</v>
      </c>
      <c r="C6" s="1746">
        <v>466</v>
      </c>
    </row>
    <row r="7" spans="1:3" ht="27.75">
      <c r="A7" s="1744" t="s">
        <v>1112</v>
      </c>
      <c r="B7" s="1745" t="s">
        <v>1113</v>
      </c>
      <c r="C7" s="1746">
        <v>35966</v>
      </c>
    </row>
    <row r="8" spans="1:3" ht="27.75">
      <c r="A8" s="1744" t="s">
        <v>1114</v>
      </c>
      <c r="B8" s="1745" t="s">
        <v>1115</v>
      </c>
      <c r="C8" s="1746">
        <v>2027</v>
      </c>
    </row>
    <row r="9" spans="1:3" ht="27.75">
      <c r="A9" s="1744" t="s">
        <v>1116</v>
      </c>
      <c r="B9" s="1745" t="s">
        <v>1117</v>
      </c>
      <c r="C9" s="1746">
        <v>310</v>
      </c>
    </row>
    <row r="10" spans="1:3" ht="27.75">
      <c r="A10" s="1744" t="s">
        <v>1118</v>
      </c>
      <c r="B10" s="1745" t="s">
        <v>1119</v>
      </c>
      <c r="C10" s="1746">
        <v>350</v>
      </c>
    </row>
    <row r="11" spans="1:3" ht="27.75">
      <c r="A11" s="1744" t="s">
        <v>1120</v>
      </c>
      <c r="B11" s="1745" t="s">
        <v>1121</v>
      </c>
      <c r="C11" s="1746">
        <v>61</v>
      </c>
    </row>
    <row r="12" spans="1:3" ht="27.75">
      <c r="A12" s="1744" t="s">
        <v>1122</v>
      </c>
      <c r="B12" s="1745" t="s">
        <v>1123</v>
      </c>
      <c r="C12" s="1746">
        <v>51</v>
      </c>
    </row>
    <row r="13" spans="1:3" ht="27.75">
      <c r="A13" s="1744" t="s">
        <v>1124</v>
      </c>
      <c r="B13" s="1745" t="s">
        <v>1125</v>
      </c>
      <c r="C13" s="1746">
        <v>526</v>
      </c>
    </row>
    <row r="14" spans="1:3" ht="27.75">
      <c r="A14" s="1744" t="s">
        <v>1126</v>
      </c>
      <c r="B14" s="1745" t="s">
        <v>1127</v>
      </c>
      <c r="C14" s="1746">
        <v>48</v>
      </c>
    </row>
    <row r="15" spans="1:3" ht="27.75">
      <c r="A15" s="1744" t="s">
        <v>1128</v>
      </c>
      <c r="B15" s="1745" t="s">
        <v>1129</v>
      </c>
      <c r="C15" s="1746">
        <v>33</v>
      </c>
    </row>
    <row r="16" spans="1:3" ht="27.75">
      <c r="A16" s="1744" t="s">
        <v>1130</v>
      </c>
      <c r="B16" s="1745" t="s">
        <v>1131</v>
      </c>
      <c r="C16" s="1746">
        <v>211</v>
      </c>
    </row>
    <row r="17" spans="1:3" ht="27.75">
      <c r="A17" s="1744" t="s">
        <v>1132</v>
      </c>
      <c r="B17" s="1745" t="s">
        <v>1133</v>
      </c>
      <c r="C17" s="1746">
        <v>331</v>
      </c>
    </row>
    <row r="18" spans="1:3" ht="27.75">
      <c r="A18" s="1744" t="s">
        <v>1134</v>
      </c>
      <c r="B18" s="1745" t="s">
        <v>1135</v>
      </c>
      <c r="C18" s="1746">
        <v>4179</v>
      </c>
    </row>
    <row r="19" spans="1:3" ht="27.75">
      <c r="A19" s="1747" t="s">
        <v>424</v>
      </c>
      <c r="B19" s="1748" t="s">
        <v>131</v>
      </c>
      <c r="C19" s="1749">
        <f>SUM(C6:C18)</f>
        <v>44559</v>
      </c>
    </row>
  </sheetData>
  <mergeCells count="4">
    <mergeCell ref="A1:C1"/>
    <mergeCell ref="A2:C2"/>
    <mergeCell ref="A4:A5"/>
    <mergeCell ref="B4:B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DACAD-8575-47A2-8964-C18E45AC5829}">
  <dimension ref="A1:R126"/>
  <sheetViews>
    <sheetView showGridLines="0" zoomScaleNormal="100" zoomScaleSheetLayoutView="62" workbookViewId="0">
      <selection activeCell="E16" sqref="E16"/>
    </sheetView>
  </sheetViews>
  <sheetFormatPr defaultRowHeight="30" customHeight="1"/>
  <cols>
    <col min="1" max="1" width="46.7109375" style="1604" customWidth="1"/>
    <col min="2" max="2" width="64" style="1604" customWidth="1"/>
    <col min="3" max="3" width="10.42578125" style="1604" customWidth="1"/>
    <col min="4" max="5" width="10.85546875" style="1604" customWidth="1"/>
    <col min="6" max="7" width="8.28515625" style="1604" customWidth="1"/>
    <col min="8" max="8" width="9.28515625" style="1604" customWidth="1"/>
    <col min="9" max="9" width="10" style="1604" customWidth="1"/>
    <col min="10" max="10" width="10.28515625" style="1604" customWidth="1"/>
    <col min="11" max="11" width="13.28515625" style="1604" customWidth="1"/>
    <col min="12" max="16" width="9.140625" style="1604"/>
    <col min="17" max="17" width="11.28515625" style="1604" customWidth="1"/>
    <col min="18" max="256" width="9.140625" style="1604"/>
    <col min="257" max="257" width="46.7109375" style="1604" customWidth="1"/>
    <col min="258" max="258" width="64" style="1604" customWidth="1"/>
    <col min="259" max="259" width="10.42578125" style="1604" customWidth="1"/>
    <col min="260" max="261" width="10.85546875" style="1604" customWidth="1"/>
    <col min="262" max="263" width="8.28515625" style="1604" customWidth="1"/>
    <col min="264" max="264" width="9.28515625" style="1604" customWidth="1"/>
    <col min="265" max="265" width="10" style="1604" customWidth="1"/>
    <col min="266" max="266" width="10.28515625" style="1604" customWidth="1"/>
    <col min="267" max="267" width="13.28515625" style="1604" customWidth="1"/>
    <col min="268" max="272" width="9.140625" style="1604"/>
    <col min="273" max="273" width="11.28515625" style="1604" customWidth="1"/>
    <col min="274" max="512" width="9.140625" style="1604"/>
    <col min="513" max="513" width="46.7109375" style="1604" customWidth="1"/>
    <col min="514" max="514" width="64" style="1604" customWidth="1"/>
    <col min="515" max="515" width="10.42578125" style="1604" customWidth="1"/>
    <col min="516" max="517" width="10.85546875" style="1604" customWidth="1"/>
    <col min="518" max="519" width="8.28515625" style="1604" customWidth="1"/>
    <col min="520" max="520" width="9.28515625" style="1604" customWidth="1"/>
    <col min="521" max="521" width="10" style="1604" customWidth="1"/>
    <col min="522" max="522" width="10.28515625" style="1604" customWidth="1"/>
    <col min="523" max="523" width="13.28515625" style="1604" customWidth="1"/>
    <col min="524" max="528" width="9.140625" style="1604"/>
    <col min="529" max="529" width="11.28515625" style="1604" customWidth="1"/>
    <col min="530" max="768" width="9.140625" style="1604"/>
    <col min="769" max="769" width="46.7109375" style="1604" customWidth="1"/>
    <col min="770" max="770" width="64" style="1604" customWidth="1"/>
    <col min="771" max="771" width="10.42578125" style="1604" customWidth="1"/>
    <col min="772" max="773" width="10.85546875" style="1604" customWidth="1"/>
    <col min="774" max="775" width="8.28515625" style="1604" customWidth="1"/>
    <col min="776" max="776" width="9.28515625" style="1604" customWidth="1"/>
    <col min="777" max="777" width="10" style="1604" customWidth="1"/>
    <col min="778" max="778" width="10.28515625" style="1604" customWidth="1"/>
    <col min="779" max="779" width="13.28515625" style="1604" customWidth="1"/>
    <col min="780" max="784" width="9.140625" style="1604"/>
    <col min="785" max="785" width="11.28515625" style="1604" customWidth="1"/>
    <col min="786" max="1024" width="9.140625" style="1604"/>
    <col min="1025" max="1025" width="46.7109375" style="1604" customWidth="1"/>
    <col min="1026" max="1026" width="64" style="1604" customWidth="1"/>
    <col min="1027" max="1027" width="10.42578125" style="1604" customWidth="1"/>
    <col min="1028" max="1029" width="10.85546875" style="1604" customWidth="1"/>
    <col min="1030" max="1031" width="8.28515625" style="1604" customWidth="1"/>
    <col min="1032" max="1032" width="9.28515625" style="1604" customWidth="1"/>
    <col min="1033" max="1033" width="10" style="1604" customWidth="1"/>
    <col min="1034" max="1034" width="10.28515625" style="1604" customWidth="1"/>
    <col min="1035" max="1035" width="13.28515625" style="1604" customWidth="1"/>
    <col min="1036" max="1040" width="9.140625" style="1604"/>
    <col min="1041" max="1041" width="11.28515625" style="1604" customWidth="1"/>
    <col min="1042" max="1280" width="9.140625" style="1604"/>
    <col min="1281" max="1281" width="46.7109375" style="1604" customWidth="1"/>
    <col min="1282" max="1282" width="64" style="1604" customWidth="1"/>
    <col min="1283" max="1283" width="10.42578125" style="1604" customWidth="1"/>
    <col min="1284" max="1285" width="10.85546875" style="1604" customWidth="1"/>
    <col min="1286" max="1287" width="8.28515625" style="1604" customWidth="1"/>
    <col min="1288" max="1288" width="9.28515625" style="1604" customWidth="1"/>
    <col min="1289" max="1289" width="10" style="1604" customWidth="1"/>
    <col min="1290" max="1290" width="10.28515625" style="1604" customWidth="1"/>
    <col min="1291" max="1291" width="13.28515625" style="1604" customWidth="1"/>
    <col min="1292" max="1296" width="9.140625" style="1604"/>
    <col min="1297" max="1297" width="11.28515625" style="1604" customWidth="1"/>
    <col min="1298" max="1536" width="9.140625" style="1604"/>
    <col min="1537" max="1537" width="46.7109375" style="1604" customWidth="1"/>
    <col min="1538" max="1538" width="64" style="1604" customWidth="1"/>
    <col min="1539" max="1539" width="10.42578125" style="1604" customWidth="1"/>
    <col min="1540" max="1541" width="10.85546875" style="1604" customWidth="1"/>
    <col min="1542" max="1543" width="8.28515625" style="1604" customWidth="1"/>
    <col min="1544" max="1544" width="9.28515625" style="1604" customWidth="1"/>
    <col min="1545" max="1545" width="10" style="1604" customWidth="1"/>
    <col min="1546" max="1546" width="10.28515625" style="1604" customWidth="1"/>
    <col min="1547" max="1547" width="13.28515625" style="1604" customWidth="1"/>
    <col min="1548" max="1552" width="9.140625" style="1604"/>
    <col min="1553" max="1553" width="11.28515625" style="1604" customWidth="1"/>
    <col min="1554" max="1792" width="9.140625" style="1604"/>
    <col min="1793" max="1793" width="46.7109375" style="1604" customWidth="1"/>
    <col min="1794" max="1794" width="64" style="1604" customWidth="1"/>
    <col min="1795" max="1795" width="10.42578125" style="1604" customWidth="1"/>
    <col min="1796" max="1797" width="10.85546875" style="1604" customWidth="1"/>
    <col min="1798" max="1799" width="8.28515625" style="1604" customWidth="1"/>
    <col min="1800" max="1800" width="9.28515625" style="1604" customWidth="1"/>
    <col min="1801" max="1801" width="10" style="1604" customWidth="1"/>
    <col min="1802" max="1802" width="10.28515625" style="1604" customWidth="1"/>
    <col min="1803" max="1803" width="13.28515625" style="1604" customWidth="1"/>
    <col min="1804" max="1808" width="9.140625" style="1604"/>
    <col min="1809" max="1809" width="11.28515625" style="1604" customWidth="1"/>
    <col min="1810" max="2048" width="9.140625" style="1604"/>
    <col min="2049" max="2049" width="46.7109375" style="1604" customWidth="1"/>
    <col min="2050" max="2050" width="64" style="1604" customWidth="1"/>
    <col min="2051" max="2051" width="10.42578125" style="1604" customWidth="1"/>
    <col min="2052" max="2053" width="10.85546875" style="1604" customWidth="1"/>
    <col min="2054" max="2055" width="8.28515625" style="1604" customWidth="1"/>
    <col min="2056" max="2056" width="9.28515625" style="1604" customWidth="1"/>
    <col min="2057" max="2057" width="10" style="1604" customWidth="1"/>
    <col min="2058" max="2058" width="10.28515625" style="1604" customWidth="1"/>
    <col min="2059" max="2059" width="13.28515625" style="1604" customWidth="1"/>
    <col min="2060" max="2064" width="9.140625" style="1604"/>
    <col min="2065" max="2065" width="11.28515625" style="1604" customWidth="1"/>
    <col min="2066" max="2304" width="9.140625" style="1604"/>
    <col min="2305" max="2305" width="46.7109375" style="1604" customWidth="1"/>
    <col min="2306" max="2306" width="64" style="1604" customWidth="1"/>
    <col min="2307" max="2307" width="10.42578125" style="1604" customWidth="1"/>
    <col min="2308" max="2309" width="10.85546875" style="1604" customWidth="1"/>
    <col min="2310" max="2311" width="8.28515625" style="1604" customWidth="1"/>
    <col min="2312" max="2312" width="9.28515625" style="1604" customWidth="1"/>
    <col min="2313" max="2313" width="10" style="1604" customWidth="1"/>
    <col min="2314" max="2314" width="10.28515625" style="1604" customWidth="1"/>
    <col min="2315" max="2315" width="13.28515625" style="1604" customWidth="1"/>
    <col min="2316" max="2320" width="9.140625" style="1604"/>
    <col min="2321" max="2321" width="11.28515625" style="1604" customWidth="1"/>
    <col min="2322" max="2560" width="9.140625" style="1604"/>
    <col min="2561" max="2561" width="46.7109375" style="1604" customWidth="1"/>
    <col min="2562" max="2562" width="64" style="1604" customWidth="1"/>
    <col min="2563" max="2563" width="10.42578125" style="1604" customWidth="1"/>
    <col min="2564" max="2565" width="10.85546875" style="1604" customWidth="1"/>
    <col min="2566" max="2567" width="8.28515625" style="1604" customWidth="1"/>
    <col min="2568" max="2568" width="9.28515625" style="1604" customWidth="1"/>
    <col min="2569" max="2569" width="10" style="1604" customWidth="1"/>
    <col min="2570" max="2570" width="10.28515625" style="1604" customWidth="1"/>
    <col min="2571" max="2571" width="13.28515625" style="1604" customWidth="1"/>
    <col min="2572" max="2576" width="9.140625" style="1604"/>
    <col min="2577" max="2577" width="11.28515625" style="1604" customWidth="1"/>
    <col min="2578" max="2816" width="9.140625" style="1604"/>
    <col min="2817" max="2817" width="46.7109375" style="1604" customWidth="1"/>
    <col min="2818" max="2818" width="64" style="1604" customWidth="1"/>
    <col min="2819" max="2819" width="10.42578125" style="1604" customWidth="1"/>
    <col min="2820" max="2821" width="10.85546875" style="1604" customWidth="1"/>
    <col min="2822" max="2823" width="8.28515625" style="1604" customWidth="1"/>
    <col min="2824" max="2824" width="9.28515625" style="1604" customWidth="1"/>
    <col min="2825" max="2825" width="10" style="1604" customWidth="1"/>
    <col min="2826" max="2826" width="10.28515625" style="1604" customWidth="1"/>
    <col min="2827" max="2827" width="13.28515625" style="1604" customWidth="1"/>
    <col min="2828" max="2832" width="9.140625" style="1604"/>
    <col min="2833" max="2833" width="11.28515625" style="1604" customWidth="1"/>
    <col min="2834" max="3072" width="9.140625" style="1604"/>
    <col min="3073" max="3073" width="46.7109375" style="1604" customWidth="1"/>
    <col min="3074" max="3074" width="64" style="1604" customWidth="1"/>
    <col min="3075" max="3075" width="10.42578125" style="1604" customWidth="1"/>
    <col min="3076" max="3077" width="10.85546875" style="1604" customWidth="1"/>
    <col min="3078" max="3079" width="8.28515625" style="1604" customWidth="1"/>
    <col min="3080" max="3080" width="9.28515625" style="1604" customWidth="1"/>
    <col min="3081" max="3081" width="10" style="1604" customWidth="1"/>
    <col min="3082" max="3082" width="10.28515625" style="1604" customWidth="1"/>
    <col min="3083" max="3083" width="13.28515625" style="1604" customWidth="1"/>
    <col min="3084" max="3088" width="9.140625" style="1604"/>
    <col min="3089" max="3089" width="11.28515625" style="1604" customWidth="1"/>
    <col min="3090" max="3328" width="9.140625" style="1604"/>
    <col min="3329" max="3329" width="46.7109375" style="1604" customWidth="1"/>
    <col min="3330" max="3330" width="64" style="1604" customWidth="1"/>
    <col min="3331" max="3331" width="10.42578125" style="1604" customWidth="1"/>
    <col min="3332" max="3333" width="10.85546875" style="1604" customWidth="1"/>
    <col min="3334" max="3335" width="8.28515625" style="1604" customWidth="1"/>
    <col min="3336" max="3336" width="9.28515625" style="1604" customWidth="1"/>
    <col min="3337" max="3337" width="10" style="1604" customWidth="1"/>
    <col min="3338" max="3338" width="10.28515625" style="1604" customWidth="1"/>
    <col min="3339" max="3339" width="13.28515625" style="1604" customWidth="1"/>
    <col min="3340" max="3344" width="9.140625" style="1604"/>
    <col min="3345" max="3345" width="11.28515625" style="1604" customWidth="1"/>
    <col min="3346" max="3584" width="9.140625" style="1604"/>
    <col min="3585" max="3585" width="46.7109375" style="1604" customWidth="1"/>
    <col min="3586" max="3586" width="64" style="1604" customWidth="1"/>
    <col min="3587" max="3587" width="10.42578125" style="1604" customWidth="1"/>
    <col min="3588" max="3589" width="10.85546875" style="1604" customWidth="1"/>
    <col min="3590" max="3591" width="8.28515625" style="1604" customWidth="1"/>
    <col min="3592" max="3592" width="9.28515625" style="1604" customWidth="1"/>
    <col min="3593" max="3593" width="10" style="1604" customWidth="1"/>
    <col min="3594" max="3594" width="10.28515625" style="1604" customWidth="1"/>
    <col min="3595" max="3595" width="13.28515625" style="1604" customWidth="1"/>
    <col min="3596" max="3600" width="9.140625" style="1604"/>
    <col min="3601" max="3601" width="11.28515625" style="1604" customWidth="1"/>
    <col min="3602" max="3840" width="9.140625" style="1604"/>
    <col min="3841" max="3841" width="46.7109375" style="1604" customWidth="1"/>
    <col min="3842" max="3842" width="64" style="1604" customWidth="1"/>
    <col min="3843" max="3843" width="10.42578125" style="1604" customWidth="1"/>
    <col min="3844" max="3845" width="10.85546875" style="1604" customWidth="1"/>
    <col min="3846" max="3847" width="8.28515625" style="1604" customWidth="1"/>
    <col min="3848" max="3848" width="9.28515625" style="1604" customWidth="1"/>
    <col min="3849" max="3849" width="10" style="1604" customWidth="1"/>
    <col min="3850" max="3850" width="10.28515625" style="1604" customWidth="1"/>
    <col min="3851" max="3851" width="13.28515625" style="1604" customWidth="1"/>
    <col min="3852" max="3856" width="9.140625" style="1604"/>
    <col min="3857" max="3857" width="11.28515625" style="1604" customWidth="1"/>
    <col min="3858" max="4096" width="9.140625" style="1604"/>
    <col min="4097" max="4097" width="46.7109375" style="1604" customWidth="1"/>
    <col min="4098" max="4098" width="64" style="1604" customWidth="1"/>
    <col min="4099" max="4099" width="10.42578125" style="1604" customWidth="1"/>
    <col min="4100" max="4101" width="10.85546875" style="1604" customWidth="1"/>
    <col min="4102" max="4103" width="8.28515625" style="1604" customWidth="1"/>
    <col min="4104" max="4104" width="9.28515625" style="1604" customWidth="1"/>
    <col min="4105" max="4105" width="10" style="1604" customWidth="1"/>
    <col min="4106" max="4106" width="10.28515625" style="1604" customWidth="1"/>
    <col min="4107" max="4107" width="13.28515625" style="1604" customWidth="1"/>
    <col min="4108" max="4112" width="9.140625" style="1604"/>
    <col min="4113" max="4113" width="11.28515625" style="1604" customWidth="1"/>
    <col min="4114" max="4352" width="9.140625" style="1604"/>
    <col min="4353" max="4353" width="46.7109375" style="1604" customWidth="1"/>
    <col min="4354" max="4354" width="64" style="1604" customWidth="1"/>
    <col min="4355" max="4355" width="10.42578125" style="1604" customWidth="1"/>
    <col min="4356" max="4357" width="10.85546875" style="1604" customWidth="1"/>
    <col min="4358" max="4359" width="8.28515625" style="1604" customWidth="1"/>
    <col min="4360" max="4360" width="9.28515625" style="1604" customWidth="1"/>
    <col min="4361" max="4361" width="10" style="1604" customWidth="1"/>
    <col min="4362" max="4362" width="10.28515625" style="1604" customWidth="1"/>
    <col min="4363" max="4363" width="13.28515625" style="1604" customWidth="1"/>
    <col min="4364" max="4368" width="9.140625" style="1604"/>
    <col min="4369" max="4369" width="11.28515625" style="1604" customWidth="1"/>
    <col min="4370" max="4608" width="9.140625" style="1604"/>
    <col min="4609" max="4609" width="46.7109375" style="1604" customWidth="1"/>
    <col min="4610" max="4610" width="64" style="1604" customWidth="1"/>
    <col min="4611" max="4611" width="10.42578125" style="1604" customWidth="1"/>
    <col min="4612" max="4613" width="10.85546875" style="1604" customWidth="1"/>
    <col min="4614" max="4615" width="8.28515625" style="1604" customWidth="1"/>
    <col min="4616" max="4616" width="9.28515625" style="1604" customWidth="1"/>
    <col min="4617" max="4617" width="10" style="1604" customWidth="1"/>
    <col min="4618" max="4618" width="10.28515625" style="1604" customWidth="1"/>
    <col min="4619" max="4619" width="13.28515625" style="1604" customWidth="1"/>
    <col min="4620" max="4624" width="9.140625" style="1604"/>
    <col min="4625" max="4625" width="11.28515625" style="1604" customWidth="1"/>
    <col min="4626" max="4864" width="9.140625" style="1604"/>
    <col min="4865" max="4865" width="46.7109375" style="1604" customWidth="1"/>
    <col min="4866" max="4866" width="64" style="1604" customWidth="1"/>
    <col min="4867" max="4867" width="10.42578125" style="1604" customWidth="1"/>
    <col min="4868" max="4869" width="10.85546875" style="1604" customWidth="1"/>
    <col min="4870" max="4871" width="8.28515625" style="1604" customWidth="1"/>
    <col min="4872" max="4872" width="9.28515625" style="1604" customWidth="1"/>
    <col min="4873" max="4873" width="10" style="1604" customWidth="1"/>
    <col min="4874" max="4874" width="10.28515625" style="1604" customWidth="1"/>
    <col min="4875" max="4875" width="13.28515625" style="1604" customWidth="1"/>
    <col min="4876" max="4880" width="9.140625" style="1604"/>
    <col min="4881" max="4881" width="11.28515625" style="1604" customWidth="1"/>
    <col min="4882" max="5120" width="9.140625" style="1604"/>
    <col min="5121" max="5121" width="46.7109375" style="1604" customWidth="1"/>
    <col min="5122" max="5122" width="64" style="1604" customWidth="1"/>
    <col min="5123" max="5123" width="10.42578125" style="1604" customWidth="1"/>
    <col min="5124" max="5125" width="10.85546875" style="1604" customWidth="1"/>
    <col min="5126" max="5127" width="8.28515625" style="1604" customWidth="1"/>
    <col min="5128" max="5128" width="9.28515625" style="1604" customWidth="1"/>
    <col min="5129" max="5129" width="10" style="1604" customWidth="1"/>
    <col min="5130" max="5130" width="10.28515625" style="1604" customWidth="1"/>
    <col min="5131" max="5131" width="13.28515625" style="1604" customWidth="1"/>
    <col min="5132" max="5136" width="9.140625" style="1604"/>
    <col min="5137" max="5137" width="11.28515625" style="1604" customWidth="1"/>
    <col min="5138" max="5376" width="9.140625" style="1604"/>
    <col min="5377" max="5377" width="46.7109375" style="1604" customWidth="1"/>
    <col min="5378" max="5378" width="64" style="1604" customWidth="1"/>
    <col min="5379" max="5379" width="10.42578125" style="1604" customWidth="1"/>
    <col min="5380" max="5381" width="10.85546875" style="1604" customWidth="1"/>
    <col min="5382" max="5383" width="8.28515625" style="1604" customWidth="1"/>
    <col min="5384" max="5384" width="9.28515625" style="1604" customWidth="1"/>
    <col min="5385" max="5385" width="10" style="1604" customWidth="1"/>
    <col min="5386" max="5386" width="10.28515625" style="1604" customWidth="1"/>
    <col min="5387" max="5387" width="13.28515625" style="1604" customWidth="1"/>
    <col min="5388" max="5392" width="9.140625" style="1604"/>
    <col min="5393" max="5393" width="11.28515625" style="1604" customWidth="1"/>
    <col min="5394" max="5632" width="9.140625" style="1604"/>
    <col min="5633" max="5633" width="46.7109375" style="1604" customWidth="1"/>
    <col min="5634" max="5634" width="64" style="1604" customWidth="1"/>
    <col min="5635" max="5635" width="10.42578125" style="1604" customWidth="1"/>
    <col min="5636" max="5637" width="10.85546875" style="1604" customWidth="1"/>
    <col min="5638" max="5639" width="8.28515625" style="1604" customWidth="1"/>
    <col min="5640" max="5640" width="9.28515625" style="1604" customWidth="1"/>
    <col min="5641" max="5641" width="10" style="1604" customWidth="1"/>
    <col min="5642" max="5642" width="10.28515625" style="1604" customWidth="1"/>
    <col min="5643" max="5643" width="13.28515625" style="1604" customWidth="1"/>
    <col min="5644" max="5648" width="9.140625" style="1604"/>
    <col min="5649" max="5649" width="11.28515625" style="1604" customWidth="1"/>
    <col min="5650" max="5888" width="9.140625" style="1604"/>
    <col min="5889" max="5889" width="46.7109375" style="1604" customWidth="1"/>
    <col min="5890" max="5890" width="64" style="1604" customWidth="1"/>
    <col min="5891" max="5891" width="10.42578125" style="1604" customWidth="1"/>
    <col min="5892" max="5893" width="10.85546875" style="1604" customWidth="1"/>
    <col min="5894" max="5895" width="8.28515625" style="1604" customWidth="1"/>
    <col min="5896" max="5896" width="9.28515625" style="1604" customWidth="1"/>
    <col min="5897" max="5897" width="10" style="1604" customWidth="1"/>
    <col min="5898" max="5898" width="10.28515625" style="1604" customWidth="1"/>
    <col min="5899" max="5899" width="13.28515625" style="1604" customWidth="1"/>
    <col min="5900" max="5904" width="9.140625" style="1604"/>
    <col min="5905" max="5905" width="11.28515625" style="1604" customWidth="1"/>
    <col min="5906" max="6144" width="9.140625" style="1604"/>
    <col min="6145" max="6145" width="46.7109375" style="1604" customWidth="1"/>
    <col min="6146" max="6146" width="64" style="1604" customWidth="1"/>
    <col min="6147" max="6147" width="10.42578125" style="1604" customWidth="1"/>
    <col min="6148" max="6149" width="10.85546875" style="1604" customWidth="1"/>
    <col min="6150" max="6151" width="8.28515625" style="1604" customWidth="1"/>
    <col min="6152" max="6152" width="9.28515625" style="1604" customWidth="1"/>
    <col min="6153" max="6153" width="10" style="1604" customWidth="1"/>
    <col min="6154" max="6154" width="10.28515625" style="1604" customWidth="1"/>
    <col min="6155" max="6155" width="13.28515625" style="1604" customWidth="1"/>
    <col min="6156" max="6160" width="9.140625" style="1604"/>
    <col min="6161" max="6161" width="11.28515625" style="1604" customWidth="1"/>
    <col min="6162" max="6400" width="9.140625" style="1604"/>
    <col min="6401" max="6401" width="46.7109375" style="1604" customWidth="1"/>
    <col min="6402" max="6402" width="64" style="1604" customWidth="1"/>
    <col min="6403" max="6403" width="10.42578125" style="1604" customWidth="1"/>
    <col min="6404" max="6405" width="10.85546875" style="1604" customWidth="1"/>
    <col min="6406" max="6407" width="8.28515625" style="1604" customWidth="1"/>
    <col min="6408" max="6408" width="9.28515625" style="1604" customWidth="1"/>
    <col min="6409" max="6409" width="10" style="1604" customWidth="1"/>
    <col min="6410" max="6410" width="10.28515625" style="1604" customWidth="1"/>
    <col min="6411" max="6411" width="13.28515625" style="1604" customWidth="1"/>
    <col min="6412" max="6416" width="9.140625" style="1604"/>
    <col min="6417" max="6417" width="11.28515625" style="1604" customWidth="1"/>
    <col min="6418" max="6656" width="9.140625" style="1604"/>
    <col min="6657" max="6657" width="46.7109375" style="1604" customWidth="1"/>
    <col min="6658" max="6658" width="64" style="1604" customWidth="1"/>
    <col min="6659" max="6659" width="10.42578125" style="1604" customWidth="1"/>
    <col min="6660" max="6661" width="10.85546875" style="1604" customWidth="1"/>
    <col min="6662" max="6663" width="8.28515625" style="1604" customWidth="1"/>
    <col min="6664" max="6664" width="9.28515625" style="1604" customWidth="1"/>
    <col min="6665" max="6665" width="10" style="1604" customWidth="1"/>
    <col min="6666" max="6666" width="10.28515625" style="1604" customWidth="1"/>
    <col min="6667" max="6667" width="13.28515625" style="1604" customWidth="1"/>
    <col min="6668" max="6672" width="9.140625" style="1604"/>
    <col min="6673" max="6673" width="11.28515625" style="1604" customWidth="1"/>
    <col min="6674" max="6912" width="9.140625" style="1604"/>
    <col min="6913" max="6913" width="46.7109375" style="1604" customWidth="1"/>
    <col min="6914" max="6914" width="64" style="1604" customWidth="1"/>
    <col min="6915" max="6915" width="10.42578125" style="1604" customWidth="1"/>
    <col min="6916" max="6917" width="10.85546875" style="1604" customWidth="1"/>
    <col min="6918" max="6919" width="8.28515625" style="1604" customWidth="1"/>
    <col min="6920" max="6920" width="9.28515625" style="1604" customWidth="1"/>
    <col min="6921" max="6921" width="10" style="1604" customWidth="1"/>
    <col min="6922" max="6922" width="10.28515625" style="1604" customWidth="1"/>
    <col min="6923" max="6923" width="13.28515625" style="1604" customWidth="1"/>
    <col min="6924" max="6928" width="9.140625" style="1604"/>
    <col min="6929" max="6929" width="11.28515625" style="1604" customWidth="1"/>
    <col min="6930" max="7168" width="9.140625" style="1604"/>
    <col min="7169" max="7169" width="46.7109375" style="1604" customWidth="1"/>
    <col min="7170" max="7170" width="64" style="1604" customWidth="1"/>
    <col min="7171" max="7171" width="10.42578125" style="1604" customWidth="1"/>
    <col min="7172" max="7173" width="10.85546875" style="1604" customWidth="1"/>
    <col min="7174" max="7175" width="8.28515625" style="1604" customWidth="1"/>
    <col min="7176" max="7176" width="9.28515625" style="1604" customWidth="1"/>
    <col min="7177" max="7177" width="10" style="1604" customWidth="1"/>
    <col min="7178" max="7178" width="10.28515625" style="1604" customWidth="1"/>
    <col min="7179" max="7179" width="13.28515625" style="1604" customWidth="1"/>
    <col min="7180" max="7184" width="9.140625" style="1604"/>
    <col min="7185" max="7185" width="11.28515625" style="1604" customWidth="1"/>
    <col min="7186" max="7424" width="9.140625" style="1604"/>
    <col min="7425" max="7425" width="46.7109375" style="1604" customWidth="1"/>
    <col min="7426" max="7426" width="64" style="1604" customWidth="1"/>
    <col min="7427" max="7427" width="10.42578125" style="1604" customWidth="1"/>
    <col min="7428" max="7429" width="10.85546875" style="1604" customWidth="1"/>
    <col min="7430" max="7431" width="8.28515625" style="1604" customWidth="1"/>
    <col min="7432" max="7432" width="9.28515625" style="1604" customWidth="1"/>
    <col min="7433" max="7433" width="10" style="1604" customWidth="1"/>
    <col min="7434" max="7434" width="10.28515625" style="1604" customWidth="1"/>
    <col min="7435" max="7435" width="13.28515625" style="1604" customWidth="1"/>
    <col min="7436" max="7440" width="9.140625" style="1604"/>
    <col min="7441" max="7441" width="11.28515625" style="1604" customWidth="1"/>
    <col min="7442" max="7680" width="9.140625" style="1604"/>
    <col min="7681" max="7681" width="46.7109375" style="1604" customWidth="1"/>
    <col min="7682" max="7682" width="64" style="1604" customWidth="1"/>
    <col min="7683" max="7683" width="10.42578125" style="1604" customWidth="1"/>
    <col min="7684" max="7685" width="10.85546875" style="1604" customWidth="1"/>
    <col min="7686" max="7687" width="8.28515625" style="1604" customWidth="1"/>
    <col min="7688" max="7688" width="9.28515625" style="1604" customWidth="1"/>
    <col min="7689" max="7689" width="10" style="1604" customWidth="1"/>
    <col min="7690" max="7690" width="10.28515625" style="1604" customWidth="1"/>
    <col min="7691" max="7691" width="13.28515625" style="1604" customWidth="1"/>
    <col min="7692" max="7696" width="9.140625" style="1604"/>
    <col min="7697" max="7697" width="11.28515625" style="1604" customWidth="1"/>
    <col min="7698" max="7936" width="9.140625" style="1604"/>
    <col min="7937" max="7937" width="46.7109375" style="1604" customWidth="1"/>
    <col min="7938" max="7938" width="64" style="1604" customWidth="1"/>
    <col min="7939" max="7939" width="10.42578125" style="1604" customWidth="1"/>
    <col min="7940" max="7941" width="10.85546875" style="1604" customWidth="1"/>
    <col min="7942" max="7943" width="8.28515625" style="1604" customWidth="1"/>
    <col min="7944" max="7944" width="9.28515625" style="1604" customWidth="1"/>
    <col min="7945" max="7945" width="10" style="1604" customWidth="1"/>
    <col min="7946" max="7946" width="10.28515625" style="1604" customWidth="1"/>
    <col min="7947" max="7947" width="13.28515625" style="1604" customWidth="1"/>
    <col min="7948" max="7952" width="9.140625" style="1604"/>
    <col min="7953" max="7953" width="11.28515625" style="1604" customWidth="1"/>
    <col min="7954" max="8192" width="9.140625" style="1604"/>
    <col min="8193" max="8193" width="46.7109375" style="1604" customWidth="1"/>
    <col min="8194" max="8194" width="64" style="1604" customWidth="1"/>
    <col min="8195" max="8195" width="10.42578125" style="1604" customWidth="1"/>
    <col min="8196" max="8197" width="10.85546875" style="1604" customWidth="1"/>
    <col min="8198" max="8199" width="8.28515625" style="1604" customWidth="1"/>
    <col min="8200" max="8200" width="9.28515625" style="1604" customWidth="1"/>
    <col min="8201" max="8201" width="10" style="1604" customWidth="1"/>
    <col min="8202" max="8202" width="10.28515625" style="1604" customWidth="1"/>
    <col min="8203" max="8203" width="13.28515625" style="1604" customWidth="1"/>
    <col min="8204" max="8208" width="9.140625" style="1604"/>
    <col min="8209" max="8209" width="11.28515625" style="1604" customWidth="1"/>
    <col min="8210" max="8448" width="9.140625" style="1604"/>
    <col min="8449" max="8449" width="46.7109375" style="1604" customWidth="1"/>
    <col min="8450" max="8450" width="64" style="1604" customWidth="1"/>
    <col min="8451" max="8451" width="10.42578125" style="1604" customWidth="1"/>
    <col min="8452" max="8453" width="10.85546875" style="1604" customWidth="1"/>
    <col min="8454" max="8455" width="8.28515625" style="1604" customWidth="1"/>
    <col min="8456" max="8456" width="9.28515625" style="1604" customWidth="1"/>
    <col min="8457" max="8457" width="10" style="1604" customWidth="1"/>
    <col min="8458" max="8458" width="10.28515625" style="1604" customWidth="1"/>
    <col min="8459" max="8459" width="13.28515625" style="1604" customWidth="1"/>
    <col min="8460" max="8464" width="9.140625" style="1604"/>
    <col min="8465" max="8465" width="11.28515625" style="1604" customWidth="1"/>
    <col min="8466" max="8704" width="9.140625" style="1604"/>
    <col min="8705" max="8705" width="46.7109375" style="1604" customWidth="1"/>
    <col min="8706" max="8706" width="64" style="1604" customWidth="1"/>
    <col min="8707" max="8707" width="10.42578125" style="1604" customWidth="1"/>
    <col min="8708" max="8709" width="10.85546875" style="1604" customWidth="1"/>
    <col min="8710" max="8711" width="8.28515625" style="1604" customWidth="1"/>
    <col min="8712" max="8712" width="9.28515625" style="1604" customWidth="1"/>
    <col min="8713" max="8713" width="10" style="1604" customWidth="1"/>
    <col min="8714" max="8714" width="10.28515625" style="1604" customWidth="1"/>
    <col min="8715" max="8715" width="13.28515625" style="1604" customWidth="1"/>
    <col min="8716" max="8720" width="9.140625" style="1604"/>
    <col min="8721" max="8721" width="11.28515625" style="1604" customWidth="1"/>
    <col min="8722" max="8960" width="9.140625" style="1604"/>
    <col min="8961" max="8961" width="46.7109375" style="1604" customWidth="1"/>
    <col min="8962" max="8962" width="64" style="1604" customWidth="1"/>
    <col min="8963" max="8963" width="10.42578125" style="1604" customWidth="1"/>
    <col min="8964" max="8965" width="10.85546875" style="1604" customWidth="1"/>
    <col min="8966" max="8967" width="8.28515625" style="1604" customWidth="1"/>
    <col min="8968" max="8968" width="9.28515625" style="1604" customWidth="1"/>
    <col min="8969" max="8969" width="10" style="1604" customWidth="1"/>
    <col min="8970" max="8970" width="10.28515625" style="1604" customWidth="1"/>
    <col min="8971" max="8971" width="13.28515625" style="1604" customWidth="1"/>
    <col min="8972" max="8976" width="9.140625" style="1604"/>
    <col min="8977" max="8977" width="11.28515625" style="1604" customWidth="1"/>
    <col min="8978" max="9216" width="9.140625" style="1604"/>
    <col min="9217" max="9217" width="46.7109375" style="1604" customWidth="1"/>
    <col min="9218" max="9218" width="64" style="1604" customWidth="1"/>
    <col min="9219" max="9219" width="10.42578125" style="1604" customWidth="1"/>
    <col min="9220" max="9221" width="10.85546875" style="1604" customWidth="1"/>
    <col min="9222" max="9223" width="8.28515625" style="1604" customWidth="1"/>
    <col min="9224" max="9224" width="9.28515625" style="1604" customWidth="1"/>
    <col min="9225" max="9225" width="10" style="1604" customWidth="1"/>
    <col min="9226" max="9226" width="10.28515625" style="1604" customWidth="1"/>
    <col min="9227" max="9227" width="13.28515625" style="1604" customWidth="1"/>
    <col min="9228" max="9232" width="9.140625" style="1604"/>
    <col min="9233" max="9233" width="11.28515625" style="1604" customWidth="1"/>
    <col min="9234" max="9472" width="9.140625" style="1604"/>
    <col min="9473" max="9473" width="46.7109375" style="1604" customWidth="1"/>
    <col min="9474" max="9474" width="64" style="1604" customWidth="1"/>
    <col min="9475" max="9475" width="10.42578125" style="1604" customWidth="1"/>
    <col min="9476" max="9477" width="10.85546875" style="1604" customWidth="1"/>
    <col min="9478" max="9479" width="8.28515625" style="1604" customWidth="1"/>
    <col min="9480" max="9480" width="9.28515625" style="1604" customWidth="1"/>
    <col min="9481" max="9481" width="10" style="1604" customWidth="1"/>
    <col min="9482" max="9482" width="10.28515625" style="1604" customWidth="1"/>
    <col min="9483" max="9483" width="13.28515625" style="1604" customWidth="1"/>
    <col min="9484" max="9488" width="9.140625" style="1604"/>
    <col min="9489" max="9489" width="11.28515625" style="1604" customWidth="1"/>
    <col min="9490" max="9728" width="9.140625" style="1604"/>
    <col min="9729" max="9729" width="46.7109375" style="1604" customWidth="1"/>
    <col min="9730" max="9730" width="64" style="1604" customWidth="1"/>
    <col min="9731" max="9731" width="10.42578125" style="1604" customWidth="1"/>
    <col min="9732" max="9733" width="10.85546875" style="1604" customWidth="1"/>
    <col min="9734" max="9735" width="8.28515625" style="1604" customWidth="1"/>
    <col min="9736" max="9736" width="9.28515625" style="1604" customWidth="1"/>
    <col min="9737" max="9737" width="10" style="1604" customWidth="1"/>
    <col min="9738" max="9738" width="10.28515625" style="1604" customWidth="1"/>
    <col min="9739" max="9739" width="13.28515625" style="1604" customWidth="1"/>
    <col min="9740" max="9744" width="9.140625" style="1604"/>
    <col min="9745" max="9745" width="11.28515625" style="1604" customWidth="1"/>
    <col min="9746" max="9984" width="9.140625" style="1604"/>
    <col min="9985" max="9985" width="46.7109375" style="1604" customWidth="1"/>
    <col min="9986" max="9986" width="64" style="1604" customWidth="1"/>
    <col min="9987" max="9987" width="10.42578125" style="1604" customWidth="1"/>
    <col min="9988" max="9989" width="10.85546875" style="1604" customWidth="1"/>
    <col min="9990" max="9991" width="8.28515625" style="1604" customWidth="1"/>
    <col min="9992" max="9992" width="9.28515625" style="1604" customWidth="1"/>
    <col min="9993" max="9993" width="10" style="1604" customWidth="1"/>
    <col min="9994" max="9994" width="10.28515625" style="1604" customWidth="1"/>
    <col min="9995" max="9995" width="13.28515625" style="1604" customWidth="1"/>
    <col min="9996" max="10000" width="9.140625" style="1604"/>
    <col min="10001" max="10001" width="11.28515625" style="1604" customWidth="1"/>
    <col min="10002" max="10240" width="9.140625" style="1604"/>
    <col min="10241" max="10241" width="46.7109375" style="1604" customWidth="1"/>
    <col min="10242" max="10242" width="64" style="1604" customWidth="1"/>
    <col min="10243" max="10243" width="10.42578125" style="1604" customWidth="1"/>
    <col min="10244" max="10245" width="10.85546875" style="1604" customWidth="1"/>
    <col min="10246" max="10247" width="8.28515625" style="1604" customWidth="1"/>
    <col min="10248" max="10248" width="9.28515625" style="1604" customWidth="1"/>
    <col min="10249" max="10249" width="10" style="1604" customWidth="1"/>
    <col min="10250" max="10250" width="10.28515625" style="1604" customWidth="1"/>
    <col min="10251" max="10251" width="13.28515625" style="1604" customWidth="1"/>
    <col min="10252" max="10256" width="9.140625" style="1604"/>
    <col min="10257" max="10257" width="11.28515625" style="1604" customWidth="1"/>
    <col min="10258" max="10496" width="9.140625" style="1604"/>
    <col min="10497" max="10497" width="46.7109375" style="1604" customWidth="1"/>
    <col min="10498" max="10498" width="64" style="1604" customWidth="1"/>
    <col min="10499" max="10499" width="10.42578125" style="1604" customWidth="1"/>
    <col min="10500" max="10501" width="10.85546875" style="1604" customWidth="1"/>
    <col min="10502" max="10503" width="8.28515625" style="1604" customWidth="1"/>
    <col min="10504" max="10504" width="9.28515625" style="1604" customWidth="1"/>
    <col min="10505" max="10505" width="10" style="1604" customWidth="1"/>
    <col min="10506" max="10506" width="10.28515625" style="1604" customWidth="1"/>
    <col min="10507" max="10507" width="13.28515625" style="1604" customWidth="1"/>
    <col min="10508" max="10512" width="9.140625" style="1604"/>
    <col min="10513" max="10513" width="11.28515625" style="1604" customWidth="1"/>
    <col min="10514" max="10752" width="9.140625" style="1604"/>
    <col min="10753" max="10753" width="46.7109375" style="1604" customWidth="1"/>
    <col min="10754" max="10754" width="64" style="1604" customWidth="1"/>
    <col min="10755" max="10755" width="10.42578125" style="1604" customWidth="1"/>
    <col min="10756" max="10757" width="10.85546875" style="1604" customWidth="1"/>
    <col min="10758" max="10759" width="8.28515625" style="1604" customWidth="1"/>
    <col min="10760" max="10760" width="9.28515625" style="1604" customWidth="1"/>
    <col min="10761" max="10761" width="10" style="1604" customWidth="1"/>
    <col min="10762" max="10762" width="10.28515625" style="1604" customWidth="1"/>
    <col min="10763" max="10763" width="13.28515625" style="1604" customWidth="1"/>
    <col min="10764" max="10768" width="9.140625" style="1604"/>
    <col min="10769" max="10769" width="11.28515625" style="1604" customWidth="1"/>
    <col min="10770" max="11008" width="9.140625" style="1604"/>
    <col min="11009" max="11009" width="46.7109375" style="1604" customWidth="1"/>
    <col min="11010" max="11010" width="64" style="1604" customWidth="1"/>
    <col min="11011" max="11011" width="10.42578125" style="1604" customWidth="1"/>
    <col min="11012" max="11013" width="10.85546875" style="1604" customWidth="1"/>
    <col min="11014" max="11015" width="8.28515625" style="1604" customWidth="1"/>
    <col min="11016" max="11016" width="9.28515625" style="1604" customWidth="1"/>
    <col min="11017" max="11017" width="10" style="1604" customWidth="1"/>
    <col min="11018" max="11018" width="10.28515625" style="1604" customWidth="1"/>
    <col min="11019" max="11019" width="13.28515625" style="1604" customWidth="1"/>
    <col min="11020" max="11024" width="9.140625" style="1604"/>
    <col min="11025" max="11025" width="11.28515625" style="1604" customWidth="1"/>
    <col min="11026" max="11264" width="9.140625" style="1604"/>
    <col min="11265" max="11265" width="46.7109375" style="1604" customWidth="1"/>
    <col min="11266" max="11266" width="64" style="1604" customWidth="1"/>
    <col min="11267" max="11267" width="10.42578125" style="1604" customWidth="1"/>
    <col min="11268" max="11269" width="10.85546875" style="1604" customWidth="1"/>
    <col min="11270" max="11271" width="8.28515625" style="1604" customWidth="1"/>
    <col min="11272" max="11272" width="9.28515625" style="1604" customWidth="1"/>
    <col min="11273" max="11273" width="10" style="1604" customWidth="1"/>
    <col min="11274" max="11274" width="10.28515625" style="1604" customWidth="1"/>
    <col min="11275" max="11275" width="13.28515625" style="1604" customWidth="1"/>
    <col min="11276" max="11280" width="9.140625" style="1604"/>
    <col min="11281" max="11281" width="11.28515625" style="1604" customWidth="1"/>
    <col min="11282" max="11520" width="9.140625" style="1604"/>
    <col min="11521" max="11521" width="46.7109375" style="1604" customWidth="1"/>
    <col min="11522" max="11522" width="64" style="1604" customWidth="1"/>
    <col min="11523" max="11523" width="10.42578125" style="1604" customWidth="1"/>
    <col min="11524" max="11525" width="10.85546875" style="1604" customWidth="1"/>
    <col min="11526" max="11527" width="8.28515625" style="1604" customWidth="1"/>
    <col min="11528" max="11528" width="9.28515625" style="1604" customWidth="1"/>
    <col min="11529" max="11529" width="10" style="1604" customWidth="1"/>
    <col min="11530" max="11530" width="10.28515625" style="1604" customWidth="1"/>
    <col min="11531" max="11531" width="13.28515625" style="1604" customWidth="1"/>
    <col min="11532" max="11536" width="9.140625" style="1604"/>
    <col min="11537" max="11537" width="11.28515625" style="1604" customWidth="1"/>
    <col min="11538" max="11776" width="9.140625" style="1604"/>
    <col min="11777" max="11777" width="46.7109375" style="1604" customWidth="1"/>
    <col min="11778" max="11778" width="64" style="1604" customWidth="1"/>
    <col min="11779" max="11779" width="10.42578125" style="1604" customWidth="1"/>
    <col min="11780" max="11781" width="10.85546875" style="1604" customWidth="1"/>
    <col min="11782" max="11783" width="8.28515625" style="1604" customWidth="1"/>
    <col min="11784" max="11784" width="9.28515625" style="1604" customWidth="1"/>
    <col min="11785" max="11785" width="10" style="1604" customWidth="1"/>
    <col min="11786" max="11786" width="10.28515625" style="1604" customWidth="1"/>
    <col min="11787" max="11787" width="13.28515625" style="1604" customWidth="1"/>
    <col min="11788" max="11792" width="9.140625" style="1604"/>
    <col min="11793" max="11793" width="11.28515625" style="1604" customWidth="1"/>
    <col min="11794" max="12032" width="9.140625" style="1604"/>
    <col min="12033" max="12033" width="46.7109375" style="1604" customWidth="1"/>
    <col min="12034" max="12034" width="64" style="1604" customWidth="1"/>
    <col min="12035" max="12035" width="10.42578125" style="1604" customWidth="1"/>
    <col min="12036" max="12037" width="10.85546875" style="1604" customWidth="1"/>
    <col min="12038" max="12039" width="8.28515625" style="1604" customWidth="1"/>
    <col min="12040" max="12040" width="9.28515625" style="1604" customWidth="1"/>
    <col min="12041" max="12041" width="10" style="1604" customWidth="1"/>
    <col min="12042" max="12042" width="10.28515625" style="1604" customWidth="1"/>
    <col min="12043" max="12043" width="13.28515625" style="1604" customWidth="1"/>
    <col min="12044" max="12048" width="9.140625" style="1604"/>
    <col min="12049" max="12049" width="11.28515625" style="1604" customWidth="1"/>
    <col min="12050" max="12288" width="9.140625" style="1604"/>
    <col min="12289" max="12289" width="46.7109375" style="1604" customWidth="1"/>
    <col min="12290" max="12290" width="64" style="1604" customWidth="1"/>
    <col min="12291" max="12291" width="10.42578125" style="1604" customWidth="1"/>
    <col min="12292" max="12293" width="10.85546875" style="1604" customWidth="1"/>
    <col min="12294" max="12295" width="8.28515625" style="1604" customWidth="1"/>
    <col min="12296" max="12296" width="9.28515625" style="1604" customWidth="1"/>
    <col min="12297" max="12297" width="10" style="1604" customWidth="1"/>
    <col min="12298" max="12298" width="10.28515625" style="1604" customWidth="1"/>
    <col min="12299" max="12299" width="13.28515625" style="1604" customWidth="1"/>
    <col min="12300" max="12304" width="9.140625" style="1604"/>
    <col min="12305" max="12305" width="11.28515625" style="1604" customWidth="1"/>
    <col min="12306" max="12544" width="9.140625" style="1604"/>
    <col min="12545" max="12545" width="46.7109375" style="1604" customWidth="1"/>
    <col min="12546" max="12546" width="64" style="1604" customWidth="1"/>
    <col min="12547" max="12547" width="10.42578125" style="1604" customWidth="1"/>
    <col min="12548" max="12549" width="10.85546875" style="1604" customWidth="1"/>
    <col min="12550" max="12551" width="8.28515625" style="1604" customWidth="1"/>
    <col min="12552" max="12552" width="9.28515625" style="1604" customWidth="1"/>
    <col min="12553" max="12553" width="10" style="1604" customWidth="1"/>
    <col min="12554" max="12554" width="10.28515625" style="1604" customWidth="1"/>
    <col min="12555" max="12555" width="13.28515625" style="1604" customWidth="1"/>
    <col min="12556" max="12560" width="9.140625" style="1604"/>
    <col min="12561" max="12561" width="11.28515625" style="1604" customWidth="1"/>
    <col min="12562" max="12800" width="9.140625" style="1604"/>
    <col min="12801" max="12801" width="46.7109375" style="1604" customWidth="1"/>
    <col min="12802" max="12802" width="64" style="1604" customWidth="1"/>
    <col min="12803" max="12803" width="10.42578125" style="1604" customWidth="1"/>
    <col min="12804" max="12805" width="10.85546875" style="1604" customWidth="1"/>
    <col min="12806" max="12807" width="8.28515625" style="1604" customWidth="1"/>
    <col min="12808" max="12808" width="9.28515625" style="1604" customWidth="1"/>
    <col min="12809" max="12809" width="10" style="1604" customWidth="1"/>
    <col min="12810" max="12810" width="10.28515625" style="1604" customWidth="1"/>
    <col min="12811" max="12811" width="13.28515625" style="1604" customWidth="1"/>
    <col min="12812" max="12816" width="9.140625" style="1604"/>
    <col min="12817" max="12817" width="11.28515625" style="1604" customWidth="1"/>
    <col min="12818" max="13056" width="9.140625" style="1604"/>
    <col min="13057" max="13057" width="46.7109375" style="1604" customWidth="1"/>
    <col min="13058" max="13058" width="64" style="1604" customWidth="1"/>
    <col min="13059" max="13059" width="10.42578125" style="1604" customWidth="1"/>
    <col min="13060" max="13061" width="10.85546875" style="1604" customWidth="1"/>
    <col min="13062" max="13063" width="8.28515625" style="1604" customWidth="1"/>
    <col min="13064" max="13064" width="9.28515625" style="1604" customWidth="1"/>
    <col min="13065" max="13065" width="10" style="1604" customWidth="1"/>
    <col min="13066" max="13066" width="10.28515625" style="1604" customWidth="1"/>
    <col min="13067" max="13067" width="13.28515625" style="1604" customWidth="1"/>
    <col min="13068" max="13072" width="9.140625" style="1604"/>
    <col min="13073" max="13073" width="11.28515625" style="1604" customWidth="1"/>
    <col min="13074" max="13312" width="9.140625" style="1604"/>
    <col min="13313" max="13313" width="46.7109375" style="1604" customWidth="1"/>
    <col min="13314" max="13314" width="64" style="1604" customWidth="1"/>
    <col min="13315" max="13315" width="10.42578125" style="1604" customWidth="1"/>
    <col min="13316" max="13317" width="10.85546875" style="1604" customWidth="1"/>
    <col min="13318" max="13319" width="8.28515625" style="1604" customWidth="1"/>
    <col min="13320" max="13320" width="9.28515625" style="1604" customWidth="1"/>
    <col min="13321" max="13321" width="10" style="1604" customWidth="1"/>
    <col min="13322" max="13322" width="10.28515625" style="1604" customWidth="1"/>
    <col min="13323" max="13323" width="13.28515625" style="1604" customWidth="1"/>
    <col min="13324" max="13328" width="9.140625" style="1604"/>
    <col min="13329" max="13329" width="11.28515625" style="1604" customWidth="1"/>
    <col min="13330" max="13568" width="9.140625" style="1604"/>
    <col min="13569" max="13569" width="46.7109375" style="1604" customWidth="1"/>
    <col min="13570" max="13570" width="64" style="1604" customWidth="1"/>
    <col min="13571" max="13571" width="10.42578125" style="1604" customWidth="1"/>
    <col min="13572" max="13573" width="10.85546875" style="1604" customWidth="1"/>
    <col min="13574" max="13575" width="8.28515625" style="1604" customWidth="1"/>
    <col min="13576" max="13576" width="9.28515625" style="1604" customWidth="1"/>
    <col min="13577" max="13577" width="10" style="1604" customWidth="1"/>
    <col min="13578" max="13578" width="10.28515625" style="1604" customWidth="1"/>
    <col min="13579" max="13579" width="13.28515625" style="1604" customWidth="1"/>
    <col min="13580" max="13584" width="9.140625" style="1604"/>
    <col min="13585" max="13585" width="11.28515625" style="1604" customWidth="1"/>
    <col min="13586" max="13824" width="9.140625" style="1604"/>
    <col min="13825" max="13825" width="46.7109375" style="1604" customWidth="1"/>
    <col min="13826" max="13826" width="64" style="1604" customWidth="1"/>
    <col min="13827" max="13827" width="10.42578125" style="1604" customWidth="1"/>
    <col min="13828" max="13829" width="10.85546875" style="1604" customWidth="1"/>
    <col min="13830" max="13831" width="8.28515625" style="1604" customWidth="1"/>
    <col min="13832" max="13832" width="9.28515625" style="1604" customWidth="1"/>
    <col min="13833" max="13833" width="10" style="1604" customWidth="1"/>
    <col min="13834" max="13834" width="10.28515625" style="1604" customWidth="1"/>
    <col min="13835" max="13835" width="13.28515625" style="1604" customWidth="1"/>
    <col min="13836" max="13840" width="9.140625" style="1604"/>
    <col min="13841" max="13841" width="11.28515625" style="1604" customWidth="1"/>
    <col min="13842" max="14080" width="9.140625" style="1604"/>
    <col min="14081" max="14081" width="46.7109375" style="1604" customWidth="1"/>
    <col min="14082" max="14082" width="64" style="1604" customWidth="1"/>
    <col min="14083" max="14083" width="10.42578125" style="1604" customWidth="1"/>
    <col min="14084" max="14085" width="10.85546875" style="1604" customWidth="1"/>
    <col min="14086" max="14087" width="8.28515625" style="1604" customWidth="1"/>
    <col min="14088" max="14088" width="9.28515625" style="1604" customWidth="1"/>
    <col min="14089" max="14089" width="10" style="1604" customWidth="1"/>
    <col min="14090" max="14090" width="10.28515625" style="1604" customWidth="1"/>
    <col min="14091" max="14091" width="13.28515625" style="1604" customWidth="1"/>
    <col min="14092" max="14096" width="9.140625" style="1604"/>
    <col min="14097" max="14097" width="11.28515625" style="1604" customWidth="1"/>
    <col min="14098" max="14336" width="9.140625" style="1604"/>
    <col min="14337" max="14337" width="46.7109375" style="1604" customWidth="1"/>
    <col min="14338" max="14338" width="64" style="1604" customWidth="1"/>
    <col min="14339" max="14339" width="10.42578125" style="1604" customWidth="1"/>
    <col min="14340" max="14341" width="10.85546875" style="1604" customWidth="1"/>
    <col min="14342" max="14343" width="8.28515625" style="1604" customWidth="1"/>
    <col min="14344" max="14344" width="9.28515625" style="1604" customWidth="1"/>
    <col min="14345" max="14345" width="10" style="1604" customWidth="1"/>
    <col min="14346" max="14346" width="10.28515625" style="1604" customWidth="1"/>
    <col min="14347" max="14347" width="13.28515625" style="1604" customWidth="1"/>
    <col min="14348" max="14352" width="9.140625" style="1604"/>
    <col min="14353" max="14353" width="11.28515625" style="1604" customWidth="1"/>
    <col min="14354" max="14592" width="9.140625" style="1604"/>
    <col min="14593" max="14593" width="46.7109375" style="1604" customWidth="1"/>
    <col min="14594" max="14594" width="64" style="1604" customWidth="1"/>
    <col min="14595" max="14595" width="10.42578125" style="1604" customWidth="1"/>
    <col min="14596" max="14597" width="10.85546875" style="1604" customWidth="1"/>
    <col min="14598" max="14599" width="8.28515625" style="1604" customWidth="1"/>
    <col min="14600" max="14600" width="9.28515625" style="1604" customWidth="1"/>
    <col min="14601" max="14601" width="10" style="1604" customWidth="1"/>
    <col min="14602" max="14602" width="10.28515625" style="1604" customWidth="1"/>
    <col min="14603" max="14603" width="13.28515625" style="1604" customWidth="1"/>
    <col min="14604" max="14608" width="9.140625" style="1604"/>
    <col min="14609" max="14609" width="11.28515625" style="1604" customWidth="1"/>
    <col min="14610" max="14848" width="9.140625" style="1604"/>
    <col min="14849" max="14849" width="46.7109375" style="1604" customWidth="1"/>
    <col min="14850" max="14850" width="64" style="1604" customWidth="1"/>
    <col min="14851" max="14851" width="10.42578125" style="1604" customWidth="1"/>
    <col min="14852" max="14853" width="10.85546875" style="1604" customWidth="1"/>
    <col min="14854" max="14855" width="8.28515625" style="1604" customWidth="1"/>
    <col min="14856" max="14856" width="9.28515625" style="1604" customWidth="1"/>
    <col min="14857" max="14857" width="10" style="1604" customWidth="1"/>
    <col min="14858" max="14858" width="10.28515625" style="1604" customWidth="1"/>
    <col min="14859" max="14859" width="13.28515625" style="1604" customWidth="1"/>
    <col min="14860" max="14864" width="9.140625" style="1604"/>
    <col min="14865" max="14865" width="11.28515625" style="1604" customWidth="1"/>
    <col min="14866" max="15104" width="9.140625" style="1604"/>
    <col min="15105" max="15105" width="46.7109375" style="1604" customWidth="1"/>
    <col min="15106" max="15106" width="64" style="1604" customWidth="1"/>
    <col min="15107" max="15107" width="10.42578125" style="1604" customWidth="1"/>
    <col min="15108" max="15109" width="10.85546875" style="1604" customWidth="1"/>
    <col min="15110" max="15111" width="8.28515625" style="1604" customWidth="1"/>
    <col min="15112" max="15112" width="9.28515625" style="1604" customWidth="1"/>
    <col min="15113" max="15113" width="10" style="1604" customWidth="1"/>
    <col min="15114" max="15114" width="10.28515625" style="1604" customWidth="1"/>
    <col min="15115" max="15115" width="13.28515625" style="1604" customWidth="1"/>
    <col min="15116" max="15120" width="9.140625" style="1604"/>
    <col min="15121" max="15121" width="11.28515625" style="1604" customWidth="1"/>
    <col min="15122" max="15360" width="9.140625" style="1604"/>
    <col min="15361" max="15361" width="46.7109375" style="1604" customWidth="1"/>
    <col min="15362" max="15362" width="64" style="1604" customWidth="1"/>
    <col min="15363" max="15363" width="10.42578125" style="1604" customWidth="1"/>
    <col min="15364" max="15365" width="10.85546875" style="1604" customWidth="1"/>
    <col min="15366" max="15367" width="8.28515625" style="1604" customWidth="1"/>
    <col min="15368" max="15368" width="9.28515625" style="1604" customWidth="1"/>
    <col min="15369" max="15369" width="10" style="1604" customWidth="1"/>
    <col min="15370" max="15370" width="10.28515625" style="1604" customWidth="1"/>
    <col min="15371" max="15371" width="13.28515625" style="1604" customWidth="1"/>
    <col min="15372" max="15376" width="9.140625" style="1604"/>
    <col min="15377" max="15377" width="11.28515625" style="1604" customWidth="1"/>
    <col min="15378" max="15616" width="9.140625" style="1604"/>
    <col min="15617" max="15617" width="46.7109375" style="1604" customWidth="1"/>
    <col min="15618" max="15618" width="64" style="1604" customWidth="1"/>
    <col min="15619" max="15619" width="10.42578125" style="1604" customWidth="1"/>
    <col min="15620" max="15621" width="10.85546875" style="1604" customWidth="1"/>
    <col min="15622" max="15623" width="8.28515625" style="1604" customWidth="1"/>
    <col min="15624" max="15624" width="9.28515625" style="1604" customWidth="1"/>
    <col min="15625" max="15625" width="10" style="1604" customWidth="1"/>
    <col min="15626" max="15626" width="10.28515625" style="1604" customWidth="1"/>
    <col min="15627" max="15627" width="13.28515625" style="1604" customWidth="1"/>
    <col min="15628" max="15632" width="9.140625" style="1604"/>
    <col min="15633" max="15633" width="11.28515625" style="1604" customWidth="1"/>
    <col min="15634" max="15872" width="9.140625" style="1604"/>
    <col min="15873" max="15873" width="46.7109375" style="1604" customWidth="1"/>
    <col min="15874" max="15874" width="64" style="1604" customWidth="1"/>
    <col min="15875" max="15875" width="10.42578125" style="1604" customWidth="1"/>
    <col min="15876" max="15877" width="10.85546875" style="1604" customWidth="1"/>
    <col min="15878" max="15879" width="8.28515625" style="1604" customWidth="1"/>
    <col min="15880" max="15880" width="9.28515625" style="1604" customWidth="1"/>
    <col min="15881" max="15881" width="10" style="1604" customWidth="1"/>
    <col min="15882" max="15882" width="10.28515625" style="1604" customWidth="1"/>
    <col min="15883" max="15883" width="13.28515625" style="1604" customWidth="1"/>
    <col min="15884" max="15888" width="9.140625" style="1604"/>
    <col min="15889" max="15889" width="11.28515625" style="1604" customWidth="1"/>
    <col min="15890" max="16128" width="9.140625" style="1604"/>
    <col min="16129" max="16129" width="46.7109375" style="1604" customWidth="1"/>
    <col min="16130" max="16130" width="64" style="1604" customWidth="1"/>
    <col min="16131" max="16131" width="10.42578125" style="1604" customWidth="1"/>
    <col min="16132" max="16133" width="10.85546875" style="1604" customWidth="1"/>
    <col min="16134" max="16135" width="8.28515625" style="1604" customWidth="1"/>
    <col min="16136" max="16136" width="9.28515625" style="1604" customWidth="1"/>
    <col min="16137" max="16137" width="10" style="1604" customWidth="1"/>
    <col min="16138" max="16138" width="10.28515625" style="1604" customWidth="1"/>
    <col min="16139" max="16139" width="13.28515625" style="1604" customWidth="1"/>
    <col min="16140" max="16144" width="9.140625" style="1604"/>
    <col min="16145" max="16145" width="11.28515625" style="1604" customWidth="1"/>
    <col min="16146" max="16384" width="9.140625" style="1604"/>
  </cols>
  <sheetData>
    <row r="1" spans="1:11" ht="30" customHeight="1">
      <c r="A1" s="1750" t="s">
        <v>1136</v>
      </c>
      <c r="B1" s="1750"/>
      <c r="C1" s="1750"/>
      <c r="D1" s="1750"/>
      <c r="E1" s="1750"/>
      <c r="F1" s="1750"/>
      <c r="G1" s="1750"/>
      <c r="H1" s="1750"/>
      <c r="I1" s="1750"/>
      <c r="J1" s="1750"/>
      <c r="K1" s="1750"/>
    </row>
    <row r="2" spans="1:11" ht="30" customHeight="1">
      <c r="A2" s="1751" t="s">
        <v>1137</v>
      </c>
      <c r="B2" s="1751"/>
      <c r="C2" s="1751"/>
      <c r="D2" s="1751"/>
      <c r="E2" s="1751"/>
      <c r="F2" s="1751"/>
      <c r="G2" s="1751"/>
      <c r="H2" s="1751"/>
      <c r="I2" s="1751"/>
      <c r="J2" s="1751"/>
      <c r="K2" s="1751"/>
    </row>
    <row r="3" spans="1:11" ht="30" customHeight="1">
      <c r="A3" s="1752" t="s">
        <v>1138</v>
      </c>
      <c r="C3" s="1753"/>
      <c r="D3" s="1753"/>
      <c r="E3" s="1753"/>
      <c r="F3" s="1753"/>
      <c r="G3" s="1753"/>
      <c r="H3" s="1753"/>
      <c r="I3" s="1753"/>
      <c r="J3" s="1753"/>
      <c r="K3" s="1754" t="s">
        <v>1139</v>
      </c>
    </row>
    <row r="4" spans="1:11" ht="30" customHeight="1">
      <c r="A4" s="1755"/>
      <c r="B4" s="1756" t="s">
        <v>1140</v>
      </c>
      <c r="C4" s="1757"/>
      <c r="D4" s="1758" t="s">
        <v>1141</v>
      </c>
      <c r="E4" s="1759"/>
      <c r="F4" s="1757"/>
      <c r="G4" s="1758" t="s">
        <v>843</v>
      </c>
      <c r="H4" s="1758"/>
      <c r="I4" s="1760"/>
      <c r="J4" s="1758" t="s">
        <v>130</v>
      </c>
      <c r="K4" s="1759"/>
    </row>
    <row r="5" spans="1:11" ht="30" customHeight="1">
      <c r="A5" s="1761"/>
      <c r="B5" s="1762" t="s">
        <v>1142</v>
      </c>
      <c r="C5" s="1763"/>
      <c r="D5" s="1764" t="s">
        <v>844</v>
      </c>
      <c r="E5" s="1765"/>
      <c r="F5" s="1763"/>
      <c r="G5" s="1764" t="s">
        <v>1143</v>
      </c>
      <c r="H5" s="1764"/>
      <c r="I5" s="1766"/>
      <c r="J5" s="1764" t="s">
        <v>131</v>
      </c>
      <c r="K5" s="1765"/>
    </row>
    <row r="6" spans="1:11" ht="30" customHeight="1">
      <c r="A6" s="1761"/>
      <c r="B6" s="1767" t="s">
        <v>1144</v>
      </c>
      <c r="C6" s="1759" t="s">
        <v>1145</v>
      </c>
      <c r="D6" s="1768" t="s">
        <v>1146</v>
      </c>
      <c r="E6" s="1768" t="s">
        <v>130</v>
      </c>
      <c r="F6" s="1759" t="s">
        <v>1145</v>
      </c>
      <c r="G6" s="1769" t="s">
        <v>1146</v>
      </c>
      <c r="H6" s="1757" t="s">
        <v>130</v>
      </c>
      <c r="I6" s="1770" t="s">
        <v>1145</v>
      </c>
      <c r="J6" s="1768" t="s">
        <v>1146</v>
      </c>
      <c r="K6" s="1768" t="s">
        <v>130</v>
      </c>
    </row>
    <row r="7" spans="1:11" ht="30" customHeight="1">
      <c r="A7" s="1771" t="s">
        <v>1147</v>
      </c>
      <c r="B7" s="1772" t="s">
        <v>1148</v>
      </c>
      <c r="C7" s="1765" t="s">
        <v>780</v>
      </c>
      <c r="D7" s="1773" t="s">
        <v>779</v>
      </c>
      <c r="E7" s="1773" t="s">
        <v>131</v>
      </c>
      <c r="F7" s="1765" t="s">
        <v>780</v>
      </c>
      <c r="G7" s="1774" t="s">
        <v>779</v>
      </c>
      <c r="H7" s="1763" t="s">
        <v>131</v>
      </c>
      <c r="I7" s="1775" t="s">
        <v>780</v>
      </c>
      <c r="J7" s="1773" t="s">
        <v>779</v>
      </c>
      <c r="K7" s="1773" t="s">
        <v>131</v>
      </c>
    </row>
    <row r="8" spans="1:11" s="85" customFormat="1" ht="30" customHeight="1">
      <c r="A8" s="1776" t="s">
        <v>1149</v>
      </c>
      <c r="B8" s="1777" t="s">
        <v>1150</v>
      </c>
      <c r="C8" s="1778">
        <v>1307</v>
      </c>
      <c r="D8" s="1779">
        <v>850</v>
      </c>
      <c r="E8" s="1780">
        <f t="shared" ref="E8:E32" si="0">SUM(C8:D8)</f>
        <v>2157</v>
      </c>
      <c r="F8" s="1781">
        <v>84</v>
      </c>
      <c r="G8" s="1782">
        <v>65</v>
      </c>
      <c r="H8" s="1783">
        <f t="shared" ref="H8:H32" si="1">SUM(F8:G8)</f>
        <v>149</v>
      </c>
      <c r="I8" s="1784">
        <f>SUM(C8+F8)</f>
        <v>1391</v>
      </c>
      <c r="J8" s="1785">
        <f>SUM(D8+G8)</f>
        <v>915</v>
      </c>
      <c r="K8" s="1785">
        <f>SUM(E8+H8)</f>
        <v>2306</v>
      </c>
    </row>
    <row r="9" spans="1:11" s="85" customFormat="1" ht="30" customHeight="1">
      <c r="A9" s="1786" t="s">
        <v>1151</v>
      </c>
      <c r="B9" s="1787" t="s">
        <v>1152</v>
      </c>
      <c r="C9" s="1788">
        <v>1282</v>
      </c>
      <c r="D9" s="1789">
        <v>1290</v>
      </c>
      <c r="E9" s="1788">
        <f t="shared" si="0"/>
        <v>2572</v>
      </c>
      <c r="F9" s="1790">
        <v>69</v>
      </c>
      <c r="G9" s="1791">
        <v>53</v>
      </c>
      <c r="H9" s="1791">
        <f t="shared" si="1"/>
        <v>122</v>
      </c>
      <c r="I9" s="1792">
        <f t="shared" ref="I9:K13" si="2">C9+F9</f>
        <v>1351</v>
      </c>
      <c r="J9" s="1793">
        <f t="shared" si="2"/>
        <v>1343</v>
      </c>
      <c r="K9" s="1793">
        <f t="shared" si="2"/>
        <v>2694</v>
      </c>
    </row>
    <row r="10" spans="1:11" s="85" customFormat="1" ht="30" customHeight="1">
      <c r="A10" s="1786" t="s">
        <v>1153</v>
      </c>
      <c r="B10" s="1787" t="s">
        <v>1154</v>
      </c>
      <c r="C10" s="1788">
        <v>631</v>
      </c>
      <c r="D10" s="1789">
        <v>664</v>
      </c>
      <c r="E10" s="1788">
        <f t="shared" si="0"/>
        <v>1295</v>
      </c>
      <c r="F10" s="1790">
        <v>4</v>
      </c>
      <c r="G10" s="1791">
        <v>5</v>
      </c>
      <c r="H10" s="1791">
        <f t="shared" si="1"/>
        <v>9</v>
      </c>
      <c r="I10" s="1792">
        <f t="shared" si="2"/>
        <v>635</v>
      </c>
      <c r="J10" s="1793">
        <f t="shared" si="2"/>
        <v>669</v>
      </c>
      <c r="K10" s="1793">
        <f t="shared" si="2"/>
        <v>1304</v>
      </c>
    </row>
    <row r="11" spans="1:11" s="85" customFormat="1" ht="30" customHeight="1">
      <c r="A11" s="1786" t="s">
        <v>1155</v>
      </c>
      <c r="B11" s="1787" t="s">
        <v>1156</v>
      </c>
      <c r="C11" s="1788">
        <v>359</v>
      </c>
      <c r="D11" s="1789">
        <v>370</v>
      </c>
      <c r="E11" s="1788">
        <f>SUM(C11:D11)</f>
        <v>729</v>
      </c>
      <c r="F11" s="1790">
        <v>7</v>
      </c>
      <c r="G11" s="1791">
        <v>7</v>
      </c>
      <c r="H11" s="1791">
        <f>SUM(F11:G11)</f>
        <v>14</v>
      </c>
      <c r="I11" s="1792">
        <f t="shared" si="2"/>
        <v>366</v>
      </c>
      <c r="J11" s="1793">
        <f t="shared" si="2"/>
        <v>377</v>
      </c>
      <c r="K11" s="1793">
        <f t="shared" si="2"/>
        <v>743</v>
      </c>
    </row>
    <row r="12" spans="1:11" s="85" customFormat="1" ht="30" customHeight="1">
      <c r="A12" s="1786" t="s">
        <v>1157</v>
      </c>
      <c r="B12" s="1787" t="s">
        <v>1158</v>
      </c>
      <c r="C12" s="1788">
        <v>641</v>
      </c>
      <c r="D12" s="1789">
        <v>638</v>
      </c>
      <c r="E12" s="1788">
        <f>SUM(C12:D12)</f>
        <v>1279</v>
      </c>
      <c r="F12" s="1790">
        <v>10</v>
      </c>
      <c r="G12" s="1791">
        <v>13</v>
      </c>
      <c r="H12" s="1791">
        <f>SUM(F12:G12)</f>
        <v>23</v>
      </c>
      <c r="I12" s="1792">
        <f t="shared" si="2"/>
        <v>651</v>
      </c>
      <c r="J12" s="1793">
        <f t="shared" si="2"/>
        <v>651</v>
      </c>
      <c r="K12" s="1793">
        <f t="shared" si="2"/>
        <v>1302</v>
      </c>
    </row>
    <row r="13" spans="1:11" s="85" customFormat="1" ht="30" customHeight="1">
      <c r="A13" s="1786" t="s">
        <v>1159</v>
      </c>
      <c r="B13" s="1787" t="s">
        <v>1160</v>
      </c>
      <c r="C13" s="1788">
        <v>1165</v>
      </c>
      <c r="D13" s="1789">
        <v>759</v>
      </c>
      <c r="E13" s="1788">
        <f t="shared" si="0"/>
        <v>1924</v>
      </c>
      <c r="F13" s="1790">
        <v>0</v>
      </c>
      <c r="G13" s="1791">
        <v>0</v>
      </c>
      <c r="H13" s="1791">
        <f t="shared" si="1"/>
        <v>0</v>
      </c>
      <c r="I13" s="1792">
        <f t="shared" si="2"/>
        <v>1165</v>
      </c>
      <c r="J13" s="1793">
        <f t="shared" si="2"/>
        <v>759</v>
      </c>
      <c r="K13" s="1793">
        <f t="shared" si="2"/>
        <v>1924</v>
      </c>
    </row>
    <row r="14" spans="1:11" s="85" customFormat="1" ht="30" customHeight="1">
      <c r="A14" s="1786" t="s">
        <v>1161</v>
      </c>
      <c r="B14" s="1794" t="s">
        <v>1162</v>
      </c>
      <c r="C14" s="1788">
        <v>794</v>
      </c>
      <c r="D14" s="1789">
        <v>94</v>
      </c>
      <c r="E14" s="1788">
        <f t="shared" si="0"/>
        <v>888</v>
      </c>
      <c r="F14" s="1790">
        <v>10</v>
      </c>
      <c r="G14" s="1791">
        <v>0</v>
      </c>
      <c r="H14" s="1791">
        <f t="shared" si="1"/>
        <v>10</v>
      </c>
      <c r="I14" s="1792">
        <f>SUM(C14+F14)</f>
        <v>804</v>
      </c>
      <c r="J14" s="1793">
        <f>SUM(D14+G14)</f>
        <v>94</v>
      </c>
      <c r="K14" s="1793">
        <f>SUM(E14+H14)</f>
        <v>898</v>
      </c>
    </row>
    <row r="15" spans="1:11" s="1803" customFormat="1" ht="30" customHeight="1">
      <c r="A15" s="1795" t="s">
        <v>1163</v>
      </c>
      <c r="B15" s="1796" t="s">
        <v>1164</v>
      </c>
      <c r="C15" s="1797">
        <v>381</v>
      </c>
      <c r="D15" s="1798">
        <v>397</v>
      </c>
      <c r="E15" s="1797">
        <f t="shared" si="0"/>
        <v>778</v>
      </c>
      <c r="F15" s="1799">
        <v>0</v>
      </c>
      <c r="G15" s="1800">
        <v>3</v>
      </c>
      <c r="H15" s="1800">
        <f>SUM(F15:G15)</f>
        <v>3</v>
      </c>
      <c r="I15" s="1801">
        <f t="shared" ref="I15:K16" si="3">C15+F15</f>
        <v>381</v>
      </c>
      <c r="J15" s="1802">
        <f t="shared" si="3"/>
        <v>400</v>
      </c>
      <c r="K15" s="1802">
        <f t="shared" si="3"/>
        <v>781</v>
      </c>
    </row>
    <row r="16" spans="1:11" s="85" customFormat="1" ht="30" customHeight="1">
      <c r="A16" s="1786" t="s">
        <v>1165</v>
      </c>
      <c r="B16" s="1787" t="s">
        <v>1166</v>
      </c>
      <c r="C16" s="1788">
        <v>188</v>
      </c>
      <c r="D16" s="1789">
        <v>0</v>
      </c>
      <c r="E16" s="1788">
        <f t="shared" si="0"/>
        <v>188</v>
      </c>
      <c r="F16" s="1790">
        <v>7</v>
      </c>
      <c r="G16" s="1791">
        <v>0</v>
      </c>
      <c r="H16" s="1791">
        <f>SUM(F16:G16)</f>
        <v>7</v>
      </c>
      <c r="I16" s="1792">
        <f t="shared" si="3"/>
        <v>195</v>
      </c>
      <c r="J16" s="1793">
        <f t="shared" si="3"/>
        <v>0</v>
      </c>
      <c r="K16" s="1793">
        <f t="shared" si="3"/>
        <v>195</v>
      </c>
    </row>
    <row r="17" spans="1:11" s="85" customFormat="1" ht="30" customHeight="1">
      <c r="A17" s="1786" t="s">
        <v>1167</v>
      </c>
      <c r="B17" s="1787" t="s">
        <v>1168</v>
      </c>
      <c r="C17" s="1788">
        <v>563</v>
      </c>
      <c r="D17" s="1789">
        <v>384</v>
      </c>
      <c r="E17" s="1788">
        <f t="shared" si="0"/>
        <v>947</v>
      </c>
      <c r="F17" s="1790">
        <v>0</v>
      </c>
      <c r="G17" s="1791">
        <v>0</v>
      </c>
      <c r="H17" s="1791">
        <f t="shared" si="1"/>
        <v>0</v>
      </c>
      <c r="I17" s="1792">
        <f t="shared" ref="I17:K18" si="4">SUM(C17+F17)</f>
        <v>563</v>
      </c>
      <c r="J17" s="1793">
        <f t="shared" si="4"/>
        <v>384</v>
      </c>
      <c r="K17" s="1793">
        <f t="shared" si="4"/>
        <v>947</v>
      </c>
    </row>
    <row r="18" spans="1:11" s="85" customFormat="1" ht="30" customHeight="1">
      <c r="A18" s="1786" t="s">
        <v>1169</v>
      </c>
      <c r="B18" s="1787" t="s">
        <v>1170</v>
      </c>
      <c r="C18" s="1793">
        <v>464</v>
      </c>
      <c r="D18" s="1791">
        <v>499</v>
      </c>
      <c r="E18" s="1788">
        <f t="shared" si="0"/>
        <v>963</v>
      </c>
      <c r="F18" s="1790">
        <v>0</v>
      </c>
      <c r="G18" s="1791">
        <v>2</v>
      </c>
      <c r="H18" s="1791">
        <f t="shared" si="1"/>
        <v>2</v>
      </c>
      <c r="I18" s="1792">
        <f t="shared" si="4"/>
        <v>464</v>
      </c>
      <c r="J18" s="1793">
        <f t="shared" si="4"/>
        <v>501</v>
      </c>
      <c r="K18" s="1793">
        <f t="shared" si="4"/>
        <v>965</v>
      </c>
    </row>
    <row r="19" spans="1:11" s="1803" customFormat="1" ht="20.100000000000001" customHeight="1">
      <c r="A19" s="1804" t="s">
        <v>1171</v>
      </c>
      <c r="B19" s="1805" t="s">
        <v>1172</v>
      </c>
      <c r="C19" s="1806">
        <v>958</v>
      </c>
      <c r="D19" s="1806">
        <v>379</v>
      </c>
      <c r="E19" s="1806">
        <f>SUM(C19:D19)</f>
        <v>1337</v>
      </c>
      <c r="F19" s="1806">
        <v>1</v>
      </c>
      <c r="G19" s="1806">
        <v>0</v>
      </c>
      <c r="H19" s="1807">
        <f>SUM(F19:G19)</f>
        <v>1</v>
      </c>
      <c r="I19" s="1808">
        <f>C19+F19</f>
        <v>959</v>
      </c>
      <c r="J19" s="1806">
        <f>D19+G19</f>
        <v>379</v>
      </c>
      <c r="K19" s="1806">
        <f>E19+H19</f>
        <v>1338</v>
      </c>
    </row>
    <row r="20" spans="1:11" s="1803" customFormat="1" ht="20.100000000000001" customHeight="1">
      <c r="A20" s="1809" t="s">
        <v>1173</v>
      </c>
      <c r="B20" s="1810" t="s">
        <v>1174</v>
      </c>
      <c r="C20" s="1811"/>
      <c r="D20" s="1811"/>
      <c r="E20" s="1811"/>
      <c r="F20" s="1811"/>
      <c r="G20" s="1811"/>
      <c r="H20" s="1812"/>
      <c r="I20" s="1813"/>
      <c r="J20" s="1811"/>
      <c r="K20" s="1811"/>
    </row>
    <row r="21" spans="1:11" s="85" customFormat="1" ht="30" customHeight="1">
      <c r="A21" s="1814" t="s">
        <v>1175</v>
      </c>
      <c r="B21" s="1815" t="s">
        <v>1176</v>
      </c>
      <c r="C21" s="1788">
        <v>0</v>
      </c>
      <c r="D21" s="1793">
        <v>332</v>
      </c>
      <c r="E21" s="1788">
        <f>SUM(C21:D21)</f>
        <v>332</v>
      </c>
      <c r="F21" s="1793">
        <v>0</v>
      </c>
      <c r="G21" s="1793">
        <v>12</v>
      </c>
      <c r="H21" s="1791">
        <f>SUM(F21:G21)</f>
        <v>12</v>
      </c>
      <c r="I21" s="1816">
        <f t="shared" ref="I21:K32" si="5">SUM(C21+F21)</f>
        <v>0</v>
      </c>
      <c r="J21" s="1817">
        <f t="shared" si="5"/>
        <v>344</v>
      </c>
      <c r="K21" s="1817">
        <f t="shared" si="5"/>
        <v>344</v>
      </c>
    </row>
    <row r="22" spans="1:11" s="85" customFormat="1" ht="30" customHeight="1">
      <c r="A22" s="1818" t="s">
        <v>1177</v>
      </c>
      <c r="B22" s="1819" t="s">
        <v>1178</v>
      </c>
      <c r="C22" s="1820">
        <v>229</v>
      </c>
      <c r="D22" s="1817">
        <v>0</v>
      </c>
      <c r="E22" s="1820">
        <f>SUM(C22:D22)</f>
        <v>229</v>
      </c>
      <c r="F22" s="1817">
        <v>3</v>
      </c>
      <c r="G22" s="1817">
        <v>0</v>
      </c>
      <c r="H22" s="1821">
        <f>SUM(F22:G22)</f>
        <v>3</v>
      </c>
      <c r="I22" s="1792">
        <f t="shared" si="5"/>
        <v>232</v>
      </c>
      <c r="J22" s="1793">
        <f t="shared" si="5"/>
        <v>0</v>
      </c>
      <c r="K22" s="1793">
        <f t="shared" si="5"/>
        <v>232</v>
      </c>
    </row>
    <row r="23" spans="1:11" s="85" customFormat="1" ht="30" customHeight="1">
      <c r="A23" s="1818" t="s">
        <v>1179</v>
      </c>
      <c r="B23" s="1819" t="s">
        <v>1180</v>
      </c>
      <c r="C23" s="1822">
        <v>680</v>
      </c>
      <c r="D23" s="1823">
        <v>481</v>
      </c>
      <c r="E23" s="1822">
        <f t="shared" si="0"/>
        <v>1161</v>
      </c>
      <c r="F23" s="1823">
        <v>6</v>
      </c>
      <c r="G23" s="1823">
        <v>3</v>
      </c>
      <c r="H23" s="1824">
        <f t="shared" si="1"/>
        <v>9</v>
      </c>
      <c r="I23" s="1825">
        <f t="shared" si="5"/>
        <v>686</v>
      </c>
      <c r="J23" s="1823">
        <f t="shared" si="5"/>
        <v>484</v>
      </c>
      <c r="K23" s="1823">
        <f t="shared" si="5"/>
        <v>1170</v>
      </c>
    </row>
    <row r="24" spans="1:11" s="85" customFormat="1" ht="30" customHeight="1">
      <c r="A24" s="1818" t="s">
        <v>1181</v>
      </c>
      <c r="B24" s="1819" t="s">
        <v>1182</v>
      </c>
      <c r="C24" s="1823">
        <v>250</v>
      </c>
      <c r="D24" s="1823">
        <v>260</v>
      </c>
      <c r="E24" s="1823">
        <f t="shared" si="0"/>
        <v>510</v>
      </c>
      <c r="F24" s="1823">
        <v>0</v>
      </c>
      <c r="G24" s="1823">
        <v>0</v>
      </c>
      <c r="H24" s="1824">
        <f t="shared" si="1"/>
        <v>0</v>
      </c>
      <c r="I24" s="1825">
        <f t="shared" si="5"/>
        <v>250</v>
      </c>
      <c r="J24" s="1823">
        <f t="shared" si="5"/>
        <v>260</v>
      </c>
      <c r="K24" s="1823">
        <f t="shared" si="5"/>
        <v>510</v>
      </c>
    </row>
    <row r="25" spans="1:11" s="85" customFormat="1" ht="30" customHeight="1">
      <c r="A25" s="1818" t="s">
        <v>1183</v>
      </c>
      <c r="B25" s="1819" t="s">
        <v>1184</v>
      </c>
      <c r="C25" s="1823">
        <v>227</v>
      </c>
      <c r="D25" s="1823">
        <v>212</v>
      </c>
      <c r="E25" s="1823">
        <f t="shared" si="0"/>
        <v>439</v>
      </c>
      <c r="F25" s="1823">
        <v>0</v>
      </c>
      <c r="G25" s="1823">
        <v>0</v>
      </c>
      <c r="H25" s="1826">
        <f t="shared" si="1"/>
        <v>0</v>
      </c>
      <c r="I25" s="1825">
        <f t="shared" si="5"/>
        <v>227</v>
      </c>
      <c r="J25" s="1823">
        <f t="shared" si="5"/>
        <v>212</v>
      </c>
      <c r="K25" s="1823">
        <f t="shared" si="5"/>
        <v>439</v>
      </c>
    </row>
    <row r="26" spans="1:11" s="1803" customFormat="1" ht="30" customHeight="1">
      <c r="A26" s="1827" t="s">
        <v>1185</v>
      </c>
      <c r="B26" s="1828" t="s">
        <v>1186</v>
      </c>
      <c r="C26" s="1829">
        <v>195</v>
      </c>
      <c r="D26" s="1829">
        <v>0</v>
      </c>
      <c r="E26" s="1829">
        <f t="shared" si="0"/>
        <v>195</v>
      </c>
      <c r="F26" s="1829">
        <v>0</v>
      </c>
      <c r="G26" s="1829">
        <v>0</v>
      </c>
      <c r="H26" s="1830">
        <f t="shared" si="1"/>
        <v>0</v>
      </c>
      <c r="I26" s="1831">
        <f t="shared" si="5"/>
        <v>195</v>
      </c>
      <c r="J26" s="1829">
        <f t="shared" si="5"/>
        <v>0</v>
      </c>
      <c r="K26" s="1829">
        <f t="shared" si="5"/>
        <v>195</v>
      </c>
    </row>
    <row r="27" spans="1:11" s="85" customFormat="1" ht="30" customHeight="1">
      <c r="A27" s="1818" t="s">
        <v>1187</v>
      </c>
      <c r="B27" s="1819" t="s">
        <v>1188</v>
      </c>
      <c r="C27" s="1823">
        <v>128</v>
      </c>
      <c r="D27" s="1823">
        <v>99</v>
      </c>
      <c r="E27" s="1823">
        <f t="shared" si="0"/>
        <v>227</v>
      </c>
      <c r="F27" s="1823">
        <v>1</v>
      </c>
      <c r="G27" s="1823">
        <v>0</v>
      </c>
      <c r="H27" s="1826">
        <f t="shared" si="1"/>
        <v>1</v>
      </c>
      <c r="I27" s="1825">
        <f t="shared" si="5"/>
        <v>129</v>
      </c>
      <c r="J27" s="1823">
        <f t="shared" si="5"/>
        <v>99</v>
      </c>
      <c r="K27" s="1823">
        <f t="shared" si="5"/>
        <v>228</v>
      </c>
    </row>
    <row r="28" spans="1:11" s="85" customFormat="1" ht="30" customHeight="1">
      <c r="A28" s="1818" t="s">
        <v>1189</v>
      </c>
      <c r="B28" s="1787" t="s">
        <v>1190</v>
      </c>
      <c r="C28" s="1823">
        <v>60</v>
      </c>
      <c r="D28" s="1823">
        <v>81</v>
      </c>
      <c r="E28" s="1823">
        <f t="shared" si="0"/>
        <v>141</v>
      </c>
      <c r="F28" s="1823">
        <v>0</v>
      </c>
      <c r="G28" s="1823">
        <v>0</v>
      </c>
      <c r="H28" s="1826">
        <f t="shared" si="1"/>
        <v>0</v>
      </c>
      <c r="I28" s="1825">
        <f t="shared" si="5"/>
        <v>60</v>
      </c>
      <c r="J28" s="1823">
        <f t="shared" si="5"/>
        <v>81</v>
      </c>
      <c r="K28" s="1823">
        <f t="shared" si="5"/>
        <v>141</v>
      </c>
    </row>
    <row r="29" spans="1:11" s="85" customFormat="1" ht="30" customHeight="1">
      <c r="A29" s="1818" t="s">
        <v>1191</v>
      </c>
      <c r="B29" s="1819" t="s">
        <v>1192</v>
      </c>
      <c r="C29" s="1823">
        <v>263</v>
      </c>
      <c r="D29" s="1823">
        <v>339</v>
      </c>
      <c r="E29" s="1823">
        <f t="shared" si="0"/>
        <v>602</v>
      </c>
      <c r="F29" s="1823">
        <v>0</v>
      </c>
      <c r="G29" s="1823">
        <v>0</v>
      </c>
      <c r="H29" s="1826">
        <f t="shared" si="1"/>
        <v>0</v>
      </c>
      <c r="I29" s="1825">
        <f t="shared" si="5"/>
        <v>263</v>
      </c>
      <c r="J29" s="1823">
        <f t="shared" si="5"/>
        <v>339</v>
      </c>
      <c r="K29" s="1823">
        <f t="shared" si="5"/>
        <v>602</v>
      </c>
    </row>
    <row r="30" spans="1:11" s="1803" customFormat="1" ht="30" customHeight="1">
      <c r="A30" s="1827" t="s">
        <v>1193</v>
      </c>
      <c r="B30" s="1828" t="s">
        <v>1194</v>
      </c>
      <c r="C30" s="1829">
        <v>219</v>
      </c>
      <c r="D30" s="1829">
        <v>44</v>
      </c>
      <c r="E30" s="1829">
        <f t="shared" si="0"/>
        <v>263</v>
      </c>
      <c r="F30" s="1829">
        <v>0</v>
      </c>
      <c r="G30" s="1829">
        <v>0</v>
      </c>
      <c r="H30" s="1830">
        <f t="shared" si="1"/>
        <v>0</v>
      </c>
      <c r="I30" s="1831">
        <f t="shared" si="5"/>
        <v>219</v>
      </c>
      <c r="J30" s="1829">
        <f t="shared" si="5"/>
        <v>44</v>
      </c>
      <c r="K30" s="1829">
        <f t="shared" si="5"/>
        <v>263</v>
      </c>
    </row>
    <row r="31" spans="1:11" s="85" customFormat="1" ht="30" customHeight="1">
      <c r="A31" s="1786" t="s">
        <v>1195</v>
      </c>
      <c r="B31" s="1832" t="s">
        <v>1196</v>
      </c>
      <c r="C31" s="1793">
        <v>267</v>
      </c>
      <c r="D31" s="1793">
        <v>94</v>
      </c>
      <c r="E31" s="1793">
        <f t="shared" si="0"/>
        <v>361</v>
      </c>
      <c r="F31" s="1793">
        <v>0</v>
      </c>
      <c r="G31" s="1793">
        <v>1</v>
      </c>
      <c r="H31" s="1833">
        <f t="shared" si="1"/>
        <v>1</v>
      </c>
      <c r="I31" s="1792">
        <f t="shared" si="5"/>
        <v>267</v>
      </c>
      <c r="J31" s="1793">
        <f t="shared" si="5"/>
        <v>95</v>
      </c>
      <c r="K31" s="1793">
        <f t="shared" si="5"/>
        <v>362</v>
      </c>
    </row>
    <row r="32" spans="1:11" s="85" customFormat="1" ht="30" customHeight="1" thickBot="1">
      <c r="A32" s="1818" t="s">
        <v>1197</v>
      </c>
      <c r="B32" s="1819" t="s">
        <v>1198</v>
      </c>
      <c r="C32" s="1823">
        <v>250</v>
      </c>
      <c r="D32" s="1823">
        <v>0</v>
      </c>
      <c r="E32" s="1823">
        <f t="shared" si="0"/>
        <v>250</v>
      </c>
      <c r="F32" s="1823">
        <v>0</v>
      </c>
      <c r="G32" s="1823">
        <v>0</v>
      </c>
      <c r="H32" s="1826">
        <f t="shared" si="1"/>
        <v>0</v>
      </c>
      <c r="I32" s="1825">
        <f t="shared" si="5"/>
        <v>250</v>
      </c>
      <c r="J32" s="1823">
        <f t="shared" si="5"/>
        <v>0</v>
      </c>
      <c r="K32" s="1823">
        <f t="shared" si="5"/>
        <v>250</v>
      </c>
    </row>
    <row r="33" spans="1:11" s="1839" customFormat="1" ht="30" customHeight="1" thickBot="1">
      <c r="A33" s="1834" t="s">
        <v>130</v>
      </c>
      <c r="B33" s="1835" t="s">
        <v>1199</v>
      </c>
      <c r="C33" s="1836">
        <f>SUM(C8:C32)</f>
        <v>11501</v>
      </c>
      <c r="D33" s="1836">
        <f t="shared" ref="D33:K33" si="6">SUM(D8:D32)</f>
        <v>8266</v>
      </c>
      <c r="E33" s="1836">
        <f t="shared" si="6"/>
        <v>19767</v>
      </c>
      <c r="F33" s="1836">
        <f t="shared" si="6"/>
        <v>202</v>
      </c>
      <c r="G33" s="1836">
        <f t="shared" si="6"/>
        <v>164</v>
      </c>
      <c r="H33" s="1837">
        <f t="shared" si="6"/>
        <v>366</v>
      </c>
      <c r="I33" s="1838">
        <f t="shared" si="6"/>
        <v>11703</v>
      </c>
      <c r="J33" s="1836">
        <f t="shared" si="6"/>
        <v>8430</v>
      </c>
      <c r="K33" s="1836">
        <f t="shared" si="6"/>
        <v>20133</v>
      </c>
    </row>
    <row r="34" spans="1:11" s="85" customFormat="1" ht="30" customHeight="1">
      <c r="A34" s="1840" t="s">
        <v>1200</v>
      </c>
      <c r="B34" s="1815" t="s">
        <v>1201</v>
      </c>
      <c r="C34" s="1841">
        <v>369</v>
      </c>
      <c r="D34" s="1842">
        <v>303</v>
      </c>
      <c r="E34" s="1841">
        <f t="shared" ref="E34:E51" si="7">SUM(C34:D34)</f>
        <v>672</v>
      </c>
      <c r="F34" s="1843">
        <v>9</v>
      </c>
      <c r="G34" s="1844">
        <v>7</v>
      </c>
      <c r="H34" s="1844">
        <f t="shared" ref="H34:H51" si="8">SUM(F34:G34)</f>
        <v>16</v>
      </c>
      <c r="I34" s="1845">
        <f t="shared" ref="I34:K39" si="9">SUM(C34+F34)</f>
        <v>378</v>
      </c>
      <c r="J34" s="1846">
        <f t="shared" si="9"/>
        <v>310</v>
      </c>
      <c r="K34" s="1846">
        <f>SUM(E34+H34)</f>
        <v>688</v>
      </c>
    </row>
    <row r="35" spans="1:11" s="85" customFormat="1" ht="30" customHeight="1">
      <c r="A35" s="1814" t="s">
        <v>1202</v>
      </c>
      <c r="B35" s="1847" t="s">
        <v>1203</v>
      </c>
      <c r="C35" s="1788">
        <v>466</v>
      </c>
      <c r="D35" s="1789">
        <v>654</v>
      </c>
      <c r="E35" s="1788">
        <f t="shared" si="7"/>
        <v>1120</v>
      </c>
      <c r="F35" s="1790">
        <v>16</v>
      </c>
      <c r="G35" s="1791">
        <v>20</v>
      </c>
      <c r="H35" s="1791">
        <f t="shared" si="8"/>
        <v>36</v>
      </c>
      <c r="I35" s="1792">
        <f t="shared" si="9"/>
        <v>482</v>
      </c>
      <c r="J35" s="1793">
        <f t="shared" si="9"/>
        <v>674</v>
      </c>
      <c r="K35" s="1793">
        <f>SUM(E35+H35)</f>
        <v>1156</v>
      </c>
    </row>
    <row r="36" spans="1:11" s="85" customFormat="1" ht="30" customHeight="1">
      <c r="A36" s="1814" t="s">
        <v>1204</v>
      </c>
      <c r="B36" s="1847" t="s">
        <v>1205</v>
      </c>
      <c r="C36" s="1788">
        <v>230</v>
      </c>
      <c r="D36" s="1791">
        <v>246</v>
      </c>
      <c r="E36" s="1788">
        <f t="shared" si="7"/>
        <v>476</v>
      </c>
      <c r="F36" s="1793">
        <v>2</v>
      </c>
      <c r="G36" s="1791">
        <v>1</v>
      </c>
      <c r="H36" s="1791">
        <f t="shared" si="8"/>
        <v>3</v>
      </c>
      <c r="I36" s="1792">
        <f t="shared" si="9"/>
        <v>232</v>
      </c>
      <c r="J36" s="1793">
        <f t="shared" si="9"/>
        <v>247</v>
      </c>
      <c r="K36" s="1793">
        <f>SUM(E36+H36)</f>
        <v>479</v>
      </c>
    </row>
    <row r="37" spans="1:11" s="85" customFormat="1" ht="30" customHeight="1">
      <c r="A37" s="1814" t="s">
        <v>1206</v>
      </c>
      <c r="B37" s="1847" t="s">
        <v>1207</v>
      </c>
      <c r="C37" s="1788">
        <v>157</v>
      </c>
      <c r="D37" s="1791">
        <v>157</v>
      </c>
      <c r="E37" s="1788">
        <f t="shared" si="7"/>
        <v>314</v>
      </c>
      <c r="F37" s="1793">
        <v>5</v>
      </c>
      <c r="G37" s="1791">
        <v>5</v>
      </c>
      <c r="H37" s="1791">
        <f t="shared" si="8"/>
        <v>10</v>
      </c>
      <c r="I37" s="1792">
        <f t="shared" si="9"/>
        <v>162</v>
      </c>
      <c r="J37" s="1793">
        <f t="shared" si="9"/>
        <v>162</v>
      </c>
      <c r="K37" s="1793">
        <f>SUM(E37+H37)</f>
        <v>324</v>
      </c>
    </row>
    <row r="38" spans="1:11" s="85" customFormat="1" ht="30" customHeight="1">
      <c r="A38" s="1814" t="s">
        <v>1208</v>
      </c>
      <c r="B38" s="1847" t="s">
        <v>1209</v>
      </c>
      <c r="C38" s="1788">
        <v>118</v>
      </c>
      <c r="D38" s="1791">
        <v>117</v>
      </c>
      <c r="E38" s="1788">
        <f t="shared" si="7"/>
        <v>235</v>
      </c>
      <c r="F38" s="1788">
        <v>1</v>
      </c>
      <c r="G38" s="1788">
        <v>1</v>
      </c>
      <c r="H38" s="1791">
        <f t="shared" si="8"/>
        <v>2</v>
      </c>
      <c r="I38" s="1792">
        <f t="shared" si="9"/>
        <v>119</v>
      </c>
      <c r="J38" s="1793">
        <f t="shared" si="9"/>
        <v>118</v>
      </c>
      <c r="K38" s="1793">
        <f t="shared" si="9"/>
        <v>237</v>
      </c>
    </row>
    <row r="39" spans="1:11" s="1803" customFormat="1" ht="30" customHeight="1">
      <c r="A39" s="1848" t="s">
        <v>1210</v>
      </c>
      <c r="B39" s="1849" t="s">
        <v>1211</v>
      </c>
      <c r="C39" s="1797">
        <v>24</v>
      </c>
      <c r="D39" s="1800">
        <v>0</v>
      </c>
      <c r="E39" s="1797">
        <f t="shared" si="7"/>
        <v>24</v>
      </c>
      <c r="F39" s="1802">
        <v>0</v>
      </c>
      <c r="G39" s="1802">
        <v>0</v>
      </c>
      <c r="H39" s="1800">
        <f t="shared" si="8"/>
        <v>0</v>
      </c>
      <c r="I39" s="1801">
        <f t="shared" si="9"/>
        <v>24</v>
      </c>
      <c r="J39" s="1802">
        <f t="shared" si="9"/>
        <v>0</v>
      </c>
      <c r="K39" s="1802">
        <f t="shared" si="9"/>
        <v>24</v>
      </c>
    </row>
    <row r="40" spans="1:11" s="1854" customFormat="1" ht="30" customHeight="1">
      <c r="A40" s="1850" t="s">
        <v>1212</v>
      </c>
      <c r="B40" s="1851" t="s">
        <v>1213</v>
      </c>
      <c r="C40" s="1852">
        <v>469</v>
      </c>
      <c r="D40" s="1853">
        <v>359</v>
      </c>
      <c r="E40" s="1820">
        <f t="shared" si="7"/>
        <v>828</v>
      </c>
      <c r="F40" s="1852">
        <v>0</v>
      </c>
      <c r="G40" s="1852">
        <v>0</v>
      </c>
      <c r="H40" s="1821">
        <f t="shared" si="8"/>
        <v>0</v>
      </c>
      <c r="I40" s="1816">
        <f>SUM(C40+F40)</f>
        <v>469</v>
      </c>
      <c r="J40" s="1817">
        <f>SUM(D40+G40)</f>
        <v>359</v>
      </c>
      <c r="K40" s="1817">
        <f>SUM(E40+H40)</f>
        <v>828</v>
      </c>
    </row>
    <row r="41" spans="1:11" s="1858" customFormat="1" ht="20.100000000000001" customHeight="1">
      <c r="A41" s="1804" t="s">
        <v>1214</v>
      </c>
      <c r="B41" s="1805" t="s">
        <v>1215</v>
      </c>
      <c r="C41" s="1855">
        <v>133</v>
      </c>
      <c r="D41" s="1855">
        <v>97</v>
      </c>
      <c r="E41" s="1855">
        <f>SUM(C41:D41)</f>
        <v>230</v>
      </c>
      <c r="F41" s="1855">
        <v>0</v>
      </c>
      <c r="G41" s="1855">
        <v>0</v>
      </c>
      <c r="H41" s="1856">
        <f>SUM(F41:G41)</f>
        <v>0</v>
      </c>
      <c r="I41" s="1857">
        <f>C41+F41</f>
        <v>133</v>
      </c>
      <c r="J41" s="1855">
        <f>D41+G41</f>
        <v>97</v>
      </c>
      <c r="K41" s="1855">
        <f>E41+H41</f>
        <v>230</v>
      </c>
    </row>
    <row r="42" spans="1:11" s="1858" customFormat="1" ht="20.100000000000001" customHeight="1">
      <c r="A42" s="1809" t="s">
        <v>1173</v>
      </c>
      <c r="B42" s="1810" t="s">
        <v>1174</v>
      </c>
      <c r="C42" s="1859"/>
      <c r="D42" s="1859"/>
      <c r="E42" s="1859"/>
      <c r="F42" s="1859"/>
      <c r="G42" s="1859"/>
      <c r="H42" s="1860"/>
      <c r="I42" s="1861"/>
      <c r="J42" s="1859"/>
      <c r="K42" s="1859"/>
    </row>
    <row r="43" spans="1:11" s="1854" customFormat="1" ht="30" customHeight="1">
      <c r="A43" s="1814" t="s">
        <v>1216</v>
      </c>
      <c r="B43" s="1815" t="s">
        <v>1217</v>
      </c>
      <c r="C43" s="1862">
        <v>0</v>
      </c>
      <c r="D43" s="1863">
        <v>190</v>
      </c>
      <c r="E43" s="1863">
        <f>SUM(C43:D43)</f>
        <v>190</v>
      </c>
      <c r="F43" s="1863">
        <v>0</v>
      </c>
      <c r="G43" s="1863">
        <v>4</v>
      </c>
      <c r="H43" s="1864">
        <f>SUM(F43:G43)</f>
        <v>4</v>
      </c>
      <c r="I43" s="1865">
        <f t="shared" ref="I43:K44" si="10">C43+F43</f>
        <v>0</v>
      </c>
      <c r="J43" s="1863">
        <f t="shared" si="10"/>
        <v>194</v>
      </c>
      <c r="K43" s="1863">
        <f t="shared" si="10"/>
        <v>194</v>
      </c>
    </row>
    <row r="44" spans="1:11" s="1854" customFormat="1" ht="30" customHeight="1">
      <c r="A44" s="1850" t="s">
        <v>1218</v>
      </c>
      <c r="B44" s="1851" t="s">
        <v>1219</v>
      </c>
      <c r="C44" s="1862">
        <v>170</v>
      </c>
      <c r="D44" s="1863">
        <v>0</v>
      </c>
      <c r="E44" s="1863">
        <f>SUM(C44:D44)</f>
        <v>170</v>
      </c>
      <c r="F44" s="1863">
        <v>2</v>
      </c>
      <c r="G44" s="1863">
        <v>0</v>
      </c>
      <c r="H44" s="1864">
        <f>SUM(F44:G44)</f>
        <v>2</v>
      </c>
      <c r="I44" s="1865">
        <f t="shared" si="10"/>
        <v>172</v>
      </c>
      <c r="J44" s="1863">
        <f t="shared" si="10"/>
        <v>0</v>
      </c>
      <c r="K44" s="1863">
        <f t="shared" si="10"/>
        <v>172</v>
      </c>
    </row>
    <row r="45" spans="1:11" s="1854" customFormat="1" ht="30" customHeight="1">
      <c r="A45" s="1850" t="s">
        <v>1220</v>
      </c>
      <c r="B45" s="1851" t="s">
        <v>1221</v>
      </c>
      <c r="C45" s="1866">
        <v>200</v>
      </c>
      <c r="D45" s="1867">
        <v>105</v>
      </c>
      <c r="E45" s="1793">
        <f t="shared" si="7"/>
        <v>305</v>
      </c>
      <c r="F45" s="1867">
        <v>0</v>
      </c>
      <c r="G45" s="1867">
        <v>0</v>
      </c>
      <c r="H45" s="1833">
        <f t="shared" si="8"/>
        <v>0</v>
      </c>
      <c r="I45" s="1792">
        <f t="shared" ref="I45:K51" si="11">SUM(C45+F45)</f>
        <v>200</v>
      </c>
      <c r="J45" s="1793">
        <f t="shared" si="11"/>
        <v>105</v>
      </c>
      <c r="K45" s="1793">
        <f t="shared" si="11"/>
        <v>305</v>
      </c>
    </row>
    <row r="46" spans="1:11" s="1854" customFormat="1" ht="30" customHeight="1">
      <c r="A46" s="1850" t="s">
        <v>1222</v>
      </c>
      <c r="B46" s="1851" t="s">
        <v>1223</v>
      </c>
      <c r="C46" s="1868">
        <v>78</v>
      </c>
      <c r="D46" s="1869">
        <v>0</v>
      </c>
      <c r="E46" s="1823">
        <f t="shared" si="7"/>
        <v>78</v>
      </c>
      <c r="F46" s="1869">
        <v>0</v>
      </c>
      <c r="G46" s="1869">
        <v>0</v>
      </c>
      <c r="H46" s="1826">
        <f t="shared" si="8"/>
        <v>0</v>
      </c>
      <c r="I46" s="1792">
        <f>SUM(C46+F46)</f>
        <v>78</v>
      </c>
      <c r="J46" s="1793">
        <f>SUM(D46+G46)</f>
        <v>0</v>
      </c>
      <c r="K46" s="1793">
        <f>SUM(E46+H46)</f>
        <v>78</v>
      </c>
    </row>
    <row r="47" spans="1:11" s="1854" customFormat="1" ht="30" customHeight="1">
      <c r="A47" s="1850" t="s">
        <v>1224</v>
      </c>
      <c r="B47" s="1851" t="s">
        <v>1225</v>
      </c>
      <c r="C47" s="1868">
        <v>107</v>
      </c>
      <c r="D47" s="1869">
        <v>103</v>
      </c>
      <c r="E47" s="1823">
        <f t="shared" si="7"/>
        <v>210</v>
      </c>
      <c r="F47" s="1869">
        <v>0</v>
      </c>
      <c r="G47" s="1869">
        <v>0</v>
      </c>
      <c r="H47" s="1826">
        <f t="shared" si="8"/>
        <v>0</v>
      </c>
      <c r="I47" s="1792">
        <f t="shared" si="11"/>
        <v>107</v>
      </c>
      <c r="J47" s="1793">
        <f t="shared" si="11"/>
        <v>103</v>
      </c>
      <c r="K47" s="1793">
        <f t="shared" si="11"/>
        <v>210</v>
      </c>
    </row>
    <row r="48" spans="1:11" s="1854" customFormat="1" ht="30" customHeight="1">
      <c r="A48" s="1850" t="s">
        <v>1226</v>
      </c>
      <c r="B48" s="1851" t="s">
        <v>1227</v>
      </c>
      <c r="C48" s="1868">
        <v>315</v>
      </c>
      <c r="D48" s="1869">
        <v>312</v>
      </c>
      <c r="E48" s="1823">
        <f t="shared" si="7"/>
        <v>627</v>
      </c>
      <c r="F48" s="1869">
        <v>0</v>
      </c>
      <c r="G48" s="1869">
        <v>2</v>
      </c>
      <c r="H48" s="1826">
        <f t="shared" si="8"/>
        <v>2</v>
      </c>
      <c r="I48" s="1825">
        <f t="shared" si="11"/>
        <v>315</v>
      </c>
      <c r="J48" s="1823">
        <f t="shared" si="11"/>
        <v>314</v>
      </c>
      <c r="K48" s="1823">
        <f t="shared" si="11"/>
        <v>629</v>
      </c>
    </row>
    <row r="49" spans="1:11" s="1854" customFormat="1" ht="30" customHeight="1">
      <c r="A49" s="1850" t="s">
        <v>1228</v>
      </c>
      <c r="B49" s="1851" t="s">
        <v>1229</v>
      </c>
      <c r="C49" s="1868">
        <v>100</v>
      </c>
      <c r="D49" s="1869">
        <v>0</v>
      </c>
      <c r="E49" s="1823">
        <f t="shared" si="7"/>
        <v>100</v>
      </c>
      <c r="F49" s="1869">
        <v>0</v>
      </c>
      <c r="G49" s="1869">
        <v>0</v>
      </c>
      <c r="H49" s="1826">
        <f t="shared" si="8"/>
        <v>0</v>
      </c>
      <c r="I49" s="1825">
        <f t="shared" si="11"/>
        <v>100</v>
      </c>
      <c r="J49" s="1823">
        <f t="shared" si="11"/>
        <v>0</v>
      </c>
      <c r="K49" s="1823">
        <f t="shared" si="11"/>
        <v>100</v>
      </c>
    </row>
    <row r="50" spans="1:11" s="1858" customFormat="1" ht="30" customHeight="1">
      <c r="A50" s="1870" t="s">
        <v>1230</v>
      </c>
      <c r="B50" s="1871" t="s">
        <v>1231</v>
      </c>
      <c r="C50" s="1872">
        <v>110</v>
      </c>
      <c r="D50" s="1873">
        <v>0</v>
      </c>
      <c r="E50" s="1829">
        <f>SUM(C50:D50)</f>
        <v>110</v>
      </c>
      <c r="F50" s="1873">
        <v>0</v>
      </c>
      <c r="G50" s="1873">
        <v>0</v>
      </c>
      <c r="H50" s="1830">
        <f>SUM(F50:G50)</f>
        <v>0</v>
      </c>
      <c r="I50" s="1831">
        <f t="shared" si="11"/>
        <v>110</v>
      </c>
      <c r="J50" s="1829">
        <f t="shared" si="11"/>
        <v>0</v>
      </c>
      <c r="K50" s="1829">
        <f t="shared" si="11"/>
        <v>110</v>
      </c>
    </row>
    <row r="51" spans="1:11" s="1854" customFormat="1" ht="30" customHeight="1" thickBot="1">
      <c r="A51" s="1850" t="s">
        <v>1232</v>
      </c>
      <c r="B51" s="1874" t="s">
        <v>1233</v>
      </c>
      <c r="C51" s="1868">
        <v>154</v>
      </c>
      <c r="D51" s="1869">
        <v>16</v>
      </c>
      <c r="E51" s="1823">
        <f t="shared" si="7"/>
        <v>170</v>
      </c>
      <c r="F51" s="1869">
        <v>1</v>
      </c>
      <c r="G51" s="1869">
        <v>0</v>
      </c>
      <c r="H51" s="1826">
        <f t="shared" si="8"/>
        <v>1</v>
      </c>
      <c r="I51" s="1825">
        <f t="shared" si="11"/>
        <v>155</v>
      </c>
      <c r="J51" s="1823">
        <f t="shared" si="11"/>
        <v>16</v>
      </c>
      <c r="K51" s="1823">
        <f t="shared" si="11"/>
        <v>171</v>
      </c>
    </row>
    <row r="52" spans="1:11" s="1803" customFormat="1" ht="30" customHeight="1" thickBot="1">
      <c r="A52" s="1875" t="s">
        <v>130</v>
      </c>
      <c r="B52" s="1876" t="s">
        <v>1199</v>
      </c>
      <c r="C52" s="1836">
        <f>SUM(C34:C51)</f>
        <v>3200</v>
      </c>
      <c r="D52" s="1836">
        <f t="shared" ref="D52:K52" si="12">SUM(D34:D51)</f>
        <v>2659</v>
      </c>
      <c r="E52" s="1836">
        <f t="shared" si="12"/>
        <v>5859</v>
      </c>
      <c r="F52" s="1836">
        <f t="shared" si="12"/>
        <v>36</v>
      </c>
      <c r="G52" s="1836">
        <f t="shared" si="12"/>
        <v>40</v>
      </c>
      <c r="H52" s="1836">
        <f t="shared" si="12"/>
        <v>76</v>
      </c>
      <c r="I52" s="1836">
        <f t="shared" si="12"/>
        <v>3236</v>
      </c>
      <c r="J52" s="1836">
        <f t="shared" si="12"/>
        <v>2699</v>
      </c>
      <c r="K52" s="1836">
        <f t="shared" si="12"/>
        <v>5935</v>
      </c>
    </row>
    <row r="53" spans="1:11" s="85" customFormat="1" ht="30" customHeight="1">
      <c r="A53" s="1840" t="s">
        <v>1234</v>
      </c>
      <c r="B53" s="1815" t="s">
        <v>1235</v>
      </c>
      <c r="C53" s="1841">
        <v>491</v>
      </c>
      <c r="D53" s="1844">
        <v>468</v>
      </c>
      <c r="E53" s="1841">
        <f t="shared" ref="E53:E73" si="13">SUM(C53:D53)</f>
        <v>959</v>
      </c>
      <c r="F53" s="1843">
        <v>56</v>
      </c>
      <c r="G53" s="1844">
        <v>91</v>
      </c>
      <c r="H53" s="1844">
        <f t="shared" ref="H53:H73" si="14">SUM(F53:G53)</f>
        <v>147</v>
      </c>
      <c r="I53" s="1845">
        <f t="shared" ref="I53:K58" si="15">SUM(C53+F53)</f>
        <v>547</v>
      </c>
      <c r="J53" s="1846">
        <f t="shared" si="15"/>
        <v>559</v>
      </c>
      <c r="K53" s="1846">
        <f t="shared" si="15"/>
        <v>1106</v>
      </c>
    </row>
    <row r="54" spans="1:11" s="85" customFormat="1" ht="30" customHeight="1">
      <c r="A54" s="1877" t="s">
        <v>1236</v>
      </c>
      <c r="B54" s="1815" t="s">
        <v>1237</v>
      </c>
      <c r="C54" s="1788">
        <v>308</v>
      </c>
      <c r="D54" s="1788">
        <v>341</v>
      </c>
      <c r="E54" s="1788">
        <f t="shared" si="13"/>
        <v>649</v>
      </c>
      <c r="F54" s="1788">
        <v>11</v>
      </c>
      <c r="G54" s="1788">
        <v>15</v>
      </c>
      <c r="H54" s="1791">
        <f t="shared" si="14"/>
        <v>26</v>
      </c>
      <c r="I54" s="1792">
        <f t="shared" si="15"/>
        <v>319</v>
      </c>
      <c r="J54" s="1793">
        <f t="shared" si="15"/>
        <v>356</v>
      </c>
      <c r="K54" s="1793">
        <f t="shared" si="15"/>
        <v>675</v>
      </c>
    </row>
    <row r="55" spans="1:11" s="85" customFormat="1" ht="30" customHeight="1">
      <c r="A55" s="1814" t="s">
        <v>1238</v>
      </c>
      <c r="B55" s="1815" t="s">
        <v>1239</v>
      </c>
      <c r="C55" s="1788">
        <v>120</v>
      </c>
      <c r="D55" s="1788">
        <v>166</v>
      </c>
      <c r="E55" s="1788">
        <f t="shared" si="13"/>
        <v>286</v>
      </c>
      <c r="F55" s="1788">
        <v>0</v>
      </c>
      <c r="G55" s="1788">
        <v>1</v>
      </c>
      <c r="H55" s="1791">
        <f t="shared" si="14"/>
        <v>1</v>
      </c>
      <c r="I55" s="1792">
        <f>SUM(C55+F55)</f>
        <v>120</v>
      </c>
      <c r="J55" s="1793">
        <f>SUM(D55+G55)</f>
        <v>167</v>
      </c>
      <c r="K55" s="1793">
        <f>SUM(E55+H55)</f>
        <v>287</v>
      </c>
    </row>
    <row r="56" spans="1:11" s="1803" customFormat="1" ht="30" customHeight="1">
      <c r="A56" s="1878" t="s">
        <v>1240</v>
      </c>
      <c r="B56" s="1849" t="s">
        <v>1241</v>
      </c>
      <c r="C56" s="1797">
        <v>152</v>
      </c>
      <c r="D56" s="1797">
        <v>197</v>
      </c>
      <c r="E56" s="1797">
        <f t="shared" si="13"/>
        <v>349</v>
      </c>
      <c r="F56" s="1797">
        <v>0</v>
      </c>
      <c r="G56" s="1797">
        <v>0</v>
      </c>
      <c r="H56" s="1800">
        <f t="shared" si="14"/>
        <v>0</v>
      </c>
      <c r="I56" s="1801">
        <f t="shared" si="15"/>
        <v>152</v>
      </c>
      <c r="J56" s="1802">
        <f t="shared" si="15"/>
        <v>197</v>
      </c>
      <c r="K56" s="1802">
        <f t="shared" si="15"/>
        <v>349</v>
      </c>
    </row>
    <row r="57" spans="1:11" s="85" customFormat="1" ht="30" customHeight="1">
      <c r="A57" s="1814" t="s">
        <v>1242</v>
      </c>
      <c r="B57" s="1815" t="s">
        <v>1243</v>
      </c>
      <c r="C57" s="1788">
        <v>273</v>
      </c>
      <c r="D57" s="1788">
        <v>382</v>
      </c>
      <c r="E57" s="1788">
        <f t="shared" si="13"/>
        <v>655</v>
      </c>
      <c r="F57" s="1788">
        <v>7</v>
      </c>
      <c r="G57" s="1788">
        <v>6</v>
      </c>
      <c r="H57" s="1791">
        <f t="shared" si="14"/>
        <v>13</v>
      </c>
      <c r="I57" s="1792">
        <f t="shared" si="15"/>
        <v>280</v>
      </c>
      <c r="J57" s="1793">
        <f t="shared" si="15"/>
        <v>388</v>
      </c>
      <c r="K57" s="1793">
        <f t="shared" si="15"/>
        <v>668</v>
      </c>
    </row>
    <row r="58" spans="1:11" s="85" customFormat="1" ht="30" customHeight="1">
      <c r="A58" s="1814" t="s">
        <v>1244</v>
      </c>
      <c r="B58" s="1879" t="s">
        <v>1245</v>
      </c>
      <c r="C58" s="1822">
        <v>141</v>
      </c>
      <c r="D58" s="1822">
        <v>185</v>
      </c>
      <c r="E58" s="1822">
        <f t="shared" si="13"/>
        <v>326</v>
      </c>
      <c r="F58" s="1822">
        <v>1</v>
      </c>
      <c r="G58" s="1822">
        <v>4</v>
      </c>
      <c r="H58" s="1824">
        <f t="shared" si="14"/>
        <v>5</v>
      </c>
      <c r="I58" s="1825">
        <f t="shared" si="15"/>
        <v>142</v>
      </c>
      <c r="J58" s="1823">
        <f t="shared" si="15"/>
        <v>189</v>
      </c>
      <c r="K58" s="1823">
        <f t="shared" si="15"/>
        <v>331</v>
      </c>
    </row>
    <row r="59" spans="1:11" s="85" customFormat="1" ht="30" customHeight="1">
      <c r="A59" s="1877" t="s">
        <v>1246</v>
      </c>
      <c r="B59" s="1847" t="s">
        <v>1247</v>
      </c>
      <c r="C59" s="1788">
        <v>536</v>
      </c>
      <c r="D59" s="1788">
        <v>685</v>
      </c>
      <c r="E59" s="1788">
        <f t="shared" si="13"/>
        <v>1221</v>
      </c>
      <c r="F59" s="1788">
        <v>0</v>
      </c>
      <c r="G59" s="1788">
        <v>0</v>
      </c>
      <c r="H59" s="1791">
        <f t="shared" si="14"/>
        <v>0</v>
      </c>
      <c r="I59" s="1792">
        <f>SUM(C59+F59)</f>
        <v>536</v>
      </c>
      <c r="J59" s="1793">
        <f>SUM(D59+G59)</f>
        <v>685</v>
      </c>
      <c r="K59" s="1793">
        <f>SUM(E59+H59)</f>
        <v>1221</v>
      </c>
    </row>
    <row r="60" spans="1:11" s="1803" customFormat="1" ht="20.100000000000001" customHeight="1">
      <c r="A60" s="1804" t="s">
        <v>1248</v>
      </c>
      <c r="B60" s="1805" t="s">
        <v>1249</v>
      </c>
      <c r="C60" s="1806">
        <v>73</v>
      </c>
      <c r="D60" s="1806">
        <v>59</v>
      </c>
      <c r="E60" s="1806">
        <f>SUM(C60:D60)</f>
        <v>132</v>
      </c>
      <c r="F60" s="1806">
        <v>0</v>
      </c>
      <c r="G60" s="1806">
        <v>0</v>
      </c>
      <c r="H60" s="1807">
        <f>SUM(F60:G60)</f>
        <v>0</v>
      </c>
      <c r="I60" s="1808">
        <f>C60+F60</f>
        <v>73</v>
      </c>
      <c r="J60" s="1806">
        <f>D60+G60</f>
        <v>59</v>
      </c>
      <c r="K60" s="1806">
        <f>E60+H60</f>
        <v>132</v>
      </c>
    </row>
    <row r="61" spans="1:11" s="1803" customFormat="1" ht="20.100000000000001" customHeight="1">
      <c r="A61" s="1809" t="s">
        <v>1173</v>
      </c>
      <c r="B61" s="1810" t="s">
        <v>1174</v>
      </c>
      <c r="C61" s="1811"/>
      <c r="D61" s="1811"/>
      <c r="E61" s="1811"/>
      <c r="F61" s="1811"/>
      <c r="G61" s="1811"/>
      <c r="H61" s="1812"/>
      <c r="I61" s="1813"/>
      <c r="J61" s="1811"/>
      <c r="K61" s="1811"/>
    </row>
    <row r="62" spans="1:11" s="85" customFormat="1" ht="30" customHeight="1">
      <c r="A62" s="1814" t="s">
        <v>1250</v>
      </c>
      <c r="B62" s="1815" t="s">
        <v>1251</v>
      </c>
      <c r="C62" s="1846">
        <v>389</v>
      </c>
      <c r="D62" s="1846">
        <v>146</v>
      </c>
      <c r="E62" s="1846">
        <f>SUM(C62:D62)</f>
        <v>535</v>
      </c>
      <c r="F62" s="1846">
        <v>7</v>
      </c>
      <c r="G62" s="1846">
        <v>2</v>
      </c>
      <c r="H62" s="1880">
        <f>SUM(F62:G62)</f>
        <v>9</v>
      </c>
      <c r="I62" s="1845">
        <f t="shared" ref="I62:K63" si="16">C62+F62</f>
        <v>396</v>
      </c>
      <c r="J62" s="1846">
        <f t="shared" si="16"/>
        <v>148</v>
      </c>
      <c r="K62" s="1846">
        <f t="shared" si="16"/>
        <v>544</v>
      </c>
    </row>
    <row r="63" spans="1:11" s="85" customFormat="1" ht="30" customHeight="1">
      <c r="A63" s="1814" t="s">
        <v>1252</v>
      </c>
      <c r="B63" s="1815" t="s">
        <v>1253</v>
      </c>
      <c r="C63" s="1846">
        <v>0</v>
      </c>
      <c r="D63" s="1846">
        <v>599</v>
      </c>
      <c r="E63" s="1846">
        <f>SUM(C63:D63)</f>
        <v>599</v>
      </c>
      <c r="F63" s="1846">
        <v>0</v>
      </c>
      <c r="G63" s="1846">
        <v>11</v>
      </c>
      <c r="H63" s="1880">
        <f>SUM(F63:G63)</f>
        <v>11</v>
      </c>
      <c r="I63" s="1845">
        <f t="shared" si="16"/>
        <v>0</v>
      </c>
      <c r="J63" s="1846">
        <f t="shared" si="16"/>
        <v>610</v>
      </c>
      <c r="K63" s="1846">
        <f t="shared" si="16"/>
        <v>610</v>
      </c>
    </row>
    <row r="64" spans="1:11" s="85" customFormat="1" ht="30" customHeight="1">
      <c r="A64" s="1814" t="s">
        <v>1254</v>
      </c>
      <c r="B64" s="1815" t="s">
        <v>1255</v>
      </c>
      <c r="C64" s="1793">
        <v>484</v>
      </c>
      <c r="D64" s="1793">
        <v>445</v>
      </c>
      <c r="E64" s="1793">
        <f t="shared" si="13"/>
        <v>929</v>
      </c>
      <c r="F64" s="1793">
        <v>0</v>
      </c>
      <c r="G64" s="1793">
        <v>0</v>
      </c>
      <c r="H64" s="1833">
        <f t="shared" si="14"/>
        <v>0</v>
      </c>
      <c r="I64" s="1792">
        <f t="shared" ref="I64:K73" si="17">SUM(C64+F64)</f>
        <v>484</v>
      </c>
      <c r="J64" s="1793">
        <f t="shared" si="17"/>
        <v>445</v>
      </c>
      <c r="K64" s="1793">
        <f t="shared" si="17"/>
        <v>929</v>
      </c>
    </row>
    <row r="65" spans="1:11" s="85" customFormat="1" ht="30" customHeight="1">
      <c r="A65" s="1814" t="s">
        <v>1256</v>
      </c>
      <c r="B65" s="1815" t="s">
        <v>1257</v>
      </c>
      <c r="C65" s="1793">
        <v>84</v>
      </c>
      <c r="D65" s="1793">
        <v>25</v>
      </c>
      <c r="E65" s="1793">
        <f t="shared" si="13"/>
        <v>109</v>
      </c>
      <c r="F65" s="1793">
        <v>0</v>
      </c>
      <c r="G65" s="1793">
        <v>0</v>
      </c>
      <c r="H65" s="1833">
        <f t="shared" si="14"/>
        <v>0</v>
      </c>
      <c r="I65" s="1792">
        <f t="shared" si="17"/>
        <v>84</v>
      </c>
      <c r="J65" s="1793">
        <f t="shared" si="17"/>
        <v>25</v>
      </c>
      <c r="K65" s="1793">
        <f t="shared" si="17"/>
        <v>109</v>
      </c>
    </row>
    <row r="66" spans="1:11" s="85" customFormat="1" ht="30" customHeight="1">
      <c r="A66" s="1814" t="s">
        <v>1258</v>
      </c>
      <c r="B66" s="1815" t="s">
        <v>1259</v>
      </c>
      <c r="C66" s="1793">
        <v>89</v>
      </c>
      <c r="D66" s="1793">
        <v>119</v>
      </c>
      <c r="E66" s="1793">
        <f t="shared" si="13"/>
        <v>208</v>
      </c>
      <c r="F66" s="1793">
        <v>0</v>
      </c>
      <c r="G66" s="1793">
        <v>0</v>
      </c>
      <c r="H66" s="1833">
        <f t="shared" si="14"/>
        <v>0</v>
      </c>
      <c r="I66" s="1792">
        <f t="shared" si="17"/>
        <v>89</v>
      </c>
      <c r="J66" s="1793">
        <f t="shared" si="17"/>
        <v>119</v>
      </c>
      <c r="K66" s="1793">
        <f t="shared" si="17"/>
        <v>208</v>
      </c>
    </row>
    <row r="67" spans="1:11" s="85" customFormat="1" ht="30" customHeight="1">
      <c r="A67" s="1877" t="s">
        <v>1260</v>
      </c>
      <c r="B67" s="1847" t="s">
        <v>1261</v>
      </c>
      <c r="C67" s="1793">
        <v>582</v>
      </c>
      <c r="D67" s="1793">
        <v>578</v>
      </c>
      <c r="E67" s="1793">
        <f t="shared" si="13"/>
        <v>1160</v>
      </c>
      <c r="F67" s="1793">
        <v>0</v>
      </c>
      <c r="G67" s="1793">
        <v>2</v>
      </c>
      <c r="H67" s="1833">
        <f t="shared" si="14"/>
        <v>2</v>
      </c>
      <c r="I67" s="1792">
        <f t="shared" si="17"/>
        <v>582</v>
      </c>
      <c r="J67" s="1793">
        <f t="shared" si="17"/>
        <v>580</v>
      </c>
      <c r="K67" s="1793">
        <f t="shared" si="17"/>
        <v>1162</v>
      </c>
    </row>
    <row r="68" spans="1:11" s="85" customFormat="1" ht="30" customHeight="1">
      <c r="A68" s="1877" t="s">
        <v>1262</v>
      </c>
      <c r="B68" s="1847" t="s">
        <v>1263</v>
      </c>
      <c r="C68" s="1793">
        <v>316</v>
      </c>
      <c r="D68" s="1793">
        <v>308</v>
      </c>
      <c r="E68" s="1793">
        <f t="shared" si="13"/>
        <v>624</v>
      </c>
      <c r="F68" s="1793">
        <v>3</v>
      </c>
      <c r="G68" s="1793">
        <v>0</v>
      </c>
      <c r="H68" s="1833">
        <f t="shared" si="14"/>
        <v>3</v>
      </c>
      <c r="I68" s="1792">
        <f t="shared" si="17"/>
        <v>319</v>
      </c>
      <c r="J68" s="1793">
        <f t="shared" si="17"/>
        <v>308</v>
      </c>
      <c r="K68" s="1793">
        <f t="shared" si="17"/>
        <v>627</v>
      </c>
    </row>
    <row r="69" spans="1:11" s="1803" customFormat="1" ht="30" customHeight="1">
      <c r="A69" s="1878" t="s">
        <v>1264</v>
      </c>
      <c r="B69" s="1849" t="s">
        <v>1265</v>
      </c>
      <c r="C69" s="1881">
        <v>133</v>
      </c>
      <c r="D69" s="1881">
        <v>0</v>
      </c>
      <c r="E69" s="1881">
        <f t="shared" si="13"/>
        <v>133</v>
      </c>
      <c r="F69" s="1881">
        <v>0</v>
      </c>
      <c r="G69" s="1881">
        <v>0</v>
      </c>
      <c r="H69" s="1882">
        <f t="shared" si="14"/>
        <v>0</v>
      </c>
      <c r="I69" s="1801">
        <f t="shared" si="17"/>
        <v>133</v>
      </c>
      <c r="J69" s="1802">
        <f t="shared" si="17"/>
        <v>0</v>
      </c>
      <c r="K69" s="1802">
        <f t="shared" si="17"/>
        <v>133</v>
      </c>
    </row>
    <row r="70" spans="1:11" s="85" customFormat="1" ht="30" customHeight="1">
      <c r="A70" s="1877" t="s">
        <v>1266</v>
      </c>
      <c r="B70" s="1847" t="s">
        <v>1267</v>
      </c>
      <c r="C70" s="1793">
        <v>97</v>
      </c>
      <c r="D70" s="1793">
        <v>0</v>
      </c>
      <c r="E70" s="1793">
        <f t="shared" si="13"/>
        <v>97</v>
      </c>
      <c r="F70" s="1793">
        <v>0</v>
      </c>
      <c r="G70" s="1793">
        <v>0</v>
      </c>
      <c r="H70" s="1833">
        <f t="shared" si="14"/>
        <v>0</v>
      </c>
      <c r="I70" s="1792">
        <f t="shared" si="17"/>
        <v>97</v>
      </c>
      <c r="J70" s="1793">
        <f t="shared" si="17"/>
        <v>0</v>
      </c>
      <c r="K70" s="1793">
        <f t="shared" si="17"/>
        <v>97</v>
      </c>
    </row>
    <row r="71" spans="1:11" s="85" customFormat="1" ht="30" customHeight="1">
      <c r="A71" s="1877" t="s">
        <v>1268</v>
      </c>
      <c r="B71" s="1847" t="s">
        <v>1269</v>
      </c>
      <c r="C71" s="1793">
        <v>225</v>
      </c>
      <c r="D71" s="1793">
        <v>170</v>
      </c>
      <c r="E71" s="1793">
        <f>SUM(C71:D71)</f>
        <v>395</v>
      </c>
      <c r="F71" s="1793">
        <v>0</v>
      </c>
      <c r="G71" s="1793">
        <v>0</v>
      </c>
      <c r="H71" s="1833">
        <f>SUM(F71:G71)</f>
        <v>0</v>
      </c>
      <c r="I71" s="1792">
        <f t="shared" si="17"/>
        <v>225</v>
      </c>
      <c r="J71" s="1793">
        <f t="shared" si="17"/>
        <v>170</v>
      </c>
      <c r="K71" s="1793">
        <f t="shared" si="17"/>
        <v>395</v>
      </c>
    </row>
    <row r="72" spans="1:11" s="85" customFormat="1" ht="30" customHeight="1">
      <c r="A72" s="1814" t="s">
        <v>1270</v>
      </c>
      <c r="B72" s="1879" t="s">
        <v>1271</v>
      </c>
      <c r="C72" s="1823">
        <v>131</v>
      </c>
      <c r="D72" s="1823">
        <v>202</v>
      </c>
      <c r="E72" s="1823">
        <f t="shared" si="13"/>
        <v>333</v>
      </c>
      <c r="F72" s="1823">
        <v>0</v>
      </c>
      <c r="G72" s="1823">
        <v>0</v>
      </c>
      <c r="H72" s="1826">
        <f t="shared" si="14"/>
        <v>0</v>
      </c>
      <c r="I72" s="1825">
        <f t="shared" si="17"/>
        <v>131</v>
      </c>
      <c r="J72" s="1823">
        <f t="shared" si="17"/>
        <v>202</v>
      </c>
      <c r="K72" s="1823">
        <f t="shared" si="17"/>
        <v>333</v>
      </c>
    </row>
    <row r="73" spans="1:11" s="85" customFormat="1" ht="30" customHeight="1" thickBot="1">
      <c r="A73" s="1814" t="s">
        <v>1272</v>
      </c>
      <c r="B73" s="1879" t="s">
        <v>1273</v>
      </c>
      <c r="C73" s="1823">
        <v>221</v>
      </c>
      <c r="D73" s="1823">
        <v>197</v>
      </c>
      <c r="E73" s="1823">
        <f t="shared" si="13"/>
        <v>418</v>
      </c>
      <c r="F73" s="1823">
        <v>0</v>
      </c>
      <c r="G73" s="1823">
        <v>1</v>
      </c>
      <c r="H73" s="1826">
        <f t="shared" si="14"/>
        <v>1</v>
      </c>
      <c r="I73" s="1825">
        <f t="shared" si="17"/>
        <v>221</v>
      </c>
      <c r="J73" s="1823">
        <f t="shared" si="17"/>
        <v>198</v>
      </c>
      <c r="K73" s="1823">
        <f t="shared" si="17"/>
        <v>419</v>
      </c>
    </row>
    <row r="74" spans="1:11" s="1803" customFormat="1" ht="30" customHeight="1" thickBot="1">
      <c r="A74" s="1883" t="s">
        <v>130</v>
      </c>
      <c r="B74" s="1876" t="s">
        <v>1199</v>
      </c>
      <c r="C74" s="1836">
        <f>SUM(C53:C73)</f>
        <v>4845</v>
      </c>
      <c r="D74" s="1836">
        <f t="shared" ref="D74:K74" si="18">SUM(D53:D73)</f>
        <v>5272</v>
      </c>
      <c r="E74" s="1836">
        <f t="shared" si="18"/>
        <v>10117</v>
      </c>
      <c r="F74" s="1836">
        <f t="shared" si="18"/>
        <v>85</v>
      </c>
      <c r="G74" s="1836">
        <f t="shared" si="18"/>
        <v>133</v>
      </c>
      <c r="H74" s="1836">
        <f t="shared" si="18"/>
        <v>218</v>
      </c>
      <c r="I74" s="1836">
        <f t="shared" si="18"/>
        <v>4930</v>
      </c>
      <c r="J74" s="1836">
        <f t="shared" si="18"/>
        <v>5405</v>
      </c>
      <c r="K74" s="1836">
        <f t="shared" si="18"/>
        <v>10335</v>
      </c>
    </row>
    <row r="75" spans="1:11" s="85" customFormat="1" ht="30" customHeight="1">
      <c r="A75" s="1884" t="s">
        <v>1274</v>
      </c>
      <c r="B75" s="1815" t="s">
        <v>1275</v>
      </c>
      <c r="C75" s="1841">
        <v>1015</v>
      </c>
      <c r="D75" s="1842">
        <v>911</v>
      </c>
      <c r="E75" s="1841">
        <f>SUM(C75:D75)</f>
        <v>1926</v>
      </c>
      <c r="F75" s="1843">
        <v>49</v>
      </c>
      <c r="G75" s="1844">
        <v>117</v>
      </c>
      <c r="H75" s="1844">
        <f>SUM(F75:G75)</f>
        <v>166</v>
      </c>
      <c r="I75" s="1845">
        <f t="shared" ref="I75:K90" si="19">SUM(C75+F75)</f>
        <v>1064</v>
      </c>
      <c r="J75" s="1846">
        <f t="shared" si="19"/>
        <v>1028</v>
      </c>
      <c r="K75" s="1846">
        <f t="shared" si="19"/>
        <v>2092</v>
      </c>
    </row>
    <row r="76" spans="1:11" s="85" customFormat="1" ht="30" customHeight="1">
      <c r="A76" s="1877" t="s">
        <v>1276</v>
      </c>
      <c r="B76" s="1847" t="s">
        <v>1277</v>
      </c>
      <c r="C76" s="1788">
        <v>402</v>
      </c>
      <c r="D76" s="1789">
        <v>690</v>
      </c>
      <c r="E76" s="1788">
        <f t="shared" ref="E76:E95" si="20">SUM(C76:D76)</f>
        <v>1092</v>
      </c>
      <c r="F76" s="1790">
        <v>8</v>
      </c>
      <c r="G76" s="1791">
        <v>26</v>
      </c>
      <c r="H76" s="1791">
        <f t="shared" ref="H76:H95" si="21">SUM(F76:G76)</f>
        <v>34</v>
      </c>
      <c r="I76" s="1792">
        <f t="shared" si="19"/>
        <v>410</v>
      </c>
      <c r="J76" s="1793">
        <f t="shared" si="19"/>
        <v>716</v>
      </c>
      <c r="K76" s="1793">
        <f t="shared" si="19"/>
        <v>1126</v>
      </c>
    </row>
    <row r="77" spans="1:11" s="85" customFormat="1" ht="30" customHeight="1">
      <c r="A77" s="1877" t="s">
        <v>1278</v>
      </c>
      <c r="B77" s="1847" t="s">
        <v>1279</v>
      </c>
      <c r="C77" s="1788">
        <v>322</v>
      </c>
      <c r="D77" s="1789">
        <v>460</v>
      </c>
      <c r="E77" s="1788">
        <f t="shared" si="20"/>
        <v>782</v>
      </c>
      <c r="F77" s="1790">
        <v>0</v>
      </c>
      <c r="G77" s="1791">
        <v>0</v>
      </c>
      <c r="H77" s="1791">
        <f t="shared" si="21"/>
        <v>0</v>
      </c>
      <c r="I77" s="1792">
        <f t="shared" si="19"/>
        <v>322</v>
      </c>
      <c r="J77" s="1793">
        <f t="shared" si="19"/>
        <v>460</v>
      </c>
      <c r="K77" s="1793">
        <f t="shared" si="19"/>
        <v>782</v>
      </c>
    </row>
    <row r="78" spans="1:11" s="85" customFormat="1" ht="30" customHeight="1">
      <c r="A78" s="1877" t="s">
        <v>1280</v>
      </c>
      <c r="B78" s="1847" t="s">
        <v>1281</v>
      </c>
      <c r="C78" s="1788">
        <v>704</v>
      </c>
      <c r="D78" s="1789">
        <v>963</v>
      </c>
      <c r="E78" s="1788">
        <f t="shared" si="20"/>
        <v>1667</v>
      </c>
      <c r="F78" s="1790">
        <v>16</v>
      </c>
      <c r="G78" s="1791">
        <v>18</v>
      </c>
      <c r="H78" s="1791">
        <f t="shared" si="21"/>
        <v>34</v>
      </c>
      <c r="I78" s="1792">
        <f t="shared" si="19"/>
        <v>720</v>
      </c>
      <c r="J78" s="1793">
        <f t="shared" si="19"/>
        <v>981</v>
      </c>
      <c r="K78" s="1793">
        <f t="shared" si="19"/>
        <v>1701</v>
      </c>
    </row>
    <row r="79" spans="1:11" s="85" customFormat="1" ht="30" customHeight="1">
      <c r="A79" s="1877" t="s">
        <v>1282</v>
      </c>
      <c r="B79" s="1847" t="s">
        <v>1283</v>
      </c>
      <c r="C79" s="1788">
        <v>148</v>
      </c>
      <c r="D79" s="1789">
        <v>605</v>
      </c>
      <c r="E79" s="1788">
        <f t="shared" si="20"/>
        <v>753</v>
      </c>
      <c r="F79" s="1790">
        <v>2</v>
      </c>
      <c r="G79" s="1791">
        <v>6</v>
      </c>
      <c r="H79" s="1791">
        <f t="shared" si="21"/>
        <v>8</v>
      </c>
      <c r="I79" s="1792">
        <f t="shared" si="19"/>
        <v>150</v>
      </c>
      <c r="J79" s="1793">
        <f t="shared" si="19"/>
        <v>611</v>
      </c>
      <c r="K79" s="1793">
        <f t="shared" si="19"/>
        <v>761</v>
      </c>
    </row>
    <row r="80" spans="1:11" s="85" customFormat="1" ht="30" customHeight="1">
      <c r="A80" s="1877" t="s">
        <v>1284</v>
      </c>
      <c r="B80" s="1847" t="s">
        <v>1285</v>
      </c>
      <c r="C80" s="1788">
        <v>948</v>
      </c>
      <c r="D80" s="1789">
        <v>1609</v>
      </c>
      <c r="E80" s="1788">
        <f t="shared" si="20"/>
        <v>2557</v>
      </c>
      <c r="F80" s="1790">
        <v>0</v>
      </c>
      <c r="G80" s="1791">
        <v>0</v>
      </c>
      <c r="H80" s="1791">
        <f t="shared" si="21"/>
        <v>0</v>
      </c>
      <c r="I80" s="1792">
        <f t="shared" si="19"/>
        <v>948</v>
      </c>
      <c r="J80" s="1793">
        <f t="shared" si="19"/>
        <v>1609</v>
      </c>
      <c r="K80" s="1793">
        <f t="shared" si="19"/>
        <v>2557</v>
      </c>
    </row>
    <row r="81" spans="1:18" s="1803" customFormat="1" ht="18" customHeight="1">
      <c r="A81" s="1818" t="s">
        <v>1286</v>
      </c>
      <c r="B81" s="1805" t="s">
        <v>1287</v>
      </c>
      <c r="C81" s="1806">
        <v>434</v>
      </c>
      <c r="D81" s="1806">
        <v>339</v>
      </c>
      <c r="E81" s="1806">
        <f>SUM(C81:D81)</f>
        <v>773</v>
      </c>
      <c r="F81" s="1806">
        <v>0</v>
      </c>
      <c r="G81" s="1806">
        <v>1</v>
      </c>
      <c r="H81" s="1807">
        <f>SUM(F81:G81)</f>
        <v>1</v>
      </c>
      <c r="I81" s="1808">
        <f>C81+F81</f>
        <v>434</v>
      </c>
      <c r="J81" s="1806">
        <f>D81+G81</f>
        <v>340</v>
      </c>
      <c r="K81" s="1806">
        <f>E81+H81</f>
        <v>774</v>
      </c>
    </row>
    <row r="82" spans="1:18" s="1803" customFormat="1" ht="18" customHeight="1">
      <c r="A82" s="1809" t="s">
        <v>1288</v>
      </c>
      <c r="B82" s="1810" t="s">
        <v>1174</v>
      </c>
      <c r="C82" s="1811"/>
      <c r="D82" s="1811"/>
      <c r="E82" s="1811"/>
      <c r="F82" s="1811"/>
      <c r="G82" s="1811"/>
      <c r="H82" s="1812"/>
      <c r="I82" s="1813"/>
      <c r="J82" s="1811"/>
      <c r="K82" s="1811"/>
    </row>
    <row r="83" spans="1:18" s="1803" customFormat="1" ht="30" customHeight="1">
      <c r="A83" s="1795" t="s">
        <v>1289</v>
      </c>
      <c r="B83" s="1796" t="s">
        <v>1290</v>
      </c>
      <c r="C83" s="1802">
        <v>30</v>
      </c>
      <c r="D83" s="1800">
        <v>197</v>
      </c>
      <c r="E83" s="1797">
        <f>SUM(C83:D83)</f>
        <v>227</v>
      </c>
      <c r="F83" s="1802">
        <v>0</v>
      </c>
      <c r="G83" s="1800">
        <v>0</v>
      </c>
      <c r="H83" s="1800">
        <f>SUM(F83:G83)</f>
        <v>0</v>
      </c>
      <c r="I83" s="1801">
        <f t="shared" ref="I83:K84" si="22">C83+F83</f>
        <v>30</v>
      </c>
      <c r="J83" s="1802">
        <f t="shared" si="22"/>
        <v>197</v>
      </c>
      <c r="K83" s="1802">
        <f t="shared" si="22"/>
        <v>227</v>
      </c>
      <c r="Q83" s="1885"/>
      <c r="R83" s="1885"/>
    </row>
    <row r="84" spans="1:18" s="85" customFormat="1" ht="30" customHeight="1">
      <c r="A84" s="1884" t="s">
        <v>1291</v>
      </c>
      <c r="B84" s="1815" t="s">
        <v>1292</v>
      </c>
      <c r="C84" s="1817">
        <v>795</v>
      </c>
      <c r="D84" s="1821">
        <v>712</v>
      </c>
      <c r="E84" s="1820">
        <f>SUM(C84:D84)</f>
        <v>1507</v>
      </c>
      <c r="F84" s="1817">
        <v>7</v>
      </c>
      <c r="G84" s="1821">
        <v>2</v>
      </c>
      <c r="H84" s="1821">
        <f>SUM(F84:G84)</f>
        <v>9</v>
      </c>
      <c r="I84" s="1816">
        <f t="shared" si="22"/>
        <v>802</v>
      </c>
      <c r="J84" s="1817">
        <f t="shared" si="22"/>
        <v>714</v>
      </c>
      <c r="K84" s="1817">
        <f t="shared" si="22"/>
        <v>1516</v>
      </c>
    </row>
    <row r="85" spans="1:18" s="85" customFormat="1" ht="30" customHeight="1">
      <c r="A85" s="1877" t="s">
        <v>1293</v>
      </c>
      <c r="B85" s="1847" t="s">
        <v>1294</v>
      </c>
      <c r="C85" s="1823">
        <v>406</v>
      </c>
      <c r="D85" s="1824">
        <v>174</v>
      </c>
      <c r="E85" s="1822">
        <f t="shared" si="20"/>
        <v>580</v>
      </c>
      <c r="F85" s="1823">
        <v>0</v>
      </c>
      <c r="G85" s="1824">
        <v>0</v>
      </c>
      <c r="H85" s="1824">
        <f t="shared" si="21"/>
        <v>0</v>
      </c>
      <c r="I85" s="1825">
        <f t="shared" si="19"/>
        <v>406</v>
      </c>
      <c r="J85" s="1823">
        <f t="shared" si="19"/>
        <v>174</v>
      </c>
      <c r="K85" s="1823">
        <f t="shared" si="19"/>
        <v>580</v>
      </c>
    </row>
    <row r="86" spans="1:18" s="85" customFormat="1" ht="30" customHeight="1">
      <c r="A86" s="1814" t="s">
        <v>1295</v>
      </c>
      <c r="B86" s="1879" t="s">
        <v>1296</v>
      </c>
      <c r="C86" s="1823">
        <v>1408</v>
      </c>
      <c r="D86" s="1822">
        <v>1566</v>
      </c>
      <c r="E86" s="1822">
        <f t="shared" si="20"/>
        <v>2974</v>
      </c>
      <c r="F86" s="1823">
        <v>2</v>
      </c>
      <c r="G86" s="1824">
        <v>4</v>
      </c>
      <c r="H86" s="1824">
        <f t="shared" si="21"/>
        <v>6</v>
      </c>
      <c r="I86" s="1825">
        <f t="shared" si="19"/>
        <v>1410</v>
      </c>
      <c r="J86" s="1823">
        <f t="shared" si="19"/>
        <v>1570</v>
      </c>
      <c r="K86" s="1823">
        <f t="shared" si="19"/>
        <v>2980</v>
      </c>
    </row>
    <row r="87" spans="1:18" s="85" customFormat="1" ht="30" customHeight="1">
      <c r="A87" s="1814" t="s">
        <v>1297</v>
      </c>
      <c r="B87" s="1879" t="s">
        <v>1298</v>
      </c>
      <c r="C87" s="1823">
        <v>660</v>
      </c>
      <c r="D87" s="1823">
        <v>705</v>
      </c>
      <c r="E87" s="1823">
        <f t="shared" si="20"/>
        <v>1365</v>
      </c>
      <c r="F87" s="1823">
        <v>0</v>
      </c>
      <c r="G87" s="1822">
        <v>3</v>
      </c>
      <c r="H87" s="1824">
        <f t="shared" si="21"/>
        <v>3</v>
      </c>
      <c r="I87" s="1825">
        <f t="shared" si="19"/>
        <v>660</v>
      </c>
      <c r="J87" s="1823">
        <f t="shared" si="19"/>
        <v>708</v>
      </c>
      <c r="K87" s="1823">
        <f t="shared" si="19"/>
        <v>1368</v>
      </c>
    </row>
    <row r="88" spans="1:18" s="85" customFormat="1" ht="30" customHeight="1">
      <c r="A88" s="1814" t="s">
        <v>1299</v>
      </c>
      <c r="B88" s="1879" t="s">
        <v>1300</v>
      </c>
      <c r="C88" s="1823">
        <v>339</v>
      </c>
      <c r="D88" s="1823">
        <v>354</v>
      </c>
      <c r="E88" s="1823">
        <f t="shared" si="20"/>
        <v>693</v>
      </c>
      <c r="F88" s="1823">
        <v>0</v>
      </c>
      <c r="G88" s="1823">
        <v>0</v>
      </c>
      <c r="H88" s="1826">
        <f t="shared" si="21"/>
        <v>0</v>
      </c>
      <c r="I88" s="1825">
        <f t="shared" si="19"/>
        <v>339</v>
      </c>
      <c r="J88" s="1823">
        <f t="shared" si="19"/>
        <v>354</v>
      </c>
      <c r="K88" s="1823">
        <f t="shared" si="19"/>
        <v>693</v>
      </c>
      <c r="P88" s="1886"/>
      <c r="Q88" s="1886"/>
    </row>
    <row r="89" spans="1:18" s="85" customFormat="1" ht="30" customHeight="1">
      <c r="A89" s="1814" t="s">
        <v>1301</v>
      </c>
      <c r="B89" s="1879" t="s">
        <v>1302</v>
      </c>
      <c r="C89" s="1823">
        <v>282</v>
      </c>
      <c r="D89" s="1823">
        <v>400</v>
      </c>
      <c r="E89" s="1823">
        <f t="shared" si="20"/>
        <v>682</v>
      </c>
      <c r="F89" s="1823">
        <v>0</v>
      </c>
      <c r="G89" s="1823">
        <v>0</v>
      </c>
      <c r="H89" s="1826">
        <f t="shared" si="21"/>
        <v>0</v>
      </c>
      <c r="I89" s="1825">
        <f t="shared" si="19"/>
        <v>282</v>
      </c>
      <c r="J89" s="1823">
        <f t="shared" si="19"/>
        <v>400</v>
      </c>
      <c r="K89" s="1823">
        <f t="shared" si="19"/>
        <v>682</v>
      </c>
    </row>
    <row r="90" spans="1:18" s="1803" customFormat="1" ht="30" customHeight="1">
      <c r="A90" s="1848" t="s">
        <v>1303</v>
      </c>
      <c r="B90" s="1887" t="s">
        <v>1304</v>
      </c>
      <c r="C90" s="1829">
        <v>451</v>
      </c>
      <c r="D90" s="1829">
        <v>214</v>
      </c>
      <c r="E90" s="1829">
        <f t="shared" si="20"/>
        <v>665</v>
      </c>
      <c r="F90" s="1829">
        <v>0</v>
      </c>
      <c r="G90" s="1829">
        <v>0</v>
      </c>
      <c r="H90" s="1830">
        <f t="shared" si="21"/>
        <v>0</v>
      </c>
      <c r="I90" s="1831">
        <f t="shared" si="19"/>
        <v>451</v>
      </c>
      <c r="J90" s="1829">
        <f t="shared" si="19"/>
        <v>214</v>
      </c>
      <c r="K90" s="1829">
        <f t="shared" si="19"/>
        <v>665</v>
      </c>
      <c r="O90" s="1888"/>
    </row>
    <row r="91" spans="1:18" s="85" customFormat="1" ht="30" customHeight="1">
      <c r="A91" s="1814" t="s">
        <v>1305</v>
      </c>
      <c r="B91" s="1879" t="s">
        <v>1306</v>
      </c>
      <c r="C91" s="1823">
        <v>238</v>
      </c>
      <c r="D91" s="1823">
        <v>121</v>
      </c>
      <c r="E91" s="1823">
        <f t="shared" si="20"/>
        <v>359</v>
      </c>
      <c r="F91" s="1823">
        <v>0</v>
      </c>
      <c r="G91" s="1823">
        <v>0</v>
      </c>
      <c r="H91" s="1826">
        <f t="shared" si="21"/>
        <v>0</v>
      </c>
      <c r="I91" s="1825">
        <f t="shared" ref="I91:K100" si="23">SUM(C91+F91)</f>
        <v>238</v>
      </c>
      <c r="J91" s="1823">
        <f t="shared" si="23"/>
        <v>121</v>
      </c>
      <c r="K91" s="1823">
        <f t="shared" si="23"/>
        <v>359</v>
      </c>
      <c r="P91" s="1889"/>
      <c r="Q91" s="1889"/>
      <c r="R91" s="117"/>
    </row>
    <row r="92" spans="1:18" s="85" customFormat="1" ht="30" customHeight="1">
      <c r="A92" s="1814" t="s">
        <v>1307</v>
      </c>
      <c r="B92" s="1879" t="s">
        <v>1308</v>
      </c>
      <c r="C92" s="1823">
        <v>560</v>
      </c>
      <c r="D92" s="1823">
        <v>336</v>
      </c>
      <c r="E92" s="1823">
        <f t="shared" si="20"/>
        <v>896</v>
      </c>
      <c r="F92" s="1823">
        <v>0</v>
      </c>
      <c r="G92" s="1823">
        <v>0</v>
      </c>
      <c r="H92" s="1826">
        <f t="shared" si="21"/>
        <v>0</v>
      </c>
      <c r="I92" s="1825">
        <f t="shared" si="23"/>
        <v>560</v>
      </c>
      <c r="J92" s="1823">
        <f t="shared" si="23"/>
        <v>336</v>
      </c>
      <c r="K92" s="1823">
        <f t="shared" si="23"/>
        <v>896</v>
      </c>
    </row>
    <row r="93" spans="1:18" s="1803" customFormat="1" ht="30" customHeight="1">
      <c r="A93" s="1848" t="s">
        <v>1309</v>
      </c>
      <c r="B93" s="1887" t="s">
        <v>1310</v>
      </c>
      <c r="C93" s="1829">
        <v>679</v>
      </c>
      <c r="D93" s="1829">
        <v>411</v>
      </c>
      <c r="E93" s="1829">
        <f>SUM(C93:D93)</f>
        <v>1090</v>
      </c>
      <c r="F93" s="1829">
        <v>10</v>
      </c>
      <c r="G93" s="1829">
        <v>6</v>
      </c>
      <c r="H93" s="1830">
        <f>SUM(F93:G93)</f>
        <v>16</v>
      </c>
      <c r="I93" s="1831">
        <f>SUM(C93+F93)</f>
        <v>689</v>
      </c>
      <c r="J93" s="1829">
        <f>SUM(D93+G93)</f>
        <v>417</v>
      </c>
      <c r="K93" s="1829">
        <f>SUM(E93+H93)</f>
        <v>1106</v>
      </c>
    </row>
    <row r="94" spans="1:18" s="85" customFormat="1" ht="30" customHeight="1">
      <c r="A94" s="1814" t="s">
        <v>1311</v>
      </c>
      <c r="B94" s="1879" t="s">
        <v>1312</v>
      </c>
      <c r="C94" s="1823">
        <v>97</v>
      </c>
      <c r="D94" s="1823">
        <v>222</v>
      </c>
      <c r="E94" s="1823">
        <f t="shared" si="20"/>
        <v>319</v>
      </c>
      <c r="F94" s="1823">
        <v>0</v>
      </c>
      <c r="G94" s="1823">
        <v>0</v>
      </c>
      <c r="H94" s="1826">
        <f t="shared" si="21"/>
        <v>0</v>
      </c>
      <c r="I94" s="1825">
        <f t="shared" si="23"/>
        <v>97</v>
      </c>
      <c r="J94" s="1823">
        <f t="shared" si="23"/>
        <v>222</v>
      </c>
      <c r="K94" s="1823">
        <f t="shared" si="23"/>
        <v>319</v>
      </c>
    </row>
    <row r="95" spans="1:18" s="85" customFormat="1" ht="30" customHeight="1" thickBot="1">
      <c r="A95" s="1814" t="s">
        <v>1313</v>
      </c>
      <c r="B95" s="1879" t="s">
        <v>1314</v>
      </c>
      <c r="C95" s="1823">
        <v>531</v>
      </c>
      <c r="D95" s="1823">
        <v>886</v>
      </c>
      <c r="E95" s="1823">
        <f t="shared" si="20"/>
        <v>1417</v>
      </c>
      <c r="F95" s="1823">
        <v>1</v>
      </c>
      <c r="G95" s="1823">
        <v>1</v>
      </c>
      <c r="H95" s="1826">
        <f t="shared" si="21"/>
        <v>2</v>
      </c>
      <c r="I95" s="1825">
        <f t="shared" si="23"/>
        <v>532</v>
      </c>
      <c r="J95" s="1823">
        <f t="shared" si="23"/>
        <v>887</v>
      </c>
      <c r="K95" s="1823">
        <f t="shared" si="23"/>
        <v>1419</v>
      </c>
    </row>
    <row r="96" spans="1:18" s="1803" customFormat="1" ht="30" customHeight="1" thickBot="1">
      <c r="A96" s="1883" t="s">
        <v>130</v>
      </c>
      <c r="B96" s="1890" t="s">
        <v>1315</v>
      </c>
      <c r="C96" s="1836">
        <f>SUM(C75:C95)</f>
        <v>10449</v>
      </c>
      <c r="D96" s="1836">
        <f t="shared" ref="D96:K96" si="24">SUM(D75:D95)</f>
        <v>11875</v>
      </c>
      <c r="E96" s="1836">
        <f t="shared" si="24"/>
        <v>22324</v>
      </c>
      <c r="F96" s="1836">
        <f t="shared" si="24"/>
        <v>95</v>
      </c>
      <c r="G96" s="1836">
        <f t="shared" si="24"/>
        <v>184</v>
      </c>
      <c r="H96" s="1837">
        <f t="shared" si="24"/>
        <v>279</v>
      </c>
      <c r="I96" s="1838">
        <f t="shared" si="24"/>
        <v>10544</v>
      </c>
      <c r="J96" s="1836">
        <f t="shared" si="24"/>
        <v>12059</v>
      </c>
      <c r="K96" s="1836">
        <f t="shared" si="24"/>
        <v>22603</v>
      </c>
    </row>
    <row r="97" spans="1:11" s="85" customFormat="1" ht="30" customHeight="1">
      <c r="A97" s="1840" t="s">
        <v>1316</v>
      </c>
      <c r="B97" s="1815" t="s">
        <v>1317</v>
      </c>
      <c r="C97" s="1841">
        <v>357</v>
      </c>
      <c r="D97" s="1842">
        <v>459</v>
      </c>
      <c r="E97" s="1841">
        <f t="shared" ref="E97:E110" si="25">SUM(C97:D97)</f>
        <v>816</v>
      </c>
      <c r="F97" s="1843">
        <v>15</v>
      </c>
      <c r="G97" s="1844">
        <v>47</v>
      </c>
      <c r="H97" s="1844">
        <f t="shared" ref="H97:H110" si="26">SUM(F97:G97)</f>
        <v>62</v>
      </c>
      <c r="I97" s="1845">
        <f t="shared" ref="I97:K110" si="27">SUM(C97+F97)</f>
        <v>372</v>
      </c>
      <c r="J97" s="1846">
        <f t="shared" si="27"/>
        <v>506</v>
      </c>
      <c r="K97" s="1846">
        <f t="shared" si="27"/>
        <v>878</v>
      </c>
    </row>
    <row r="98" spans="1:11" s="85" customFormat="1" ht="30" customHeight="1">
      <c r="A98" s="1814" t="s">
        <v>1318</v>
      </c>
      <c r="B98" s="1847" t="s">
        <v>1319</v>
      </c>
      <c r="C98" s="1841">
        <v>0</v>
      </c>
      <c r="D98" s="1842">
        <v>567</v>
      </c>
      <c r="E98" s="1780">
        <f t="shared" si="25"/>
        <v>567</v>
      </c>
      <c r="F98" s="1843">
        <v>0</v>
      </c>
      <c r="G98" s="1844">
        <v>25</v>
      </c>
      <c r="H98" s="1844">
        <f t="shared" si="26"/>
        <v>25</v>
      </c>
      <c r="I98" s="1845">
        <f t="shared" si="27"/>
        <v>0</v>
      </c>
      <c r="J98" s="1846">
        <f t="shared" si="27"/>
        <v>592</v>
      </c>
      <c r="K98" s="1891">
        <f t="shared" si="27"/>
        <v>592</v>
      </c>
    </row>
    <row r="99" spans="1:11" s="85" customFormat="1" ht="30" customHeight="1">
      <c r="A99" s="1814" t="s">
        <v>1320</v>
      </c>
      <c r="B99" s="1847" t="s">
        <v>1321</v>
      </c>
      <c r="C99" s="1788">
        <v>169</v>
      </c>
      <c r="D99" s="1789">
        <v>249</v>
      </c>
      <c r="E99" s="1788">
        <f t="shared" si="25"/>
        <v>418</v>
      </c>
      <c r="F99" s="1790">
        <v>0</v>
      </c>
      <c r="G99" s="1791">
        <v>1</v>
      </c>
      <c r="H99" s="1791">
        <f t="shared" si="26"/>
        <v>1</v>
      </c>
      <c r="I99" s="1792">
        <f t="shared" si="27"/>
        <v>169</v>
      </c>
      <c r="J99" s="1793">
        <f t="shared" si="27"/>
        <v>250</v>
      </c>
      <c r="K99" s="1793">
        <f>SUM(E99+H99)</f>
        <v>419</v>
      </c>
    </row>
    <row r="100" spans="1:11" s="85" customFormat="1" ht="30" customHeight="1">
      <c r="A100" s="1814" t="s">
        <v>1322</v>
      </c>
      <c r="B100" s="1847" t="s">
        <v>1323</v>
      </c>
      <c r="C100" s="1822">
        <v>29</v>
      </c>
      <c r="D100" s="1824">
        <v>261</v>
      </c>
      <c r="E100" s="1788">
        <f t="shared" si="25"/>
        <v>290</v>
      </c>
      <c r="F100" s="1823">
        <v>1</v>
      </c>
      <c r="G100" s="1824">
        <v>5</v>
      </c>
      <c r="H100" s="1824">
        <f t="shared" si="26"/>
        <v>6</v>
      </c>
      <c r="I100" s="1825">
        <f t="shared" si="27"/>
        <v>30</v>
      </c>
      <c r="J100" s="1823">
        <f t="shared" si="27"/>
        <v>266</v>
      </c>
      <c r="K100" s="1793">
        <f>SUM(E100+H100)</f>
        <v>296</v>
      </c>
    </row>
    <row r="101" spans="1:11" s="85" customFormat="1" ht="30" customHeight="1">
      <c r="A101" s="1814" t="s">
        <v>1324</v>
      </c>
      <c r="B101" s="1847" t="s">
        <v>1325</v>
      </c>
      <c r="C101" s="1822">
        <v>182</v>
      </c>
      <c r="D101" s="1824">
        <v>508</v>
      </c>
      <c r="E101" s="1788">
        <f t="shared" si="25"/>
        <v>690</v>
      </c>
      <c r="F101" s="1823">
        <v>0</v>
      </c>
      <c r="G101" s="1824">
        <v>6</v>
      </c>
      <c r="H101" s="1824">
        <f t="shared" si="26"/>
        <v>6</v>
      </c>
      <c r="I101" s="1825">
        <f t="shared" si="27"/>
        <v>182</v>
      </c>
      <c r="J101" s="1823">
        <f t="shared" si="27"/>
        <v>514</v>
      </c>
      <c r="K101" s="1793">
        <f>SUM(E101+H101)</f>
        <v>696</v>
      </c>
    </row>
    <row r="102" spans="1:11" s="1803" customFormat="1" ht="30" customHeight="1">
      <c r="A102" s="1848" t="s">
        <v>1326</v>
      </c>
      <c r="B102" s="1849" t="s">
        <v>1327</v>
      </c>
      <c r="C102" s="1892">
        <v>0</v>
      </c>
      <c r="D102" s="1893">
        <v>626</v>
      </c>
      <c r="E102" s="1892">
        <f t="shared" si="25"/>
        <v>626</v>
      </c>
      <c r="F102" s="1829">
        <v>0</v>
      </c>
      <c r="G102" s="1893">
        <v>0</v>
      </c>
      <c r="H102" s="1893">
        <f t="shared" si="26"/>
        <v>0</v>
      </c>
      <c r="I102" s="1831">
        <f t="shared" si="27"/>
        <v>0</v>
      </c>
      <c r="J102" s="1829">
        <f t="shared" si="27"/>
        <v>626</v>
      </c>
      <c r="K102" s="1829">
        <f t="shared" si="27"/>
        <v>626</v>
      </c>
    </row>
    <row r="103" spans="1:11" s="1803" customFormat="1" ht="20.100000000000001" customHeight="1">
      <c r="A103" s="1804" t="s">
        <v>1328</v>
      </c>
      <c r="B103" s="1805" t="s">
        <v>1329</v>
      </c>
      <c r="C103" s="1806">
        <v>0</v>
      </c>
      <c r="D103" s="1806">
        <v>1708</v>
      </c>
      <c r="E103" s="1806">
        <f>SUM(C103:D103)</f>
        <v>1708</v>
      </c>
      <c r="F103" s="1806">
        <v>0</v>
      </c>
      <c r="G103" s="1806">
        <v>1</v>
      </c>
      <c r="H103" s="1807">
        <f>SUM(F103:G103)</f>
        <v>1</v>
      </c>
      <c r="I103" s="1808">
        <f>C103+F103</f>
        <v>0</v>
      </c>
      <c r="J103" s="1806">
        <f>D103+G103</f>
        <v>1709</v>
      </c>
      <c r="K103" s="1806">
        <f>E103+H103</f>
        <v>1709</v>
      </c>
    </row>
    <row r="104" spans="1:11" s="1803" customFormat="1" ht="20.100000000000001" customHeight="1">
      <c r="A104" s="1809" t="s">
        <v>1173</v>
      </c>
      <c r="B104" s="1810" t="s">
        <v>1174</v>
      </c>
      <c r="C104" s="1811"/>
      <c r="D104" s="1811"/>
      <c r="E104" s="1811"/>
      <c r="F104" s="1811"/>
      <c r="G104" s="1811"/>
      <c r="H104" s="1812"/>
      <c r="I104" s="1813"/>
      <c r="J104" s="1811"/>
      <c r="K104" s="1811"/>
    </row>
    <row r="105" spans="1:11" s="85" customFormat="1" ht="30" customHeight="1">
      <c r="A105" s="1814" t="s">
        <v>1330</v>
      </c>
      <c r="B105" s="1847" t="s">
        <v>1331</v>
      </c>
      <c r="C105" s="1820">
        <v>0</v>
      </c>
      <c r="D105" s="1821">
        <v>643</v>
      </c>
      <c r="E105" s="1820">
        <f>SUM(C105:D105)</f>
        <v>643</v>
      </c>
      <c r="F105" s="1817">
        <v>0</v>
      </c>
      <c r="G105" s="1821">
        <v>11</v>
      </c>
      <c r="H105" s="1821">
        <f>SUM(F105:G105)</f>
        <v>11</v>
      </c>
      <c r="I105" s="1792">
        <f>SUM(C105+F105)</f>
        <v>0</v>
      </c>
      <c r="J105" s="1788">
        <f>SUM(D105+G105)</f>
        <v>654</v>
      </c>
      <c r="K105" s="1788">
        <f>SUM(E105+H105)</f>
        <v>654</v>
      </c>
    </row>
    <row r="106" spans="1:11" s="85" customFormat="1" ht="30" customHeight="1">
      <c r="A106" s="1814" t="s">
        <v>1332</v>
      </c>
      <c r="B106" s="1847" t="s">
        <v>1333</v>
      </c>
      <c r="C106" s="1822">
        <v>0</v>
      </c>
      <c r="D106" s="1824">
        <v>196</v>
      </c>
      <c r="E106" s="1822">
        <f t="shared" si="25"/>
        <v>196</v>
      </c>
      <c r="F106" s="1823">
        <v>0</v>
      </c>
      <c r="G106" s="1824">
        <v>0</v>
      </c>
      <c r="H106" s="1824">
        <f t="shared" si="26"/>
        <v>0</v>
      </c>
      <c r="I106" s="1825">
        <f t="shared" si="27"/>
        <v>0</v>
      </c>
      <c r="J106" s="1823">
        <f t="shared" si="27"/>
        <v>196</v>
      </c>
      <c r="K106" s="1823">
        <f t="shared" si="27"/>
        <v>196</v>
      </c>
    </row>
    <row r="107" spans="1:11" s="85" customFormat="1" ht="30" customHeight="1">
      <c r="A107" s="1814" t="s">
        <v>1334</v>
      </c>
      <c r="B107" s="1847" t="s">
        <v>1335</v>
      </c>
      <c r="C107" s="1822">
        <v>200</v>
      </c>
      <c r="D107" s="1824">
        <v>419</v>
      </c>
      <c r="E107" s="1822">
        <f t="shared" si="25"/>
        <v>619</v>
      </c>
      <c r="F107" s="1823">
        <v>0</v>
      </c>
      <c r="G107" s="1824">
        <v>0</v>
      </c>
      <c r="H107" s="1824">
        <f t="shared" si="26"/>
        <v>0</v>
      </c>
      <c r="I107" s="1825">
        <f t="shared" si="27"/>
        <v>200</v>
      </c>
      <c r="J107" s="1823">
        <f t="shared" si="27"/>
        <v>419</v>
      </c>
      <c r="K107" s="1823">
        <f t="shared" si="27"/>
        <v>619</v>
      </c>
    </row>
    <row r="108" spans="1:11" s="85" customFormat="1" ht="30" customHeight="1">
      <c r="A108" s="1814" t="s">
        <v>1336</v>
      </c>
      <c r="B108" s="1879" t="s">
        <v>1337</v>
      </c>
      <c r="C108" s="1822">
        <v>0</v>
      </c>
      <c r="D108" s="1824">
        <v>183</v>
      </c>
      <c r="E108" s="1822">
        <f t="shared" si="25"/>
        <v>183</v>
      </c>
      <c r="F108" s="1823">
        <v>0</v>
      </c>
      <c r="G108" s="1824">
        <v>0</v>
      </c>
      <c r="H108" s="1824">
        <f t="shared" si="26"/>
        <v>0</v>
      </c>
      <c r="I108" s="1825">
        <f t="shared" si="27"/>
        <v>0</v>
      </c>
      <c r="J108" s="1823">
        <f t="shared" si="27"/>
        <v>183</v>
      </c>
      <c r="K108" s="1823">
        <f t="shared" si="27"/>
        <v>183</v>
      </c>
    </row>
    <row r="109" spans="1:11" s="85" customFormat="1" ht="30" customHeight="1">
      <c r="A109" s="1814" t="s">
        <v>1338</v>
      </c>
      <c r="B109" s="1847" t="s">
        <v>1339</v>
      </c>
      <c r="C109" s="1822">
        <v>373</v>
      </c>
      <c r="D109" s="1824">
        <v>1043</v>
      </c>
      <c r="E109" s="1822">
        <f t="shared" si="25"/>
        <v>1416</v>
      </c>
      <c r="F109" s="1823">
        <v>2</v>
      </c>
      <c r="G109" s="1824">
        <v>4</v>
      </c>
      <c r="H109" s="1824">
        <f t="shared" si="26"/>
        <v>6</v>
      </c>
      <c r="I109" s="1825">
        <f t="shared" si="27"/>
        <v>375</v>
      </c>
      <c r="J109" s="1823">
        <f t="shared" si="27"/>
        <v>1047</v>
      </c>
      <c r="K109" s="1823">
        <f t="shared" si="27"/>
        <v>1422</v>
      </c>
    </row>
    <row r="110" spans="1:11" s="85" customFormat="1" ht="30" customHeight="1" thickBot="1">
      <c r="A110" s="1814" t="s">
        <v>1340</v>
      </c>
      <c r="B110" s="1879" t="s">
        <v>1341</v>
      </c>
      <c r="C110" s="1822">
        <v>105</v>
      </c>
      <c r="D110" s="1824">
        <v>133</v>
      </c>
      <c r="E110" s="1822">
        <f t="shared" si="25"/>
        <v>238</v>
      </c>
      <c r="F110" s="1823">
        <v>0</v>
      </c>
      <c r="G110" s="1824">
        <v>2</v>
      </c>
      <c r="H110" s="1824">
        <f t="shared" si="26"/>
        <v>2</v>
      </c>
      <c r="I110" s="1825">
        <f t="shared" si="27"/>
        <v>105</v>
      </c>
      <c r="J110" s="1823">
        <f t="shared" si="27"/>
        <v>135</v>
      </c>
      <c r="K110" s="1823">
        <f t="shared" si="27"/>
        <v>240</v>
      </c>
    </row>
    <row r="111" spans="1:11" s="1839" customFormat="1" ht="30" customHeight="1" thickBot="1">
      <c r="A111" s="1875" t="s">
        <v>130</v>
      </c>
      <c r="B111" s="1876" t="s">
        <v>1342</v>
      </c>
      <c r="C111" s="1894">
        <f>SUM(C97:C110)</f>
        <v>1415</v>
      </c>
      <c r="D111" s="1894">
        <f t="shared" ref="D111:K111" si="28">SUM(D97:D110)</f>
        <v>6995</v>
      </c>
      <c r="E111" s="1894">
        <f t="shared" si="28"/>
        <v>8410</v>
      </c>
      <c r="F111" s="1894">
        <f t="shared" si="28"/>
        <v>18</v>
      </c>
      <c r="G111" s="1894">
        <f t="shared" si="28"/>
        <v>102</v>
      </c>
      <c r="H111" s="1895">
        <f t="shared" si="28"/>
        <v>120</v>
      </c>
      <c r="I111" s="1838">
        <f t="shared" si="28"/>
        <v>1433</v>
      </c>
      <c r="J111" s="1894">
        <f t="shared" si="28"/>
        <v>7097</v>
      </c>
      <c r="K111" s="1894">
        <f t="shared" si="28"/>
        <v>8530</v>
      </c>
    </row>
    <row r="112" spans="1:11" s="1839" customFormat="1" ht="20.100000000000001" customHeight="1">
      <c r="A112" s="1896" t="s">
        <v>1343</v>
      </c>
      <c r="B112" s="1897" t="s">
        <v>1344</v>
      </c>
      <c r="C112" s="1898">
        <v>36</v>
      </c>
      <c r="D112" s="1898">
        <v>0</v>
      </c>
      <c r="E112" s="1898">
        <f>SUM(C112:D113)</f>
        <v>36</v>
      </c>
      <c r="F112" s="1898">
        <v>0</v>
      </c>
      <c r="G112" s="1898">
        <v>0</v>
      </c>
      <c r="H112" s="1899">
        <f>SUM(F112:G113)</f>
        <v>0</v>
      </c>
      <c r="I112" s="1900">
        <f>SUM(C112+F112)</f>
        <v>36</v>
      </c>
      <c r="J112" s="1898">
        <f>D112+G112</f>
        <v>0</v>
      </c>
      <c r="K112" s="1898">
        <f>SUM(E112+H112)</f>
        <v>36</v>
      </c>
    </row>
    <row r="113" spans="1:11" s="1839" customFormat="1" ht="20.100000000000001" customHeight="1">
      <c r="A113" s="1901" t="s">
        <v>1345</v>
      </c>
      <c r="B113" s="1902" t="s">
        <v>1346</v>
      </c>
      <c r="C113" s="1898"/>
      <c r="D113" s="1898"/>
      <c r="E113" s="1898"/>
      <c r="F113" s="1898"/>
      <c r="G113" s="1898"/>
      <c r="H113" s="1899"/>
      <c r="I113" s="1900"/>
      <c r="J113" s="1898"/>
      <c r="K113" s="1898"/>
    </row>
    <row r="114" spans="1:11" s="1905" customFormat="1" ht="30" customHeight="1">
      <c r="A114" s="1903" t="s">
        <v>1347</v>
      </c>
      <c r="B114" s="1904" t="s">
        <v>1348</v>
      </c>
      <c r="C114" s="1793">
        <v>425</v>
      </c>
      <c r="D114" s="1793">
        <v>224</v>
      </c>
      <c r="E114" s="1793">
        <f>SUM(C114:D114)</f>
        <v>649</v>
      </c>
      <c r="F114" s="1793">
        <v>4</v>
      </c>
      <c r="G114" s="1793">
        <v>4</v>
      </c>
      <c r="H114" s="1833">
        <f>SUM(F114:G114)</f>
        <v>8</v>
      </c>
      <c r="I114" s="1792">
        <f t="shared" ref="I114:K115" si="29">C114+F114</f>
        <v>429</v>
      </c>
      <c r="J114" s="1788">
        <f t="shared" si="29"/>
        <v>228</v>
      </c>
      <c r="K114" s="1788">
        <f t="shared" si="29"/>
        <v>657</v>
      </c>
    </row>
    <row r="115" spans="1:11" s="1905" customFormat="1" ht="36" customHeight="1">
      <c r="A115" s="1906" t="s">
        <v>1349</v>
      </c>
      <c r="B115" s="1904" t="s">
        <v>1350</v>
      </c>
      <c r="C115" s="1793">
        <v>52</v>
      </c>
      <c r="D115" s="1793">
        <v>63</v>
      </c>
      <c r="E115" s="1793">
        <f>SUM(C115:D115)</f>
        <v>115</v>
      </c>
      <c r="F115" s="1793">
        <v>0</v>
      </c>
      <c r="G115" s="1793">
        <v>1</v>
      </c>
      <c r="H115" s="1833">
        <f>SUM(F115:G115)</f>
        <v>1</v>
      </c>
      <c r="I115" s="1792">
        <f t="shared" si="29"/>
        <v>52</v>
      </c>
      <c r="J115" s="1788">
        <f t="shared" si="29"/>
        <v>64</v>
      </c>
      <c r="K115" s="1788">
        <f t="shared" si="29"/>
        <v>116</v>
      </c>
    </row>
    <row r="116" spans="1:11" s="1905" customFormat="1" ht="30" customHeight="1">
      <c r="A116" s="1903" t="s">
        <v>1351</v>
      </c>
      <c r="B116" s="1904" t="s">
        <v>1352</v>
      </c>
      <c r="C116" s="1793">
        <v>146</v>
      </c>
      <c r="D116" s="1793">
        <v>0</v>
      </c>
      <c r="E116" s="1793">
        <f>SUM(C116:D116)</f>
        <v>146</v>
      </c>
      <c r="F116" s="1793">
        <v>0</v>
      </c>
      <c r="G116" s="1793">
        <v>0</v>
      </c>
      <c r="H116" s="1833">
        <f>SUM(F116:G116)</f>
        <v>0</v>
      </c>
      <c r="I116" s="1792">
        <f>SUM(C116+F116)</f>
        <v>146</v>
      </c>
      <c r="J116" s="1793">
        <f>D116+G116</f>
        <v>0</v>
      </c>
      <c r="K116" s="1793">
        <f>SUM(E116+H116)</f>
        <v>146</v>
      </c>
    </row>
    <row r="117" spans="1:11" s="1839" customFormat="1" ht="30" customHeight="1">
      <c r="A117" s="1907" t="s">
        <v>1353</v>
      </c>
      <c r="B117" s="1908" t="s">
        <v>1354</v>
      </c>
      <c r="C117" s="1829">
        <v>219</v>
      </c>
      <c r="D117" s="1829">
        <v>83</v>
      </c>
      <c r="E117" s="1829">
        <f>SUM(C117:D117)</f>
        <v>302</v>
      </c>
      <c r="F117" s="1829">
        <v>0</v>
      </c>
      <c r="G117" s="1829">
        <v>0</v>
      </c>
      <c r="H117" s="1830">
        <f>SUM(F117:G117)</f>
        <v>0</v>
      </c>
      <c r="I117" s="1831">
        <f>SUM(C117+F117)</f>
        <v>219</v>
      </c>
      <c r="J117" s="1829">
        <f>D117+G117</f>
        <v>83</v>
      </c>
      <c r="K117" s="1829">
        <f>SUM(E117+H117)</f>
        <v>302</v>
      </c>
    </row>
    <row r="118" spans="1:11" s="1905" customFormat="1" ht="30" customHeight="1" thickBot="1">
      <c r="A118" s="1909" t="s">
        <v>1355</v>
      </c>
      <c r="B118" s="1910" t="s">
        <v>1356</v>
      </c>
      <c r="C118" s="1823">
        <v>891</v>
      </c>
      <c r="D118" s="1823">
        <v>579</v>
      </c>
      <c r="E118" s="1823">
        <f>SUM(C118:D118)</f>
        <v>1470</v>
      </c>
      <c r="F118" s="1823">
        <v>2</v>
      </c>
      <c r="G118" s="1823">
        <v>2</v>
      </c>
      <c r="H118" s="1826">
        <f>SUM(F118:G118)</f>
        <v>4</v>
      </c>
      <c r="I118" s="1825">
        <f>SUM(C118+F118)</f>
        <v>893</v>
      </c>
      <c r="J118" s="1823">
        <f>D118+G118</f>
        <v>581</v>
      </c>
      <c r="K118" s="1823">
        <f>SUM(E118+H118)</f>
        <v>1474</v>
      </c>
    </row>
    <row r="119" spans="1:11" s="1839" customFormat="1" ht="30" customHeight="1" thickBot="1">
      <c r="A119" s="1875" t="s">
        <v>130</v>
      </c>
      <c r="B119" s="1876" t="s">
        <v>1342</v>
      </c>
      <c r="C119" s="1911">
        <f>SUM(C112:C118)</f>
        <v>1769</v>
      </c>
      <c r="D119" s="1911">
        <f t="shared" ref="D119:K119" si="30">SUM(D112:D118)</f>
        <v>949</v>
      </c>
      <c r="E119" s="1911">
        <f t="shared" si="30"/>
        <v>2718</v>
      </c>
      <c r="F119" s="1911">
        <f t="shared" si="30"/>
        <v>6</v>
      </c>
      <c r="G119" s="1911">
        <f t="shared" si="30"/>
        <v>7</v>
      </c>
      <c r="H119" s="1912">
        <f t="shared" si="30"/>
        <v>13</v>
      </c>
      <c r="I119" s="1838">
        <f t="shared" si="30"/>
        <v>1775</v>
      </c>
      <c r="J119" s="1911">
        <f t="shared" si="30"/>
        <v>956</v>
      </c>
      <c r="K119" s="1911">
        <f t="shared" si="30"/>
        <v>2731</v>
      </c>
    </row>
    <row r="120" spans="1:11" s="1839" customFormat="1" ht="36" customHeight="1">
      <c r="A120" s="1913" t="s">
        <v>1357</v>
      </c>
      <c r="B120" s="1914" t="s">
        <v>1358</v>
      </c>
      <c r="C120" s="1846">
        <v>0</v>
      </c>
      <c r="D120" s="1846">
        <v>1007</v>
      </c>
      <c r="E120" s="1846">
        <f>SUM(C120:D120)</f>
        <v>1007</v>
      </c>
      <c r="F120" s="1846">
        <v>0</v>
      </c>
      <c r="G120" s="1846">
        <v>12</v>
      </c>
      <c r="H120" s="1880">
        <f>SUM(F120:G120)</f>
        <v>12</v>
      </c>
      <c r="I120" s="1845">
        <f>C120+F120</f>
        <v>0</v>
      </c>
      <c r="J120" s="1846">
        <f>SUM(D120+G120)</f>
        <v>1019</v>
      </c>
      <c r="K120" s="1846">
        <f>SUM(E120+H120)</f>
        <v>1019</v>
      </c>
    </row>
    <row r="121" spans="1:11" s="85" customFormat="1" ht="30" customHeight="1">
      <c r="A121" s="1915" t="s">
        <v>1359</v>
      </c>
      <c r="B121" s="1847" t="s">
        <v>1360</v>
      </c>
      <c r="C121" s="1793">
        <v>135</v>
      </c>
      <c r="D121" s="1793">
        <v>0</v>
      </c>
      <c r="E121" s="1793">
        <f>SUM(C121:D121)</f>
        <v>135</v>
      </c>
      <c r="F121" s="1793">
        <v>2</v>
      </c>
      <c r="G121" s="1793">
        <v>0</v>
      </c>
      <c r="H121" s="1791">
        <f>SUM(F121:G121)</f>
        <v>2</v>
      </c>
      <c r="I121" s="1792">
        <f>SUM(C121+F121)</f>
        <v>137</v>
      </c>
      <c r="J121" s="1793">
        <f>SUM(D121+G121)</f>
        <v>0</v>
      </c>
      <c r="K121" s="1793">
        <f>SUM(I121:J121)</f>
        <v>137</v>
      </c>
    </row>
    <row r="122" spans="1:11" s="85" customFormat="1" ht="30" customHeight="1" thickBot="1">
      <c r="A122" s="1850" t="s">
        <v>1361</v>
      </c>
      <c r="B122" s="1879" t="s">
        <v>1362</v>
      </c>
      <c r="C122" s="1823">
        <v>0</v>
      </c>
      <c r="D122" s="1823">
        <v>352</v>
      </c>
      <c r="E122" s="1823">
        <f>SUM(C122:D122)</f>
        <v>352</v>
      </c>
      <c r="F122" s="1823">
        <v>0</v>
      </c>
      <c r="G122" s="1823">
        <v>0</v>
      </c>
      <c r="H122" s="1824">
        <f>SUM(F122:G122)</f>
        <v>0</v>
      </c>
      <c r="I122" s="1825">
        <f>SUM(C122+F122)</f>
        <v>0</v>
      </c>
      <c r="J122" s="1823">
        <f>SUM(D122+G122)</f>
        <v>352</v>
      </c>
      <c r="K122" s="1823">
        <f>SUM(I122:J122)</f>
        <v>352</v>
      </c>
    </row>
    <row r="123" spans="1:11" s="1803" customFormat="1" ht="30" customHeight="1" thickBot="1">
      <c r="A123" s="1875" t="s">
        <v>130</v>
      </c>
      <c r="B123" s="1876" t="s">
        <v>1342</v>
      </c>
      <c r="C123" s="1911">
        <f>SUM(C120:C122)</f>
        <v>135</v>
      </c>
      <c r="D123" s="1911">
        <f t="shared" ref="D123:K123" si="31">SUM(D120:D122)</f>
        <v>1359</v>
      </c>
      <c r="E123" s="1911">
        <f t="shared" si="31"/>
        <v>1494</v>
      </c>
      <c r="F123" s="1911">
        <f t="shared" si="31"/>
        <v>2</v>
      </c>
      <c r="G123" s="1911">
        <f t="shared" si="31"/>
        <v>12</v>
      </c>
      <c r="H123" s="1911">
        <f t="shared" si="31"/>
        <v>14</v>
      </c>
      <c r="I123" s="1911">
        <f t="shared" si="31"/>
        <v>137</v>
      </c>
      <c r="J123" s="1911">
        <f t="shared" si="31"/>
        <v>1371</v>
      </c>
      <c r="K123" s="1911">
        <f t="shared" si="31"/>
        <v>1508</v>
      </c>
    </row>
    <row r="124" spans="1:11" s="1839" customFormat="1" ht="30" customHeight="1">
      <c r="A124" s="1916" t="s">
        <v>1363</v>
      </c>
      <c r="B124" s="1917" t="s">
        <v>1364</v>
      </c>
      <c r="C124" s="1918">
        <f>C33+C52+C74+C96+C111+C119+C123</f>
        <v>33314</v>
      </c>
      <c r="D124" s="1918">
        <f t="shared" ref="D124:K124" si="32">D33+D52+D74+D96+D111+D119+D123</f>
        <v>37375</v>
      </c>
      <c r="E124" s="1918">
        <f t="shared" si="32"/>
        <v>70689</v>
      </c>
      <c r="F124" s="1918">
        <f t="shared" si="32"/>
        <v>444</v>
      </c>
      <c r="G124" s="1918">
        <f t="shared" si="32"/>
        <v>642</v>
      </c>
      <c r="H124" s="1919">
        <f t="shared" si="32"/>
        <v>1086</v>
      </c>
      <c r="I124" s="1920">
        <f t="shared" si="32"/>
        <v>33758</v>
      </c>
      <c r="J124" s="1918">
        <f t="shared" si="32"/>
        <v>38017</v>
      </c>
      <c r="K124" s="1918">
        <f t="shared" si="32"/>
        <v>71775</v>
      </c>
    </row>
    <row r="125" spans="1:11" s="1839" customFormat="1" ht="20.100000000000001" customHeight="1">
      <c r="A125" s="1921" t="s">
        <v>1365</v>
      </c>
      <c r="B125" s="1921"/>
      <c r="C125" s="1921"/>
      <c r="D125" s="1921"/>
      <c r="E125" s="1921"/>
      <c r="F125" s="1921"/>
      <c r="G125" s="1921"/>
      <c r="H125" s="1921"/>
      <c r="I125" s="1922"/>
      <c r="J125" s="1922"/>
      <c r="K125" s="1922"/>
    </row>
    <row r="126" spans="1:11" ht="20.100000000000001" customHeight="1">
      <c r="A126" s="1923" t="s">
        <v>1366</v>
      </c>
      <c r="B126" s="1923"/>
      <c r="C126" s="1923"/>
      <c r="D126" s="1923"/>
      <c r="E126" s="1923"/>
      <c r="F126" s="1923"/>
      <c r="G126" s="1923"/>
      <c r="H126" s="1923"/>
    </row>
  </sheetData>
  <mergeCells count="58">
    <mergeCell ref="A125:H125"/>
    <mergeCell ref="A126:H126"/>
    <mergeCell ref="K103:K104"/>
    <mergeCell ref="C112:C113"/>
    <mergeCell ref="D112:D113"/>
    <mergeCell ref="E112:E113"/>
    <mergeCell ref="F112:F113"/>
    <mergeCell ref="G112:G113"/>
    <mergeCell ref="H112:H113"/>
    <mergeCell ref="I112:I113"/>
    <mergeCell ref="J112:J113"/>
    <mergeCell ref="K112:K113"/>
    <mergeCell ref="J81:J82"/>
    <mergeCell ref="K81:K82"/>
    <mergeCell ref="C103:C104"/>
    <mergeCell ref="D103:D104"/>
    <mergeCell ref="E103:E104"/>
    <mergeCell ref="F103:F104"/>
    <mergeCell ref="G103:G104"/>
    <mergeCell ref="H103:H104"/>
    <mergeCell ref="I103:I104"/>
    <mergeCell ref="J103:J104"/>
    <mergeCell ref="I60:I61"/>
    <mergeCell ref="J60:J61"/>
    <mergeCell ref="K60:K61"/>
    <mergeCell ref="C81:C82"/>
    <mergeCell ref="D81:D82"/>
    <mergeCell ref="E81:E82"/>
    <mergeCell ref="F81:F82"/>
    <mergeCell ref="G81:G82"/>
    <mergeCell ref="H81:H82"/>
    <mergeCell ref="I81:I82"/>
    <mergeCell ref="C60:C61"/>
    <mergeCell ref="D60:D61"/>
    <mergeCell ref="E60:E61"/>
    <mergeCell ref="F60:F61"/>
    <mergeCell ref="G60:G61"/>
    <mergeCell ref="H60:H61"/>
    <mergeCell ref="K19:K20"/>
    <mergeCell ref="C41:C42"/>
    <mergeCell ref="D41:D42"/>
    <mergeCell ref="E41:E42"/>
    <mergeCell ref="F41:F42"/>
    <mergeCell ref="G41:G42"/>
    <mergeCell ref="H41:H42"/>
    <mergeCell ref="I41:I42"/>
    <mergeCell ref="J41:J42"/>
    <mergeCell ref="K41:K42"/>
    <mergeCell ref="A1:K1"/>
    <mergeCell ref="A2:K2"/>
    <mergeCell ref="C19:C20"/>
    <mergeCell ref="D19:D20"/>
    <mergeCell ref="E19:E20"/>
    <mergeCell ref="F19:F20"/>
    <mergeCell ref="G19:G20"/>
    <mergeCell ref="H19:H20"/>
    <mergeCell ref="I19:I20"/>
    <mergeCell ref="J19:J20"/>
  </mergeCells>
  <printOptions horizontalCentered="1" verticalCentered="1"/>
  <pageMargins left="0.35433070866141736" right="0.35433070866141736" top="0.59055118110236227" bottom="0.39370078740157483" header="0.51181102362204722" footer="0.51181102362204722"/>
  <pageSetup paperSize="9" scale="48" orientation="portrait" horizontalDpi="300" verticalDpi="300" r:id="rId1"/>
  <headerFooter alignWithMargins="0"/>
  <rowBreaks count="2" manualBreakCount="2">
    <brk id="52" max="10" man="1"/>
    <brk id="96" max="10" man="1"/>
  </rowBreaks>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AC231-3D2E-4521-BC67-7A32D26F2B1E}">
  <sheetPr>
    <tabColor rgb="FF00B050"/>
  </sheetPr>
  <dimension ref="A1:E9"/>
  <sheetViews>
    <sheetView zoomScaleNormal="100" workbookViewId="0">
      <selection activeCell="D17" sqref="D17"/>
    </sheetView>
  </sheetViews>
  <sheetFormatPr defaultColWidth="8.7109375" defaultRowHeight="25.15" customHeight="1"/>
  <cols>
    <col min="1" max="1" width="49.42578125" style="126" customWidth="1"/>
    <col min="2" max="2" width="16.42578125" style="147" customWidth="1"/>
    <col min="3" max="3" width="23.140625" style="126" customWidth="1"/>
    <col min="4" max="4" width="8.7109375" style="126" hidden="1" customWidth="1"/>
    <col min="5" max="8" width="0" style="126" hidden="1" customWidth="1"/>
    <col min="9" max="16384" width="8.7109375" style="126"/>
  </cols>
  <sheetData>
    <row r="1" spans="1:5" ht="25.15" customHeight="1">
      <c r="A1" s="125" t="s">
        <v>135</v>
      </c>
      <c r="B1" s="125"/>
      <c r="C1" s="125"/>
    </row>
    <row r="2" spans="1:5" ht="25.15" customHeight="1">
      <c r="A2" s="127" t="s">
        <v>136</v>
      </c>
      <c r="B2" s="127"/>
      <c r="C2" s="127"/>
    </row>
    <row r="3" spans="1:5" ht="25.15" customHeight="1" thickBot="1">
      <c r="A3" s="128" t="s">
        <v>137</v>
      </c>
      <c r="B3" s="129"/>
      <c r="C3" s="130" t="s">
        <v>138</v>
      </c>
    </row>
    <row r="4" spans="1:5" ht="25.15" customHeight="1">
      <c r="A4" s="131" t="s">
        <v>139</v>
      </c>
      <c r="B4" s="132"/>
      <c r="C4" s="133" t="s">
        <v>27</v>
      </c>
    </row>
    <row r="5" spans="1:5" s="137" customFormat="1" ht="25.15" customHeight="1">
      <c r="A5" s="134" t="s">
        <v>140</v>
      </c>
      <c r="B5" s="135">
        <v>20122</v>
      </c>
      <c r="C5" s="136" t="s">
        <v>141</v>
      </c>
      <c r="E5" s="137" t="s">
        <v>142</v>
      </c>
    </row>
    <row r="6" spans="1:5" s="137" customFormat="1" ht="25.15" customHeight="1">
      <c r="A6" s="138" t="s">
        <v>143</v>
      </c>
      <c r="B6" s="139"/>
      <c r="C6" s="140"/>
    </row>
    <row r="7" spans="1:5" ht="25.15" customHeight="1">
      <c r="A7" s="141" t="s">
        <v>144</v>
      </c>
      <c r="B7" s="142">
        <v>7.0099999999999996E-2</v>
      </c>
      <c r="C7" s="136">
        <v>2016</v>
      </c>
    </row>
    <row r="8" spans="1:5" ht="25.15" customHeight="1" thickBot="1">
      <c r="A8" s="143" t="s">
        <v>145</v>
      </c>
      <c r="B8" s="144"/>
      <c r="C8" s="145"/>
    </row>
    <row r="9" spans="1:5" ht="25.15" customHeight="1">
      <c r="A9" s="146" t="s">
        <v>146</v>
      </c>
    </row>
  </sheetData>
  <mergeCells count="7">
    <mergeCell ref="A1:C1"/>
    <mergeCell ref="A2:C2"/>
    <mergeCell ref="A4:B4"/>
    <mergeCell ref="B5:B6"/>
    <mergeCell ref="C5:C6"/>
    <mergeCell ref="B7:B8"/>
    <mergeCell ref="C7:C8"/>
  </mergeCells>
  <pageMargins left="0.7" right="0.7" top="0.75" bottom="0.75" header="0.3" footer="0.3"/>
  <pageSetup paperSize="9" scale="9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87690-6C55-413C-A003-515C8942E510}">
  <dimension ref="A1:K133"/>
  <sheetViews>
    <sheetView showGridLines="0" zoomScale="60" zoomScaleNormal="60" workbookViewId="0">
      <selection activeCell="K4" sqref="K4"/>
    </sheetView>
  </sheetViews>
  <sheetFormatPr defaultRowHeight="18"/>
  <cols>
    <col min="1" max="1" width="44" style="1925" customWidth="1"/>
    <col min="2" max="2" width="56.7109375" style="1925" customWidth="1"/>
    <col min="3" max="4" width="8.28515625" style="1925" customWidth="1"/>
    <col min="5" max="5" width="10.42578125" style="1925" bestFit="1" customWidth="1"/>
    <col min="6" max="10" width="8.28515625" style="1925" customWidth="1"/>
    <col min="11" max="11" width="10.7109375" style="1925" customWidth="1"/>
    <col min="12" max="16384" width="9.140625" style="1925"/>
  </cols>
  <sheetData>
    <row r="1" spans="1:11" ht="30">
      <c r="A1" s="1924" t="s">
        <v>1367</v>
      </c>
      <c r="B1" s="1924"/>
      <c r="C1" s="1924"/>
      <c r="D1" s="1924"/>
      <c r="E1" s="1924"/>
      <c r="F1" s="1924"/>
      <c r="G1" s="1924"/>
      <c r="H1" s="1924"/>
      <c r="I1" s="1924"/>
      <c r="J1" s="1924"/>
      <c r="K1" s="1924"/>
    </row>
    <row r="2" spans="1:11" s="1888" customFormat="1" ht="30" customHeight="1">
      <c r="A2" s="1926" t="s">
        <v>1368</v>
      </c>
      <c r="B2" s="1926"/>
      <c r="C2" s="1926"/>
      <c r="D2" s="1926"/>
      <c r="E2" s="1926"/>
      <c r="F2" s="1926"/>
      <c r="G2" s="1926"/>
      <c r="H2" s="1926"/>
      <c r="I2" s="1926"/>
      <c r="J2" s="1926"/>
      <c r="K2" s="1926"/>
    </row>
    <row r="3" spans="1:11" ht="24.95" customHeight="1">
      <c r="A3" s="1927" t="s">
        <v>1369</v>
      </c>
      <c r="C3" s="1928"/>
      <c r="D3" s="1928"/>
      <c r="E3" s="1928"/>
      <c r="F3" s="1928"/>
      <c r="G3" s="1928"/>
      <c r="H3" s="1928"/>
      <c r="I3" s="1928"/>
      <c r="J3" s="1928"/>
      <c r="K3" s="1928" t="s">
        <v>1370</v>
      </c>
    </row>
    <row r="4" spans="1:11" ht="30" customHeight="1">
      <c r="A4" s="1929"/>
      <c r="B4" s="1930" t="s">
        <v>1140</v>
      </c>
      <c r="C4" s="1931"/>
      <c r="D4" s="1932" t="s">
        <v>1141</v>
      </c>
      <c r="E4" s="1933"/>
      <c r="F4" s="1931"/>
      <c r="G4" s="1932" t="s">
        <v>843</v>
      </c>
      <c r="H4" s="1932"/>
      <c r="I4" s="1934"/>
      <c r="J4" s="1932" t="s">
        <v>130</v>
      </c>
      <c r="K4" s="1933"/>
    </row>
    <row r="5" spans="1:11" ht="30" customHeight="1">
      <c r="A5" s="1935"/>
      <c r="B5" s="1936" t="s">
        <v>1142</v>
      </c>
      <c r="C5" s="1937"/>
      <c r="D5" s="1938" t="s">
        <v>844</v>
      </c>
      <c r="E5" s="1939"/>
      <c r="F5" s="1937"/>
      <c r="G5" s="1938" t="s">
        <v>1143</v>
      </c>
      <c r="H5" s="1938"/>
      <c r="I5" s="1940"/>
      <c r="J5" s="1938" t="s">
        <v>131</v>
      </c>
      <c r="K5" s="1939"/>
    </row>
    <row r="6" spans="1:11" ht="30" customHeight="1">
      <c r="A6" s="1935"/>
      <c r="B6" s="1941" t="s">
        <v>1144</v>
      </c>
      <c r="C6" s="1933" t="s">
        <v>1145</v>
      </c>
      <c r="D6" s="1942" t="s">
        <v>1146</v>
      </c>
      <c r="E6" s="1942" t="s">
        <v>130</v>
      </c>
      <c r="F6" s="1933" t="s">
        <v>1145</v>
      </c>
      <c r="G6" s="1943" t="s">
        <v>1146</v>
      </c>
      <c r="H6" s="1931" t="s">
        <v>130</v>
      </c>
      <c r="I6" s="1944" t="s">
        <v>1145</v>
      </c>
      <c r="J6" s="1942" t="s">
        <v>1146</v>
      </c>
      <c r="K6" s="1942" t="s">
        <v>130</v>
      </c>
    </row>
    <row r="7" spans="1:11" ht="30" customHeight="1">
      <c r="A7" s="1945" t="s">
        <v>1147</v>
      </c>
      <c r="B7" s="1946" t="s">
        <v>1148</v>
      </c>
      <c r="C7" s="1939" t="s">
        <v>780</v>
      </c>
      <c r="D7" s="1947" t="s">
        <v>779</v>
      </c>
      <c r="E7" s="1947" t="s">
        <v>131</v>
      </c>
      <c r="F7" s="1939" t="s">
        <v>780</v>
      </c>
      <c r="G7" s="1948" t="s">
        <v>779</v>
      </c>
      <c r="H7" s="1937" t="s">
        <v>131</v>
      </c>
      <c r="I7" s="1949" t="s">
        <v>780</v>
      </c>
      <c r="J7" s="1947" t="s">
        <v>779</v>
      </c>
      <c r="K7" s="1947" t="s">
        <v>131</v>
      </c>
    </row>
    <row r="8" spans="1:11" s="1955" customFormat="1" ht="36.950000000000003" customHeight="1">
      <c r="A8" s="1950" t="s">
        <v>1149</v>
      </c>
      <c r="B8" s="1951" t="s">
        <v>1371</v>
      </c>
      <c r="C8" s="1780">
        <v>166</v>
      </c>
      <c r="D8" s="1952">
        <v>97</v>
      </c>
      <c r="E8" s="1780">
        <f>SUM(C8:D8)</f>
        <v>263</v>
      </c>
      <c r="F8" s="1953">
        <v>4</v>
      </c>
      <c r="G8" s="1783">
        <v>5</v>
      </c>
      <c r="H8" s="1783">
        <f>SUM(F8:G8)</f>
        <v>9</v>
      </c>
      <c r="I8" s="1954">
        <f>C8+F8</f>
        <v>170</v>
      </c>
      <c r="J8" s="1891">
        <f>D8+G8</f>
        <v>102</v>
      </c>
      <c r="K8" s="1891">
        <f>E8+H8</f>
        <v>272</v>
      </c>
    </row>
    <row r="9" spans="1:11" s="1955" customFormat="1" ht="36.950000000000003" customHeight="1">
      <c r="A9" s="1956" t="s">
        <v>1151</v>
      </c>
      <c r="B9" s="1957" t="s">
        <v>1372</v>
      </c>
      <c r="C9" s="1788">
        <v>109</v>
      </c>
      <c r="D9" s="1789">
        <v>190</v>
      </c>
      <c r="E9" s="1788">
        <f t="shared" ref="E9:E26" si="0">SUM(C9:D9)</f>
        <v>299</v>
      </c>
      <c r="F9" s="1790">
        <v>7</v>
      </c>
      <c r="G9" s="1791">
        <v>13</v>
      </c>
      <c r="H9" s="1791">
        <f t="shared" ref="H9:H26" si="1">SUM(F9:G9)</f>
        <v>20</v>
      </c>
      <c r="I9" s="1792">
        <f t="shared" ref="I9:K83" si="2">C9+F9</f>
        <v>116</v>
      </c>
      <c r="J9" s="1793">
        <f t="shared" si="2"/>
        <v>203</v>
      </c>
      <c r="K9" s="1793">
        <f t="shared" si="2"/>
        <v>319</v>
      </c>
    </row>
    <row r="10" spans="1:11" s="1955" customFormat="1" ht="36.950000000000003" customHeight="1">
      <c r="A10" s="1956" t="s">
        <v>1153</v>
      </c>
      <c r="B10" s="1957" t="s">
        <v>1373</v>
      </c>
      <c r="C10" s="1788">
        <v>117</v>
      </c>
      <c r="D10" s="1789">
        <v>99</v>
      </c>
      <c r="E10" s="1788">
        <f t="shared" si="0"/>
        <v>216</v>
      </c>
      <c r="F10" s="1790">
        <v>0</v>
      </c>
      <c r="G10" s="1791">
        <v>4</v>
      </c>
      <c r="H10" s="1791">
        <f t="shared" si="1"/>
        <v>4</v>
      </c>
      <c r="I10" s="1792">
        <f t="shared" si="2"/>
        <v>117</v>
      </c>
      <c r="J10" s="1793">
        <f t="shared" si="2"/>
        <v>103</v>
      </c>
      <c r="K10" s="1793">
        <f t="shared" si="2"/>
        <v>220</v>
      </c>
    </row>
    <row r="11" spans="1:11" s="1955" customFormat="1" ht="36.950000000000003" customHeight="1">
      <c r="A11" s="1956" t="s">
        <v>1159</v>
      </c>
      <c r="B11" s="1957" t="s">
        <v>1374</v>
      </c>
      <c r="C11" s="1788">
        <v>174</v>
      </c>
      <c r="D11" s="1789">
        <v>88</v>
      </c>
      <c r="E11" s="1788">
        <f t="shared" si="0"/>
        <v>262</v>
      </c>
      <c r="F11" s="1790">
        <v>0</v>
      </c>
      <c r="G11" s="1791">
        <v>0</v>
      </c>
      <c r="H11" s="1791">
        <f t="shared" si="1"/>
        <v>0</v>
      </c>
      <c r="I11" s="1792">
        <f t="shared" si="2"/>
        <v>174</v>
      </c>
      <c r="J11" s="1793">
        <f t="shared" si="2"/>
        <v>88</v>
      </c>
      <c r="K11" s="1793">
        <f t="shared" si="2"/>
        <v>262</v>
      </c>
    </row>
    <row r="12" spans="1:11" s="1955" customFormat="1" ht="36.950000000000003" customHeight="1">
      <c r="A12" s="1956" t="s">
        <v>1155</v>
      </c>
      <c r="B12" s="1957" t="s">
        <v>1375</v>
      </c>
      <c r="C12" s="1788">
        <v>58</v>
      </c>
      <c r="D12" s="1789">
        <v>57</v>
      </c>
      <c r="E12" s="1788">
        <f t="shared" si="0"/>
        <v>115</v>
      </c>
      <c r="F12" s="1790">
        <v>0</v>
      </c>
      <c r="G12" s="1791">
        <v>0</v>
      </c>
      <c r="H12" s="1791">
        <f t="shared" si="1"/>
        <v>0</v>
      </c>
      <c r="I12" s="1792">
        <f t="shared" si="2"/>
        <v>58</v>
      </c>
      <c r="J12" s="1793">
        <f t="shared" si="2"/>
        <v>57</v>
      </c>
      <c r="K12" s="1793">
        <f t="shared" si="2"/>
        <v>115</v>
      </c>
    </row>
    <row r="13" spans="1:11" ht="36.950000000000003" customHeight="1">
      <c r="A13" s="1958" t="s">
        <v>1163</v>
      </c>
      <c r="B13" s="1959" t="s">
        <v>1376</v>
      </c>
      <c r="C13" s="1797">
        <v>82</v>
      </c>
      <c r="D13" s="1798">
        <v>78</v>
      </c>
      <c r="E13" s="1797">
        <f t="shared" si="0"/>
        <v>160</v>
      </c>
      <c r="F13" s="1799">
        <v>0</v>
      </c>
      <c r="G13" s="1800">
        <v>0</v>
      </c>
      <c r="H13" s="1800">
        <f t="shared" si="1"/>
        <v>0</v>
      </c>
      <c r="I13" s="1801">
        <f t="shared" si="2"/>
        <v>82</v>
      </c>
      <c r="J13" s="1802">
        <f t="shared" si="2"/>
        <v>78</v>
      </c>
      <c r="K13" s="1802">
        <f t="shared" si="2"/>
        <v>160</v>
      </c>
    </row>
    <row r="14" spans="1:11" s="1955" customFormat="1" ht="36.950000000000003" customHeight="1">
      <c r="A14" s="1956" t="s">
        <v>1377</v>
      </c>
      <c r="B14" s="1957" t="s">
        <v>1378</v>
      </c>
      <c r="C14" s="1788">
        <v>119</v>
      </c>
      <c r="D14" s="1789">
        <v>138</v>
      </c>
      <c r="E14" s="1788">
        <f t="shared" si="0"/>
        <v>257</v>
      </c>
      <c r="F14" s="1790">
        <v>4</v>
      </c>
      <c r="G14" s="1791">
        <v>2</v>
      </c>
      <c r="H14" s="1791">
        <f t="shared" si="1"/>
        <v>6</v>
      </c>
      <c r="I14" s="1792">
        <f t="shared" si="2"/>
        <v>123</v>
      </c>
      <c r="J14" s="1793">
        <f t="shared" si="2"/>
        <v>140</v>
      </c>
      <c r="K14" s="1793">
        <f t="shared" si="2"/>
        <v>263</v>
      </c>
    </row>
    <row r="15" spans="1:11" s="1955" customFormat="1" ht="36.950000000000003" customHeight="1">
      <c r="A15" s="1786" t="s">
        <v>1161</v>
      </c>
      <c r="B15" s="1794" t="s">
        <v>1162</v>
      </c>
      <c r="C15" s="1822">
        <v>79</v>
      </c>
      <c r="D15" s="1960">
        <v>23</v>
      </c>
      <c r="E15" s="1788">
        <f t="shared" si="0"/>
        <v>102</v>
      </c>
      <c r="F15" s="1961">
        <v>1</v>
      </c>
      <c r="G15" s="1824">
        <v>0</v>
      </c>
      <c r="H15" s="1791">
        <f t="shared" si="1"/>
        <v>1</v>
      </c>
      <c r="I15" s="1792">
        <f t="shared" si="2"/>
        <v>80</v>
      </c>
      <c r="J15" s="1793">
        <f t="shared" si="2"/>
        <v>23</v>
      </c>
      <c r="K15" s="1793">
        <f t="shared" si="2"/>
        <v>103</v>
      </c>
    </row>
    <row r="16" spans="1:11" s="1955" customFormat="1" ht="36.950000000000003" customHeight="1">
      <c r="A16" s="1786" t="s">
        <v>1165</v>
      </c>
      <c r="B16" s="1787" t="s">
        <v>1166</v>
      </c>
      <c r="C16" s="1822">
        <v>25</v>
      </c>
      <c r="D16" s="1960">
        <v>0</v>
      </c>
      <c r="E16" s="1788">
        <f t="shared" si="0"/>
        <v>25</v>
      </c>
      <c r="F16" s="1961">
        <v>0</v>
      </c>
      <c r="G16" s="1824">
        <v>0</v>
      </c>
      <c r="H16" s="1791">
        <f t="shared" si="1"/>
        <v>0</v>
      </c>
      <c r="I16" s="1792">
        <f t="shared" si="2"/>
        <v>25</v>
      </c>
      <c r="J16" s="1793">
        <f t="shared" si="2"/>
        <v>0</v>
      </c>
      <c r="K16" s="1793">
        <f t="shared" si="2"/>
        <v>25</v>
      </c>
    </row>
    <row r="17" spans="1:11" s="1955" customFormat="1" ht="36.950000000000003" customHeight="1">
      <c r="A17" s="1962" t="s">
        <v>1169</v>
      </c>
      <c r="B17" s="1963" t="s">
        <v>1379</v>
      </c>
      <c r="C17" s="1822">
        <v>2</v>
      </c>
      <c r="D17" s="1960">
        <v>12</v>
      </c>
      <c r="E17" s="1788">
        <f t="shared" si="0"/>
        <v>14</v>
      </c>
      <c r="F17" s="1961">
        <v>0</v>
      </c>
      <c r="G17" s="1824">
        <v>0</v>
      </c>
      <c r="H17" s="1791">
        <f>SUM(F17:G17)</f>
        <v>0</v>
      </c>
      <c r="I17" s="1792">
        <f t="shared" si="2"/>
        <v>2</v>
      </c>
      <c r="J17" s="1793">
        <f t="shared" si="2"/>
        <v>12</v>
      </c>
      <c r="K17" s="1793">
        <f t="shared" si="2"/>
        <v>14</v>
      </c>
    </row>
    <row r="18" spans="1:11" ht="20.100000000000001" customHeight="1">
      <c r="A18" s="1804" t="s">
        <v>1171</v>
      </c>
      <c r="B18" s="1805" t="s">
        <v>1172</v>
      </c>
      <c r="C18" s="1806">
        <v>116</v>
      </c>
      <c r="D18" s="1806">
        <v>41</v>
      </c>
      <c r="E18" s="1806">
        <f>SUM(C18:D18)</f>
        <v>157</v>
      </c>
      <c r="F18" s="1806">
        <v>0</v>
      </c>
      <c r="G18" s="1806">
        <v>0</v>
      </c>
      <c r="H18" s="1807">
        <f>SUM(F18:G18)</f>
        <v>0</v>
      </c>
      <c r="I18" s="1808">
        <f>C18+F18</f>
        <v>116</v>
      </c>
      <c r="J18" s="1806">
        <f>D18+G18</f>
        <v>41</v>
      </c>
      <c r="K18" s="1806">
        <f>E18+H18</f>
        <v>157</v>
      </c>
    </row>
    <row r="19" spans="1:11" ht="20.100000000000001" customHeight="1">
      <c r="A19" s="1809" t="s">
        <v>1173</v>
      </c>
      <c r="B19" s="1810" t="s">
        <v>1174</v>
      </c>
      <c r="C19" s="1811"/>
      <c r="D19" s="1811"/>
      <c r="E19" s="1811"/>
      <c r="F19" s="1811"/>
      <c r="G19" s="1811"/>
      <c r="H19" s="1812"/>
      <c r="I19" s="1813"/>
      <c r="J19" s="1811"/>
      <c r="K19" s="1811"/>
    </row>
    <row r="20" spans="1:11" s="1955" customFormat="1" ht="36.950000000000003" customHeight="1">
      <c r="A20" s="1818" t="s">
        <v>1177</v>
      </c>
      <c r="B20" s="1819" t="s">
        <v>1178</v>
      </c>
      <c r="C20" s="1820">
        <v>22</v>
      </c>
      <c r="D20" s="1821">
        <v>0</v>
      </c>
      <c r="E20" s="1820">
        <f>SUM(C20:D20)</f>
        <v>22</v>
      </c>
      <c r="F20" s="1817">
        <v>0</v>
      </c>
      <c r="G20" s="1821">
        <v>0</v>
      </c>
      <c r="H20" s="1821">
        <f>SUM(F20:G20)</f>
        <v>0</v>
      </c>
      <c r="I20" s="1825">
        <f t="shared" ref="I20:K21" si="3">C20+F20</f>
        <v>22</v>
      </c>
      <c r="J20" s="1823">
        <f t="shared" si="3"/>
        <v>0</v>
      </c>
      <c r="K20" s="1823">
        <f t="shared" si="3"/>
        <v>22</v>
      </c>
    </row>
    <row r="21" spans="1:11" s="1955" customFormat="1" ht="36.950000000000003" customHeight="1">
      <c r="A21" s="1818" t="s">
        <v>1179</v>
      </c>
      <c r="B21" s="1819" t="s">
        <v>1180</v>
      </c>
      <c r="C21" s="1822">
        <v>95</v>
      </c>
      <c r="D21" s="1824">
        <v>46</v>
      </c>
      <c r="E21" s="1822">
        <f>SUM(C21:D21)</f>
        <v>141</v>
      </c>
      <c r="F21" s="1823">
        <v>0</v>
      </c>
      <c r="G21" s="1824">
        <v>0</v>
      </c>
      <c r="H21" s="1824">
        <f>SUM(F21:G21)</f>
        <v>0</v>
      </c>
      <c r="I21" s="1825">
        <f t="shared" si="3"/>
        <v>95</v>
      </c>
      <c r="J21" s="1823">
        <f t="shared" si="3"/>
        <v>46</v>
      </c>
      <c r="K21" s="1823">
        <f t="shared" si="3"/>
        <v>141</v>
      </c>
    </row>
    <row r="22" spans="1:11" s="1955" customFormat="1" ht="36.950000000000003" customHeight="1">
      <c r="A22" s="1956" t="s">
        <v>1380</v>
      </c>
      <c r="B22" s="1957" t="s">
        <v>1381</v>
      </c>
      <c r="C22" s="1788">
        <v>69</v>
      </c>
      <c r="D22" s="1789">
        <v>38</v>
      </c>
      <c r="E22" s="1788">
        <f t="shared" si="0"/>
        <v>107</v>
      </c>
      <c r="F22" s="1790">
        <v>0</v>
      </c>
      <c r="G22" s="1791">
        <v>0</v>
      </c>
      <c r="H22" s="1791">
        <f t="shared" si="1"/>
        <v>0</v>
      </c>
      <c r="I22" s="1792">
        <f t="shared" si="2"/>
        <v>69</v>
      </c>
      <c r="J22" s="1793">
        <f t="shared" si="2"/>
        <v>38</v>
      </c>
      <c r="K22" s="1793">
        <f t="shared" si="2"/>
        <v>107</v>
      </c>
    </row>
    <row r="23" spans="1:11" s="1955" customFormat="1" ht="36.950000000000003" customHeight="1">
      <c r="A23" s="1956" t="s">
        <v>1181</v>
      </c>
      <c r="B23" s="1957" t="s">
        <v>1382</v>
      </c>
      <c r="C23" s="1823">
        <v>32</v>
      </c>
      <c r="D23" s="1826">
        <v>34</v>
      </c>
      <c r="E23" s="1788">
        <f t="shared" si="0"/>
        <v>66</v>
      </c>
      <c r="F23" s="1961">
        <v>0</v>
      </c>
      <c r="G23" s="1826">
        <v>0</v>
      </c>
      <c r="H23" s="1791">
        <f t="shared" si="1"/>
        <v>0</v>
      </c>
      <c r="I23" s="1825">
        <f t="shared" si="2"/>
        <v>32</v>
      </c>
      <c r="J23" s="1823">
        <f t="shared" si="2"/>
        <v>34</v>
      </c>
      <c r="K23" s="1823">
        <f t="shared" si="2"/>
        <v>66</v>
      </c>
    </row>
    <row r="24" spans="1:11" s="1955" customFormat="1" ht="36.950000000000003" customHeight="1">
      <c r="A24" s="1818" t="s">
        <v>1183</v>
      </c>
      <c r="B24" s="1819" t="s">
        <v>1184</v>
      </c>
      <c r="C24" s="1823">
        <v>33</v>
      </c>
      <c r="D24" s="1826">
        <v>34</v>
      </c>
      <c r="E24" s="1788">
        <f t="shared" si="0"/>
        <v>67</v>
      </c>
      <c r="F24" s="1961">
        <v>0</v>
      </c>
      <c r="G24" s="1826">
        <v>0</v>
      </c>
      <c r="H24" s="1791">
        <f t="shared" si="1"/>
        <v>0</v>
      </c>
      <c r="I24" s="1825">
        <f t="shared" si="2"/>
        <v>33</v>
      </c>
      <c r="J24" s="1823">
        <f t="shared" si="2"/>
        <v>34</v>
      </c>
      <c r="K24" s="1823">
        <f t="shared" si="2"/>
        <v>67</v>
      </c>
    </row>
    <row r="25" spans="1:11" ht="36.950000000000003" customHeight="1">
      <c r="A25" s="1827" t="s">
        <v>1383</v>
      </c>
      <c r="B25" s="1828" t="s">
        <v>1192</v>
      </c>
      <c r="C25" s="1829">
        <v>22</v>
      </c>
      <c r="D25" s="1830">
        <v>12</v>
      </c>
      <c r="E25" s="1797">
        <f t="shared" si="0"/>
        <v>34</v>
      </c>
      <c r="F25" s="1964">
        <v>0</v>
      </c>
      <c r="G25" s="1830">
        <v>0</v>
      </c>
      <c r="H25" s="1800">
        <f t="shared" si="1"/>
        <v>0</v>
      </c>
      <c r="I25" s="1831">
        <f t="shared" si="2"/>
        <v>22</v>
      </c>
      <c r="J25" s="1829">
        <f t="shared" si="2"/>
        <v>12</v>
      </c>
      <c r="K25" s="1829">
        <f t="shared" si="2"/>
        <v>34</v>
      </c>
    </row>
    <row r="26" spans="1:11" s="1955" customFormat="1" ht="36.950000000000003" customHeight="1" thickBot="1">
      <c r="A26" s="1965" t="s">
        <v>1195</v>
      </c>
      <c r="B26" s="1966" t="s">
        <v>1384</v>
      </c>
      <c r="C26" s="1823">
        <v>32</v>
      </c>
      <c r="D26" s="1826">
        <v>0</v>
      </c>
      <c r="E26" s="1822">
        <f t="shared" si="0"/>
        <v>32</v>
      </c>
      <c r="F26" s="1961">
        <v>1</v>
      </c>
      <c r="G26" s="1826">
        <v>0</v>
      </c>
      <c r="H26" s="1824">
        <f t="shared" si="1"/>
        <v>1</v>
      </c>
      <c r="I26" s="1825">
        <f t="shared" si="2"/>
        <v>33</v>
      </c>
      <c r="J26" s="1823">
        <f t="shared" si="2"/>
        <v>0</v>
      </c>
      <c r="K26" s="1823">
        <f t="shared" si="2"/>
        <v>33</v>
      </c>
    </row>
    <row r="27" spans="1:11" s="1969" customFormat="1" ht="36.950000000000003" customHeight="1" thickBot="1">
      <c r="A27" s="1967" t="s">
        <v>130</v>
      </c>
      <c r="B27" s="1968" t="s">
        <v>1199</v>
      </c>
      <c r="C27" s="1836">
        <f>SUM(C8:C26)</f>
        <v>1352</v>
      </c>
      <c r="D27" s="1836">
        <f t="shared" ref="D27:K27" si="4">SUM(D8:D26)</f>
        <v>987</v>
      </c>
      <c r="E27" s="1836">
        <f t="shared" si="4"/>
        <v>2339</v>
      </c>
      <c r="F27" s="1836">
        <f t="shared" si="4"/>
        <v>17</v>
      </c>
      <c r="G27" s="1836">
        <f t="shared" si="4"/>
        <v>24</v>
      </c>
      <c r="H27" s="1837">
        <f t="shared" si="4"/>
        <v>41</v>
      </c>
      <c r="I27" s="1838">
        <f t="shared" si="4"/>
        <v>1369</v>
      </c>
      <c r="J27" s="1836">
        <f t="shared" si="4"/>
        <v>1011</v>
      </c>
      <c r="K27" s="1836">
        <f t="shared" si="4"/>
        <v>2380</v>
      </c>
    </row>
    <row r="28" spans="1:11" s="1955" customFormat="1" ht="36.950000000000003" customHeight="1">
      <c r="A28" s="1970" t="s">
        <v>1200</v>
      </c>
      <c r="B28" s="1971" t="s">
        <v>1385</v>
      </c>
      <c r="C28" s="1841">
        <v>53</v>
      </c>
      <c r="D28" s="1842">
        <v>48</v>
      </c>
      <c r="E28" s="1841">
        <f t="shared" ref="E28:E39" si="5">SUM(C28:D28)</f>
        <v>101</v>
      </c>
      <c r="F28" s="1843">
        <v>1</v>
      </c>
      <c r="G28" s="1844">
        <v>1</v>
      </c>
      <c r="H28" s="1844">
        <f t="shared" ref="H28:H39" si="6">SUM(F28:G28)</f>
        <v>2</v>
      </c>
      <c r="I28" s="1845">
        <f t="shared" si="2"/>
        <v>54</v>
      </c>
      <c r="J28" s="1846">
        <f t="shared" si="2"/>
        <v>49</v>
      </c>
      <c r="K28" s="1846">
        <f t="shared" si="2"/>
        <v>103</v>
      </c>
    </row>
    <row r="29" spans="1:11" s="1955" customFormat="1" ht="36.950000000000003" customHeight="1">
      <c r="A29" s="1965" t="s">
        <v>1202</v>
      </c>
      <c r="B29" s="1957" t="s">
        <v>1386</v>
      </c>
      <c r="C29" s="1822">
        <v>55</v>
      </c>
      <c r="D29" s="1960">
        <v>91</v>
      </c>
      <c r="E29" s="1822">
        <f t="shared" si="5"/>
        <v>146</v>
      </c>
      <c r="F29" s="1961">
        <v>1</v>
      </c>
      <c r="G29" s="1824">
        <v>4</v>
      </c>
      <c r="H29" s="1824">
        <f t="shared" si="6"/>
        <v>5</v>
      </c>
      <c r="I29" s="1825">
        <f t="shared" si="2"/>
        <v>56</v>
      </c>
      <c r="J29" s="1823">
        <f t="shared" si="2"/>
        <v>95</v>
      </c>
      <c r="K29" s="1823">
        <f t="shared" si="2"/>
        <v>151</v>
      </c>
    </row>
    <row r="30" spans="1:11" s="1955" customFormat="1" ht="36" customHeight="1">
      <c r="A30" s="1972" t="s">
        <v>1204</v>
      </c>
      <c r="B30" s="1957" t="s">
        <v>1387</v>
      </c>
      <c r="C30" s="1822">
        <v>35</v>
      </c>
      <c r="D30" s="1824">
        <v>0</v>
      </c>
      <c r="E30" s="1822">
        <f t="shared" si="5"/>
        <v>35</v>
      </c>
      <c r="F30" s="1823">
        <v>0</v>
      </c>
      <c r="G30" s="1824">
        <v>0</v>
      </c>
      <c r="H30" s="1824">
        <f t="shared" si="6"/>
        <v>0</v>
      </c>
      <c r="I30" s="1825">
        <f t="shared" si="2"/>
        <v>35</v>
      </c>
      <c r="J30" s="1823">
        <f t="shared" si="2"/>
        <v>0</v>
      </c>
      <c r="K30" s="1823">
        <f t="shared" si="2"/>
        <v>35</v>
      </c>
    </row>
    <row r="31" spans="1:11" s="1955" customFormat="1" ht="36.950000000000003" customHeight="1">
      <c r="A31" s="1965" t="s">
        <v>1208</v>
      </c>
      <c r="B31" s="1957" t="s">
        <v>1388</v>
      </c>
      <c r="C31" s="1822">
        <v>24</v>
      </c>
      <c r="D31" s="1824">
        <v>19</v>
      </c>
      <c r="E31" s="1822">
        <f t="shared" si="5"/>
        <v>43</v>
      </c>
      <c r="F31" s="1823">
        <v>0</v>
      </c>
      <c r="G31" s="1824">
        <v>1</v>
      </c>
      <c r="H31" s="1824">
        <f t="shared" si="6"/>
        <v>1</v>
      </c>
      <c r="I31" s="1825">
        <f t="shared" si="2"/>
        <v>24</v>
      </c>
      <c r="J31" s="1823">
        <f t="shared" si="2"/>
        <v>20</v>
      </c>
      <c r="K31" s="1823">
        <f t="shared" si="2"/>
        <v>44</v>
      </c>
    </row>
    <row r="32" spans="1:11" ht="20.100000000000001" customHeight="1">
      <c r="A32" s="1804" t="s">
        <v>1389</v>
      </c>
      <c r="B32" s="1805" t="s">
        <v>1215</v>
      </c>
      <c r="C32" s="1806">
        <v>15</v>
      </c>
      <c r="D32" s="1806">
        <v>0</v>
      </c>
      <c r="E32" s="1806">
        <f t="shared" si="5"/>
        <v>15</v>
      </c>
      <c r="F32" s="1806">
        <v>0</v>
      </c>
      <c r="G32" s="1806">
        <v>0</v>
      </c>
      <c r="H32" s="1807">
        <f t="shared" si="6"/>
        <v>0</v>
      </c>
      <c r="I32" s="1808">
        <f t="shared" si="2"/>
        <v>15</v>
      </c>
      <c r="J32" s="1806">
        <f t="shared" si="2"/>
        <v>0</v>
      </c>
      <c r="K32" s="1806">
        <f t="shared" si="2"/>
        <v>15</v>
      </c>
    </row>
    <row r="33" spans="1:11" ht="20.100000000000001" customHeight="1">
      <c r="A33" s="1809" t="s">
        <v>1173</v>
      </c>
      <c r="B33" s="1810" t="s">
        <v>1174</v>
      </c>
      <c r="C33" s="1811"/>
      <c r="D33" s="1811"/>
      <c r="E33" s="1811"/>
      <c r="F33" s="1811"/>
      <c r="G33" s="1811"/>
      <c r="H33" s="1812"/>
      <c r="I33" s="1813"/>
      <c r="J33" s="1811"/>
      <c r="K33" s="1811"/>
    </row>
    <row r="34" spans="1:11" s="1955" customFormat="1" ht="36.950000000000003" customHeight="1">
      <c r="A34" s="1965" t="s">
        <v>1212</v>
      </c>
      <c r="B34" s="1966" t="s">
        <v>1390</v>
      </c>
      <c r="C34" s="1822">
        <v>81</v>
      </c>
      <c r="D34" s="1824">
        <v>40</v>
      </c>
      <c r="E34" s="1822">
        <f t="shared" si="5"/>
        <v>121</v>
      </c>
      <c r="F34" s="1823">
        <v>0</v>
      </c>
      <c r="G34" s="1824">
        <v>0</v>
      </c>
      <c r="H34" s="1824">
        <f t="shared" si="6"/>
        <v>0</v>
      </c>
      <c r="I34" s="1825">
        <f t="shared" si="2"/>
        <v>81</v>
      </c>
      <c r="J34" s="1823">
        <f t="shared" si="2"/>
        <v>40</v>
      </c>
      <c r="K34" s="1823">
        <f t="shared" si="2"/>
        <v>121</v>
      </c>
    </row>
    <row r="35" spans="1:11" s="1955" customFormat="1" ht="36.950000000000003" customHeight="1">
      <c r="A35" s="1850" t="s">
        <v>1391</v>
      </c>
      <c r="B35" s="1851" t="s">
        <v>1221</v>
      </c>
      <c r="C35" s="1822">
        <v>26</v>
      </c>
      <c r="D35" s="1822">
        <v>15</v>
      </c>
      <c r="E35" s="1822">
        <f t="shared" si="5"/>
        <v>41</v>
      </c>
      <c r="F35" s="1822">
        <v>0</v>
      </c>
      <c r="G35" s="1822">
        <v>0</v>
      </c>
      <c r="H35" s="1826">
        <f t="shared" si="6"/>
        <v>0</v>
      </c>
      <c r="I35" s="1825">
        <f t="shared" si="2"/>
        <v>26</v>
      </c>
      <c r="J35" s="1823">
        <f t="shared" si="2"/>
        <v>15</v>
      </c>
      <c r="K35" s="1823">
        <f t="shared" si="2"/>
        <v>41</v>
      </c>
    </row>
    <row r="36" spans="1:11" s="1955" customFormat="1" ht="36.950000000000003" customHeight="1">
      <c r="A36" s="1850" t="s">
        <v>1392</v>
      </c>
      <c r="B36" s="1874" t="s">
        <v>1219</v>
      </c>
      <c r="C36" s="1822">
        <v>29</v>
      </c>
      <c r="D36" s="1823">
        <v>0</v>
      </c>
      <c r="E36" s="1823">
        <f t="shared" si="5"/>
        <v>29</v>
      </c>
      <c r="F36" s="1823">
        <v>0</v>
      </c>
      <c r="G36" s="1823">
        <v>0</v>
      </c>
      <c r="H36" s="1826">
        <f t="shared" si="6"/>
        <v>0</v>
      </c>
      <c r="I36" s="1825">
        <f t="shared" si="2"/>
        <v>29</v>
      </c>
      <c r="J36" s="1823">
        <f t="shared" si="2"/>
        <v>0</v>
      </c>
      <c r="K36" s="1823">
        <f t="shared" si="2"/>
        <v>29</v>
      </c>
    </row>
    <row r="37" spans="1:11" s="1955" customFormat="1" ht="36.950000000000003" customHeight="1">
      <c r="A37" s="1850" t="s">
        <v>1393</v>
      </c>
      <c r="B37" s="1874" t="s">
        <v>1394</v>
      </c>
      <c r="C37" s="1823">
        <v>40</v>
      </c>
      <c r="D37" s="1823">
        <v>46</v>
      </c>
      <c r="E37" s="1823">
        <f t="shared" si="5"/>
        <v>86</v>
      </c>
      <c r="F37" s="1823">
        <v>0</v>
      </c>
      <c r="G37" s="1823">
        <v>0</v>
      </c>
      <c r="H37" s="1826">
        <f t="shared" si="6"/>
        <v>0</v>
      </c>
      <c r="I37" s="1825">
        <f t="shared" si="2"/>
        <v>40</v>
      </c>
      <c r="J37" s="1823">
        <f t="shared" si="2"/>
        <v>46</v>
      </c>
      <c r="K37" s="1823">
        <f t="shared" si="2"/>
        <v>86</v>
      </c>
    </row>
    <row r="38" spans="1:11" s="1955" customFormat="1" ht="36.950000000000003" customHeight="1">
      <c r="A38" s="1850" t="s">
        <v>1395</v>
      </c>
      <c r="B38" s="1874" t="s">
        <v>1396</v>
      </c>
      <c r="C38" s="1823">
        <v>25</v>
      </c>
      <c r="D38" s="1823">
        <v>25</v>
      </c>
      <c r="E38" s="1823">
        <f t="shared" si="5"/>
        <v>50</v>
      </c>
      <c r="F38" s="1823">
        <v>0</v>
      </c>
      <c r="G38" s="1823">
        <v>0</v>
      </c>
      <c r="H38" s="1826">
        <f t="shared" si="6"/>
        <v>0</v>
      </c>
      <c r="I38" s="1825">
        <f t="shared" si="2"/>
        <v>25</v>
      </c>
      <c r="J38" s="1823">
        <f t="shared" si="2"/>
        <v>25</v>
      </c>
      <c r="K38" s="1823">
        <f t="shared" si="2"/>
        <v>50</v>
      </c>
    </row>
    <row r="39" spans="1:11" s="1955" customFormat="1" ht="36.950000000000003" customHeight="1" thickBot="1">
      <c r="A39" s="1850" t="s">
        <v>1232</v>
      </c>
      <c r="B39" s="1874" t="s">
        <v>1233</v>
      </c>
      <c r="C39" s="1823">
        <v>15</v>
      </c>
      <c r="D39" s="1823">
        <v>0</v>
      </c>
      <c r="E39" s="1823">
        <f t="shared" si="5"/>
        <v>15</v>
      </c>
      <c r="F39" s="1823">
        <v>0</v>
      </c>
      <c r="G39" s="1823">
        <v>0</v>
      </c>
      <c r="H39" s="1826">
        <f t="shared" si="6"/>
        <v>0</v>
      </c>
      <c r="I39" s="1825">
        <f t="shared" si="2"/>
        <v>15</v>
      </c>
      <c r="J39" s="1823">
        <f t="shared" si="2"/>
        <v>0</v>
      </c>
      <c r="K39" s="1823">
        <f t="shared" si="2"/>
        <v>15</v>
      </c>
    </row>
    <row r="40" spans="1:11" s="1969" customFormat="1" ht="36.950000000000003" customHeight="1" thickBot="1">
      <c r="A40" s="1973" t="s">
        <v>1397</v>
      </c>
      <c r="B40" s="1974" t="s">
        <v>1199</v>
      </c>
      <c r="C40" s="1836">
        <f>SUM(C28:C39)</f>
        <v>398</v>
      </c>
      <c r="D40" s="1836">
        <f t="shared" ref="D40:K40" si="7">SUM(D28:D39)</f>
        <v>284</v>
      </c>
      <c r="E40" s="1836">
        <f t="shared" si="7"/>
        <v>682</v>
      </c>
      <c r="F40" s="1836">
        <f t="shared" si="7"/>
        <v>2</v>
      </c>
      <c r="G40" s="1836">
        <f t="shared" si="7"/>
        <v>6</v>
      </c>
      <c r="H40" s="1837">
        <f t="shared" si="7"/>
        <v>8</v>
      </c>
      <c r="I40" s="1838">
        <f t="shared" si="7"/>
        <v>400</v>
      </c>
      <c r="J40" s="1836">
        <f t="shared" si="7"/>
        <v>290</v>
      </c>
      <c r="K40" s="1836">
        <f t="shared" si="7"/>
        <v>690</v>
      </c>
    </row>
    <row r="41" spans="1:11" s="1955" customFormat="1" ht="36.950000000000003" customHeight="1">
      <c r="A41" s="1970" t="s">
        <v>1234</v>
      </c>
      <c r="B41" s="1971" t="s">
        <v>1398</v>
      </c>
      <c r="C41" s="1841">
        <v>101</v>
      </c>
      <c r="D41" s="1844">
        <v>100</v>
      </c>
      <c r="E41" s="1841">
        <f t="shared" ref="E41:E57" si="8">SUM(C41:D41)</f>
        <v>201</v>
      </c>
      <c r="F41" s="1843">
        <v>16</v>
      </c>
      <c r="G41" s="1844">
        <v>41</v>
      </c>
      <c r="H41" s="1844">
        <f t="shared" ref="H41:H57" si="9">SUM(F41:G41)</f>
        <v>57</v>
      </c>
      <c r="I41" s="1845">
        <f t="shared" si="2"/>
        <v>117</v>
      </c>
      <c r="J41" s="1846">
        <f t="shared" si="2"/>
        <v>141</v>
      </c>
      <c r="K41" s="1846">
        <f t="shared" si="2"/>
        <v>258</v>
      </c>
    </row>
    <row r="42" spans="1:11" s="1955" customFormat="1" ht="36.950000000000003" customHeight="1">
      <c r="A42" s="1965" t="s">
        <v>1399</v>
      </c>
      <c r="B42" s="1971" t="s">
        <v>1400</v>
      </c>
      <c r="C42" s="1788">
        <v>36</v>
      </c>
      <c r="D42" s="1788">
        <v>83</v>
      </c>
      <c r="E42" s="1788">
        <f t="shared" si="8"/>
        <v>119</v>
      </c>
      <c r="F42" s="1788">
        <v>4</v>
      </c>
      <c r="G42" s="1788">
        <v>2</v>
      </c>
      <c r="H42" s="1791">
        <f t="shared" si="9"/>
        <v>6</v>
      </c>
      <c r="I42" s="1792">
        <f t="shared" si="2"/>
        <v>40</v>
      </c>
      <c r="J42" s="1793">
        <f t="shared" si="2"/>
        <v>85</v>
      </c>
      <c r="K42" s="1793">
        <f t="shared" si="2"/>
        <v>125</v>
      </c>
    </row>
    <row r="43" spans="1:11" s="1955" customFormat="1" ht="36.950000000000003" customHeight="1">
      <c r="A43" s="1965" t="s">
        <v>1242</v>
      </c>
      <c r="B43" s="1971" t="s">
        <v>1401</v>
      </c>
      <c r="C43" s="1793">
        <v>31</v>
      </c>
      <c r="D43" s="1793">
        <v>51</v>
      </c>
      <c r="E43" s="1788">
        <f t="shared" si="8"/>
        <v>82</v>
      </c>
      <c r="F43" s="1793">
        <v>1</v>
      </c>
      <c r="G43" s="1793">
        <v>1</v>
      </c>
      <c r="H43" s="1791">
        <f t="shared" si="9"/>
        <v>2</v>
      </c>
      <c r="I43" s="1792">
        <f t="shared" si="2"/>
        <v>32</v>
      </c>
      <c r="J43" s="1793">
        <f t="shared" si="2"/>
        <v>52</v>
      </c>
      <c r="K43" s="1793">
        <f t="shared" si="2"/>
        <v>84</v>
      </c>
    </row>
    <row r="44" spans="1:11" s="1955" customFormat="1" ht="36.950000000000003" customHeight="1">
      <c r="A44" s="1877" t="s">
        <v>1244</v>
      </c>
      <c r="B44" s="1847" t="s">
        <v>1402</v>
      </c>
      <c r="C44" s="1793">
        <v>24</v>
      </c>
      <c r="D44" s="1793">
        <v>6</v>
      </c>
      <c r="E44" s="1788">
        <f t="shared" si="8"/>
        <v>30</v>
      </c>
      <c r="F44" s="1793">
        <v>0</v>
      </c>
      <c r="G44" s="1793">
        <v>0</v>
      </c>
      <c r="H44" s="1791">
        <f t="shared" si="9"/>
        <v>0</v>
      </c>
      <c r="I44" s="1792">
        <f t="shared" si="2"/>
        <v>24</v>
      </c>
      <c r="J44" s="1793">
        <f t="shared" si="2"/>
        <v>6</v>
      </c>
      <c r="K44" s="1793">
        <f t="shared" si="2"/>
        <v>30</v>
      </c>
    </row>
    <row r="45" spans="1:11" ht="20.100000000000001" customHeight="1">
      <c r="A45" s="1804" t="s">
        <v>1248</v>
      </c>
      <c r="B45" s="1805" t="s">
        <v>1249</v>
      </c>
      <c r="C45" s="1806">
        <v>8</v>
      </c>
      <c r="D45" s="1806">
        <v>0</v>
      </c>
      <c r="E45" s="1806">
        <f t="shared" si="8"/>
        <v>8</v>
      </c>
      <c r="F45" s="1806">
        <v>0</v>
      </c>
      <c r="G45" s="1806">
        <v>0</v>
      </c>
      <c r="H45" s="1807">
        <f t="shared" si="9"/>
        <v>0</v>
      </c>
      <c r="I45" s="1808">
        <f t="shared" si="2"/>
        <v>8</v>
      </c>
      <c r="J45" s="1806">
        <f t="shared" si="2"/>
        <v>0</v>
      </c>
      <c r="K45" s="1806">
        <f t="shared" si="2"/>
        <v>8</v>
      </c>
    </row>
    <row r="46" spans="1:11" ht="20.100000000000001" customHeight="1">
      <c r="A46" s="1809" t="s">
        <v>1173</v>
      </c>
      <c r="B46" s="1810" t="s">
        <v>1174</v>
      </c>
      <c r="C46" s="1811"/>
      <c r="D46" s="1811"/>
      <c r="E46" s="1811"/>
      <c r="F46" s="1811"/>
      <c r="G46" s="1811"/>
      <c r="H46" s="1812"/>
      <c r="I46" s="1813"/>
      <c r="J46" s="1811"/>
      <c r="K46" s="1811"/>
    </row>
    <row r="47" spans="1:11" s="1955" customFormat="1" ht="36.950000000000003" customHeight="1">
      <c r="A47" s="1970" t="s">
        <v>1246</v>
      </c>
      <c r="B47" s="1975" t="s">
        <v>1403</v>
      </c>
      <c r="C47" s="1817">
        <v>50</v>
      </c>
      <c r="D47" s="1817">
        <v>37</v>
      </c>
      <c r="E47" s="1820">
        <f t="shared" si="8"/>
        <v>87</v>
      </c>
      <c r="F47" s="1817">
        <v>0</v>
      </c>
      <c r="G47" s="1817">
        <v>0</v>
      </c>
      <c r="H47" s="1821">
        <f t="shared" si="9"/>
        <v>0</v>
      </c>
      <c r="I47" s="1816">
        <f t="shared" si="2"/>
        <v>50</v>
      </c>
      <c r="J47" s="1817">
        <f t="shared" si="2"/>
        <v>37</v>
      </c>
      <c r="K47" s="1817">
        <f t="shared" si="2"/>
        <v>87</v>
      </c>
    </row>
    <row r="48" spans="1:11" s="1955" customFormat="1" ht="36.950000000000003" customHeight="1">
      <c r="A48" s="1877" t="s">
        <v>1252</v>
      </c>
      <c r="B48" s="1847" t="s">
        <v>1404</v>
      </c>
      <c r="C48" s="1793">
        <v>0</v>
      </c>
      <c r="D48" s="1793">
        <v>129</v>
      </c>
      <c r="E48" s="1793">
        <f t="shared" si="8"/>
        <v>129</v>
      </c>
      <c r="F48" s="1793">
        <v>0</v>
      </c>
      <c r="G48" s="1793">
        <v>7</v>
      </c>
      <c r="H48" s="1833">
        <f t="shared" si="9"/>
        <v>7</v>
      </c>
      <c r="I48" s="1792">
        <f t="shared" si="2"/>
        <v>0</v>
      </c>
      <c r="J48" s="1793">
        <f t="shared" si="2"/>
        <v>136</v>
      </c>
      <c r="K48" s="1793">
        <f t="shared" si="2"/>
        <v>136</v>
      </c>
    </row>
    <row r="49" spans="1:11" ht="36.950000000000003" customHeight="1">
      <c r="A49" s="1976" t="s">
        <v>1240</v>
      </c>
      <c r="B49" s="1977" t="s">
        <v>1405</v>
      </c>
      <c r="C49" s="1829">
        <v>32</v>
      </c>
      <c r="D49" s="1829">
        <v>27</v>
      </c>
      <c r="E49" s="1829">
        <f t="shared" si="8"/>
        <v>59</v>
      </c>
      <c r="F49" s="1829">
        <v>0</v>
      </c>
      <c r="G49" s="1829">
        <v>0</v>
      </c>
      <c r="H49" s="1830">
        <f t="shared" si="9"/>
        <v>0</v>
      </c>
      <c r="I49" s="1831">
        <f t="shared" si="2"/>
        <v>32</v>
      </c>
      <c r="J49" s="1829">
        <f t="shared" si="2"/>
        <v>27</v>
      </c>
      <c r="K49" s="1829">
        <f t="shared" si="2"/>
        <v>59</v>
      </c>
    </row>
    <row r="50" spans="1:11" s="1955" customFormat="1" ht="36.950000000000003" customHeight="1">
      <c r="A50" s="1814" t="s">
        <v>1262</v>
      </c>
      <c r="B50" s="1879" t="s">
        <v>1263</v>
      </c>
      <c r="C50" s="1823">
        <v>60</v>
      </c>
      <c r="D50" s="1823">
        <v>30</v>
      </c>
      <c r="E50" s="1823">
        <f t="shared" si="8"/>
        <v>90</v>
      </c>
      <c r="F50" s="1823">
        <v>0</v>
      </c>
      <c r="G50" s="1823">
        <v>0</v>
      </c>
      <c r="H50" s="1826">
        <f t="shared" si="9"/>
        <v>0</v>
      </c>
      <c r="I50" s="1825">
        <f t="shared" si="2"/>
        <v>60</v>
      </c>
      <c r="J50" s="1823">
        <f t="shared" si="2"/>
        <v>30</v>
      </c>
      <c r="K50" s="1823">
        <f t="shared" si="2"/>
        <v>90</v>
      </c>
    </row>
    <row r="51" spans="1:11" s="1955" customFormat="1" ht="36.950000000000003" customHeight="1">
      <c r="A51" s="1877" t="s">
        <v>1250</v>
      </c>
      <c r="B51" s="1847" t="s">
        <v>1251</v>
      </c>
      <c r="C51" s="1793">
        <v>50</v>
      </c>
      <c r="D51" s="1793">
        <v>0</v>
      </c>
      <c r="E51" s="1793">
        <f t="shared" si="8"/>
        <v>50</v>
      </c>
      <c r="F51" s="1793">
        <v>0</v>
      </c>
      <c r="G51" s="1793">
        <v>0</v>
      </c>
      <c r="H51" s="1833">
        <f t="shared" si="9"/>
        <v>0</v>
      </c>
      <c r="I51" s="1792">
        <f t="shared" si="2"/>
        <v>50</v>
      </c>
      <c r="J51" s="1793">
        <f t="shared" si="2"/>
        <v>0</v>
      </c>
      <c r="K51" s="1823">
        <f t="shared" si="2"/>
        <v>50</v>
      </c>
    </row>
    <row r="52" spans="1:11" s="1955" customFormat="1" ht="36.950000000000003" customHeight="1">
      <c r="A52" s="1814" t="s">
        <v>1406</v>
      </c>
      <c r="B52" s="1879" t="s">
        <v>1407</v>
      </c>
      <c r="C52" s="1823">
        <v>32</v>
      </c>
      <c r="D52" s="1823">
        <v>37</v>
      </c>
      <c r="E52" s="1823">
        <f t="shared" si="8"/>
        <v>69</v>
      </c>
      <c r="F52" s="1823">
        <v>0</v>
      </c>
      <c r="G52" s="1823">
        <v>0</v>
      </c>
      <c r="H52" s="1826">
        <f t="shared" si="9"/>
        <v>0</v>
      </c>
      <c r="I52" s="1825">
        <f t="shared" si="2"/>
        <v>32</v>
      </c>
      <c r="J52" s="1823">
        <f t="shared" si="2"/>
        <v>37</v>
      </c>
      <c r="K52" s="1823">
        <f t="shared" si="2"/>
        <v>69</v>
      </c>
    </row>
    <row r="53" spans="1:11" s="1955" customFormat="1" ht="36.950000000000003" customHeight="1">
      <c r="A53" s="1814" t="s">
        <v>1266</v>
      </c>
      <c r="B53" s="1879" t="s">
        <v>1408</v>
      </c>
      <c r="C53" s="1823">
        <v>10</v>
      </c>
      <c r="D53" s="1823">
        <v>0</v>
      </c>
      <c r="E53" s="1823">
        <f t="shared" si="8"/>
        <v>10</v>
      </c>
      <c r="F53" s="1823">
        <v>0</v>
      </c>
      <c r="G53" s="1823">
        <v>0</v>
      </c>
      <c r="H53" s="1826">
        <f t="shared" si="9"/>
        <v>0</v>
      </c>
      <c r="I53" s="1825">
        <f t="shared" si="2"/>
        <v>10</v>
      </c>
      <c r="J53" s="1823">
        <f t="shared" si="2"/>
        <v>0</v>
      </c>
      <c r="K53" s="1823">
        <f t="shared" si="2"/>
        <v>10</v>
      </c>
    </row>
    <row r="54" spans="1:11" ht="36.950000000000003" customHeight="1">
      <c r="A54" s="1878" t="s">
        <v>1409</v>
      </c>
      <c r="B54" s="1849" t="s">
        <v>1410</v>
      </c>
      <c r="C54" s="1802">
        <v>19</v>
      </c>
      <c r="D54" s="1802">
        <v>24</v>
      </c>
      <c r="E54" s="1802">
        <f t="shared" si="8"/>
        <v>43</v>
      </c>
      <c r="F54" s="1802">
        <v>0</v>
      </c>
      <c r="G54" s="1802">
        <v>0</v>
      </c>
      <c r="H54" s="1978">
        <f t="shared" si="9"/>
        <v>0</v>
      </c>
      <c r="I54" s="1801">
        <f t="shared" si="2"/>
        <v>19</v>
      </c>
      <c r="J54" s="1802">
        <f t="shared" si="2"/>
        <v>24</v>
      </c>
      <c r="K54" s="1802">
        <f t="shared" si="2"/>
        <v>43</v>
      </c>
    </row>
    <row r="55" spans="1:11" ht="36.950000000000003" customHeight="1">
      <c r="A55" s="1878" t="s">
        <v>1411</v>
      </c>
      <c r="B55" s="1849" t="s">
        <v>1412</v>
      </c>
      <c r="C55" s="1829">
        <v>0</v>
      </c>
      <c r="D55" s="1829">
        <v>2</v>
      </c>
      <c r="E55" s="1829">
        <f t="shared" si="8"/>
        <v>2</v>
      </c>
      <c r="F55" s="1829">
        <v>0</v>
      </c>
      <c r="G55" s="1829">
        <v>0</v>
      </c>
      <c r="H55" s="1830">
        <f t="shared" si="9"/>
        <v>0</v>
      </c>
      <c r="I55" s="1831">
        <f t="shared" si="2"/>
        <v>0</v>
      </c>
      <c r="J55" s="1829">
        <f t="shared" si="2"/>
        <v>2</v>
      </c>
      <c r="K55" s="1829">
        <f t="shared" si="2"/>
        <v>2</v>
      </c>
    </row>
    <row r="56" spans="1:11" ht="36.950000000000003" customHeight="1">
      <c r="A56" s="1848" t="s">
        <v>1413</v>
      </c>
      <c r="B56" s="1887" t="s">
        <v>1271</v>
      </c>
      <c r="C56" s="1829">
        <v>17</v>
      </c>
      <c r="D56" s="1829">
        <v>18</v>
      </c>
      <c r="E56" s="1829">
        <f t="shared" si="8"/>
        <v>35</v>
      </c>
      <c r="F56" s="1829">
        <v>0</v>
      </c>
      <c r="G56" s="1829">
        <v>0</v>
      </c>
      <c r="H56" s="1830">
        <f t="shared" si="9"/>
        <v>0</v>
      </c>
      <c r="I56" s="1831">
        <f t="shared" si="2"/>
        <v>17</v>
      </c>
      <c r="J56" s="1829">
        <f t="shared" si="2"/>
        <v>18</v>
      </c>
      <c r="K56" s="1829">
        <f t="shared" si="2"/>
        <v>35</v>
      </c>
    </row>
    <row r="57" spans="1:11" s="1955" customFormat="1" ht="36.950000000000003" customHeight="1" thickBot="1">
      <c r="A57" s="1814" t="s">
        <v>1272</v>
      </c>
      <c r="B57" s="1879" t="s">
        <v>1414</v>
      </c>
      <c r="C57" s="1823">
        <v>71</v>
      </c>
      <c r="D57" s="1823">
        <v>0</v>
      </c>
      <c r="E57" s="1823">
        <f t="shared" si="8"/>
        <v>71</v>
      </c>
      <c r="F57" s="1823">
        <v>0</v>
      </c>
      <c r="G57" s="1823">
        <v>0</v>
      </c>
      <c r="H57" s="1826">
        <f t="shared" si="9"/>
        <v>0</v>
      </c>
      <c r="I57" s="1825">
        <f t="shared" si="2"/>
        <v>71</v>
      </c>
      <c r="J57" s="1823">
        <f t="shared" si="2"/>
        <v>0</v>
      </c>
      <c r="K57" s="1823">
        <f t="shared" si="2"/>
        <v>71</v>
      </c>
    </row>
    <row r="58" spans="1:11" s="1969" customFormat="1" ht="36.950000000000003" customHeight="1" thickBot="1">
      <c r="A58" s="1979" t="s">
        <v>130</v>
      </c>
      <c r="B58" s="1974" t="s">
        <v>1199</v>
      </c>
      <c r="C58" s="1836">
        <f>SUM(C41:C57)</f>
        <v>541</v>
      </c>
      <c r="D58" s="1836">
        <f t="shared" ref="D58:K58" si="10">SUM(D41:D57)</f>
        <v>544</v>
      </c>
      <c r="E58" s="1836">
        <f t="shared" si="10"/>
        <v>1085</v>
      </c>
      <c r="F58" s="1836">
        <f t="shared" si="10"/>
        <v>21</v>
      </c>
      <c r="G58" s="1836">
        <f t="shared" si="10"/>
        <v>51</v>
      </c>
      <c r="H58" s="1837">
        <f t="shared" si="10"/>
        <v>72</v>
      </c>
      <c r="I58" s="1838">
        <f t="shared" si="10"/>
        <v>562</v>
      </c>
      <c r="J58" s="1836">
        <f t="shared" si="10"/>
        <v>595</v>
      </c>
      <c r="K58" s="1836">
        <f t="shared" si="10"/>
        <v>1157</v>
      </c>
    </row>
    <row r="59" spans="1:11" s="1955" customFormat="1" ht="36.950000000000003" customHeight="1">
      <c r="A59" s="1980" t="s">
        <v>1415</v>
      </c>
      <c r="B59" s="1971" t="s">
        <v>1416</v>
      </c>
      <c r="C59" s="1841">
        <v>297</v>
      </c>
      <c r="D59" s="1842">
        <v>268</v>
      </c>
      <c r="E59" s="1841">
        <f t="shared" ref="E59:E78" si="11">SUM(C59:D59)</f>
        <v>565</v>
      </c>
      <c r="F59" s="1843">
        <v>15</v>
      </c>
      <c r="G59" s="1844">
        <v>41</v>
      </c>
      <c r="H59" s="1844">
        <f t="shared" ref="H59:H78" si="12">SUM(F59:G59)</f>
        <v>56</v>
      </c>
      <c r="I59" s="1845">
        <f t="shared" si="2"/>
        <v>312</v>
      </c>
      <c r="J59" s="1846">
        <f t="shared" si="2"/>
        <v>309</v>
      </c>
      <c r="K59" s="1846">
        <f t="shared" si="2"/>
        <v>621</v>
      </c>
    </row>
    <row r="60" spans="1:11" s="1955" customFormat="1" ht="36.950000000000003" customHeight="1">
      <c r="A60" s="1956" t="s">
        <v>1417</v>
      </c>
      <c r="B60" s="1957" t="s">
        <v>1418</v>
      </c>
      <c r="C60" s="1788">
        <v>61</v>
      </c>
      <c r="D60" s="1789">
        <v>91</v>
      </c>
      <c r="E60" s="1788">
        <f t="shared" si="11"/>
        <v>152</v>
      </c>
      <c r="F60" s="1790">
        <v>1</v>
      </c>
      <c r="G60" s="1791">
        <v>8</v>
      </c>
      <c r="H60" s="1791">
        <f t="shared" si="12"/>
        <v>9</v>
      </c>
      <c r="I60" s="1792">
        <f t="shared" si="2"/>
        <v>62</v>
      </c>
      <c r="J60" s="1793">
        <f t="shared" si="2"/>
        <v>99</v>
      </c>
      <c r="K60" s="1793">
        <f t="shared" si="2"/>
        <v>161</v>
      </c>
    </row>
    <row r="61" spans="1:11" s="1955" customFormat="1" ht="36" customHeight="1">
      <c r="A61" s="1981" t="s">
        <v>1419</v>
      </c>
      <c r="B61" s="1957" t="s">
        <v>1420</v>
      </c>
      <c r="C61" s="1788">
        <v>114</v>
      </c>
      <c r="D61" s="1789">
        <v>139</v>
      </c>
      <c r="E61" s="1788">
        <f t="shared" si="11"/>
        <v>253</v>
      </c>
      <c r="F61" s="1790">
        <v>0</v>
      </c>
      <c r="G61" s="1791">
        <v>1</v>
      </c>
      <c r="H61" s="1791">
        <f t="shared" si="12"/>
        <v>1</v>
      </c>
      <c r="I61" s="1792">
        <f t="shared" si="2"/>
        <v>114</v>
      </c>
      <c r="J61" s="1793">
        <f t="shared" si="2"/>
        <v>140</v>
      </c>
      <c r="K61" s="1793">
        <f t="shared" si="2"/>
        <v>254</v>
      </c>
    </row>
    <row r="62" spans="1:11" s="1955" customFormat="1" ht="36.950000000000003" customHeight="1">
      <c r="A62" s="1956" t="s">
        <v>1421</v>
      </c>
      <c r="B62" s="1957" t="s">
        <v>1422</v>
      </c>
      <c r="C62" s="1788">
        <v>150</v>
      </c>
      <c r="D62" s="1789">
        <v>151</v>
      </c>
      <c r="E62" s="1788">
        <f t="shared" si="11"/>
        <v>301</v>
      </c>
      <c r="F62" s="1790">
        <v>1</v>
      </c>
      <c r="G62" s="1791">
        <v>2</v>
      </c>
      <c r="H62" s="1791">
        <f t="shared" si="12"/>
        <v>3</v>
      </c>
      <c r="I62" s="1792">
        <f t="shared" si="2"/>
        <v>151</v>
      </c>
      <c r="J62" s="1793">
        <f t="shared" si="2"/>
        <v>153</v>
      </c>
      <c r="K62" s="1793">
        <f t="shared" si="2"/>
        <v>304</v>
      </c>
    </row>
    <row r="63" spans="1:11" s="1955" customFormat="1" ht="36.950000000000003" customHeight="1">
      <c r="A63" s="1877" t="s">
        <v>1423</v>
      </c>
      <c r="B63" s="1847" t="s">
        <v>1283</v>
      </c>
      <c r="C63" s="1788">
        <v>23</v>
      </c>
      <c r="D63" s="1791">
        <v>92</v>
      </c>
      <c r="E63" s="1788">
        <f t="shared" si="11"/>
        <v>115</v>
      </c>
      <c r="F63" s="1790">
        <v>0</v>
      </c>
      <c r="G63" s="1833">
        <v>2</v>
      </c>
      <c r="H63" s="1791">
        <f t="shared" si="12"/>
        <v>2</v>
      </c>
      <c r="I63" s="1792">
        <f t="shared" si="2"/>
        <v>23</v>
      </c>
      <c r="J63" s="1793">
        <f t="shared" si="2"/>
        <v>94</v>
      </c>
      <c r="K63" s="1793">
        <f t="shared" si="2"/>
        <v>117</v>
      </c>
    </row>
    <row r="64" spans="1:11" s="1955" customFormat="1" ht="36.950000000000003" customHeight="1">
      <c r="A64" s="1956" t="s">
        <v>1424</v>
      </c>
      <c r="B64" s="1957" t="s">
        <v>1425</v>
      </c>
      <c r="C64" s="1788">
        <v>219</v>
      </c>
      <c r="D64" s="1788">
        <v>262</v>
      </c>
      <c r="E64" s="1788">
        <f t="shared" si="11"/>
        <v>481</v>
      </c>
      <c r="F64" s="1790">
        <v>0</v>
      </c>
      <c r="G64" s="1833">
        <v>0</v>
      </c>
      <c r="H64" s="1791">
        <f t="shared" si="12"/>
        <v>0</v>
      </c>
      <c r="I64" s="1792">
        <f t="shared" si="2"/>
        <v>219</v>
      </c>
      <c r="J64" s="1793">
        <f t="shared" si="2"/>
        <v>262</v>
      </c>
      <c r="K64" s="1793">
        <f t="shared" si="2"/>
        <v>481</v>
      </c>
    </row>
    <row r="65" spans="1:11" ht="18" customHeight="1">
      <c r="A65" s="1818" t="s">
        <v>1426</v>
      </c>
      <c r="B65" s="1805" t="s">
        <v>1287</v>
      </c>
      <c r="C65" s="1806">
        <v>43</v>
      </c>
      <c r="D65" s="1806">
        <v>0</v>
      </c>
      <c r="E65" s="1806">
        <f t="shared" si="11"/>
        <v>43</v>
      </c>
      <c r="F65" s="1806">
        <v>0</v>
      </c>
      <c r="G65" s="1806">
        <v>0</v>
      </c>
      <c r="H65" s="1807">
        <f t="shared" si="12"/>
        <v>0</v>
      </c>
      <c r="I65" s="1808">
        <f>C65+F65</f>
        <v>43</v>
      </c>
      <c r="J65" s="1806">
        <f>D65+G65</f>
        <v>0</v>
      </c>
      <c r="K65" s="1806">
        <f>SUM(I65:J66)</f>
        <v>43</v>
      </c>
    </row>
    <row r="66" spans="1:11" ht="18" customHeight="1">
      <c r="A66" s="1809" t="s">
        <v>1288</v>
      </c>
      <c r="B66" s="1810" t="s">
        <v>1174</v>
      </c>
      <c r="C66" s="1811"/>
      <c r="D66" s="1811"/>
      <c r="E66" s="1811"/>
      <c r="F66" s="1811"/>
      <c r="G66" s="1811"/>
      <c r="H66" s="1812"/>
      <c r="I66" s="1813"/>
      <c r="J66" s="1811"/>
      <c r="K66" s="1811"/>
    </row>
    <row r="67" spans="1:11" s="1955" customFormat="1" ht="36.950000000000003" customHeight="1">
      <c r="A67" s="1877" t="s">
        <v>1427</v>
      </c>
      <c r="B67" s="1847" t="s">
        <v>1292</v>
      </c>
      <c r="C67" s="1846">
        <v>65</v>
      </c>
      <c r="D67" s="1846">
        <v>149</v>
      </c>
      <c r="E67" s="1846">
        <f t="shared" si="11"/>
        <v>214</v>
      </c>
      <c r="F67" s="1846">
        <v>0</v>
      </c>
      <c r="G67" s="1880">
        <v>1</v>
      </c>
      <c r="H67" s="1844">
        <f t="shared" si="12"/>
        <v>1</v>
      </c>
      <c r="I67" s="1845">
        <f>C67+F67</f>
        <v>65</v>
      </c>
      <c r="J67" s="1846">
        <f>D67+G67</f>
        <v>150</v>
      </c>
      <c r="K67" s="1846">
        <f>SUM(H67+E67)</f>
        <v>215</v>
      </c>
    </row>
    <row r="68" spans="1:11" s="1955" customFormat="1" ht="36.950000000000003" customHeight="1">
      <c r="A68" s="1814" t="s">
        <v>1428</v>
      </c>
      <c r="B68" s="1879" t="s">
        <v>1298</v>
      </c>
      <c r="C68" s="1846">
        <v>185</v>
      </c>
      <c r="D68" s="1846">
        <v>144</v>
      </c>
      <c r="E68" s="1846">
        <f t="shared" si="11"/>
        <v>329</v>
      </c>
      <c r="F68" s="1846">
        <v>0</v>
      </c>
      <c r="G68" s="1880">
        <v>2</v>
      </c>
      <c r="H68" s="1844">
        <f t="shared" si="12"/>
        <v>2</v>
      </c>
      <c r="I68" s="1845">
        <f>C68+F68</f>
        <v>185</v>
      </c>
      <c r="J68" s="1846">
        <f>D68+G68</f>
        <v>146</v>
      </c>
      <c r="K68" s="1846">
        <f>SUM(H68+E68)</f>
        <v>331</v>
      </c>
    </row>
    <row r="69" spans="1:11" s="1955" customFormat="1" ht="36.950000000000003" customHeight="1">
      <c r="A69" s="1877" t="s">
        <v>1429</v>
      </c>
      <c r="B69" s="1847" t="s">
        <v>1296</v>
      </c>
      <c r="C69" s="1793">
        <v>209</v>
      </c>
      <c r="D69" s="1793">
        <v>308</v>
      </c>
      <c r="E69" s="1793">
        <f t="shared" si="11"/>
        <v>517</v>
      </c>
      <c r="F69" s="1790">
        <v>1</v>
      </c>
      <c r="G69" s="1833">
        <v>2</v>
      </c>
      <c r="H69" s="1791">
        <f t="shared" si="12"/>
        <v>3</v>
      </c>
      <c r="I69" s="1792">
        <f t="shared" si="2"/>
        <v>210</v>
      </c>
      <c r="J69" s="1793">
        <f t="shared" si="2"/>
        <v>310</v>
      </c>
      <c r="K69" s="1793">
        <f t="shared" si="2"/>
        <v>520</v>
      </c>
    </row>
    <row r="70" spans="1:11" s="1955" customFormat="1" ht="36.950000000000003" customHeight="1">
      <c r="A70" s="1814" t="s">
        <v>1430</v>
      </c>
      <c r="B70" s="1879" t="s">
        <v>1306</v>
      </c>
      <c r="C70" s="1793">
        <v>15</v>
      </c>
      <c r="D70" s="1793">
        <v>13</v>
      </c>
      <c r="E70" s="1793">
        <f t="shared" si="11"/>
        <v>28</v>
      </c>
      <c r="F70" s="1790">
        <v>0</v>
      </c>
      <c r="G70" s="1833">
        <v>0</v>
      </c>
      <c r="H70" s="1791">
        <f t="shared" si="12"/>
        <v>0</v>
      </c>
      <c r="I70" s="1792">
        <f t="shared" si="2"/>
        <v>15</v>
      </c>
      <c r="J70" s="1793">
        <f t="shared" si="2"/>
        <v>13</v>
      </c>
      <c r="K70" s="1793">
        <f t="shared" si="2"/>
        <v>28</v>
      </c>
    </row>
    <row r="71" spans="1:11" s="1955" customFormat="1" ht="36.950000000000003" customHeight="1">
      <c r="A71" s="1877" t="s">
        <v>1431</v>
      </c>
      <c r="B71" s="1847" t="s">
        <v>1304</v>
      </c>
      <c r="C71" s="1793">
        <v>119</v>
      </c>
      <c r="D71" s="1793">
        <v>76</v>
      </c>
      <c r="E71" s="1793">
        <f t="shared" si="11"/>
        <v>195</v>
      </c>
      <c r="F71" s="1790">
        <v>0</v>
      </c>
      <c r="G71" s="1833">
        <v>0</v>
      </c>
      <c r="H71" s="1791">
        <f t="shared" si="12"/>
        <v>0</v>
      </c>
      <c r="I71" s="1792">
        <f t="shared" si="2"/>
        <v>119</v>
      </c>
      <c r="J71" s="1793">
        <f t="shared" si="2"/>
        <v>76</v>
      </c>
      <c r="K71" s="1793">
        <f t="shared" si="2"/>
        <v>195</v>
      </c>
    </row>
    <row r="72" spans="1:11" ht="36.950000000000003" customHeight="1">
      <c r="A72" s="1878" t="s">
        <v>1432</v>
      </c>
      <c r="B72" s="1849" t="s">
        <v>1302</v>
      </c>
      <c r="C72" s="1802">
        <v>97</v>
      </c>
      <c r="D72" s="1802">
        <v>62</v>
      </c>
      <c r="E72" s="1802">
        <f t="shared" si="11"/>
        <v>159</v>
      </c>
      <c r="F72" s="1799">
        <v>0</v>
      </c>
      <c r="G72" s="1978">
        <v>0</v>
      </c>
      <c r="H72" s="1800">
        <f t="shared" si="12"/>
        <v>0</v>
      </c>
      <c r="I72" s="1801">
        <f t="shared" si="2"/>
        <v>97</v>
      </c>
      <c r="J72" s="1802">
        <f t="shared" si="2"/>
        <v>62</v>
      </c>
      <c r="K72" s="1802">
        <f t="shared" si="2"/>
        <v>159</v>
      </c>
    </row>
    <row r="73" spans="1:11" s="1955" customFormat="1" ht="36.950000000000003" customHeight="1">
      <c r="A73" s="1970" t="s">
        <v>1433</v>
      </c>
      <c r="B73" s="1975" t="s">
        <v>1434</v>
      </c>
      <c r="C73" s="1817">
        <v>69</v>
      </c>
      <c r="D73" s="1817">
        <v>23</v>
      </c>
      <c r="E73" s="1817">
        <f t="shared" si="11"/>
        <v>92</v>
      </c>
      <c r="F73" s="1982">
        <v>0</v>
      </c>
      <c r="G73" s="1820">
        <v>0</v>
      </c>
      <c r="H73" s="1821">
        <f t="shared" si="12"/>
        <v>0</v>
      </c>
      <c r="I73" s="1816">
        <f t="shared" si="2"/>
        <v>69</v>
      </c>
      <c r="J73" s="1817">
        <f t="shared" si="2"/>
        <v>23</v>
      </c>
      <c r="K73" s="1817">
        <f t="shared" si="2"/>
        <v>92</v>
      </c>
    </row>
    <row r="74" spans="1:11" s="1990" customFormat="1" ht="36.950000000000003" customHeight="1">
      <c r="A74" s="1983" t="s">
        <v>1435</v>
      </c>
      <c r="B74" s="1984" t="s">
        <v>1436</v>
      </c>
      <c r="C74" s="1985">
        <v>84</v>
      </c>
      <c r="D74" s="1985">
        <v>189</v>
      </c>
      <c r="E74" s="1985">
        <f t="shared" si="11"/>
        <v>273</v>
      </c>
      <c r="F74" s="1986">
        <v>0</v>
      </c>
      <c r="G74" s="1987">
        <v>0</v>
      </c>
      <c r="H74" s="1988">
        <f t="shared" si="12"/>
        <v>0</v>
      </c>
      <c r="I74" s="1989">
        <f t="shared" si="2"/>
        <v>84</v>
      </c>
      <c r="J74" s="1985">
        <f t="shared" si="2"/>
        <v>189</v>
      </c>
      <c r="K74" s="1985">
        <f t="shared" si="2"/>
        <v>273</v>
      </c>
    </row>
    <row r="75" spans="1:11" ht="36.950000000000003" customHeight="1">
      <c r="A75" s="1958" t="s">
        <v>1437</v>
      </c>
      <c r="B75" s="1959" t="s">
        <v>1438</v>
      </c>
      <c r="C75" s="1802">
        <v>166</v>
      </c>
      <c r="D75" s="1802">
        <v>76</v>
      </c>
      <c r="E75" s="1802">
        <f>SUM(C75:D75)</f>
        <v>242</v>
      </c>
      <c r="F75" s="1799">
        <v>2</v>
      </c>
      <c r="G75" s="1797">
        <v>0</v>
      </c>
      <c r="H75" s="1800">
        <f>SUM(F75:G75)</f>
        <v>2</v>
      </c>
      <c r="I75" s="1801">
        <f t="shared" si="2"/>
        <v>168</v>
      </c>
      <c r="J75" s="1802">
        <f t="shared" si="2"/>
        <v>76</v>
      </c>
      <c r="K75" s="1802">
        <f t="shared" si="2"/>
        <v>244</v>
      </c>
    </row>
    <row r="76" spans="1:11" s="1955" customFormat="1" ht="36.950000000000003" customHeight="1">
      <c r="A76" s="1814" t="s">
        <v>1439</v>
      </c>
      <c r="B76" s="1879" t="s">
        <v>1308</v>
      </c>
      <c r="C76" s="1823">
        <v>181</v>
      </c>
      <c r="D76" s="1823">
        <v>150</v>
      </c>
      <c r="E76" s="1823">
        <f>SUM(C76:D76)</f>
        <v>331</v>
      </c>
      <c r="F76" s="1961">
        <v>0</v>
      </c>
      <c r="G76" s="1823">
        <v>0</v>
      </c>
      <c r="H76" s="1826">
        <f>SUM(F76:G76)</f>
        <v>0</v>
      </c>
      <c r="I76" s="1825">
        <f t="shared" si="2"/>
        <v>181</v>
      </c>
      <c r="J76" s="1823">
        <f t="shared" si="2"/>
        <v>150</v>
      </c>
      <c r="K76" s="1823">
        <f t="shared" si="2"/>
        <v>331</v>
      </c>
    </row>
    <row r="77" spans="1:11" s="1955" customFormat="1" ht="36.950000000000003" customHeight="1">
      <c r="A77" s="1965" t="s">
        <v>1440</v>
      </c>
      <c r="B77" s="1966" t="s">
        <v>1441</v>
      </c>
      <c r="C77" s="1822">
        <v>89</v>
      </c>
      <c r="D77" s="1823">
        <v>199</v>
      </c>
      <c r="E77" s="1823">
        <f t="shared" si="11"/>
        <v>288</v>
      </c>
      <c r="F77" s="1961">
        <v>0</v>
      </c>
      <c r="G77" s="1823">
        <v>0</v>
      </c>
      <c r="H77" s="1826">
        <f t="shared" si="12"/>
        <v>0</v>
      </c>
      <c r="I77" s="1825">
        <f t="shared" si="2"/>
        <v>89</v>
      </c>
      <c r="J77" s="1823">
        <f t="shared" si="2"/>
        <v>199</v>
      </c>
      <c r="K77" s="1823">
        <f t="shared" si="2"/>
        <v>288</v>
      </c>
    </row>
    <row r="78" spans="1:11" ht="36.950000000000003" customHeight="1" thickBot="1">
      <c r="A78" s="1976" t="s">
        <v>1442</v>
      </c>
      <c r="B78" s="1977" t="s">
        <v>1312</v>
      </c>
      <c r="C78" s="1829">
        <v>30</v>
      </c>
      <c r="D78" s="1829">
        <v>79</v>
      </c>
      <c r="E78" s="1829">
        <f t="shared" si="11"/>
        <v>109</v>
      </c>
      <c r="F78" s="1964">
        <v>0</v>
      </c>
      <c r="G78" s="1829">
        <v>0</v>
      </c>
      <c r="H78" s="1830">
        <f t="shared" si="12"/>
        <v>0</v>
      </c>
      <c r="I78" s="1831">
        <f t="shared" si="2"/>
        <v>30</v>
      </c>
      <c r="J78" s="1829">
        <f t="shared" si="2"/>
        <v>79</v>
      </c>
      <c r="K78" s="1829">
        <f t="shared" si="2"/>
        <v>109</v>
      </c>
    </row>
    <row r="79" spans="1:11" s="1969" customFormat="1" ht="36.950000000000003" customHeight="1" thickBot="1">
      <c r="A79" s="1979" t="s">
        <v>130</v>
      </c>
      <c r="B79" s="1991" t="s">
        <v>1315</v>
      </c>
      <c r="C79" s="1836">
        <f>SUM(C59:C78)</f>
        <v>2216</v>
      </c>
      <c r="D79" s="1836">
        <f t="shared" ref="D79:J79" si="13">SUM(D59:D78)</f>
        <v>2471</v>
      </c>
      <c r="E79" s="1836">
        <f t="shared" si="13"/>
        <v>4687</v>
      </c>
      <c r="F79" s="1836">
        <f t="shared" si="13"/>
        <v>20</v>
      </c>
      <c r="G79" s="1836">
        <f t="shared" si="13"/>
        <v>59</v>
      </c>
      <c r="H79" s="1837">
        <f t="shared" si="13"/>
        <v>79</v>
      </c>
      <c r="I79" s="1838">
        <f t="shared" si="13"/>
        <v>2236</v>
      </c>
      <c r="J79" s="1836">
        <f t="shared" si="13"/>
        <v>2530</v>
      </c>
      <c r="K79" s="1836">
        <f>SUM(K59:K78)</f>
        <v>4766</v>
      </c>
    </row>
    <row r="80" spans="1:11" s="1955" customFormat="1" ht="36.950000000000003" customHeight="1">
      <c r="A80" s="1970" t="s">
        <v>1316</v>
      </c>
      <c r="B80" s="1975" t="s">
        <v>1443</v>
      </c>
      <c r="C80" s="1820">
        <v>52</v>
      </c>
      <c r="D80" s="1992">
        <v>34</v>
      </c>
      <c r="E80" s="1820">
        <f t="shared" ref="E80:E85" si="14">SUM(C80:D80)</f>
        <v>86</v>
      </c>
      <c r="F80" s="1982">
        <v>3</v>
      </c>
      <c r="G80" s="1821">
        <v>4</v>
      </c>
      <c r="H80" s="1821">
        <f t="shared" ref="H80:H85" si="15">SUM(F80:G80)</f>
        <v>7</v>
      </c>
      <c r="I80" s="1816">
        <f t="shared" si="2"/>
        <v>55</v>
      </c>
      <c r="J80" s="1817">
        <f t="shared" si="2"/>
        <v>38</v>
      </c>
      <c r="K80" s="1817">
        <f t="shared" si="2"/>
        <v>93</v>
      </c>
    </row>
    <row r="81" spans="1:11" s="1955" customFormat="1" ht="36.950000000000003" customHeight="1">
      <c r="A81" s="1877" t="s">
        <v>1318</v>
      </c>
      <c r="B81" s="1847" t="s">
        <v>1319</v>
      </c>
      <c r="C81" s="1788">
        <v>0</v>
      </c>
      <c r="D81" s="1789">
        <v>107</v>
      </c>
      <c r="E81" s="1788">
        <f t="shared" si="14"/>
        <v>107</v>
      </c>
      <c r="F81" s="1790">
        <v>0</v>
      </c>
      <c r="G81" s="1791">
        <v>3</v>
      </c>
      <c r="H81" s="1791">
        <f t="shared" si="15"/>
        <v>3</v>
      </c>
      <c r="I81" s="1792">
        <f t="shared" si="2"/>
        <v>0</v>
      </c>
      <c r="J81" s="1793">
        <f t="shared" si="2"/>
        <v>110</v>
      </c>
      <c r="K81" s="1793">
        <f t="shared" si="2"/>
        <v>110</v>
      </c>
    </row>
    <row r="82" spans="1:11" s="1955" customFormat="1" ht="36.950000000000003" customHeight="1">
      <c r="A82" s="1970" t="s">
        <v>1322</v>
      </c>
      <c r="B82" s="1975" t="s">
        <v>1444</v>
      </c>
      <c r="C82" s="1820">
        <v>0</v>
      </c>
      <c r="D82" s="1992">
        <v>27</v>
      </c>
      <c r="E82" s="1820">
        <f t="shared" si="14"/>
        <v>27</v>
      </c>
      <c r="F82" s="1982">
        <v>0</v>
      </c>
      <c r="G82" s="1821">
        <v>0</v>
      </c>
      <c r="H82" s="1821">
        <f t="shared" si="15"/>
        <v>0</v>
      </c>
      <c r="I82" s="1816">
        <f t="shared" si="2"/>
        <v>0</v>
      </c>
      <c r="J82" s="1817">
        <f t="shared" si="2"/>
        <v>27</v>
      </c>
      <c r="K82" s="1817">
        <f t="shared" si="2"/>
        <v>27</v>
      </c>
    </row>
    <row r="83" spans="1:11" s="1955" customFormat="1" ht="36.950000000000003" customHeight="1">
      <c r="A83" s="1877" t="s">
        <v>1324</v>
      </c>
      <c r="B83" s="1847" t="s">
        <v>1325</v>
      </c>
      <c r="C83" s="1788">
        <v>70</v>
      </c>
      <c r="D83" s="1789">
        <v>129</v>
      </c>
      <c r="E83" s="1788">
        <f t="shared" si="14"/>
        <v>199</v>
      </c>
      <c r="F83" s="1790">
        <v>0</v>
      </c>
      <c r="G83" s="1791">
        <v>9</v>
      </c>
      <c r="H83" s="1791">
        <f t="shared" si="15"/>
        <v>9</v>
      </c>
      <c r="I83" s="1792">
        <f t="shared" si="2"/>
        <v>70</v>
      </c>
      <c r="J83" s="1793">
        <f t="shared" si="2"/>
        <v>138</v>
      </c>
      <c r="K83" s="1793">
        <f t="shared" si="2"/>
        <v>208</v>
      </c>
    </row>
    <row r="84" spans="1:11" s="1955" customFormat="1" ht="36.950000000000003" customHeight="1">
      <c r="A84" s="1965" t="s">
        <v>1320</v>
      </c>
      <c r="B84" s="1957" t="s">
        <v>1445</v>
      </c>
      <c r="C84" s="1822">
        <v>49</v>
      </c>
      <c r="D84" s="1960">
        <v>81</v>
      </c>
      <c r="E84" s="1822">
        <f t="shared" si="14"/>
        <v>130</v>
      </c>
      <c r="F84" s="1961">
        <v>0</v>
      </c>
      <c r="G84" s="1824">
        <v>0</v>
      </c>
      <c r="H84" s="1824">
        <f t="shared" si="15"/>
        <v>0</v>
      </c>
      <c r="I84" s="1825">
        <f t="shared" ref="I84:K85" si="16">C84+F84</f>
        <v>49</v>
      </c>
      <c r="J84" s="1823">
        <f t="shared" si="16"/>
        <v>81</v>
      </c>
      <c r="K84" s="1823">
        <f t="shared" si="16"/>
        <v>130</v>
      </c>
    </row>
    <row r="85" spans="1:11" ht="20.100000000000001" customHeight="1">
      <c r="A85" s="1804" t="s">
        <v>1328</v>
      </c>
      <c r="B85" s="1805" t="s">
        <v>1329</v>
      </c>
      <c r="C85" s="1806">
        <v>0</v>
      </c>
      <c r="D85" s="1806">
        <v>215</v>
      </c>
      <c r="E85" s="1806">
        <f t="shared" si="14"/>
        <v>215</v>
      </c>
      <c r="F85" s="1806">
        <v>0</v>
      </c>
      <c r="G85" s="1806">
        <v>0</v>
      </c>
      <c r="H85" s="1807">
        <f t="shared" si="15"/>
        <v>0</v>
      </c>
      <c r="I85" s="1808">
        <f t="shared" si="16"/>
        <v>0</v>
      </c>
      <c r="J85" s="1806">
        <f t="shared" si="16"/>
        <v>215</v>
      </c>
      <c r="K85" s="1806">
        <f t="shared" si="16"/>
        <v>215</v>
      </c>
    </row>
    <row r="86" spans="1:11" ht="20.100000000000001" customHeight="1">
      <c r="A86" s="1901" t="s">
        <v>1173</v>
      </c>
      <c r="B86" s="1993" t="s">
        <v>1174</v>
      </c>
      <c r="C86" s="1898"/>
      <c r="D86" s="1898"/>
      <c r="E86" s="1898"/>
      <c r="F86" s="1898"/>
      <c r="G86" s="1898"/>
      <c r="H86" s="1899"/>
      <c r="I86" s="1900"/>
      <c r="J86" s="1898"/>
      <c r="K86" s="1898"/>
    </row>
    <row r="87" spans="1:11" s="1955" customFormat="1" ht="36.950000000000003" customHeight="1">
      <c r="A87" s="1877" t="s">
        <v>1446</v>
      </c>
      <c r="B87" s="1847" t="s">
        <v>1327</v>
      </c>
      <c r="C87" s="1788">
        <v>0</v>
      </c>
      <c r="D87" s="1788">
        <v>61</v>
      </c>
      <c r="E87" s="1788">
        <f t="shared" ref="E87:E92" si="17">SUM(C87:D87)</f>
        <v>61</v>
      </c>
      <c r="F87" s="1788">
        <v>0</v>
      </c>
      <c r="G87" s="1788">
        <v>0</v>
      </c>
      <c r="H87" s="1791">
        <f t="shared" ref="H87:H92" si="18">SUM(F87:G87)</f>
        <v>0</v>
      </c>
      <c r="I87" s="1792">
        <f t="shared" ref="I87:K92" si="19">SUM(C87+F87)</f>
        <v>0</v>
      </c>
      <c r="J87" s="1788">
        <f t="shared" si="19"/>
        <v>61</v>
      </c>
      <c r="K87" s="1788">
        <f>SUM(I87:J87)</f>
        <v>61</v>
      </c>
    </row>
    <row r="88" spans="1:11" s="1955" customFormat="1" ht="36.950000000000003" customHeight="1">
      <c r="A88" s="1877" t="s">
        <v>1330</v>
      </c>
      <c r="B88" s="1847" t="s">
        <v>1447</v>
      </c>
      <c r="C88" s="1822">
        <v>0</v>
      </c>
      <c r="D88" s="1822">
        <v>34</v>
      </c>
      <c r="E88" s="1788">
        <f t="shared" si="17"/>
        <v>34</v>
      </c>
      <c r="F88" s="1822">
        <v>0</v>
      </c>
      <c r="G88" s="1822">
        <v>1</v>
      </c>
      <c r="H88" s="1791">
        <f t="shared" si="18"/>
        <v>1</v>
      </c>
      <c r="I88" s="1792">
        <f t="shared" si="19"/>
        <v>0</v>
      </c>
      <c r="J88" s="1788">
        <f t="shared" si="19"/>
        <v>35</v>
      </c>
      <c r="K88" s="1788">
        <f>SUM(I88:J88)</f>
        <v>35</v>
      </c>
    </row>
    <row r="89" spans="1:11" ht="36.950000000000003" customHeight="1">
      <c r="A89" s="1848" t="s">
        <v>1448</v>
      </c>
      <c r="B89" s="1849" t="s">
        <v>1335</v>
      </c>
      <c r="C89" s="1892">
        <v>41</v>
      </c>
      <c r="D89" s="1892">
        <v>103</v>
      </c>
      <c r="E89" s="1797">
        <f t="shared" si="17"/>
        <v>144</v>
      </c>
      <c r="F89" s="1892">
        <v>0</v>
      </c>
      <c r="G89" s="1892">
        <v>0</v>
      </c>
      <c r="H89" s="1800">
        <f t="shared" si="18"/>
        <v>0</v>
      </c>
      <c r="I89" s="1801">
        <f t="shared" si="19"/>
        <v>41</v>
      </c>
      <c r="J89" s="1797">
        <f t="shared" si="19"/>
        <v>103</v>
      </c>
      <c r="K89" s="1797">
        <f t="shared" si="19"/>
        <v>144</v>
      </c>
    </row>
    <row r="90" spans="1:11" s="1955" customFormat="1" ht="36.950000000000003" customHeight="1">
      <c r="A90" s="1814" t="s">
        <v>1332</v>
      </c>
      <c r="B90" s="1847" t="s">
        <v>1333</v>
      </c>
      <c r="C90" s="1822">
        <v>0</v>
      </c>
      <c r="D90" s="1822">
        <v>47</v>
      </c>
      <c r="E90" s="1788">
        <f t="shared" si="17"/>
        <v>47</v>
      </c>
      <c r="F90" s="1822">
        <v>0</v>
      </c>
      <c r="G90" s="1822">
        <v>0</v>
      </c>
      <c r="H90" s="1791">
        <f t="shared" si="18"/>
        <v>0</v>
      </c>
      <c r="I90" s="1792">
        <f t="shared" si="19"/>
        <v>0</v>
      </c>
      <c r="J90" s="1788">
        <f t="shared" si="19"/>
        <v>47</v>
      </c>
      <c r="K90" s="1788">
        <f t="shared" si="19"/>
        <v>47</v>
      </c>
    </row>
    <row r="91" spans="1:11" s="1955" customFormat="1" ht="36.950000000000003" customHeight="1">
      <c r="A91" s="1965" t="s">
        <v>1338</v>
      </c>
      <c r="B91" s="1966" t="s">
        <v>1449</v>
      </c>
      <c r="C91" s="1822">
        <v>8</v>
      </c>
      <c r="D91" s="1822">
        <v>113</v>
      </c>
      <c r="E91" s="1822">
        <f t="shared" si="17"/>
        <v>121</v>
      </c>
      <c r="F91" s="1822">
        <v>0</v>
      </c>
      <c r="G91" s="1822">
        <v>1</v>
      </c>
      <c r="H91" s="1824">
        <f t="shared" si="18"/>
        <v>1</v>
      </c>
      <c r="I91" s="1825">
        <f t="shared" si="19"/>
        <v>8</v>
      </c>
      <c r="J91" s="1822">
        <f t="shared" si="19"/>
        <v>114</v>
      </c>
      <c r="K91" s="1822">
        <f>SUM(I91:J91)</f>
        <v>122</v>
      </c>
    </row>
    <row r="92" spans="1:11" ht="36.950000000000003" customHeight="1" thickBot="1">
      <c r="A92" s="1976" t="s">
        <v>1450</v>
      </c>
      <c r="B92" s="1994" t="s">
        <v>1451</v>
      </c>
      <c r="C92" s="1892">
        <v>0</v>
      </c>
      <c r="D92" s="1892">
        <v>44</v>
      </c>
      <c r="E92" s="1892">
        <f t="shared" si="17"/>
        <v>44</v>
      </c>
      <c r="F92" s="1892">
        <v>0</v>
      </c>
      <c r="G92" s="1892">
        <v>0</v>
      </c>
      <c r="H92" s="1893">
        <f t="shared" si="18"/>
        <v>0</v>
      </c>
      <c r="I92" s="1831">
        <f t="shared" si="19"/>
        <v>0</v>
      </c>
      <c r="J92" s="1892">
        <f t="shared" si="19"/>
        <v>44</v>
      </c>
      <c r="K92" s="1892">
        <f>SUM(I92:J92)</f>
        <v>44</v>
      </c>
    </row>
    <row r="93" spans="1:11" ht="36.950000000000003" customHeight="1" thickBot="1">
      <c r="A93" s="1973" t="s">
        <v>130</v>
      </c>
      <c r="B93" s="1974" t="s">
        <v>1342</v>
      </c>
      <c r="C93" s="1894">
        <f>SUM(C80:C92)</f>
        <v>220</v>
      </c>
      <c r="D93" s="1894">
        <f t="shared" ref="D93:K93" si="20">SUM(D80:D92)</f>
        <v>995</v>
      </c>
      <c r="E93" s="1894">
        <f t="shared" si="20"/>
        <v>1215</v>
      </c>
      <c r="F93" s="1894">
        <f t="shared" si="20"/>
        <v>3</v>
      </c>
      <c r="G93" s="1894">
        <f t="shared" si="20"/>
        <v>18</v>
      </c>
      <c r="H93" s="1895">
        <f t="shared" si="20"/>
        <v>21</v>
      </c>
      <c r="I93" s="1838">
        <f t="shared" si="20"/>
        <v>223</v>
      </c>
      <c r="J93" s="1894">
        <f t="shared" si="20"/>
        <v>1013</v>
      </c>
      <c r="K93" s="1894">
        <f t="shared" si="20"/>
        <v>1236</v>
      </c>
    </row>
    <row r="94" spans="1:11" ht="20.100000000000001" customHeight="1">
      <c r="A94" s="1896" t="s">
        <v>1452</v>
      </c>
      <c r="B94" s="1897" t="s">
        <v>1344</v>
      </c>
      <c r="C94" s="1898">
        <v>13</v>
      </c>
      <c r="D94" s="1898">
        <v>0</v>
      </c>
      <c r="E94" s="1898">
        <f>SUM(C94:D95)</f>
        <v>13</v>
      </c>
      <c r="F94" s="1898">
        <v>0</v>
      </c>
      <c r="G94" s="1898">
        <v>0</v>
      </c>
      <c r="H94" s="1899">
        <f>SUM(F94:G95)</f>
        <v>0</v>
      </c>
      <c r="I94" s="1900">
        <f>SUM(C94+F94)</f>
        <v>13</v>
      </c>
      <c r="J94" s="1898">
        <f>SUM(D94+G94)</f>
        <v>0</v>
      </c>
      <c r="K94" s="1898">
        <f>SUM(I94:J95)</f>
        <v>13</v>
      </c>
    </row>
    <row r="95" spans="1:11" ht="20.100000000000001" customHeight="1">
      <c r="A95" s="1809" t="s">
        <v>1345</v>
      </c>
      <c r="B95" s="1995" t="s">
        <v>1346</v>
      </c>
      <c r="C95" s="1811"/>
      <c r="D95" s="1811"/>
      <c r="E95" s="1811"/>
      <c r="F95" s="1811"/>
      <c r="G95" s="1811"/>
      <c r="H95" s="1812"/>
      <c r="I95" s="1813"/>
      <c r="J95" s="1811"/>
      <c r="K95" s="1811"/>
    </row>
    <row r="96" spans="1:11" s="1955" customFormat="1" ht="36.950000000000003" customHeight="1" thickBot="1">
      <c r="A96" s="1996" t="s">
        <v>1453</v>
      </c>
      <c r="B96" s="1910" t="s">
        <v>1352</v>
      </c>
      <c r="C96" s="1823">
        <v>37</v>
      </c>
      <c r="D96" s="1823">
        <v>0</v>
      </c>
      <c r="E96" s="1823">
        <f>SUM(C96:D96)</f>
        <v>37</v>
      </c>
      <c r="F96" s="1823">
        <v>0</v>
      </c>
      <c r="G96" s="1823">
        <v>0</v>
      </c>
      <c r="H96" s="1824">
        <f>SUM(F96:G96)</f>
        <v>0</v>
      </c>
      <c r="I96" s="1825">
        <f>C96+F96</f>
        <v>37</v>
      </c>
      <c r="J96" s="1823">
        <f>SUM(D96+G96)</f>
        <v>0</v>
      </c>
      <c r="K96" s="1823">
        <f>SUM(E96+H96)</f>
        <v>37</v>
      </c>
    </row>
    <row r="97" spans="1:11" s="1969" customFormat="1" ht="36.950000000000003" customHeight="1" thickBot="1">
      <c r="A97" s="1973" t="s">
        <v>130</v>
      </c>
      <c r="B97" s="1974" t="s">
        <v>1342</v>
      </c>
      <c r="C97" s="1894">
        <f>SUM(C94:C96)</f>
        <v>50</v>
      </c>
      <c r="D97" s="1894">
        <f t="shared" ref="D97:K97" si="21">SUM(D94:D96)</f>
        <v>0</v>
      </c>
      <c r="E97" s="1894">
        <f t="shared" si="21"/>
        <v>50</v>
      </c>
      <c r="F97" s="1894">
        <f t="shared" si="21"/>
        <v>0</v>
      </c>
      <c r="G97" s="1894">
        <f t="shared" si="21"/>
        <v>0</v>
      </c>
      <c r="H97" s="1895">
        <f t="shared" si="21"/>
        <v>0</v>
      </c>
      <c r="I97" s="1838">
        <f t="shared" si="21"/>
        <v>50</v>
      </c>
      <c r="J97" s="1894">
        <f t="shared" si="21"/>
        <v>0</v>
      </c>
      <c r="K97" s="1894">
        <f t="shared" si="21"/>
        <v>50</v>
      </c>
    </row>
    <row r="98" spans="1:11" s="1969" customFormat="1" ht="44.25" customHeight="1">
      <c r="A98" s="1913" t="s">
        <v>1357</v>
      </c>
      <c r="B98" s="1914" t="s">
        <v>1358</v>
      </c>
      <c r="C98" s="1846">
        <v>0</v>
      </c>
      <c r="D98" s="1846">
        <v>459</v>
      </c>
      <c r="E98" s="1846">
        <f>SUM(C98:D98)</f>
        <v>459</v>
      </c>
      <c r="F98" s="1846">
        <v>0</v>
      </c>
      <c r="G98" s="1846">
        <v>8</v>
      </c>
      <c r="H98" s="1844">
        <f>SUM(F98:G98)</f>
        <v>8</v>
      </c>
      <c r="I98" s="1845">
        <f>C98+F98</f>
        <v>0</v>
      </c>
      <c r="J98" s="1846">
        <f>SUM(D98+G98)</f>
        <v>467</v>
      </c>
      <c r="K98" s="1846">
        <f>SUM(E98+H98)</f>
        <v>467</v>
      </c>
    </row>
    <row r="99" spans="1:11" s="2001" customFormat="1" ht="36.950000000000003" customHeight="1">
      <c r="A99" s="1915" t="s">
        <v>1454</v>
      </c>
      <c r="B99" s="1847" t="s">
        <v>1360</v>
      </c>
      <c r="C99" s="1997">
        <v>27</v>
      </c>
      <c r="D99" s="1998">
        <v>0</v>
      </c>
      <c r="E99" s="1998">
        <f>SUM(C99:D99)</f>
        <v>27</v>
      </c>
      <c r="F99" s="1998">
        <v>0</v>
      </c>
      <c r="G99" s="1998">
        <v>0</v>
      </c>
      <c r="H99" s="1999">
        <f>SUM(F99:G99)</f>
        <v>0</v>
      </c>
      <c r="I99" s="2000">
        <f>C99+F99</f>
        <v>27</v>
      </c>
      <c r="J99" s="1997">
        <f t="shared" ref="J99:K100" si="22">D99+G99</f>
        <v>0</v>
      </c>
      <c r="K99" s="1997">
        <f t="shared" si="22"/>
        <v>27</v>
      </c>
    </row>
    <row r="100" spans="1:11" s="2001" customFormat="1" ht="36.950000000000003" customHeight="1" thickBot="1">
      <c r="A100" s="1850" t="s">
        <v>1455</v>
      </c>
      <c r="B100" s="1879" t="s">
        <v>1362</v>
      </c>
      <c r="C100" s="2002">
        <v>0</v>
      </c>
      <c r="D100" s="2003">
        <v>18</v>
      </c>
      <c r="E100" s="2003">
        <f>SUM(C100:D100)</f>
        <v>18</v>
      </c>
      <c r="F100" s="2003">
        <v>0</v>
      </c>
      <c r="G100" s="2003">
        <v>0</v>
      </c>
      <c r="H100" s="2004">
        <f>SUM(F100:G100)</f>
        <v>0</v>
      </c>
      <c r="I100" s="2005">
        <f>C100+F100</f>
        <v>0</v>
      </c>
      <c r="J100" s="2002">
        <f t="shared" si="22"/>
        <v>18</v>
      </c>
      <c r="K100" s="2002">
        <f t="shared" si="22"/>
        <v>18</v>
      </c>
    </row>
    <row r="101" spans="1:11" s="2009" customFormat="1" ht="36.950000000000003" customHeight="1" thickBot="1">
      <c r="A101" s="1973" t="s">
        <v>130</v>
      </c>
      <c r="B101" s="1974" t="s">
        <v>1342</v>
      </c>
      <c r="C101" s="2006">
        <f>SUM(C98:C100)</f>
        <v>27</v>
      </c>
      <c r="D101" s="2006">
        <f t="shared" ref="D101:K101" si="23">SUM(D98:D100)</f>
        <v>477</v>
      </c>
      <c r="E101" s="2006">
        <f t="shared" si="23"/>
        <v>504</v>
      </c>
      <c r="F101" s="2006">
        <f t="shared" si="23"/>
        <v>0</v>
      </c>
      <c r="G101" s="2006">
        <f t="shared" si="23"/>
        <v>8</v>
      </c>
      <c r="H101" s="2007">
        <f t="shared" si="23"/>
        <v>8</v>
      </c>
      <c r="I101" s="2008">
        <f t="shared" si="23"/>
        <v>27</v>
      </c>
      <c r="J101" s="2006">
        <f t="shared" si="23"/>
        <v>485</v>
      </c>
      <c r="K101" s="2006">
        <f t="shared" si="23"/>
        <v>512</v>
      </c>
    </row>
    <row r="102" spans="1:11" s="1969" customFormat="1" ht="36.950000000000003" customHeight="1">
      <c r="A102" s="2010" t="s">
        <v>1363</v>
      </c>
      <c r="B102" s="2011" t="s">
        <v>1364</v>
      </c>
      <c r="C102" s="1918">
        <f>C27+C40+C58+C79+C93+C97+C101</f>
        <v>4804</v>
      </c>
      <c r="D102" s="1918">
        <f t="shared" ref="D102:K102" si="24">D27+D40+D58+D79+D93+D97+D101</f>
        <v>5758</v>
      </c>
      <c r="E102" s="1918">
        <f t="shared" si="24"/>
        <v>10562</v>
      </c>
      <c r="F102" s="1918">
        <f t="shared" si="24"/>
        <v>63</v>
      </c>
      <c r="G102" s="1918">
        <f t="shared" si="24"/>
        <v>166</v>
      </c>
      <c r="H102" s="1919">
        <f t="shared" si="24"/>
        <v>229</v>
      </c>
      <c r="I102" s="2012">
        <f t="shared" si="24"/>
        <v>4867</v>
      </c>
      <c r="J102" s="1918">
        <f t="shared" si="24"/>
        <v>5924</v>
      </c>
      <c r="K102" s="1918">
        <f t="shared" si="24"/>
        <v>10791</v>
      </c>
    </row>
    <row r="103" spans="1:11" ht="20.100000000000001" customHeight="1">
      <c r="A103" s="2013" t="s">
        <v>1456</v>
      </c>
      <c r="B103" s="2013"/>
      <c r="C103" s="2013"/>
      <c r="D103" s="2013"/>
      <c r="E103" s="2013"/>
      <c r="F103" s="2013"/>
      <c r="G103" s="2013"/>
      <c r="H103" s="2013"/>
      <c r="I103" s="2013"/>
      <c r="J103" s="2013"/>
      <c r="K103" s="2013"/>
    </row>
    <row r="104" spans="1:11" ht="20.100000000000001" customHeight="1">
      <c r="A104" s="1923"/>
      <c r="B104" s="1923"/>
      <c r="C104" s="1923"/>
      <c r="D104" s="1923"/>
      <c r="E104" s="1923"/>
      <c r="F104" s="1923"/>
      <c r="G104" s="1923"/>
      <c r="H104" s="1923"/>
      <c r="I104" s="2014"/>
      <c r="J104" s="2014"/>
      <c r="K104" s="2015"/>
    </row>
    <row r="105" spans="1:11">
      <c r="A105" s="1923"/>
      <c r="B105" s="1923"/>
      <c r="C105" s="1923"/>
      <c r="D105" s="1923"/>
      <c r="E105" s="1923"/>
      <c r="F105" s="1923"/>
      <c r="G105" s="1923"/>
      <c r="H105" s="1923"/>
      <c r="I105" s="2014"/>
      <c r="J105" s="2014"/>
    </row>
    <row r="106" spans="1:11">
      <c r="A106" s="1923"/>
      <c r="B106" s="1923"/>
      <c r="C106" s="1923"/>
      <c r="D106" s="1923"/>
      <c r="E106" s="1923"/>
      <c r="F106" s="1923"/>
      <c r="G106" s="1923"/>
      <c r="H106" s="1923"/>
      <c r="I106" s="2014"/>
      <c r="J106" s="2014"/>
    </row>
    <row r="107" spans="1:11">
      <c r="A107" s="2016"/>
      <c r="B107" s="2014"/>
      <c r="C107" s="2014"/>
      <c r="D107" s="2014"/>
      <c r="E107" s="2014"/>
      <c r="F107" s="2014"/>
      <c r="G107" s="2014"/>
      <c r="H107" s="2014"/>
      <c r="I107" s="2014"/>
      <c r="J107" s="2014"/>
    </row>
    <row r="108" spans="1:11">
      <c r="A108" s="2014"/>
      <c r="B108" s="2017"/>
      <c r="C108" s="2017"/>
      <c r="D108" s="2017"/>
      <c r="E108" s="2017"/>
      <c r="F108" s="2017"/>
      <c r="G108" s="2017"/>
      <c r="H108" s="2017"/>
      <c r="I108" s="2017"/>
      <c r="J108" s="2017"/>
    </row>
    <row r="109" spans="1:11">
      <c r="A109" s="2018"/>
      <c r="B109" s="2017"/>
      <c r="C109" s="2017"/>
      <c r="D109" s="2017"/>
      <c r="E109" s="2017"/>
      <c r="F109" s="2017"/>
      <c r="G109" s="2017"/>
      <c r="H109" s="2017"/>
      <c r="I109" s="2017"/>
      <c r="J109" s="2017"/>
    </row>
    <row r="110" spans="1:11">
      <c r="A110" s="2016"/>
      <c r="B110" s="2017"/>
      <c r="C110" s="2017"/>
      <c r="D110" s="2017"/>
      <c r="E110" s="2017"/>
      <c r="F110" s="2017"/>
      <c r="G110" s="2017"/>
      <c r="H110" s="2017"/>
      <c r="I110" s="2017"/>
      <c r="J110" s="2017"/>
    </row>
    <row r="111" spans="1:11">
      <c r="A111" s="2018"/>
      <c r="B111" s="2017"/>
      <c r="C111" s="2017"/>
      <c r="D111" s="2017"/>
      <c r="E111" s="2017"/>
      <c r="F111" s="2017"/>
      <c r="G111" s="2017"/>
      <c r="H111" s="2017"/>
      <c r="I111" s="2017"/>
      <c r="J111" s="2017"/>
    </row>
    <row r="112" spans="1:11">
      <c r="A112" s="2016"/>
      <c r="B112" s="2017"/>
      <c r="C112" s="2017"/>
      <c r="D112" s="2017"/>
      <c r="E112" s="2017"/>
      <c r="F112" s="2017"/>
      <c r="G112" s="2017"/>
      <c r="H112" s="2017"/>
      <c r="I112" s="2017"/>
      <c r="J112" s="2017"/>
    </row>
    <row r="113" spans="1:10">
      <c r="A113" s="2018"/>
      <c r="B113" s="2017"/>
      <c r="C113" s="2017"/>
      <c r="D113" s="2017"/>
      <c r="E113" s="2017"/>
      <c r="F113" s="2017"/>
      <c r="G113" s="2017"/>
      <c r="H113" s="2017"/>
      <c r="I113" s="2017"/>
      <c r="J113" s="2017"/>
    </row>
    <row r="114" spans="1:10">
      <c r="A114" s="2016"/>
      <c r="B114" s="2017"/>
      <c r="C114" s="2017"/>
      <c r="D114" s="2017"/>
      <c r="E114" s="2017"/>
      <c r="F114" s="2017"/>
      <c r="G114" s="2017"/>
      <c r="H114" s="2017"/>
      <c r="I114" s="2017"/>
      <c r="J114" s="2017"/>
    </row>
    <row r="115" spans="1:10">
      <c r="A115" s="2018"/>
      <c r="B115" s="2017"/>
      <c r="C115" s="2017"/>
      <c r="D115" s="2017"/>
      <c r="E115" s="2017"/>
      <c r="F115" s="2017"/>
      <c r="G115" s="2017"/>
      <c r="H115" s="2017"/>
      <c r="I115" s="2017"/>
      <c r="J115" s="2017"/>
    </row>
    <row r="116" spans="1:10">
      <c r="A116" s="2016"/>
      <c r="B116" s="2017"/>
      <c r="C116" s="2017"/>
      <c r="D116" s="2017"/>
      <c r="E116" s="2017"/>
      <c r="F116" s="2017"/>
      <c r="G116" s="2017"/>
      <c r="H116" s="2017"/>
      <c r="I116" s="2017"/>
      <c r="J116" s="2017"/>
    </row>
    <row r="117" spans="1:10">
      <c r="A117" s="2018"/>
      <c r="B117" s="2014"/>
      <c r="C117" s="2014"/>
      <c r="D117" s="2014"/>
      <c r="E117" s="2014"/>
      <c r="F117" s="2014"/>
      <c r="G117" s="2014"/>
      <c r="H117" s="2014"/>
      <c r="I117" s="2014"/>
      <c r="J117" s="2014"/>
    </row>
    <row r="118" spans="1:10">
      <c r="A118" s="2016"/>
      <c r="B118" s="2014"/>
      <c r="C118" s="2014"/>
      <c r="D118" s="2014"/>
      <c r="E118" s="2014"/>
      <c r="F118" s="2014"/>
      <c r="G118" s="2014"/>
      <c r="H118" s="2014"/>
      <c r="I118" s="2014"/>
      <c r="J118" s="2014"/>
    </row>
    <row r="119" spans="1:10">
      <c r="A119" s="2018"/>
      <c r="B119" s="2017"/>
      <c r="C119" s="2017"/>
      <c r="D119" s="2017"/>
      <c r="E119" s="2017"/>
      <c r="F119" s="2017"/>
      <c r="G119" s="2017"/>
      <c r="H119" s="2017"/>
      <c r="I119" s="2017"/>
      <c r="J119" s="2017"/>
    </row>
    <row r="120" spans="1:10">
      <c r="A120" s="2016"/>
      <c r="B120" s="2017"/>
      <c r="C120" s="2017"/>
      <c r="D120" s="2017"/>
      <c r="E120" s="2017"/>
      <c r="F120" s="2017"/>
      <c r="G120" s="2017"/>
      <c r="H120" s="2017"/>
      <c r="I120" s="2017"/>
      <c r="J120" s="2017"/>
    </row>
    <row r="121" spans="1:10">
      <c r="A121" s="2018"/>
      <c r="B121" s="2014"/>
      <c r="C121" s="2014"/>
      <c r="D121" s="2014"/>
      <c r="E121" s="2014"/>
      <c r="F121" s="2014"/>
      <c r="G121" s="2014"/>
      <c r="H121" s="2014"/>
      <c r="I121" s="2014"/>
      <c r="J121" s="2014"/>
    </row>
    <row r="122" spans="1:10">
      <c r="A122" s="2016"/>
      <c r="B122" s="2014"/>
      <c r="C122" s="2014"/>
      <c r="D122" s="2014"/>
      <c r="E122" s="2014"/>
      <c r="F122" s="2014"/>
      <c r="G122" s="2014"/>
      <c r="H122" s="2014"/>
      <c r="I122" s="2014"/>
      <c r="J122" s="2014"/>
    </row>
    <row r="123" spans="1:10">
      <c r="A123" s="2019"/>
      <c r="B123" s="2017"/>
      <c r="C123" s="2017"/>
      <c r="D123" s="2017"/>
      <c r="E123" s="2017"/>
      <c r="F123" s="2017"/>
      <c r="G123" s="2017"/>
      <c r="H123" s="2017"/>
      <c r="I123" s="2017"/>
      <c r="J123" s="2017"/>
    </row>
    <row r="124" spans="1:10">
      <c r="A124" s="2017"/>
      <c r="B124" s="2017"/>
      <c r="C124" s="2017"/>
      <c r="D124" s="2017"/>
      <c r="E124" s="2017"/>
      <c r="F124" s="2017"/>
      <c r="G124" s="2017"/>
      <c r="H124" s="2017"/>
      <c r="I124" s="2017"/>
      <c r="J124" s="2017"/>
    </row>
    <row r="125" spans="1:10">
      <c r="A125" s="2019"/>
      <c r="B125" s="2017"/>
      <c r="C125" s="2017"/>
      <c r="D125" s="2017"/>
      <c r="E125" s="2017"/>
      <c r="F125" s="2017"/>
      <c r="G125" s="2017"/>
      <c r="H125" s="2017"/>
      <c r="I125" s="2017"/>
      <c r="J125" s="2017"/>
    </row>
    <row r="126" spans="1:10">
      <c r="A126" s="2017"/>
      <c r="B126" s="2017"/>
      <c r="C126" s="2017"/>
      <c r="D126" s="2017"/>
      <c r="E126" s="2017"/>
      <c r="F126" s="2017"/>
      <c r="G126" s="2017"/>
      <c r="H126" s="2017"/>
      <c r="I126" s="2017"/>
      <c r="J126" s="2017"/>
    </row>
    <row r="127" spans="1:10">
      <c r="A127" s="2019"/>
      <c r="B127" s="2017"/>
      <c r="C127" s="2017"/>
      <c r="D127" s="2017"/>
      <c r="E127" s="2017"/>
      <c r="F127" s="2017"/>
      <c r="G127" s="2017"/>
      <c r="H127" s="2017"/>
      <c r="I127" s="2017"/>
      <c r="J127" s="2017"/>
    </row>
    <row r="128" spans="1:10">
      <c r="A128" s="2017"/>
      <c r="B128" s="2017"/>
      <c r="C128" s="2017"/>
      <c r="D128" s="2017"/>
      <c r="E128" s="2017"/>
      <c r="F128" s="2017"/>
      <c r="G128" s="2017"/>
      <c r="H128" s="2017"/>
      <c r="I128" s="2017"/>
      <c r="J128" s="2017"/>
    </row>
    <row r="129" spans="1:10">
      <c r="A129" s="2019"/>
      <c r="B129" s="2017"/>
      <c r="C129" s="2017"/>
      <c r="D129" s="2017"/>
      <c r="E129" s="2017"/>
      <c r="F129" s="2017"/>
      <c r="G129" s="2017"/>
      <c r="H129" s="2017"/>
      <c r="I129" s="2017"/>
      <c r="J129" s="2017"/>
    </row>
    <row r="130" spans="1:10">
      <c r="A130" s="2017"/>
      <c r="B130" s="2014"/>
      <c r="C130" s="2014"/>
      <c r="D130" s="2014"/>
      <c r="E130" s="2014"/>
      <c r="F130" s="2014"/>
      <c r="G130" s="2014"/>
      <c r="H130" s="2014"/>
      <c r="I130" s="2014"/>
      <c r="J130" s="2014"/>
    </row>
    <row r="131" spans="1:10">
      <c r="A131" s="2019"/>
      <c r="B131" s="2014"/>
      <c r="C131" s="2014"/>
      <c r="D131" s="2014"/>
      <c r="E131" s="2014"/>
      <c r="F131" s="2014"/>
      <c r="G131" s="2014"/>
      <c r="H131" s="2014"/>
      <c r="I131" s="2014"/>
      <c r="J131" s="2014"/>
    </row>
    <row r="132" spans="1:10">
      <c r="A132" s="2014"/>
      <c r="B132" s="2017"/>
      <c r="C132" s="2017"/>
      <c r="D132" s="2017"/>
      <c r="E132" s="2017"/>
      <c r="F132" s="2017"/>
      <c r="G132" s="2017"/>
      <c r="H132" s="2017"/>
      <c r="I132" s="2017"/>
      <c r="J132" s="2017"/>
    </row>
    <row r="133" spans="1:10">
      <c r="A133" s="2014"/>
      <c r="B133" s="2017"/>
      <c r="C133" s="2017"/>
      <c r="D133" s="2017"/>
      <c r="E133" s="2017"/>
      <c r="F133" s="2017"/>
      <c r="G133" s="2017"/>
      <c r="H133" s="2017"/>
      <c r="I133" s="2017"/>
      <c r="J133" s="2017"/>
    </row>
  </sheetData>
  <mergeCells count="60">
    <mergeCell ref="A103:K103"/>
    <mergeCell ref="A104:H104"/>
    <mergeCell ref="A105:H105"/>
    <mergeCell ref="A106:H106"/>
    <mergeCell ref="K85:K86"/>
    <mergeCell ref="C94:C95"/>
    <mergeCell ref="D94:D95"/>
    <mergeCell ref="E94:E95"/>
    <mergeCell ref="F94:F95"/>
    <mergeCell ref="G94:G95"/>
    <mergeCell ref="H94:H95"/>
    <mergeCell ref="I94:I95"/>
    <mergeCell ref="J94:J95"/>
    <mergeCell ref="K94:K95"/>
    <mergeCell ref="J65:J66"/>
    <mergeCell ref="K65:K66"/>
    <mergeCell ref="C85:C86"/>
    <mergeCell ref="D85:D86"/>
    <mergeCell ref="E85:E86"/>
    <mergeCell ref="F85:F86"/>
    <mergeCell ref="G85:G86"/>
    <mergeCell ref="H85:H86"/>
    <mergeCell ref="I85:I86"/>
    <mergeCell ref="J85:J86"/>
    <mergeCell ref="I45:I46"/>
    <mergeCell ref="J45:J46"/>
    <mergeCell ref="K45:K46"/>
    <mergeCell ref="C65:C66"/>
    <mergeCell ref="D65:D66"/>
    <mergeCell ref="E65:E66"/>
    <mergeCell ref="F65:F66"/>
    <mergeCell ref="G65:G66"/>
    <mergeCell ref="H65:H66"/>
    <mergeCell ref="I65:I66"/>
    <mergeCell ref="C45:C46"/>
    <mergeCell ref="D45:D46"/>
    <mergeCell ref="E45:E46"/>
    <mergeCell ref="F45:F46"/>
    <mergeCell ref="G45:G46"/>
    <mergeCell ref="H45:H46"/>
    <mergeCell ref="K18:K19"/>
    <mergeCell ref="C32:C33"/>
    <mergeCell ref="D32:D33"/>
    <mergeCell ref="E32:E33"/>
    <mergeCell ref="F32:F33"/>
    <mergeCell ref="G32:G33"/>
    <mergeCell ref="H32:H33"/>
    <mergeCell ref="I32:I33"/>
    <mergeCell ref="J32:J33"/>
    <mergeCell ref="K32:K33"/>
    <mergeCell ref="A1:K1"/>
    <mergeCell ref="A2:K2"/>
    <mergeCell ref="C18:C19"/>
    <mergeCell ref="D18:D19"/>
    <mergeCell ref="E18:E19"/>
    <mergeCell ref="F18:F19"/>
    <mergeCell ref="G18:G19"/>
    <mergeCell ref="H18:H19"/>
    <mergeCell ref="I18:I19"/>
    <mergeCell ref="J18:J19"/>
  </mergeCells>
  <printOptions horizontalCentered="1" verticalCentered="1"/>
  <pageMargins left="0.55118110236220474" right="0.55118110236220474" top="0.39370078740157483" bottom="0.19685039370078741" header="0.51181102362204722" footer="0.51181102362204722"/>
  <pageSetup paperSize="9" scale="50" orientation="portrait" verticalDpi="300" r:id="rId1"/>
  <headerFooter alignWithMargins="0"/>
  <rowBreaks count="2" manualBreakCount="2">
    <brk id="40" max="16383" man="1"/>
    <brk id="79"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E315-CCC7-4D1E-8353-2D96CBAE5BB9}">
  <dimension ref="A1:E64"/>
  <sheetViews>
    <sheetView showGridLines="0" workbookViewId="0">
      <selection activeCell="E8" sqref="E8"/>
    </sheetView>
  </sheetViews>
  <sheetFormatPr defaultRowHeight="15"/>
  <cols>
    <col min="1" max="1" width="13.140625" bestFit="1" customWidth="1"/>
    <col min="2" max="2" width="3.85546875" bestFit="1" customWidth="1"/>
    <col min="3" max="3" width="27.28515625" customWidth="1"/>
    <col min="4" max="4" width="30.28515625" customWidth="1"/>
    <col min="5" max="5" width="30.7109375" customWidth="1"/>
  </cols>
  <sheetData>
    <row r="1" spans="1:5" ht="18">
      <c r="A1" s="2020" t="s">
        <v>1457</v>
      </c>
      <c r="B1" s="2020"/>
      <c r="C1" s="2020"/>
      <c r="D1" s="2020"/>
      <c r="E1" s="2020"/>
    </row>
    <row r="2" spans="1:5" ht="18">
      <c r="A2" s="2021" t="s">
        <v>1458</v>
      </c>
      <c r="B2" s="2021"/>
      <c r="C2" s="2021"/>
      <c r="D2" s="2021"/>
      <c r="E2" s="2021"/>
    </row>
    <row r="3" spans="1:5" ht="30">
      <c r="A3" s="2022" t="s">
        <v>1459</v>
      </c>
      <c r="B3" s="2023"/>
      <c r="C3" s="2022"/>
      <c r="D3" s="2024"/>
      <c r="E3" s="2025" t="s">
        <v>1460</v>
      </c>
    </row>
    <row r="4" spans="1:5" ht="49.5" customHeight="1">
      <c r="A4" s="2026" t="s">
        <v>1461</v>
      </c>
      <c r="B4" s="2027" t="s">
        <v>1462</v>
      </c>
      <c r="C4" s="2028"/>
      <c r="D4" s="2029" t="s">
        <v>1463</v>
      </c>
      <c r="E4" s="2030" t="s">
        <v>1464</v>
      </c>
    </row>
    <row r="5" spans="1:5" ht="66">
      <c r="A5" s="2031" t="s">
        <v>1465</v>
      </c>
      <c r="B5" s="2032">
        <v>1</v>
      </c>
      <c r="C5" s="2033" t="s">
        <v>661</v>
      </c>
      <c r="D5" s="2034" t="s">
        <v>1466</v>
      </c>
      <c r="E5" s="2032">
        <v>2014</v>
      </c>
    </row>
    <row r="6" spans="1:5" ht="82.5">
      <c r="A6" s="2035"/>
      <c r="B6" s="2036">
        <v>2</v>
      </c>
      <c r="C6" s="2037" t="s">
        <v>1467</v>
      </c>
      <c r="D6" s="2038" t="s">
        <v>1468</v>
      </c>
      <c r="E6" s="2036">
        <v>2010</v>
      </c>
    </row>
    <row r="7" spans="1:5" ht="54.75" customHeight="1">
      <c r="A7" s="2035"/>
      <c r="B7" s="2036">
        <v>3</v>
      </c>
      <c r="C7" s="2037" t="s">
        <v>1469</v>
      </c>
      <c r="D7" s="2038" t="s">
        <v>1470</v>
      </c>
      <c r="E7" s="2036">
        <v>2010</v>
      </c>
    </row>
    <row r="8" spans="1:5" ht="82.5">
      <c r="A8" s="2035"/>
      <c r="B8" s="2036">
        <v>4</v>
      </c>
      <c r="C8" s="2037" t="s">
        <v>1471</v>
      </c>
      <c r="D8" s="2038" t="s">
        <v>1472</v>
      </c>
      <c r="E8" s="2036">
        <v>2010</v>
      </c>
    </row>
    <row r="9" spans="1:5" ht="66">
      <c r="A9" s="2035"/>
      <c r="B9" s="2036">
        <v>5</v>
      </c>
      <c r="C9" s="2037" t="s">
        <v>1473</v>
      </c>
      <c r="D9" s="2038" t="s">
        <v>1474</v>
      </c>
      <c r="E9" s="2036">
        <v>2014</v>
      </c>
    </row>
    <row r="10" spans="1:5" ht="82.5">
      <c r="A10" s="2035"/>
      <c r="B10" s="2036">
        <v>6</v>
      </c>
      <c r="C10" s="2037" t="s">
        <v>1475</v>
      </c>
      <c r="D10" s="2038" t="s">
        <v>1476</v>
      </c>
      <c r="E10" s="2036">
        <v>2012</v>
      </c>
    </row>
    <row r="11" spans="1:5" ht="82.5">
      <c r="A11" s="2035"/>
      <c r="B11" s="2036">
        <v>7</v>
      </c>
      <c r="C11" s="2037" t="s">
        <v>1477</v>
      </c>
      <c r="D11" s="2038" t="s">
        <v>1478</v>
      </c>
      <c r="E11" s="2036">
        <v>2012</v>
      </c>
    </row>
    <row r="12" spans="1:5" ht="132">
      <c r="A12" s="2035"/>
      <c r="B12" s="2036">
        <v>8</v>
      </c>
      <c r="C12" s="2037" t="s">
        <v>1479</v>
      </c>
      <c r="D12" s="2038" t="s">
        <v>1480</v>
      </c>
      <c r="E12" s="2036">
        <v>2012</v>
      </c>
    </row>
    <row r="13" spans="1:5" ht="115.5">
      <c r="A13" s="2035"/>
      <c r="B13" s="2039">
        <v>9</v>
      </c>
      <c r="C13" s="2040" t="s">
        <v>1481</v>
      </c>
      <c r="D13" s="2041" t="s">
        <v>1482</v>
      </c>
      <c r="E13" s="2039">
        <v>2012</v>
      </c>
    </row>
    <row r="14" spans="1:5" ht="115.5">
      <c r="A14" s="2035"/>
      <c r="B14" s="2042">
        <v>10</v>
      </c>
      <c r="C14" s="2043" t="s">
        <v>1483</v>
      </c>
      <c r="D14" s="2044" t="s">
        <v>1484</v>
      </c>
      <c r="E14" s="2042">
        <v>2013</v>
      </c>
    </row>
    <row r="15" spans="1:5" ht="82.5">
      <c r="A15" s="2035"/>
      <c r="B15" s="2045">
        <v>11</v>
      </c>
      <c r="C15" s="2046" t="s">
        <v>1485</v>
      </c>
      <c r="D15" s="2047" t="s">
        <v>1486</v>
      </c>
      <c r="E15" s="2045">
        <v>2015</v>
      </c>
    </row>
    <row r="16" spans="1:5" ht="99">
      <c r="A16" s="2035"/>
      <c r="B16" s="2045">
        <v>12</v>
      </c>
      <c r="C16" s="2046" t="s">
        <v>1487</v>
      </c>
      <c r="D16" s="2047" t="s">
        <v>1488</v>
      </c>
      <c r="E16" s="2045">
        <v>2015</v>
      </c>
    </row>
    <row r="17" spans="1:5" ht="132">
      <c r="A17" s="2048"/>
      <c r="B17" s="2045">
        <v>13</v>
      </c>
      <c r="C17" s="2046" t="s">
        <v>1489</v>
      </c>
      <c r="D17" s="2047" t="s">
        <v>1490</v>
      </c>
      <c r="E17" s="2045">
        <v>2016</v>
      </c>
    </row>
    <row r="18" spans="1:5" ht="82.5">
      <c r="A18" s="2031" t="s">
        <v>1491</v>
      </c>
      <c r="B18" s="2049">
        <v>14</v>
      </c>
      <c r="C18" s="2050" t="s">
        <v>1492</v>
      </c>
      <c r="D18" s="2051" t="s">
        <v>1493</v>
      </c>
      <c r="E18" s="2049">
        <v>2014</v>
      </c>
    </row>
    <row r="19" spans="1:5" ht="82.5">
      <c r="A19" s="2035"/>
      <c r="B19" s="2052">
        <v>15</v>
      </c>
      <c r="C19" s="2053" t="s">
        <v>1494</v>
      </c>
      <c r="D19" s="2054" t="s">
        <v>1495</v>
      </c>
      <c r="E19" s="2052">
        <v>2010</v>
      </c>
    </row>
    <row r="20" spans="1:5" ht="99">
      <c r="A20" s="2048"/>
      <c r="B20" s="2042">
        <v>16</v>
      </c>
      <c r="C20" s="2043" t="s">
        <v>1496</v>
      </c>
      <c r="D20" s="2055" t="s">
        <v>1497</v>
      </c>
      <c r="E20" s="2042">
        <v>2013</v>
      </c>
    </row>
    <row r="21" spans="1:5" ht="132">
      <c r="A21" s="2031" t="s">
        <v>1498</v>
      </c>
      <c r="B21" s="2049">
        <v>17</v>
      </c>
      <c r="C21" s="2050" t="s">
        <v>1499</v>
      </c>
      <c r="D21" s="2051" t="s">
        <v>1500</v>
      </c>
      <c r="E21" s="2049">
        <v>2010</v>
      </c>
    </row>
    <row r="22" spans="1:5" ht="82.5">
      <c r="A22" s="2035"/>
      <c r="B22" s="2056">
        <v>18</v>
      </c>
      <c r="C22" s="2057" t="s">
        <v>1501</v>
      </c>
      <c r="D22" s="2058" t="s">
        <v>1502</v>
      </c>
      <c r="E22" s="2056">
        <v>2010</v>
      </c>
    </row>
    <row r="23" spans="1:5" ht="99">
      <c r="A23" s="2035"/>
      <c r="B23" s="2056">
        <v>19</v>
      </c>
      <c r="C23" s="2057" t="s">
        <v>1503</v>
      </c>
      <c r="D23" s="2058" t="s">
        <v>1504</v>
      </c>
      <c r="E23" s="2056">
        <v>2010</v>
      </c>
    </row>
    <row r="24" spans="1:5" ht="99">
      <c r="A24" s="2035"/>
      <c r="B24" s="2052">
        <v>20</v>
      </c>
      <c r="C24" s="2053" t="s">
        <v>1505</v>
      </c>
      <c r="D24" s="2054" t="s">
        <v>1506</v>
      </c>
      <c r="E24" s="2052">
        <v>2012</v>
      </c>
    </row>
    <row r="25" spans="1:5" ht="115.5">
      <c r="A25" s="2048"/>
      <c r="B25" s="2059">
        <v>21</v>
      </c>
      <c r="C25" s="2060" t="s">
        <v>1507</v>
      </c>
      <c r="D25" s="2061" t="s">
        <v>1508</v>
      </c>
      <c r="E25" s="2059">
        <v>2013</v>
      </c>
    </row>
    <row r="26" spans="1:5" ht="115.5">
      <c r="A26" s="2031" t="s">
        <v>1509</v>
      </c>
      <c r="B26" s="2062">
        <v>22</v>
      </c>
      <c r="C26" s="2063" t="s">
        <v>1510</v>
      </c>
      <c r="D26" s="2055" t="s">
        <v>1511</v>
      </c>
      <c r="E26" s="2062">
        <v>2010</v>
      </c>
    </row>
    <row r="27" spans="1:5" ht="66">
      <c r="A27" s="2048"/>
      <c r="B27" s="2062">
        <v>23</v>
      </c>
      <c r="C27" s="2063" t="s">
        <v>1512</v>
      </c>
      <c r="D27" s="2055" t="s">
        <v>1513</v>
      </c>
      <c r="E27" s="2062">
        <v>2015</v>
      </c>
    </row>
    <row r="28" spans="1:5" ht="82.5">
      <c r="A28" s="2031" t="s">
        <v>1514</v>
      </c>
      <c r="B28" s="2056">
        <v>24</v>
      </c>
      <c r="C28" s="2064" t="s">
        <v>1501</v>
      </c>
      <c r="D28" s="2058" t="s">
        <v>1502</v>
      </c>
      <c r="E28" s="2056">
        <v>2011</v>
      </c>
    </row>
    <row r="29" spans="1:5" ht="99">
      <c r="A29" s="2035"/>
      <c r="B29" s="2056">
        <v>25</v>
      </c>
      <c r="C29" s="2064" t="s">
        <v>1515</v>
      </c>
      <c r="D29" s="2058" t="s">
        <v>1516</v>
      </c>
      <c r="E29" s="2056">
        <v>2011</v>
      </c>
    </row>
    <row r="30" spans="1:5" ht="99">
      <c r="A30" s="2035"/>
      <c r="B30" s="2056">
        <v>26</v>
      </c>
      <c r="C30" s="2064" t="s">
        <v>1517</v>
      </c>
      <c r="D30" s="2058" t="s">
        <v>1518</v>
      </c>
      <c r="E30" s="2056">
        <v>2012</v>
      </c>
    </row>
    <row r="31" spans="1:5" ht="82.5">
      <c r="A31" s="2035"/>
      <c r="B31" s="2052">
        <v>27</v>
      </c>
      <c r="C31" s="2060" t="s">
        <v>1519</v>
      </c>
      <c r="D31" s="2054" t="s">
        <v>1520</v>
      </c>
      <c r="E31" s="2052">
        <v>2012</v>
      </c>
    </row>
    <row r="32" spans="1:5" ht="99">
      <c r="A32" s="2048"/>
      <c r="B32" s="2049">
        <v>28</v>
      </c>
      <c r="C32" s="2050" t="s">
        <v>1503</v>
      </c>
      <c r="D32" s="2051" t="s">
        <v>1504</v>
      </c>
      <c r="E32" s="2049">
        <v>2015</v>
      </c>
    </row>
    <row r="33" spans="1:5" ht="115.5">
      <c r="A33" s="2031" t="s">
        <v>1521</v>
      </c>
      <c r="B33" s="2032">
        <v>29</v>
      </c>
      <c r="C33" s="2064" t="s">
        <v>1522</v>
      </c>
      <c r="D33" s="2065" t="s">
        <v>1523</v>
      </c>
      <c r="E33" s="2032">
        <v>2010</v>
      </c>
    </row>
    <row r="34" spans="1:5" ht="66">
      <c r="A34" s="2035"/>
      <c r="B34" s="2036">
        <v>30</v>
      </c>
      <c r="C34" s="2064" t="s">
        <v>1524</v>
      </c>
      <c r="D34" s="2065" t="s">
        <v>1525</v>
      </c>
      <c r="E34" s="2036">
        <v>2010</v>
      </c>
    </row>
    <row r="35" spans="1:5" ht="115.5">
      <c r="A35" s="2035"/>
      <c r="B35" s="2066">
        <v>31</v>
      </c>
      <c r="C35" s="2064" t="s">
        <v>1526</v>
      </c>
      <c r="D35" s="2065" t="s">
        <v>1527</v>
      </c>
      <c r="E35" s="2066">
        <v>2015</v>
      </c>
    </row>
    <row r="36" spans="1:5" ht="99">
      <c r="A36" s="2048"/>
      <c r="B36" s="2039">
        <v>32</v>
      </c>
      <c r="C36" s="2064" t="s">
        <v>1528</v>
      </c>
      <c r="D36" s="2065" t="s">
        <v>1504</v>
      </c>
      <c r="E36" s="2039">
        <v>2012</v>
      </c>
    </row>
    <row r="37" spans="1:5" ht="99">
      <c r="A37" s="2031" t="s">
        <v>1529</v>
      </c>
      <c r="B37" s="2049">
        <v>33</v>
      </c>
      <c r="C37" s="2050" t="s">
        <v>1530</v>
      </c>
      <c r="D37" s="2051" t="s">
        <v>1504</v>
      </c>
      <c r="E37" s="2049">
        <v>2010</v>
      </c>
    </row>
    <row r="38" spans="1:5" ht="115.5">
      <c r="A38" s="2035"/>
      <c r="B38" s="2056">
        <v>34</v>
      </c>
      <c r="C38" s="2064" t="s">
        <v>1531</v>
      </c>
      <c r="D38" s="2058" t="s">
        <v>1532</v>
      </c>
      <c r="E38" s="2056">
        <v>2010</v>
      </c>
    </row>
    <row r="39" spans="1:5" ht="82.5">
      <c r="A39" s="2035"/>
      <c r="B39" s="2056">
        <v>35</v>
      </c>
      <c r="C39" s="2064" t="s">
        <v>1533</v>
      </c>
      <c r="D39" s="2058" t="s">
        <v>1520</v>
      </c>
      <c r="E39" s="2056">
        <v>2011</v>
      </c>
    </row>
    <row r="40" spans="1:5" ht="99">
      <c r="A40" s="2035"/>
      <c r="B40" s="2056">
        <v>36</v>
      </c>
      <c r="C40" s="2064" t="s">
        <v>1534</v>
      </c>
      <c r="D40" s="2058" t="s">
        <v>1535</v>
      </c>
      <c r="E40" s="2056">
        <v>2011</v>
      </c>
    </row>
    <row r="41" spans="1:5" ht="99">
      <c r="A41" s="2035"/>
      <c r="B41" s="2056">
        <v>37</v>
      </c>
      <c r="C41" s="2064" t="s">
        <v>1536</v>
      </c>
      <c r="D41" s="2058" t="s">
        <v>1537</v>
      </c>
      <c r="E41" s="2056">
        <v>2011</v>
      </c>
    </row>
    <row r="42" spans="1:5" ht="99">
      <c r="A42" s="2048"/>
      <c r="B42" s="2052">
        <v>38</v>
      </c>
      <c r="C42" s="2060" t="s">
        <v>1538</v>
      </c>
      <c r="D42" s="2054" t="s">
        <v>1539</v>
      </c>
      <c r="E42" s="2052">
        <v>2012</v>
      </c>
    </row>
    <row r="43" spans="1:5" ht="82.5">
      <c r="A43" s="2031" t="s">
        <v>1540</v>
      </c>
      <c r="B43" s="2049">
        <v>39</v>
      </c>
      <c r="C43" s="2050" t="s">
        <v>1541</v>
      </c>
      <c r="D43" s="2051" t="s">
        <v>1502</v>
      </c>
      <c r="E43" s="2049">
        <v>2010</v>
      </c>
    </row>
    <row r="44" spans="1:5" ht="99">
      <c r="A44" s="2035"/>
      <c r="B44" s="2056">
        <v>40</v>
      </c>
      <c r="C44" s="2064" t="s">
        <v>1503</v>
      </c>
      <c r="D44" s="2058" t="s">
        <v>1504</v>
      </c>
      <c r="E44" s="2056">
        <v>2011</v>
      </c>
    </row>
    <row r="45" spans="1:5" ht="99">
      <c r="A45" s="2048"/>
      <c r="B45" s="2052">
        <v>41</v>
      </c>
      <c r="C45" s="2060" t="s">
        <v>1542</v>
      </c>
      <c r="D45" s="2054" t="s">
        <v>1543</v>
      </c>
      <c r="E45" s="2052">
        <v>2012</v>
      </c>
    </row>
    <row r="46" spans="1:5" ht="82.5">
      <c r="A46" s="2045" t="s">
        <v>1544</v>
      </c>
      <c r="B46" s="2062">
        <v>42</v>
      </c>
      <c r="C46" s="2063" t="s">
        <v>1545</v>
      </c>
      <c r="D46" s="2055" t="s">
        <v>1546</v>
      </c>
      <c r="E46" s="2062">
        <v>2011</v>
      </c>
    </row>
    <row r="47" spans="1:5" ht="82.5">
      <c r="A47" s="2031" t="s">
        <v>1547</v>
      </c>
      <c r="B47" s="2049">
        <v>43</v>
      </c>
      <c r="C47" s="2050" t="s">
        <v>1548</v>
      </c>
      <c r="D47" s="2051" t="s">
        <v>1549</v>
      </c>
      <c r="E47" s="2049">
        <v>2010</v>
      </c>
    </row>
    <row r="48" spans="1:5" ht="132">
      <c r="A48" s="2035"/>
      <c r="B48" s="2056">
        <v>44</v>
      </c>
      <c r="C48" s="2064" t="s">
        <v>1550</v>
      </c>
      <c r="D48" s="2058" t="s">
        <v>1551</v>
      </c>
      <c r="E48" s="2056">
        <v>2010</v>
      </c>
    </row>
    <row r="49" spans="1:5" ht="82.5">
      <c r="A49" s="2035"/>
      <c r="B49" s="2056">
        <v>45</v>
      </c>
      <c r="C49" s="2064" t="s">
        <v>1552</v>
      </c>
      <c r="D49" s="2058" t="s">
        <v>1553</v>
      </c>
      <c r="E49" s="2056">
        <v>2012</v>
      </c>
    </row>
    <row r="50" spans="1:5" ht="99">
      <c r="A50" s="2035"/>
      <c r="B50" s="2056">
        <v>46</v>
      </c>
      <c r="C50" s="2064" t="s">
        <v>1554</v>
      </c>
      <c r="D50" s="2067" t="s">
        <v>1555</v>
      </c>
      <c r="E50" s="2068">
        <v>2012</v>
      </c>
    </row>
    <row r="51" spans="1:5" ht="115.5">
      <c r="A51" s="2035"/>
      <c r="B51" s="2056">
        <v>47</v>
      </c>
      <c r="C51" s="2064" t="s">
        <v>1556</v>
      </c>
      <c r="D51" s="2058" t="s">
        <v>1557</v>
      </c>
      <c r="E51" s="2056">
        <v>2012</v>
      </c>
    </row>
    <row r="52" spans="1:5" ht="99">
      <c r="A52" s="2048"/>
      <c r="B52" s="2052">
        <v>48</v>
      </c>
      <c r="C52" s="2060" t="s">
        <v>1558</v>
      </c>
      <c r="D52" s="2054" t="s">
        <v>1559</v>
      </c>
      <c r="E52" s="2052">
        <v>2012</v>
      </c>
    </row>
    <row r="53" spans="1:5" ht="82.5">
      <c r="A53" s="2045" t="s">
        <v>1560</v>
      </c>
      <c r="B53" s="2062">
        <v>49</v>
      </c>
      <c r="C53" s="2063" t="s">
        <v>1561</v>
      </c>
      <c r="D53" s="2055" t="s">
        <v>1562</v>
      </c>
      <c r="E53" s="2062">
        <v>2012</v>
      </c>
    </row>
    <row r="54" spans="1:5" ht="66">
      <c r="A54" s="2031" t="s">
        <v>1563</v>
      </c>
      <c r="B54" s="2062">
        <v>50</v>
      </c>
      <c r="C54" s="2063" t="s">
        <v>1545</v>
      </c>
      <c r="D54" s="2055" t="s">
        <v>1546</v>
      </c>
      <c r="E54" s="2062">
        <v>2011</v>
      </c>
    </row>
    <row r="55" spans="1:5" ht="82.5">
      <c r="A55" s="2048"/>
      <c r="B55" s="2062">
        <v>51</v>
      </c>
      <c r="C55" s="2063" t="s">
        <v>1564</v>
      </c>
      <c r="D55" s="2054" t="s">
        <v>1565</v>
      </c>
      <c r="E55" s="2062">
        <v>2014</v>
      </c>
    </row>
    <row r="56" spans="1:5" ht="66">
      <c r="A56" s="2045" t="s">
        <v>1566</v>
      </c>
      <c r="B56" s="2062">
        <v>52</v>
      </c>
      <c r="C56" s="2063" t="s">
        <v>1545</v>
      </c>
      <c r="D56" s="2055" t="s">
        <v>1546</v>
      </c>
      <c r="E56" s="2062">
        <v>2010</v>
      </c>
    </row>
    <row r="57" spans="1:5" ht="82.5">
      <c r="A57" s="2031" t="s">
        <v>1567</v>
      </c>
      <c r="B57" s="2032">
        <v>53</v>
      </c>
      <c r="C57" s="2050" t="s">
        <v>1568</v>
      </c>
      <c r="D57" s="2051" t="s">
        <v>1569</v>
      </c>
      <c r="E57" s="2049">
        <v>2012</v>
      </c>
    </row>
    <row r="58" spans="1:5" ht="115.5">
      <c r="A58" s="2035"/>
      <c r="B58" s="2039">
        <v>54</v>
      </c>
      <c r="C58" s="2053" t="s">
        <v>1570</v>
      </c>
      <c r="D58" s="2054" t="s">
        <v>1571</v>
      </c>
      <c r="E58" s="2052">
        <v>2012</v>
      </c>
    </row>
    <row r="59" spans="1:5" ht="99">
      <c r="A59" s="2048"/>
      <c r="B59" s="2039">
        <v>55</v>
      </c>
      <c r="C59" s="2053" t="s">
        <v>1572</v>
      </c>
      <c r="D59" s="2054" t="s">
        <v>1573</v>
      </c>
      <c r="E59" s="2052">
        <v>2015</v>
      </c>
    </row>
    <row r="60" spans="1:5" ht="82.5">
      <c r="A60" s="2045" t="s">
        <v>1574</v>
      </c>
      <c r="B60" s="2062">
        <v>56</v>
      </c>
      <c r="C60" s="2063" t="s">
        <v>1575</v>
      </c>
      <c r="D60" s="2055" t="s">
        <v>1502</v>
      </c>
      <c r="E60" s="2062">
        <v>2010</v>
      </c>
    </row>
    <row r="61" spans="1:5" ht="66">
      <c r="A61" s="2031" t="s">
        <v>1576</v>
      </c>
      <c r="B61" s="2049">
        <v>57</v>
      </c>
      <c r="C61" s="2050" t="s">
        <v>1545</v>
      </c>
      <c r="D61" s="2051" t="s">
        <v>1546</v>
      </c>
      <c r="E61" s="2049">
        <v>2010</v>
      </c>
    </row>
    <row r="62" spans="1:5" ht="99">
      <c r="A62" s="2035"/>
      <c r="B62" s="2056">
        <v>58</v>
      </c>
      <c r="C62" s="2064" t="s">
        <v>1503</v>
      </c>
      <c r="D62" s="2058" t="s">
        <v>1504</v>
      </c>
      <c r="E62" s="2056">
        <v>2012</v>
      </c>
    </row>
    <row r="63" spans="1:5" ht="99">
      <c r="A63" s="2048"/>
      <c r="B63" s="2052">
        <v>59</v>
      </c>
      <c r="C63" s="2060" t="s">
        <v>1577</v>
      </c>
      <c r="D63" s="2054" t="s">
        <v>1578</v>
      </c>
      <c r="E63" s="2052">
        <v>2012</v>
      </c>
    </row>
    <row r="64" spans="1:5" ht="82.5">
      <c r="A64" s="2045" t="s">
        <v>1579</v>
      </c>
      <c r="B64" s="2062">
        <v>60</v>
      </c>
      <c r="C64" s="2063" t="s">
        <v>1501</v>
      </c>
      <c r="D64" s="2055" t="s">
        <v>1502</v>
      </c>
      <c r="E64" s="2062">
        <v>2010</v>
      </c>
    </row>
  </sheetData>
  <mergeCells count="15">
    <mergeCell ref="A54:A55"/>
    <mergeCell ref="A57:A59"/>
    <mergeCell ref="A61:A63"/>
    <mergeCell ref="A26:A27"/>
    <mergeCell ref="A28:A32"/>
    <mergeCell ref="A33:A36"/>
    <mergeCell ref="A37:A42"/>
    <mergeCell ref="A43:A45"/>
    <mergeCell ref="A47:A52"/>
    <mergeCell ref="A1:E1"/>
    <mergeCell ref="A2:E2"/>
    <mergeCell ref="B4:C4"/>
    <mergeCell ref="A5:A17"/>
    <mergeCell ref="A18:A20"/>
    <mergeCell ref="A21:A25"/>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43452-A128-48D7-BB06-432148D6CBBD}">
  <dimension ref="A1:AF66"/>
  <sheetViews>
    <sheetView showGridLines="0" zoomScaleNormal="100" zoomScaleSheetLayoutView="50" workbookViewId="0">
      <selection activeCell="D18" sqref="D18"/>
    </sheetView>
  </sheetViews>
  <sheetFormatPr defaultColWidth="7.7109375" defaultRowHeight="12.75"/>
  <cols>
    <col min="1" max="1" width="15.7109375" style="1420" customWidth="1"/>
    <col min="2" max="2" width="5.5703125" style="1543" customWidth="1"/>
    <col min="3" max="3" width="32.7109375" style="2142" customWidth="1"/>
    <col min="4" max="4" width="34.28515625" style="2143" customWidth="1"/>
    <col min="5" max="5" width="18.28515625" style="2144" customWidth="1"/>
    <col min="6" max="16384" width="7.7109375" style="1420"/>
  </cols>
  <sheetData>
    <row r="1" spans="1:32" ht="18">
      <c r="A1" s="2069" t="s">
        <v>1580</v>
      </c>
      <c r="B1" s="2069"/>
      <c r="C1" s="2069"/>
      <c r="D1" s="2069"/>
      <c r="E1" s="2069"/>
    </row>
    <row r="2" spans="1:32" ht="23.25">
      <c r="A2" s="2070" t="s">
        <v>1581</v>
      </c>
      <c r="B2" s="2070"/>
      <c r="C2" s="2070"/>
      <c r="D2" s="2070"/>
      <c r="E2" s="2070"/>
      <c r="F2" s="2071"/>
      <c r="G2" s="2071"/>
      <c r="H2" s="2071"/>
      <c r="I2" s="2071"/>
      <c r="J2" s="2071"/>
      <c r="K2" s="2072"/>
      <c r="L2" s="2072"/>
      <c r="M2" s="2072"/>
      <c r="N2" s="2072"/>
      <c r="O2" s="2072"/>
      <c r="P2" s="2072"/>
      <c r="Q2" s="2072"/>
      <c r="R2" s="2072"/>
      <c r="S2" s="2072"/>
      <c r="T2" s="2072"/>
      <c r="U2" s="2072"/>
      <c r="V2" s="2072"/>
      <c r="W2" s="2072"/>
      <c r="X2" s="2072"/>
      <c r="Y2" s="2072"/>
      <c r="Z2" s="2072"/>
      <c r="AA2" s="2072"/>
      <c r="AB2" s="2072"/>
      <c r="AC2" s="2072"/>
      <c r="AD2" s="2072"/>
      <c r="AE2" s="2072"/>
      <c r="AF2" s="2072"/>
    </row>
    <row r="3" spans="1:32" ht="15">
      <c r="A3" s="2073" t="s">
        <v>1582</v>
      </c>
      <c r="B3" s="2074"/>
      <c r="C3" s="2073"/>
      <c r="D3" s="2075"/>
      <c r="E3" s="2076" t="s">
        <v>1583</v>
      </c>
    </row>
    <row r="4" spans="1:32" ht="49.5" customHeight="1">
      <c r="A4" s="2077" t="s">
        <v>1461</v>
      </c>
      <c r="B4" s="2078" t="s">
        <v>1462</v>
      </c>
      <c r="C4" s="2079"/>
      <c r="D4" s="2080" t="s">
        <v>1463</v>
      </c>
      <c r="E4" s="2081" t="s">
        <v>1464</v>
      </c>
    </row>
    <row r="5" spans="1:32" ht="33" customHeight="1">
      <c r="A5" s="2082" t="s">
        <v>1465</v>
      </c>
      <c r="B5" s="2083">
        <v>1</v>
      </c>
      <c r="C5" s="2084" t="s">
        <v>1584</v>
      </c>
      <c r="D5" s="2085" t="s">
        <v>1585</v>
      </c>
      <c r="E5" s="2083">
        <v>2015</v>
      </c>
    </row>
    <row r="6" spans="1:32" ht="33" customHeight="1">
      <c r="A6" s="2086"/>
      <c r="B6" s="2087">
        <v>2</v>
      </c>
      <c r="C6" s="2088" t="s">
        <v>1586</v>
      </c>
      <c r="D6" s="2089" t="s">
        <v>1587</v>
      </c>
      <c r="E6" s="2087">
        <v>2011</v>
      </c>
    </row>
    <row r="7" spans="1:32" ht="33" customHeight="1">
      <c r="A7" s="2086"/>
      <c r="B7" s="2087">
        <v>3</v>
      </c>
      <c r="C7" s="2088" t="s">
        <v>1588</v>
      </c>
      <c r="D7" s="2089" t="s">
        <v>1589</v>
      </c>
      <c r="E7" s="2087">
        <v>2012</v>
      </c>
    </row>
    <row r="8" spans="1:32" ht="33" customHeight="1">
      <c r="A8" s="2086"/>
      <c r="B8" s="2087">
        <v>4</v>
      </c>
      <c r="C8" s="2088" t="s">
        <v>1590</v>
      </c>
      <c r="D8" s="2089" t="s">
        <v>1591</v>
      </c>
      <c r="E8" s="2087">
        <v>2016</v>
      </c>
    </row>
    <row r="9" spans="1:32" ht="33" customHeight="1">
      <c r="A9" s="2086"/>
      <c r="B9" s="2087">
        <v>5</v>
      </c>
      <c r="C9" s="2088" t="s">
        <v>1592</v>
      </c>
      <c r="D9" s="2089" t="s">
        <v>1593</v>
      </c>
      <c r="E9" s="2087">
        <v>2012</v>
      </c>
    </row>
    <row r="10" spans="1:32" ht="33" customHeight="1">
      <c r="A10" s="2090"/>
      <c r="B10" s="2087">
        <v>6</v>
      </c>
      <c r="C10" s="2088" t="s">
        <v>1594</v>
      </c>
      <c r="D10" s="2089" t="s">
        <v>1595</v>
      </c>
      <c r="E10" s="2087">
        <v>2013</v>
      </c>
    </row>
    <row r="11" spans="1:32" ht="33" customHeight="1">
      <c r="A11" s="2090"/>
      <c r="B11" s="2091">
        <v>7</v>
      </c>
      <c r="C11" s="2092" t="s">
        <v>1596</v>
      </c>
      <c r="D11" s="2093" t="s">
        <v>1597</v>
      </c>
      <c r="E11" s="2091">
        <v>2013</v>
      </c>
    </row>
    <row r="12" spans="1:32" ht="33" customHeight="1">
      <c r="A12" s="2090"/>
      <c r="B12" s="2094">
        <v>8</v>
      </c>
      <c r="C12" s="2095" t="s">
        <v>1598</v>
      </c>
      <c r="D12" s="2096" t="s">
        <v>1599</v>
      </c>
      <c r="E12" s="2094">
        <v>2014</v>
      </c>
    </row>
    <row r="13" spans="1:32" ht="33" customHeight="1">
      <c r="A13" s="2090"/>
      <c r="B13" s="2094">
        <v>9</v>
      </c>
      <c r="C13" s="2095" t="s">
        <v>1600</v>
      </c>
      <c r="D13" s="2096" t="s">
        <v>1601</v>
      </c>
      <c r="E13" s="2094">
        <v>2014</v>
      </c>
    </row>
    <row r="14" spans="1:32" ht="33" customHeight="1">
      <c r="A14" s="2090"/>
      <c r="B14" s="2097">
        <v>10</v>
      </c>
      <c r="C14" s="2098" t="s">
        <v>1602</v>
      </c>
      <c r="D14" s="2099" t="s">
        <v>1603</v>
      </c>
      <c r="E14" s="2097">
        <v>2013</v>
      </c>
    </row>
    <row r="15" spans="1:32" ht="33" customHeight="1">
      <c r="A15" s="2090"/>
      <c r="B15" s="2097">
        <v>11</v>
      </c>
      <c r="C15" s="2098" t="s">
        <v>1604</v>
      </c>
      <c r="D15" s="2099" t="s">
        <v>1605</v>
      </c>
      <c r="E15" s="2097">
        <v>2012</v>
      </c>
    </row>
    <row r="16" spans="1:32" ht="33" customHeight="1">
      <c r="A16" s="2090"/>
      <c r="B16" s="2097">
        <v>12</v>
      </c>
      <c r="C16" s="2098" t="s">
        <v>1606</v>
      </c>
      <c r="D16" s="2099" t="s">
        <v>1607</v>
      </c>
      <c r="E16" s="2097">
        <v>2015</v>
      </c>
    </row>
    <row r="17" spans="1:5" ht="33" customHeight="1">
      <c r="A17" s="2090"/>
      <c r="B17" s="2097">
        <v>13</v>
      </c>
      <c r="C17" s="2098" t="s">
        <v>1608</v>
      </c>
      <c r="D17" s="2099" t="s">
        <v>1609</v>
      </c>
      <c r="E17" s="2097">
        <v>2016</v>
      </c>
    </row>
    <row r="18" spans="1:5" ht="33" customHeight="1">
      <c r="A18" s="2090"/>
      <c r="B18" s="2097">
        <v>14</v>
      </c>
      <c r="C18" s="2098" t="s">
        <v>1610</v>
      </c>
      <c r="D18" s="2099" t="s">
        <v>1611</v>
      </c>
      <c r="E18" s="2097">
        <v>2016</v>
      </c>
    </row>
    <row r="19" spans="1:5" ht="33" customHeight="1">
      <c r="A19" s="2090"/>
      <c r="B19" s="2087">
        <v>15</v>
      </c>
      <c r="C19" s="2088" t="s">
        <v>1612</v>
      </c>
      <c r="D19" s="2089" t="s">
        <v>1613</v>
      </c>
      <c r="E19" s="2087">
        <v>2015</v>
      </c>
    </row>
    <row r="20" spans="1:5" ht="33" customHeight="1">
      <c r="A20" s="2082" t="s">
        <v>1491</v>
      </c>
      <c r="B20" s="2100">
        <v>16</v>
      </c>
      <c r="C20" s="2101" t="s">
        <v>1614</v>
      </c>
      <c r="D20" s="2102" t="s">
        <v>1615</v>
      </c>
      <c r="E20" s="2100">
        <v>2013</v>
      </c>
    </row>
    <row r="21" spans="1:5" ht="33" customHeight="1">
      <c r="A21" s="2103"/>
      <c r="B21" s="2100">
        <v>17</v>
      </c>
      <c r="C21" s="2104" t="s">
        <v>1616</v>
      </c>
      <c r="D21" s="2105" t="s">
        <v>1617</v>
      </c>
      <c r="E21" s="2106">
        <v>2014</v>
      </c>
    </row>
    <row r="22" spans="1:5" ht="33" customHeight="1">
      <c r="A22" s="2082" t="s">
        <v>1498</v>
      </c>
      <c r="B22" s="2107">
        <v>18</v>
      </c>
      <c r="C22" s="2108" t="s">
        <v>1618</v>
      </c>
      <c r="D22" s="2109" t="s">
        <v>1619</v>
      </c>
      <c r="E22" s="2110">
        <v>2015</v>
      </c>
    </row>
    <row r="23" spans="1:5" ht="33" customHeight="1">
      <c r="A23" s="2111"/>
      <c r="B23" s="2112">
        <v>19</v>
      </c>
      <c r="C23" s="2113" t="s">
        <v>1620</v>
      </c>
      <c r="D23" s="2114" t="s">
        <v>1621</v>
      </c>
      <c r="E23" s="2115">
        <v>2015</v>
      </c>
    </row>
    <row r="24" spans="1:5" ht="33" customHeight="1">
      <c r="A24" s="2111"/>
      <c r="B24" s="2116">
        <v>20</v>
      </c>
      <c r="C24" s="2117" t="s">
        <v>1622</v>
      </c>
      <c r="D24" s="2118" t="s">
        <v>1623</v>
      </c>
      <c r="E24" s="2119">
        <v>2012</v>
      </c>
    </row>
    <row r="25" spans="1:5" ht="33" customHeight="1">
      <c r="A25" s="2111"/>
      <c r="B25" s="2107">
        <v>21</v>
      </c>
      <c r="C25" s="2108" t="s">
        <v>1624</v>
      </c>
      <c r="D25" s="2109" t="s">
        <v>1625</v>
      </c>
      <c r="E25" s="2110">
        <v>2012</v>
      </c>
    </row>
    <row r="26" spans="1:5" ht="33" customHeight="1">
      <c r="A26" s="2111"/>
      <c r="B26" s="2087">
        <v>22</v>
      </c>
      <c r="C26" s="2108" t="s">
        <v>1626</v>
      </c>
      <c r="D26" s="2120" t="s">
        <v>1627</v>
      </c>
      <c r="E26" s="2110">
        <v>2016</v>
      </c>
    </row>
    <row r="27" spans="1:5" ht="33" customHeight="1">
      <c r="A27" s="2086"/>
      <c r="B27" s="2087">
        <v>23</v>
      </c>
      <c r="C27" s="2108" t="s">
        <v>1628</v>
      </c>
      <c r="D27" s="2109" t="s">
        <v>1629</v>
      </c>
      <c r="E27" s="2110">
        <v>2012</v>
      </c>
    </row>
    <row r="28" spans="1:5" ht="33" customHeight="1">
      <c r="A28" s="2086"/>
      <c r="B28" s="2087">
        <v>24</v>
      </c>
      <c r="C28" s="2108" t="s">
        <v>1630</v>
      </c>
      <c r="D28" s="2109" t="s">
        <v>1631</v>
      </c>
      <c r="E28" s="2110">
        <v>2012</v>
      </c>
    </row>
    <row r="29" spans="1:5" ht="33" customHeight="1">
      <c r="A29" s="2086"/>
      <c r="B29" s="2087">
        <v>25</v>
      </c>
      <c r="C29" s="2121" t="s">
        <v>1632</v>
      </c>
      <c r="D29" s="2122" t="s">
        <v>1633</v>
      </c>
      <c r="E29" s="2123">
        <v>2012</v>
      </c>
    </row>
    <row r="30" spans="1:5" ht="33" customHeight="1">
      <c r="A30" s="2086"/>
      <c r="B30" s="2087">
        <v>26</v>
      </c>
      <c r="C30" s="2088" t="s">
        <v>1634</v>
      </c>
      <c r="D30" s="2122" t="s">
        <v>1635</v>
      </c>
      <c r="E30" s="2123">
        <v>2015</v>
      </c>
    </row>
    <row r="31" spans="1:5" ht="33" customHeight="1">
      <c r="A31" s="2086"/>
      <c r="B31" s="2087">
        <v>27</v>
      </c>
      <c r="C31" s="2121" t="s">
        <v>1636</v>
      </c>
      <c r="D31" s="2122" t="s">
        <v>1637</v>
      </c>
      <c r="E31" s="2123">
        <v>2015</v>
      </c>
    </row>
    <row r="32" spans="1:5" ht="33" customHeight="1">
      <c r="A32" s="2086"/>
      <c r="B32" s="2112">
        <v>28</v>
      </c>
      <c r="C32" s="2113" t="s">
        <v>1638</v>
      </c>
      <c r="D32" s="2114" t="s">
        <v>1639</v>
      </c>
      <c r="E32" s="2123">
        <v>2016</v>
      </c>
    </row>
    <row r="33" spans="1:5" ht="33" customHeight="1">
      <c r="A33" s="2124"/>
      <c r="B33" s="2112">
        <v>29</v>
      </c>
      <c r="C33" s="2113" t="s">
        <v>1640</v>
      </c>
      <c r="D33" s="2125" t="s">
        <v>1641</v>
      </c>
      <c r="E33" s="2123">
        <v>2015</v>
      </c>
    </row>
    <row r="34" spans="1:5" ht="33" customHeight="1">
      <c r="A34" s="2126" t="s">
        <v>1509</v>
      </c>
      <c r="B34" s="2100">
        <v>30</v>
      </c>
      <c r="C34" s="2101" t="s">
        <v>1642</v>
      </c>
      <c r="D34" s="2102" t="s">
        <v>1643</v>
      </c>
      <c r="E34" s="2127">
        <v>2015</v>
      </c>
    </row>
    <row r="35" spans="1:5" s="2132" customFormat="1" ht="39" customHeight="1">
      <c r="A35" s="2128"/>
      <c r="B35" s="2129">
        <v>31</v>
      </c>
      <c r="C35" s="2130" t="s">
        <v>1644</v>
      </c>
      <c r="D35" s="2131" t="s">
        <v>1645</v>
      </c>
      <c r="E35" s="2129">
        <v>2015</v>
      </c>
    </row>
    <row r="36" spans="1:5" ht="33" customHeight="1">
      <c r="A36" s="2082" t="s">
        <v>1514</v>
      </c>
      <c r="B36" s="2100">
        <v>32</v>
      </c>
      <c r="C36" s="2104" t="s">
        <v>1646</v>
      </c>
      <c r="D36" s="2133" t="s">
        <v>1647</v>
      </c>
      <c r="E36" s="2106">
        <v>2012</v>
      </c>
    </row>
    <row r="37" spans="1:5" ht="33" customHeight="1">
      <c r="A37" s="2111"/>
      <c r="B37" s="2087">
        <v>33</v>
      </c>
      <c r="C37" s="2108" t="s">
        <v>1648</v>
      </c>
      <c r="D37" s="2109" t="s">
        <v>1649</v>
      </c>
      <c r="E37" s="2110">
        <v>2013</v>
      </c>
    </row>
    <row r="38" spans="1:5" ht="33" customHeight="1">
      <c r="A38" s="2111"/>
      <c r="B38" s="2091">
        <v>34</v>
      </c>
      <c r="C38" s="2108" t="s">
        <v>1650</v>
      </c>
      <c r="D38" s="2109" t="s">
        <v>1651</v>
      </c>
      <c r="E38" s="2110">
        <v>2014</v>
      </c>
    </row>
    <row r="39" spans="1:5" ht="33" customHeight="1">
      <c r="A39" s="2111"/>
      <c r="B39" s="2100">
        <v>35</v>
      </c>
      <c r="C39" s="2108" t="s">
        <v>1652</v>
      </c>
      <c r="D39" s="2109" t="s">
        <v>1653</v>
      </c>
      <c r="E39" s="2110">
        <v>2014</v>
      </c>
    </row>
    <row r="40" spans="1:5" ht="33" customHeight="1">
      <c r="A40" s="2103"/>
      <c r="B40" s="2100">
        <v>36</v>
      </c>
      <c r="C40" s="2108" t="s">
        <v>1654</v>
      </c>
      <c r="D40" s="2109" t="s">
        <v>1655</v>
      </c>
      <c r="E40" s="2110">
        <v>2015</v>
      </c>
    </row>
    <row r="41" spans="1:5" ht="33" customHeight="1">
      <c r="A41" s="2134"/>
      <c r="B41" s="2100">
        <v>37</v>
      </c>
      <c r="C41" s="2098" t="s">
        <v>1656</v>
      </c>
      <c r="D41" s="2099" t="s">
        <v>1657</v>
      </c>
      <c r="E41" s="2110">
        <v>2016</v>
      </c>
    </row>
    <row r="42" spans="1:5" ht="33" customHeight="1">
      <c r="A42" s="2134" t="s">
        <v>1521</v>
      </c>
      <c r="B42" s="2100">
        <v>38</v>
      </c>
      <c r="C42" s="2108" t="s">
        <v>1658</v>
      </c>
      <c r="D42" s="2109" t="s">
        <v>1659</v>
      </c>
      <c r="E42" s="2110">
        <v>2014</v>
      </c>
    </row>
    <row r="43" spans="1:5" ht="33" customHeight="1">
      <c r="A43" s="2082" t="s">
        <v>1529</v>
      </c>
      <c r="B43" s="2097">
        <v>39</v>
      </c>
      <c r="C43" s="2135" t="s">
        <v>1660</v>
      </c>
      <c r="D43" s="2136" t="s">
        <v>1661</v>
      </c>
      <c r="E43" s="2137">
        <v>2012</v>
      </c>
    </row>
    <row r="44" spans="1:5" ht="33" customHeight="1">
      <c r="A44" s="2111"/>
      <c r="B44" s="2087">
        <v>40</v>
      </c>
      <c r="C44" s="2108" t="s">
        <v>1662</v>
      </c>
      <c r="D44" s="2109" t="s">
        <v>1663</v>
      </c>
      <c r="E44" s="2110">
        <v>2012</v>
      </c>
    </row>
    <row r="45" spans="1:5" ht="33" customHeight="1">
      <c r="A45" s="2111"/>
      <c r="B45" s="2112">
        <v>41</v>
      </c>
      <c r="C45" s="2108" t="s">
        <v>1664</v>
      </c>
      <c r="D45" s="2109" t="s">
        <v>1665</v>
      </c>
      <c r="E45" s="2110">
        <v>2013</v>
      </c>
    </row>
    <row r="46" spans="1:5" ht="33" customHeight="1">
      <c r="A46" s="2111"/>
      <c r="B46" s="2112">
        <v>42</v>
      </c>
      <c r="C46" s="2108" t="s">
        <v>1666</v>
      </c>
      <c r="D46" s="2109" t="s">
        <v>1667</v>
      </c>
      <c r="E46" s="2110">
        <v>2013</v>
      </c>
    </row>
    <row r="47" spans="1:5" ht="33" customHeight="1">
      <c r="A47" s="2111"/>
      <c r="B47" s="2112">
        <v>43</v>
      </c>
      <c r="C47" s="2108" t="s">
        <v>1668</v>
      </c>
      <c r="D47" s="2109" t="s">
        <v>1669</v>
      </c>
      <c r="E47" s="2110">
        <v>2013</v>
      </c>
    </row>
    <row r="48" spans="1:5" ht="33" customHeight="1">
      <c r="A48" s="2111"/>
      <c r="B48" s="2112">
        <v>44</v>
      </c>
      <c r="C48" s="2108" t="s">
        <v>1670</v>
      </c>
      <c r="D48" s="2109" t="s">
        <v>1671</v>
      </c>
      <c r="E48" s="2110">
        <v>2016</v>
      </c>
    </row>
    <row r="49" spans="1:5" ht="33" customHeight="1">
      <c r="A49" s="2111"/>
      <c r="B49" s="2091">
        <v>45</v>
      </c>
      <c r="C49" s="2108" t="s">
        <v>1672</v>
      </c>
      <c r="D49" s="2122" t="s">
        <v>1673</v>
      </c>
      <c r="E49" s="2123">
        <v>2016</v>
      </c>
    </row>
    <row r="50" spans="1:5" ht="33" customHeight="1">
      <c r="A50" s="2134"/>
      <c r="B50" s="2100">
        <v>46</v>
      </c>
      <c r="C50" s="2108" t="s">
        <v>1674</v>
      </c>
      <c r="D50" s="2122" t="s">
        <v>1675</v>
      </c>
      <c r="E50" s="2110">
        <v>2014</v>
      </c>
    </row>
    <row r="51" spans="1:5" ht="33" customHeight="1">
      <c r="A51" s="2134"/>
      <c r="B51" s="2100">
        <v>47</v>
      </c>
      <c r="C51" s="2108" t="s">
        <v>1676</v>
      </c>
      <c r="D51" s="2109" t="s">
        <v>1677</v>
      </c>
      <c r="E51" s="2110">
        <v>2015</v>
      </c>
    </row>
    <row r="52" spans="1:5" ht="33" customHeight="1">
      <c r="A52" s="2134"/>
      <c r="B52" s="2100">
        <v>48</v>
      </c>
      <c r="C52" s="2108" t="s">
        <v>1678</v>
      </c>
      <c r="D52" s="2109" t="s">
        <v>1679</v>
      </c>
      <c r="E52" s="2110">
        <v>2015</v>
      </c>
    </row>
    <row r="53" spans="1:5" ht="33" customHeight="1">
      <c r="A53" s="2134"/>
      <c r="B53" s="2100">
        <v>49</v>
      </c>
      <c r="C53" s="2108" t="s">
        <v>1680</v>
      </c>
      <c r="D53" s="2109" t="s">
        <v>1681</v>
      </c>
      <c r="E53" s="2110">
        <v>2012</v>
      </c>
    </row>
    <row r="54" spans="1:5" ht="33" customHeight="1">
      <c r="A54" s="2134"/>
      <c r="B54" s="2100">
        <v>50</v>
      </c>
      <c r="C54" s="2108" t="s">
        <v>1682</v>
      </c>
      <c r="D54" s="2109" t="s">
        <v>1683</v>
      </c>
      <c r="E54" s="2110">
        <v>2015</v>
      </c>
    </row>
    <row r="55" spans="1:5" ht="33" customHeight="1">
      <c r="A55" s="2134"/>
      <c r="B55" s="2100">
        <v>51</v>
      </c>
      <c r="C55" s="2108" t="s">
        <v>1684</v>
      </c>
      <c r="D55" s="2109" t="s">
        <v>1685</v>
      </c>
      <c r="E55" s="2110">
        <v>2015</v>
      </c>
    </row>
    <row r="56" spans="1:5" ht="33" customHeight="1">
      <c r="A56" s="2134"/>
      <c r="B56" s="2100">
        <v>52</v>
      </c>
      <c r="C56" s="2108" t="s">
        <v>1686</v>
      </c>
      <c r="D56" s="2109" t="s">
        <v>1687</v>
      </c>
      <c r="E56" s="2110">
        <v>2015</v>
      </c>
    </row>
    <row r="57" spans="1:5" ht="33" customHeight="1">
      <c r="A57" s="2082" t="s">
        <v>1540</v>
      </c>
      <c r="B57" s="2100">
        <v>53</v>
      </c>
      <c r="C57" s="2108" t="s">
        <v>1688</v>
      </c>
      <c r="D57" s="2109" t="s">
        <v>1689</v>
      </c>
      <c r="E57" s="2110">
        <v>2013</v>
      </c>
    </row>
    <row r="58" spans="1:5" ht="33" customHeight="1">
      <c r="A58" s="2103"/>
      <c r="B58" s="2100">
        <v>54</v>
      </c>
      <c r="C58" s="2108" t="s">
        <v>1690</v>
      </c>
      <c r="D58" s="2109" t="s">
        <v>1691</v>
      </c>
      <c r="E58" s="2110">
        <v>2013</v>
      </c>
    </row>
    <row r="59" spans="1:5" ht="33" customHeight="1">
      <c r="A59" s="2082" t="s">
        <v>1547</v>
      </c>
      <c r="B59" s="2097">
        <v>55</v>
      </c>
      <c r="C59" s="2135" t="s">
        <v>1692</v>
      </c>
      <c r="D59" s="2136" t="s">
        <v>1693</v>
      </c>
      <c r="E59" s="2137">
        <v>2011</v>
      </c>
    </row>
    <row r="60" spans="1:5" ht="33" customHeight="1">
      <c r="A60" s="2111"/>
      <c r="B60" s="2087">
        <v>56</v>
      </c>
      <c r="C60" s="2108" t="s">
        <v>1604</v>
      </c>
      <c r="D60" s="2122" t="s">
        <v>1694</v>
      </c>
      <c r="E60" s="2123">
        <v>2016</v>
      </c>
    </row>
    <row r="61" spans="1:5" ht="33" customHeight="1">
      <c r="A61" s="2111"/>
      <c r="B61" s="2091">
        <v>57</v>
      </c>
      <c r="C61" s="2121" t="s">
        <v>1695</v>
      </c>
      <c r="D61" s="2122" t="s">
        <v>1619</v>
      </c>
      <c r="E61" s="2123">
        <v>2012</v>
      </c>
    </row>
    <row r="62" spans="1:5" ht="33" customHeight="1">
      <c r="A62" s="2103"/>
      <c r="B62" s="2094">
        <v>58</v>
      </c>
      <c r="C62" s="2138" t="s">
        <v>1696</v>
      </c>
      <c r="D62" s="2139" t="s">
        <v>1697</v>
      </c>
      <c r="E62" s="2127">
        <v>2014</v>
      </c>
    </row>
    <row r="63" spans="1:5" s="2132" customFormat="1" ht="39" customHeight="1">
      <c r="A63" s="2140" t="s">
        <v>1563</v>
      </c>
      <c r="B63" s="2129">
        <v>59</v>
      </c>
      <c r="C63" s="2130" t="s">
        <v>1698</v>
      </c>
      <c r="D63" s="2131" t="s">
        <v>1699</v>
      </c>
      <c r="E63" s="2129">
        <v>2015</v>
      </c>
    </row>
    <row r="64" spans="1:5" ht="33" customHeight="1">
      <c r="A64" s="2141" t="s">
        <v>1579</v>
      </c>
      <c r="B64" s="2100">
        <v>60</v>
      </c>
      <c r="C64" s="2104" t="s">
        <v>1700</v>
      </c>
      <c r="D64" s="2133" t="s">
        <v>1701</v>
      </c>
      <c r="E64" s="2106">
        <v>2011</v>
      </c>
    </row>
    <row r="65" ht="33" customHeight="1"/>
    <row r="66" ht="33" customHeight="1"/>
  </sheetData>
  <dataConsolidate/>
  <mergeCells count="13">
    <mergeCell ref="A59:A62"/>
    <mergeCell ref="A20:A21"/>
    <mergeCell ref="A22:A33"/>
    <mergeCell ref="A34:A35"/>
    <mergeCell ref="A36:A40"/>
    <mergeCell ref="A43:A49"/>
    <mergeCell ref="A57:A58"/>
    <mergeCell ref="A1:E1"/>
    <mergeCell ref="A2:E2"/>
    <mergeCell ref="K2:AB2"/>
    <mergeCell ref="AC2:AF2"/>
    <mergeCell ref="B4:C4"/>
    <mergeCell ref="A5:A9"/>
  </mergeCells>
  <printOptions horizontalCentered="1" verticalCentered="1"/>
  <pageMargins left="0" right="0" top="0.15748031496062992" bottom="0.19685039370078741" header="0.11811023622047245" footer="0.11811023622047245"/>
  <pageSetup paperSize="9" scale="80" orientation="portrait" r:id="rId1"/>
  <headerFooter alignWithMargins="0"/>
  <rowBreaks count="1" manualBreakCount="1">
    <brk id="42" max="4"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524EC-BFE6-41A9-BE79-548E08A232D6}">
  <dimension ref="A1:A181"/>
  <sheetViews>
    <sheetView showGridLines="0" workbookViewId="0">
      <selection activeCell="A11" sqref="A11"/>
    </sheetView>
  </sheetViews>
  <sheetFormatPr defaultRowHeight="15"/>
  <cols>
    <col min="1" max="1" width="111.85546875" bestFit="1" customWidth="1"/>
  </cols>
  <sheetData>
    <row r="1" spans="1:1" ht="30.75">
      <c r="A1" s="3448" t="s">
        <v>2250</v>
      </c>
    </row>
    <row r="2" spans="1:1" ht="25.5">
      <c r="A2" s="3449" t="s">
        <v>477</v>
      </c>
    </row>
    <row r="3" spans="1:1" ht="20.25">
      <c r="A3" s="260"/>
    </row>
    <row r="4" spans="1:1" ht="60.75">
      <c r="A4" s="260" t="s">
        <v>2251</v>
      </c>
    </row>
    <row r="5" spans="1:1" ht="81">
      <c r="A5" s="260" t="s">
        <v>2252</v>
      </c>
    </row>
    <row r="6" spans="1:1" ht="23.25">
      <c r="A6" s="3450"/>
    </row>
    <row r="7" spans="1:1" ht="22.5">
      <c r="A7" s="3451" t="s">
        <v>2253</v>
      </c>
    </row>
    <row r="8" spans="1:1" ht="60.75">
      <c r="A8" s="3452" t="s">
        <v>2254</v>
      </c>
    </row>
    <row r="9" spans="1:1" ht="23.25">
      <c r="A9" s="3453"/>
    </row>
    <row r="10" spans="1:1" ht="22.5">
      <c r="A10" s="3454" t="s">
        <v>2255</v>
      </c>
    </row>
    <row r="11" spans="1:1" ht="60.75">
      <c r="A11" s="3452" t="s">
        <v>2256</v>
      </c>
    </row>
    <row r="12" spans="1:1" ht="20.25">
      <c r="A12" s="260" t="s">
        <v>2257</v>
      </c>
    </row>
    <row r="13" spans="1:1" ht="60.75">
      <c r="A13" s="260" t="s">
        <v>2258</v>
      </c>
    </row>
    <row r="14" spans="1:1" ht="20.25">
      <c r="A14" s="260" t="s">
        <v>2259</v>
      </c>
    </row>
    <row r="15" spans="1:1" ht="40.5">
      <c r="A15" s="260" t="s">
        <v>2260</v>
      </c>
    </row>
    <row r="16" spans="1:1" ht="20.25">
      <c r="A16" s="260"/>
    </row>
    <row r="17" spans="1:1" ht="15.75">
      <c r="A17" s="3456"/>
    </row>
    <row r="18" spans="1:1" ht="22.5">
      <c r="A18" s="3451" t="s">
        <v>2261</v>
      </c>
    </row>
    <row r="19" spans="1:1" ht="15.75">
      <c r="A19" s="3458"/>
    </row>
    <row r="20" spans="1:1" ht="15.75">
      <c r="A20" s="3458"/>
    </row>
    <row r="21" spans="1:1" ht="20.25">
      <c r="A21" s="3459" t="s">
        <v>2262</v>
      </c>
    </row>
    <row r="22" spans="1:1" ht="15.75">
      <c r="A22" s="3458"/>
    </row>
    <row r="23" spans="1:1" ht="20.25">
      <c r="A23" s="3457" t="s">
        <v>2263</v>
      </c>
    </row>
    <row r="24" spans="1:1" ht="20.25">
      <c r="A24" s="3457"/>
    </row>
    <row r="25" spans="1:1" ht="60.75">
      <c r="A25" s="3455" t="s">
        <v>2264</v>
      </c>
    </row>
    <row r="26" spans="1:1" ht="40.5">
      <c r="A26" s="3455" t="s">
        <v>2265</v>
      </c>
    </row>
    <row r="27" spans="1:1" ht="20.25">
      <c r="A27" s="3455" t="s">
        <v>2266</v>
      </c>
    </row>
    <row r="28" spans="1:1" ht="40.5">
      <c r="A28" s="3455" t="s">
        <v>2267</v>
      </c>
    </row>
    <row r="29" spans="1:1" ht="20.25">
      <c r="A29" s="3455" t="s">
        <v>2268</v>
      </c>
    </row>
    <row r="30" spans="1:1" ht="20.25">
      <c r="A30" s="3460"/>
    </row>
    <row r="31" spans="1:1" ht="20.25">
      <c r="A31" s="3459" t="s">
        <v>2269</v>
      </c>
    </row>
    <row r="32" spans="1:1" ht="20.25">
      <c r="A32" s="3461"/>
    </row>
    <row r="33" spans="1:1" ht="409.5">
      <c r="A33" s="260" t="s">
        <v>2270</v>
      </c>
    </row>
    <row r="34" spans="1:1" ht="20.25">
      <c r="A34" s="3457"/>
    </row>
    <row r="35" spans="1:1" ht="20.25">
      <c r="A35" s="3455" t="s">
        <v>2271</v>
      </c>
    </row>
    <row r="36" spans="1:1" ht="15.75">
      <c r="A36" s="3458"/>
    </row>
    <row r="37" spans="1:1" ht="40.5">
      <c r="A37" s="260" t="s">
        <v>2272</v>
      </c>
    </row>
    <row r="38" spans="1:1" ht="20.25">
      <c r="A38" s="260"/>
    </row>
    <row r="39" spans="1:1" ht="20.25">
      <c r="A39" s="3455" t="s">
        <v>2273</v>
      </c>
    </row>
    <row r="40" spans="1:1" ht="101.25">
      <c r="A40" s="260" t="s">
        <v>2274</v>
      </c>
    </row>
    <row r="41" spans="1:1" ht="20.25">
      <c r="A41" s="260"/>
    </row>
    <row r="42" spans="1:1" ht="409.5">
      <c r="A42" s="3455" t="s">
        <v>2275</v>
      </c>
    </row>
    <row r="43" spans="1:1" ht="40.5">
      <c r="A43" s="3455" t="s">
        <v>2276</v>
      </c>
    </row>
    <row r="44" spans="1:1" ht="23.25">
      <c r="A44" s="3462"/>
    </row>
    <row r="45" spans="1:1" ht="344.25">
      <c r="A45" s="3455" t="s">
        <v>2277</v>
      </c>
    </row>
    <row r="46" spans="1:1" ht="15.75">
      <c r="A46" s="3458"/>
    </row>
    <row r="47" spans="1:1" ht="60.75">
      <c r="A47" s="260" t="s">
        <v>2278</v>
      </c>
    </row>
    <row r="48" spans="1:1" ht="60.75">
      <c r="A48" s="3455" t="s">
        <v>2279</v>
      </c>
    </row>
    <row r="49" spans="1:1" ht="60.75">
      <c r="A49" s="3455" t="s">
        <v>2280</v>
      </c>
    </row>
    <row r="50" spans="1:1" ht="20.25">
      <c r="A50" s="260"/>
    </row>
    <row r="51" spans="1:1" ht="20.25">
      <c r="A51" s="260" t="s">
        <v>2281</v>
      </c>
    </row>
    <row r="52" spans="1:1" ht="60.75">
      <c r="A52" s="3455" t="s">
        <v>2282</v>
      </c>
    </row>
    <row r="53" spans="1:1" ht="20.25">
      <c r="A53" s="260"/>
    </row>
    <row r="54" spans="1:1" ht="40.5">
      <c r="A54" s="3455" t="s">
        <v>2283</v>
      </c>
    </row>
    <row r="55" spans="1:1" ht="15.75">
      <c r="A55" s="3456"/>
    </row>
    <row r="56" spans="1:1" ht="22.5">
      <c r="A56" s="3451" t="s">
        <v>2284</v>
      </c>
    </row>
    <row r="57" spans="1:1" ht="101.25">
      <c r="A57" s="260" t="s">
        <v>2285</v>
      </c>
    </row>
    <row r="58" spans="1:1" ht="20.25">
      <c r="A58" s="260"/>
    </row>
    <row r="59" spans="1:1" ht="40.5">
      <c r="A59" s="260" t="s">
        <v>2286</v>
      </c>
    </row>
    <row r="60" spans="1:1" ht="22.5">
      <c r="A60" s="3463" t="s">
        <v>2287</v>
      </c>
    </row>
    <row r="61" spans="1:1" ht="15.75">
      <c r="A61" s="3458"/>
    </row>
    <row r="62" spans="1:1" ht="20.25">
      <c r="A62" s="3457" t="s">
        <v>2288</v>
      </c>
    </row>
    <row r="63" spans="1:1" ht="20.25">
      <c r="A63" s="3464" t="s">
        <v>2289</v>
      </c>
    </row>
    <row r="64" spans="1:1" ht="20.25">
      <c r="A64" s="260" t="s">
        <v>2290</v>
      </c>
    </row>
    <row r="65" spans="1:1" ht="20.25">
      <c r="A65" s="260"/>
    </row>
    <row r="66" spans="1:1" ht="40.5">
      <c r="A66" s="260" t="s">
        <v>2291</v>
      </c>
    </row>
    <row r="67" spans="1:1" ht="20.25">
      <c r="A67" s="260"/>
    </row>
    <row r="68" spans="1:1" ht="20.25">
      <c r="A68" s="260" t="s">
        <v>2292</v>
      </c>
    </row>
    <row r="69" spans="1:1" ht="21">
      <c r="A69" s="3465" t="s">
        <v>2293</v>
      </c>
    </row>
    <row r="70" spans="1:1" ht="21">
      <c r="A70" s="3465" t="s">
        <v>2294</v>
      </c>
    </row>
    <row r="71" spans="1:1" ht="21">
      <c r="A71" s="3465" t="s">
        <v>2295</v>
      </c>
    </row>
    <row r="72" spans="1:1" ht="21">
      <c r="A72" s="3465" t="s">
        <v>2296</v>
      </c>
    </row>
    <row r="73" spans="1:1" ht="20.25">
      <c r="A73" s="3466" t="s">
        <v>2297</v>
      </c>
    </row>
    <row r="74" spans="1:1" ht="20.25">
      <c r="A74" s="3457"/>
    </row>
    <row r="75" spans="1:1" ht="40.5">
      <c r="A75" s="260" t="s">
        <v>2298</v>
      </c>
    </row>
    <row r="76" spans="1:1" ht="20.25">
      <c r="A76" s="3466" t="s">
        <v>2299</v>
      </c>
    </row>
    <row r="77" spans="1:1" ht="60.75">
      <c r="A77" s="260" t="s">
        <v>2300</v>
      </c>
    </row>
    <row r="78" spans="1:1" ht="40.5">
      <c r="A78" s="260" t="s">
        <v>2301</v>
      </c>
    </row>
    <row r="79" spans="1:1" ht="22.5">
      <c r="A79" s="3463" t="s">
        <v>2302</v>
      </c>
    </row>
    <row r="80" spans="1:1" ht="15.75">
      <c r="A80" s="3458"/>
    </row>
    <row r="81" spans="1:1" ht="60.75">
      <c r="A81" s="260" t="s">
        <v>2303</v>
      </c>
    </row>
    <row r="82" spans="1:1" ht="20.25">
      <c r="A82" s="3457"/>
    </row>
    <row r="83" spans="1:1" ht="20.25">
      <c r="A83" s="3452" t="s">
        <v>2304</v>
      </c>
    </row>
    <row r="84" spans="1:1" ht="20.25">
      <c r="A84" s="3457"/>
    </row>
    <row r="85" spans="1:1" ht="20.25">
      <c r="A85" s="3466" t="s">
        <v>2289</v>
      </c>
    </row>
    <row r="86" spans="1:1" ht="20.25">
      <c r="A86" s="3452" t="s">
        <v>2305</v>
      </c>
    </row>
    <row r="87" spans="1:1" ht="20.25">
      <c r="A87" s="3452" t="s">
        <v>2306</v>
      </c>
    </row>
    <row r="88" spans="1:1" ht="60.75">
      <c r="A88" s="3452" t="s">
        <v>2307</v>
      </c>
    </row>
    <row r="89" spans="1:1" ht="20.25">
      <c r="A89" s="3452"/>
    </row>
    <row r="90" spans="1:1" ht="20.25">
      <c r="A90" s="3452"/>
    </row>
    <row r="91" spans="1:1" ht="20.25">
      <c r="A91" s="3466" t="s">
        <v>2297</v>
      </c>
    </row>
    <row r="92" spans="1:1" ht="40.5">
      <c r="A92" s="3452" t="s">
        <v>2308</v>
      </c>
    </row>
    <row r="93" spans="1:1" ht="20.25">
      <c r="A93" s="3466" t="s">
        <v>2309</v>
      </c>
    </row>
    <row r="94" spans="1:1" ht="60.75">
      <c r="A94" s="260" t="s">
        <v>2310</v>
      </c>
    </row>
    <row r="95" spans="1:1" ht="22.5">
      <c r="A95" s="3468" t="s">
        <v>2311</v>
      </c>
    </row>
    <row r="96" spans="1:1" ht="20.25">
      <c r="A96" s="260" t="s">
        <v>2312</v>
      </c>
    </row>
    <row r="97" spans="1:1" ht="40.5">
      <c r="A97" s="3452" t="s">
        <v>2313</v>
      </c>
    </row>
    <row r="98" spans="1:1" ht="20.25">
      <c r="A98" s="3452"/>
    </row>
    <row r="99" spans="1:1" ht="20.25">
      <c r="A99" s="3452" t="s">
        <v>2314</v>
      </c>
    </row>
    <row r="100" spans="1:1" ht="20.25">
      <c r="A100" s="3452"/>
    </row>
    <row r="101" spans="1:1" ht="22.5">
      <c r="A101" s="3451" t="s">
        <v>2315</v>
      </c>
    </row>
    <row r="102" spans="1:1" ht="69.75">
      <c r="A102" s="3469" t="s">
        <v>2316</v>
      </c>
    </row>
    <row r="103" spans="1:1" ht="139.5">
      <c r="A103" s="3469" t="s">
        <v>2317</v>
      </c>
    </row>
    <row r="104" spans="1:1" ht="23.25">
      <c r="A104" s="3471"/>
    </row>
    <row r="105" spans="1:1" ht="22.5">
      <c r="A105" s="3468" t="s">
        <v>2318</v>
      </c>
    </row>
    <row r="106" spans="1:1" ht="69.75">
      <c r="A106" s="3469" t="s">
        <v>2319</v>
      </c>
    </row>
    <row r="107" spans="1:1" ht="93">
      <c r="A107" s="3469" t="s">
        <v>2320</v>
      </c>
    </row>
    <row r="108" spans="1:1" ht="23.25">
      <c r="A108" s="3471"/>
    </row>
    <row r="109" spans="1:1" ht="20.25">
      <c r="A109" s="3466" t="s">
        <v>2321</v>
      </c>
    </row>
    <row r="110" spans="1:1" ht="20.25">
      <c r="A110" s="3470" t="s">
        <v>2322</v>
      </c>
    </row>
    <row r="111" spans="1:1" ht="20.25">
      <c r="A111" s="3452" t="s">
        <v>2323</v>
      </c>
    </row>
    <row r="112" spans="1:1" ht="40.5">
      <c r="A112" s="3452" t="s">
        <v>2324</v>
      </c>
    </row>
    <row r="113" spans="1:1" ht="20.25">
      <c r="A113" s="3452" t="s">
        <v>2325</v>
      </c>
    </row>
    <row r="114" spans="1:1" ht="81">
      <c r="A114" s="3452" t="s">
        <v>2326</v>
      </c>
    </row>
    <row r="115" spans="1:1" ht="40.5">
      <c r="A115" s="3466" t="s">
        <v>2327</v>
      </c>
    </row>
    <row r="116" spans="1:1" ht="20.25">
      <c r="A116" s="3470" t="s">
        <v>2328</v>
      </c>
    </row>
    <row r="117" spans="1:1" ht="101.25">
      <c r="A117" s="3452" t="s">
        <v>2329</v>
      </c>
    </row>
    <row r="118" spans="1:1" ht="40.5">
      <c r="A118" s="3466" t="s">
        <v>2330</v>
      </c>
    </row>
    <row r="119" spans="1:1" ht="20.25">
      <c r="A119" s="3470" t="s">
        <v>2331</v>
      </c>
    </row>
    <row r="120" spans="1:1" ht="40.5">
      <c r="A120" s="3452" t="s">
        <v>2332</v>
      </c>
    </row>
    <row r="121" spans="1:1" ht="60.75">
      <c r="A121" s="3452" t="s">
        <v>2333</v>
      </c>
    </row>
    <row r="122" spans="1:1" ht="22.5">
      <c r="A122" s="3451" t="s">
        <v>2334</v>
      </c>
    </row>
    <row r="123" spans="1:1" ht="23.25">
      <c r="A123" s="3471"/>
    </row>
    <row r="124" spans="1:1" ht="20.25">
      <c r="A124" s="3472" t="s">
        <v>2335</v>
      </c>
    </row>
    <row r="125" spans="1:1" ht="20.25">
      <c r="A125" s="260" t="s">
        <v>2336</v>
      </c>
    </row>
    <row r="126" spans="1:1" ht="81">
      <c r="A126" s="3452" t="s">
        <v>2337</v>
      </c>
    </row>
    <row r="127" spans="1:1" ht="60.75">
      <c r="A127" s="3452" t="s">
        <v>2338</v>
      </c>
    </row>
    <row r="128" spans="1:1" ht="40.5">
      <c r="A128" s="3452" t="s">
        <v>2339</v>
      </c>
    </row>
    <row r="129" spans="1:1" ht="101.25">
      <c r="A129" s="3452" t="s">
        <v>2340</v>
      </c>
    </row>
    <row r="130" spans="1:1" ht="40.5">
      <c r="A130" s="3452" t="s">
        <v>2341</v>
      </c>
    </row>
    <row r="131" spans="1:1" ht="23.25">
      <c r="A131" s="3471"/>
    </row>
    <row r="132" spans="1:1" ht="101.25">
      <c r="A132" s="3452" t="s">
        <v>2342</v>
      </c>
    </row>
    <row r="133" spans="1:1" ht="23.25">
      <c r="A133" s="3473"/>
    </row>
    <row r="134" spans="1:1" ht="22.5">
      <c r="A134" s="3451" t="s">
        <v>2343</v>
      </c>
    </row>
    <row r="135" spans="1:1" ht="15.75">
      <c r="A135" s="3474"/>
    </row>
    <row r="136" spans="1:1" ht="20.25">
      <c r="A136" s="3475" t="s">
        <v>2344</v>
      </c>
    </row>
    <row r="137" spans="1:1" ht="40.5">
      <c r="A137" s="260" t="s">
        <v>2345</v>
      </c>
    </row>
    <row r="138" spans="1:1" ht="20.25">
      <c r="A138" s="260" t="s">
        <v>2346</v>
      </c>
    </row>
    <row r="139" spans="1:1" ht="20.25">
      <c r="A139" s="3476"/>
    </row>
    <row r="140" spans="1:1" ht="20.25">
      <c r="A140" s="3466" t="s">
        <v>2347</v>
      </c>
    </row>
    <row r="141" spans="1:1" ht="60.75">
      <c r="A141" s="260" t="s">
        <v>2348</v>
      </c>
    </row>
    <row r="142" spans="1:1" ht="20.25">
      <c r="A142" s="260"/>
    </row>
    <row r="143" spans="1:1" ht="20.25">
      <c r="A143" s="3466" t="s">
        <v>2349</v>
      </c>
    </row>
    <row r="144" spans="1:1" ht="20.25">
      <c r="A144" s="260" t="s">
        <v>2350</v>
      </c>
    </row>
    <row r="145" spans="1:1" ht="20.25">
      <c r="A145" s="260" t="s">
        <v>2351</v>
      </c>
    </row>
    <row r="146" spans="1:1" ht="20.25">
      <c r="A146" s="3466" t="s">
        <v>2352</v>
      </c>
    </row>
    <row r="147" spans="1:1" ht="60.75">
      <c r="A147" s="260" t="s">
        <v>2353</v>
      </c>
    </row>
    <row r="148" spans="1:1" ht="20.25">
      <c r="A148" s="3466" t="s">
        <v>2354</v>
      </c>
    </row>
    <row r="149" spans="1:1" ht="81">
      <c r="A149" s="260" t="s">
        <v>2355</v>
      </c>
    </row>
    <row r="150" spans="1:1" ht="20.25">
      <c r="A150" s="3477"/>
    </row>
    <row r="151" spans="1:1" ht="20.25">
      <c r="A151" s="3475" t="s">
        <v>2356</v>
      </c>
    </row>
    <row r="152" spans="1:1" ht="20.25">
      <c r="A152" s="3478" t="s">
        <v>2357</v>
      </c>
    </row>
    <row r="153" spans="1:1" ht="20.25">
      <c r="A153" s="3477"/>
    </row>
    <row r="154" spans="1:1" ht="20.25">
      <c r="A154" s="3466" t="s">
        <v>2358</v>
      </c>
    </row>
    <row r="155" spans="1:1" ht="20.25">
      <c r="A155" s="260" t="s">
        <v>2359</v>
      </c>
    </row>
    <row r="156" spans="1:1" ht="20.25">
      <c r="A156" s="260" t="s">
        <v>2360</v>
      </c>
    </row>
    <row r="157" spans="1:1" ht="20.25">
      <c r="A157" s="3466" t="s">
        <v>2361</v>
      </c>
    </row>
    <row r="158" spans="1:1" ht="20.25">
      <c r="A158" s="260" t="s">
        <v>2362</v>
      </c>
    </row>
    <row r="159" spans="1:1" ht="20.25">
      <c r="A159" s="260"/>
    </row>
    <row r="160" spans="1:1" ht="22.5">
      <c r="A160" s="3451" t="s">
        <v>2363</v>
      </c>
    </row>
    <row r="161" spans="1:1" ht="23.25">
      <c r="A161" s="3479" t="s">
        <v>2364</v>
      </c>
    </row>
    <row r="162" spans="1:1" ht="20.25">
      <c r="A162" s="260" t="s">
        <v>2365</v>
      </c>
    </row>
    <row r="163" spans="1:1" ht="20.25">
      <c r="A163" s="260" t="s">
        <v>2366</v>
      </c>
    </row>
    <row r="164" spans="1:1" ht="20.25">
      <c r="A164" s="260" t="s">
        <v>2367</v>
      </c>
    </row>
    <row r="165" spans="1:1" ht="20.25">
      <c r="A165" s="260" t="s">
        <v>2368</v>
      </c>
    </row>
    <row r="166" spans="1:1" ht="20.25">
      <c r="A166" s="260" t="s">
        <v>2369</v>
      </c>
    </row>
    <row r="167" spans="1:1" ht="20.25">
      <c r="A167" s="260" t="s">
        <v>2370</v>
      </c>
    </row>
    <row r="168" spans="1:1" ht="21">
      <c r="A168" s="3465" t="s">
        <v>2371</v>
      </c>
    </row>
    <row r="169" spans="1:1" ht="21">
      <c r="A169" s="3480" t="s">
        <v>2372</v>
      </c>
    </row>
    <row r="170" spans="1:1" ht="21">
      <c r="A170" s="3465" t="s">
        <v>2373</v>
      </c>
    </row>
    <row r="171" spans="1:1" ht="21">
      <c r="A171" s="3480" t="s">
        <v>2374</v>
      </c>
    </row>
    <row r="172" spans="1:1" ht="21">
      <c r="A172" s="3480" t="s">
        <v>2375</v>
      </c>
    </row>
    <row r="173" spans="1:1" ht="20.25">
      <c r="A173" s="3452"/>
    </row>
    <row r="174" spans="1:1" ht="22.5">
      <c r="A174" s="3451" t="s">
        <v>2376</v>
      </c>
    </row>
    <row r="175" spans="1:1" ht="20.25">
      <c r="A175" s="3479" t="s">
        <v>2377</v>
      </c>
    </row>
    <row r="176" spans="1:1" ht="20.25">
      <c r="A176" s="260" t="s">
        <v>2378</v>
      </c>
    </row>
    <row r="177" spans="1:1" ht="20.25">
      <c r="A177" s="260" t="s">
        <v>2379</v>
      </c>
    </row>
    <row r="178" spans="1:1" ht="40.5">
      <c r="A178" s="260" t="s">
        <v>2380</v>
      </c>
    </row>
    <row r="179" spans="1:1" ht="20.25">
      <c r="A179" s="260" t="s">
        <v>2381</v>
      </c>
    </row>
    <row r="180" spans="1:1" ht="40.5">
      <c r="A180" s="260" t="s">
        <v>2382</v>
      </c>
    </row>
    <row r="181" spans="1:1" ht="20.25">
      <c r="A181" s="3481"/>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AE81B-CB31-4C61-A9C3-E7D547B5DBFE}">
  <sheetPr>
    <tabColor rgb="FF00B050"/>
  </sheetPr>
  <dimension ref="A1:H16"/>
  <sheetViews>
    <sheetView zoomScale="75" zoomScaleNormal="75" workbookViewId="0">
      <selection activeCell="G15" sqref="G15"/>
    </sheetView>
  </sheetViews>
  <sheetFormatPr defaultColWidth="13.5703125" defaultRowHeight="24.95" customHeight="1"/>
  <cols>
    <col min="1" max="1" width="16.5703125" style="2537" customWidth="1"/>
    <col min="2" max="2" width="22.7109375" style="2537" customWidth="1"/>
    <col min="3" max="7" width="10.5703125" style="2537" customWidth="1"/>
    <col min="8" max="8" width="19.42578125" style="2537" customWidth="1"/>
    <col min="9" max="16384" width="13.5703125" style="2537"/>
  </cols>
  <sheetData>
    <row r="1" spans="1:8" ht="47.25" customHeight="1">
      <c r="A1" s="2535" t="s">
        <v>1759</v>
      </c>
      <c r="B1" s="2536"/>
      <c r="C1" s="2536"/>
      <c r="D1" s="2536"/>
      <c r="E1" s="2536"/>
      <c r="F1" s="2536"/>
      <c r="G1" s="2536"/>
      <c r="H1" s="2536"/>
    </row>
    <row r="2" spans="1:8" ht="42.75" customHeight="1">
      <c r="A2" s="2538" t="s">
        <v>1760</v>
      </c>
      <c r="B2" s="2539"/>
      <c r="C2" s="2539"/>
      <c r="D2" s="2539"/>
      <c r="E2" s="2539"/>
      <c r="F2" s="2539"/>
      <c r="G2" s="2539"/>
      <c r="H2" s="2539"/>
    </row>
    <row r="3" spans="1:8" ht="23.45" customHeight="1">
      <c r="A3" s="2540" t="s">
        <v>1761</v>
      </c>
      <c r="B3" s="2541"/>
      <c r="C3" s="2541"/>
      <c r="D3" s="2541"/>
      <c r="E3" s="2541"/>
      <c r="F3" s="2541"/>
      <c r="G3" s="2541"/>
      <c r="H3" s="2542" t="s">
        <v>1762</v>
      </c>
    </row>
    <row r="4" spans="1:8" ht="55.5" customHeight="1">
      <c r="A4" s="2543" t="s">
        <v>1763</v>
      </c>
      <c r="B4" s="2544" t="s">
        <v>1764</v>
      </c>
      <c r="C4" s="2545" t="s">
        <v>1765</v>
      </c>
      <c r="D4" s="2545"/>
      <c r="E4" s="2545"/>
      <c r="F4" s="2545"/>
      <c r="G4" s="2545"/>
      <c r="H4" s="2546" t="s">
        <v>1766</v>
      </c>
    </row>
    <row r="5" spans="1:8" ht="50.25" customHeight="1">
      <c r="A5" s="2543"/>
      <c r="B5" s="2544"/>
      <c r="C5" s="2547" t="s">
        <v>1767</v>
      </c>
      <c r="D5" s="2547"/>
      <c r="E5" s="2547"/>
      <c r="F5" s="2547"/>
      <c r="G5" s="2547"/>
      <c r="H5" s="2548" t="s">
        <v>1768</v>
      </c>
    </row>
    <row r="6" spans="1:8" ht="24.95" customHeight="1">
      <c r="A6" s="2543"/>
      <c r="B6" s="2544"/>
      <c r="C6" s="2549">
        <v>2012</v>
      </c>
      <c r="D6" s="2549">
        <v>2013</v>
      </c>
      <c r="E6" s="2549">
        <v>2014</v>
      </c>
      <c r="F6" s="2549">
        <v>2015</v>
      </c>
      <c r="G6" s="2549">
        <v>2016</v>
      </c>
      <c r="H6" s="2550">
        <v>2016</v>
      </c>
    </row>
    <row r="7" spans="1:8" ht="24.95" customHeight="1">
      <c r="A7" s="2551" t="s">
        <v>1769</v>
      </c>
      <c r="B7" s="2552" t="s">
        <v>1770</v>
      </c>
      <c r="C7" s="2553">
        <v>0</v>
      </c>
      <c r="D7" s="2553">
        <v>0.03</v>
      </c>
      <c r="E7" s="2553">
        <v>0.01</v>
      </c>
      <c r="F7" s="2554">
        <v>1.2999999999999999E-2</v>
      </c>
      <c r="G7" s="2554">
        <v>6.0000000000000001E-3</v>
      </c>
      <c r="H7" s="2555">
        <v>98.5</v>
      </c>
    </row>
    <row r="8" spans="1:8" ht="24.95" customHeight="1">
      <c r="A8" s="2551" t="s">
        <v>1771</v>
      </c>
      <c r="B8" s="2552" t="s">
        <v>1772</v>
      </c>
      <c r="C8" s="2553">
        <v>0.02</v>
      </c>
      <c r="D8" s="2553">
        <v>0</v>
      </c>
      <c r="E8" s="2554">
        <v>3.0000000000000001E-3</v>
      </c>
      <c r="F8" s="2554">
        <v>3.5000000000000003E-2</v>
      </c>
      <c r="G8" s="2554">
        <v>2.1999999999999999E-2</v>
      </c>
      <c r="H8" s="2555">
        <v>98.5</v>
      </c>
    </row>
    <row r="9" spans="1:8" ht="24.95" customHeight="1">
      <c r="A9" s="2551" t="s">
        <v>1773</v>
      </c>
      <c r="B9" s="2552" t="s">
        <v>1774</v>
      </c>
      <c r="C9" s="2553">
        <v>0.02</v>
      </c>
      <c r="D9" s="2553">
        <v>0.02</v>
      </c>
      <c r="E9" s="2554">
        <v>4.0000000000000001E-3</v>
      </c>
      <c r="F9" s="2554">
        <v>2E-3</v>
      </c>
      <c r="G9" s="2554">
        <v>8.9999999999999993E-3</v>
      </c>
      <c r="H9" s="2555">
        <v>98.5</v>
      </c>
    </row>
    <row r="10" spans="1:8" ht="24.95" customHeight="1">
      <c r="A10" s="2551" t="s">
        <v>1775</v>
      </c>
      <c r="B10" s="2552" t="s">
        <v>245</v>
      </c>
      <c r="C10" s="2553">
        <v>0</v>
      </c>
      <c r="D10" s="2553">
        <v>0</v>
      </c>
      <c r="E10" s="2553">
        <v>0</v>
      </c>
      <c r="F10" s="2553">
        <v>0</v>
      </c>
      <c r="G10" s="2553">
        <v>0</v>
      </c>
      <c r="H10" s="2555">
        <v>98.5</v>
      </c>
    </row>
    <row r="11" spans="1:8" ht="24.95" customHeight="1">
      <c r="A11" s="2551" t="s">
        <v>1776</v>
      </c>
      <c r="B11" s="2552" t="s">
        <v>249</v>
      </c>
      <c r="C11" s="2553">
        <v>1.01</v>
      </c>
      <c r="D11" s="2553">
        <v>0.84</v>
      </c>
      <c r="E11" s="2553">
        <v>0.5</v>
      </c>
      <c r="F11" s="2553">
        <v>0.69</v>
      </c>
      <c r="G11" s="2553">
        <v>0.39</v>
      </c>
      <c r="H11" s="2555">
        <v>98</v>
      </c>
    </row>
    <row r="12" spans="1:8" ht="24.95" customHeight="1">
      <c r="A12" s="2551" t="s">
        <v>1777</v>
      </c>
      <c r="B12" s="2552" t="s">
        <v>1778</v>
      </c>
      <c r="C12" s="2553">
        <v>0.22</v>
      </c>
      <c r="D12" s="2553">
        <v>0.12</v>
      </c>
      <c r="E12" s="2553">
        <v>0.06</v>
      </c>
      <c r="F12" s="2553">
        <v>0.01</v>
      </c>
      <c r="G12" s="2553">
        <v>0.04</v>
      </c>
      <c r="H12" s="2555">
        <v>98</v>
      </c>
    </row>
    <row r="13" spans="1:8" ht="24.95" customHeight="1">
      <c r="A13" s="2551" t="s">
        <v>1779</v>
      </c>
      <c r="B13" s="2552" t="s">
        <v>1780</v>
      </c>
      <c r="C13" s="2553">
        <v>0.06</v>
      </c>
      <c r="D13" s="2553">
        <v>0.22</v>
      </c>
      <c r="E13" s="2553">
        <v>7.0000000000000007E-2</v>
      </c>
      <c r="F13" s="2553">
        <v>0.02</v>
      </c>
      <c r="G13" s="2553">
        <v>0.18</v>
      </c>
      <c r="H13" s="2555">
        <v>98</v>
      </c>
    </row>
    <row r="14" spans="1:8" ht="24.95" customHeight="1">
      <c r="A14" s="2551" t="s">
        <v>1781</v>
      </c>
      <c r="B14" s="2552" t="s">
        <v>1782</v>
      </c>
      <c r="C14" s="2553">
        <v>15.79</v>
      </c>
      <c r="D14" s="2553">
        <v>14.2</v>
      </c>
      <c r="E14" s="2553">
        <v>14.05</v>
      </c>
      <c r="F14" s="2553">
        <v>11.06</v>
      </c>
      <c r="G14" s="2553">
        <v>13.63</v>
      </c>
      <c r="H14" s="2555">
        <v>98.5</v>
      </c>
    </row>
    <row r="15" spans="1:8" ht="24.95" customHeight="1">
      <c r="A15" s="2537" t="s">
        <v>1783</v>
      </c>
    </row>
    <row r="16" spans="1:8" ht="24.95" customHeight="1">
      <c r="A16" s="2556" t="s">
        <v>1784</v>
      </c>
      <c r="B16" s="2556"/>
      <c r="C16" s="2556"/>
      <c r="D16" s="2556"/>
    </row>
  </sheetData>
  <mergeCells count="7">
    <mergeCell ref="A16:D16"/>
    <mergeCell ref="A1:H1"/>
    <mergeCell ref="A2:H2"/>
    <mergeCell ref="A4:A6"/>
    <mergeCell ref="B4:B6"/>
    <mergeCell ref="C4:G4"/>
    <mergeCell ref="C5:G5"/>
  </mergeCells>
  <pageMargins left="0.7" right="0.7" top="0.75" bottom="0.75" header="0.3" footer="0.3"/>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2BDB6-4740-4A44-8FC7-45788A61CAE8}">
  <sheetPr>
    <tabColor rgb="FF00B050"/>
  </sheetPr>
  <dimension ref="A1:AF53"/>
  <sheetViews>
    <sheetView showGridLines="0" zoomScaleNormal="100" zoomScaleSheetLayoutView="90" workbookViewId="0">
      <selection sqref="A1:AF1"/>
    </sheetView>
  </sheetViews>
  <sheetFormatPr defaultColWidth="9" defaultRowHeight="15.75"/>
  <cols>
    <col min="1" max="1" width="10.42578125" style="2559" customWidth="1"/>
    <col min="2" max="2" width="11" style="2612" customWidth="1"/>
    <col min="3" max="4" width="4" style="2616" customWidth="1"/>
    <col min="5" max="9" width="4" style="2617" customWidth="1"/>
    <col min="10" max="32" width="4" style="2613" customWidth="1"/>
    <col min="33" max="16384" width="9" style="2559"/>
  </cols>
  <sheetData>
    <row r="1" spans="1:32" ht="24.95" customHeight="1">
      <c r="A1" s="2558" t="s">
        <v>1785</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row>
    <row r="2" spans="1:32" ht="24.95" customHeight="1">
      <c r="A2" s="2560" t="s">
        <v>1786</v>
      </c>
      <c r="B2" s="2560"/>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row>
    <row r="3" spans="1:32" ht="24.95" customHeight="1">
      <c r="A3" s="2561" t="s">
        <v>1787</v>
      </c>
      <c r="B3" s="2562"/>
      <c r="C3" s="2563"/>
      <c r="D3" s="2563"/>
      <c r="E3" s="2564"/>
      <c r="F3" s="2564"/>
      <c r="G3" s="2564"/>
      <c r="H3" s="2564"/>
      <c r="I3" s="2564"/>
      <c r="J3" s="2564"/>
      <c r="K3" s="2564"/>
      <c r="L3" s="2564"/>
      <c r="M3" s="2564"/>
      <c r="N3" s="2564"/>
      <c r="O3" s="2564"/>
      <c r="P3" s="2564"/>
      <c r="Q3" s="2564"/>
      <c r="R3" s="2564"/>
      <c r="S3" s="2564"/>
      <c r="T3" s="2564"/>
      <c r="U3" s="2564"/>
      <c r="V3" s="2564"/>
      <c r="W3" s="2564"/>
      <c r="X3" s="2564"/>
      <c r="Y3" s="2564"/>
      <c r="Z3" s="2564"/>
      <c r="AA3" s="2564"/>
      <c r="AB3" s="2564"/>
      <c r="AC3" s="2564"/>
      <c r="AD3" s="2564"/>
      <c r="AE3" s="2564"/>
      <c r="AF3" s="2565" t="s">
        <v>1788</v>
      </c>
    </row>
    <row r="4" spans="1:32" ht="18.95" customHeight="1">
      <c r="A4" s="2566" t="s">
        <v>195</v>
      </c>
      <c r="B4" s="2567" t="s">
        <v>196</v>
      </c>
      <c r="C4" s="2568"/>
      <c r="D4" s="2569"/>
      <c r="E4" s="2570"/>
      <c r="F4" s="2571" t="s">
        <v>1769</v>
      </c>
      <c r="G4" s="2572" t="s">
        <v>1789</v>
      </c>
      <c r="H4" s="2571" t="s">
        <v>1771</v>
      </c>
      <c r="I4" s="2572" t="s">
        <v>1790</v>
      </c>
      <c r="J4" s="2571" t="s">
        <v>1791</v>
      </c>
      <c r="K4" s="2572" t="s">
        <v>1792</v>
      </c>
      <c r="L4" s="2571" t="s">
        <v>1793</v>
      </c>
      <c r="M4" s="2572" t="s">
        <v>245</v>
      </c>
      <c r="N4" s="2571" t="s">
        <v>1775</v>
      </c>
      <c r="O4" s="2572" t="s">
        <v>249</v>
      </c>
      <c r="P4" s="2571" t="s">
        <v>1776</v>
      </c>
      <c r="Q4" s="2572" t="s">
        <v>1778</v>
      </c>
      <c r="R4" s="2571" t="s">
        <v>1777</v>
      </c>
      <c r="S4" s="2572" t="s">
        <v>1780</v>
      </c>
      <c r="T4" s="2571" t="s">
        <v>1779</v>
      </c>
      <c r="U4" s="2572" t="s">
        <v>1794</v>
      </c>
      <c r="V4" s="2571" t="s">
        <v>1795</v>
      </c>
      <c r="W4" s="2572" t="s">
        <v>1796</v>
      </c>
      <c r="X4" s="2571" t="s">
        <v>1797</v>
      </c>
      <c r="Y4" s="2573" t="s">
        <v>1798</v>
      </c>
      <c r="Z4" s="2574"/>
      <c r="AA4" s="2574"/>
      <c r="AB4" s="2574"/>
      <c r="AC4" s="2574"/>
      <c r="AD4" s="2574"/>
      <c r="AE4" s="2574"/>
      <c r="AF4" s="2575"/>
    </row>
    <row r="5" spans="1:32" ht="135" customHeight="1">
      <c r="A5" s="2576"/>
      <c r="B5" s="2577"/>
      <c r="C5" s="2578" t="s">
        <v>1799</v>
      </c>
      <c r="D5" s="2579" t="s">
        <v>1800</v>
      </c>
      <c r="E5" s="2580" t="s">
        <v>1770</v>
      </c>
      <c r="F5" s="2581"/>
      <c r="G5" s="2582"/>
      <c r="H5" s="2583"/>
      <c r="I5" s="2582"/>
      <c r="J5" s="2581"/>
      <c r="K5" s="2582"/>
      <c r="L5" s="2581"/>
      <c r="M5" s="2582"/>
      <c r="N5" s="2581"/>
      <c r="O5" s="2582"/>
      <c r="P5" s="2581"/>
      <c r="Q5" s="2582"/>
      <c r="R5" s="2581"/>
      <c r="S5" s="2582"/>
      <c r="T5" s="2581"/>
      <c r="U5" s="2582"/>
      <c r="V5" s="2581"/>
      <c r="W5" s="2582"/>
      <c r="X5" s="2581"/>
      <c r="Y5" s="2584" t="s">
        <v>1801</v>
      </c>
      <c r="Z5" s="2585" t="s">
        <v>1802</v>
      </c>
      <c r="AA5" s="2584" t="s">
        <v>1803</v>
      </c>
      <c r="AB5" s="2585" t="s">
        <v>1804</v>
      </c>
      <c r="AC5" s="2586" t="s">
        <v>1805</v>
      </c>
      <c r="AD5" s="2585" t="s">
        <v>1806</v>
      </c>
      <c r="AE5" s="2584" t="s">
        <v>1807</v>
      </c>
      <c r="AF5" s="2585" t="s">
        <v>1808</v>
      </c>
    </row>
    <row r="6" spans="1:32" ht="18.95" customHeight="1">
      <c r="A6" s="2587" t="s">
        <v>969</v>
      </c>
      <c r="B6" s="2588" t="s">
        <v>91</v>
      </c>
      <c r="C6" s="2589">
        <v>0</v>
      </c>
      <c r="D6" s="2590"/>
      <c r="E6" s="2589">
        <v>0</v>
      </c>
      <c r="F6" s="2590"/>
      <c r="G6" s="2589">
        <v>0</v>
      </c>
      <c r="H6" s="2590"/>
      <c r="I6" s="2591">
        <v>0</v>
      </c>
      <c r="J6" s="2592"/>
      <c r="K6" s="2591">
        <v>0</v>
      </c>
      <c r="L6" s="2592"/>
      <c r="M6" s="2591">
        <v>0</v>
      </c>
      <c r="N6" s="2592"/>
      <c r="O6" s="2589">
        <v>5</v>
      </c>
      <c r="P6" s="2590"/>
      <c r="Q6" s="2589">
        <v>1</v>
      </c>
      <c r="R6" s="2590"/>
      <c r="S6" s="2589">
        <v>8</v>
      </c>
      <c r="T6" s="2590"/>
      <c r="U6" s="2589">
        <v>405</v>
      </c>
      <c r="V6" s="2590"/>
      <c r="W6" s="2589">
        <v>216</v>
      </c>
      <c r="X6" s="2590"/>
      <c r="Y6" s="2589">
        <v>0</v>
      </c>
      <c r="Z6" s="2590"/>
      <c r="AA6" s="2589">
        <v>0</v>
      </c>
      <c r="AB6" s="2590"/>
      <c r="AC6" s="2589">
        <v>0</v>
      </c>
      <c r="AD6" s="2590"/>
      <c r="AE6" s="2589">
        <v>101</v>
      </c>
      <c r="AF6" s="2590"/>
    </row>
    <row r="7" spans="1:32" ht="18.95" customHeight="1">
      <c r="A7" s="2593" t="s">
        <v>206</v>
      </c>
      <c r="B7" s="2594" t="s">
        <v>93</v>
      </c>
      <c r="C7" s="2591">
        <v>0</v>
      </c>
      <c r="D7" s="2592"/>
      <c r="E7" s="2591">
        <v>1</v>
      </c>
      <c r="F7" s="2592"/>
      <c r="G7" s="2591">
        <v>1</v>
      </c>
      <c r="H7" s="2592"/>
      <c r="I7" s="2591">
        <v>3</v>
      </c>
      <c r="J7" s="2592"/>
      <c r="K7" s="2591">
        <v>0</v>
      </c>
      <c r="L7" s="2592"/>
      <c r="M7" s="2591">
        <v>0</v>
      </c>
      <c r="N7" s="2592"/>
      <c r="O7" s="2591">
        <v>5</v>
      </c>
      <c r="P7" s="2592"/>
      <c r="Q7" s="2591">
        <v>2</v>
      </c>
      <c r="R7" s="2592"/>
      <c r="S7" s="2591">
        <v>2</v>
      </c>
      <c r="T7" s="2592"/>
      <c r="U7" s="2591">
        <v>113</v>
      </c>
      <c r="V7" s="2592"/>
      <c r="W7" s="2591">
        <v>198</v>
      </c>
      <c r="X7" s="2592"/>
      <c r="Y7" s="2591">
        <v>1</v>
      </c>
      <c r="Z7" s="2592"/>
      <c r="AA7" s="2591">
        <v>9</v>
      </c>
      <c r="AB7" s="2592"/>
      <c r="AC7" s="2591">
        <v>0</v>
      </c>
      <c r="AD7" s="2592"/>
      <c r="AE7" s="2591">
        <v>9</v>
      </c>
      <c r="AF7" s="2592"/>
    </row>
    <row r="8" spans="1:32" ht="18.95" customHeight="1">
      <c r="A8" s="2593" t="s">
        <v>971</v>
      </c>
      <c r="B8" s="2594" t="s">
        <v>95</v>
      </c>
      <c r="C8" s="2591">
        <v>0</v>
      </c>
      <c r="D8" s="2592"/>
      <c r="E8" s="2591">
        <v>0</v>
      </c>
      <c r="F8" s="2592"/>
      <c r="G8" s="2591">
        <v>2</v>
      </c>
      <c r="H8" s="2592"/>
      <c r="I8" s="2591">
        <v>0</v>
      </c>
      <c r="J8" s="2592"/>
      <c r="K8" s="2591">
        <v>17</v>
      </c>
      <c r="L8" s="2592"/>
      <c r="M8" s="2591">
        <v>0</v>
      </c>
      <c r="N8" s="2592"/>
      <c r="O8" s="2591">
        <v>3</v>
      </c>
      <c r="P8" s="2592"/>
      <c r="Q8" s="2591">
        <v>0</v>
      </c>
      <c r="R8" s="2592"/>
      <c r="S8" s="2591">
        <v>4</v>
      </c>
      <c r="T8" s="2592"/>
      <c r="U8" s="2591">
        <v>305</v>
      </c>
      <c r="V8" s="2592"/>
      <c r="W8" s="2591">
        <v>163</v>
      </c>
      <c r="X8" s="2592"/>
      <c r="Y8" s="2591">
        <v>0</v>
      </c>
      <c r="Z8" s="2592"/>
      <c r="AA8" s="2591">
        <v>0</v>
      </c>
      <c r="AB8" s="2592"/>
      <c r="AC8" s="2591">
        <v>0</v>
      </c>
      <c r="AD8" s="2592"/>
      <c r="AE8" s="2591">
        <v>16</v>
      </c>
      <c r="AF8" s="2592"/>
    </row>
    <row r="9" spans="1:32" ht="18.95" customHeight="1">
      <c r="A9" s="2593" t="s">
        <v>972</v>
      </c>
      <c r="B9" s="2594" t="s">
        <v>97</v>
      </c>
      <c r="C9" s="2591">
        <v>0</v>
      </c>
      <c r="D9" s="2592"/>
      <c r="E9" s="2591">
        <v>0</v>
      </c>
      <c r="F9" s="2592"/>
      <c r="G9" s="2591">
        <v>0</v>
      </c>
      <c r="H9" s="2592"/>
      <c r="I9" s="2591">
        <v>0</v>
      </c>
      <c r="J9" s="2592"/>
      <c r="K9" s="2591">
        <v>0</v>
      </c>
      <c r="L9" s="2592"/>
      <c r="M9" s="2591">
        <v>0</v>
      </c>
      <c r="N9" s="2592"/>
      <c r="O9" s="2591">
        <v>4</v>
      </c>
      <c r="P9" s="2592"/>
      <c r="Q9" s="2591">
        <v>2</v>
      </c>
      <c r="R9" s="2592"/>
      <c r="S9" s="2591">
        <v>4</v>
      </c>
      <c r="T9" s="2592"/>
      <c r="U9" s="2591">
        <v>371</v>
      </c>
      <c r="V9" s="2592"/>
      <c r="W9" s="2591">
        <v>225</v>
      </c>
      <c r="X9" s="2592"/>
      <c r="Y9" s="2591">
        <v>1</v>
      </c>
      <c r="Z9" s="2592"/>
      <c r="AA9" s="2591">
        <v>1</v>
      </c>
      <c r="AB9" s="2592"/>
      <c r="AC9" s="2591">
        <v>1</v>
      </c>
      <c r="AD9" s="2592"/>
      <c r="AE9" s="2591">
        <v>0</v>
      </c>
      <c r="AF9" s="2592"/>
    </row>
    <row r="10" spans="1:32" ht="18.95" customHeight="1">
      <c r="A10" s="2593" t="s">
        <v>973</v>
      </c>
      <c r="B10" s="2594" t="s">
        <v>99</v>
      </c>
      <c r="C10" s="2591">
        <v>0</v>
      </c>
      <c r="D10" s="2592"/>
      <c r="E10" s="2591">
        <v>1</v>
      </c>
      <c r="F10" s="2592"/>
      <c r="G10" s="2591">
        <v>0</v>
      </c>
      <c r="H10" s="2592"/>
      <c r="I10" s="2591">
        <v>0</v>
      </c>
      <c r="J10" s="2592"/>
      <c r="K10" s="2591">
        <v>0</v>
      </c>
      <c r="L10" s="2592"/>
      <c r="M10" s="2591">
        <v>0</v>
      </c>
      <c r="N10" s="2592"/>
      <c r="O10" s="2591">
        <v>28</v>
      </c>
      <c r="P10" s="2592"/>
      <c r="Q10" s="2591">
        <v>1</v>
      </c>
      <c r="R10" s="2592"/>
      <c r="S10" s="2591">
        <v>0</v>
      </c>
      <c r="T10" s="2592"/>
      <c r="U10" s="2591">
        <v>199</v>
      </c>
      <c r="V10" s="2592"/>
      <c r="W10" s="2591">
        <v>151</v>
      </c>
      <c r="X10" s="2592"/>
      <c r="Y10" s="2591">
        <v>3</v>
      </c>
      <c r="Z10" s="2592"/>
      <c r="AA10" s="2591">
        <v>0</v>
      </c>
      <c r="AB10" s="2592"/>
      <c r="AC10" s="2591">
        <v>0</v>
      </c>
      <c r="AD10" s="2592"/>
      <c r="AE10" s="2591">
        <v>0</v>
      </c>
      <c r="AF10" s="2592"/>
    </row>
    <row r="11" spans="1:32" ht="18.95" customHeight="1">
      <c r="A11" s="2593" t="s">
        <v>974</v>
      </c>
      <c r="B11" s="2594" t="s">
        <v>101</v>
      </c>
      <c r="C11" s="2591">
        <v>0</v>
      </c>
      <c r="D11" s="2592"/>
      <c r="E11" s="2591">
        <v>0</v>
      </c>
      <c r="F11" s="2592"/>
      <c r="G11" s="2591">
        <v>1</v>
      </c>
      <c r="H11" s="2592"/>
      <c r="I11" s="2591">
        <v>0</v>
      </c>
      <c r="J11" s="2592"/>
      <c r="K11" s="2591">
        <v>0</v>
      </c>
      <c r="L11" s="2592"/>
      <c r="M11" s="2591">
        <v>0</v>
      </c>
      <c r="N11" s="2592"/>
      <c r="O11" s="2591">
        <v>6</v>
      </c>
      <c r="P11" s="2592"/>
      <c r="Q11" s="2591">
        <v>0</v>
      </c>
      <c r="R11" s="2592"/>
      <c r="S11" s="2591">
        <v>0</v>
      </c>
      <c r="T11" s="2592"/>
      <c r="U11" s="2591">
        <v>469</v>
      </c>
      <c r="V11" s="2592"/>
      <c r="W11" s="2591">
        <v>635</v>
      </c>
      <c r="X11" s="2592"/>
      <c r="Y11" s="2591">
        <v>0</v>
      </c>
      <c r="Z11" s="2592"/>
      <c r="AA11" s="2591">
        <v>3</v>
      </c>
      <c r="AB11" s="2592"/>
      <c r="AC11" s="2591">
        <v>0</v>
      </c>
      <c r="AD11" s="2592"/>
      <c r="AE11" s="2591">
        <v>49</v>
      </c>
      <c r="AF11" s="2592"/>
    </row>
    <row r="12" spans="1:32" ht="18.95" customHeight="1">
      <c r="A12" s="2593" t="s">
        <v>976</v>
      </c>
      <c r="B12" s="2594" t="s">
        <v>103</v>
      </c>
      <c r="C12" s="2591">
        <v>0</v>
      </c>
      <c r="D12" s="2592"/>
      <c r="E12" s="2591">
        <v>0</v>
      </c>
      <c r="F12" s="2592"/>
      <c r="G12" s="2591">
        <v>2</v>
      </c>
      <c r="H12" s="2592"/>
      <c r="I12" s="2591">
        <v>0</v>
      </c>
      <c r="J12" s="2592"/>
      <c r="K12" s="2591">
        <v>0</v>
      </c>
      <c r="L12" s="2592"/>
      <c r="M12" s="2591">
        <v>0</v>
      </c>
      <c r="N12" s="2592"/>
      <c r="O12" s="2591">
        <v>10</v>
      </c>
      <c r="P12" s="2592"/>
      <c r="Q12" s="2591">
        <v>4</v>
      </c>
      <c r="R12" s="2592"/>
      <c r="S12" s="2591">
        <v>9</v>
      </c>
      <c r="T12" s="2592"/>
      <c r="U12" s="2591">
        <v>1150</v>
      </c>
      <c r="V12" s="2592"/>
      <c r="W12" s="2591">
        <v>274</v>
      </c>
      <c r="X12" s="2592"/>
      <c r="Y12" s="2591">
        <v>0</v>
      </c>
      <c r="Z12" s="2592"/>
      <c r="AA12" s="2591">
        <v>0</v>
      </c>
      <c r="AB12" s="2592"/>
      <c r="AC12" s="2591">
        <v>1</v>
      </c>
      <c r="AD12" s="2592"/>
      <c r="AE12" s="2591">
        <v>11</v>
      </c>
      <c r="AF12" s="2592"/>
    </row>
    <row r="13" spans="1:32" ht="18.95" customHeight="1">
      <c r="A13" s="2593" t="s">
        <v>977</v>
      </c>
      <c r="B13" s="2594" t="s">
        <v>105</v>
      </c>
      <c r="C13" s="2591">
        <v>0</v>
      </c>
      <c r="D13" s="2592"/>
      <c r="E13" s="2591">
        <v>0</v>
      </c>
      <c r="F13" s="2592"/>
      <c r="G13" s="2591">
        <v>1</v>
      </c>
      <c r="H13" s="2592"/>
      <c r="I13" s="2591">
        <v>0</v>
      </c>
      <c r="J13" s="2592"/>
      <c r="K13" s="2591">
        <v>0</v>
      </c>
      <c r="L13" s="2592"/>
      <c r="M13" s="2591">
        <v>0</v>
      </c>
      <c r="N13" s="2592"/>
      <c r="O13" s="2591">
        <v>2</v>
      </c>
      <c r="P13" s="2592"/>
      <c r="Q13" s="2591">
        <v>1</v>
      </c>
      <c r="R13" s="2592"/>
      <c r="S13" s="2591">
        <v>1</v>
      </c>
      <c r="T13" s="2592"/>
      <c r="U13" s="2591">
        <v>247</v>
      </c>
      <c r="V13" s="2592"/>
      <c r="W13" s="2591">
        <v>30</v>
      </c>
      <c r="X13" s="2592"/>
      <c r="Y13" s="2591">
        <v>0</v>
      </c>
      <c r="Z13" s="2592"/>
      <c r="AA13" s="2591">
        <v>0</v>
      </c>
      <c r="AB13" s="2592"/>
      <c r="AC13" s="2591">
        <v>0</v>
      </c>
      <c r="AD13" s="2592"/>
      <c r="AE13" s="2591">
        <v>18</v>
      </c>
      <c r="AF13" s="2592"/>
    </row>
    <row r="14" spans="1:32" ht="18.95" customHeight="1">
      <c r="A14" s="2593" t="s">
        <v>1809</v>
      </c>
      <c r="B14" s="2595" t="s">
        <v>107</v>
      </c>
      <c r="C14" s="2591">
        <v>0</v>
      </c>
      <c r="D14" s="2592"/>
      <c r="E14" s="2591">
        <v>0</v>
      </c>
      <c r="F14" s="2592"/>
      <c r="G14" s="2591">
        <v>0</v>
      </c>
      <c r="H14" s="2592"/>
      <c r="I14" s="2591">
        <v>0</v>
      </c>
      <c r="J14" s="2592"/>
      <c r="K14" s="2591">
        <v>0</v>
      </c>
      <c r="L14" s="2592"/>
      <c r="M14" s="2591">
        <v>0</v>
      </c>
      <c r="N14" s="2592"/>
      <c r="O14" s="2591">
        <v>0</v>
      </c>
      <c r="P14" s="2592"/>
      <c r="Q14" s="2591">
        <v>0</v>
      </c>
      <c r="R14" s="2592"/>
      <c r="S14" s="2591">
        <v>0</v>
      </c>
      <c r="T14" s="2592"/>
      <c r="U14" s="2591">
        <v>134</v>
      </c>
      <c r="V14" s="2592"/>
      <c r="W14" s="2591">
        <v>169</v>
      </c>
      <c r="X14" s="2592"/>
      <c r="Y14" s="2591">
        <v>1</v>
      </c>
      <c r="Z14" s="2592"/>
      <c r="AA14" s="2591">
        <v>0</v>
      </c>
      <c r="AB14" s="2592"/>
      <c r="AC14" s="2591">
        <v>0</v>
      </c>
      <c r="AD14" s="2592"/>
      <c r="AE14" s="2591">
        <v>0</v>
      </c>
      <c r="AF14" s="2592"/>
    </row>
    <row r="15" spans="1:32" ht="18.95" customHeight="1">
      <c r="A15" s="2593" t="s">
        <v>978</v>
      </c>
      <c r="B15" s="2594" t="s">
        <v>109</v>
      </c>
      <c r="C15" s="2591">
        <v>0</v>
      </c>
      <c r="D15" s="2592"/>
      <c r="E15" s="2591">
        <v>0</v>
      </c>
      <c r="F15" s="2592"/>
      <c r="G15" s="2591">
        <v>0</v>
      </c>
      <c r="H15" s="2592"/>
      <c r="I15" s="2591">
        <v>0</v>
      </c>
      <c r="J15" s="2592"/>
      <c r="K15" s="2591">
        <v>0</v>
      </c>
      <c r="L15" s="2592"/>
      <c r="M15" s="2591">
        <v>0</v>
      </c>
      <c r="N15" s="2592"/>
      <c r="O15" s="2591">
        <v>5</v>
      </c>
      <c r="P15" s="2592"/>
      <c r="Q15" s="2591">
        <v>0</v>
      </c>
      <c r="R15" s="2592"/>
      <c r="S15" s="2591">
        <v>4</v>
      </c>
      <c r="T15" s="2592"/>
      <c r="U15" s="2591">
        <v>226</v>
      </c>
      <c r="V15" s="2592"/>
      <c r="W15" s="2591">
        <v>316</v>
      </c>
      <c r="X15" s="2592"/>
      <c r="Y15" s="2591">
        <v>0</v>
      </c>
      <c r="Z15" s="2592"/>
      <c r="AA15" s="2591">
        <v>0</v>
      </c>
      <c r="AB15" s="2592"/>
      <c r="AC15" s="2591">
        <v>0</v>
      </c>
      <c r="AD15" s="2592"/>
      <c r="AE15" s="2591">
        <v>11</v>
      </c>
      <c r="AF15" s="2592"/>
    </row>
    <row r="16" spans="1:32" ht="18.95" customHeight="1">
      <c r="A16" s="2593" t="s">
        <v>210</v>
      </c>
      <c r="B16" s="2594" t="s">
        <v>111</v>
      </c>
      <c r="C16" s="2591">
        <v>0</v>
      </c>
      <c r="D16" s="2592"/>
      <c r="E16" s="2591">
        <v>0</v>
      </c>
      <c r="F16" s="2592"/>
      <c r="G16" s="2591">
        <v>0</v>
      </c>
      <c r="H16" s="2592"/>
      <c r="I16" s="2591">
        <v>0</v>
      </c>
      <c r="J16" s="2592"/>
      <c r="K16" s="2591">
        <v>0</v>
      </c>
      <c r="L16" s="2592"/>
      <c r="M16" s="2591">
        <v>0</v>
      </c>
      <c r="N16" s="2592"/>
      <c r="O16" s="2591">
        <v>1</v>
      </c>
      <c r="P16" s="2592"/>
      <c r="Q16" s="2591">
        <v>0</v>
      </c>
      <c r="R16" s="2592"/>
      <c r="S16" s="2591">
        <v>1</v>
      </c>
      <c r="T16" s="2592"/>
      <c r="U16" s="2591">
        <v>91</v>
      </c>
      <c r="V16" s="2592"/>
      <c r="W16" s="2591">
        <v>256</v>
      </c>
      <c r="X16" s="2592"/>
      <c r="Y16" s="2591">
        <v>0</v>
      </c>
      <c r="Z16" s="2592"/>
      <c r="AA16" s="2591">
        <v>0</v>
      </c>
      <c r="AB16" s="2592"/>
      <c r="AC16" s="2591">
        <v>0</v>
      </c>
      <c r="AD16" s="2592"/>
      <c r="AE16" s="2591">
        <v>0</v>
      </c>
      <c r="AF16" s="2592"/>
    </row>
    <row r="17" spans="1:32" ht="18.95" customHeight="1">
      <c r="A17" s="2593" t="s">
        <v>979</v>
      </c>
      <c r="B17" s="2594" t="s">
        <v>113</v>
      </c>
      <c r="C17" s="2591">
        <v>0</v>
      </c>
      <c r="D17" s="2592"/>
      <c r="E17" s="2591">
        <v>0</v>
      </c>
      <c r="F17" s="2592"/>
      <c r="G17" s="2591">
        <v>0</v>
      </c>
      <c r="H17" s="2592"/>
      <c r="I17" s="2591">
        <v>0</v>
      </c>
      <c r="J17" s="2592"/>
      <c r="K17" s="2591">
        <v>0</v>
      </c>
      <c r="L17" s="2592"/>
      <c r="M17" s="2591">
        <v>0</v>
      </c>
      <c r="N17" s="2592"/>
      <c r="O17" s="2591">
        <v>6</v>
      </c>
      <c r="P17" s="2592"/>
      <c r="Q17" s="2591">
        <v>0</v>
      </c>
      <c r="R17" s="2592"/>
      <c r="S17" s="2591">
        <v>3</v>
      </c>
      <c r="T17" s="2592"/>
      <c r="U17" s="2591">
        <v>99</v>
      </c>
      <c r="V17" s="2592"/>
      <c r="W17" s="2591">
        <v>144</v>
      </c>
      <c r="X17" s="2592"/>
      <c r="Y17" s="2591">
        <v>0</v>
      </c>
      <c r="Z17" s="2592"/>
      <c r="AA17" s="2591">
        <v>0</v>
      </c>
      <c r="AB17" s="2592"/>
      <c r="AC17" s="2591">
        <v>0</v>
      </c>
      <c r="AD17" s="2592"/>
      <c r="AE17" s="2591">
        <v>0</v>
      </c>
      <c r="AF17" s="2592"/>
    </row>
    <row r="18" spans="1:32" ht="18.95" customHeight="1">
      <c r="A18" s="2593" t="s">
        <v>114</v>
      </c>
      <c r="B18" s="2594" t="s">
        <v>115</v>
      </c>
      <c r="C18" s="2591">
        <v>0</v>
      </c>
      <c r="D18" s="2592"/>
      <c r="E18" s="2591">
        <v>0</v>
      </c>
      <c r="F18" s="2592"/>
      <c r="G18" s="2591">
        <v>0</v>
      </c>
      <c r="H18" s="2592"/>
      <c r="I18" s="2591">
        <v>0</v>
      </c>
      <c r="J18" s="2592"/>
      <c r="K18" s="2591">
        <v>0</v>
      </c>
      <c r="L18" s="2592"/>
      <c r="M18" s="2591">
        <v>0</v>
      </c>
      <c r="N18" s="2592"/>
      <c r="O18" s="2591">
        <v>0</v>
      </c>
      <c r="P18" s="2592"/>
      <c r="Q18" s="2591">
        <v>0</v>
      </c>
      <c r="R18" s="2592"/>
      <c r="S18" s="2591">
        <v>0</v>
      </c>
      <c r="T18" s="2592"/>
      <c r="U18" s="2591">
        <v>21</v>
      </c>
      <c r="V18" s="2592"/>
      <c r="W18" s="2591">
        <v>230</v>
      </c>
      <c r="X18" s="2592"/>
      <c r="Y18" s="2591">
        <v>0</v>
      </c>
      <c r="Z18" s="2592"/>
      <c r="AA18" s="2591">
        <v>0</v>
      </c>
      <c r="AB18" s="2592"/>
      <c r="AC18" s="2591">
        <v>0</v>
      </c>
      <c r="AD18" s="2592"/>
      <c r="AE18" s="2591">
        <v>1</v>
      </c>
      <c r="AF18" s="2592"/>
    </row>
    <row r="19" spans="1:32" ht="18.95" customHeight="1">
      <c r="A19" s="2593" t="s">
        <v>981</v>
      </c>
      <c r="B19" s="2594" t="s">
        <v>117</v>
      </c>
      <c r="C19" s="2591">
        <v>0</v>
      </c>
      <c r="D19" s="2592"/>
      <c r="E19" s="2591">
        <v>0</v>
      </c>
      <c r="F19" s="2592"/>
      <c r="G19" s="2591">
        <v>0</v>
      </c>
      <c r="H19" s="2592"/>
      <c r="I19" s="2591">
        <v>0</v>
      </c>
      <c r="J19" s="2592"/>
      <c r="K19" s="2591">
        <v>0</v>
      </c>
      <c r="L19" s="2592"/>
      <c r="M19" s="2591">
        <v>0</v>
      </c>
      <c r="N19" s="2592"/>
      <c r="O19" s="2591">
        <v>8</v>
      </c>
      <c r="P19" s="2592"/>
      <c r="Q19" s="2591">
        <v>0</v>
      </c>
      <c r="R19" s="2592"/>
      <c r="S19" s="2591">
        <v>6</v>
      </c>
      <c r="T19" s="2592"/>
      <c r="U19" s="2591">
        <v>98</v>
      </c>
      <c r="V19" s="2592"/>
      <c r="W19" s="2591">
        <v>507</v>
      </c>
      <c r="X19" s="2592"/>
      <c r="Y19" s="2591">
        <v>0</v>
      </c>
      <c r="Z19" s="2592"/>
      <c r="AA19" s="2591">
        <v>0</v>
      </c>
      <c r="AB19" s="2592"/>
      <c r="AC19" s="2591">
        <v>0</v>
      </c>
      <c r="AD19" s="2592"/>
      <c r="AE19" s="2591">
        <v>7</v>
      </c>
      <c r="AF19" s="2592"/>
    </row>
    <row r="20" spans="1:32" ht="18.95" customHeight="1">
      <c r="A20" s="2593" t="s">
        <v>1810</v>
      </c>
      <c r="B20" s="2594" t="s">
        <v>119</v>
      </c>
      <c r="C20" s="2591">
        <v>0</v>
      </c>
      <c r="D20" s="2592"/>
      <c r="E20" s="2591">
        <v>0</v>
      </c>
      <c r="F20" s="2592"/>
      <c r="G20" s="2591">
        <v>0</v>
      </c>
      <c r="H20" s="2592"/>
      <c r="I20" s="2591">
        <v>0</v>
      </c>
      <c r="J20" s="2592"/>
      <c r="K20" s="2591">
        <v>3</v>
      </c>
      <c r="L20" s="2592"/>
      <c r="M20" s="2591">
        <v>0</v>
      </c>
      <c r="N20" s="2592"/>
      <c r="O20" s="2591">
        <v>7</v>
      </c>
      <c r="P20" s="2592"/>
      <c r="Q20" s="2591">
        <v>0</v>
      </c>
      <c r="R20" s="2592"/>
      <c r="S20" s="2591">
        <v>0</v>
      </c>
      <c r="T20" s="2592"/>
      <c r="U20" s="2591">
        <v>118</v>
      </c>
      <c r="V20" s="2592"/>
      <c r="W20" s="2591">
        <v>22</v>
      </c>
      <c r="X20" s="2592"/>
      <c r="Y20" s="2591">
        <v>0</v>
      </c>
      <c r="Z20" s="2592"/>
      <c r="AA20" s="2591">
        <v>1</v>
      </c>
      <c r="AB20" s="2592"/>
      <c r="AC20" s="2591">
        <v>0</v>
      </c>
      <c r="AD20" s="2592"/>
      <c r="AE20" s="2591">
        <v>0</v>
      </c>
      <c r="AF20" s="2592"/>
    </row>
    <row r="21" spans="1:32" ht="18.95" customHeight="1">
      <c r="A21" s="2593" t="s">
        <v>982</v>
      </c>
      <c r="B21" s="2594" t="s">
        <v>121</v>
      </c>
      <c r="C21" s="2591">
        <v>0</v>
      </c>
      <c r="D21" s="2592"/>
      <c r="E21" s="2591">
        <v>0</v>
      </c>
      <c r="F21" s="2592"/>
      <c r="G21" s="2591">
        <v>0</v>
      </c>
      <c r="H21" s="2592"/>
      <c r="I21" s="2591">
        <v>0</v>
      </c>
      <c r="J21" s="2592"/>
      <c r="K21" s="2591">
        <v>0</v>
      </c>
      <c r="L21" s="2592"/>
      <c r="M21" s="2591">
        <v>0</v>
      </c>
      <c r="N21" s="2592"/>
      <c r="O21" s="2591">
        <v>14</v>
      </c>
      <c r="P21" s="2592"/>
      <c r="Q21" s="2591">
        <v>3</v>
      </c>
      <c r="R21" s="2592"/>
      <c r="S21" s="2591">
        <v>2</v>
      </c>
      <c r="T21" s="2592"/>
      <c r="U21" s="2591">
        <v>346</v>
      </c>
      <c r="V21" s="2592"/>
      <c r="W21" s="2591">
        <v>333</v>
      </c>
      <c r="X21" s="2592"/>
      <c r="Y21" s="2591">
        <v>0</v>
      </c>
      <c r="Z21" s="2592"/>
      <c r="AA21" s="2591">
        <v>0</v>
      </c>
      <c r="AB21" s="2592"/>
      <c r="AC21" s="2591">
        <v>0</v>
      </c>
      <c r="AD21" s="2592"/>
      <c r="AE21" s="2591">
        <v>20</v>
      </c>
      <c r="AF21" s="2592"/>
    </row>
    <row r="22" spans="1:32" ht="18.95" customHeight="1">
      <c r="A22" s="2593" t="s">
        <v>984</v>
      </c>
      <c r="B22" s="2594" t="s">
        <v>123</v>
      </c>
      <c r="C22" s="2591">
        <v>0</v>
      </c>
      <c r="D22" s="2592"/>
      <c r="E22" s="2591">
        <v>0</v>
      </c>
      <c r="F22" s="2592"/>
      <c r="G22" s="2591">
        <v>0</v>
      </c>
      <c r="H22" s="2592"/>
      <c r="I22" s="2591">
        <v>0</v>
      </c>
      <c r="J22" s="2592"/>
      <c r="K22" s="2591">
        <v>0</v>
      </c>
      <c r="L22" s="2592"/>
      <c r="M22" s="2591">
        <v>0</v>
      </c>
      <c r="N22" s="2592"/>
      <c r="O22" s="2591">
        <v>1</v>
      </c>
      <c r="P22" s="2592"/>
      <c r="Q22" s="2591">
        <v>0</v>
      </c>
      <c r="R22" s="2592"/>
      <c r="S22" s="2591">
        <v>2</v>
      </c>
      <c r="T22" s="2592"/>
      <c r="U22" s="2591">
        <v>69</v>
      </c>
      <c r="V22" s="2592"/>
      <c r="W22" s="2591">
        <v>132</v>
      </c>
      <c r="X22" s="2592"/>
      <c r="Y22" s="2591">
        <v>0</v>
      </c>
      <c r="Z22" s="2592"/>
      <c r="AA22" s="2591">
        <v>0</v>
      </c>
      <c r="AB22" s="2592"/>
      <c r="AC22" s="2591">
        <v>0</v>
      </c>
      <c r="AD22" s="2592"/>
      <c r="AE22" s="2591">
        <v>0</v>
      </c>
      <c r="AF22" s="2592"/>
    </row>
    <row r="23" spans="1:32" ht="18.95" customHeight="1">
      <c r="A23" s="2593" t="s">
        <v>1811</v>
      </c>
      <c r="B23" s="2594" t="s">
        <v>125</v>
      </c>
      <c r="C23" s="2591">
        <v>0</v>
      </c>
      <c r="D23" s="2592"/>
      <c r="E23" s="2591">
        <v>0</v>
      </c>
      <c r="F23" s="2592"/>
      <c r="G23" s="2591">
        <v>0</v>
      </c>
      <c r="H23" s="2592"/>
      <c r="I23" s="2591">
        <v>0</v>
      </c>
      <c r="J23" s="2592"/>
      <c r="K23" s="2591">
        <v>0</v>
      </c>
      <c r="L23" s="2592"/>
      <c r="M23" s="2591">
        <v>0</v>
      </c>
      <c r="N23" s="2592"/>
      <c r="O23" s="2591">
        <v>13</v>
      </c>
      <c r="P23" s="2592"/>
      <c r="Q23" s="2591">
        <v>0</v>
      </c>
      <c r="R23" s="2592"/>
      <c r="S23" s="2591">
        <v>10</v>
      </c>
      <c r="T23" s="2592"/>
      <c r="U23" s="2591">
        <v>4</v>
      </c>
      <c r="V23" s="2592"/>
      <c r="W23" s="2591">
        <v>29</v>
      </c>
      <c r="X23" s="2592"/>
      <c r="Y23" s="2591">
        <v>0</v>
      </c>
      <c r="Z23" s="2592"/>
      <c r="AA23" s="2591">
        <v>0</v>
      </c>
      <c r="AB23" s="2592"/>
      <c r="AC23" s="2591">
        <v>0</v>
      </c>
      <c r="AD23" s="2592"/>
      <c r="AE23" s="2591">
        <v>0</v>
      </c>
      <c r="AF23" s="2592"/>
    </row>
    <row r="24" spans="1:32" ht="18.95" customHeight="1">
      <c r="A24" s="2596" t="s">
        <v>985</v>
      </c>
      <c r="B24" s="2597" t="s">
        <v>127</v>
      </c>
      <c r="C24" s="2591">
        <v>0</v>
      </c>
      <c r="D24" s="2592"/>
      <c r="E24" s="2591">
        <v>0</v>
      </c>
      <c r="F24" s="2592"/>
      <c r="G24" s="2591">
        <v>0</v>
      </c>
      <c r="H24" s="2592"/>
      <c r="I24" s="2591">
        <v>0</v>
      </c>
      <c r="J24" s="2592"/>
      <c r="K24" s="2591">
        <v>0</v>
      </c>
      <c r="L24" s="2592"/>
      <c r="M24" s="2591">
        <v>0</v>
      </c>
      <c r="N24" s="2592"/>
      <c r="O24" s="2591">
        <v>7</v>
      </c>
      <c r="P24" s="2592"/>
      <c r="Q24" s="2591">
        <v>0</v>
      </c>
      <c r="R24" s="2592"/>
      <c r="S24" s="2591">
        <v>0</v>
      </c>
      <c r="T24" s="2592"/>
      <c r="U24" s="2591">
        <v>36</v>
      </c>
      <c r="V24" s="2592"/>
      <c r="W24" s="2591">
        <v>15</v>
      </c>
      <c r="X24" s="2592"/>
      <c r="Y24" s="2591">
        <v>0</v>
      </c>
      <c r="Z24" s="2592"/>
      <c r="AA24" s="2591">
        <v>0</v>
      </c>
      <c r="AB24" s="2592"/>
      <c r="AC24" s="2591">
        <v>0</v>
      </c>
      <c r="AD24" s="2592"/>
      <c r="AE24" s="2591">
        <v>0</v>
      </c>
      <c r="AF24" s="2592"/>
    </row>
    <row r="25" spans="1:32" ht="18.95" customHeight="1" thickBot="1">
      <c r="A25" s="2598" t="s">
        <v>128</v>
      </c>
      <c r="B25" s="2599" t="s">
        <v>129</v>
      </c>
      <c r="C25" s="2600">
        <v>0</v>
      </c>
      <c r="D25" s="2601"/>
      <c r="E25" s="2602">
        <v>0</v>
      </c>
      <c r="F25" s="2603"/>
      <c r="G25" s="2602">
        <v>0</v>
      </c>
      <c r="H25" s="2603"/>
      <c r="I25" s="2602">
        <v>0</v>
      </c>
      <c r="J25" s="2603"/>
      <c r="K25" s="2602">
        <v>0</v>
      </c>
      <c r="L25" s="2603"/>
      <c r="M25" s="2602">
        <v>0</v>
      </c>
      <c r="N25" s="2603"/>
      <c r="O25" s="2602">
        <v>0</v>
      </c>
      <c r="P25" s="2603"/>
      <c r="Q25" s="2602">
        <v>0</v>
      </c>
      <c r="R25" s="2603"/>
      <c r="S25" s="2602">
        <v>0</v>
      </c>
      <c r="T25" s="2603"/>
      <c r="U25" s="2602">
        <v>22</v>
      </c>
      <c r="V25" s="2603"/>
      <c r="W25" s="2602">
        <v>17</v>
      </c>
      <c r="X25" s="2603"/>
      <c r="Y25" s="2602">
        <v>0</v>
      </c>
      <c r="Z25" s="2603"/>
      <c r="AA25" s="2602">
        <v>0</v>
      </c>
      <c r="AB25" s="2603"/>
      <c r="AC25" s="2602">
        <v>0</v>
      </c>
      <c r="AD25" s="2603"/>
      <c r="AE25" s="2602">
        <v>0</v>
      </c>
      <c r="AF25" s="2603"/>
    </row>
    <row r="26" spans="1:32" ht="18.95" customHeight="1">
      <c r="A26" s="2604" t="s">
        <v>424</v>
      </c>
      <c r="B26" s="2605" t="s">
        <v>131</v>
      </c>
      <c r="C26" s="2606">
        <f>SUM(C6:C25)</f>
        <v>0</v>
      </c>
      <c r="D26" s="2607"/>
      <c r="E26" s="2606">
        <f>SUM(E6:E25)</f>
        <v>2</v>
      </c>
      <c r="F26" s="2608"/>
      <c r="G26" s="2606">
        <f>SUM(G6:H25)</f>
        <v>7</v>
      </c>
      <c r="H26" s="2608"/>
      <c r="I26" s="2606">
        <f>SUM(I6:J25)</f>
        <v>3</v>
      </c>
      <c r="J26" s="2608"/>
      <c r="K26" s="2606">
        <f>SUM(K6:L25)</f>
        <v>20</v>
      </c>
      <c r="L26" s="2608"/>
      <c r="M26" s="2606">
        <f>SUM(M6:N25)</f>
        <v>0</v>
      </c>
      <c r="N26" s="2608"/>
      <c r="O26" s="2606">
        <f>SUM(O6:P25)</f>
        <v>125</v>
      </c>
      <c r="P26" s="2608"/>
      <c r="Q26" s="2606">
        <f>SUM(Q6:R25)</f>
        <v>14</v>
      </c>
      <c r="R26" s="2608"/>
      <c r="S26" s="2606">
        <f>SUM(S6:T25)</f>
        <v>56</v>
      </c>
      <c r="T26" s="2608"/>
      <c r="U26" s="2606">
        <f>SUM(U6:V25)</f>
        <v>4523</v>
      </c>
      <c r="V26" s="2608"/>
      <c r="W26" s="2606">
        <f>SUM(W6:X25)</f>
        <v>4062</v>
      </c>
      <c r="X26" s="2608"/>
      <c r="Y26" s="2606">
        <f>SUM(Y6:Z25)</f>
        <v>6</v>
      </c>
      <c r="Z26" s="2608"/>
      <c r="AA26" s="2606">
        <f>SUM(AA6:AB25)</f>
        <v>14</v>
      </c>
      <c r="AB26" s="2608"/>
      <c r="AC26" s="2606">
        <f>SUM(AC6:AD25)</f>
        <v>2</v>
      </c>
      <c r="AD26" s="2608"/>
      <c r="AE26" s="2606">
        <f>SUM(AE6:AF25)</f>
        <v>243</v>
      </c>
      <c r="AF26" s="2608"/>
    </row>
    <row r="27" spans="1:32" ht="24.95" customHeight="1">
      <c r="A27" s="2609" t="s">
        <v>1812</v>
      </c>
      <c r="B27" s="2609"/>
      <c r="C27" s="2610"/>
      <c r="D27" s="2610"/>
      <c r="E27" s="2610"/>
      <c r="F27" s="2610"/>
      <c r="G27" s="2610"/>
      <c r="H27" s="2610"/>
      <c r="I27" s="2610"/>
      <c r="J27" s="2610"/>
      <c r="K27" s="2610"/>
      <c r="L27" s="2610"/>
      <c r="M27" s="2610"/>
      <c r="N27" s="2610"/>
      <c r="O27" s="2610"/>
      <c r="P27" s="2610"/>
      <c r="Q27" s="2610"/>
      <c r="R27" s="2610"/>
      <c r="S27" s="2610"/>
      <c r="T27" s="2610"/>
      <c r="U27" s="2610"/>
      <c r="V27" s="2610"/>
      <c r="W27" s="2610"/>
      <c r="X27" s="2610"/>
      <c r="Y27" s="2610"/>
      <c r="Z27" s="2610"/>
      <c r="AA27" s="2610"/>
      <c r="AB27" s="2610"/>
      <c r="AC27" s="2610"/>
      <c r="AD27" s="2610"/>
      <c r="AE27" s="2610"/>
      <c r="AF27" s="2610" t="s">
        <v>1813</v>
      </c>
    </row>
    <row r="28" spans="1:32" ht="24.95" customHeight="1">
      <c r="A28" s="2611"/>
      <c r="B28" s="2611"/>
      <c r="C28" s="2611"/>
      <c r="D28" s="2611"/>
      <c r="E28" s="2611"/>
      <c r="F28" s="2611"/>
      <c r="G28" s="2611"/>
      <c r="H28" s="2611"/>
      <c r="I28" s="2611"/>
      <c r="J28" s="2611"/>
      <c r="K28" s="2611"/>
      <c r="L28" s="2611"/>
      <c r="M28" s="2611"/>
      <c r="N28" s="2611"/>
      <c r="O28" s="2611"/>
      <c r="P28" s="2611"/>
      <c r="Q28" s="2611"/>
      <c r="R28" s="2611"/>
      <c r="S28" s="2611"/>
      <c r="T28" s="2611"/>
      <c r="U28" s="2611"/>
      <c r="V28" s="2611"/>
      <c r="W28" s="2611"/>
      <c r="X28" s="2611"/>
      <c r="Y28" s="2611"/>
      <c r="Z28" s="2611"/>
      <c r="AA28" s="2611"/>
      <c r="AB28" s="2611"/>
      <c r="AC28" s="2611"/>
      <c r="AD28" s="2611"/>
      <c r="AE28" s="2611"/>
      <c r="AF28" s="2611"/>
    </row>
    <row r="29" spans="1:32" ht="24.95" customHeight="1">
      <c r="C29" s="2613"/>
      <c r="D29" s="2613"/>
      <c r="E29" s="2613"/>
      <c r="F29" s="2613"/>
      <c r="G29" s="2613"/>
      <c r="H29" s="2613"/>
      <c r="I29" s="2613"/>
      <c r="AA29" s="2614"/>
      <c r="AB29" s="2615"/>
      <c r="AD29" s="2615"/>
      <c r="AE29" s="2615"/>
      <c r="AF29" s="2615"/>
    </row>
    <row r="30" spans="1:32" ht="18.95" customHeight="1">
      <c r="B30" s="2559"/>
      <c r="C30" s="2613"/>
      <c r="D30" s="2613"/>
      <c r="E30" s="2613"/>
      <c r="F30" s="2613"/>
      <c r="G30" s="2613"/>
      <c r="H30" s="2613"/>
      <c r="I30" s="2613"/>
    </row>
    <row r="31" spans="1:32" ht="135" customHeight="1">
      <c r="B31" s="2559"/>
      <c r="C31" s="2613"/>
      <c r="D31" s="2613"/>
      <c r="E31" s="2613"/>
      <c r="F31" s="2613"/>
      <c r="G31" s="2613"/>
      <c r="H31" s="2613"/>
      <c r="I31" s="2613"/>
    </row>
    <row r="32" spans="1:32" ht="18.95" customHeight="1">
      <c r="B32" s="2559"/>
      <c r="C32" s="2613"/>
      <c r="D32" s="2613"/>
      <c r="E32" s="2613"/>
      <c r="F32" s="2613"/>
      <c r="G32" s="2613"/>
      <c r="H32" s="2613"/>
      <c r="I32" s="2613"/>
    </row>
    <row r="33" spans="2:9" ht="18.95" customHeight="1">
      <c r="B33" s="2559"/>
      <c r="C33" s="2613"/>
      <c r="D33" s="2613"/>
      <c r="E33" s="2613"/>
      <c r="F33" s="2613"/>
      <c r="G33" s="2613"/>
      <c r="H33" s="2613"/>
      <c r="I33" s="2613"/>
    </row>
    <row r="34" spans="2:9" ht="18.95" customHeight="1">
      <c r="B34" s="2559"/>
      <c r="C34" s="2613"/>
      <c r="D34" s="2613"/>
      <c r="E34" s="2613"/>
      <c r="F34" s="2613"/>
      <c r="G34" s="2613"/>
      <c r="H34" s="2613"/>
      <c r="I34" s="2613"/>
    </row>
    <row r="35" spans="2:9" ht="18.95" customHeight="1">
      <c r="B35" s="2559"/>
      <c r="C35" s="2613"/>
      <c r="D35" s="2613"/>
      <c r="E35" s="2613"/>
      <c r="F35" s="2613"/>
      <c r="G35" s="2613"/>
      <c r="H35" s="2613"/>
      <c r="I35" s="2613"/>
    </row>
    <row r="36" spans="2:9" ht="18.95" customHeight="1">
      <c r="B36" s="2559"/>
      <c r="C36" s="2613"/>
      <c r="D36" s="2613"/>
      <c r="E36" s="2613"/>
      <c r="F36" s="2613"/>
      <c r="G36" s="2613"/>
      <c r="H36" s="2613"/>
      <c r="I36" s="2613"/>
    </row>
    <row r="37" spans="2:9" ht="18.95" customHeight="1">
      <c r="B37" s="2559"/>
      <c r="C37" s="2613"/>
      <c r="D37" s="2613"/>
      <c r="E37" s="2613"/>
      <c r="F37" s="2613"/>
      <c r="G37" s="2613"/>
      <c r="H37" s="2613"/>
      <c r="I37" s="2613"/>
    </row>
    <row r="38" spans="2:9" ht="18.95" customHeight="1">
      <c r="B38" s="2559"/>
      <c r="C38" s="2613"/>
      <c r="D38" s="2613"/>
      <c r="E38" s="2613"/>
      <c r="F38" s="2613"/>
      <c r="G38" s="2613"/>
      <c r="H38" s="2613"/>
      <c r="I38" s="2613"/>
    </row>
    <row r="39" spans="2:9" ht="18.95" customHeight="1">
      <c r="B39" s="2559"/>
      <c r="C39" s="2613"/>
      <c r="D39" s="2613"/>
      <c r="E39" s="2613"/>
      <c r="F39" s="2613"/>
      <c r="G39" s="2613"/>
      <c r="H39" s="2613"/>
      <c r="I39" s="2613"/>
    </row>
    <row r="40" spans="2:9" ht="18.95" customHeight="1">
      <c r="B40" s="2559"/>
      <c r="C40" s="2613"/>
      <c r="D40" s="2613"/>
      <c r="E40" s="2613"/>
      <c r="F40" s="2613"/>
      <c r="G40" s="2613"/>
      <c r="H40" s="2613"/>
      <c r="I40" s="2613"/>
    </row>
    <row r="41" spans="2:9" ht="18.95" customHeight="1">
      <c r="B41" s="2559"/>
      <c r="C41" s="2613"/>
      <c r="D41" s="2613"/>
      <c r="E41" s="2613"/>
      <c r="F41" s="2613"/>
      <c r="G41" s="2613"/>
      <c r="H41" s="2613"/>
      <c r="I41" s="2613"/>
    </row>
    <row r="42" spans="2:9" ht="18.95" customHeight="1">
      <c r="B42" s="2559"/>
      <c r="C42" s="2613"/>
      <c r="D42" s="2613"/>
      <c r="E42" s="2613"/>
      <c r="F42" s="2613"/>
      <c r="G42" s="2613"/>
      <c r="H42" s="2613"/>
      <c r="I42" s="2613"/>
    </row>
    <row r="43" spans="2:9" ht="18.95" customHeight="1">
      <c r="B43" s="2559"/>
      <c r="C43" s="2613"/>
      <c r="D43" s="2613"/>
      <c r="E43" s="2613"/>
      <c r="F43" s="2613"/>
      <c r="G43" s="2613"/>
      <c r="H43" s="2613"/>
      <c r="I43" s="2613"/>
    </row>
    <row r="44" spans="2:9" ht="18.95" customHeight="1">
      <c r="B44" s="2559"/>
      <c r="C44" s="2613"/>
      <c r="D44" s="2613"/>
      <c r="E44" s="2613"/>
      <c r="F44" s="2613"/>
      <c r="G44" s="2613"/>
      <c r="H44" s="2613"/>
      <c r="I44" s="2613"/>
    </row>
    <row r="45" spans="2:9" ht="18.95" customHeight="1">
      <c r="B45" s="2559"/>
      <c r="C45" s="2613"/>
      <c r="D45" s="2613"/>
      <c r="E45" s="2613"/>
      <c r="F45" s="2613"/>
      <c r="G45" s="2613"/>
      <c r="H45" s="2613"/>
      <c r="I45" s="2613"/>
    </row>
    <row r="46" spans="2:9" ht="18.95" customHeight="1">
      <c r="B46" s="2559"/>
      <c r="C46" s="2613"/>
      <c r="D46" s="2613"/>
      <c r="E46" s="2613"/>
      <c r="F46" s="2613"/>
      <c r="G46" s="2613"/>
      <c r="H46" s="2613"/>
      <c r="I46" s="2613"/>
    </row>
    <row r="47" spans="2:9" ht="18.95" customHeight="1">
      <c r="B47" s="2559"/>
      <c r="C47" s="2613"/>
      <c r="D47" s="2613"/>
      <c r="E47" s="2613"/>
      <c r="F47" s="2613"/>
      <c r="G47" s="2613"/>
      <c r="H47" s="2613"/>
      <c r="I47" s="2613"/>
    </row>
    <row r="48" spans="2:9" ht="18.95" customHeight="1">
      <c r="B48" s="2559"/>
      <c r="C48" s="2613"/>
      <c r="D48" s="2613"/>
      <c r="E48" s="2613"/>
      <c r="F48" s="2613"/>
      <c r="G48" s="2613"/>
      <c r="H48" s="2613"/>
      <c r="I48" s="2613"/>
    </row>
    <row r="49" spans="2:9" ht="18.95" customHeight="1">
      <c r="B49" s="2559"/>
      <c r="C49" s="2613"/>
      <c r="D49" s="2613"/>
      <c r="E49" s="2613"/>
      <c r="F49" s="2613"/>
      <c r="G49" s="2613"/>
      <c r="H49" s="2613"/>
      <c r="I49" s="2613"/>
    </row>
    <row r="50" spans="2:9" ht="18.95" customHeight="1">
      <c r="B50" s="2559"/>
      <c r="C50" s="2613"/>
      <c r="D50" s="2613"/>
      <c r="E50" s="2613"/>
      <c r="F50" s="2613"/>
      <c r="G50" s="2613"/>
      <c r="H50" s="2613"/>
      <c r="I50" s="2613"/>
    </row>
    <row r="51" spans="2:9" ht="18.95" customHeight="1">
      <c r="B51" s="2559"/>
      <c r="C51" s="2613"/>
      <c r="D51" s="2613"/>
      <c r="E51" s="2613"/>
      <c r="F51" s="2613"/>
      <c r="G51" s="2613"/>
      <c r="H51" s="2613"/>
      <c r="I51" s="2613"/>
    </row>
    <row r="52" spans="2:9">
      <c r="B52" s="2559"/>
      <c r="C52" s="2613"/>
      <c r="D52" s="2613"/>
      <c r="E52" s="2613"/>
      <c r="F52" s="2613"/>
      <c r="G52" s="2613"/>
      <c r="H52" s="2613"/>
      <c r="I52" s="2613"/>
    </row>
    <row r="53" spans="2:9">
      <c r="B53" s="2559"/>
      <c r="C53" s="2613"/>
      <c r="D53" s="2613"/>
      <c r="E53" s="2613"/>
      <c r="F53" s="2613"/>
      <c r="G53" s="2613"/>
      <c r="H53" s="2613"/>
      <c r="I53" s="2613"/>
    </row>
  </sheetData>
  <mergeCells count="340">
    <mergeCell ref="AE26:AF26"/>
    <mergeCell ref="A28:AF28"/>
    <mergeCell ref="S26:T26"/>
    <mergeCell ref="U26:V26"/>
    <mergeCell ref="W26:X26"/>
    <mergeCell ref="Y26:Z26"/>
    <mergeCell ref="AA26:AB26"/>
    <mergeCell ref="AC26:AD26"/>
    <mergeCell ref="AC25:AD25"/>
    <mergeCell ref="AE25:AF25"/>
    <mergeCell ref="C26:D26"/>
    <mergeCell ref="E26:F26"/>
    <mergeCell ref="G26:H26"/>
    <mergeCell ref="I26:J26"/>
    <mergeCell ref="K26:L26"/>
    <mergeCell ref="M26:N26"/>
    <mergeCell ref="O26:P26"/>
    <mergeCell ref="Q26:R26"/>
    <mergeCell ref="Q25:R25"/>
    <mergeCell ref="S25:T25"/>
    <mergeCell ref="U25:V25"/>
    <mergeCell ref="W25:X25"/>
    <mergeCell ref="Y25:Z25"/>
    <mergeCell ref="AA25:AB25"/>
    <mergeCell ref="AA24:AB24"/>
    <mergeCell ref="AC24:AD24"/>
    <mergeCell ref="AE24:AF24"/>
    <mergeCell ref="C25:D25"/>
    <mergeCell ref="E25:F25"/>
    <mergeCell ref="G25:H25"/>
    <mergeCell ref="I25:J25"/>
    <mergeCell ref="K25:L25"/>
    <mergeCell ref="M25:N25"/>
    <mergeCell ref="O25:P25"/>
    <mergeCell ref="O24:P24"/>
    <mergeCell ref="Q24:R24"/>
    <mergeCell ref="S24:T24"/>
    <mergeCell ref="U24:V24"/>
    <mergeCell ref="W24:X24"/>
    <mergeCell ref="Y24:Z24"/>
    <mergeCell ref="C24:D24"/>
    <mergeCell ref="E24:F24"/>
    <mergeCell ref="G24:H24"/>
    <mergeCell ref="I24:J24"/>
    <mergeCell ref="K24:L24"/>
    <mergeCell ref="M24:N24"/>
    <mergeCell ref="U23:V23"/>
    <mergeCell ref="W23:X23"/>
    <mergeCell ref="Y23:Z23"/>
    <mergeCell ref="AA23:AB23"/>
    <mergeCell ref="AC23:AD23"/>
    <mergeCell ref="AE23:AF23"/>
    <mergeCell ref="AE22:AF22"/>
    <mergeCell ref="C23:D23"/>
    <mergeCell ref="E23:F23"/>
    <mergeCell ref="G23:H23"/>
    <mergeCell ref="I23:J23"/>
    <mergeCell ref="K23:L23"/>
    <mergeCell ref="M23:N23"/>
    <mergeCell ref="O23:P23"/>
    <mergeCell ref="Q23:R23"/>
    <mergeCell ref="S23:T23"/>
    <mergeCell ref="S22:T22"/>
    <mergeCell ref="U22:V22"/>
    <mergeCell ref="W22:X22"/>
    <mergeCell ref="Y22:Z22"/>
    <mergeCell ref="AA22:AB22"/>
    <mergeCell ref="AC22:AD22"/>
    <mergeCell ref="AC21:AD21"/>
    <mergeCell ref="AE21:AF21"/>
    <mergeCell ref="C22:D22"/>
    <mergeCell ref="E22:F22"/>
    <mergeCell ref="G22:H22"/>
    <mergeCell ref="I22:J22"/>
    <mergeCell ref="K22:L22"/>
    <mergeCell ref="M22:N22"/>
    <mergeCell ref="O22:P22"/>
    <mergeCell ref="Q22:R22"/>
    <mergeCell ref="Q21:R21"/>
    <mergeCell ref="S21:T21"/>
    <mergeCell ref="U21:V21"/>
    <mergeCell ref="W21:X21"/>
    <mergeCell ref="Y21:Z21"/>
    <mergeCell ref="AA21:AB21"/>
    <mergeCell ref="AA20:AB20"/>
    <mergeCell ref="AC20:AD20"/>
    <mergeCell ref="AE20:AF20"/>
    <mergeCell ref="C21:D21"/>
    <mergeCell ref="E21:F21"/>
    <mergeCell ref="G21:H21"/>
    <mergeCell ref="I21:J21"/>
    <mergeCell ref="K21:L21"/>
    <mergeCell ref="M21:N21"/>
    <mergeCell ref="O21:P21"/>
    <mergeCell ref="O20:P20"/>
    <mergeCell ref="Q20:R20"/>
    <mergeCell ref="S20:T20"/>
    <mergeCell ref="U20:V20"/>
    <mergeCell ref="W20:X20"/>
    <mergeCell ref="Y20:Z20"/>
    <mergeCell ref="C20:D20"/>
    <mergeCell ref="E20:F20"/>
    <mergeCell ref="G20:H20"/>
    <mergeCell ref="I20:J20"/>
    <mergeCell ref="K20:L20"/>
    <mergeCell ref="M20:N20"/>
    <mergeCell ref="U19:V19"/>
    <mergeCell ref="W19:X19"/>
    <mergeCell ref="Y19:Z19"/>
    <mergeCell ref="AA19:AB19"/>
    <mergeCell ref="AC19:AD19"/>
    <mergeCell ref="AE19:AF19"/>
    <mergeCell ref="AE18:AF18"/>
    <mergeCell ref="C19:D19"/>
    <mergeCell ref="E19:F19"/>
    <mergeCell ref="G19:H19"/>
    <mergeCell ref="I19:J19"/>
    <mergeCell ref="K19:L19"/>
    <mergeCell ref="M19:N19"/>
    <mergeCell ref="O19:P19"/>
    <mergeCell ref="Q19:R19"/>
    <mergeCell ref="S19:T19"/>
    <mergeCell ref="S18:T18"/>
    <mergeCell ref="U18:V18"/>
    <mergeCell ref="W18:X18"/>
    <mergeCell ref="Y18:Z18"/>
    <mergeCell ref="AA18:AB18"/>
    <mergeCell ref="AC18:AD18"/>
    <mergeCell ref="AC17:AD17"/>
    <mergeCell ref="AE17:AF17"/>
    <mergeCell ref="C18:D18"/>
    <mergeCell ref="E18:F18"/>
    <mergeCell ref="G18:H18"/>
    <mergeCell ref="I18:J18"/>
    <mergeCell ref="K18:L18"/>
    <mergeCell ref="M18:N18"/>
    <mergeCell ref="O18:P18"/>
    <mergeCell ref="Q18:R18"/>
    <mergeCell ref="Q17:R17"/>
    <mergeCell ref="S17:T17"/>
    <mergeCell ref="U17:V17"/>
    <mergeCell ref="W17:X17"/>
    <mergeCell ref="Y17:Z17"/>
    <mergeCell ref="AA17:AB17"/>
    <mergeCell ref="AA16:AB16"/>
    <mergeCell ref="AC16:AD16"/>
    <mergeCell ref="AE16:AF16"/>
    <mergeCell ref="C17:D17"/>
    <mergeCell ref="E17:F17"/>
    <mergeCell ref="G17:H17"/>
    <mergeCell ref="I17:J17"/>
    <mergeCell ref="K17:L17"/>
    <mergeCell ref="M17:N17"/>
    <mergeCell ref="O17:P17"/>
    <mergeCell ref="O16:P16"/>
    <mergeCell ref="Q16:R16"/>
    <mergeCell ref="S16:T16"/>
    <mergeCell ref="U16:V16"/>
    <mergeCell ref="W16:X16"/>
    <mergeCell ref="Y16:Z16"/>
    <mergeCell ref="C16:D16"/>
    <mergeCell ref="E16:F16"/>
    <mergeCell ref="G16:H16"/>
    <mergeCell ref="I16:J16"/>
    <mergeCell ref="K16:L16"/>
    <mergeCell ref="M16:N16"/>
    <mergeCell ref="U15:V15"/>
    <mergeCell ref="W15:X15"/>
    <mergeCell ref="Y15:Z15"/>
    <mergeCell ref="AA15:AB15"/>
    <mergeCell ref="AC15:AD15"/>
    <mergeCell ref="AE15:AF15"/>
    <mergeCell ref="AE14:AF14"/>
    <mergeCell ref="C15:D15"/>
    <mergeCell ref="E15:F15"/>
    <mergeCell ref="G15:H15"/>
    <mergeCell ref="I15:J15"/>
    <mergeCell ref="K15:L15"/>
    <mergeCell ref="M15:N15"/>
    <mergeCell ref="O15:P15"/>
    <mergeCell ref="Q15:R15"/>
    <mergeCell ref="S15:T15"/>
    <mergeCell ref="S14:T14"/>
    <mergeCell ref="U14:V14"/>
    <mergeCell ref="W14:X14"/>
    <mergeCell ref="Y14:Z14"/>
    <mergeCell ref="AA14:AB14"/>
    <mergeCell ref="AC14:AD14"/>
    <mergeCell ref="AC13:AD13"/>
    <mergeCell ref="AE13:AF13"/>
    <mergeCell ref="C14:D14"/>
    <mergeCell ref="E14:F14"/>
    <mergeCell ref="G14:H14"/>
    <mergeCell ref="I14:J14"/>
    <mergeCell ref="K14:L14"/>
    <mergeCell ref="M14:N14"/>
    <mergeCell ref="O14:P14"/>
    <mergeCell ref="Q14:R14"/>
    <mergeCell ref="Q13:R13"/>
    <mergeCell ref="S13:T13"/>
    <mergeCell ref="U13:V13"/>
    <mergeCell ref="W13:X13"/>
    <mergeCell ref="Y13:Z13"/>
    <mergeCell ref="AA13:AB13"/>
    <mergeCell ref="AA12:AB12"/>
    <mergeCell ref="AC12:AD12"/>
    <mergeCell ref="AE12:AF12"/>
    <mergeCell ref="C13:D13"/>
    <mergeCell ref="E13:F13"/>
    <mergeCell ref="G13:H13"/>
    <mergeCell ref="I13:J13"/>
    <mergeCell ref="K13:L13"/>
    <mergeCell ref="M13:N13"/>
    <mergeCell ref="O13:P13"/>
    <mergeCell ref="O12:P12"/>
    <mergeCell ref="Q12:R12"/>
    <mergeCell ref="S12:T12"/>
    <mergeCell ref="U12:V12"/>
    <mergeCell ref="W12:X12"/>
    <mergeCell ref="Y12:Z12"/>
    <mergeCell ref="C12:D12"/>
    <mergeCell ref="E12:F12"/>
    <mergeCell ref="G12:H12"/>
    <mergeCell ref="I12:J12"/>
    <mergeCell ref="K12:L12"/>
    <mergeCell ref="M12:N12"/>
    <mergeCell ref="U11:V11"/>
    <mergeCell ref="W11:X11"/>
    <mergeCell ref="Y11:Z11"/>
    <mergeCell ref="AA11:AB11"/>
    <mergeCell ref="AC11:AD11"/>
    <mergeCell ref="AE11:AF11"/>
    <mergeCell ref="AE10:AF10"/>
    <mergeCell ref="C11:D11"/>
    <mergeCell ref="E11:F11"/>
    <mergeCell ref="G11:H11"/>
    <mergeCell ref="I11:J11"/>
    <mergeCell ref="K11:L11"/>
    <mergeCell ref="M11:N11"/>
    <mergeCell ref="O11:P11"/>
    <mergeCell ref="Q11:R11"/>
    <mergeCell ref="S11:T11"/>
    <mergeCell ref="S10:T10"/>
    <mergeCell ref="U10:V10"/>
    <mergeCell ref="W10:X10"/>
    <mergeCell ref="Y10:Z10"/>
    <mergeCell ref="AA10:AB10"/>
    <mergeCell ref="AC10:AD10"/>
    <mergeCell ref="AC9:AD9"/>
    <mergeCell ref="AE9:AF9"/>
    <mergeCell ref="C10:D10"/>
    <mergeCell ref="E10:F10"/>
    <mergeCell ref="G10:H10"/>
    <mergeCell ref="I10:J10"/>
    <mergeCell ref="K10:L10"/>
    <mergeCell ref="M10:N10"/>
    <mergeCell ref="O10:P10"/>
    <mergeCell ref="Q10:R10"/>
    <mergeCell ref="Q9:R9"/>
    <mergeCell ref="S9:T9"/>
    <mergeCell ref="U9:V9"/>
    <mergeCell ref="W9:X9"/>
    <mergeCell ref="Y9:Z9"/>
    <mergeCell ref="AA9:AB9"/>
    <mergeCell ref="AA8:AB8"/>
    <mergeCell ref="AC8:AD8"/>
    <mergeCell ref="AE8:AF8"/>
    <mergeCell ref="C9:D9"/>
    <mergeCell ref="E9:F9"/>
    <mergeCell ref="G9:H9"/>
    <mergeCell ref="I9:J9"/>
    <mergeCell ref="K9:L9"/>
    <mergeCell ref="M9:N9"/>
    <mergeCell ref="O9:P9"/>
    <mergeCell ref="O8:P8"/>
    <mergeCell ref="Q8:R8"/>
    <mergeCell ref="S8:T8"/>
    <mergeCell ref="U8:V8"/>
    <mergeCell ref="W8:X8"/>
    <mergeCell ref="Y8:Z8"/>
    <mergeCell ref="C8:D8"/>
    <mergeCell ref="E8:F8"/>
    <mergeCell ref="G8:H8"/>
    <mergeCell ref="I8:J8"/>
    <mergeCell ref="K8:L8"/>
    <mergeCell ref="M8:N8"/>
    <mergeCell ref="U7:V7"/>
    <mergeCell ref="W7:X7"/>
    <mergeCell ref="Y7:Z7"/>
    <mergeCell ref="AA7:AB7"/>
    <mergeCell ref="AC7:AD7"/>
    <mergeCell ref="AE7:AF7"/>
    <mergeCell ref="AE6:AF6"/>
    <mergeCell ref="C7:D7"/>
    <mergeCell ref="E7:F7"/>
    <mergeCell ref="G7:H7"/>
    <mergeCell ref="I7:J7"/>
    <mergeCell ref="K7:L7"/>
    <mergeCell ref="M7:N7"/>
    <mergeCell ref="O7:P7"/>
    <mergeCell ref="Q7:R7"/>
    <mergeCell ref="S7:T7"/>
    <mergeCell ref="S6:T6"/>
    <mergeCell ref="U6:V6"/>
    <mergeCell ref="W6:X6"/>
    <mergeCell ref="Y6:Z6"/>
    <mergeCell ref="AA6:AB6"/>
    <mergeCell ref="AC6:AD6"/>
    <mergeCell ref="X4:X5"/>
    <mergeCell ref="Y4:AF4"/>
    <mergeCell ref="C6:D6"/>
    <mergeCell ref="E6:F6"/>
    <mergeCell ref="G6:H6"/>
    <mergeCell ref="I6:J6"/>
    <mergeCell ref="K6:L6"/>
    <mergeCell ref="M6:N6"/>
    <mergeCell ref="O6:P6"/>
    <mergeCell ref="Q6:R6"/>
    <mergeCell ref="R4:R5"/>
    <mergeCell ref="S4:S5"/>
    <mergeCell ref="T4:T5"/>
    <mergeCell ref="U4:U5"/>
    <mergeCell ref="V4:V5"/>
    <mergeCell ref="W4:W5"/>
    <mergeCell ref="L4:L5"/>
    <mergeCell ref="M4:M5"/>
    <mergeCell ref="N4:N5"/>
    <mergeCell ref="O4:O5"/>
    <mergeCell ref="P4:P5"/>
    <mergeCell ref="Q4:Q5"/>
    <mergeCell ref="A1:AF1"/>
    <mergeCell ref="A2:AF2"/>
    <mergeCell ref="A4:A5"/>
    <mergeCell ref="B4:B5"/>
    <mergeCell ref="F4:F5"/>
    <mergeCell ref="G4:G5"/>
    <mergeCell ref="H4:H5"/>
    <mergeCell ref="I4:I5"/>
    <mergeCell ref="J4:J5"/>
    <mergeCell ref="K4:K5"/>
  </mergeCells>
  <printOptions horizontalCentered="1" verticalCentered="1"/>
  <pageMargins left="0.39370078740157483" right="0.39370078740157483" top="0.78740157480314965" bottom="0.78740157480314965" header="0.51181102362204722" footer="0.51181102362204722"/>
  <pageSetup paperSize="9" scale="7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3843A-FC6B-41A4-93F0-95676001DB7F}">
  <sheetPr>
    <tabColor rgb="FF00B050"/>
  </sheetPr>
  <dimension ref="A1:AF27"/>
  <sheetViews>
    <sheetView showGridLines="0" zoomScaleNormal="100" workbookViewId="0">
      <selection sqref="A1:AF1"/>
    </sheetView>
  </sheetViews>
  <sheetFormatPr defaultColWidth="9" defaultRowHeight="15.75"/>
  <cols>
    <col min="1" max="1" width="10.42578125" style="2613" customWidth="1"/>
    <col min="2" max="2" width="11" style="2616" customWidth="1"/>
    <col min="3" max="4" width="4" style="2616" customWidth="1"/>
    <col min="5" max="9" width="4" style="2617" customWidth="1"/>
    <col min="10" max="32" width="4" style="2613" customWidth="1"/>
    <col min="33" max="16384" width="9" style="2613"/>
  </cols>
  <sheetData>
    <row r="1" spans="1:32" ht="24.95" customHeight="1">
      <c r="A1" s="2618" t="s">
        <v>1814</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row>
    <row r="2" spans="1:32" ht="24.95" customHeight="1">
      <c r="A2" s="2619" t="s">
        <v>1815</v>
      </c>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row>
    <row r="3" spans="1:32" ht="24.95" customHeight="1">
      <c r="A3" s="2620" t="s">
        <v>1816</v>
      </c>
      <c r="B3" s="2621"/>
      <c r="C3" s="2622"/>
      <c r="D3" s="2622"/>
      <c r="E3" s="2622"/>
      <c r="F3" s="2622"/>
      <c r="G3" s="2622"/>
      <c r="H3" s="2622"/>
      <c r="I3" s="2622"/>
      <c r="J3" s="2622"/>
      <c r="K3" s="2622"/>
      <c r="L3" s="2622"/>
      <c r="M3" s="2622"/>
      <c r="N3" s="2622"/>
      <c r="O3" s="2622"/>
      <c r="P3" s="2622"/>
      <c r="Q3" s="2622"/>
      <c r="R3" s="2622"/>
      <c r="S3" s="2622"/>
      <c r="T3" s="2622"/>
      <c r="U3" s="2622"/>
      <c r="V3" s="2622"/>
      <c r="W3" s="2622"/>
      <c r="X3" s="2622"/>
      <c r="Y3" s="2564"/>
      <c r="Z3" s="2564"/>
      <c r="AA3" s="2564"/>
      <c r="AB3" s="2564"/>
      <c r="AC3" s="2564"/>
      <c r="AD3" s="2564"/>
      <c r="AE3" s="2564"/>
      <c r="AF3" s="2623" t="s">
        <v>1817</v>
      </c>
    </row>
    <row r="4" spans="1:32" ht="18.95" customHeight="1">
      <c r="A4" s="2624" t="s">
        <v>195</v>
      </c>
      <c r="B4" s="2625" t="s">
        <v>196</v>
      </c>
      <c r="C4" s="2626" t="s">
        <v>1818</v>
      </c>
      <c r="D4" s="2627"/>
      <c r="E4" s="2627"/>
      <c r="F4" s="2627"/>
      <c r="G4" s="2627"/>
      <c r="H4" s="2627"/>
      <c r="I4" s="2627"/>
      <c r="J4" s="2628"/>
      <c r="K4" s="2629" t="s">
        <v>1819</v>
      </c>
      <c r="L4" s="2630" t="s">
        <v>1820</v>
      </c>
      <c r="M4" s="2629" t="s">
        <v>1821</v>
      </c>
      <c r="N4" s="2630" t="s">
        <v>1822</v>
      </c>
      <c r="O4" s="2631" t="s">
        <v>1823</v>
      </c>
      <c r="P4" s="2630" t="s">
        <v>1824</v>
      </c>
      <c r="Q4" s="2629" t="s">
        <v>1825</v>
      </c>
      <c r="R4" s="2630" t="s">
        <v>1826</v>
      </c>
      <c r="S4" s="2572" t="s">
        <v>1827</v>
      </c>
      <c r="T4" s="2630" t="s">
        <v>1828</v>
      </c>
      <c r="U4" s="2629" t="s">
        <v>1829</v>
      </c>
      <c r="V4" s="2630" t="s">
        <v>1830</v>
      </c>
      <c r="W4" s="2632"/>
      <c r="X4" s="2632"/>
      <c r="Y4" s="2629" t="s">
        <v>1831</v>
      </c>
      <c r="Z4" s="2630" t="s">
        <v>1832</v>
      </c>
      <c r="AA4" s="2629" t="s">
        <v>1833</v>
      </c>
      <c r="AB4" s="2630" t="s">
        <v>1834</v>
      </c>
      <c r="AC4" s="2629" t="s">
        <v>1835</v>
      </c>
      <c r="AD4" s="2630" t="s">
        <v>1836</v>
      </c>
      <c r="AE4" s="2629" t="s">
        <v>1837</v>
      </c>
      <c r="AF4" s="2630" t="s">
        <v>1838</v>
      </c>
    </row>
    <row r="5" spans="1:32" ht="135" customHeight="1">
      <c r="A5" s="2633"/>
      <c r="B5" s="2634"/>
      <c r="C5" s="2635" t="s">
        <v>1839</v>
      </c>
      <c r="D5" s="2636" t="s">
        <v>1840</v>
      </c>
      <c r="E5" s="2635" t="s">
        <v>1782</v>
      </c>
      <c r="F5" s="2636" t="s">
        <v>1841</v>
      </c>
      <c r="G5" s="2635" t="s">
        <v>1842</v>
      </c>
      <c r="H5" s="2636" t="s">
        <v>1843</v>
      </c>
      <c r="I5" s="2635" t="s">
        <v>1844</v>
      </c>
      <c r="J5" s="2636" t="s">
        <v>1845</v>
      </c>
      <c r="K5" s="2637"/>
      <c r="L5" s="2638"/>
      <c r="M5" s="2639"/>
      <c r="N5" s="2640"/>
      <c r="O5" s="2641"/>
      <c r="P5" s="2638"/>
      <c r="Q5" s="2637"/>
      <c r="R5" s="2638"/>
      <c r="S5" s="2582"/>
      <c r="T5" s="2638"/>
      <c r="U5" s="2637"/>
      <c r="V5" s="2638"/>
      <c r="W5" s="2642" t="s">
        <v>1846</v>
      </c>
      <c r="X5" s="2642" t="s">
        <v>1847</v>
      </c>
      <c r="Y5" s="2637"/>
      <c r="Z5" s="2638"/>
      <c r="AA5" s="2637"/>
      <c r="AB5" s="2638"/>
      <c r="AC5" s="2637"/>
      <c r="AD5" s="2638"/>
      <c r="AE5" s="2637"/>
      <c r="AF5" s="2638"/>
    </row>
    <row r="6" spans="1:32" ht="18.95" customHeight="1">
      <c r="A6" s="2643" t="s">
        <v>969</v>
      </c>
      <c r="B6" s="2644" t="s">
        <v>91</v>
      </c>
      <c r="C6" s="2645">
        <v>23</v>
      </c>
      <c r="D6" s="2646"/>
      <c r="E6" s="2645">
        <v>429</v>
      </c>
      <c r="F6" s="2646"/>
      <c r="G6" s="2645">
        <v>212</v>
      </c>
      <c r="H6" s="2646"/>
      <c r="I6" s="2645">
        <v>10</v>
      </c>
      <c r="J6" s="2646"/>
      <c r="K6" s="2645">
        <v>18</v>
      </c>
      <c r="L6" s="2646"/>
      <c r="M6" s="2647">
        <v>12</v>
      </c>
      <c r="N6" s="2648"/>
      <c r="O6" s="2645">
        <v>6</v>
      </c>
      <c r="P6" s="2646"/>
      <c r="Q6" s="2645">
        <v>164</v>
      </c>
      <c r="R6" s="2646"/>
      <c r="S6" s="2645">
        <v>0</v>
      </c>
      <c r="T6" s="2646"/>
      <c r="U6" s="2645">
        <v>0</v>
      </c>
      <c r="V6" s="2646"/>
      <c r="W6" s="2649">
        <v>4</v>
      </c>
      <c r="X6" s="2650"/>
      <c r="Y6" s="2645">
        <v>0</v>
      </c>
      <c r="Z6" s="2646"/>
      <c r="AA6" s="2645">
        <v>0</v>
      </c>
      <c r="AB6" s="2646"/>
      <c r="AC6" s="2645">
        <v>0</v>
      </c>
      <c r="AD6" s="2646"/>
      <c r="AE6" s="2645">
        <v>0</v>
      </c>
      <c r="AF6" s="2646"/>
    </row>
    <row r="7" spans="1:32" ht="18.95" customHeight="1">
      <c r="A7" s="2651" t="s">
        <v>206</v>
      </c>
      <c r="B7" s="2652" t="s">
        <v>93</v>
      </c>
      <c r="C7" s="2653">
        <v>8</v>
      </c>
      <c r="D7" s="2654"/>
      <c r="E7" s="2653">
        <v>580</v>
      </c>
      <c r="F7" s="2654"/>
      <c r="G7" s="2653">
        <v>450</v>
      </c>
      <c r="H7" s="2654"/>
      <c r="I7" s="2653">
        <v>12</v>
      </c>
      <c r="J7" s="2654"/>
      <c r="K7" s="2655">
        <v>6</v>
      </c>
      <c r="L7" s="2656"/>
      <c r="M7" s="2653">
        <v>0</v>
      </c>
      <c r="N7" s="2657"/>
      <c r="O7" s="2653">
        <v>0</v>
      </c>
      <c r="P7" s="2658"/>
      <c r="Q7" s="2653">
        <v>15</v>
      </c>
      <c r="R7" s="2654"/>
      <c r="S7" s="2653">
        <v>0</v>
      </c>
      <c r="T7" s="2654"/>
      <c r="U7" s="2653">
        <v>1</v>
      </c>
      <c r="V7" s="2654"/>
      <c r="W7" s="2659">
        <v>450</v>
      </c>
      <c r="X7" s="2654"/>
      <c r="Y7" s="2653">
        <v>0</v>
      </c>
      <c r="Z7" s="2654"/>
      <c r="AA7" s="2653">
        <v>0</v>
      </c>
      <c r="AB7" s="2654"/>
      <c r="AC7" s="2653">
        <v>0</v>
      </c>
      <c r="AD7" s="2654"/>
      <c r="AE7" s="2653">
        <v>2</v>
      </c>
      <c r="AF7" s="2654"/>
    </row>
    <row r="8" spans="1:32" ht="18.95" customHeight="1">
      <c r="A8" s="2651" t="s">
        <v>971</v>
      </c>
      <c r="B8" s="2652" t="s">
        <v>95</v>
      </c>
      <c r="C8" s="2653">
        <v>17</v>
      </c>
      <c r="D8" s="2654"/>
      <c r="E8" s="2653">
        <v>793</v>
      </c>
      <c r="F8" s="2654"/>
      <c r="G8" s="2653">
        <v>424</v>
      </c>
      <c r="H8" s="2654"/>
      <c r="I8" s="2653">
        <v>2</v>
      </c>
      <c r="J8" s="2654"/>
      <c r="K8" s="2653">
        <v>60</v>
      </c>
      <c r="L8" s="2654"/>
      <c r="M8" s="2660">
        <v>774</v>
      </c>
      <c r="N8" s="2661"/>
      <c r="O8" s="2653">
        <v>4</v>
      </c>
      <c r="P8" s="2654"/>
      <c r="Q8" s="2653">
        <v>84</v>
      </c>
      <c r="R8" s="2654"/>
      <c r="S8" s="2653">
        <v>0</v>
      </c>
      <c r="T8" s="2654"/>
      <c r="U8" s="2653">
        <v>0</v>
      </c>
      <c r="V8" s="2654"/>
      <c r="W8" s="2662">
        <v>4323</v>
      </c>
      <c r="X8" s="2663"/>
      <c r="Y8" s="2653">
        <v>0</v>
      </c>
      <c r="Z8" s="2654"/>
      <c r="AA8" s="2653">
        <v>0</v>
      </c>
      <c r="AB8" s="2654"/>
      <c r="AC8" s="2653">
        <v>0</v>
      </c>
      <c r="AD8" s="2654"/>
      <c r="AE8" s="2653">
        <v>0</v>
      </c>
      <c r="AF8" s="2654"/>
    </row>
    <row r="9" spans="1:32" ht="18.95" customHeight="1">
      <c r="A9" s="2651" t="s">
        <v>972</v>
      </c>
      <c r="B9" s="2652" t="s">
        <v>97</v>
      </c>
      <c r="C9" s="2653">
        <v>0</v>
      </c>
      <c r="D9" s="2654"/>
      <c r="E9" s="2653">
        <v>408</v>
      </c>
      <c r="F9" s="2654"/>
      <c r="G9" s="2653">
        <v>179</v>
      </c>
      <c r="H9" s="2654"/>
      <c r="I9" s="2653">
        <v>2</v>
      </c>
      <c r="J9" s="2654"/>
      <c r="K9" s="2653">
        <v>1</v>
      </c>
      <c r="L9" s="2654"/>
      <c r="M9" s="2653">
        <v>93</v>
      </c>
      <c r="N9" s="2657"/>
      <c r="O9" s="2653">
        <v>0</v>
      </c>
      <c r="P9" s="2654"/>
      <c r="Q9" s="2653">
        <v>1</v>
      </c>
      <c r="R9" s="2654"/>
      <c r="S9" s="2653">
        <v>0</v>
      </c>
      <c r="T9" s="2654"/>
      <c r="U9" s="2653">
        <v>0</v>
      </c>
      <c r="V9" s="2654"/>
      <c r="W9" s="2659">
        <v>31</v>
      </c>
      <c r="X9" s="2654"/>
      <c r="Y9" s="2653">
        <v>0</v>
      </c>
      <c r="Z9" s="2654"/>
      <c r="AA9" s="2653">
        <v>0</v>
      </c>
      <c r="AB9" s="2654"/>
      <c r="AC9" s="2653">
        <v>0</v>
      </c>
      <c r="AD9" s="2654"/>
      <c r="AE9" s="2653">
        <v>0</v>
      </c>
      <c r="AF9" s="2654"/>
    </row>
    <row r="10" spans="1:32" ht="18.95" customHeight="1">
      <c r="A10" s="2651" t="s">
        <v>973</v>
      </c>
      <c r="B10" s="2652" t="s">
        <v>99</v>
      </c>
      <c r="C10" s="2653">
        <v>6</v>
      </c>
      <c r="D10" s="2654"/>
      <c r="E10" s="2653">
        <v>205</v>
      </c>
      <c r="F10" s="2654"/>
      <c r="G10" s="2653">
        <v>114</v>
      </c>
      <c r="H10" s="2654"/>
      <c r="I10" s="2653">
        <v>0</v>
      </c>
      <c r="J10" s="2654"/>
      <c r="K10" s="2653">
        <v>10</v>
      </c>
      <c r="L10" s="2654"/>
      <c r="M10" s="2660">
        <v>3</v>
      </c>
      <c r="N10" s="2661"/>
      <c r="O10" s="2653">
        <v>0</v>
      </c>
      <c r="P10" s="2654"/>
      <c r="Q10" s="2653">
        <v>18</v>
      </c>
      <c r="R10" s="2654"/>
      <c r="S10" s="2653">
        <v>0</v>
      </c>
      <c r="T10" s="2654"/>
      <c r="U10" s="2653">
        <v>0</v>
      </c>
      <c r="V10" s="2654"/>
      <c r="W10" s="2662">
        <v>56</v>
      </c>
      <c r="X10" s="2663"/>
      <c r="Y10" s="2653">
        <v>0</v>
      </c>
      <c r="Z10" s="2654"/>
      <c r="AA10" s="2653">
        <v>0</v>
      </c>
      <c r="AB10" s="2654"/>
      <c r="AC10" s="2653">
        <v>0</v>
      </c>
      <c r="AD10" s="2654"/>
      <c r="AE10" s="2653">
        <v>0</v>
      </c>
      <c r="AF10" s="2654"/>
    </row>
    <row r="11" spans="1:32" ht="18.95" customHeight="1">
      <c r="A11" s="2651" t="s">
        <v>974</v>
      </c>
      <c r="B11" s="2652" t="s">
        <v>975</v>
      </c>
      <c r="C11" s="2653">
        <v>3</v>
      </c>
      <c r="D11" s="2654"/>
      <c r="E11" s="2653">
        <v>185</v>
      </c>
      <c r="F11" s="2654"/>
      <c r="G11" s="2653">
        <v>66</v>
      </c>
      <c r="H11" s="2654"/>
      <c r="I11" s="2653">
        <v>0</v>
      </c>
      <c r="J11" s="2654"/>
      <c r="K11" s="2653">
        <v>14</v>
      </c>
      <c r="L11" s="2654"/>
      <c r="M11" s="2653">
        <v>55</v>
      </c>
      <c r="N11" s="2657"/>
      <c r="O11" s="2653">
        <v>0</v>
      </c>
      <c r="P11" s="2654"/>
      <c r="Q11" s="2653">
        <v>3</v>
      </c>
      <c r="R11" s="2654"/>
      <c r="S11" s="2653">
        <v>0</v>
      </c>
      <c r="T11" s="2654"/>
      <c r="U11" s="2653">
        <v>0</v>
      </c>
      <c r="V11" s="2654"/>
      <c r="W11" s="2659">
        <v>0</v>
      </c>
      <c r="X11" s="2654"/>
      <c r="Y11" s="2653">
        <v>0</v>
      </c>
      <c r="Z11" s="2654"/>
      <c r="AA11" s="2653">
        <v>0</v>
      </c>
      <c r="AB11" s="2654"/>
      <c r="AC11" s="2653">
        <v>0</v>
      </c>
      <c r="AD11" s="2654"/>
      <c r="AE11" s="2653">
        <v>0</v>
      </c>
      <c r="AF11" s="2654"/>
    </row>
    <row r="12" spans="1:32" ht="18.95" customHeight="1">
      <c r="A12" s="2651" t="s">
        <v>976</v>
      </c>
      <c r="B12" s="2652" t="s">
        <v>103</v>
      </c>
      <c r="C12" s="2653">
        <v>20</v>
      </c>
      <c r="D12" s="2654"/>
      <c r="E12" s="2653">
        <v>391</v>
      </c>
      <c r="F12" s="2654"/>
      <c r="G12" s="2653">
        <v>171</v>
      </c>
      <c r="H12" s="2654"/>
      <c r="I12" s="2653">
        <v>0</v>
      </c>
      <c r="J12" s="2654"/>
      <c r="K12" s="2653">
        <v>26</v>
      </c>
      <c r="L12" s="2654"/>
      <c r="M12" s="2660">
        <v>986</v>
      </c>
      <c r="N12" s="2661"/>
      <c r="O12" s="2653">
        <v>11</v>
      </c>
      <c r="P12" s="2654"/>
      <c r="Q12" s="2653">
        <v>350</v>
      </c>
      <c r="R12" s="2654"/>
      <c r="S12" s="2653">
        <v>0</v>
      </c>
      <c r="T12" s="2654"/>
      <c r="U12" s="2653">
        <v>0</v>
      </c>
      <c r="V12" s="2654"/>
      <c r="W12" s="2662">
        <v>9</v>
      </c>
      <c r="X12" s="2663"/>
      <c r="Y12" s="2653">
        <v>0</v>
      </c>
      <c r="Z12" s="2654"/>
      <c r="AA12" s="2653">
        <v>0</v>
      </c>
      <c r="AB12" s="2654"/>
      <c r="AC12" s="2653">
        <v>0</v>
      </c>
      <c r="AD12" s="2654"/>
      <c r="AE12" s="2653">
        <v>0</v>
      </c>
      <c r="AF12" s="2654"/>
    </row>
    <row r="13" spans="1:32" ht="18.95" customHeight="1">
      <c r="A13" s="2651" t="s">
        <v>977</v>
      </c>
      <c r="B13" s="2652" t="s">
        <v>105</v>
      </c>
      <c r="C13" s="2653">
        <v>5</v>
      </c>
      <c r="D13" s="2654"/>
      <c r="E13" s="2653">
        <v>178</v>
      </c>
      <c r="F13" s="2654"/>
      <c r="G13" s="2653">
        <v>62</v>
      </c>
      <c r="H13" s="2654"/>
      <c r="I13" s="2653">
        <v>2</v>
      </c>
      <c r="J13" s="2654"/>
      <c r="K13" s="2653">
        <v>2</v>
      </c>
      <c r="L13" s="2654"/>
      <c r="M13" s="2653">
        <v>189</v>
      </c>
      <c r="N13" s="2657"/>
      <c r="O13" s="2653">
        <v>4</v>
      </c>
      <c r="P13" s="2654"/>
      <c r="Q13" s="2653">
        <v>28</v>
      </c>
      <c r="R13" s="2654"/>
      <c r="S13" s="2653">
        <v>0</v>
      </c>
      <c r="T13" s="2654"/>
      <c r="U13" s="2653">
        <v>0</v>
      </c>
      <c r="V13" s="2654"/>
      <c r="W13" s="2659">
        <v>1</v>
      </c>
      <c r="X13" s="2654"/>
      <c r="Y13" s="2653">
        <v>0</v>
      </c>
      <c r="Z13" s="2654"/>
      <c r="AA13" s="2653">
        <v>0</v>
      </c>
      <c r="AB13" s="2654"/>
      <c r="AC13" s="2653">
        <v>0</v>
      </c>
      <c r="AD13" s="2654"/>
      <c r="AE13" s="2653">
        <v>0</v>
      </c>
      <c r="AF13" s="2654"/>
    </row>
    <row r="14" spans="1:32" ht="18.95" customHeight="1">
      <c r="A14" s="2651" t="s">
        <v>1809</v>
      </c>
      <c r="B14" s="2652" t="s">
        <v>107</v>
      </c>
      <c r="C14" s="2653">
        <v>1</v>
      </c>
      <c r="D14" s="2654"/>
      <c r="E14" s="2653">
        <v>0</v>
      </c>
      <c r="F14" s="2654"/>
      <c r="G14" s="2653">
        <v>1</v>
      </c>
      <c r="H14" s="2654"/>
      <c r="I14" s="2653">
        <v>0</v>
      </c>
      <c r="J14" s="2654"/>
      <c r="K14" s="2653">
        <v>7</v>
      </c>
      <c r="L14" s="2654"/>
      <c r="M14" s="2660">
        <v>20</v>
      </c>
      <c r="N14" s="2661"/>
      <c r="O14" s="2653">
        <v>0</v>
      </c>
      <c r="P14" s="2654"/>
      <c r="Q14" s="2653">
        <v>0</v>
      </c>
      <c r="R14" s="2654"/>
      <c r="S14" s="2653">
        <v>0</v>
      </c>
      <c r="T14" s="2654"/>
      <c r="U14" s="2653">
        <v>0</v>
      </c>
      <c r="V14" s="2654"/>
      <c r="W14" s="2662">
        <v>0</v>
      </c>
      <c r="X14" s="2663"/>
      <c r="Y14" s="2653">
        <v>0</v>
      </c>
      <c r="Z14" s="2654"/>
      <c r="AA14" s="2653">
        <v>0</v>
      </c>
      <c r="AB14" s="2654"/>
      <c r="AC14" s="2653">
        <v>0</v>
      </c>
      <c r="AD14" s="2654"/>
      <c r="AE14" s="2653">
        <v>0</v>
      </c>
      <c r="AF14" s="2654"/>
    </row>
    <row r="15" spans="1:32" ht="18.95" customHeight="1">
      <c r="A15" s="2651" t="s">
        <v>978</v>
      </c>
      <c r="B15" s="2652" t="s">
        <v>109</v>
      </c>
      <c r="C15" s="2653">
        <v>7</v>
      </c>
      <c r="D15" s="2654"/>
      <c r="E15" s="2653">
        <v>162</v>
      </c>
      <c r="F15" s="2654"/>
      <c r="G15" s="2653">
        <v>31</v>
      </c>
      <c r="H15" s="2654"/>
      <c r="I15" s="2653">
        <v>0</v>
      </c>
      <c r="J15" s="2654"/>
      <c r="K15" s="2653">
        <v>3</v>
      </c>
      <c r="L15" s="2654"/>
      <c r="M15" s="2653">
        <v>79</v>
      </c>
      <c r="N15" s="2657"/>
      <c r="O15" s="2653">
        <v>0</v>
      </c>
      <c r="P15" s="2654"/>
      <c r="Q15" s="2653">
        <v>27</v>
      </c>
      <c r="R15" s="2654"/>
      <c r="S15" s="2653">
        <v>0</v>
      </c>
      <c r="T15" s="2654"/>
      <c r="U15" s="2653">
        <v>0</v>
      </c>
      <c r="V15" s="2654"/>
      <c r="W15" s="2659">
        <v>0</v>
      </c>
      <c r="X15" s="2654"/>
      <c r="Y15" s="2653">
        <v>0</v>
      </c>
      <c r="Z15" s="2654"/>
      <c r="AA15" s="2653">
        <v>0</v>
      </c>
      <c r="AB15" s="2654"/>
      <c r="AC15" s="2653">
        <v>0</v>
      </c>
      <c r="AD15" s="2654"/>
      <c r="AE15" s="2653">
        <v>0</v>
      </c>
      <c r="AF15" s="2654"/>
    </row>
    <row r="16" spans="1:32" ht="18.95" customHeight="1">
      <c r="A16" s="2651" t="s">
        <v>210</v>
      </c>
      <c r="B16" s="2652" t="s">
        <v>111</v>
      </c>
      <c r="C16" s="2653">
        <v>0</v>
      </c>
      <c r="D16" s="2654"/>
      <c r="E16" s="2653">
        <v>36</v>
      </c>
      <c r="F16" s="2654"/>
      <c r="G16" s="2653">
        <v>15</v>
      </c>
      <c r="H16" s="2654"/>
      <c r="I16" s="2653">
        <v>0</v>
      </c>
      <c r="J16" s="2654"/>
      <c r="K16" s="2653">
        <v>3</v>
      </c>
      <c r="L16" s="2654"/>
      <c r="M16" s="2660">
        <v>51</v>
      </c>
      <c r="N16" s="2661"/>
      <c r="O16" s="2653">
        <v>0</v>
      </c>
      <c r="P16" s="2654"/>
      <c r="Q16" s="2653">
        <v>1</v>
      </c>
      <c r="R16" s="2654"/>
      <c r="S16" s="2653">
        <v>0</v>
      </c>
      <c r="T16" s="2654"/>
      <c r="U16" s="2653">
        <v>0</v>
      </c>
      <c r="V16" s="2654"/>
      <c r="W16" s="2662">
        <v>0</v>
      </c>
      <c r="X16" s="2663"/>
      <c r="Y16" s="2653">
        <v>0</v>
      </c>
      <c r="Z16" s="2654"/>
      <c r="AA16" s="2653">
        <v>0</v>
      </c>
      <c r="AB16" s="2654"/>
      <c r="AC16" s="2653">
        <v>0</v>
      </c>
      <c r="AD16" s="2654"/>
      <c r="AE16" s="2653">
        <v>0</v>
      </c>
      <c r="AF16" s="2654"/>
    </row>
    <row r="17" spans="1:32" ht="18.95" customHeight="1">
      <c r="A17" s="2651" t="s">
        <v>979</v>
      </c>
      <c r="B17" s="2652" t="s">
        <v>113</v>
      </c>
      <c r="C17" s="2653">
        <v>1</v>
      </c>
      <c r="D17" s="2654"/>
      <c r="E17" s="2653">
        <v>176</v>
      </c>
      <c r="F17" s="2654"/>
      <c r="G17" s="2653">
        <v>40</v>
      </c>
      <c r="H17" s="2654"/>
      <c r="I17" s="2653">
        <v>0</v>
      </c>
      <c r="J17" s="2654"/>
      <c r="K17" s="2653">
        <v>0</v>
      </c>
      <c r="L17" s="2654"/>
      <c r="M17" s="2653">
        <v>3</v>
      </c>
      <c r="N17" s="2657"/>
      <c r="O17" s="2653">
        <v>0</v>
      </c>
      <c r="P17" s="2654"/>
      <c r="Q17" s="2653">
        <v>0</v>
      </c>
      <c r="R17" s="2654"/>
      <c r="S17" s="2653">
        <v>0</v>
      </c>
      <c r="T17" s="2654"/>
      <c r="U17" s="2653">
        <v>0</v>
      </c>
      <c r="V17" s="2654"/>
      <c r="W17" s="2659">
        <v>0</v>
      </c>
      <c r="X17" s="2654"/>
      <c r="Y17" s="2653">
        <v>0</v>
      </c>
      <c r="Z17" s="2654"/>
      <c r="AA17" s="2653">
        <v>0</v>
      </c>
      <c r="AB17" s="2654"/>
      <c r="AC17" s="2653">
        <v>0</v>
      </c>
      <c r="AD17" s="2654"/>
      <c r="AE17" s="2653">
        <v>0</v>
      </c>
      <c r="AF17" s="2654"/>
    </row>
    <row r="18" spans="1:32" ht="18.95" customHeight="1">
      <c r="A18" s="2651" t="s">
        <v>114</v>
      </c>
      <c r="B18" s="2652" t="s">
        <v>980</v>
      </c>
      <c r="C18" s="2653">
        <v>1</v>
      </c>
      <c r="D18" s="2654"/>
      <c r="E18" s="2653">
        <v>9</v>
      </c>
      <c r="F18" s="2654"/>
      <c r="G18" s="2653">
        <v>8</v>
      </c>
      <c r="H18" s="2654"/>
      <c r="I18" s="2653">
        <v>0</v>
      </c>
      <c r="J18" s="2654"/>
      <c r="K18" s="2653">
        <v>0</v>
      </c>
      <c r="L18" s="2654"/>
      <c r="M18" s="2660">
        <v>19</v>
      </c>
      <c r="N18" s="2661"/>
      <c r="O18" s="2653">
        <v>0</v>
      </c>
      <c r="P18" s="2654"/>
      <c r="Q18" s="2653">
        <v>4</v>
      </c>
      <c r="R18" s="2654"/>
      <c r="S18" s="2653">
        <v>0</v>
      </c>
      <c r="T18" s="2654"/>
      <c r="U18" s="2653">
        <v>0</v>
      </c>
      <c r="V18" s="2654"/>
      <c r="W18" s="2662">
        <v>0</v>
      </c>
      <c r="X18" s="2663"/>
      <c r="Y18" s="2653">
        <v>0</v>
      </c>
      <c r="Z18" s="2654"/>
      <c r="AA18" s="2653">
        <v>0</v>
      </c>
      <c r="AB18" s="2654"/>
      <c r="AC18" s="2653">
        <v>0</v>
      </c>
      <c r="AD18" s="2654"/>
      <c r="AE18" s="2653">
        <v>0</v>
      </c>
      <c r="AF18" s="2654"/>
    </row>
    <row r="19" spans="1:32" ht="18.95" customHeight="1">
      <c r="A19" s="2651" t="s">
        <v>981</v>
      </c>
      <c r="B19" s="2652" t="s">
        <v>117</v>
      </c>
      <c r="C19" s="2653">
        <v>0</v>
      </c>
      <c r="D19" s="2654"/>
      <c r="E19" s="2653">
        <v>101</v>
      </c>
      <c r="F19" s="2654"/>
      <c r="G19" s="2653">
        <v>35</v>
      </c>
      <c r="H19" s="2654"/>
      <c r="I19" s="2653">
        <v>0</v>
      </c>
      <c r="J19" s="2654"/>
      <c r="K19" s="2653">
        <v>0</v>
      </c>
      <c r="L19" s="2654"/>
      <c r="M19" s="2653">
        <v>5</v>
      </c>
      <c r="N19" s="2657"/>
      <c r="O19" s="2653">
        <v>0</v>
      </c>
      <c r="P19" s="2654"/>
      <c r="Q19" s="2653">
        <v>0</v>
      </c>
      <c r="R19" s="2654"/>
      <c r="S19" s="2653">
        <v>0</v>
      </c>
      <c r="T19" s="2654"/>
      <c r="U19" s="2653">
        <v>0</v>
      </c>
      <c r="V19" s="2654"/>
      <c r="W19" s="2659">
        <v>0</v>
      </c>
      <c r="X19" s="2654"/>
      <c r="Y19" s="2653">
        <v>0</v>
      </c>
      <c r="Z19" s="2654"/>
      <c r="AA19" s="2653">
        <v>0</v>
      </c>
      <c r="AB19" s="2654"/>
      <c r="AC19" s="2653">
        <v>0</v>
      </c>
      <c r="AD19" s="2654"/>
      <c r="AE19" s="2653">
        <v>0</v>
      </c>
      <c r="AF19" s="2654"/>
    </row>
    <row r="20" spans="1:32" ht="18.95" customHeight="1">
      <c r="A20" s="2651" t="s">
        <v>1810</v>
      </c>
      <c r="B20" s="2652" t="s">
        <v>119</v>
      </c>
      <c r="C20" s="2653">
        <v>4</v>
      </c>
      <c r="D20" s="2654"/>
      <c r="E20" s="2653">
        <v>384</v>
      </c>
      <c r="F20" s="2654"/>
      <c r="G20" s="2653">
        <v>52</v>
      </c>
      <c r="H20" s="2654"/>
      <c r="I20" s="2653">
        <v>2</v>
      </c>
      <c r="J20" s="2654"/>
      <c r="K20" s="2653">
        <v>0</v>
      </c>
      <c r="L20" s="2654"/>
      <c r="M20" s="2660">
        <v>0</v>
      </c>
      <c r="N20" s="2661"/>
      <c r="O20" s="2653">
        <v>1</v>
      </c>
      <c r="P20" s="2654"/>
      <c r="Q20" s="2653">
        <v>16</v>
      </c>
      <c r="R20" s="2654"/>
      <c r="S20" s="2653">
        <v>0</v>
      </c>
      <c r="T20" s="2654"/>
      <c r="U20" s="2653">
        <v>1</v>
      </c>
      <c r="V20" s="2654"/>
      <c r="W20" s="2662">
        <v>550</v>
      </c>
      <c r="X20" s="2663"/>
      <c r="Y20" s="2653">
        <v>0</v>
      </c>
      <c r="Z20" s="2654"/>
      <c r="AA20" s="2653">
        <v>0</v>
      </c>
      <c r="AB20" s="2654"/>
      <c r="AC20" s="2653">
        <v>0</v>
      </c>
      <c r="AD20" s="2654"/>
      <c r="AE20" s="2653">
        <v>0</v>
      </c>
      <c r="AF20" s="2654"/>
    </row>
    <row r="21" spans="1:32" ht="18.95" customHeight="1">
      <c r="A21" s="2651" t="s">
        <v>982</v>
      </c>
      <c r="B21" s="2652" t="s">
        <v>983</v>
      </c>
      <c r="C21" s="2653">
        <v>2</v>
      </c>
      <c r="D21" s="2654"/>
      <c r="E21" s="2653">
        <v>140</v>
      </c>
      <c r="F21" s="2654"/>
      <c r="G21" s="2653">
        <v>16</v>
      </c>
      <c r="H21" s="2654"/>
      <c r="I21" s="2653">
        <v>1</v>
      </c>
      <c r="J21" s="2654"/>
      <c r="K21" s="2653">
        <v>3</v>
      </c>
      <c r="L21" s="2654"/>
      <c r="M21" s="2653">
        <v>40</v>
      </c>
      <c r="N21" s="2657"/>
      <c r="O21" s="2653">
        <v>6</v>
      </c>
      <c r="P21" s="2654"/>
      <c r="Q21" s="2653">
        <v>20</v>
      </c>
      <c r="R21" s="2654"/>
      <c r="S21" s="2653">
        <v>0</v>
      </c>
      <c r="T21" s="2654"/>
      <c r="U21" s="2653">
        <v>0</v>
      </c>
      <c r="V21" s="2654"/>
      <c r="W21" s="2659">
        <v>2</v>
      </c>
      <c r="X21" s="2654"/>
      <c r="Y21" s="2653">
        <v>0</v>
      </c>
      <c r="Z21" s="2654"/>
      <c r="AA21" s="2653">
        <v>0</v>
      </c>
      <c r="AB21" s="2654"/>
      <c r="AC21" s="2653">
        <v>0</v>
      </c>
      <c r="AD21" s="2654"/>
      <c r="AE21" s="2653">
        <v>36</v>
      </c>
      <c r="AF21" s="2654"/>
    </row>
    <row r="22" spans="1:32" ht="18.95" customHeight="1">
      <c r="A22" s="2651" t="s">
        <v>984</v>
      </c>
      <c r="B22" s="2652" t="s">
        <v>123</v>
      </c>
      <c r="C22" s="2653">
        <v>0</v>
      </c>
      <c r="D22" s="2654"/>
      <c r="E22" s="2653">
        <v>24</v>
      </c>
      <c r="F22" s="2654"/>
      <c r="G22" s="2653">
        <v>29</v>
      </c>
      <c r="H22" s="2654"/>
      <c r="I22" s="2653">
        <v>0</v>
      </c>
      <c r="J22" s="2654"/>
      <c r="K22" s="2653">
        <v>5</v>
      </c>
      <c r="L22" s="2654"/>
      <c r="M22" s="2660">
        <v>0</v>
      </c>
      <c r="N22" s="2661"/>
      <c r="O22" s="2653">
        <v>0</v>
      </c>
      <c r="P22" s="2654"/>
      <c r="Q22" s="2653">
        <v>12</v>
      </c>
      <c r="R22" s="2654"/>
      <c r="S22" s="2653">
        <v>0</v>
      </c>
      <c r="T22" s="2654"/>
      <c r="U22" s="2653">
        <v>0</v>
      </c>
      <c r="V22" s="2654"/>
      <c r="W22" s="2662">
        <v>0</v>
      </c>
      <c r="X22" s="2663"/>
      <c r="Y22" s="2653">
        <v>0</v>
      </c>
      <c r="Z22" s="2654"/>
      <c r="AA22" s="2653">
        <v>0</v>
      </c>
      <c r="AB22" s="2654"/>
      <c r="AC22" s="2653">
        <v>0</v>
      </c>
      <c r="AD22" s="2654"/>
      <c r="AE22" s="2653">
        <v>0</v>
      </c>
      <c r="AF22" s="2654"/>
    </row>
    <row r="23" spans="1:32" ht="18.95" customHeight="1">
      <c r="A23" s="2651" t="s">
        <v>1811</v>
      </c>
      <c r="B23" s="2652" t="s">
        <v>125</v>
      </c>
      <c r="C23" s="2653">
        <v>0</v>
      </c>
      <c r="D23" s="2654"/>
      <c r="E23" s="2653">
        <v>17</v>
      </c>
      <c r="F23" s="2654"/>
      <c r="G23" s="2653">
        <v>8</v>
      </c>
      <c r="H23" s="2654"/>
      <c r="I23" s="2653">
        <v>0</v>
      </c>
      <c r="J23" s="2654"/>
      <c r="K23" s="2653">
        <v>0</v>
      </c>
      <c r="L23" s="2654"/>
      <c r="M23" s="2653">
        <v>0</v>
      </c>
      <c r="N23" s="2657"/>
      <c r="O23" s="2653">
        <v>0</v>
      </c>
      <c r="P23" s="2654"/>
      <c r="Q23" s="2653">
        <v>0</v>
      </c>
      <c r="R23" s="2654"/>
      <c r="S23" s="2653">
        <v>0</v>
      </c>
      <c r="T23" s="2654"/>
      <c r="U23" s="2653">
        <v>0</v>
      </c>
      <c r="V23" s="2654"/>
      <c r="W23" s="2659">
        <v>0</v>
      </c>
      <c r="X23" s="2654"/>
      <c r="Y23" s="2653">
        <v>0</v>
      </c>
      <c r="Z23" s="2654"/>
      <c r="AA23" s="2653">
        <v>0</v>
      </c>
      <c r="AB23" s="2654"/>
      <c r="AC23" s="2653">
        <v>0</v>
      </c>
      <c r="AD23" s="2654"/>
      <c r="AE23" s="2653">
        <v>0</v>
      </c>
      <c r="AF23" s="2654"/>
    </row>
    <row r="24" spans="1:32" ht="18.95" customHeight="1">
      <c r="A24" s="2664" t="s">
        <v>985</v>
      </c>
      <c r="B24" s="2665" t="s">
        <v>127</v>
      </c>
      <c r="C24" s="2653">
        <v>2</v>
      </c>
      <c r="D24" s="2654"/>
      <c r="E24" s="2653">
        <v>2</v>
      </c>
      <c r="F24" s="2654"/>
      <c r="G24" s="2653">
        <v>3</v>
      </c>
      <c r="H24" s="2654"/>
      <c r="I24" s="2653">
        <v>0</v>
      </c>
      <c r="J24" s="2654"/>
      <c r="K24" s="2653">
        <v>5</v>
      </c>
      <c r="L24" s="2654"/>
      <c r="M24" s="2655">
        <v>7</v>
      </c>
      <c r="N24" s="2666"/>
      <c r="O24" s="2653">
        <v>0</v>
      </c>
      <c r="P24" s="2654"/>
      <c r="Q24" s="2653">
        <v>0</v>
      </c>
      <c r="R24" s="2654"/>
      <c r="S24" s="2653">
        <v>0</v>
      </c>
      <c r="T24" s="2654"/>
      <c r="U24" s="2653">
        <v>0</v>
      </c>
      <c r="V24" s="2654"/>
      <c r="W24" s="2662">
        <v>0</v>
      </c>
      <c r="X24" s="2663"/>
      <c r="Y24" s="2653">
        <v>0</v>
      </c>
      <c r="Z24" s="2654"/>
      <c r="AA24" s="2653">
        <v>0</v>
      </c>
      <c r="AB24" s="2654"/>
      <c r="AC24" s="2653">
        <v>0</v>
      </c>
      <c r="AD24" s="2654"/>
      <c r="AE24" s="2653">
        <v>0</v>
      </c>
      <c r="AF24" s="2654"/>
    </row>
    <row r="25" spans="1:32" ht="18.95" customHeight="1" thickBot="1">
      <c r="A25" s="2667" t="s">
        <v>128</v>
      </c>
      <c r="B25" s="2668" t="s">
        <v>129</v>
      </c>
      <c r="C25" s="2669">
        <v>0</v>
      </c>
      <c r="D25" s="2670"/>
      <c r="E25" s="2669">
        <v>107</v>
      </c>
      <c r="F25" s="2670"/>
      <c r="G25" s="2669">
        <v>31</v>
      </c>
      <c r="H25" s="2670"/>
      <c r="I25" s="2669">
        <v>0</v>
      </c>
      <c r="J25" s="2670"/>
      <c r="K25" s="2669">
        <v>1</v>
      </c>
      <c r="L25" s="2670"/>
      <c r="M25" s="2660">
        <v>0</v>
      </c>
      <c r="N25" s="2661"/>
      <c r="O25" s="2669">
        <v>0</v>
      </c>
      <c r="P25" s="2670"/>
      <c r="Q25" s="2669">
        <v>1</v>
      </c>
      <c r="R25" s="2670"/>
      <c r="S25" s="2669">
        <v>0</v>
      </c>
      <c r="T25" s="2670"/>
      <c r="U25" s="2669">
        <v>0</v>
      </c>
      <c r="V25" s="2670"/>
      <c r="W25" s="2671">
        <v>2</v>
      </c>
      <c r="X25" s="2672"/>
      <c r="Y25" s="2669">
        <v>0</v>
      </c>
      <c r="Z25" s="2670"/>
      <c r="AA25" s="2669">
        <v>0</v>
      </c>
      <c r="AB25" s="2670"/>
      <c r="AC25" s="2669">
        <v>0</v>
      </c>
      <c r="AD25" s="2670"/>
      <c r="AE25" s="2669">
        <v>0</v>
      </c>
      <c r="AF25" s="2670"/>
    </row>
    <row r="26" spans="1:32">
      <c r="A26" s="2673" t="s">
        <v>424</v>
      </c>
      <c r="B26" s="2674" t="s">
        <v>131</v>
      </c>
      <c r="C26" s="2675">
        <f>SUM(C6:C25)</f>
        <v>100</v>
      </c>
      <c r="D26" s="2608"/>
      <c r="E26" s="2675">
        <f>SUM(E6:E25)</f>
        <v>4327</v>
      </c>
      <c r="F26" s="2608"/>
      <c r="G26" s="2675">
        <f>SUM(G6:G25)</f>
        <v>1947</v>
      </c>
      <c r="H26" s="2608"/>
      <c r="I26" s="2675">
        <f>SUM(I6:I25)</f>
        <v>31</v>
      </c>
      <c r="J26" s="2608"/>
      <c r="K26" s="2675">
        <f>SUM(K6:K25)</f>
        <v>164</v>
      </c>
      <c r="L26" s="2608"/>
      <c r="M26" s="2675">
        <f>SUM(M6:M25)</f>
        <v>2336</v>
      </c>
      <c r="N26" s="2676"/>
      <c r="O26" s="2675">
        <f>SUM(O6:O25)</f>
        <v>32</v>
      </c>
      <c r="P26" s="2608"/>
      <c r="Q26" s="2675">
        <f>SUM(Q6:Q25)</f>
        <v>744</v>
      </c>
      <c r="R26" s="2608"/>
      <c r="S26" s="2675">
        <f>SUM(S6:S25)</f>
        <v>0</v>
      </c>
      <c r="T26" s="2608"/>
      <c r="U26" s="2675">
        <f>SUM(U6:U25)</f>
        <v>2</v>
      </c>
      <c r="V26" s="2608"/>
      <c r="W26" s="2675">
        <f>SUM(W6:W25)</f>
        <v>5428</v>
      </c>
      <c r="X26" s="2608"/>
      <c r="Y26" s="2675">
        <f>SUM(Y6:Y25)</f>
        <v>0</v>
      </c>
      <c r="Z26" s="2608"/>
      <c r="AA26" s="2675">
        <f>SUM(AA6:AA25)</f>
        <v>0</v>
      </c>
      <c r="AB26" s="2608"/>
      <c r="AC26" s="2675">
        <f>SUM(AC6:AC25)</f>
        <v>0</v>
      </c>
      <c r="AD26" s="2608"/>
      <c r="AE26" s="2675">
        <f>SUM(AE6:AE25)</f>
        <v>38</v>
      </c>
      <c r="AF26" s="2608"/>
    </row>
    <row r="27" spans="1:32">
      <c r="A27" s="2677" t="s">
        <v>1848</v>
      </c>
      <c r="B27" s="2677"/>
      <c r="C27" s="2677"/>
      <c r="D27" s="2677"/>
      <c r="AF27" s="2613" t="s">
        <v>1849</v>
      </c>
    </row>
  </sheetData>
  <mergeCells count="341">
    <mergeCell ref="AC26:AD26"/>
    <mergeCell ref="AE26:AF26"/>
    <mergeCell ref="A27:D27"/>
    <mergeCell ref="Q26:R26"/>
    <mergeCell ref="S26:T26"/>
    <mergeCell ref="U26:V26"/>
    <mergeCell ref="W26:X26"/>
    <mergeCell ref="Y26:Z26"/>
    <mergeCell ref="AA26:AB26"/>
    <mergeCell ref="AA25:AB25"/>
    <mergeCell ref="AC25:AD25"/>
    <mergeCell ref="AE25:AF25"/>
    <mergeCell ref="C26:D26"/>
    <mergeCell ref="E26:F26"/>
    <mergeCell ref="G26:H26"/>
    <mergeCell ref="I26:J26"/>
    <mergeCell ref="K26:L26"/>
    <mergeCell ref="M26:N26"/>
    <mergeCell ref="O26:P26"/>
    <mergeCell ref="O25:P25"/>
    <mergeCell ref="Q25:R25"/>
    <mergeCell ref="S25:T25"/>
    <mergeCell ref="U25:V25"/>
    <mergeCell ref="W25:X25"/>
    <mergeCell ref="Y25:Z25"/>
    <mergeCell ref="C25:D25"/>
    <mergeCell ref="E25:F25"/>
    <mergeCell ref="G25:H25"/>
    <mergeCell ref="I25:J25"/>
    <mergeCell ref="K25:L25"/>
    <mergeCell ref="M25:N25"/>
    <mergeCell ref="U24:V24"/>
    <mergeCell ref="W24:X24"/>
    <mergeCell ref="Y24:Z24"/>
    <mergeCell ref="AA24:AB24"/>
    <mergeCell ref="AC24:AD24"/>
    <mergeCell ref="AE24:AF24"/>
    <mergeCell ref="AE23:AF23"/>
    <mergeCell ref="C24:D24"/>
    <mergeCell ref="E24:F24"/>
    <mergeCell ref="G24:H24"/>
    <mergeCell ref="I24:J24"/>
    <mergeCell ref="K24:L24"/>
    <mergeCell ref="M24:N24"/>
    <mergeCell ref="O24:P24"/>
    <mergeCell ref="Q24:R24"/>
    <mergeCell ref="S24:T24"/>
    <mergeCell ref="S23:T23"/>
    <mergeCell ref="U23:V23"/>
    <mergeCell ref="W23:X23"/>
    <mergeCell ref="Y23:Z23"/>
    <mergeCell ref="AA23:AB23"/>
    <mergeCell ref="AC23:AD23"/>
    <mergeCell ref="AC22:AD22"/>
    <mergeCell ref="AE22:AF22"/>
    <mergeCell ref="C23:D23"/>
    <mergeCell ref="E23:F23"/>
    <mergeCell ref="G23:H23"/>
    <mergeCell ref="I23:J23"/>
    <mergeCell ref="K23:L23"/>
    <mergeCell ref="M23:N23"/>
    <mergeCell ref="O23:P23"/>
    <mergeCell ref="Q23:R23"/>
    <mergeCell ref="Q22:R22"/>
    <mergeCell ref="S22:T22"/>
    <mergeCell ref="U22:V22"/>
    <mergeCell ref="W22:X22"/>
    <mergeCell ref="Y22:Z22"/>
    <mergeCell ref="AA22:AB22"/>
    <mergeCell ref="AA21:AB21"/>
    <mergeCell ref="AC21:AD21"/>
    <mergeCell ref="AE21:AF21"/>
    <mergeCell ref="C22:D22"/>
    <mergeCell ref="E22:F22"/>
    <mergeCell ref="G22:H22"/>
    <mergeCell ref="I22:J22"/>
    <mergeCell ref="K22:L22"/>
    <mergeCell ref="M22:N22"/>
    <mergeCell ref="O22:P22"/>
    <mergeCell ref="O21:P21"/>
    <mergeCell ref="Q21:R21"/>
    <mergeCell ref="S21:T21"/>
    <mergeCell ref="U21:V21"/>
    <mergeCell ref="W21:X21"/>
    <mergeCell ref="Y21:Z21"/>
    <mergeCell ref="C21:D21"/>
    <mergeCell ref="E21:F21"/>
    <mergeCell ref="G21:H21"/>
    <mergeCell ref="I21:J21"/>
    <mergeCell ref="K21:L21"/>
    <mergeCell ref="M21:N21"/>
    <mergeCell ref="U20:V20"/>
    <mergeCell ref="W20:X20"/>
    <mergeCell ref="Y20:Z20"/>
    <mergeCell ref="AA20:AB20"/>
    <mergeCell ref="AC20:AD20"/>
    <mergeCell ref="AE20:AF20"/>
    <mergeCell ref="AE19:AF19"/>
    <mergeCell ref="C20:D20"/>
    <mergeCell ref="E20:F20"/>
    <mergeCell ref="G20:H20"/>
    <mergeCell ref="I20:J20"/>
    <mergeCell ref="K20:L20"/>
    <mergeCell ref="M20:N20"/>
    <mergeCell ref="O20:P20"/>
    <mergeCell ref="Q20:R20"/>
    <mergeCell ref="S20:T20"/>
    <mergeCell ref="S19:T19"/>
    <mergeCell ref="U19:V19"/>
    <mergeCell ref="W19:X19"/>
    <mergeCell ref="Y19:Z19"/>
    <mergeCell ref="AA19:AB19"/>
    <mergeCell ref="AC19:AD19"/>
    <mergeCell ref="AC18:AD18"/>
    <mergeCell ref="AE18:AF18"/>
    <mergeCell ref="C19:D19"/>
    <mergeCell ref="E19:F19"/>
    <mergeCell ref="G19:H19"/>
    <mergeCell ref="I19:J19"/>
    <mergeCell ref="K19:L19"/>
    <mergeCell ref="M19:N19"/>
    <mergeCell ref="O19:P19"/>
    <mergeCell ref="Q19:R19"/>
    <mergeCell ref="Q18:R18"/>
    <mergeCell ref="S18:T18"/>
    <mergeCell ref="U18:V18"/>
    <mergeCell ref="W18:X18"/>
    <mergeCell ref="Y18:Z18"/>
    <mergeCell ref="AA18:AB18"/>
    <mergeCell ref="AA17:AB17"/>
    <mergeCell ref="AC17:AD17"/>
    <mergeCell ref="AE17:AF17"/>
    <mergeCell ref="C18:D18"/>
    <mergeCell ref="E18:F18"/>
    <mergeCell ref="G18:H18"/>
    <mergeCell ref="I18:J18"/>
    <mergeCell ref="K18:L18"/>
    <mergeCell ref="M18:N18"/>
    <mergeCell ref="O18:P18"/>
    <mergeCell ref="O17:P17"/>
    <mergeCell ref="Q17:R17"/>
    <mergeCell ref="S17:T17"/>
    <mergeCell ref="U17:V17"/>
    <mergeCell ref="W17:X17"/>
    <mergeCell ref="Y17:Z17"/>
    <mergeCell ref="C17:D17"/>
    <mergeCell ref="E17:F17"/>
    <mergeCell ref="G17:H17"/>
    <mergeCell ref="I17:J17"/>
    <mergeCell ref="K17:L17"/>
    <mergeCell ref="M17:N17"/>
    <mergeCell ref="U16:V16"/>
    <mergeCell ref="W16:X16"/>
    <mergeCell ref="Y16:Z16"/>
    <mergeCell ref="AA16:AB16"/>
    <mergeCell ref="AC16:AD16"/>
    <mergeCell ref="AE16:AF16"/>
    <mergeCell ref="AE15:AF15"/>
    <mergeCell ref="C16:D16"/>
    <mergeCell ref="E16:F16"/>
    <mergeCell ref="G16:H16"/>
    <mergeCell ref="I16:J16"/>
    <mergeCell ref="K16:L16"/>
    <mergeCell ref="M16:N16"/>
    <mergeCell ref="O16:P16"/>
    <mergeCell ref="Q16:R16"/>
    <mergeCell ref="S16:T16"/>
    <mergeCell ref="S15:T15"/>
    <mergeCell ref="U15:V15"/>
    <mergeCell ref="W15:X15"/>
    <mergeCell ref="Y15:Z15"/>
    <mergeCell ref="AA15:AB15"/>
    <mergeCell ref="AC15:AD15"/>
    <mergeCell ref="AC14:AD14"/>
    <mergeCell ref="AE14:AF14"/>
    <mergeCell ref="C15:D15"/>
    <mergeCell ref="E15:F15"/>
    <mergeCell ref="G15:H15"/>
    <mergeCell ref="I15:J15"/>
    <mergeCell ref="K15:L15"/>
    <mergeCell ref="M15:N15"/>
    <mergeCell ref="O15:P15"/>
    <mergeCell ref="Q15:R15"/>
    <mergeCell ref="Q14:R14"/>
    <mergeCell ref="S14:T14"/>
    <mergeCell ref="U14:V14"/>
    <mergeCell ref="W14:X14"/>
    <mergeCell ref="Y14:Z14"/>
    <mergeCell ref="AA14:AB14"/>
    <mergeCell ref="AA13:AB13"/>
    <mergeCell ref="AC13:AD13"/>
    <mergeCell ref="AE13:AF13"/>
    <mergeCell ref="C14:D14"/>
    <mergeCell ref="E14:F14"/>
    <mergeCell ref="G14:H14"/>
    <mergeCell ref="I14:J14"/>
    <mergeCell ref="K14:L14"/>
    <mergeCell ref="M14:N14"/>
    <mergeCell ref="O14:P14"/>
    <mergeCell ref="O13:P13"/>
    <mergeCell ref="Q13:R13"/>
    <mergeCell ref="S13:T13"/>
    <mergeCell ref="U13:V13"/>
    <mergeCell ref="W13:X13"/>
    <mergeCell ref="Y13:Z13"/>
    <mergeCell ref="C13:D13"/>
    <mergeCell ref="E13:F13"/>
    <mergeCell ref="G13:H13"/>
    <mergeCell ref="I13:J13"/>
    <mergeCell ref="K13:L13"/>
    <mergeCell ref="M13:N13"/>
    <mergeCell ref="U12:V12"/>
    <mergeCell ref="W12:X12"/>
    <mergeCell ref="Y12:Z12"/>
    <mergeCell ref="AA12:AB12"/>
    <mergeCell ref="AC12:AD12"/>
    <mergeCell ref="AE12:AF12"/>
    <mergeCell ref="AE11:AF11"/>
    <mergeCell ref="C12:D12"/>
    <mergeCell ref="E12:F12"/>
    <mergeCell ref="G12:H12"/>
    <mergeCell ref="I12:J12"/>
    <mergeCell ref="K12:L12"/>
    <mergeCell ref="M12:N12"/>
    <mergeCell ref="O12:P12"/>
    <mergeCell ref="Q12:R12"/>
    <mergeCell ref="S12:T12"/>
    <mergeCell ref="S11:T11"/>
    <mergeCell ref="U11:V11"/>
    <mergeCell ref="W11:X11"/>
    <mergeCell ref="Y11:Z11"/>
    <mergeCell ref="AA11:AB11"/>
    <mergeCell ref="AC11:AD11"/>
    <mergeCell ref="AC10:AD10"/>
    <mergeCell ref="AE10:AF10"/>
    <mergeCell ref="C11:D11"/>
    <mergeCell ref="E11:F11"/>
    <mergeCell ref="G11:H11"/>
    <mergeCell ref="I11:J11"/>
    <mergeCell ref="K11:L11"/>
    <mergeCell ref="M11:N11"/>
    <mergeCell ref="O11:P11"/>
    <mergeCell ref="Q11:R11"/>
    <mergeCell ref="Q10:R10"/>
    <mergeCell ref="S10:T10"/>
    <mergeCell ref="U10:V10"/>
    <mergeCell ref="W10:X10"/>
    <mergeCell ref="Y10:Z10"/>
    <mergeCell ref="AA10:AB10"/>
    <mergeCell ref="AA9:AB9"/>
    <mergeCell ref="AC9:AD9"/>
    <mergeCell ref="AE9:AF9"/>
    <mergeCell ref="C10:D10"/>
    <mergeCell ref="E10:F10"/>
    <mergeCell ref="G10:H10"/>
    <mergeCell ref="I10:J10"/>
    <mergeCell ref="K10:L10"/>
    <mergeCell ref="M10:N10"/>
    <mergeCell ref="O10:P10"/>
    <mergeCell ref="O9:P9"/>
    <mergeCell ref="Q9:R9"/>
    <mergeCell ref="S9:T9"/>
    <mergeCell ref="U9:V9"/>
    <mergeCell ref="W9:X9"/>
    <mergeCell ref="Y9:Z9"/>
    <mergeCell ref="C9:D9"/>
    <mergeCell ref="E9:F9"/>
    <mergeCell ref="G9:H9"/>
    <mergeCell ref="I9:J9"/>
    <mergeCell ref="K9:L9"/>
    <mergeCell ref="M9:N9"/>
    <mergeCell ref="U8:V8"/>
    <mergeCell ref="W8:X8"/>
    <mergeCell ref="Y8:Z8"/>
    <mergeCell ref="AA8:AB8"/>
    <mergeCell ref="AC8:AD8"/>
    <mergeCell ref="AE8:AF8"/>
    <mergeCell ref="AE7:AF7"/>
    <mergeCell ref="C8:D8"/>
    <mergeCell ref="E8:F8"/>
    <mergeCell ref="G8:H8"/>
    <mergeCell ref="I8:J8"/>
    <mergeCell ref="K8:L8"/>
    <mergeCell ref="M8:N8"/>
    <mergeCell ref="O8:P8"/>
    <mergeCell ref="Q8:R8"/>
    <mergeCell ref="S8:T8"/>
    <mergeCell ref="S7:T7"/>
    <mergeCell ref="U7:V7"/>
    <mergeCell ref="W7:X7"/>
    <mergeCell ref="Y7:Z7"/>
    <mergeCell ref="AA7:AB7"/>
    <mergeCell ref="AC7:AD7"/>
    <mergeCell ref="AC6:AD6"/>
    <mergeCell ref="AE6:AF6"/>
    <mergeCell ref="C7:D7"/>
    <mergeCell ref="E7:F7"/>
    <mergeCell ref="G7:H7"/>
    <mergeCell ref="I7:J7"/>
    <mergeCell ref="K7:L7"/>
    <mergeCell ref="M7:N7"/>
    <mergeCell ref="O7:P7"/>
    <mergeCell ref="Q7:R7"/>
    <mergeCell ref="Q6:R6"/>
    <mergeCell ref="S6:T6"/>
    <mergeCell ref="U6:V6"/>
    <mergeCell ref="W6:X6"/>
    <mergeCell ref="Y6:Z6"/>
    <mergeCell ref="AA6:AB6"/>
    <mergeCell ref="AD4:AD5"/>
    <mergeCell ref="AE4:AE5"/>
    <mergeCell ref="AF4:AF5"/>
    <mergeCell ref="C6:D6"/>
    <mergeCell ref="E6:F6"/>
    <mergeCell ref="G6:H6"/>
    <mergeCell ref="I6:J6"/>
    <mergeCell ref="K6:L6"/>
    <mergeCell ref="M6:N6"/>
    <mergeCell ref="O6:P6"/>
    <mergeCell ref="V4:V5"/>
    <mergeCell ref="Y4:Y5"/>
    <mergeCell ref="Z4:Z5"/>
    <mergeCell ref="AA4:AA5"/>
    <mergeCell ref="AB4:AB5"/>
    <mergeCell ref="AC4:AC5"/>
    <mergeCell ref="P4:P5"/>
    <mergeCell ref="Q4:Q5"/>
    <mergeCell ref="R4:R5"/>
    <mergeCell ref="S4:S5"/>
    <mergeCell ref="T4:T5"/>
    <mergeCell ref="U4:U5"/>
    <mergeCell ref="A1:AF1"/>
    <mergeCell ref="A2:AF2"/>
    <mergeCell ref="A4:A5"/>
    <mergeCell ref="B4:B5"/>
    <mergeCell ref="C4:J4"/>
    <mergeCell ref="K4:K5"/>
    <mergeCell ref="L4:L5"/>
    <mergeCell ref="M4:M5"/>
    <mergeCell ref="N4:N5"/>
    <mergeCell ref="O4:O5"/>
  </mergeCells>
  <printOptions horizontalCentered="1" verticalCentered="1"/>
  <pageMargins left="0.39370078740157483" right="0.39370078740157483" top="0.78740157480314965" bottom="0.78740157480314965" header="0.51181102362204722" footer="0.51181102362204722"/>
  <pageSetup paperSize="9" scale="78"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4FD1A-25EB-4FF5-AC61-A7ADDE9EBFD3}">
  <sheetPr>
    <tabColor rgb="FF00B050"/>
  </sheetPr>
  <dimension ref="A1:P38"/>
  <sheetViews>
    <sheetView showGridLines="0" zoomScale="90" zoomScaleNormal="90" workbookViewId="0">
      <selection sqref="A1:O1"/>
    </sheetView>
  </sheetViews>
  <sheetFormatPr defaultColWidth="9.42578125" defaultRowHeight="15.75"/>
  <cols>
    <col min="1" max="1" width="20.42578125" style="2727" bestFit="1" customWidth="1"/>
    <col min="2" max="2" width="27.140625" style="2679" bestFit="1" customWidth="1"/>
    <col min="3" max="15" width="6.42578125" style="2695" customWidth="1"/>
    <col min="16" max="16384" width="9.42578125" style="2679"/>
  </cols>
  <sheetData>
    <row r="1" spans="1:16" ht="15" customHeight="1">
      <c r="A1" s="2678" t="s">
        <v>1850</v>
      </c>
      <c r="B1" s="2678"/>
      <c r="C1" s="2678"/>
      <c r="D1" s="2678"/>
      <c r="E1" s="2678"/>
      <c r="F1" s="2678"/>
      <c r="G1" s="2678"/>
      <c r="H1" s="2678"/>
      <c r="I1" s="2678"/>
      <c r="J1" s="2678"/>
      <c r="K1" s="2678"/>
      <c r="L1" s="2678"/>
      <c r="M1" s="2678"/>
      <c r="N1" s="2678"/>
      <c r="O1" s="2678"/>
    </row>
    <row r="2" spans="1:16" ht="15" customHeight="1">
      <c r="A2" s="2680" t="s">
        <v>1851</v>
      </c>
      <c r="B2" s="2680"/>
      <c r="C2" s="2680"/>
      <c r="D2" s="2680"/>
      <c r="E2" s="2680"/>
      <c r="F2" s="2680"/>
      <c r="G2" s="2680"/>
      <c r="H2" s="2680"/>
      <c r="I2" s="2680"/>
      <c r="J2" s="2680"/>
      <c r="K2" s="2680"/>
      <c r="L2" s="2680"/>
      <c r="M2" s="2680"/>
      <c r="N2" s="2680"/>
      <c r="O2" s="2680"/>
    </row>
    <row r="3" spans="1:16" ht="15.95" customHeight="1">
      <c r="A3" s="2681" t="s">
        <v>1852</v>
      </c>
      <c r="B3" s="2682"/>
      <c r="C3" s="2683"/>
      <c r="D3" s="2683"/>
      <c r="E3" s="2683"/>
      <c r="F3" s="2683"/>
      <c r="G3" s="2683"/>
      <c r="H3" s="2683"/>
      <c r="I3" s="2683"/>
      <c r="J3" s="2683"/>
      <c r="K3" s="2684"/>
      <c r="L3" s="2683"/>
      <c r="M3" s="2683"/>
      <c r="N3" s="2685" t="s">
        <v>1853</v>
      </c>
      <c r="O3" s="2685"/>
    </row>
    <row r="4" spans="1:16" ht="15" customHeight="1">
      <c r="A4" s="2686" t="s">
        <v>1763</v>
      </c>
      <c r="B4" s="2687" t="s">
        <v>1764</v>
      </c>
      <c r="C4" s="2688" t="s">
        <v>1854</v>
      </c>
      <c r="D4" s="2688" t="s">
        <v>1855</v>
      </c>
      <c r="E4" s="2688" t="s">
        <v>1856</v>
      </c>
      <c r="F4" s="2688" t="s">
        <v>1857</v>
      </c>
      <c r="G4" s="2688" t="s">
        <v>1858</v>
      </c>
      <c r="H4" s="2688" t="s">
        <v>1859</v>
      </c>
      <c r="I4" s="2688" t="s">
        <v>1860</v>
      </c>
      <c r="J4" s="2688" t="s">
        <v>1861</v>
      </c>
      <c r="K4" s="2688" t="s">
        <v>1862</v>
      </c>
      <c r="L4" s="2688" t="s">
        <v>1863</v>
      </c>
      <c r="M4" s="2688" t="s">
        <v>1864</v>
      </c>
      <c r="N4" s="2688" t="s">
        <v>1865</v>
      </c>
      <c r="O4" s="2689" t="s">
        <v>130</v>
      </c>
    </row>
    <row r="5" spans="1:16" ht="15" customHeight="1">
      <c r="A5" s="2690"/>
      <c r="B5" s="2691"/>
      <c r="C5" s="2692" t="s">
        <v>1866</v>
      </c>
      <c r="D5" s="2692" t="s">
        <v>1867</v>
      </c>
      <c r="E5" s="2692" t="s">
        <v>1868</v>
      </c>
      <c r="F5" s="2692" t="s">
        <v>1869</v>
      </c>
      <c r="G5" s="2692" t="s">
        <v>1870</v>
      </c>
      <c r="H5" s="2692" t="s">
        <v>1871</v>
      </c>
      <c r="I5" s="2692" t="s">
        <v>1872</v>
      </c>
      <c r="J5" s="2692" t="s">
        <v>1873</v>
      </c>
      <c r="K5" s="2692" t="s">
        <v>1874</v>
      </c>
      <c r="L5" s="2692" t="s">
        <v>1875</v>
      </c>
      <c r="M5" s="2692" t="s">
        <v>1876</v>
      </c>
      <c r="N5" s="2693" t="s">
        <v>1877</v>
      </c>
      <c r="O5" s="2694" t="s">
        <v>131</v>
      </c>
      <c r="P5" s="2695"/>
    </row>
    <row r="6" spans="1:16" ht="15" hidden="1" customHeight="1">
      <c r="A6" s="2696"/>
      <c r="B6" s="2697"/>
      <c r="C6" s="2698"/>
      <c r="D6" s="2698"/>
      <c r="E6" s="2698"/>
      <c r="F6" s="2698"/>
      <c r="G6" s="2698"/>
      <c r="H6" s="2698"/>
      <c r="I6" s="2698"/>
      <c r="J6" s="2698"/>
      <c r="K6" s="2698"/>
      <c r="L6" s="2698"/>
      <c r="M6" s="2698"/>
      <c r="N6" s="2698"/>
      <c r="O6" s="2699"/>
      <c r="P6" s="2695"/>
    </row>
    <row r="7" spans="1:16" ht="15" hidden="1" customHeight="1">
      <c r="A7" s="2700"/>
      <c r="B7" s="2701"/>
      <c r="C7" s="2702"/>
      <c r="D7" s="2702"/>
      <c r="E7" s="2702"/>
      <c r="F7" s="2702"/>
      <c r="G7" s="2702"/>
      <c r="H7" s="2702"/>
      <c r="I7" s="2702"/>
      <c r="J7" s="2702"/>
      <c r="K7" s="2702"/>
      <c r="L7" s="2702"/>
      <c r="M7" s="2702"/>
      <c r="N7" s="2702"/>
      <c r="O7" s="2703"/>
      <c r="P7" s="2695"/>
    </row>
    <row r="8" spans="1:16" ht="15" customHeight="1">
      <c r="A8" s="2704" t="s">
        <v>1800</v>
      </c>
      <c r="B8" s="2705" t="s">
        <v>1799</v>
      </c>
      <c r="C8" s="2706">
        <v>0</v>
      </c>
      <c r="D8" s="2706">
        <v>0</v>
      </c>
      <c r="E8" s="2706">
        <v>0</v>
      </c>
      <c r="F8" s="2706">
        <v>0</v>
      </c>
      <c r="G8" s="2706">
        <v>0</v>
      </c>
      <c r="H8" s="2706">
        <v>0</v>
      </c>
      <c r="I8" s="2706">
        <v>0</v>
      </c>
      <c r="J8" s="2706">
        <v>0</v>
      </c>
      <c r="K8" s="2706">
        <v>0</v>
      </c>
      <c r="L8" s="2706">
        <v>0</v>
      </c>
      <c r="M8" s="2706">
        <v>0</v>
      </c>
      <c r="N8" s="2707">
        <v>0</v>
      </c>
      <c r="O8" s="2708">
        <f t="shared" ref="O8:O37" si="0">SUM(C8:N8)</f>
        <v>0</v>
      </c>
      <c r="P8" s="2695"/>
    </row>
    <row r="9" spans="1:16" ht="15" customHeight="1">
      <c r="A9" s="2709" t="s">
        <v>1769</v>
      </c>
      <c r="B9" s="2710" t="s">
        <v>1770</v>
      </c>
      <c r="C9" s="2707">
        <v>0</v>
      </c>
      <c r="D9" s="2707">
        <v>0</v>
      </c>
      <c r="E9" s="2707">
        <v>0</v>
      </c>
      <c r="F9" s="2707">
        <v>1</v>
      </c>
      <c r="G9" s="2707">
        <v>0</v>
      </c>
      <c r="H9" s="2707">
        <v>0</v>
      </c>
      <c r="I9" s="2707">
        <v>0</v>
      </c>
      <c r="J9" s="2707">
        <v>0</v>
      </c>
      <c r="K9" s="2707">
        <v>1</v>
      </c>
      <c r="L9" s="2707">
        <v>0</v>
      </c>
      <c r="M9" s="2707">
        <v>0</v>
      </c>
      <c r="N9" s="2707">
        <v>0</v>
      </c>
      <c r="O9" s="2703">
        <f t="shared" si="0"/>
        <v>2</v>
      </c>
      <c r="P9" s="2695"/>
    </row>
    <row r="10" spans="1:16" ht="15" customHeight="1">
      <c r="A10" s="2709" t="s">
        <v>1771</v>
      </c>
      <c r="B10" s="2710" t="s">
        <v>1789</v>
      </c>
      <c r="C10" s="2707">
        <v>0</v>
      </c>
      <c r="D10" s="2707">
        <v>1</v>
      </c>
      <c r="E10" s="2707">
        <v>1</v>
      </c>
      <c r="F10" s="2707">
        <v>1</v>
      </c>
      <c r="G10" s="2707">
        <v>0</v>
      </c>
      <c r="H10" s="2707">
        <v>1</v>
      </c>
      <c r="I10" s="2707">
        <v>2</v>
      </c>
      <c r="J10" s="2711">
        <v>0</v>
      </c>
      <c r="K10" s="2707">
        <v>1</v>
      </c>
      <c r="L10" s="2707">
        <v>0</v>
      </c>
      <c r="M10" s="2707">
        <v>0</v>
      </c>
      <c r="N10" s="2707">
        <v>0</v>
      </c>
      <c r="O10" s="2703">
        <f t="shared" si="0"/>
        <v>7</v>
      </c>
      <c r="P10" s="2695"/>
    </row>
    <row r="11" spans="1:16" ht="15" customHeight="1">
      <c r="A11" s="2709" t="s">
        <v>1878</v>
      </c>
      <c r="B11" s="2710" t="s">
        <v>1790</v>
      </c>
      <c r="C11" s="2707">
        <v>0</v>
      </c>
      <c r="D11" s="2707">
        <v>0</v>
      </c>
      <c r="E11" s="2707">
        <v>0</v>
      </c>
      <c r="F11" s="2707">
        <v>0</v>
      </c>
      <c r="G11" s="2707">
        <v>0</v>
      </c>
      <c r="H11" s="2707">
        <v>2</v>
      </c>
      <c r="I11" s="2707">
        <v>1</v>
      </c>
      <c r="J11" s="2707">
        <v>0</v>
      </c>
      <c r="K11" s="2707">
        <v>0</v>
      </c>
      <c r="L11" s="2707">
        <v>0</v>
      </c>
      <c r="M11" s="2707">
        <v>0</v>
      </c>
      <c r="N11" s="2707">
        <v>0</v>
      </c>
      <c r="O11" s="2703">
        <f t="shared" si="0"/>
        <v>3</v>
      </c>
      <c r="P11" s="2695"/>
    </row>
    <row r="12" spans="1:16" ht="15" customHeight="1">
      <c r="A12" s="2709" t="s">
        <v>1879</v>
      </c>
      <c r="B12" s="2710" t="s">
        <v>1792</v>
      </c>
      <c r="C12" s="2707">
        <v>4</v>
      </c>
      <c r="D12" s="2707">
        <v>1</v>
      </c>
      <c r="E12" s="2707">
        <v>4</v>
      </c>
      <c r="F12" s="2707">
        <v>3</v>
      </c>
      <c r="G12" s="2707">
        <v>0</v>
      </c>
      <c r="H12" s="2707">
        <v>0</v>
      </c>
      <c r="I12" s="2707">
        <v>1</v>
      </c>
      <c r="J12" s="2707">
        <v>1</v>
      </c>
      <c r="K12" s="2707">
        <v>0</v>
      </c>
      <c r="L12" s="2707">
        <v>3</v>
      </c>
      <c r="M12" s="2707">
        <v>1</v>
      </c>
      <c r="N12" s="2707">
        <v>2</v>
      </c>
      <c r="O12" s="2703">
        <f t="shared" si="0"/>
        <v>20</v>
      </c>
      <c r="P12" s="2695"/>
    </row>
    <row r="13" spans="1:16" ht="15" customHeight="1">
      <c r="A13" s="2709" t="s">
        <v>1775</v>
      </c>
      <c r="B13" s="2710" t="s">
        <v>245</v>
      </c>
      <c r="C13" s="2707">
        <v>0</v>
      </c>
      <c r="D13" s="2707">
        <v>0</v>
      </c>
      <c r="E13" s="2707">
        <v>0</v>
      </c>
      <c r="F13" s="2707">
        <v>0</v>
      </c>
      <c r="G13" s="2707">
        <v>0</v>
      </c>
      <c r="H13" s="2707">
        <v>0</v>
      </c>
      <c r="I13" s="2707">
        <v>0</v>
      </c>
      <c r="J13" s="2707">
        <v>0</v>
      </c>
      <c r="K13" s="2707">
        <v>0</v>
      </c>
      <c r="L13" s="2707">
        <v>0</v>
      </c>
      <c r="M13" s="2707">
        <v>0</v>
      </c>
      <c r="N13" s="2707">
        <v>0</v>
      </c>
      <c r="O13" s="2703">
        <f t="shared" si="0"/>
        <v>0</v>
      </c>
      <c r="P13" s="2695"/>
    </row>
    <row r="14" spans="1:16" ht="15" customHeight="1">
      <c r="A14" s="2709" t="s">
        <v>1776</v>
      </c>
      <c r="B14" s="2710" t="s">
        <v>249</v>
      </c>
      <c r="C14" s="2707">
        <v>4</v>
      </c>
      <c r="D14" s="2707">
        <v>9</v>
      </c>
      <c r="E14" s="2707">
        <v>8</v>
      </c>
      <c r="F14" s="2707">
        <v>4</v>
      </c>
      <c r="G14" s="2707">
        <v>7</v>
      </c>
      <c r="H14" s="2707">
        <v>6</v>
      </c>
      <c r="I14" s="2707">
        <v>19</v>
      </c>
      <c r="J14" s="2707">
        <v>23</v>
      </c>
      <c r="K14" s="2707">
        <v>6</v>
      </c>
      <c r="L14" s="2707">
        <v>12</v>
      </c>
      <c r="M14" s="2707">
        <v>9</v>
      </c>
      <c r="N14" s="2707">
        <v>18</v>
      </c>
      <c r="O14" s="2703">
        <f t="shared" si="0"/>
        <v>125</v>
      </c>
      <c r="P14" s="2695"/>
    </row>
    <row r="15" spans="1:16" ht="15" customHeight="1">
      <c r="A15" s="2709" t="s">
        <v>1777</v>
      </c>
      <c r="B15" s="2710" t="s">
        <v>1778</v>
      </c>
      <c r="C15" s="2707">
        <v>0</v>
      </c>
      <c r="D15" s="2707">
        <v>4</v>
      </c>
      <c r="E15" s="2707">
        <v>0</v>
      </c>
      <c r="F15" s="2707">
        <v>4</v>
      </c>
      <c r="G15" s="2707">
        <v>2</v>
      </c>
      <c r="H15" s="2707">
        <v>0</v>
      </c>
      <c r="I15" s="2707">
        <v>2</v>
      </c>
      <c r="J15" s="2707">
        <v>0</v>
      </c>
      <c r="K15" s="2707">
        <v>0</v>
      </c>
      <c r="L15" s="2707">
        <v>0</v>
      </c>
      <c r="M15" s="2707">
        <v>0</v>
      </c>
      <c r="N15" s="2707">
        <v>2</v>
      </c>
      <c r="O15" s="2703">
        <f t="shared" si="0"/>
        <v>14</v>
      </c>
      <c r="P15" s="2695"/>
    </row>
    <row r="16" spans="1:16" ht="15" customHeight="1">
      <c r="A16" s="2709" t="s">
        <v>1779</v>
      </c>
      <c r="B16" s="2710" t="s">
        <v>1780</v>
      </c>
      <c r="C16" s="2707">
        <v>0</v>
      </c>
      <c r="D16" s="2707">
        <v>4</v>
      </c>
      <c r="E16" s="2707">
        <v>3</v>
      </c>
      <c r="F16" s="2707">
        <v>7</v>
      </c>
      <c r="G16" s="2707">
        <v>2</v>
      </c>
      <c r="H16" s="2707">
        <v>4</v>
      </c>
      <c r="I16" s="2707">
        <v>5</v>
      </c>
      <c r="J16" s="2707">
        <v>9</v>
      </c>
      <c r="K16" s="2707">
        <v>4</v>
      </c>
      <c r="L16" s="2707">
        <v>8</v>
      </c>
      <c r="M16" s="2707">
        <v>5</v>
      </c>
      <c r="N16" s="2707">
        <v>5</v>
      </c>
      <c r="O16" s="2703">
        <f t="shared" si="0"/>
        <v>56</v>
      </c>
      <c r="P16" s="2695"/>
    </row>
    <row r="17" spans="1:16" ht="15" customHeight="1">
      <c r="A17" s="2709" t="s">
        <v>1795</v>
      </c>
      <c r="B17" s="2710" t="s">
        <v>1794</v>
      </c>
      <c r="C17" s="2707">
        <v>455</v>
      </c>
      <c r="D17" s="2707">
        <v>497</v>
      </c>
      <c r="E17" s="2707">
        <v>498</v>
      </c>
      <c r="F17" s="2707">
        <v>512</v>
      </c>
      <c r="G17" s="2707">
        <v>501</v>
      </c>
      <c r="H17" s="2707">
        <v>305</v>
      </c>
      <c r="I17" s="2707">
        <v>342</v>
      </c>
      <c r="J17" s="2707">
        <v>250</v>
      </c>
      <c r="K17" s="2707">
        <v>198</v>
      </c>
      <c r="L17" s="2707">
        <v>269</v>
      </c>
      <c r="M17" s="2707">
        <v>335</v>
      </c>
      <c r="N17" s="2707">
        <v>361</v>
      </c>
      <c r="O17" s="2703">
        <f t="shared" si="0"/>
        <v>4523</v>
      </c>
      <c r="P17" s="2695"/>
    </row>
    <row r="18" spans="1:16" s="2717" customFormat="1" ht="15" customHeight="1">
      <c r="A18" s="2712" t="s">
        <v>1797</v>
      </c>
      <c r="B18" s="2713" t="s">
        <v>1796</v>
      </c>
      <c r="C18" s="2714">
        <v>294</v>
      </c>
      <c r="D18" s="2714">
        <v>284</v>
      </c>
      <c r="E18" s="2714">
        <v>353</v>
      </c>
      <c r="F18" s="2714">
        <v>380</v>
      </c>
      <c r="G18" s="2714">
        <v>492</v>
      </c>
      <c r="H18" s="2714">
        <v>353</v>
      </c>
      <c r="I18" s="2714">
        <v>338</v>
      </c>
      <c r="J18" s="2714">
        <v>364</v>
      </c>
      <c r="K18" s="2714">
        <v>309</v>
      </c>
      <c r="L18" s="2714">
        <v>370</v>
      </c>
      <c r="M18" s="2714">
        <v>262</v>
      </c>
      <c r="N18" s="2714">
        <v>263</v>
      </c>
      <c r="O18" s="2715">
        <f t="shared" si="0"/>
        <v>4062</v>
      </c>
      <c r="P18" s="2716"/>
    </row>
    <row r="19" spans="1:16" s="2717" customFormat="1" ht="15" customHeight="1">
      <c r="A19" s="2718" t="s">
        <v>1880</v>
      </c>
      <c r="B19" s="2713" t="s">
        <v>1881</v>
      </c>
      <c r="C19" s="2714">
        <v>0</v>
      </c>
      <c r="D19" s="2714">
        <v>1</v>
      </c>
      <c r="E19" s="2714">
        <v>1</v>
      </c>
      <c r="F19" s="2719">
        <v>1</v>
      </c>
      <c r="G19" s="2714">
        <v>0</v>
      </c>
      <c r="H19" s="2714">
        <v>0</v>
      </c>
      <c r="I19" s="2714">
        <v>0</v>
      </c>
      <c r="J19" s="2714">
        <v>1</v>
      </c>
      <c r="K19" s="2714">
        <v>0</v>
      </c>
      <c r="L19" s="2714">
        <v>1</v>
      </c>
      <c r="M19" s="2714">
        <v>0</v>
      </c>
      <c r="N19" s="2714">
        <v>1</v>
      </c>
      <c r="O19" s="2715">
        <f t="shared" si="0"/>
        <v>6</v>
      </c>
      <c r="P19" s="2716"/>
    </row>
    <row r="20" spans="1:16" s="2717" customFormat="1" ht="15" customHeight="1">
      <c r="A20" s="2718" t="s">
        <v>1882</v>
      </c>
      <c r="B20" s="2713" t="s">
        <v>1883</v>
      </c>
      <c r="C20" s="2714">
        <v>0</v>
      </c>
      <c r="D20" s="2714">
        <v>2</v>
      </c>
      <c r="E20" s="2714">
        <v>1</v>
      </c>
      <c r="F20" s="2719">
        <v>1</v>
      </c>
      <c r="G20" s="2714">
        <v>0</v>
      </c>
      <c r="H20" s="2714">
        <v>1</v>
      </c>
      <c r="I20" s="2714">
        <v>0</v>
      </c>
      <c r="J20" s="2714">
        <v>0</v>
      </c>
      <c r="K20" s="2714">
        <v>8</v>
      </c>
      <c r="L20" s="2714">
        <v>0</v>
      </c>
      <c r="M20" s="2719">
        <v>0</v>
      </c>
      <c r="N20" s="2714">
        <v>1</v>
      </c>
      <c r="O20" s="2715">
        <f t="shared" si="0"/>
        <v>14</v>
      </c>
      <c r="P20" s="2716"/>
    </row>
    <row r="21" spans="1:16" s="2717" customFormat="1" ht="15" customHeight="1">
      <c r="A21" s="2718" t="s">
        <v>1884</v>
      </c>
      <c r="B21" s="2713" t="s">
        <v>1885</v>
      </c>
      <c r="C21" s="2714">
        <v>1</v>
      </c>
      <c r="D21" s="2714">
        <v>0</v>
      </c>
      <c r="E21" s="2714">
        <v>0</v>
      </c>
      <c r="F21" s="2719">
        <v>0</v>
      </c>
      <c r="G21" s="2714">
        <v>0</v>
      </c>
      <c r="H21" s="2714">
        <v>0</v>
      </c>
      <c r="I21" s="2714">
        <v>0</v>
      </c>
      <c r="J21" s="2714">
        <v>0</v>
      </c>
      <c r="K21" s="2714">
        <v>0</v>
      </c>
      <c r="L21" s="2714">
        <v>0</v>
      </c>
      <c r="M21" s="2719">
        <v>1</v>
      </c>
      <c r="N21" s="2714">
        <v>0</v>
      </c>
      <c r="O21" s="2715">
        <f t="shared" si="0"/>
        <v>2</v>
      </c>
      <c r="P21" s="2716"/>
    </row>
    <row r="22" spans="1:16" s="2717" customFormat="1" ht="15" customHeight="1">
      <c r="A22" s="2718" t="s">
        <v>1886</v>
      </c>
      <c r="B22" s="2713" t="s">
        <v>1887</v>
      </c>
      <c r="C22" s="2714">
        <v>25</v>
      </c>
      <c r="D22" s="2714">
        <v>23</v>
      </c>
      <c r="E22" s="2714">
        <v>20</v>
      </c>
      <c r="F22" s="2714">
        <v>19</v>
      </c>
      <c r="G22" s="2714">
        <v>21</v>
      </c>
      <c r="H22" s="2714">
        <v>17</v>
      </c>
      <c r="I22" s="2714">
        <v>27</v>
      </c>
      <c r="J22" s="2714">
        <v>17</v>
      </c>
      <c r="K22" s="2714">
        <v>19</v>
      </c>
      <c r="L22" s="2714">
        <v>14</v>
      </c>
      <c r="M22" s="2714">
        <v>20</v>
      </c>
      <c r="N22" s="2714">
        <v>21</v>
      </c>
      <c r="O22" s="2715">
        <f t="shared" si="0"/>
        <v>243</v>
      </c>
      <c r="P22" s="2716"/>
    </row>
    <row r="23" spans="1:16" s="2717" customFormat="1" ht="15" customHeight="1">
      <c r="A23" s="2712" t="s">
        <v>1840</v>
      </c>
      <c r="B23" s="2713" t="s">
        <v>1839</v>
      </c>
      <c r="C23" s="2714">
        <v>4</v>
      </c>
      <c r="D23" s="2714">
        <v>10</v>
      </c>
      <c r="E23" s="2714">
        <v>7</v>
      </c>
      <c r="F23" s="2714">
        <v>7</v>
      </c>
      <c r="G23" s="2714">
        <v>3</v>
      </c>
      <c r="H23" s="2714">
        <v>13</v>
      </c>
      <c r="I23" s="2714">
        <v>11</v>
      </c>
      <c r="J23" s="2714">
        <v>7</v>
      </c>
      <c r="K23" s="2714">
        <v>16</v>
      </c>
      <c r="L23" s="2714">
        <v>6</v>
      </c>
      <c r="M23" s="2714">
        <v>8</v>
      </c>
      <c r="N23" s="2714">
        <v>8</v>
      </c>
      <c r="O23" s="2715">
        <f t="shared" si="0"/>
        <v>100</v>
      </c>
      <c r="P23" s="2716"/>
    </row>
    <row r="24" spans="1:16" s="2717" customFormat="1" ht="15" customHeight="1">
      <c r="A24" s="2712" t="s">
        <v>1888</v>
      </c>
      <c r="B24" s="2713" t="s">
        <v>1782</v>
      </c>
      <c r="C24" s="2714">
        <v>399</v>
      </c>
      <c r="D24" s="2714">
        <v>392</v>
      </c>
      <c r="E24" s="2714">
        <v>421</v>
      </c>
      <c r="F24" s="2714">
        <v>337</v>
      </c>
      <c r="G24" s="2714">
        <v>355</v>
      </c>
      <c r="H24" s="2714">
        <v>307</v>
      </c>
      <c r="I24" s="2714">
        <v>404</v>
      </c>
      <c r="J24" s="2714">
        <v>436</v>
      </c>
      <c r="K24" s="2714">
        <v>369</v>
      </c>
      <c r="L24" s="2714">
        <v>306</v>
      </c>
      <c r="M24" s="2714">
        <v>296</v>
      </c>
      <c r="N24" s="2714">
        <v>305</v>
      </c>
      <c r="O24" s="2715">
        <f t="shared" si="0"/>
        <v>4327</v>
      </c>
      <c r="P24" s="2716"/>
    </row>
    <row r="25" spans="1:16" s="2717" customFormat="1" ht="15" customHeight="1">
      <c r="A25" s="2712" t="s">
        <v>1889</v>
      </c>
      <c r="B25" s="2713" t="s">
        <v>1842</v>
      </c>
      <c r="C25" s="2714">
        <v>185</v>
      </c>
      <c r="D25" s="2714">
        <v>176</v>
      </c>
      <c r="E25" s="2714">
        <v>184</v>
      </c>
      <c r="F25" s="2714">
        <v>175</v>
      </c>
      <c r="G25" s="2714">
        <v>163</v>
      </c>
      <c r="H25" s="2714">
        <v>118</v>
      </c>
      <c r="I25" s="2714">
        <v>195</v>
      </c>
      <c r="J25" s="2714">
        <v>200</v>
      </c>
      <c r="K25" s="2714">
        <v>189</v>
      </c>
      <c r="L25" s="2714">
        <v>111</v>
      </c>
      <c r="M25" s="2714">
        <v>123</v>
      </c>
      <c r="N25" s="2714">
        <v>128</v>
      </c>
      <c r="O25" s="2715">
        <f t="shared" si="0"/>
        <v>1947</v>
      </c>
      <c r="P25" s="2716"/>
    </row>
    <row r="26" spans="1:16" s="2717" customFormat="1" ht="15" customHeight="1">
      <c r="A26" s="2712" t="s">
        <v>1845</v>
      </c>
      <c r="B26" s="2713" t="s">
        <v>1844</v>
      </c>
      <c r="C26" s="2714">
        <v>3</v>
      </c>
      <c r="D26" s="2714">
        <v>0</v>
      </c>
      <c r="E26" s="2714">
        <v>4</v>
      </c>
      <c r="F26" s="2714">
        <v>3</v>
      </c>
      <c r="G26" s="2714">
        <v>0</v>
      </c>
      <c r="H26" s="2714">
        <v>1</v>
      </c>
      <c r="I26" s="2714">
        <v>2</v>
      </c>
      <c r="J26" s="2714">
        <v>12</v>
      </c>
      <c r="K26" s="2714">
        <v>0</v>
      </c>
      <c r="L26" s="2714">
        <v>4</v>
      </c>
      <c r="M26" s="2714">
        <v>1</v>
      </c>
      <c r="N26" s="2714">
        <v>1</v>
      </c>
      <c r="O26" s="2715">
        <f t="shared" si="0"/>
        <v>31</v>
      </c>
      <c r="P26" s="2716"/>
    </row>
    <row r="27" spans="1:16" s="2717" customFormat="1" ht="15" customHeight="1">
      <c r="A27" s="2712" t="s">
        <v>1890</v>
      </c>
      <c r="B27" s="2713" t="s">
        <v>1891</v>
      </c>
      <c r="C27" s="2714">
        <v>6</v>
      </c>
      <c r="D27" s="2714">
        <v>6</v>
      </c>
      <c r="E27" s="2714">
        <v>11</v>
      </c>
      <c r="F27" s="2714">
        <v>9</v>
      </c>
      <c r="G27" s="2714">
        <v>8</v>
      </c>
      <c r="H27" s="2714">
        <v>13</v>
      </c>
      <c r="I27" s="2714">
        <v>13</v>
      </c>
      <c r="J27" s="2714">
        <v>24</v>
      </c>
      <c r="K27" s="2714">
        <v>15</v>
      </c>
      <c r="L27" s="2714">
        <v>25</v>
      </c>
      <c r="M27" s="2714">
        <v>21</v>
      </c>
      <c r="N27" s="2714">
        <v>13</v>
      </c>
      <c r="O27" s="2715">
        <f t="shared" si="0"/>
        <v>164</v>
      </c>
      <c r="P27" s="2716"/>
    </row>
    <row r="28" spans="1:16" s="2717" customFormat="1" ht="15" customHeight="1">
      <c r="A28" s="2712" t="s">
        <v>1822</v>
      </c>
      <c r="B28" s="2713" t="s">
        <v>1821</v>
      </c>
      <c r="C28" s="2714">
        <v>246</v>
      </c>
      <c r="D28" s="2714">
        <v>151</v>
      </c>
      <c r="E28" s="2714">
        <v>221</v>
      </c>
      <c r="F28" s="2714">
        <v>203</v>
      </c>
      <c r="G28" s="2714">
        <v>240</v>
      </c>
      <c r="H28" s="2714">
        <v>149</v>
      </c>
      <c r="I28" s="2714">
        <v>311</v>
      </c>
      <c r="J28" s="2714">
        <v>128</v>
      </c>
      <c r="K28" s="2714">
        <v>170</v>
      </c>
      <c r="L28" s="2714">
        <v>216</v>
      </c>
      <c r="M28" s="2714">
        <v>150</v>
      </c>
      <c r="N28" s="2714">
        <v>151</v>
      </c>
      <c r="O28" s="2715">
        <f t="shared" si="0"/>
        <v>2336</v>
      </c>
      <c r="P28" s="2716"/>
    </row>
    <row r="29" spans="1:16" s="2717" customFormat="1" ht="15" customHeight="1">
      <c r="A29" s="2712" t="s">
        <v>1824</v>
      </c>
      <c r="B29" s="2713" t="s">
        <v>1823</v>
      </c>
      <c r="C29" s="2714">
        <v>7</v>
      </c>
      <c r="D29" s="2714">
        <v>1</v>
      </c>
      <c r="E29" s="2714">
        <v>2</v>
      </c>
      <c r="F29" s="2714">
        <v>4</v>
      </c>
      <c r="G29" s="2714">
        <v>1</v>
      </c>
      <c r="H29" s="2714">
        <v>4</v>
      </c>
      <c r="I29" s="2714">
        <v>3</v>
      </c>
      <c r="J29" s="2714">
        <v>2</v>
      </c>
      <c r="K29" s="2714">
        <v>1</v>
      </c>
      <c r="L29" s="2714">
        <v>1</v>
      </c>
      <c r="M29" s="2714">
        <v>2</v>
      </c>
      <c r="N29" s="2714">
        <v>4</v>
      </c>
      <c r="O29" s="2715">
        <f t="shared" si="0"/>
        <v>32</v>
      </c>
      <c r="P29" s="2716"/>
    </row>
    <row r="30" spans="1:16" s="2717" customFormat="1" ht="15" customHeight="1">
      <c r="A30" s="2712" t="s">
        <v>1892</v>
      </c>
      <c r="B30" s="2713" t="s">
        <v>1825</v>
      </c>
      <c r="C30" s="2714">
        <v>65</v>
      </c>
      <c r="D30" s="2714">
        <v>42</v>
      </c>
      <c r="E30" s="2714">
        <v>56</v>
      </c>
      <c r="F30" s="2714">
        <v>36</v>
      </c>
      <c r="G30" s="2714">
        <v>58</v>
      </c>
      <c r="H30" s="2714">
        <v>63</v>
      </c>
      <c r="I30" s="2714">
        <v>96</v>
      </c>
      <c r="J30" s="2714">
        <v>68</v>
      </c>
      <c r="K30" s="2714">
        <v>71</v>
      </c>
      <c r="L30" s="2714">
        <v>77</v>
      </c>
      <c r="M30" s="2714">
        <v>57</v>
      </c>
      <c r="N30" s="2714">
        <v>55</v>
      </c>
      <c r="O30" s="2715">
        <f t="shared" si="0"/>
        <v>744</v>
      </c>
      <c r="P30" s="2716"/>
    </row>
    <row r="31" spans="1:16" s="2717" customFormat="1" ht="15" customHeight="1">
      <c r="A31" s="2712" t="s">
        <v>1828</v>
      </c>
      <c r="B31" s="2713" t="s">
        <v>1893</v>
      </c>
      <c r="C31" s="2714">
        <v>0</v>
      </c>
      <c r="D31" s="2714">
        <v>0</v>
      </c>
      <c r="E31" s="2714">
        <v>0</v>
      </c>
      <c r="F31" s="2714">
        <v>0</v>
      </c>
      <c r="G31" s="2714">
        <v>0</v>
      </c>
      <c r="H31" s="2714">
        <v>0</v>
      </c>
      <c r="I31" s="2714">
        <v>0</v>
      </c>
      <c r="J31" s="2714">
        <v>0</v>
      </c>
      <c r="K31" s="2714">
        <v>0</v>
      </c>
      <c r="L31" s="2714">
        <v>0</v>
      </c>
      <c r="M31" s="2714">
        <v>0</v>
      </c>
      <c r="N31" s="2714">
        <v>0</v>
      </c>
      <c r="O31" s="2715">
        <f t="shared" si="0"/>
        <v>0</v>
      </c>
      <c r="P31" s="2716"/>
    </row>
    <row r="32" spans="1:16" s="2717" customFormat="1" ht="15" customHeight="1">
      <c r="A32" s="2712" t="s">
        <v>1830</v>
      </c>
      <c r="B32" s="2713" t="s">
        <v>1829</v>
      </c>
      <c r="C32" s="2714">
        <v>0</v>
      </c>
      <c r="D32" s="2714">
        <v>0</v>
      </c>
      <c r="E32" s="2714">
        <v>0</v>
      </c>
      <c r="F32" s="2714">
        <v>0</v>
      </c>
      <c r="G32" s="2714">
        <v>0</v>
      </c>
      <c r="H32" s="2714">
        <v>0</v>
      </c>
      <c r="I32" s="2714">
        <v>0</v>
      </c>
      <c r="J32" s="2714">
        <v>0</v>
      </c>
      <c r="K32" s="2714">
        <v>1</v>
      </c>
      <c r="L32" s="2714">
        <v>0</v>
      </c>
      <c r="M32" s="2714">
        <v>1</v>
      </c>
      <c r="N32" s="2714">
        <v>0</v>
      </c>
      <c r="O32" s="2715">
        <f t="shared" si="0"/>
        <v>2</v>
      </c>
      <c r="P32" s="2716"/>
    </row>
    <row r="33" spans="1:15" s="2717" customFormat="1" ht="15" customHeight="1">
      <c r="A33" s="2720" t="s">
        <v>1847</v>
      </c>
      <c r="B33" s="2721" t="s">
        <v>1846</v>
      </c>
      <c r="C33" s="2722">
        <v>208</v>
      </c>
      <c r="D33" s="2722">
        <v>163</v>
      </c>
      <c r="E33" s="2722">
        <v>329</v>
      </c>
      <c r="F33" s="2722">
        <v>686</v>
      </c>
      <c r="G33" s="2722">
        <v>1395</v>
      </c>
      <c r="H33" s="2722">
        <v>942</v>
      </c>
      <c r="I33" s="2722">
        <v>664</v>
      </c>
      <c r="J33" s="2722">
        <v>220</v>
      </c>
      <c r="K33" s="2722">
        <v>185</v>
      </c>
      <c r="L33" s="2722">
        <v>186</v>
      </c>
      <c r="M33" s="2722">
        <v>185</v>
      </c>
      <c r="N33" s="2722">
        <v>265</v>
      </c>
      <c r="O33" s="2715">
        <f t="shared" si="0"/>
        <v>5428</v>
      </c>
    </row>
    <row r="34" spans="1:15" s="2717" customFormat="1" ht="15" customHeight="1">
      <c r="A34" s="2712" t="s">
        <v>1836</v>
      </c>
      <c r="B34" s="2721" t="s">
        <v>1894</v>
      </c>
      <c r="C34" s="2722">
        <v>0</v>
      </c>
      <c r="D34" s="2722">
        <v>0</v>
      </c>
      <c r="E34" s="2722">
        <v>0</v>
      </c>
      <c r="F34" s="2722">
        <v>0</v>
      </c>
      <c r="G34" s="2722">
        <v>0</v>
      </c>
      <c r="H34" s="2722">
        <v>0</v>
      </c>
      <c r="I34" s="2722">
        <v>0</v>
      </c>
      <c r="J34" s="2722">
        <v>0</v>
      </c>
      <c r="K34" s="2722">
        <v>0</v>
      </c>
      <c r="L34" s="2722">
        <v>0</v>
      </c>
      <c r="M34" s="2722">
        <v>0</v>
      </c>
      <c r="N34" s="2722">
        <v>0</v>
      </c>
      <c r="O34" s="2715">
        <f t="shared" si="0"/>
        <v>0</v>
      </c>
    </row>
    <row r="35" spans="1:15" ht="15" customHeight="1">
      <c r="A35" s="2696" t="s">
        <v>1832</v>
      </c>
      <c r="B35" s="2697" t="s">
        <v>1831</v>
      </c>
      <c r="C35" s="2723">
        <v>0</v>
      </c>
      <c r="D35" s="2723">
        <v>0</v>
      </c>
      <c r="E35" s="2723">
        <v>0</v>
      </c>
      <c r="F35" s="2723">
        <v>0</v>
      </c>
      <c r="G35" s="2723">
        <v>0</v>
      </c>
      <c r="H35" s="2723">
        <v>0</v>
      </c>
      <c r="I35" s="2723">
        <v>0</v>
      </c>
      <c r="J35" s="2723">
        <v>0</v>
      </c>
      <c r="K35" s="2723">
        <v>0</v>
      </c>
      <c r="L35" s="2723">
        <v>0</v>
      </c>
      <c r="M35" s="2723">
        <v>0</v>
      </c>
      <c r="N35" s="2723">
        <v>0</v>
      </c>
      <c r="O35" s="2724">
        <f t="shared" si="0"/>
        <v>0</v>
      </c>
    </row>
    <row r="36" spans="1:15" ht="15" customHeight="1">
      <c r="A36" s="2700" t="s">
        <v>1834</v>
      </c>
      <c r="B36" s="2701" t="s">
        <v>1833</v>
      </c>
      <c r="C36" s="2725">
        <v>0</v>
      </c>
      <c r="D36" s="2725">
        <v>0</v>
      </c>
      <c r="E36" s="2725">
        <v>0</v>
      </c>
      <c r="F36" s="2725">
        <v>0</v>
      </c>
      <c r="G36" s="2725">
        <v>0</v>
      </c>
      <c r="H36" s="2725">
        <v>0</v>
      </c>
      <c r="I36" s="2725">
        <v>0</v>
      </c>
      <c r="J36" s="2725">
        <v>0</v>
      </c>
      <c r="K36" s="2725">
        <v>0</v>
      </c>
      <c r="L36" s="2725">
        <v>0</v>
      </c>
      <c r="M36" s="2725">
        <v>0</v>
      </c>
      <c r="N36" s="2725">
        <v>0</v>
      </c>
      <c r="O36" s="2703">
        <f t="shared" si="0"/>
        <v>0</v>
      </c>
    </row>
    <row r="37" spans="1:15" ht="15" customHeight="1">
      <c r="A37" s="2700" t="s">
        <v>1838</v>
      </c>
      <c r="B37" s="2701" t="s">
        <v>1837</v>
      </c>
      <c r="C37" s="2725">
        <v>1</v>
      </c>
      <c r="D37" s="2725">
        <v>1</v>
      </c>
      <c r="E37" s="2725">
        <v>7</v>
      </c>
      <c r="F37" s="2725">
        <v>5</v>
      </c>
      <c r="G37" s="2725">
        <v>5</v>
      </c>
      <c r="H37" s="2725">
        <v>4</v>
      </c>
      <c r="I37" s="2725">
        <v>6</v>
      </c>
      <c r="J37" s="2725">
        <v>2</v>
      </c>
      <c r="K37" s="2725">
        <v>7</v>
      </c>
      <c r="L37" s="2725">
        <v>0</v>
      </c>
      <c r="M37" s="2725">
        <v>0</v>
      </c>
      <c r="N37" s="2725">
        <v>0</v>
      </c>
      <c r="O37" s="2703">
        <f t="shared" si="0"/>
        <v>38</v>
      </c>
    </row>
    <row r="38" spans="1:15">
      <c r="A38" s="2726" t="s">
        <v>1848</v>
      </c>
      <c r="B38" s="2726"/>
      <c r="C38" s="2726"/>
      <c r="D38" s="2726"/>
      <c r="O38" s="2613" t="s">
        <v>1849</v>
      </c>
    </row>
  </sheetData>
  <mergeCells count="6">
    <mergeCell ref="A1:O1"/>
    <mergeCell ref="A2:O2"/>
    <mergeCell ref="N3:O3"/>
    <mergeCell ref="A4:A5"/>
    <mergeCell ref="B4:B5"/>
    <mergeCell ref="A38:D38"/>
  </mergeCells>
  <printOptions horizontalCentered="1" verticalCentered="1" gridLinesSet="0"/>
  <pageMargins left="0.19685039370078741" right="0.19685039370078741" top="0.19685039370078741" bottom="0.19685039370078741" header="0.11811023622047245" footer="0.11811023622047245"/>
  <pageSetup paperSize="9" scale="9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15D9-D68E-4579-B416-44ABF867A1CD}">
  <sheetPr>
    <tabColor rgb="FF00B050"/>
  </sheetPr>
  <dimension ref="A1:O39"/>
  <sheetViews>
    <sheetView showGridLines="0" zoomScaleNormal="100" workbookViewId="0">
      <selection sqref="A1:O1"/>
    </sheetView>
  </sheetViews>
  <sheetFormatPr defaultColWidth="9.42578125" defaultRowHeight="17.100000000000001" customHeight="1"/>
  <cols>
    <col min="1" max="1" width="21.28515625" style="2679" customWidth="1"/>
    <col min="2" max="2" width="30.140625" style="2679" customWidth="1"/>
    <col min="3" max="6" width="7.5703125" style="2679" customWidth="1"/>
    <col min="7" max="9" width="7.5703125" style="2695" customWidth="1"/>
    <col min="10" max="10" width="0" style="2679" hidden="1" customWidth="1"/>
    <col min="11" max="16384" width="9.42578125" style="2679"/>
  </cols>
  <sheetData>
    <row r="1" spans="1:11" ht="17.100000000000001" customHeight="1">
      <c r="A1" s="2728" t="s">
        <v>1895</v>
      </c>
      <c r="B1" s="2728"/>
      <c r="C1" s="2728"/>
      <c r="D1" s="2728"/>
      <c r="E1" s="2728"/>
      <c r="F1" s="2728"/>
      <c r="G1" s="2728"/>
      <c r="H1" s="2728"/>
      <c r="I1" s="2728"/>
    </row>
    <row r="2" spans="1:11" ht="17.100000000000001" customHeight="1">
      <c r="A2" s="2729" t="s">
        <v>1896</v>
      </c>
      <c r="B2" s="2729"/>
      <c r="C2" s="2729"/>
      <c r="D2" s="2729"/>
      <c r="E2" s="2729"/>
      <c r="F2" s="2729"/>
      <c r="G2" s="2729"/>
      <c r="H2" s="2729"/>
      <c r="I2" s="2729"/>
    </row>
    <row r="3" spans="1:11" ht="16.5" customHeight="1">
      <c r="A3" s="2682" t="s">
        <v>1897</v>
      </c>
      <c r="B3" s="2682"/>
      <c r="C3" s="2682"/>
      <c r="D3" s="2682"/>
      <c r="E3" s="2682"/>
      <c r="F3" s="2682"/>
      <c r="G3" s="2683"/>
      <c r="H3" s="2683"/>
      <c r="I3" s="2684" t="s">
        <v>1898</v>
      </c>
    </row>
    <row r="4" spans="1:11" ht="17.100000000000001" customHeight="1">
      <c r="A4" s="2730"/>
      <c r="B4" s="2689"/>
      <c r="C4" s="2731" t="s">
        <v>1899</v>
      </c>
      <c r="D4" s="2732"/>
      <c r="E4" s="2732"/>
      <c r="F4" s="2732"/>
      <c r="G4" s="2732"/>
      <c r="H4" s="2732"/>
      <c r="I4" s="2733"/>
    </row>
    <row r="5" spans="1:11" ht="15" customHeight="1">
      <c r="A5" s="2734" t="s">
        <v>1900</v>
      </c>
      <c r="B5" s="2735" t="s">
        <v>1764</v>
      </c>
      <c r="C5" s="2736" t="s">
        <v>1901</v>
      </c>
      <c r="D5" s="2737" t="s">
        <v>1902</v>
      </c>
      <c r="E5" s="2737" t="s">
        <v>1903</v>
      </c>
      <c r="F5" s="2737" t="s">
        <v>1904</v>
      </c>
      <c r="G5" s="2738" t="s">
        <v>1905</v>
      </c>
      <c r="H5" s="2739" t="s">
        <v>1906</v>
      </c>
      <c r="I5" s="2740" t="s">
        <v>130</v>
      </c>
    </row>
    <row r="6" spans="1:11" ht="15" customHeight="1">
      <c r="A6" s="2741"/>
      <c r="B6" s="2742"/>
      <c r="C6" s="2743"/>
      <c r="D6" s="2744"/>
      <c r="E6" s="2744"/>
      <c r="F6" s="2744"/>
      <c r="G6" s="2745"/>
      <c r="H6" s="2746" t="s">
        <v>1907</v>
      </c>
      <c r="I6" s="2747" t="s">
        <v>131</v>
      </c>
    </row>
    <row r="7" spans="1:11" ht="15" hidden="1" customHeight="1">
      <c r="A7" s="2696"/>
      <c r="B7" s="2701"/>
      <c r="C7" s="2748"/>
      <c r="D7" s="2749"/>
      <c r="E7" s="2749"/>
      <c r="F7" s="2749"/>
      <c r="G7" s="2750"/>
      <c r="H7" s="2751"/>
      <c r="I7" s="2752"/>
    </row>
    <row r="8" spans="1:11" s="2756" customFormat="1" ht="20.100000000000001" hidden="1" customHeight="1">
      <c r="A8" s="2700"/>
      <c r="B8" s="2701"/>
      <c r="C8" s="2753"/>
      <c r="D8" s="2754"/>
      <c r="E8" s="2754"/>
      <c r="F8" s="2754"/>
      <c r="G8" s="2754"/>
      <c r="H8" s="2755"/>
      <c r="I8" s="2752"/>
    </row>
    <row r="9" spans="1:11" s="2756" customFormat="1" ht="20.100000000000001" customHeight="1">
      <c r="A9" s="2704" t="s">
        <v>1800</v>
      </c>
      <c r="B9" s="2705" t="s">
        <v>1799</v>
      </c>
      <c r="C9" s="2757">
        <v>0</v>
      </c>
      <c r="D9" s="2758">
        <v>0</v>
      </c>
      <c r="E9" s="2758">
        <v>0</v>
      </c>
      <c r="F9" s="2758">
        <v>0</v>
      </c>
      <c r="G9" s="2758">
        <v>0</v>
      </c>
      <c r="H9" s="2759">
        <v>0</v>
      </c>
      <c r="I9" s="2760">
        <f>SUM(C9:H9)</f>
        <v>0</v>
      </c>
      <c r="J9" s="2761">
        <f>I9-'3-3'!O8</f>
        <v>0</v>
      </c>
      <c r="K9" s="2761"/>
    </row>
    <row r="10" spans="1:11" s="2756" customFormat="1" ht="20.100000000000001" customHeight="1">
      <c r="A10" s="2709" t="s">
        <v>1769</v>
      </c>
      <c r="B10" s="2710" t="s">
        <v>1770</v>
      </c>
      <c r="C10" s="2762">
        <v>0</v>
      </c>
      <c r="D10" s="2763">
        <v>1</v>
      </c>
      <c r="E10" s="2763">
        <v>1</v>
      </c>
      <c r="F10" s="2763">
        <v>0</v>
      </c>
      <c r="G10" s="2763">
        <v>0</v>
      </c>
      <c r="H10" s="2764">
        <v>0</v>
      </c>
      <c r="I10" s="2760">
        <f t="shared" ref="I10:I38" si="0">SUM(C10:H10)</f>
        <v>2</v>
      </c>
      <c r="J10" s="2761">
        <f>I10-'3-3'!O9</f>
        <v>0</v>
      </c>
      <c r="K10" s="2761"/>
    </row>
    <row r="11" spans="1:11" s="2756" customFormat="1" ht="20.100000000000001" customHeight="1">
      <c r="A11" s="2709" t="s">
        <v>1771</v>
      </c>
      <c r="B11" s="2710" t="s">
        <v>1789</v>
      </c>
      <c r="C11" s="2762">
        <v>6</v>
      </c>
      <c r="D11" s="2763">
        <v>1</v>
      </c>
      <c r="E11" s="2763">
        <v>0</v>
      </c>
      <c r="F11" s="2763">
        <v>0</v>
      </c>
      <c r="G11" s="2763">
        <v>0</v>
      </c>
      <c r="H11" s="2764">
        <v>0</v>
      </c>
      <c r="I11" s="2760">
        <f t="shared" si="0"/>
        <v>7</v>
      </c>
      <c r="J11" s="2761">
        <f>I11-'3-3'!O10</f>
        <v>0</v>
      </c>
      <c r="K11" s="2761"/>
    </row>
    <row r="12" spans="1:11" s="2756" customFormat="1" ht="20.100000000000001" customHeight="1">
      <c r="A12" s="2709" t="s">
        <v>1878</v>
      </c>
      <c r="B12" s="2710" t="s">
        <v>1790</v>
      </c>
      <c r="C12" s="2762">
        <v>3</v>
      </c>
      <c r="D12" s="2763">
        <v>0</v>
      </c>
      <c r="E12" s="2763">
        <v>0</v>
      </c>
      <c r="F12" s="2763">
        <v>0</v>
      </c>
      <c r="G12" s="2763">
        <v>0</v>
      </c>
      <c r="H12" s="2764">
        <v>0</v>
      </c>
      <c r="I12" s="2760">
        <f t="shared" si="0"/>
        <v>3</v>
      </c>
      <c r="J12" s="2761">
        <f>I12-'3-3'!O11</f>
        <v>0</v>
      </c>
      <c r="K12" s="2761"/>
    </row>
    <row r="13" spans="1:11" s="2756" customFormat="1" ht="20.100000000000001" customHeight="1">
      <c r="A13" s="2709" t="s">
        <v>1879</v>
      </c>
      <c r="B13" s="2710" t="s">
        <v>1792</v>
      </c>
      <c r="C13" s="2762">
        <v>1</v>
      </c>
      <c r="D13" s="2763">
        <v>0</v>
      </c>
      <c r="E13" s="2763">
        <v>1</v>
      </c>
      <c r="F13" s="2765">
        <v>13</v>
      </c>
      <c r="G13" s="2763">
        <v>5</v>
      </c>
      <c r="H13" s="2764">
        <v>0</v>
      </c>
      <c r="I13" s="2760">
        <f t="shared" si="0"/>
        <v>20</v>
      </c>
      <c r="J13" s="2761">
        <f>I13-'3-3'!O12</f>
        <v>0</v>
      </c>
      <c r="K13" s="2761"/>
    </row>
    <row r="14" spans="1:11" s="2756" customFormat="1" ht="20.100000000000001" customHeight="1">
      <c r="A14" s="2709" t="s">
        <v>1775</v>
      </c>
      <c r="B14" s="2710" t="s">
        <v>245</v>
      </c>
      <c r="C14" s="2762">
        <v>0</v>
      </c>
      <c r="D14" s="2763">
        <v>0</v>
      </c>
      <c r="E14" s="2763">
        <v>0</v>
      </c>
      <c r="F14" s="2763">
        <v>0</v>
      </c>
      <c r="G14" s="2763">
        <v>0</v>
      </c>
      <c r="H14" s="2764">
        <v>0</v>
      </c>
      <c r="I14" s="2760">
        <f t="shared" si="0"/>
        <v>0</v>
      </c>
      <c r="J14" s="2761">
        <f>I14-'3-3'!O13</f>
        <v>0</v>
      </c>
      <c r="K14" s="2761"/>
    </row>
    <row r="15" spans="1:11" s="2756" customFormat="1" ht="20.100000000000001" customHeight="1">
      <c r="A15" s="2709" t="s">
        <v>1776</v>
      </c>
      <c r="B15" s="2710" t="s">
        <v>249</v>
      </c>
      <c r="C15" s="2762">
        <v>33</v>
      </c>
      <c r="D15" s="2765">
        <v>43</v>
      </c>
      <c r="E15" s="2765">
        <v>16</v>
      </c>
      <c r="F15" s="2765">
        <v>28</v>
      </c>
      <c r="G15" s="2763">
        <v>5</v>
      </c>
      <c r="H15" s="2764">
        <v>0</v>
      </c>
      <c r="I15" s="2760">
        <f t="shared" si="0"/>
        <v>125</v>
      </c>
      <c r="J15" s="2761">
        <f>I15-'3-3'!O14</f>
        <v>0</v>
      </c>
      <c r="K15" s="2761"/>
    </row>
    <row r="16" spans="1:11" s="2756" customFormat="1" ht="20.100000000000001" customHeight="1">
      <c r="A16" s="2709" t="s">
        <v>1777</v>
      </c>
      <c r="B16" s="2710" t="s">
        <v>1778</v>
      </c>
      <c r="C16" s="2762">
        <v>0</v>
      </c>
      <c r="D16" s="2765">
        <v>4</v>
      </c>
      <c r="E16" s="2765">
        <v>5</v>
      </c>
      <c r="F16" s="2765">
        <v>5</v>
      </c>
      <c r="G16" s="2765">
        <v>0</v>
      </c>
      <c r="H16" s="2766">
        <v>0</v>
      </c>
      <c r="I16" s="2760">
        <f t="shared" si="0"/>
        <v>14</v>
      </c>
      <c r="J16" s="2761">
        <f>I16-'3-3'!O15</f>
        <v>0</v>
      </c>
      <c r="K16" s="2761"/>
    </row>
    <row r="17" spans="1:11" s="2756" customFormat="1" ht="20.100000000000001" customHeight="1">
      <c r="A17" s="2709" t="s">
        <v>1779</v>
      </c>
      <c r="B17" s="2710" t="s">
        <v>1780</v>
      </c>
      <c r="C17" s="2762">
        <v>2</v>
      </c>
      <c r="D17" s="2765">
        <v>38</v>
      </c>
      <c r="E17" s="2765">
        <v>4</v>
      </c>
      <c r="F17" s="2765">
        <v>12</v>
      </c>
      <c r="G17" s="2763">
        <v>0</v>
      </c>
      <c r="H17" s="2764">
        <v>0</v>
      </c>
      <c r="I17" s="2760">
        <f t="shared" si="0"/>
        <v>56</v>
      </c>
      <c r="J17" s="2761">
        <f>I17-'3-3'!O16</f>
        <v>0</v>
      </c>
      <c r="K17" s="2761"/>
    </row>
    <row r="18" spans="1:11" s="2756" customFormat="1" ht="20.100000000000001" customHeight="1">
      <c r="A18" s="2709" t="s">
        <v>1795</v>
      </c>
      <c r="B18" s="2710" t="s">
        <v>1794</v>
      </c>
      <c r="C18" s="2762">
        <v>165</v>
      </c>
      <c r="D18" s="2765">
        <v>550</v>
      </c>
      <c r="E18" s="2765">
        <v>1562</v>
      </c>
      <c r="F18" s="2765">
        <v>2086</v>
      </c>
      <c r="G18" s="2765">
        <v>160</v>
      </c>
      <c r="H18" s="2766">
        <v>0</v>
      </c>
      <c r="I18" s="2760">
        <f t="shared" si="0"/>
        <v>4523</v>
      </c>
      <c r="J18" s="2761">
        <f>I18-'3-3'!O17</f>
        <v>0</v>
      </c>
      <c r="K18" s="2761"/>
    </row>
    <row r="19" spans="1:11" s="2756" customFormat="1" ht="20.100000000000001" customHeight="1">
      <c r="A19" s="2709" t="s">
        <v>1797</v>
      </c>
      <c r="B19" s="2710" t="s">
        <v>1796</v>
      </c>
      <c r="C19" s="2762">
        <v>0</v>
      </c>
      <c r="D19" s="2765">
        <v>98</v>
      </c>
      <c r="E19" s="2765">
        <v>330</v>
      </c>
      <c r="F19" s="2765">
        <v>2615</v>
      </c>
      <c r="G19" s="2765">
        <v>1019</v>
      </c>
      <c r="H19" s="2766">
        <v>0</v>
      </c>
      <c r="I19" s="2760">
        <f t="shared" si="0"/>
        <v>4062</v>
      </c>
      <c r="J19" s="2761">
        <f>I19-'3-3'!O18</f>
        <v>0</v>
      </c>
      <c r="K19" s="2761"/>
    </row>
    <row r="20" spans="1:11" s="2756" customFormat="1" ht="20.100000000000001" customHeight="1">
      <c r="A20" s="2767" t="s">
        <v>1880</v>
      </c>
      <c r="B20" s="2710" t="s">
        <v>1881</v>
      </c>
      <c r="C20" s="2768">
        <v>0</v>
      </c>
      <c r="D20" s="2763">
        <v>1</v>
      </c>
      <c r="E20" s="2763">
        <v>1</v>
      </c>
      <c r="F20" s="2763">
        <v>2</v>
      </c>
      <c r="G20" s="2763">
        <v>2</v>
      </c>
      <c r="H20" s="2764">
        <v>0</v>
      </c>
      <c r="I20" s="2760">
        <f t="shared" si="0"/>
        <v>6</v>
      </c>
      <c r="J20" s="2761">
        <f>I20-'3-3'!O19</f>
        <v>0</v>
      </c>
      <c r="K20" s="2761"/>
    </row>
    <row r="21" spans="1:11" s="2756" customFormat="1" ht="20.100000000000001" customHeight="1">
      <c r="A21" s="2767" t="s">
        <v>1882</v>
      </c>
      <c r="B21" s="2710" t="s">
        <v>1883</v>
      </c>
      <c r="C21" s="2762">
        <v>4</v>
      </c>
      <c r="D21" s="2763">
        <v>0</v>
      </c>
      <c r="E21" s="2765">
        <v>1</v>
      </c>
      <c r="F21" s="2765">
        <v>4</v>
      </c>
      <c r="G21" s="2765">
        <v>5</v>
      </c>
      <c r="H21" s="2766">
        <v>0</v>
      </c>
      <c r="I21" s="2760">
        <f t="shared" si="0"/>
        <v>14</v>
      </c>
      <c r="J21" s="2761">
        <f>I21-'3-3'!O20</f>
        <v>0</v>
      </c>
      <c r="K21" s="2761"/>
    </row>
    <row r="22" spans="1:11" s="2756" customFormat="1" ht="20.100000000000001" customHeight="1">
      <c r="A22" s="2767" t="s">
        <v>1884</v>
      </c>
      <c r="B22" s="2710" t="s">
        <v>1885</v>
      </c>
      <c r="C22" s="2762">
        <v>1</v>
      </c>
      <c r="D22" s="2763">
        <v>0</v>
      </c>
      <c r="E22" s="2763">
        <v>0</v>
      </c>
      <c r="F22" s="2765">
        <v>0</v>
      </c>
      <c r="G22" s="2765">
        <v>1</v>
      </c>
      <c r="H22" s="2766">
        <v>0</v>
      </c>
      <c r="I22" s="2760">
        <f t="shared" si="0"/>
        <v>2</v>
      </c>
      <c r="J22" s="2761">
        <f>I22-'3-3'!O21</f>
        <v>0</v>
      </c>
      <c r="K22" s="2761"/>
    </row>
    <row r="23" spans="1:11" s="2756" customFormat="1" ht="20.100000000000001" customHeight="1">
      <c r="A23" s="2767" t="s">
        <v>1886</v>
      </c>
      <c r="B23" s="2710" t="s">
        <v>1887</v>
      </c>
      <c r="C23" s="2762">
        <v>99</v>
      </c>
      <c r="D23" s="2763">
        <v>30</v>
      </c>
      <c r="E23" s="2763">
        <v>49</v>
      </c>
      <c r="F23" s="2763">
        <v>42</v>
      </c>
      <c r="G23" s="2763">
        <v>23</v>
      </c>
      <c r="H23" s="2764">
        <v>0</v>
      </c>
      <c r="I23" s="2760">
        <f t="shared" si="0"/>
        <v>243</v>
      </c>
      <c r="J23" s="2761">
        <f>I23-'3-3'!O22</f>
        <v>0</v>
      </c>
      <c r="K23" s="2761"/>
    </row>
    <row r="24" spans="1:11" s="2756" customFormat="1" ht="20.100000000000001" customHeight="1">
      <c r="A24" s="2709" t="s">
        <v>1840</v>
      </c>
      <c r="B24" s="2710" t="s">
        <v>1839</v>
      </c>
      <c r="C24" s="2762">
        <v>0</v>
      </c>
      <c r="D24" s="2763">
        <v>7</v>
      </c>
      <c r="E24" s="2763">
        <v>27</v>
      </c>
      <c r="F24" s="2763">
        <v>59</v>
      </c>
      <c r="G24" s="2763">
        <v>7</v>
      </c>
      <c r="H24" s="2764">
        <v>0</v>
      </c>
      <c r="I24" s="2760">
        <f t="shared" si="0"/>
        <v>100</v>
      </c>
      <c r="J24" s="2761">
        <f>I24-'3-3'!O23</f>
        <v>0</v>
      </c>
      <c r="K24" s="2761"/>
    </row>
    <row r="25" spans="1:11" s="2756" customFormat="1" ht="20.100000000000001" customHeight="1">
      <c r="A25" s="2709" t="s">
        <v>1888</v>
      </c>
      <c r="B25" s="2710" t="s">
        <v>1782</v>
      </c>
      <c r="C25" s="2762">
        <v>27</v>
      </c>
      <c r="D25" s="2763">
        <v>9</v>
      </c>
      <c r="E25" s="2763">
        <v>28</v>
      </c>
      <c r="F25" s="2763">
        <v>2826</v>
      </c>
      <c r="G25" s="2763">
        <v>1437</v>
      </c>
      <c r="H25" s="2764">
        <v>0</v>
      </c>
      <c r="I25" s="2760">
        <f>SUM(C25:H25)</f>
        <v>4327</v>
      </c>
      <c r="J25" s="2761">
        <f>I25-'3-3'!O24</f>
        <v>0</v>
      </c>
      <c r="K25" s="2761"/>
    </row>
    <row r="26" spans="1:11" s="2756" customFormat="1" ht="20.100000000000001" customHeight="1">
      <c r="A26" s="2709" t="s">
        <v>1889</v>
      </c>
      <c r="B26" s="2710" t="s">
        <v>1842</v>
      </c>
      <c r="C26" s="2762">
        <v>8</v>
      </c>
      <c r="D26" s="2763">
        <v>5</v>
      </c>
      <c r="E26" s="2763">
        <v>16</v>
      </c>
      <c r="F26" s="2763">
        <v>820</v>
      </c>
      <c r="G26" s="2763">
        <v>1098</v>
      </c>
      <c r="H26" s="2764">
        <v>0</v>
      </c>
      <c r="I26" s="2760">
        <f t="shared" si="0"/>
        <v>1947</v>
      </c>
      <c r="J26" s="2761">
        <f>I26-'3-3'!O25</f>
        <v>0</v>
      </c>
      <c r="K26" s="2761"/>
    </row>
    <row r="27" spans="1:11" s="2756" customFormat="1" ht="20.100000000000001" customHeight="1">
      <c r="A27" s="2709" t="s">
        <v>1845</v>
      </c>
      <c r="B27" s="2710" t="s">
        <v>1844</v>
      </c>
      <c r="C27" s="2762">
        <v>1</v>
      </c>
      <c r="D27" s="2763">
        <v>0</v>
      </c>
      <c r="E27" s="2763">
        <v>0</v>
      </c>
      <c r="F27" s="2763">
        <v>23</v>
      </c>
      <c r="G27" s="2763">
        <v>7</v>
      </c>
      <c r="H27" s="2764">
        <v>0</v>
      </c>
      <c r="I27" s="2760">
        <f t="shared" si="0"/>
        <v>31</v>
      </c>
      <c r="J27" s="2761">
        <f>I27-'3-3'!O26</f>
        <v>0</v>
      </c>
      <c r="K27" s="2761"/>
    </row>
    <row r="28" spans="1:11" s="2756" customFormat="1" ht="20.100000000000001" customHeight="1">
      <c r="A28" s="2709" t="s">
        <v>1890</v>
      </c>
      <c r="B28" s="2710" t="s">
        <v>1891</v>
      </c>
      <c r="C28" s="2762">
        <v>4</v>
      </c>
      <c r="D28" s="2763">
        <v>30</v>
      </c>
      <c r="E28" s="2763">
        <v>31</v>
      </c>
      <c r="F28" s="2763">
        <v>85</v>
      </c>
      <c r="G28" s="2763">
        <v>14</v>
      </c>
      <c r="H28" s="2764">
        <v>0</v>
      </c>
      <c r="I28" s="2760">
        <f t="shared" si="0"/>
        <v>164</v>
      </c>
      <c r="J28" s="2761">
        <f>I28-'3-3'!O27</f>
        <v>0</v>
      </c>
      <c r="K28" s="2761"/>
    </row>
    <row r="29" spans="1:11" s="2756" customFormat="1" ht="20.100000000000001" customHeight="1">
      <c r="A29" s="2709" t="s">
        <v>1822</v>
      </c>
      <c r="B29" s="2710" t="s">
        <v>1821</v>
      </c>
      <c r="C29" s="2762">
        <v>94</v>
      </c>
      <c r="D29" s="2763">
        <v>197</v>
      </c>
      <c r="E29" s="2763">
        <v>323</v>
      </c>
      <c r="F29" s="2763">
        <v>1374</v>
      </c>
      <c r="G29" s="2763">
        <v>348</v>
      </c>
      <c r="H29" s="2764">
        <v>0</v>
      </c>
      <c r="I29" s="2760">
        <f t="shared" si="0"/>
        <v>2336</v>
      </c>
      <c r="J29" s="2761">
        <f>I29-'3-3'!O28</f>
        <v>0</v>
      </c>
      <c r="K29" s="2761"/>
    </row>
    <row r="30" spans="1:11" s="2756" customFormat="1" ht="20.100000000000001" customHeight="1">
      <c r="A30" s="2709" t="s">
        <v>1824</v>
      </c>
      <c r="B30" s="2710" t="s">
        <v>1823</v>
      </c>
      <c r="C30" s="2762">
        <v>1</v>
      </c>
      <c r="D30" s="2763">
        <v>7</v>
      </c>
      <c r="E30" s="2763">
        <v>7</v>
      </c>
      <c r="F30" s="2763">
        <v>13</v>
      </c>
      <c r="G30" s="2765">
        <v>4</v>
      </c>
      <c r="H30" s="2766">
        <v>0</v>
      </c>
      <c r="I30" s="2760">
        <f t="shared" si="0"/>
        <v>32</v>
      </c>
      <c r="J30" s="2761">
        <f>I30-'3-3'!O29</f>
        <v>0</v>
      </c>
      <c r="K30" s="2761"/>
    </row>
    <row r="31" spans="1:11" s="2756" customFormat="1" ht="20.100000000000001" customHeight="1">
      <c r="A31" s="2709" t="s">
        <v>1892</v>
      </c>
      <c r="B31" s="2710" t="s">
        <v>1825</v>
      </c>
      <c r="C31" s="2762">
        <v>98</v>
      </c>
      <c r="D31" s="2763">
        <v>159</v>
      </c>
      <c r="E31" s="2763">
        <v>106</v>
      </c>
      <c r="F31" s="2763">
        <v>266</v>
      </c>
      <c r="G31" s="2763">
        <v>115</v>
      </c>
      <c r="H31" s="2764">
        <v>0</v>
      </c>
      <c r="I31" s="2760">
        <f t="shared" si="0"/>
        <v>744</v>
      </c>
      <c r="J31" s="2761">
        <f>I31-'3-3'!O30</f>
        <v>0</v>
      </c>
      <c r="K31" s="2761"/>
    </row>
    <row r="32" spans="1:11" s="2773" customFormat="1" ht="20.100000000000001" customHeight="1">
      <c r="A32" s="2712" t="s">
        <v>1828</v>
      </c>
      <c r="B32" s="2713" t="s">
        <v>1893</v>
      </c>
      <c r="C32" s="2769">
        <v>0</v>
      </c>
      <c r="D32" s="2770">
        <v>0</v>
      </c>
      <c r="E32" s="2770">
        <v>0</v>
      </c>
      <c r="F32" s="2770">
        <v>0</v>
      </c>
      <c r="G32" s="2770">
        <v>0</v>
      </c>
      <c r="H32" s="2771">
        <v>0</v>
      </c>
      <c r="I32" s="2760">
        <f t="shared" si="0"/>
        <v>0</v>
      </c>
      <c r="J32" s="2772">
        <f>I32-'3-3'!O31</f>
        <v>0</v>
      </c>
      <c r="K32" s="2761"/>
    </row>
    <row r="33" spans="1:15" s="2773" customFormat="1" ht="20.100000000000001" customHeight="1">
      <c r="A33" s="2712" t="s">
        <v>1830</v>
      </c>
      <c r="B33" s="2713" t="s">
        <v>1829</v>
      </c>
      <c r="C33" s="2769">
        <v>0</v>
      </c>
      <c r="D33" s="2770">
        <v>0</v>
      </c>
      <c r="E33" s="2770">
        <v>1</v>
      </c>
      <c r="F33" s="2770">
        <v>0</v>
      </c>
      <c r="G33" s="2770">
        <v>1</v>
      </c>
      <c r="H33" s="2771">
        <v>0</v>
      </c>
      <c r="I33" s="2760">
        <f t="shared" si="0"/>
        <v>2</v>
      </c>
      <c r="J33" s="2772">
        <f>I33-'3-3'!O32</f>
        <v>0</v>
      </c>
      <c r="K33" s="2761"/>
    </row>
    <row r="34" spans="1:15" s="2773" customFormat="1" ht="20.100000000000001" customHeight="1">
      <c r="A34" s="2720" t="s">
        <v>1847</v>
      </c>
      <c r="B34" s="2721" t="s">
        <v>1846</v>
      </c>
      <c r="C34" s="2774">
        <v>21</v>
      </c>
      <c r="D34" s="2775">
        <v>82</v>
      </c>
      <c r="E34" s="2775">
        <v>357</v>
      </c>
      <c r="F34" s="2775">
        <v>4070</v>
      </c>
      <c r="G34" s="2775">
        <v>865</v>
      </c>
      <c r="H34" s="2776">
        <v>33</v>
      </c>
      <c r="I34" s="2777">
        <f t="shared" si="0"/>
        <v>5428</v>
      </c>
      <c r="J34" s="2772">
        <f>I34-'3-3'!O33</f>
        <v>0</v>
      </c>
      <c r="K34" s="2761"/>
    </row>
    <row r="35" spans="1:15" s="2773" customFormat="1" ht="20.100000000000001" customHeight="1">
      <c r="A35" s="2712" t="s">
        <v>1836</v>
      </c>
      <c r="B35" s="2721" t="s">
        <v>1894</v>
      </c>
      <c r="C35" s="2774">
        <v>0</v>
      </c>
      <c r="D35" s="2775">
        <v>0</v>
      </c>
      <c r="E35" s="2775">
        <v>0</v>
      </c>
      <c r="F35" s="2775">
        <v>0</v>
      </c>
      <c r="G35" s="2775">
        <v>0</v>
      </c>
      <c r="H35" s="2776">
        <v>0</v>
      </c>
      <c r="I35" s="2760">
        <f t="shared" si="0"/>
        <v>0</v>
      </c>
      <c r="J35" s="2772">
        <f>I35-'3-3'!O34</f>
        <v>0</v>
      </c>
      <c r="K35" s="2761"/>
    </row>
    <row r="36" spans="1:15" s="2773" customFormat="1" ht="20.100000000000001" customHeight="1">
      <c r="A36" s="2778" t="s">
        <v>1832</v>
      </c>
      <c r="B36" s="2779" t="s">
        <v>1831</v>
      </c>
      <c r="C36" s="2780">
        <v>0</v>
      </c>
      <c r="D36" s="2781">
        <v>0</v>
      </c>
      <c r="E36" s="2781">
        <v>0</v>
      </c>
      <c r="F36" s="2781">
        <v>0</v>
      </c>
      <c r="G36" s="2782">
        <v>0</v>
      </c>
      <c r="H36" s="2783">
        <v>0</v>
      </c>
      <c r="I36" s="2760">
        <f>SUM(C36:H36)</f>
        <v>0</v>
      </c>
      <c r="J36" s="2772">
        <f>I36-'3-3'!O35</f>
        <v>0</v>
      </c>
      <c r="K36" s="2761"/>
    </row>
    <row r="37" spans="1:15" s="2773" customFormat="1" ht="20.100000000000001" customHeight="1">
      <c r="A37" s="2784" t="s">
        <v>1834</v>
      </c>
      <c r="B37" s="2785" t="s">
        <v>1833</v>
      </c>
      <c r="C37" s="2774">
        <v>0</v>
      </c>
      <c r="D37" s="2775">
        <v>0</v>
      </c>
      <c r="E37" s="2775">
        <v>0</v>
      </c>
      <c r="F37" s="2775">
        <v>0</v>
      </c>
      <c r="G37" s="2775">
        <v>0</v>
      </c>
      <c r="H37" s="2776">
        <v>0</v>
      </c>
      <c r="I37" s="2760">
        <f t="shared" si="0"/>
        <v>0</v>
      </c>
      <c r="J37" s="2772">
        <f>I37-'3-3'!O36</f>
        <v>0</v>
      </c>
      <c r="K37" s="2761"/>
    </row>
    <row r="38" spans="1:15" s="2773" customFormat="1" ht="20.100000000000001" customHeight="1">
      <c r="A38" s="2784" t="s">
        <v>1838</v>
      </c>
      <c r="B38" s="2785" t="s">
        <v>1837</v>
      </c>
      <c r="C38" s="2774">
        <v>0</v>
      </c>
      <c r="D38" s="2775">
        <v>0</v>
      </c>
      <c r="E38" s="2775">
        <v>1</v>
      </c>
      <c r="F38" s="2775">
        <v>24</v>
      </c>
      <c r="G38" s="2775">
        <v>13</v>
      </c>
      <c r="H38" s="2776">
        <v>0</v>
      </c>
      <c r="I38" s="2760">
        <f t="shared" si="0"/>
        <v>38</v>
      </c>
      <c r="J38" s="2772">
        <f>I38-'3-3'!O37</f>
        <v>0</v>
      </c>
      <c r="K38" s="2761"/>
    </row>
    <row r="39" spans="1:15" ht="15.75">
      <c r="A39" s="2726" t="s">
        <v>1848</v>
      </c>
      <c r="B39" s="2726"/>
      <c r="C39" s="2786"/>
      <c r="D39" s="2786"/>
      <c r="E39" s="2695"/>
      <c r="F39" s="2695"/>
      <c r="I39" s="2613" t="s">
        <v>1849</v>
      </c>
      <c r="J39" s="2695"/>
      <c r="K39" s="2695"/>
      <c r="L39" s="2695"/>
      <c r="M39" s="2695"/>
      <c r="N39" s="2695"/>
      <c r="O39" s="2695"/>
    </row>
  </sheetData>
  <mergeCells count="9">
    <mergeCell ref="A39:B39"/>
    <mergeCell ref="A1:I1"/>
    <mergeCell ref="A2:I2"/>
    <mergeCell ref="C4:I4"/>
    <mergeCell ref="C5:C6"/>
    <mergeCell ref="D5:D6"/>
    <mergeCell ref="E5:E6"/>
    <mergeCell ref="F5:F6"/>
    <mergeCell ref="G5:G6"/>
  </mergeCells>
  <printOptions horizontalCentered="1" verticalCentered="1" gridLinesSet="0"/>
  <pageMargins left="0.39370078740157483" right="0.59055118110236227" top="0.19685039370078741" bottom="0.19685039370078741" header="0.51181102362204722" footer="0.51181102362204722"/>
  <pageSetup paperSize="9" scale="81"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DA11-62C3-4ABD-9899-9ED247875A24}">
  <sheetPr>
    <tabColor rgb="FF00B050"/>
  </sheetPr>
  <dimension ref="A1:T221"/>
  <sheetViews>
    <sheetView showGridLines="0" zoomScaleNormal="100" workbookViewId="0">
      <selection sqref="A1:O1"/>
    </sheetView>
  </sheetViews>
  <sheetFormatPr defaultColWidth="7.7109375" defaultRowHeight="15.75"/>
  <cols>
    <col min="1" max="1" width="23" style="2837" bestFit="1" customWidth="1"/>
    <col min="2" max="2" width="28.7109375" style="2838" bestFit="1" customWidth="1"/>
    <col min="3" max="5" width="8" style="2839" customWidth="1"/>
    <col min="6" max="6" width="10.28515625" style="2839" customWidth="1"/>
    <col min="7" max="9" width="8" style="2839" customWidth="1"/>
    <col min="10" max="10" width="9.7109375" style="2839" customWidth="1"/>
    <col min="11" max="11" width="8" style="2839" customWidth="1"/>
    <col min="12" max="18" width="0" style="2838" hidden="1" customWidth="1"/>
    <col min="19" max="19" width="11.42578125" style="2838" hidden="1" customWidth="1"/>
    <col min="20" max="21" width="0" style="2838" hidden="1" customWidth="1"/>
    <col min="22" max="16384" width="7.7109375" style="2838"/>
  </cols>
  <sheetData>
    <row r="1" spans="1:20" s="2679" customFormat="1" ht="19.5" customHeight="1">
      <c r="A1" s="2787" t="s">
        <v>1908</v>
      </c>
      <c r="B1" s="2787"/>
      <c r="C1" s="2787"/>
      <c r="D1" s="2787"/>
      <c r="E1" s="2787"/>
      <c r="F1" s="2787"/>
      <c r="G1" s="2787"/>
      <c r="H1" s="2787"/>
      <c r="I1" s="2787"/>
      <c r="J1" s="2787"/>
      <c r="K1" s="2787"/>
    </row>
    <row r="2" spans="1:20" s="2679" customFormat="1" ht="15.75" customHeight="1">
      <c r="A2" s="2680" t="s">
        <v>1909</v>
      </c>
      <c r="B2" s="2680"/>
      <c r="C2" s="2680"/>
      <c r="D2" s="2680"/>
      <c r="E2" s="2680"/>
      <c r="F2" s="2680"/>
      <c r="G2" s="2680"/>
      <c r="H2" s="2680"/>
      <c r="I2" s="2680"/>
      <c r="J2" s="2680"/>
      <c r="K2" s="2680"/>
    </row>
    <row r="3" spans="1:20" s="2679" customFormat="1" ht="15" customHeight="1">
      <c r="A3" s="2788" t="s">
        <v>1910</v>
      </c>
      <c r="B3" s="2682"/>
      <c r="C3" s="2683"/>
      <c r="D3" s="2683"/>
      <c r="E3" s="2683"/>
      <c r="F3" s="2683"/>
      <c r="G3" s="2683"/>
      <c r="H3" s="2683"/>
      <c r="I3" s="2684"/>
      <c r="J3" s="2684"/>
      <c r="K3" s="2684" t="s">
        <v>1911</v>
      </c>
    </row>
    <row r="4" spans="1:20" s="2679" customFormat="1" ht="14.1" customHeight="1">
      <c r="A4" s="2730"/>
      <c r="B4" s="2789"/>
      <c r="C4" s="2731" t="s">
        <v>781</v>
      </c>
      <c r="D4" s="2732"/>
      <c r="E4" s="2732"/>
      <c r="F4" s="2733"/>
      <c r="G4" s="2731" t="s">
        <v>1912</v>
      </c>
      <c r="H4" s="2732"/>
      <c r="I4" s="2732"/>
      <c r="J4" s="2733"/>
      <c r="K4" s="2688" t="s">
        <v>130</v>
      </c>
    </row>
    <row r="5" spans="1:20" s="2679" customFormat="1" ht="14.1" customHeight="1">
      <c r="A5" s="2734" t="s">
        <v>1900</v>
      </c>
      <c r="B5" s="2790" t="s">
        <v>1764</v>
      </c>
      <c r="C5" s="2791" t="s">
        <v>1145</v>
      </c>
      <c r="D5" s="2792" t="s">
        <v>1913</v>
      </c>
      <c r="E5" s="2792" t="s">
        <v>130</v>
      </c>
      <c r="F5" s="2793" t="s">
        <v>1914</v>
      </c>
      <c r="G5" s="2794" t="s">
        <v>1145</v>
      </c>
      <c r="H5" s="2792" t="s">
        <v>1913</v>
      </c>
      <c r="I5" s="2792" t="s">
        <v>130</v>
      </c>
      <c r="J5" s="2793" t="s">
        <v>1914</v>
      </c>
      <c r="K5" s="2740"/>
      <c r="Q5" s="2679" t="s">
        <v>1915</v>
      </c>
    </row>
    <row r="6" spans="1:20" s="2679" customFormat="1" ht="14.1" customHeight="1">
      <c r="A6" s="2741"/>
      <c r="B6" s="2795"/>
      <c r="C6" s="2796" t="s">
        <v>780</v>
      </c>
      <c r="D6" s="2797" t="s">
        <v>779</v>
      </c>
      <c r="E6" s="2797" t="s">
        <v>1916</v>
      </c>
      <c r="F6" s="2798"/>
      <c r="G6" s="2797" t="s">
        <v>780</v>
      </c>
      <c r="H6" s="2797" t="s">
        <v>779</v>
      </c>
      <c r="I6" s="2797" t="s">
        <v>1916</v>
      </c>
      <c r="J6" s="2798"/>
      <c r="K6" s="2747" t="s">
        <v>131</v>
      </c>
      <c r="N6" s="2679" t="s">
        <v>1917</v>
      </c>
      <c r="P6" s="2679" t="s">
        <v>1918</v>
      </c>
      <c r="Q6" s="2679" t="s">
        <v>1919</v>
      </c>
    </row>
    <row r="7" spans="1:20" s="2805" customFormat="1" ht="14.1" hidden="1" customHeight="1">
      <c r="A7" s="2799"/>
      <c r="B7" s="2800"/>
      <c r="C7" s="2801"/>
      <c r="D7" s="2802"/>
      <c r="E7" s="2803"/>
      <c r="F7" s="2804"/>
      <c r="G7" s="2802"/>
      <c r="H7" s="2802"/>
      <c r="I7" s="2803"/>
      <c r="J7" s="2804"/>
      <c r="K7" s="2803"/>
    </row>
    <row r="8" spans="1:20" s="2805" customFormat="1" ht="14.1" hidden="1" customHeight="1">
      <c r="A8" s="2806"/>
      <c r="B8" s="2800"/>
      <c r="C8" s="2807"/>
      <c r="D8" s="2808"/>
      <c r="E8" s="2809"/>
      <c r="F8" s="2810"/>
      <c r="G8" s="2808"/>
      <c r="H8" s="2808"/>
      <c r="I8" s="2809"/>
      <c r="J8" s="2810"/>
      <c r="K8" s="2809"/>
    </row>
    <row r="9" spans="1:20" s="2679" customFormat="1" ht="15" customHeight="1">
      <c r="A9" s="2704" t="s">
        <v>1800</v>
      </c>
      <c r="B9" s="2705" t="s">
        <v>1799</v>
      </c>
      <c r="C9" s="2811">
        <v>0</v>
      </c>
      <c r="D9" s="2812">
        <v>0</v>
      </c>
      <c r="E9" s="2811">
        <f t="shared" ref="E9:E38" si="0">SUM(C9:D9)</f>
        <v>0</v>
      </c>
      <c r="F9" s="2813">
        <v>0</v>
      </c>
      <c r="G9" s="2812">
        <v>0</v>
      </c>
      <c r="H9" s="2811">
        <v>0</v>
      </c>
      <c r="I9" s="2811">
        <f t="shared" ref="I9:I38" si="1">SUM(G9:H9)</f>
        <v>0</v>
      </c>
      <c r="J9" s="2813">
        <v>0</v>
      </c>
      <c r="K9" s="2814">
        <f t="shared" ref="K9:K38" si="2">E9+I9</f>
        <v>0</v>
      </c>
      <c r="L9" s="2815">
        <f>K9-'3-4'!I9</f>
        <v>0</v>
      </c>
      <c r="M9" s="2679">
        <v>0</v>
      </c>
      <c r="N9" s="2815">
        <f>M9-K9</f>
        <v>0</v>
      </c>
      <c r="O9" s="2679">
        <v>0</v>
      </c>
      <c r="P9" s="2815">
        <f>O9-K9</f>
        <v>0</v>
      </c>
      <c r="S9" s="2679">
        <v>31742308</v>
      </c>
      <c r="T9" s="2679">
        <f>K9/S9*100000</f>
        <v>0</v>
      </c>
    </row>
    <row r="10" spans="1:20" s="2679" customFormat="1" ht="15" customHeight="1">
      <c r="A10" s="2709" t="s">
        <v>1769</v>
      </c>
      <c r="B10" s="2710" t="s">
        <v>1770</v>
      </c>
      <c r="C10" s="2725">
        <v>0</v>
      </c>
      <c r="D10" s="2725">
        <v>0</v>
      </c>
      <c r="E10" s="2816">
        <f t="shared" si="0"/>
        <v>0</v>
      </c>
      <c r="F10" s="2813">
        <v>0</v>
      </c>
      <c r="G10" s="2725">
        <v>2</v>
      </c>
      <c r="H10" s="2725">
        <v>0</v>
      </c>
      <c r="I10" s="2816">
        <f t="shared" si="1"/>
        <v>2</v>
      </c>
      <c r="J10" s="2817">
        <v>0.02</v>
      </c>
      <c r="K10" s="2818">
        <f t="shared" si="2"/>
        <v>2</v>
      </c>
      <c r="L10" s="2815">
        <f>K10-'3-4'!I10</f>
        <v>0</v>
      </c>
      <c r="M10" s="2679">
        <v>2</v>
      </c>
      <c r="N10" s="2815">
        <f t="shared" ref="N10:N38" si="3">M10-K10</f>
        <v>0</v>
      </c>
      <c r="O10" s="2679">
        <v>2</v>
      </c>
      <c r="P10" s="2815">
        <f t="shared" ref="P10:P38" si="4">O10-K10</f>
        <v>0</v>
      </c>
      <c r="S10" s="2679">
        <v>31742308</v>
      </c>
      <c r="T10" s="2679">
        <f t="shared" ref="T10:T38" si="5">K10/S10*100000</f>
        <v>6.3007390640907402E-3</v>
      </c>
    </row>
    <row r="11" spans="1:20" s="2679" customFormat="1" ht="15" customHeight="1">
      <c r="A11" s="2709" t="s">
        <v>1771</v>
      </c>
      <c r="B11" s="2710" t="s">
        <v>1789</v>
      </c>
      <c r="C11" s="2725">
        <v>4</v>
      </c>
      <c r="D11" s="2725">
        <v>2</v>
      </c>
      <c r="E11" s="2816">
        <f t="shared" si="0"/>
        <v>6</v>
      </c>
      <c r="F11" s="2817">
        <v>0.03</v>
      </c>
      <c r="G11" s="2725">
        <v>1</v>
      </c>
      <c r="H11" s="2819">
        <v>0</v>
      </c>
      <c r="I11" s="2816">
        <f t="shared" si="1"/>
        <v>1</v>
      </c>
      <c r="J11" s="2817">
        <v>0.01</v>
      </c>
      <c r="K11" s="2818">
        <f t="shared" si="2"/>
        <v>7</v>
      </c>
      <c r="L11" s="2815">
        <f>K11-'3-4'!I11</f>
        <v>0</v>
      </c>
      <c r="M11" s="2679">
        <v>7</v>
      </c>
      <c r="N11" s="2815">
        <f t="shared" si="3"/>
        <v>0</v>
      </c>
      <c r="O11" s="2679">
        <v>7</v>
      </c>
      <c r="P11" s="2815">
        <f t="shared" si="4"/>
        <v>0</v>
      </c>
      <c r="Q11" s="2679">
        <v>8</v>
      </c>
      <c r="S11" s="2679">
        <v>31742308</v>
      </c>
      <c r="T11" s="2679">
        <f t="shared" si="5"/>
        <v>2.2052586724317591E-2</v>
      </c>
    </row>
    <row r="12" spans="1:20" s="2679" customFormat="1" ht="15" customHeight="1">
      <c r="A12" s="2709" t="s">
        <v>1920</v>
      </c>
      <c r="B12" s="2710" t="s">
        <v>1921</v>
      </c>
      <c r="C12" s="2725">
        <v>0</v>
      </c>
      <c r="D12" s="2725">
        <v>0</v>
      </c>
      <c r="E12" s="2816">
        <f t="shared" si="0"/>
        <v>0</v>
      </c>
      <c r="F12" s="2817">
        <v>0</v>
      </c>
      <c r="G12" s="2819">
        <v>2</v>
      </c>
      <c r="H12" s="2819">
        <v>1</v>
      </c>
      <c r="I12" s="2816">
        <f t="shared" si="1"/>
        <v>3</v>
      </c>
      <c r="J12" s="2820">
        <v>4.0000000000000001E-3</v>
      </c>
      <c r="K12" s="2818">
        <f t="shared" si="2"/>
        <v>3</v>
      </c>
      <c r="L12" s="2815">
        <f>K12-'3-4'!I12</f>
        <v>0</v>
      </c>
      <c r="M12" s="2679">
        <v>3</v>
      </c>
      <c r="N12" s="2815">
        <f t="shared" si="3"/>
        <v>0</v>
      </c>
      <c r="O12" s="2679">
        <v>3</v>
      </c>
      <c r="P12" s="2815">
        <f t="shared" si="4"/>
        <v>0</v>
      </c>
      <c r="Q12" s="2679">
        <v>4</v>
      </c>
      <c r="S12" s="2679">
        <v>31742308</v>
      </c>
      <c r="T12" s="2679">
        <f t="shared" si="5"/>
        <v>9.451108596136109E-3</v>
      </c>
    </row>
    <row r="13" spans="1:20" s="2679" customFormat="1" ht="15" customHeight="1">
      <c r="A13" s="2709" t="s">
        <v>1879</v>
      </c>
      <c r="B13" s="2710" t="s">
        <v>1792</v>
      </c>
      <c r="C13" s="2725">
        <v>3</v>
      </c>
      <c r="D13" s="2725">
        <v>0</v>
      </c>
      <c r="E13" s="2816">
        <f t="shared" si="0"/>
        <v>3</v>
      </c>
      <c r="F13" s="2817">
        <v>0.01</v>
      </c>
      <c r="G13" s="2725">
        <v>15</v>
      </c>
      <c r="H13" s="2725">
        <v>2</v>
      </c>
      <c r="I13" s="2816">
        <f t="shared" si="1"/>
        <v>17</v>
      </c>
      <c r="J13" s="2817">
        <v>0.15</v>
      </c>
      <c r="K13" s="2818">
        <f t="shared" si="2"/>
        <v>20</v>
      </c>
      <c r="L13" s="2815">
        <f>K13-'3-4'!I13</f>
        <v>0</v>
      </c>
      <c r="M13" s="2679">
        <v>20</v>
      </c>
      <c r="N13" s="2815">
        <f t="shared" si="3"/>
        <v>0</v>
      </c>
      <c r="O13" s="2679">
        <v>20</v>
      </c>
      <c r="P13" s="2815">
        <f t="shared" si="4"/>
        <v>0</v>
      </c>
      <c r="S13" s="2679">
        <v>31742308</v>
      </c>
      <c r="T13" s="2679">
        <f t="shared" si="5"/>
        <v>6.3007390640907393E-2</v>
      </c>
    </row>
    <row r="14" spans="1:20" s="2679" customFormat="1" ht="15" customHeight="1">
      <c r="A14" s="2709" t="s">
        <v>1775</v>
      </c>
      <c r="B14" s="2710" t="s">
        <v>245</v>
      </c>
      <c r="C14" s="2725">
        <v>0</v>
      </c>
      <c r="D14" s="2725">
        <v>0</v>
      </c>
      <c r="E14" s="2816">
        <f t="shared" si="0"/>
        <v>0</v>
      </c>
      <c r="F14" s="2817">
        <v>0</v>
      </c>
      <c r="G14" s="2725">
        <v>0</v>
      </c>
      <c r="H14" s="2725">
        <v>0</v>
      </c>
      <c r="I14" s="2816">
        <f t="shared" si="1"/>
        <v>0</v>
      </c>
      <c r="J14" s="2817">
        <v>0</v>
      </c>
      <c r="K14" s="2818">
        <f t="shared" si="2"/>
        <v>0</v>
      </c>
      <c r="L14" s="2815">
        <f>K14-'3-4'!I14</f>
        <v>0</v>
      </c>
      <c r="M14" s="2679">
        <v>0</v>
      </c>
      <c r="N14" s="2815">
        <f t="shared" si="3"/>
        <v>0</v>
      </c>
      <c r="O14" s="2679">
        <v>0</v>
      </c>
      <c r="P14" s="2815">
        <f t="shared" si="4"/>
        <v>0</v>
      </c>
      <c r="S14" s="2679">
        <v>31742308</v>
      </c>
      <c r="T14" s="2679">
        <f t="shared" si="5"/>
        <v>0</v>
      </c>
    </row>
    <row r="15" spans="1:20" s="2679" customFormat="1" ht="15" customHeight="1">
      <c r="A15" s="2709" t="s">
        <v>1776</v>
      </c>
      <c r="B15" s="2710" t="s">
        <v>249</v>
      </c>
      <c r="C15" s="2725">
        <v>55</v>
      </c>
      <c r="D15" s="2725">
        <v>42</v>
      </c>
      <c r="E15" s="2816">
        <f t="shared" si="0"/>
        <v>97</v>
      </c>
      <c r="F15" s="2817">
        <v>0.48</v>
      </c>
      <c r="G15" s="2725">
        <v>13</v>
      </c>
      <c r="H15" s="2725">
        <v>15</v>
      </c>
      <c r="I15" s="2816">
        <f t="shared" si="1"/>
        <v>28</v>
      </c>
      <c r="J15" s="2817">
        <v>0.24</v>
      </c>
      <c r="K15" s="2818">
        <f t="shared" si="2"/>
        <v>125</v>
      </c>
      <c r="L15" s="2815">
        <f>K15-'3-4'!I15</f>
        <v>0</v>
      </c>
      <c r="M15" s="2679">
        <v>125</v>
      </c>
      <c r="N15" s="2815">
        <f t="shared" si="3"/>
        <v>0</v>
      </c>
      <c r="O15" s="2679">
        <v>125</v>
      </c>
      <c r="P15" s="2815">
        <f t="shared" si="4"/>
        <v>0</v>
      </c>
      <c r="S15" s="2679">
        <v>31742308</v>
      </c>
      <c r="T15" s="2679">
        <f t="shared" si="5"/>
        <v>0.39379619150567124</v>
      </c>
    </row>
    <row r="16" spans="1:20" s="2679" customFormat="1" ht="15" customHeight="1">
      <c r="A16" s="2709" t="s">
        <v>1777</v>
      </c>
      <c r="B16" s="2710" t="s">
        <v>1778</v>
      </c>
      <c r="C16" s="2819">
        <v>0</v>
      </c>
      <c r="D16" s="2725">
        <v>7</v>
      </c>
      <c r="E16" s="2816">
        <f t="shared" si="0"/>
        <v>7</v>
      </c>
      <c r="F16" s="2817">
        <v>0.03</v>
      </c>
      <c r="G16" s="2725">
        <v>4</v>
      </c>
      <c r="H16" s="2725">
        <v>3</v>
      </c>
      <c r="I16" s="2816">
        <f t="shared" si="1"/>
        <v>7</v>
      </c>
      <c r="J16" s="2817">
        <v>0.06</v>
      </c>
      <c r="K16" s="2818">
        <f t="shared" si="2"/>
        <v>14</v>
      </c>
      <c r="L16" s="2815">
        <f>K16-'3-4'!I16</f>
        <v>0</v>
      </c>
      <c r="M16" s="2679">
        <v>14</v>
      </c>
      <c r="N16" s="2815">
        <f t="shared" si="3"/>
        <v>0</v>
      </c>
      <c r="O16" s="2679">
        <v>14</v>
      </c>
      <c r="P16" s="2815">
        <f t="shared" si="4"/>
        <v>0</v>
      </c>
      <c r="S16" s="2679">
        <v>31742308</v>
      </c>
      <c r="T16" s="2679">
        <f t="shared" si="5"/>
        <v>4.4105173448635182E-2</v>
      </c>
    </row>
    <row r="17" spans="1:20" s="2679" customFormat="1" ht="15" customHeight="1">
      <c r="A17" s="2709" t="s">
        <v>1779</v>
      </c>
      <c r="B17" s="2710" t="s">
        <v>1780</v>
      </c>
      <c r="C17" s="2819">
        <v>24</v>
      </c>
      <c r="D17" s="2725">
        <v>22</v>
      </c>
      <c r="E17" s="2816">
        <f t="shared" si="0"/>
        <v>46</v>
      </c>
      <c r="F17" s="2817">
        <v>0.23</v>
      </c>
      <c r="G17" s="2816">
        <v>4</v>
      </c>
      <c r="H17" s="2816">
        <v>6</v>
      </c>
      <c r="I17" s="2816">
        <f t="shared" si="1"/>
        <v>10</v>
      </c>
      <c r="J17" s="2817">
        <v>0.09</v>
      </c>
      <c r="K17" s="2818">
        <f t="shared" si="2"/>
        <v>56</v>
      </c>
      <c r="L17" s="2815">
        <f>K17-'3-4'!I17</f>
        <v>0</v>
      </c>
      <c r="M17" s="2679">
        <v>51</v>
      </c>
      <c r="N17" s="2815">
        <f t="shared" si="3"/>
        <v>-5</v>
      </c>
      <c r="O17" s="2679">
        <v>56</v>
      </c>
      <c r="P17" s="2815">
        <f t="shared" si="4"/>
        <v>0</v>
      </c>
      <c r="S17" s="2679">
        <v>31742308</v>
      </c>
      <c r="T17" s="2679">
        <f t="shared" si="5"/>
        <v>0.17642069379454073</v>
      </c>
    </row>
    <row r="18" spans="1:20" s="2679" customFormat="1" ht="15" customHeight="1">
      <c r="A18" s="2709" t="s">
        <v>1795</v>
      </c>
      <c r="B18" s="2710" t="s">
        <v>1794</v>
      </c>
      <c r="C18" s="2819">
        <v>1731</v>
      </c>
      <c r="D18" s="2725">
        <v>1316</v>
      </c>
      <c r="E18" s="2816">
        <f t="shared" si="0"/>
        <v>3047</v>
      </c>
      <c r="F18" s="2817">
        <v>15.19</v>
      </c>
      <c r="G18" s="2725">
        <v>1001</v>
      </c>
      <c r="H18" s="2725">
        <v>475</v>
      </c>
      <c r="I18" s="2816">
        <f t="shared" si="1"/>
        <v>1476</v>
      </c>
      <c r="J18" s="2817">
        <v>12.64</v>
      </c>
      <c r="K18" s="2818">
        <f t="shared" si="2"/>
        <v>4523</v>
      </c>
      <c r="L18" s="2815">
        <f>K18-'3-4'!I18</f>
        <v>0</v>
      </c>
      <c r="M18" s="2679">
        <v>4523</v>
      </c>
      <c r="N18" s="2815">
        <f t="shared" si="3"/>
        <v>0</v>
      </c>
      <c r="O18" s="2679">
        <v>4523</v>
      </c>
      <c r="P18" s="2815">
        <f t="shared" si="4"/>
        <v>0</v>
      </c>
      <c r="S18" s="2679">
        <v>31742308</v>
      </c>
      <c r="T18" s="2679">
        <f t="shared" si="5"/>
        <v>14.249121393441209</v>
      </c>
    </row>
    <row r="19" spans="1:20" s="2679" customFormat="1" ht="15" customHeight="1">
      <c r="A19" s="2709" t="s">
        <v>1797</v>
      </c>
      <c r="B19" s="2710" t="s">
        <v>1796</v>
      </c>
      <c r="C19" s="2819">
        <v>1539</v>
      </c>
      <c r="D19" s="2725">
        <v>775</v>
      </c>
      <c r="E19" s="2816">
        <f t="shared" si="0"/>
        <v>2314</v>
      </c>
      <c r="F19" s="2817">
        <v>11.53</v>
      </c>
      <c r="G19" s="2725">
        <v>1678</v>
      </c>
      <c r="H19" s="2725">
        <v>70</v>
      </c>
      <c r="I19" s="2816">
        <f t="shared" si="1"/>
        <v>1748</v>
      </c>
      <c r="J19" s="2817">
        <v>14.97</v>
      </c>
      <c r="K19" s="2818">
        <f t="shared" si="2"/>
        <v>4062</v>
      </c>
      <c r="L19" s="2815">
        <f>K19-'3-4'!I19</f>
        <v>0</v>
      </c>
      <c r="M19" s="2679">
        <v>4062</v>
      </c>
      <c r="N19" s="2815">
        <f t="shared" si="3"/>
        <v>0</v>
      </c>
      <c r="O19" s="2679">
        <v>4062</v>
      </c>
      <c r="P19" s="2815">
        <f t="shared" si="4"/>
        <v>0</v>
      </c>
      <c r="S19" s="2679">
        <v>31742308</v>
      </c>
      <c r="T19" s="2679">
        <f t="shared" si="5"/>
        <v>12.796801039168294</v>
      </c>
    </row>
    <row r="20" spans="1:20" s="2679" customFormat="1" ht="15" customHeight="1">
      <c r="A20" s="2767" t="s">
        <v>1880</v>
      </c>
      <c r="B20" s="2710" t="s">
        <v>1881</v>
      </c>
      <c r="C20" s="2819">
        <v>5</v>
      </c>
      <c r="D20" s="2725">
        <v>1</v>
      </c>
      <c r="E20" s="2816">
        <f t="shared" si="0"/>
        <v>6</v>
      </c>
      <c r="F20" s="2817">
        <v>0.03</v>
      </c>
      <c r="G20" s="2725">
        <v>0</v>
      </c>
      <c r="H20" s="2725">
        <v>0</v>
      </c>
      <c r="I20" s="2816">
        <f t="shared" si="1"/>
        <v>0</v>
      </c>
      <c r="J20" s="2817">
        <v>0</v>
      </c>
      <c r="K20" s="2818">
        <f t="shared" si="2"/>
        <v>6</v>
      </c>
      <c r="L20" s="2815">
        <f>K20-'3-4'!I20</f>
        <v>0</v>
      </c>
      <c r="M20" s="2679">
        <v>6</v>
      </c>
      <c r="N20" s="2815">
        <f t="shared" si="3"/>
        <v>0</v>
      </c>
      <c r="O20" s="2679">
        <v>7</v>
      </c>
      <c r="P20" s="2815">
        <f t="shared" si="4"/>
        <v>1</v>
      </c>
      <c r="S20" s="2679">
        <v>31742308</v>
      </c>
      <c r="T20" s="2679">
        <f t="shared" si="5"/>
        <v>1.8902217192272218E-2</v>
      </c>
    </row>
    <row r="21" spans="1:20" s="2679" customFormat="1" ht="15" customHeight="1">
      <c r="A21" s="2767" t="s">
        <v>1882</v>
      </c>
      <c r="B21" s="2710" t="s">
        <v>1883</v>
      </c>
      <c r="C21" s="2819">
        <v>3</v>
      </c>
      <c r="D21" s="2725">
        <v>2</v>
      </c>
      <c r="E21" s="2816">
        <f t="shared" si="0"/>
        <v>5</v>
      </c>
      <c r="F21" s="2817">
        <v>0.02</v>
      </c>
      <c r="G21" s="2725">
        <v>3</v>
      </c>
      <c r="H21" s="2725">
        <v>6</v>
      </c>
      <c r="I21" s="2816">
        <f t="shared" si="1"/>
        <v>9</v>
      </c>
      <c r="J21" s="2817">
        <v>0.08</v>
      </c>
      <c r="K21" s="2818">
        <f t="shared" si="2"/>
        <v>14</v>
      </c>
      <c r="L21" s="2815">
        <f>K21-'3-4'!I21</f>
        <v>0</v>
      </c>
      <c r="M21" s="2679">
        <v>14</v>
      </c>
      <c r="N21" s="2815">
        <f t="shared" si="3"/>
        <v>0</v>
      </c>
      <c r="O21" s="2679">
        <v>14</v>
      </c>
      <c r="P21" s="2815">
        <f t="shared" si="4"/>
        <v>0</v>
      </c>
      <c r="S21" s="2679">
        <v>31742308</v>
      </c>
      <c r="T21" s="2679">
        <f t="shared" si="5"/>
        <v>4.4105173448635182E-2</v>
      </c>
    </row>
    <row r="22" spans="1:20" s="2679" customFormat="1" ht="15" customHeight="1">
      <c r="A22" s="2767" t="s">
        <v>1884</v>
      </c>
      <c r="B22" s="2710" t="s">
        <v>1885</v>
      </c>
      <c r="C22" s="2819">
        <v>1</v>
      </c>
      <c r="D22" s="2725">
        <v>1</v>
      </c>
      <c r="E22" s="2816">
        <f t="shared" si="0"/>
        <v>2</v>
      </c>
      <c r="F22" s="2817">
        <v>0.01</v>
      </c>
      <c r="G22" s="2725">
        <v>0</v>
      </c>
      <c r="H22" s="2725">
        <v>0</v>
      </c>
      <c r="I22" s="2816">
        <f t="shared" si="1"/>
        <v>0</v>
      </c>
      <c r="J22" s="2817">
        <v>0</v>
      </c>
      <c r="K22" s="2818">
        <f t="shared" si="2"/>
        <v>2</v>
      </c>
      <c r="L22" s="2815">
        <f>K22-'3-4'!I22</f>
        <v>0</v>
      </c>
      <c r="M22" s="2679">
        <v>2</v>
      </c>
      <c r="N22" s="2815">
        <f t="shared" si="3"/>
        <v>0</v>
      </c>
      <c r="O22" s="2679">
        <v>2</v>
      </c>
      <c r="P22" s="2815">
        <f t="shared" si="4"/>
        <v>0</v>
      </c>
      <c r="S22" s="2679">
        <v>31742308</v>
      </c>
      <c r="T22" s="2679">
        <f t="shared" si="5"/>
        <v>6.3007390640907402E-3</v>
      </c>
    </row>
    <row r="23" spans="1:20" s="2679" customFormat="1" ht="15" customHeight="1">
      <c r="A23" s="2767" t="s">
        <v>1886</v>
      </c>
      <c r="B23" s="2710" t="s">
        <v>1887</v>
      </c>
      <c r="C23" s="2725">
        <v>128</v>
      </c>
      <c r="D23" s="2725">
        <v>74</v>
      </c>
      <c r="E23" s="2816">
        <f t="shared" si="0"/>
        <v>202</v>
      </c>
      <c r="F23" s="2817">
        <v>1.01</v>
      </c>
      <c r="G23" s="2725">
        <v>23</v>
      </c>
      <c r="H23" s="2725">
        <v>18</v>
      </c>
      <c r="I23" s="2816">
        <f t="shared" si="1"/>
        <v>41</v>
      </c>
      <c r="J23" s="2817">
        <v>0.35</v>
      </c>
      <c r="K23" s="2818">
        <f t="shared" si="2"/>
        <v>243</v>
      </c>
      <c r="L23" s="2815">
        <f>K23-'3-4'!I23</f>
        <v>0</v>
      </c>
      <c r="M23" s="2679">
        <v>243</v>
      </c>
      <c r="N23" s="2815">
        <f t="shared" si="3"/>
        <v>0</v>
      </c>
      <c r="O23" s="2679">
        <v>243</v>
      </c>
      <c r="P23" s="2815">
        <f t="shared" si="4"/>
        <v>0</v>
      </c>
      <c r="S23" s="2679">
        <v>31742308</v>
      </c>
      <c r="T23" s="2679">
        <f t="shared" si="5"/>
        <v>0.76553979628702484</v>
      </c>
    </row>
    <row r="24" spans="1:20" s="2679" customFormat="1" ht="15" customHeight="1">
      <c r="A24" s="2709" t="s">
        <v>1840</v>
      </c>
      <c r="B24" s="2710" t="s">
        <v>1839</v>
      </c>
      <c r="C24" s="2725">
        <v>42</v>
      </c>
      <c r="D24" s="2725">
        <v>19</v>
      </c>
      <c r="E24" s="2816">
        <f t="shared" si="0"/>
        <v>61</v>
      </c>
      <c r="F24" s="2821">
        <v>0.3</v>
      </c>
      <c r="G24" s="2725">
        <v>21</v>
      </c>
      <c r="H24" s="2725">
        <v>18</v>
      </c>
      <c r="I24" s="2816">
        <f t="shared" si="1"/>
        <v>39</v>
      </c>
      <c r="J24" s="2817">
        <v>0.33</v>
      </c>
      <c r="K24" s="2818">
        <f t="shared" si="2"/>
        <v>100</v>
      </c>
      <c r="L24" s="2815">
        <f>K24-'3-4'!I24</f>
        <v>0</v>
      </c>
      <c r="M24" s="2679">
        <v>111</v>
      </c>
      <c r="N24" s="2815">
        <f t="shared" si="3"/>
        <v>11</v>
      </c>
      <c r="O24" s="2679">
        <v>100</v>
      </c>
      <c r="P24" s="2815">
        <f t="shared" si="4"/>
        <v>0</v>
      </c>
      <c r="S24" s="2679">
        <v>31742308</v>
      </c>
      <c r="T24" s="2679">
        <f t="shared" si="5"/>
        <v>0.31503695320453701</v>
      </c>
    </row>
    <row r="25" spans="1:20" s="2679" customFormat="1" ht="15" customHeight="1">
      <c r="A25" s="2709" t="s">
        <v>1888</v>
      </c>
      <c r="B25" s="2710" t="s">
        <v>1782</v>
      </c>
      <c r="C25" s="2725">
        <v>2055</v>
      </c>
      <c r="D25" s="2725">
        <v>1348</v>
      </c>
      <c r="E25" s="2816">
        <f t="shared" si="0"/>
        <v>3403</v>
      </c>
      <c r="F25" s="2817">
        <v>16.96</v>
      </c>
      <c r="G25" s="2725">
        <v>616</v>
      </c>
      <c r="H25" s="2725">
        <v>308</v>
      </c>
      <c r="I25" s="2816">
        <f t="shared" si="1"/>
        <v>924</v>
      </c>
      <c r="J25" s="2817">
        <v>7.91</v>
      </c>
      <c r="K25" s="2818">
        <f t="shared" si="2"/>
        <v>4327</v>
      </c>
      <c r="L25" s="2815">
        <f>K25-'3-4'!I25</f>
        <v>0</v>
      </c>
      <c r="M25" s="2679">
        <v>4368</v>
      </c>
      <c r="N25" s="2815">
        <f t="shared" si="3"/>
        <v>41</v>
      </c>
      <c r="O25" s="2679">
        <v>4327</v>
      </c>
      <c r="P25" s="2815">
        <f t="shared" si="4"/>
        <v>0</v>
      </c>
      <c r="S25" s="2679">
        <v>31742308</v>
      </c>
      <c r="T25" s="2679">
        <f t="shared" si="5"/>
        <v>13.631648965160316</v>
      </c>
    </row>
    <row r="26" spans="1:20" s="2679" customFormat="1" ht="15" customHeight="1">
      <c r="A26" s="2709" t="s">
        <v>1889</v>
      </c>
      <c r="B26" s="2710" t="s">
        <v>1842</v>
      </c>
      <c r="C26" s="2725">
        <v>788</v>
      </c>
      <c r="D26" s="2725">
        <v>567</v>
      </c>
      <c r="E26" s="2816">
        <f t="shared" si="0"/>
        <v>1355</v>
      </c>
      <c r="F26" s="2817">
        <v>6.75</v>
      </c>
      <c r="G26" s="2725">
        <v>425</v>
      </c>
      <c r="H26" s="2725">
        <v>167</v>
      </c>
      <c r="I26" s="2816">
        <f t="shared" si="1"/>
        <v>592</v>
      </c>
      <c r="J26" s="2817">
        <v>5.07</v>
      </c>
      <c r="K26" s="2818">
        <f t="shared" si="2"/>
        <v>1947</v>
      </c>
      <c r="L26" s="2815">
        <f>K26-'3-4'!I26</f>
        <v>0</v>
      </c>
      <c r="M26" s="2679">
        <v>1947</v>
      </c>
      <c r="N26" s="2815">
        <f t="shared" si="3"/>
        <v>0</v>
      </c>
      <c r="O26" s="2679">
        <v>1947</v>
      </c>
      <c r="P26" s="2815">
        <f t="shared" si="4"/>
        <v>0</v>
      </c>
      <c r="S26" s="2679">
        <v>31742308</v>
      </c>
      <c r="T26" s="2679">
        <f t="shared" si="5"/>
        <v>6.1337694788923347</v>
      </c>
    </row>
    <row r="27" spans="1:20" s="2679" customFormat="1" ht="15" customHeight="1">
      <c r="A27" s="2709" t="s">
        <v>1845</v>
      </c>
      <c r="B27" s="2710" t="s">
        <v>1844</v>
      </c>
      <c r="C27" s="2725">
        <v>22</v>
      </c>
      <c r="D27" s="2725">
        <v>5</v>
      </c>
      <c r="E27" s="2816">
        <f t="shared" si="0"/>
        <v>27</v>
      </c>
      <c r="F27" s="2817">
        <v>0.13</v>
      </c>
      <c r="G27" s="2725">
        <v>1</v>
      </c>
      <c r="H27" s="2725">
        <v>3</v>
      </c>
      <c r="I27" s="2816">
        <f t="shared" si="1"/>
        <v>4</v>
      </c>
      <c r="J27" s="2822">
        <v>0.03</v>
      </c>
      <c r="K27" s="2818">
        <f t="shared" si="2"/>
        <v>31</v>
      </c>
      <c r="L27" s="2815">
        <f>K27-'3-4'!I27</f>
        <v>0</v>
      </c>
      <c r="M27" s="2679">
        <v>31</v>
      </c>
      <c r="N27" s="2815">
        <f t="shared" si="3"/>
        <v>0</v>
      </c>
      <c r="O27" s="2679">
        <v>31</v>
      </c>
      <c r="P27" s="2815">
        <f t="shared" si="4"/>
        <v>0</v>
      </c>
      <c r="S27" s="2679">
        <v>31742308</v>
      </c>
      <c r="T27" s="2679">
        <f t="shared" si="5"/>
        <v>9.7661455493406463E-2</v>
      </c>
    </row>
    <row r="28" spans="1:20" s="2679" customFormat="1" ht="15" customHeight="1">
      <c r="A28" s="2709" t="s">
        <v>1890</v>
      </c>
      <c r="B28" s="2710" t="s">
        <v>1891</v>
      </c>
      <c r="C28" s="2725">
        <v>46</v>
      </c>
      <c r="D28" s="2725">
        <v>36</v>
      </c>
      <c r="E28" s="2816">
        <f t="shared" si="0"/>
        <v>82</v>
      </c>
      <c r="F28" s="2817">
        <v>0.41</v>
      </c>
      <c r="G28" s="2725">
        <v>55</v>
      </c>
      <c r="H28" s="2725">
        <v>27</v>
      </c>
      <c r="I28" s="2816">
        <f t="shared" si="1"/>
        <v>82</v>
      </c>
      <c r="J28" s="2822">
        <v>0.7</v>
      </c>
      <c r="K28" s="2818">
        <f t="shared" si="2"/>
        <v>164</v>
      </c>
      <c r="L28" s="2815">
        <f>K28-'3-4'!I28</f>
        <v>0</v>
      </c>
      <c r="M28" s="2679">
        <v>164</v>
      </c>
      <c r="N28" s="2815">
        <f t="shared" si="3"/>
        <v>0</v>
      </c>
      <c r="O28" s="2679">
        <v>164</v>
      </c>
      <c r="P28" s="2815">
        <f t="shared" si="4"/>
        <v>0</v>
      </c>
      <c r="S28" s="2679">
        <v>31742308</v>
      </c>
      <c r="T28" s="2679">
        <f t="shared" si="5"/>
        <v>0.51666060325544061</v>
      </c>
    </row>
    <row r="29" spans="1:20" s="2679" customFormat="1" ht="15" customHeight="1">
      <c r="A29" s="2709" t="s">
        <v>1822</v>
      </c>
      <c r="B29" s="2710" t="s">
        <v>1821</v>
      </c>
      <c r="C29" s="2725">
        <v>742</v>
      </c>
      <c r="D29" s="2725">
        <v>626</v>
      </c>
      <c r="E29" s="2816">
        <f t="shared" si="0"/>
        <v>1368</v>
      </c>
      <c r="F29" s="2817">
        <v>6.82</v>
      </c>
      <c r="G29" s="2725">
        <v>696</v>
      </c>
      <c r="H29" s="2819">
        <v>272</v>
      </c>
      <c r="I29" s="2816">
        <f t="shared" si="1"/>
        <v>968</v>
      </c>
      <c r="J29" s="2822">
        <v>8.2899999999999991</v>
      </c>
      <c r="K29" s="2818">
        <f t="shared" si="2"/>
        <v>2336</v>
      </c>
      <c r="L29" s="2815">
        <f>K29-'3-4'!I29</f>
        <v>0</v>
      </c>
      <c r="M29" s="2679">
        <v>2336</v>
      </c>
      <c r="N29" s="2815">
        <f t="shared" si="3"/>
        <v>0</v>
      </c>
      <c r="O29" s="2679">
        <v>2336</v>
      </c>
      <c r="P29" s="2815">
        <f t="shared" si="4"/>
        <v>0</v>
      </c>
      <c r="S29" s="2679">
        <v>31742308</v>
      </c>
      <c r="T29" s="2679">
        <f t="shared" si="5"/>
        <v>7.3592632268579843</v>
      </c>
    </row>
    <row r="30" spans="1:20" s="2679" customFormat="1" ht="15" customHeight="1">
      <c r="A30" s="2709" t="s">
        <v>1824</v>
      </c>
      <c r="B30" s="2710" t="s">
        <v>1823</v>
      </c>
      <c r="C30" s="2725">
        <v>12</v>
      </c>
      <c r="D30" s="2725">
        <v>17</v>
      </c>
      <c r="E30" s="2816">
        <f t="shared" si="0"/>
        <v>29</v>
      </c>
      <c r="F30" s="2817">
        <v>0.14000000000000001</v>
      </c>
      <c r="G30" s="2725">
        <v>1</v>
      </c>
      <c r="H30" s="2725">
        <v>2</v>
      </c>
      <c r="I30" s="2816">
        <f t="shared" si="1"/>
        <v>3</v>
      </c>
      <c r="J30" s="2817">
        <v>0.03</v>
      </c>
      <c r="K30" s="2818">
        <f t="shared" si="2"/>
        <v>32</v>
      </c>
      <c r="L30" s="2815">
        <f>K30-'3-4'!I30</f>
        <v>0</v>
      </c>
      <c r="M30" s="2679">
        <v>32</v>
      </c>
      <c r="N30" s="2815">
        <f t="shared" si="3"/>
        <v>0</v>
      </c>
      <c r="O30" s="2679">
        <v>32</v>
      </c>
      <c r="P30" s="2815">
        <f t="shared" si="4"/>
        <v>0</v>
      </c>
      <c r="S30" s="2679">
        <v>31742308</v>
      </c>
      <c r="T30" s="2679">
        <f t="shared" si="5"/>
        <v>0.10081182502545184</v>
      </c>
    </row>
    <row r="31" spans="1:20" s="2679" customFormat="1" ht="15" customHeight="1">
      <c r="A31" s="2709" t="s">
        <v>1922</v>
      </c>
      <c r="B31" s="2710" t="s">
        <v>1825</v>
      </c>
      <c r="C31" s="2725">
        <v>308</v>
      </c>
      <c r="D31" s="2725">
        <v>228</v>
      </c>
      <c r="E31" s="2816">
        <f t="shared" si="0"/>
        <v>536</v>
      </c>
      <c r="F31" s="2817">
        <v>2.67</v>
      </c>
      <c r="G31" s="2725">
        <v>130</v>
      </c>
      <c r="H31" s="2725">
        <v>78</v>
      </c>
      <c r="I31" s="2816">
        <f t="shared" si="1"/>
        <v>208</v>
      </c>
      <c r="J31" s="2817">
        <v>1.78</v>
      </c>
      <c r="K31" s="2818">
        <f t="shared" si="2"/>
        <v>744</v>
      </c>
      <c r="L31" s="2815">
        <f>K31-'3-4'!I31</f>
        <v>0</v>
      </c>
      <c r="M31" s="2679">
        <v>744</v>
      </c>
      <c r="N31" s="2815">
        <f t="shared" si="3"/>
        <v>0</v>
      </c>
      <c r="O31" s="2679">
        <v>744</v>
      </c>
      <c r="P31" s="2815">
        <f t="shared" si="4"/>
        <v>0</v>
      </c>
      <c r="Q31" s="2679">
        <v>775</v>
      </c>
      <c r="S31" s="2679">
        <v>31742308</v>
      </c>
      <c r="T31" s="2679">
        <f t="shared" si="5"/>
        <v>2.3438749318417549</v>
      </c>
    </row>
    <row r="32" spans="1:20" s="2679" customFormat="1" ht="15" customHeight="1">
      <c r="A32" s="2709" t="s">
        <v>1828</v>
      </c>
      <c r="B32" s="2710" t="s">
        <v>1893</v>
      </c>
      <c r="C32" s="2725">
        <v>0</v>
      </c>
      <c r="D32" s="2725">
        <v>0</v>
      </c>
      <c r="E32" s="2816">
        <f t="shared" si="0"/>
        <v>0</v>
      </c>
      <c r="F32" s="2817">
        <v>0</v>
      </c>
      <c r="G32" s="2725">
        <v>0</v>
      </c>
      <c r="H32" s="2725">
        <v>0</v>
      </c>
      <c r="I32" s="2816">
        <f t="shared" si="1"/>
        <v>0</v>
      </c>
      <c r="J32" s="2817">
        <v>0</v>
      </c>
      <c r="K32" s="2818">
        <f t="shared" si="2"/>
        <v>0</v>
      </c>
      <c r="L32" s="2815">
        <f>K32-'3-4'!I32</f>
        <v>0</v>
      </c>
      <c r="M32" s="2679">
        <v>0</v>
      </c>
      <c r="N32" s="2815">
        <f t="shared" si="3"/>
        <v>0</v>
      </c>
      <c r="O32" s="2679">
        <v>0</v>
      </c>
      <c r="P32" s="2815">
        <f t="shared" si="4"/>
        <v>0</v>
      </c>
      <c r="S32" s="2679">
        <v>31742308</v>
      </c>
      <c r="T32" s="2679">
        <f t="shared" si="5"/>
        <v>0</v>
      </c>
    </row>
    <row r="33" spans="1:20" s="2679" customFormat="1" ht="15" customHeight="1">
      <c r="A33" s="2709" t="s">
        <v>1830</v>
      </c>
      <c r="B33" s="2710" t="s">
        <v>1829</v>
      </c>
      <c r="C33" s="2725">
        <v>1</v>
      </c>
      <c r="D33" s="2725">
        <v>0</v>
      </c>
      <c r="E33" s="2816">
        <f t="shared" si="0"/>
        <v>1</v>
      </c>
      <c r="F33" s="2820">
        <v>5.0000000000000001E-3</v>
      </c>
      <c r="G33" s="2725">
        <v>1</v>
      </c>
      <c r="H33" s="2725">
        <v>0</v>
      </c>
      <c r="I33" s="2816">
        <f t="shared" si="1"/>
        <v>1</v>
      </c>
      <c r="J33" s="2820">
        <v>8.9999999999999993E-3</v>
      </c>
      <c r="K33" s="2818">
        <f t="shared" si="2"/>
        <v>2</v>
      </c>
      <c r="L33" s="2815">
        <f>K33-'3-4'!I33</f>
        <v>0</v>
      </c>
      <c r="M33" s="2679">
        <v>2</v>
      </c>
      <c r="N33" s="2815">
        <f t="shared" si="3"/>
        <v>0</v>
      </c>
      <c r="O33" s="2679">
        <v>2</v>
      </c>
      <c r="P33" s="2815">
        <f t="shared" si="4"/>
        <v>0</v>
      </c>
      <c r="S33" s="2679">
        <v>31742308</v>
      </c>
      <c r="T33" s="2679">
        <f t="shared" si="5"/>
        <v>6.3007390640907402E-3</v>
      </c>
    </row>
    <row r="34" spans="1:20" s="2679" customFormat="1" ht="15" customHeight="1">
      <c r="A34" s="2823" t="s">
        <v>1847</v>
      </c>
      <c r="B34" s="2824" t="s">
        <v>1846</v>
      </c>
      <c r="C34" s="2725">
        <v>1104</v>
      </c>
      <c r="D34" s="2725">
        <v>665</v>
      </c>
      <c r="E34" s="2816">
        <f t="shared" si="0"/>
        <v>1769</v>
      </c>
      <c r="F34" s="2817">
        <v>8.82</v>
      </c>
      <c r="G34" s="2725">
        <v>3200</v>
      </c>
      <c r="H34" s="2725">
        <v>459</v>
      </c>
      <c r="I34" s="2816">
        <f t="shared" si="1"/>
        <v>3659</v>
      </c>
      <c r="J34" s="2821">
        <v>31.33</v>
      </c>
      <c r="K34" s="2818">
        <f t="shared" si="2"/>
        <v>5428</v>
      </c>
      <c r="L34" s="2815">
        <f>K34-'3-4'!I34</f>
        <v>0</v>
      </c>
      <c r="M34" s="2679">
        <v>5428</v>
      </c>
      <c r="N34" s="2815">
        <f t="shared" si="3"/>
        <v>0</v>
      </c>
      <c r="O34" s="2679">
        <v>5428</v>
      </c>
      <c r="P34" s="2815">
        <f t="shared" si="4"/>
        <v>0</v>
      </c>
      <c r="Q34" s="2679">
        <v>5433</v>
      </c>
      <c r="S34" s="2679">
        <v>31742308</v>
      </c>
      <c r="T34" s="2679">
        <f t="shared" si="5"/>
        <v>17.100205819942268</v>
      </c>
    </row>
    <row r="35" spans="1:20" s="2679" customFormat="1" ht="15" customHeight="1">
      <c r="A35" s="2709" t="s">
        <v>1836</v>
      </c>
      <c r="B35" s="2824" t="s">
        <v>1894</v>
      </c>
      <c r="C35" s="2725">
        <v>0</v>
      </c>
      <c r="D35" s="2725">
        <v>0</v>
      </c>
      <c r="E35" s="2816">
        <f t="shared" si="0"/>
        <v>0</v>
      </c>
      <c r="F35" s="2817">
        <v>0</v>
      </c>
      <c r="G35" s="2725">
        <v>0</v>
      </c>
      <c r="H35" s="2725">
        <v>0</v>
      </c>
      <c r="I35" s="2816">
        <f t="shared" si="1"/>
        <v>0</v>
      </c>
      <c r="J35" s="2817">
        <v>0</v>
      </c>
      <c r="K35" s="2818">
        <f t="shared" si="2"/>
        <v>0</v>
      </c>
      <c r="L35" s="2815">
        <f>K35-'3-4'!I35</f>
        <v>0</v>
      </c>
      <c r="M35" s="2679">
        <v>0</v>
      </c>
      <c r="N35" s="2815">
        <f t="shared" si="3"/>
        <v>0</v>
      </c>
      <c r="O35" s="2679">
        <v>0</v>
      </c>
      <c r="P35" s="2815">
        <f t="shared" si="4"/>
        <v>0</v>
      </c>
      <c r="S35" s="2679">
        <v>31742308</v>
      </c>
      <c r="T35" s="2679">
        <f t="shared" si="5"/>
        <v>0</v>
      </c>
    </row>
    <row r="36" spans="1:20" s="2679" customFormat="1" ht="15" customHeight="1">
      <c r="A36" s="2696" t="s">
        <v>1832</v>
      </c>
      <c r="B36" s="2697" t="s">
        <v>1831</v>
      </c>
      <c r="C36" s="2825">
        <v>0</v>
      </c>
      <c r="D36" s="2826">
        <v>0</v>
      </c>
      <c r="E36" s="2816">
        <f t="shared" si="0"/>
        <v>0</v>
      </c>
      <c r="F36" s="2827">
        <v>0</v>
      </c>
      <c r="G36" s="2826">
        <v>0</v>
      </c>
      <c r="H36" s="2826">
        <v>0</v>
      </c>
      <c r="I36" s="2816">
        <f t="shared" si="1"/>
        <v>0</v>
      </c>
      <c r="J36" s="2827">
        <v>0</v>
      </c>
      <c r="K36" s="2818">
        <f t="shared" si="2"/>
        <v>0</v>
      </c>
      <c r="L36" s="2815">
        <f>K36-'3-4'!I36</f>
        <v>0</v>
      </c>
      <c r="M36" s="2679">
        <v>0</v>
      </c>
      <c r="N36" s="2815">
        <f t="shared" si="3"/>
        <v>0</v>
      </c>
      <c r="O36" s="2679">
        <v>0</v>
      </c>
      <c r="P36" s="2815">
        <f t="shared" si="4"/>
        <v>0</v>
      </c>
      <c r="S36" s="2679">
        <v>31742308</v>
      </c>
      <c r="T36" s="2679">
        <f t="shared" si="5"/>
        <v>0</v>
      </c>
    </row>
    <row r="37" spans="1:20" s="2682" customFormat="1" ht="15" customHeight="1">
      <c r="A37" s="2700" t="s">
        <v>1834</v>
      </c>
      <c r="B37" s="2701" t="s">
        <v>1833</v>
      </c>
      <c r="C37" s="2825">
        <v>0</v>
      </c>
      <c r="D37" s="2826">
        <v>0</v>
      </c>
      <c r="E37" s="2816">
        <f t="shared" si="0"/>
        <v>0</v>
      </c>
      <c r="F37" s="2827">
        <v>0</v>
      </c>
      <c r="G37" s="2826">
        <v>0</v>
      </c>
      <c r="H37" s="2826">
        <v>0</v>
      </c>
      <c r="I37" s="2816">
        <f t="shared" si="1"/>
        <v>0</v>
      </c>
      <c r="J37" s="2827">
        <v>0</v>
      </c>
      <c r="K37" s="2818">
        <f t="shared" si="2"/>
        <v>0</v>
      </c>
      <c r="L37" s="2815">
        <f>K37-'3-4'!I37</f>
        <v>0</v>
      </c>
      <c r="M37" s="2682">
        <v>0</v>
      </c>
      <c r="N37" s="2815">
        <f t="shared" si="3"/>
        <v>0</v>
      </c>
      <c r="O37" s="2682">
        <v>0</v>
      </c>
      <c r="P37" s="2815">
        <f t="shared" si="4"/>
        <v>0</v>
      </c>
      <c r="S37" s="2679">
        <v>31742308</v>
      </c>
      <c r="T37" s="2679">
        <f t="shared" si="5"/>
        <v>0</v>
      </c>
    </row>
    <row r="38" spans="1:20" s="2682" customFormat="1" ht="15" customHeight="1">
      <c r="A38" s="2700" t="s">
        <v>1838</v>
      </c>
      <c r="B38" s="2701" t="s">
        <v>1837</v>
      </c>
      <c r="C38" s="2828">
        <v>11</v>
      </c>
      <c r="D38" s="2829">
        <v>12</v>
      </c>
      <c r="E38" s="2830">
        <f t="shared" si="0"/>
        <v>23</v>
      </c>
      <c r="F38" s="2831">
        <v>0.11</v>
      </c>
      <c r="G38" s="2829">
        <v>12</v>
      </c>
      <c r="H38" s="2829">
        <v>3</v>
      </c>
      <c r="I38" s="2830">
        <f t="shared" si="1"/>
        <v>15</v>
      </c>
      <c r="J38" s="2827">
        <v>0.13</v>
      </c>
      <c r="K38" s="2832">
        <f t="shared" si="2"/>
        <v>38</v>
      </c>
      <c r="L38" s="2815">
        <f>K38-'3-4'!I38</f>
        <v>0</v>
      </c>
      <c r="M38" s="2682">
        <v>35</v>
      </c>
      <c r="N38" s="2815">
        <f t="shared" si="3"/>
        <v>-3</v>
      </c>
      <c r="O38" s="2682">
        <v>35</v>
      </c>
      <c r="P38" s="2815">
        <f t="shared" si="4"/>
        <v>-3</v>
      </c>
      <c r="Q38" s="2682">
        <v>37</v>
      </c>
      <c r="S38" s="2679">
        <v>31742308</v>
      </c>
      <c r="T38" s="2679">
        <f t="shared" si="5"/>
        <v>0.11971404221772407</v>
      </c>
    </row>
    <row r="39" spans="1:20" s="2679" customFormat="1" ht="18" customHeight="1">
      <c r="A39" s="2833" t="s">
        <v>1923</v>
      </c>
      <c r="B39" s="2833"/>
      <c r="C39" s="2682"/>
      <c r="D39" s="2682"/>
      <c r="E39" s="2682"/>
      <c r="F39" s="2682"/>
      <c r="G39" s="2682"/>
      <c r="H39" s="2682"/>
      <c r="I39" s="2682"/>
      <c r="J39" s="2682"/>
      <c r="K39" s="2682" t="s">
        <v>1924</v>
      </c>
    </row>
    <row r="40" spans="1:20" s="2679" customFormat="1">
      <c r="A40" s="2834" t="s">
        <v>1925</v>
      </c>
      <c r="B40" s="2834"/>
      <c r="C40" s="2683"/>
      <c r="D40" s="2683"/>
      <c r="E40" s="2683"/>
      <c r="F40" s="2683"/>
      <c r="G40" s="2683"/>
      <c r="H40" s="2683"/>
      <c r="I40" s="2683"/>
      <c r="J40" s="2695"/>
      <c r="K40" s="2684" t="s">
        <v>1926</v>
      </c>
    </row>
    <row r="41" spans="1:20" s="2679" customFormat="1">
      <c r="A41" s="2835" t="s">
        <v>1927</v>
      </c>
      <c r="B41" s="2835"/>
      <c r="C41" s="2836"/>
      <c r="D41" s="2836"/>
      <c r="E41" s="2695"/>
      <c r="F41" s="2695"/>
      <c r="G41" s="2695"/>
      <c r="H41" s="2695"/>
      <c r="I41" s="2695"/>
      <c r="J41" s="2695"/>
      <c r="K41" s="2613" t="s">
        <v>1928</v>
      </c>
      <c r="N41" s="2679">
        <v>31742308</v>
      </c>
    </row>
    <row r="43" spans="1:20" hidden="1">
      <c r="C43" s="2839">
        <v>19844632</v>
      </c>
      <c r="D43" s="2839">
        <v>9351263</v>
      </c>
      <c r="E43" s="2839">
        <v>29195895</v>
      </c>
    </row>
    <row r="49" s="2838" customFormat="1"/>
    <row r="50" s="2838" customFormat="1"/>
    <row r="51" s="2838" customFormat="1"/>
    <row r="52" s="2838" customFormat="1"/>
    <row r="53" s="2838" customFormat="1"/>
    <row r="54" s="2838" customFormat="1"/>
    <row r="55" s="2838" customFormat="1"/>
    <row r="56" s="2838" customFormat="1"/>
    <row r="57" s="2838" customFormat="1"/>
    <row r="58" s="2838" customFormat="1"/>
    <row r="59" s="2838" customFormat="1"/>
    <row r="60" s="2838" customFormat="1"/>
    <row r="61" s="2838" customFormat="1"/>
    <row r="62" s="2838" customFormat="1"/>
    <row r="63" s="2838" customFormat="1"/>
    <row r="64" s="2838" customFormat="1"/>
    <row r="65" s="2838" customFormat="1"/>
    <row r="66" s="2838" customFormat="1"/>
    <row r="67" s="2838" customFormat="1"/>
    <row r="68" s="2838" customFormat="1"/>
    <row r="69" s="2838" customFormat="1"/>
    <row r="70" s="2838" customFormat="1"/>
    <row r="71" s="2838" customFormat="1"/>
    <row r="72" s="2838" customFormat="1"/>
    <row r="73" s="2838" customFormat="1"/>
    <row r="74" s="2838" customFormat="1"/>
    <row r="75" s="2838" customFormat="1"/>
    <row r="76" s="2838" customFormat="1"/>
    <row r="77" s="2838" customFormat="1"/>
    <row r="78" s="2838" customFormat="1"/>
    <row r="79" s="2838" customFormat="1"/>
    <row r="80" s="2838" customFormat="1"/>
    <row r="81" s="2838" customFormat="1"/>
    <row r="82" s="2838" customFormat="1"/>
    <row r="83" s="2838" customFormat="1"/>
    <row r="84" s="2838" customFormat="1"/>
    <row r="85" s="2838" customFormat="1"/>
    <row r="86" s="2838" customFormat="1"/>
    <row r="87" s="2838" customFormat="1"/>
    <row r="88" s="2838" customFormat="1"/>
    <row r="89" s="2838" customFormat="1"/>
    <row r="90" s="2838" customFormat="1"/>
    <row r="91" s="2838" customFormat="1"/>
    <row r="92" s="2838" customFormat="1"/>
    <row r="93" s="2838" customFormat="1"/>
    <row r="94" s="2838" customFormat="1"/>
    <row r="95" s="2838" customFormat="1"/>
    <row r="96" s="2838" customFormat="1"/>
    <row r="97" s="2838" customFormat="1"/>
    <row r="98" s="2838" customFormat="1"/>
    <row r="99" s="2838" customFormat="1"/>
    <row r="100" s="2838" customFormat="1"/>
    <row r="101" s="2838" customFormat="1"/>
    <row r="102" s="2838" customFormat="1"/>
    <row r="103" s="2838" customFormat="1"/>
    <row r="104" s="2838" customFormat="1"/>
    <row r="105" s="2838" customFormat="1"/>
    <row r="106" s="2838" customFormat="1"/>
    <row r="107" s="2838" customFormat="1"/>
    <row r="108" s="2838" customFormat="1"/>
    <row r="109" s="2838" customFormat="1"/>
    <row r="110" s="2838" customFormat="1"/>
    <row r="111" s="2838" customFormat="1"/>
    <row r="112" s="2838" customFormat="1"/>
    <row r="113" s="2838" customFormat="1"/>
    <row r="114" s="2838" customFormat="1"/>
    <row r="115" s="2838" customFormat="1"/>
    <row r="116" s="2838" customFormat="1"/>
    <row r="117" s="2838" customFormat="1"/>
    <row r="118" s="2838" customFormat="1"/>
    <row r="119" s="2838" customFormat="1"/>
    <row r="120" s="2838" customFormat="1"/>
    <row r="121" s="2838" customFormat="1"/>
    <row r="122" s="2838" customFormat="1"/>
    <row r="123" s="2838" customFormat="1"/>
    <row r="124" s="2838" customFormat="1"/>
    <row r="125" s="2838" customFormat="1"/>
    <row r="126" s="2838" customFormat="1"/>
    <row r="127" s="2838" customFormat="1"/>
    <row r="128" s="2838" customFormat="1"/>
    <row r="129" s="2838" customFormat="1"/>
    <row r="130" s="2838" customFormat="1"/>
    <row r="131" s="2838" customFormat="1"/>
    <row r="132" s="2838" customFormat="1"/>
    <row r="133" s="2838" customFormat="1"/>
    <row r="134" s="2838" customFormat="1"/>
    <row r="135" s="2838" customFormat="1"/>
    <row r="136" s="2838" customFormat="1"/>
    <row r="137" s="2838" customFormat="1"/>
    <row r="138" s="2838" customFormat="1"/>
    <row r="139" s="2838" customFormat="1"/>
    <row r="140" s="2838" customFormat="1"/>
    <row r="141" s="2838" customFormat="1"/>
    <row r="142" s="2838" customFormat="1"/>
    <row r="143" s="2838" customFormat="1"/>
    <row r="144" s="2838" customFormat="1"/>
    <row r="145" s="2838" customFormat="1"/>
    <row r="146" s="2838" customFormat="1"/>
    <row r="147" s="2838" customFormat="1"/>
    <row r="148" s="2838" customFormat="1"/>
    <row r="149" s="2838" customFormat="1"/>
    <row r="150" s="2838" customFormat="1"/>
    <row r="151" s="2838" customFormat="1"/>
    <row r="152" s="2838" customFormat="1"/>
    <row r="153" s="2838" customFormat="1"/>
    <row r="154" s="2838" customFormat="1"/>
    <row r="155" s="2838" customFormat="1"/>
    <row r="156" s="2838" customFormat="1"/>
    <row r="157" s="2838" customFormat="1"/>
    <row r="158" s="2838" customFormat="1"/>
    <row r="159" s="2838" customFormat="1"/>
    <row r="160" s="2838" customFormat="1"/>
    <row r="161" s="2838" customFormat="1"/>
    <row r="162" s="2838" customFormat="1"/>
    <row r="163" s="2838" customFormat="1"/>
    <row r="164" s="2838" customFormat="1"/>
    <row r="165" s="2838" customFormat="1"/>
    <row r="166" s="2838" customFormat="1"/>
    <row r="167" s="2838" customFormat="1"/>
    <row r="168" s="2838" customFormat="1"/>
    <row r="169" s="2838" customFormat="1"/>
    <row r="170" s="2838" customFormat="1"/>
    <row r="171" s="2838" customFormat="1"/>
    <row r="172" s="2838" customFormat="1"/>
    <row r="173" s="2838" customFormat="1"/>
    <row r="174" s="2838" customFormat="1"/>
    <row r="175" s="2838" customFormat="1"/>
    <row r="176" s="2838" customFormat="1"/>
    <row r="177" s="2838" customFormat="1"/>
    <row r="178" s="2838" customFormat="1"/>
    <row r="179" s="2838" customFormat="1"/>
    <row r="180" s="2838" customFormat="1"/>
    <row r="181" s="2838" customFormat="1"/>
    <row r="182" s="2838" customFormat="1"/>
    <row r="183" s="2838" customFormat="1"/>
    <row r="184" s="2838" customFormat="1"/>
    <row r="185" s="2838" customFormat="1"/>
    <row r="186" s="2838" customFormat="1"/>
    <row r="187" s="2838" customFormat="1"/>
    <row r="188" s="2838" customFormat="1"/>
    <row r="189" s="2838" customFormat="1"/>
    <row r="190" s="2838" customFormat="1"/>
    <row r="191" s="2838" customFormat="1"/>
    <row r="192" s="2838" customFormat="1"/>
    <row r="193" s="2838" customFormat="1"/>
    <row r="194" s="2838" customFormat="1"/>
    <row r="195" s="2838" customFormat="1"/>
    <row r="196" s="2838" customFormat="1"/>
    <row r="197" s="2838" customFormat="1"/>
    <row r="198" s="2838" customFormat="1"/>
    <row r="199" s="2838" customFormat="1"/>
    <row r="200" s="2838" customFormat="1"/>
    <row r="201" s="2838" customFormat="1"/>
    <row r="202" s="2838" customFormat="1"/>
    <row r="203" s="2838" customFormat="1"/>
    <row r="204" s="2838" customFormat="1"/>
    <row r="205" s="2838" customFormat="1"/>
    <row r="206" s="2838" customFormat="1"/>
    <row r="207" s="2838" customFormat="1"/>
    <row r="208" s="2838" customFormat="1"/>
    <row r="209" s="2838" customFormat="1"/>
    <row r="210" s="2838" customFormat="1"/>
    <row r="211" s="2838" customFormat="1"/>
    <row r="212" s="2838" customFormat="1"/>
    <row r="213" s="2838" customFormat="1"/>
    <row r="214" s="2838" customFormat="1"/>
    <row r="215" s="2838" customFormat="1"/>
    <row r="216" s="2838" customFormat="1"/>
    <row r="217" s="2838" customFormat="1"/>
    <row r="218" s="2838" customFormat="1"/>
    <row r="219" s="2838" customFormat="1"/>
    <row r="220" s="2838" customFormat="1"/>
    <row r="221" s="2838" customFormat="1"/>
  </sheetData>
  <mergeCells count="9">
    <mergeCell ref="A39:B39"/>
    <mergeCell ref="A40:B40"/>
    <mergeCell ref="A41:B41"/>
    <mergeCell ref="A1:K1"/>
    <mergeCell ref="A2:K2"/>
    <mergeCell ref="C4:F4"/>
    <mergeCell ref="G4:J4"/>
    <mergeCell ref="F5:F6"/>
    <mergeCell ref="J5:J6"/>
  </mergeCells>
  <printOptions horizontalCentered="1" verticalCentered="1" gridLinesSet="0"/>
  <pageMargins left="0.59055118110236227" right="0.59055118110236227" top="0.39370078740157483" bottom="0.39370078740157483" header="0.51181102362204722" footer="0.51181102362204722"/>
  <pageSetup paperSize="9" scale="8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FDE93-20C3-48A3-8ECC-C0CE93289166}">
  <sheetPr>
    <tabColor rgb="FF00B050"/>
  </sheetPr>
  <dimension ref="A1:W29"/>
  <sheetViews>
    <sheetView topLeftCell="A13" zoomScaleNormal="100" workbookViewId="0">
      <selection activeCell="D17" sqref="D17"/>
    </sheetView>
  </sheetViews>
  <sheetFormatPr defaultColWidth="8.7109375" defaultRowHeight="25.15" customHeight="1"/>
  <cols>
    <col min="1" max="1" width="39.5703125" style="170" customWidth="1"/>
    <col min="2" max="2" width="16.42578125" style="147" customWidth="1"/>
    <col min="3" max="3" width="23.140625" style="126" customWidth="1"/>
    <col min="4" max="12" width="8.7109375" style="126" hidden="1" customWidth="1"/>
    <col min="13" max="14" width="8.7109375" style="126"/>
    <col min="15" max="23" width="0" style="126" hidden="1" customWidth="1"/>
    <col min="24" max="16384" width="8.7109375" style="126"/>
  </cols>
  <sheetData>
    <row r="1" spans="1:23" ht="25.15" customHeight="1">
      <c r="A1" s="148"/>
      <c r="B1" s="149"/>
      <c r="C1" s="149"/>
    </row>
    <row r="2" spans="1:23" ht="25.15" customHeight="1">
      <c r="A2" s="150" t="s">
        <v>147</v>
      </c>
      <c r="B2" s="150"/>
      <c r="C2" s="150"/>
    </row>
    <row r="3" spans="1:23" ht="25.15" customHeight="1">
      <c r="A3" s="127" t="s">
        <v>148</v>
      </c>
      <c r="B3" s="127"/>
      <c r="C3" s="127"/>
    </row>
    <row r="4" spans="1:23" ht="25.15" customHeight="1" thickBot="1">
      <c r="A4" s="128" t="s">
        <v>149</v>
      </c>
      <c r="B4" s="129"/>
      <c r="C4" s="130" t="s">
        <v>150</v>
      </c>
    </row>
    <row r="5" spans="1:23" ht="25.15" customHeight="1">
      <c r="A5" s="151" t="s">
        <v>151</v>
      </c>
      <c r="B5" s="152"/>
      <c r="C5" s="133" t="s">
        <v>27</v>
      </c>
      <c r="S5" s="126" t="s">
        <v>152</v>
      </c>
      <c r="T5" s="126" t="s">
        <v>153</v>
      </c>
      <c r="U5" s="126" t="s">
        <v>154</v>
      </c>
      <c r="V5" s="126" t="s">
        <v>155</v>
      </c>
      <c r="W5" s="126" t="s">
        <v>156</v>
      </c>
    </row>
    <row r="6" spans="1:23" ht="25.15" customHeight="1">
      <c r="A6" s="153" t="s">
        <v>157</v>
      </c>
      <c r="B6" s="154" t="s">
        <v>158</v>
      </c>
      <c r="C6" s="155"/>
      <c r="R6" s="126" t="s">
        <v>159</v>
      </c>
      <c r="S6" s="126">
        <v>42768</v>
      </c>
      <c r="T6" s="126">
        <v>3564</v>
      </c>
      <c r="U6" s="126">
        <v>101256</v>
      </c>
      <c r="V6" s="126">
        <v>3525</v>
      </c>
      <c r="W6" s="126">
        <v>57474</v>
      </c>
    </row>
    <row r="7" spans="1:23" ht="25.15" customHeight="1">
      <c r="A7" s="156" t="s">
        <v>160</v>
      </c>
      <c r="B7" s="135">
        <v>28.3</v>
      </c>
      <c r="C7" s="157">
        <v>2016</v>
      </c>
      <c r="G7" s="126">
        <v>20</v>
      </c>
      <c r="I7" s="126">
        <f>B7-G7</f>
        <v>8.3000000000000007</v>
      </c>
      <c r="K7" s="158">
        <f>I7/G7</f>
        <v>0.41500000000000004</v>
      </c>
      <c r="P7" s="126">
        <v>31742308</v>
      </c>
      <c r="R7" s="126" t="s">
        <v>161</v>
      </c>
      <c r="S7" s="126">
        <v>17206</v>
      </c>
      <c r="T7" s="126">
        <v>1327</v>
      </c>
      <c r="U7" s="126">
        <v>36927</v>
      </c>
      <c r="V7" s="126">
        <v>2285</v>
      </c>
      <c r="W7" s="126">
        <v>29871</v>
      </c>
    </row>
    <row r="8" spans="1:23" ht="25.15" customHeight="1">
      <c r="A8" s="159" t="s">
        <v>162</v>
      </c>
      <c r="B8" s="139"/>
      <c r="C8" s="160"/>
      <c r="K8" s="158"/>
      <c r="R8" s="126" t="s">
        <v>163</v>
      </c>
      <c r="S8" s="126">
        <v>29701</v>
      </c>
      <c r="T8" s="126">
        <v>9020</v>
      </c>
      <c r="U8" s="126">
        <v>42638</v>
      </c>
      <c r="V8" s="126">
        <v>19309</v>
      </c>
      <c r="W8" s="126">
        <v>19978</v>
      </c>
    </row>
    <row r="9" spans="1:23" ht="25.15" customHeight="1">
      <c r="A9" s="156" t="s">
        <v>164</v>
      </c>
      <c r="B9" s="135">
        <v>4.4000000000000004</v>
      </c>
      <c r="C9" s="157">
        <v>2016</v>
      </c>
      <c r="K9" s="158"/>
      <c r="S9" s="126">
        <f>SUM(S6:S8)</f>
        <v>89675</v>
      </c>
      <c r="T9" s="126">
        <f t="shared" ref="T9:W9" si="0">SUM(T6:T8)</f>
        <v>13911</v>
      </c>
      <c r="U9" s="126">
        <f t="shared" si="0"/>
        <v>180821</v>
      </c>
      <c r="V9" s="126">
        <f t="shared" si="0"/>
        <v>25119</v>
      </c>
      <c r="W9" s="126">
        <f t="shared" si="0"/>
        <v>107323</v>
      </c>
    </row>
    <row r="10" spans="1:23" ht="25.15" customHeight="1">
      <c r="A10" s="159" t="s">
        <v>165</v>
      </c>
      <c r="B10" s="139"/>
      <c r="C10" s="160"/>
      <c r="G10" s="126">
        <v>2.14</v>
      </c>
      <c r="I10" s="126">
        <f>B9-G10</f>
        <v>2.2600000000000002</v>
      </c>
      <c r="K10" s="158">
        <f>I10/G10</f>
        <v>1.0560747663551402</v>
      </c>
      <c r="P10" s="126">
        <v>11581</v>
      </c>
    </row>
    <row r="11" spans="1:23" ht="25.15" customHeight="1">
      <c r="A11" s="156" t="s">
        <v>166</v>
      </c>
      <c r="B11" s="135">
        <v>7.9</v>
      </c>
      <c r="C11" s="157">
        <v>2016</v>
      </c>
      <c r="K11" s="158"/>
      <c r="P11" s="126">
        <f>P10/P7*10000</f>
        <v>3.6484429550617428</v>
      </c>
      <c r="S11" s="126">
        <f>S9/P7*10000</f>
        <v>28.250938778616856</v>
      </c>
      <c r="T11" s="126">
        <f>T9/P7*10000</f>
        <v>4.3824790560283136</v>
      </c>
      <c r="U11" s="126">
        <f>U9/P7*10000</f>
        <v>56.96529691539758</v>
      </c>
      <c r="V11" s="126">
        <f>V9/P7*10000</f>
        <v>7.9134132275447646</v>
      </c>
      <c r="W11" s="126">
        <f>W9/P7*10000</f>
        <v>33.810710928770526</v>
      </c>
    </row>
    <row r="12" spans="1:23" ht="25.15" customHeight="1">
      <c r="A12" s="159" t="s">
        <v>167</v>
      </c>
      <c r="B12" s="139"/>
      <c r="C12" s="160"/>
      <c r="G12" s="161">
        <v>3.52</v>
      </c>
      <c r="I12" s="162">
        <f>B11-G12</f>
        <v>4.3800000000000008</v>
      </c>
      <c r="K12" s="158">
        <f>I12/G12</f>
        <v>1.2443181818181821</v>
      </c>
    </row>
    <row r="13" spans="1:23" ht="25.15" customHeight="1">
      <c r="A13" s="156" t="s">
        <v>168</v>
      </c>
      <c r="B13" s="163">
        <v>57</v>
      </c>
      <c r="C13" s="157">
        <v>2016</v>
      </c>
      <c r="K13" s="158"/>
    </row>
    <row r="14" spans="1:23" ht="25.15" customHeight="1">
      <c r="A14" s="159" t="s">
        <v>169</v>
      </c>
      <c r="B14" s="164"/>
      <c r="C14" s="160"/>
      <c r="G14" s="126">
        <v>34.6</v>
      </c>
      <c r="I14" s="126">
        <f>B13-G14</f>
        <v>22.4</v>
      </c>
      <c r="K14" s="158">
        <f>I14/G14</f>
        <v>0.64739884393063574</v>
      </c>
    </row>
    <row r="15" spans="1:23" ht="25.15" customHeight="1">
      <c r="A15" s="156" t="s">
        <v>170</v>
      </c>
      <c r="B15" s="135">
        <v>33.799999999999997</v>
      </c>
      <c r="C15" s="157">
        <v>2016</v>
      </c>
      <c r="K15" s="158"/>
    </row>
    <row r="16" spans="1:23" ht="25.15" customHeight="1">
      <c r="A16" s="159" t="s">
        <v>171</v>
      </c>
      <c r="B16" s="139"/>
      <c r="C16" s="160"/>
      <c r="G16" s="126">
        <v>18</v>
      </c>
      <c r="I16" s="126">
        <f>B15-G16</f>
        <v>15.799999999999997</v>
      </c>
      <c r="K16" s="158">
        <f>I16/G16</f>
        <v>0.87777777777777766</v>
      </c>
    </row>
    <row r="17" spans="1:11" ht="25.15" customHeight="1">
      <c r="A17" s="156" t="s">
        <v>172</v>
      </c>
      <c r="B17" s="135">
        <v>0.7</v>
      </c>
      <c r="C17" s="157">
        <v>2016</v>
      </c>
      <c r="K17" s="158"/>
    </row>
    <row r="18" spans="1:11" ht="25.15" customHeight="1">
      <c r="A18" s="165" t="s">
        <v>173</v>
      </c>
      <c r="B18" s="139"/>
      <c r="C18" s="160"/>
    </row>
    <row r="19" spans="1:11" ht="25.15" customHeight="1">
      <c r="A19" s="166" t="s">
        <v>174</v>
      </c>
      <c r="B19" s="135">
        <v>22.3</v>
      </c>
      <c r="C19" s="157">
        <v>2016</v>
      </c>
    </row>
    <row r="20" spans="1:11" ht="25.15" customHeight="1">
      <c r="A20" s="165" t="s">
        <v>175</v>
      </c>
      <c r="B20" s="139"/>
      <c r="C20" s="160"/>
    </row>
    <row r="21" spans="1:11" ht="25.15" customHeight="1">
      <c r="A21" s="156" t="s">
        <v>176</v>
      </c>
      <c r="B21" s="135">
        <v>13.2</v>
      </c>
      <c r="C21" s="157">
        <v>2016</v>
      </c>
    </row>
    <row r="22" spans="1:11" ht="25.15" customHeight="1">
      <c r="A22" s="167" t="s">
        <v>177</v>
      </c>
      <c r="B22" s="139"/>
      <c r="C22" s="160"/>
    </row>
    <row r="23" spans="1:11" ht="25.15" customHeight="1">
      <c r="A23" s="156" t="s">
        <v>178</v>
      </c>
      <c r="B23" s="135">
        <v>3.6</v>
      </c>
      <c r="C23" s="157">
        <v>2016</v>
      </c>
    </row>
    <row r="24" spans="1:11" ht="25.15" customHeight="1">
      <c r="A24" s="167" t="s">
        <v>179</v>
      </c>
      <c r="B24" s="139"/>
      <c r="C24" s="160"/>
    </row>
    <row r="25" spans="1:11" ht="25.15" customHeight="1">
      <c r="A25" s="156" t="s">
        <v>180</v>
      </c>
      <c r="B25" s="135">
        <v>5.5</v>
      </c>
      <c r="C25" s="157">
        <v>2016</v>
      </c>
    </row>
    <row r="26" spans="1:11" ht="25.15" customHeight="1" thickBot="1">
      <c r="A26" s="168" t="s">
        <v>181</v>
      </c>
      <c r="B26" s="169"/>
      <c r="C26" s="160"/>
    </row>
    <row r="27" spans="1:11" ht="25.15" customHeight="1">
      <c r="B27" s="126"/>
    </row>
    <row r="28" spans="1:11" ht="25.15" hidden="1" customHeight="1">
      <c r="B28" s="126">
        <v>29994272</v>
      </c>
      <c r="C28" s="126">
        <f>64694/B28*10000</f>
        <v>21.568784866657207</v>
      </c>
    </row>
    <row r="29" spans="1:11" ht="25.15" customHeight="1">
      <c r="B29" s="126"/>
    </row>
  </sheetData>
  <mergeCells count="24">
    <mergeCell ref="B21:B22"/>
    <mergeCell ref="C21:C22"/>
    <mergeCell ref="B23:B24"/>
    <mergeCell ref="C23:C24"/>
    <mergeCell ref="B25:B26"/>
    <mergeCell ref="C25:C26"/>
    <mergeCell ref="B15:B16"/>
    <mergeCell ref="C15:C16"/>
    <mergeCell ref="B17:B18"/>
    <mergeCell ref="C17:C18"/>
    <mergeCell ref="B19:B20"/>
    <mergeCell ref="C19:C20"/>
    <mergeCell ref="B9:B10"/>
    <mergeCell ref="C9:C10"/>
    <mergeCell ref="B11:B12"/>
    <mergeCell ref="C11:C12"/>
    <mergeCell ref="B13:B14"/>
    <mergeCell ref="C13:C14"/>
    <mergeCell ref="A2:C2"/>
    <mergeCell ref="A3:C3"/>
    <mergeCell ref="A5:B5"/>
    <mergeCell ref="B6:C6"/>
    <mergeCell ref="B7:B8"/>
    <mergeCell ref="C7:C8"/>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B5BFD-C77D-46C2-A53D-9865E5C115DF}">
  <sheetPr>
    <tabColor rgb="FF00B050"/>
  </sheetPr>
  <dimension ref="A1:N102"/>
  <sheetViews>
    <sheetView showGridLines="0" topLeftCell="A14" zoomScaleNormal="100" zoomScaleSheetLayoutView="90" workbookViewId="0">
      <selection sqref="A1:O1"/>
    </sheetView>
  </sheetViews>
  <sheetFormatPr defaultColWidth="9" defaultRowHeight="15.75"/>
  <cols>
    <col min="1" max="1" width="21" style="2838" customWidth="1"/>
    <col min="2" max="2" width="26.28515625" style="2837" customWidth="1"/>
    <col min="3" max="3" width="7.5703125" style="2839" customWidth="1"/>
    <col min="4" max="4" width="10.7109375" style="2839" customWidth="1"/>
    <col min="5" max="5" width="7.5703125" style="2839" customWidth="1"/>
    <col min="6" max="6" width="9.7109375" style="2839" customWidth="1"/>
    <col min="7" max="7" width="7.5703125" style="2839" customWidth="1"/>
    <col min="8" max="8" width="10" style="2839" customWidth="1"/>
    <col min="9" max="9" width="7.5703125" style="2839" customWidth="1"/>
    <col min="10" max="10" width="10.42578125" style="2839" customWidth="1"/>
    <col min="11" max="11" width="7.5703125" style="2838" customWidth="1"/>
    <col min="12" max="12" width="9.28515625" style="2838" customWidth="1"/>
    <col min="13" max="14" width="9.42578125" style="2838" hidden="1" customWidth="1"/>
    <col min="15" max="141" width="9.42578125" style="2838" customWidth="1"/>
    <col min="142" max="16384" width="9" style="2838"/>
  </cols>
  <sheetData>
    <row r="1" spans="1:14" ht="17.100000000000001" customHeight="1">
      <c r="A1" s="2840" t="s">
        <v>1929</v>
      </c>
      <c r="B1" s="2840"/>
      <c r="C1" s="2840"/>
      <c r="D1" s="2840"/>
      <c r="E1" s="2840"/>
      <c r="F1" s="2840"/>
      <c r="G1" s="2840"/>
      <c r="H1" s="2840"/>
      <c r="I1" s="2840"/>
      <c r="J1" s="2840"/>
      <c r="K1" s="2840"/>
      <c r="L1" s="2840"/>
    </row>
    <row r="2" spans="1:14" ht="17.100000000000001" customHeight="1">
      <c r="A2" s="2841" t="s">
        <v>1930</v>
      </c>
      <c r="B2" s="2841"/>
      <c r="C2" s="2841"/>
      <c r="D2" s="2841"/>
      <c r="E2" s="2841"/>
      <c r="F2" s="2841"/>
      <c r="G2" s="2841"/>
      <c r="H2" s="2841"/>
      <c r="I2" s="2841"/>
      <c r="J2" s="2841"/>
      <c r="K2" s="2841"/>
      <c r="L2" s="2841"/>
    </row>
    <row r="3" spans="1:14">
      <c r="A3" s="2842" t="s">
        <v>1931</v>
      </c>
      <c r="B3" s="2843"/>
      <c r="C3" s="2842"/>
      <c r="D3" s="2844"/>
      <c r="E3" s="2844"/>
      <c r="F3" s="2845"/>
      <c r="G3" s="2844"/>
      <c r="H3" s="2844"/>
      <c r="I3" s="2844"/>
      <c r="J3" s="2844"/>
      <c r="K3" s="2846"/>
      <c r="L3" s="2845" t="s">
        <v>1932</v>
      </c>
    </row>
    <row r="4" spans="1:14" ht="17.100000000000001" customHeight="1">
      <c r="A4" s="2847"/>
      <c r="B4" s="2848"/>
      <c r="C4" s="2849">
        <v>2012</v>
      </c>
      <c r="D4" s="2850"/>
      <c r="E4" s="2849">
        <v>2013</v>
      </c>
      <c r="F4" s="2850"/>
      <c r="G4" s="2849">
        <v>2014</v>
      </c>
      <c r="H4" s="2850"/>
      <c r="I4" s="2849">
        <v>2015</v>
      </c>
      <c r="J4" s="2850"/>
      <c r="K4" s="2849">
        <v>2016</v>
      </c>
      <c r="L4" s="2850"/>
    </row>
    <row r="5" spans="1:14" ht="15.95" customHeight="1">
      <c r="A5" s="2851" t="s">
        <v>1900</v>
      </c>
      <c r="B5" s="2852" t="s">
        <v>1764</v>
      </c>
      <c r="C5" s="2853" t="s">
        <v>1933</v>
      </c>
      <c r="D5" s="2854" t="s">
        <v>1934</v>
      </c>
      <c r="E5" s="2853" t="s">
        <v>1933</v>
      </c>
      <c r="F5" s="2854" t="s">
        <v>1934</v>
      </c>
      <c r="G5" s="2853" t="s">
        <v>1933</v>
      </c>
      <c r="H5" s="2854" t="s">
        <v>1934</v>
      </c>
      <c r="I5" s="2853" t="s">
        <v>1933</v>
      </c>
      <c r="J5" s="2854" t="s">
        <v>1934</v>
      </c>
      <c r="K5" s="2853" t="s">
        <v>1933</v>
      </c>
      <c r="L5" s="2854" t="s">
        <v>1934</v>
      </c>
    </row>
    <row r="6" spans="1:14" ht="15.95" customHeight="1">
      <c r="A6" s="2855"/>
      <c r="B6" s="2856"/>
      <c r="C6" s="2857" t="s">
        <v>1935</v>
      </c>
      <c r="D6" s="2858"/>
      <c r="E6" s="2857" t="s">
        <v>1935</v>
      </c>
      <c r="F6" s="2858"/>
      <c r="G6" s="2857" t="s">
        <v>1935</v>
      </c>
      <c r="H6" s="2858"/>
      <c r="I6" s="2857" t="s">
        <v>1935</v>
      </c>
      <c r="J6" s="2858"/>
      <c r="K6" s="2857" t="s">
        <v>1935</v>
      </c>
      <c r="L6" s="2858"/>
    </row>
    <row r="7" spans="1:14" s="2679" customFormat="1" ht="20.100000000000001" customHeight="1">
      <c r="A7" s="2704" t="s">
        <v>1800</v>
      </c>
      <c r="B7" s="2705" t="s">
        <v>1799</v>
      </c>
      <c r="C7" s="2859">
        <v>5</v>
      </c>
      <c r="D7" s="2860">
        <v>1.7125695239005347E-2</v>
      </c>
      <c r="E7" s="2859">
        <v>3</v>
      </c>
      <c r="F7" s="2861">
        <v>0.01</v>
      </c>
      <c r="G7" s="2859">
        <v>0</v>
      </c>
      <c r="H7" s="2862">
        <v>0</v>
      </c>
      <c r="I7" s="2859">
        <v>0</v>
      </c>
      <c r="J7" s="2862">
        <v>0</v>
      </c>
      <c r="K7" s="2859">
        <v>0</v>
      </c>
      <c r="L7" s="2862">
        <v>0</v>
      </c>
      <c r="M7" s="2815">
        <f>K7-'3-4'!I9</f>
        <v>0</v>
      </c>
    </row>
    <row r="8" spans="1:14" s="2679" customFormat="1" ht="20.100000000000001" customHeight="1">
      <c r="A8" s="2709" t="s">
        <v>1769</v>
      </c>
      <c r="B8" s="2710" t="s">
        <v>1936</v>
      </c>
      <c r="C8" s="2863">
        <v>0</v>
      </c>
      <c r="D8" s="2861">
        <v>0</v>
      </c>
      <c r="E8" s="2863">
        <v>8</v>
      </c>
      <c r="F8" s="2861">
        <v>0.03</v>
      </c>
      <c r="G8" s="2863">
        <v>2</v>
      </c>
      <c r="H8" s="2862">
        <v>6.0000000000000001E-3</v>
      </c>
      <c r="I8" s="2863">
        <v>4</v>
      </c>
      <c r="J8" s="2861">
        <v>1.2999999999999999E-2</v>
      </c>
      <c r="K8" s="2863">
        <v>2</v>
      </c>
      <c r="L8" s="2864">
        <v>6.3007390640907402E-3</v>
      </c>
      <c r="M8" s="2815">
        <f>K8-'3-4'!I10</f>
        <v>0</v>
      </c>
    </row>
    <row r="9" spans="1:14" s="2679" customFormat="1" ht="20.100000000000001" customHeight="1">
      <c r="A9" s="2709" t="s">
        <v>1771</v>
      </c>
      <c r="B9" s="2710" t="s">
        <v>1937</v>
      </c>
      <c r="C9" s="2865">
        <v>6</v>
      </c>
      <c r="D9" s="2862">
        <v>2.0550834286806416E-2</v>
      </c>
      <c r="E9" s="2865">
        <v>0</v>
      </c>
      <c r="F9" s="2862">
        <v>0</v>
      </c>
      <c r="G9" s="2865">
        <v>1</v>
      </c>
      <c r="H9" s="2862">
        <v>3.0000000000000001E-3</v>
      </c>
      <c r="I9" s="2865">
        <v>11</v>
      </c>
      <c r="J9" s="2866">
        <v>3.5000000000000003E-2</v>
      </c>
      <c r="K9" s="2865">
        <v>7</v>
      </c>
      <c r="L9" s="2867">
        <v>2.2052586724317591E-2</v>
      </c>
      <c r="M9" s="2815">
        <f>K9-'3-4'!I11</f>
        <v>0</v>
      </c>
    </row>
    <row r="10" spans="1:14" ht="20.100000000000001" customHeight="1">
      <c r="A10" s="2868" t="s">
        <v>1878</v>
      </c>
      <c r="B10" s="2869" t="s">
        <v>1774</v>
      </c>
      <c r="C10" s="2870">
        <v>14</v>
      </c>
      <c r="D10" s="2871">
        <v>2.3036621646526076E-2</v>
      </c>
      <c r="E10" s="2870">
        <v>10</v>
      </c>
      <c r="F10" s="2871">
        <v>2.3036621646526076E-2</v>
      </c>
      <c r="G10" s="2870">
        <v>2</v>
      </c>
      <c r="H10" s="2872">
        <v>4.0000000000000001E-3</v>
      </c>
      <c r="I10" s="2870">
        <v>1</v>
      </c>
      <c r="J10" s="2873">
        <v>2E-3</v>
      </c>
      <c r="K10" s="2870">
        <v>3</v>
      </c>
      <c r="L10" s="2874">
        <v>5.0000000000000001E-3</v>
      </c>
      <c r="M10" s="2875">
        <f>K10-'3-4'!I12</f>
        <v>0</v>
      </c>
      <c r="N10" s="2838">
        <v>262540</v>
      </c>
    </row>
    <row r="11" spans="1:14" s="2679" customFormat="1" ht="20.100000000000001" customHeight="1">
      <c r="A11" s="2709" t="s">
        <v>1879</v>
      </c>
      <c r="B11" s="2710" t="s">
        <v>1792</v>
      </c>
      <c r="C11" s="2865">
        <v>7</v>
      </c>
      <c r="D11" s="2862">
        <v>2.3975973334607485E-2</v>
      </c>
      <c r="E11" s="2865">
        <v>17</v>
      </c>
      <c r="F11" s="2862">
        <v>0.06</v>
      </c>
      <c r="G11" s="2865">
        <v>11</v>
      </c>
      <c r="H11" s="2862">
        <v>0.04</v>
      </c>
      <c r="I11" s="2865">
        <v>11</v>
      </c>
      <c r="J11" s="2862">
        <v>0.03</v>
      </c>
      <c r="K11" s="2865">
        <v>20</v>
      </c>
      <c r="L11" s="2862">
        <v>6.3007390640907393E-2</v>
      </c>
      <c r="M11" s="2815">
        <f>K11-'3-4'!I13</f>
        <v>0</v>
      </c>
    </row>
    <row r="12" spans="1:14" s="2679" customFormat="1" ht="20.100000000000001" customHeight="1">
      <c r="A12" s="2709" t="s">
        <v>1775</v>
      </c>
      <c r="B12" s="2710" t="s">
        <v>1938</v>
      </c>
      <c r="C12" s="2865">
        <v>0</v>
      </c>
      <c r="D12" s="2862">
        <v>0</v>
      </c>
      <c r="E12" s="2865">
        <v>0</v>
      </c>
      <c r="F12" s="2862">
        <v>0</v>
      </c>
      <c r="G12" s="2865">
        <v>0</v>
      </c>
      <c r="H12" s="2862">
        <v>0</v>
      </c>
      <c r="I12" s="2865">
        <v>0</v>
      </c>
      <c r="J12" s="2862">
        <v>0</v>
      </c>
      <c r="K12" s="2865">
        <v>0</v>
      </c>
      <c r="L12" s="2862">
        <v>0</v>
      </c>
      <c r="M12" s="2815">
        <f>K12-'3-4'!I14</f>
        <v>0</v>
      </c>
      <c r="N12" s="2679">
        <v>250038</v>
      </c>
    </row>
    <row r="13" spans="1:14" s="2679" customFormat="1" ht="20.100000000000001" customHeight="1">
      <c r="A13" s="2709" t="s">
        <v>1776</v>
      </c>
      <c r="B13" s="2710" t="s">
        <v>1939</v>
      </c>
      <c r="C13" s="2865">
        <v>294</v>
      </c>
      <c r="D13" s="2862">
        <v>1.0069908800535143</v>
      </c>
      <c r="E13" s="2865">
        <v>252</v>
      </c>
      <c r="F13" s="2862">
        <v>0.84</v>
      </c>
      <c r="G13" s="2865">
        <v>154</v>
      </c>
      <c r="H13" s="2862">
        <v>0.5</v>
      </c>
      <c r="I13" s="2865">
        <v>219</v>
      </c>
      <c r="J13" s="2862">
        <v>0.69</v>
      </c>
      <c r="K13" s="2865">
        <v>125</v>
      </c>
      <c r="L13" s="2862">
        <v>0.39379619150567124</v>
      </c>
      <c r="M13" s="2815">
        <f>K13-'3-4'!I15</f>
        <v>0</v>
      </c>
      <c r="N13" s="2679">
        <v>48735</v>
      </c>
    </row>
    <row r="14" spans="1:14" s="2679" customFormat="1" ht="20.100000000000001" customHeight="1">
      <c r="A14" s="2709" t="s">
        <v>1777</v>
      </c>
      <c r="B14" s="2710" t="s">
        <v>1940</v>
      </c>
      <c r="C14" s="2865">
        <v>64</v>
      </c>
      <c r="D14" s="2862">
        <v>0.21920889905926844</v>
      </c>
      <c r="E14" s="2865">
        <v>37</v>
      </c>
      <c r="F14" s="2862">
        <v>0.12</v>
      </c>
      <c r="G14" s="2865">
        <v>18</v>
      </c>
      <c r="H14" s="2862">
        <v>0.06</v>
      </c>
      <c r="I14" s="2865">
        <v>3</v>
      </c>
      <c r="J14" s="2862">
        <v>0.01</v>
      </c>
      <c r="K14" s="2865">
        <v>14</v>
      </c>
      <c r="L14" s="2862">
        <v>4.4105173448635182E-2</v>
      </c>
      <c r="M14" s="2815">
        <f>K14-'3-4'!I16</f>
        <v>0</v>
      </c>
      <c r="N14" s="2679">
        <v>46415</v>
      </c>
    </row>
    <row r="15" spans="1:14" s="2679" customFormat="1" ht="20.100000000000001" customHeight="1">
      <c r="A15" s="2709" t="s">
        <v>1779</v>
      </c>
      <c r="B15" s="2710" t="s">
        <v>1941</v>
      </c>
      <c r="C15" s="2865">
        <v>18</v>
      </c>
      <c r="D15" s="2862">
        <v>6.1652502860419248E-2</v>
      </c>
      <c r="E15" s="2865">
        <v>66</v>
      </c>
      <c r="F15" s="2862">
        <v>0.22</v>
      </c>
      <c r="G15" s="2865">
        <v>23</v>
      </c>
      <c r="H15" s="2862">
        <v>7.0000000000000007E-2</v>
      </c>
      <c r="I15" s="2865">
        <v>5</v>
      </c>
      <c r="J15" s="2862">
        <v>0.02</v>
      </c>
      <c r="K15" s="2865">
        <v>56</v>
      </c>
      <c r="L15" s="2862">
        <v>0.17642069379454073</v>
      </c>
      <c r="M15" s="2815">
        <f>K15-'3-4'!I17</f>
        <v>0</v>
      </c>
      <c r="N15" s="2679">
        <f>SUM(N10:N14)</f>
        <v>607728</v>
      </c>
    </row>
    <row r="16" spans="1:14" s="2679" customFormat="1" ht="20.100000000000001" customHeight="1">
      <c r="A16" s="2709" t="s">
        <v>1795</v>
      </c>
      <c r="B16" s="2710" t="s">
        <v>1794</v>
      </c>
      <c r="C16" s="2865">
        <v>18704</v>
      </c>
      <c r="D16" s="2862">
        <v>64.063800750071195</v>
      </c>
      <c r="E16" s="2865">
        <v>10934</v>
      </c>
      <c r="F16" s="2862">
        <v>36.450000000000003</v>
      </c>
      <c r="G16" s="2865">
        <v>8204</v>
      </c>
      <c r="H16" s="2862">
        <v>26.66</v>
      </c>
      <c r="I16" s="2865">
        <v>5980</v>
      </c>
      <c r="J16" s="2862">
        <v>18.97</v>
      </c>
      <c r="K16" s="2865">
        <v>4523</v>
      </c>
      <c r="L16" s="2862">
        <v>14.249121393441209</v>
      </c>
      <c r="M16" s="2815">
        <f>K16-'3-4'!I18</f>
        <v>0</v>
      </c>
    </row>
    <row r="17" spans="1:13" s="2679" customFormat="1" ht="20.100000000000001" customHeight="1">
      <c r="A17" s="2712" t="s">
        <v>1797</v>
      </c>
      <c r="B17" s="2713" t="s">
        <v>1796</v>
      </c>
      <c r="C17" s="2865">
        <v>3661</v>
      </c>
      <c r="D17" s="2862">
        <v>12.539434053999713</v>
      </c>
      <c r="E17" s="2865">
        <v>3264</v>
      </c>
      <c r="F17" s="2862">
        <v>10.88</v>
      </c>
      <c r="G17" s="2865">
        <v>3110</v>
      </c>
      <c r="H17" s="2862">
        <v>10.11</v>
      </c>
      <c r="I17" s="2865">
        <v>3233</v>
      </c>
      <c r="J17" s="2862">
        <v>10.26</v>
      </c>
      <c r="K17" s="2865">
        <v>4062</v>
      </c>
      <c r="L17" s="2862">
        <v>12.796801039168294</v>
      </c>
      <c r="M17" s="2815">
        <f>K17-'3-4'!I19</f>
        <v>0</v>
      </c>
    </row>
    <row r="18" spans="1:13" s="2679" customFormat="1" ht="20.100000000000001" customHeight="1">
      <c r="A18" s="2718" t="s">
        <v>1880</v>
      </c>
      <c r="B18" s="2713" t="s">
        <v>1881</v>
      </c>
      <c r="C18" s="2865">
        <v>4</v>
      </c>
      <c r="D18" s="2862">
        <v>1.3700556191204277E-2</v>
      </c>
      <c r="E18" s="2865">
        <v>2</v>
      </c>
      <c r="F18" s="2862">
        <v>0.01</v>
      </c>
      <c r="G18" s="2865">
        <v>4</v>
      </c>
      <c r="H18" s="2862">
        <v>0.01</v>
      </c>
      <c r="I18" s="2865">
        <v>6</v>
      </c>
      <c r="J18" s="2862">
        <v>0.02</v>
      </c>
      <c r="K18" s="2865">
        <v>6</v>
      </c>
      <c r="L18" s="2862">
        <v>1.8902217192272218E-2</v>
      </c>
      <c r="M18" s="2815">
        <f>K18-'3-4'!I20</f>
        <v>0</v>
      </c>
    </row>
    <row r="19" spans="1:13" s="2679" customFormat="1" ht="20.100000000000001" customHeight="1">
      <c r="A19" s="2718" t="s">
        <v>1882</v>
      </c>
      <c r="B19" s="2713" t="s">
        <v>1883</v>
      </c>
      <c r="C19" s="2865">
        <v>3</v>
      </c>
      <c r="D19" s="2862">
        <v>1.0275417143403208E-2</v>
      </c>
      <c r="E19" s="2865">
        <v>3</v>
      </c>
      <c r="F19" s="2862">
        <v>0.01</v>
      </c>
      <c r="G19" s="2865">
        <v>2</v>
      </c>
      <c r="H19" s="2862">
        <v>6.0000000000000001E-3</v>
      </c>
      <c r="I19" s="2865">
        <v>5</v>
      </c>
      <c r="J19" s="2862">
        <v>0.02</v>
      </c>
      <c r="K19" s="2865">
        <v>14</v>
      </c>
      <c r="L19" s="2862">
        <v>4.4105173448635182E-2</v>
      </c>
      <c r="M19" s="2815">
        <f>K19-'3-4'!I21</f>
        <v>0</v>
      </c>
    </row>
    <row r="20" spans="1:13" s="2679" customFormat="1" ht="20.100000000000001" customHeight="1">
      <c r="A20" s="2718" t="s">
        <v>1884</v>
      </c>
      <c r="B20" s="2713" t="s">
        <v>1885</v>
      </c>
      <c r="C20" s="2865">
        <v>1</v>
      </c>
      <c r="D20" s="2876">
        <v>3.4251390478010693E-3</v>
      </c>
      <c r="E20" s="2865">
        <v>3</v>
      </c>
      <c r="F20" s="2862">
        <v>0.01</v>
      </c>
      <c r="G20" s="2865">
        <v>1</v>
      </c>
      <c r="H20" s="2876">
        <v>3.0000000000000001E-3</v>
      </c>
      <c r="I20" s="2865">
        <v>3</v>
      </c>
      <c r="J20" s="2861">
        <v>0.01</v>
      </c>
      <c r="K20" s="2865">
        <v>2</v>
      </c>
      <c r="L20" s="2861">
        <v>6.3007390640907402E-3</v>
      </c>
      <c r="M20" s="2815">
        <f>K20-'3-4'!I22</f>
        <v>0</v>
      </c>
    </row>
    <row r="21" spans="1:13" s="2679" customFormat="1" ht="20.100000000000001" customHeight="1">
      <c r="A21" s="2718" t="s">
        <v>1886</v>
      </c>
      <c r="B21" s="2713" t="s">
        <v>1887</v>
      </c>
      <c r="C21" s="2865">
        <v>215</v>
      </c>
      <c r="D21" s="2862">
        <v>0.73640489527722985</v>
      </c>
      <c r="E21" s="2865">
        <v>293</v>
      </c>
      <c r="F21" s="2862">
        <v>0.98</v>
      </c>
      <c r="G21" s="2865">
        <v>189</v>
      </c>
      <c r="H21" s="2862">
        <v>0.61</v>
      </c>
      <c r="I21" s="2865">
        <v>171</v>
      </c>
      <c r="J21" s="2862">
        <v>0.54</v>
      </c>
      <c r="K21" s="2865">
        <v>243</v>
      </c>
      <c r="L21" s="2862">
        <v>0.76553979628702484</v>
      </c>
      <c r="M21" s="2815">
        <f>K21-'3-4'!I23</f>
        <v>0</v>
      </c>
    </row>
    <row r="22" spans="1:13" s="2679" customFormat="1" ht="20.100000000000001" customHeight="1">
      <c r="A22" s="2712" t="s">
        <v>1840</v>
      </c>
      <c r="B22" s="2713" t="s">
        <v>1839</v>
      </c>
      <c r="C22" s="2865">
        <v>310</v>
      </c>
      <c r="D22" s="2862">
        <v>1.0617931048183316</v>
      </c>
      <c r="E22" s="2865">
        <v>236</v>
      </c>
      <c r="F22" s="2862">
        <v>0.79</v>
      </c>
      <c r="G22" s="2865">
        <v>128</v>
      </c>
      <c r="H22" s="2862">
        <v>0.42</v>
      </c>
      <c r="I22" s="2865">
        <v>126</v>
      </c>
      <c r="J22" s="2862">
        <v>0.4</v>
      </c>
      <c r="K22" s="2865">
        <v>100</v>
      </c>
      <c r="L22" s="2862">
        <v>0.31503695320453701</v>
      </c>
      <c r="M22" s="2815">
        <f>K22-'3-4'!I24</f>
        <v>0</v>
      </c>
    </row>
    <row r="23" spans="1:13" s="2679" customFormat="1" ht="20.100000000000001" customHeight="1">
      <c r="A23" s="2712" t="s">
        <v>1888</v>
      </c>
      <c r="B23" s="2713" t="s">
        <v>1782</v>
      </c>
      <c r="C23" s="2865">
        <v>4609</v>
      </c>
      <c r="D23" s="2862">
        <v>15.786465871315128</v>
      </c>
      <c r="E23" s="2865">
        <v>4259</v>
      </c>
      <c r="F23" s="2862">
        <v>14.2</v>
      </c>
      <c r="G23" s="2865">
        <v>4323</v>
      </c>
      <c r="H23" s="2862">
        <v>14.05</v>
      </c>
      <c r="I23" s="2865">
        <v>3486</v>
      </c>
      <c r="J23" s="2862">
        <v>11.06</v>
      </c>
      <c r="K23" s="2865">
        <v>4327</v>
      </c>
      <c r="L23" s="2862">
        <v>13.631648965160316</v>
      </c>
      <c r="M23" s="2815">
        <f>K23-'3-4'!I25</f>
        <v>0</v>
      </c>
    </row>
    <row r="24" spans="1:13" s="2679" customFormat="1" ht="20.100000000000001" customHeight="1">
      <c r="A24" s="2712" t="s">
        <v>1889</v>
      </c>
      <c r="B24" s="2713" t="s">
        <v>1842</v>
      </c>
      <c r="C24" s="2865">
        <v>2340</v>
      </c>
      <c r="D24" s="2862">
        <v>8.0148253718545028</v>
      </c>
      <c r="E24" s="2865">
        <v>1577</v>
      </c>
      <c r="F24" s="2862">
        <v>5.26</v>
      </c>
      <c r="G24" s="2865">
        <v>1686</v>
      </c>
      <c r="H24" s="2862">
        <v>5.48</v>
      </c>
      <c r="I24" s="2865">
        <v>1327</v>
      </c>
      <c r="J24" s="2862">
        <v>4.21</v>
      </c>
      <c r="K24" s="2865">
        <v>1947</v>
      </c>
      <c r="L24" s="2862">
        <v>6.1337694788923347</v>
      </c>
      <c r="M24" s="2815">
        <f>K24-'3-4'!I26</f>
        <v>0</v>
      </c>
    </row>
    <row r="25" spans="1:13" s="2679" customFormat="1" ht="20.100000000000001" customHeight="1">
      <c r="A25" s="2712" t="s">
        <v>1845</v>
      </c>
      <c r="B25" s="2713" t="s">
        <v>1844</v>
      </c>
      <c r="C25" s="2865">
        <v>108</v>
      </c>
      <c r="D25" s="2862">
        <v>0.36991501716251546</v>
      </c>
      <c r="E25" s="2865">
        <v>34</v>
      </c>
      <c r="F25" s="2862">
        <v>0.11</v>
      </c>
      <c r="G25" s="2865">
        <v>6</v>
      </c>
      <c r="H25" s="2862">
        <v>0.02</v>
      </c>
      <c r="I25" s="2865">
        <v>9</v>
      </c>
      <c r="J25" s="2862">
        <v>0.03</v>
      </c>
      <c r="K25" s="2865">
        <v>31</v>
      </c>
      <c r="L25" s="2862">
        <v>9.7661455493406463E-2</v>
      </c>
      <c r="M25" s="2815">
        <f>K25-'3-4'!I27</f>
        <v>0</v>
      </c>
    </row>
    <row r="26" spans="1:13" s="2679" customFormat="1" ht="20.100000000000001" customHeight="1">
      <c r="A26" s="2712" t="s">
        <v>1890</v>
      </c>
      <c r="B26" s="2713" t="s">
        <v>1891</v>
      </c>
      <c r="C26" s="2865">
        <v>295</v>
      </c>
      <c r="D26" s="2862">
        <v>1.0104160191013154</v>
      </c>
      <c r="E26" s="2865">
        <v>224</v>
      </c>
      <c r="F26" s="2862">
        <v>0.75</v>
      </c>
      <c r="G26" s="2865">
        <v>119</v>
      </c>
      <c r="H26" s="2862">
        <v>0.39</v>
      </c>
      <c r="I26" s="2865">
        <v>149</v>
      </c>
      <c r="J26" s="2862">
        <v>0.47</v>
      </c>
      <c r="K26" s="2865">
        <v>164</v>
      </c>
      <c r="L26" s="2862">
        <v>0.51666060325544061</v>
      </c>
      <c r="M26" s="2815">
        <f>K26-'3-4'!I28</f>
        <v>0</v>
      </c>
    </row>
    <row r="27" spans="1:13" s="2679" customFormat="1" ht="20.100000000000001" customHeight="1">
      <c r="A27" s="2712" t="s">
        <v>1822</v>
      </c>
      <c r="B27" s="2713" t="s">
        <v>1821</v>
      </c>
      <c r="C27" s="2865">
        <v>2173</v>
      </c>
      <c r="D27" s="2862">
        <v>7.4428271508717243</v>
      </c>
      <c r="E27" s="2865">
        <v>1819</v>
      </c>
      <c r="F27" s="2862">
        <v>6.06</v>
      </c>
      <c r="G27" s="2865">
        <v>2378</v>
      </c>
      <c r="H27" s="2862">
        <v>7.73</v>
      </c>
      <c r="I27" s="2865">
        <v>1884</v>
      </c>
      <c r="J27" s="2862">
        <v>5.98</v>
      </c>
      <c r="K27" s="2865">
        <v>2336</v>
      </c>
      <c r="L27" s="2862">
        <v>7.3592632268579843</v>
      </c>
      <c r="M27" s="2815">
        <f>K27-'3-4'!I29</f>
        <v>0</v>
      </c>
    </row>
    <row r="28" spans="1:13" s="2679" customFormat="1" ht="20.100000000000001" customHeight="1">
      <c r="A28" s="2712" t="s">
        <v>1824</v>
      </c>
      <c r="B28" s="2713" t="s">
        <v>1823</v>
      </c>
      <c r="C28" s="2865">
        <v>67</v>
      </c>
      <c r="D28" s="2862">
        <v>0.22948431620267165</v>
      </c>
      <c r="E28" s="2865">
        <v>35</v>
      </c>
      <c r="F28" s="2862">
        <v>0.12</v>
      </c>
      <c r="G28" s="2865">
        <v>24</v>
      </c>
      <c r="H28" s="2862">
        <v>0.08</v>
      </c>
      <c r="I28" s="2865">
        <v>24</v>
      </c>
      <c r="J28" s="2862">
        <v>0.08</v>
      </c>
      <c r="K28" s="2865">
        <v>32</v>
      </c>
      <c r="L28" s="2862">
        <v>0.10081182502545184</v>
      </c>
      <c r="M28" s="2815">
        <f>K28-'3-4'!I30</f>
        <v>0</v>
      </c>
    </row>
    <row r="29" spans="1:13" s="2679" customFormat="1" ht="20.100000000000001" customHeight="1">
      <c r="A29" s="2712" t="s">
        <v>1942</v>
      </c>
      <c r="B29" s="2713" t="s">
        <v>1825</v>
      </c>
      <c r="C29" s="2865">
        <v>1141</v>
      </c>
      <c r="D29" s="2862">
        <v>3.9080836535410204</v>
      </c>
      <c r="E29" s="2865">
        <v>1045</v>
      </c>
      <c r="F29" s="2862">
        <v>3.48</v>
      </c>
      <c r="G29" s="2865">
        <v>1186</v>
      </c>
      <c r="H29" s="2862">
        <v>3.85</v>
      </c>
      <c r="I29" s="2865">
        <v>775</v>
      </c>
      <c r="J29" s="2862">
        <v>2.46</v>
      </c>
      <c r="K29" s="2865">
        <v>744</v>
      </c>
      <c r="L29" s="2862">
        <v>2.3438749318417549</v>
      </c>
      <c r="M29" s="2815">
        <f>K29-'3-4'!I31</f>
        <v>0</v>
      </c>
    </row>
    <row r="30" spans="1:13" s="2679" customFormat="1" ht="20.100000000000001" customHeight="1">
      <c r="A30" s="2712" t="s">
        <v>1828</v>
      </c>
      <c r="B30" s="2713" t="s">
        <v>1893</v>
      </c>
      <c r="C30" s="2865">
        <v>7</v>
      </c>
      <c r="D30" s="2862">
        <v>2.3975973334607485E-2</v>
      </c>
      <c r="E30" s="2865">
        <v>0</v>
      </c>
      <c r="F30" s="2862">
        <v>0</v>
      </c>
      <c r="G30" s="2865">
        <v>0</v>
      </c>
      <c r="H30" s="2862">
        <v>0</v>
      </c>
      <c r="I30" s="2865">
        <v>1</v>
      </c>
      <c r="J30" s="2876">
        <v>3.0000000000000001E-3</v>
      </c>
      <c r="K30" s="2865">
        <v>0</v>
      </c>
      <c r="L30" s="2862">
        <v>0</v>
      </c>
      <c r="M30" s="2815">
        <f>K30-'3-4'!I32</f>
        <v>0</v>
      </c>
    </row>
    <row r="31" spans="1:13" s="2679" customFormat="1" ht="20.100000000000001" customHeight="1">
      <c r="A31" s="2712" t="s">
        <v>1830</v>
      </c>
      <c r="B31" s="2713" t="s">
        <v>1829</v>
      </c>
      <c r="C31" s="2865">
        <v>0</v>
      </c>
      <c r="D31" s="2862">
        <v>0</v>
      </c>
      <c r="E31" s="2865">
        <v>0</v>
      </c>
      <c r="F31" s="2862">
        <v>0</v>
      </c>
      <c r="G31" s="2865">
        <v>0</v>
      </c>
      <c r="H31" s="2862">
        <v>0</v>
      </c>
      <c r="I31" s="2865">
        <v>3</v>
      </c>
      <c r="J31" s="2862">
        <v>0.01</v>
      </c>
      <c r="K31" s="2865">
        <v>2</v>
      </c>
      <c r="L31" s="2876">
        <v>6.3007390640907402E-3</v>
      </c>
      <c r="M31" s="2815">
        <f>K31-'3-4'!I33</f>
        <v>0</v>
      </c>
    </row>
    <row r="32" spans="1:13" s="2679" customFormat="1" ht="20.100000000000001" customHeight="1">
      <c r="A32" s="2720" t="s">
        <v>1847</v>
      </c>
      <c r="B32" s="2721" t="s">
        <v>1846</v>
      </c>
      <c r="C32" s="2863">
        <v>1749</v>
      </c>
      <c r="D32" s="2861">
        <v>5.9905681946040703</v>
      </c>
      <c r="E32" s="2863">
        <v>6512</v>
      </c>
      <c r="F32" s="2861">
        <v>21.71</v>
      </c>
      <c r="G32" s="2863">
        <v>2081</v>
      </c>
      <c r="H32" s="2861">
        <v>6.76</v>
      </c>
      <c r="I32" s="2863">
        <v>4312</v>
      </c>
      <c r="J32" s="2861">
        <v>13.68</v>
      </c>
      <c r="K32" s="2863">
        <v>5428</v>
      </c>
      <c r="L32" s="2861">
        <v>17.100205819942268</v>
      </c>
      <c r="M32" s="2815">
        <f>K32-'3-4'!I34</f>
        <v>0</v>
      </c>
    </row>
    <row r="33" spans="1:13" s="2679" customFormat="1" ht="20.100000000000001" customHeight="1">
      <c r="A33" s="2712" t="s">
        <v>1836</v>
      </c>
      <c r="B33" s="2721" t="s">
        <v>1894</v>
      </c>
      <c r="C33" s="2865">
        <v>0</v>
      </c>
      <c r="D33" s="2862">
        <v>0</v>
      </c>
      <c r="E33" s="2865">
        <v>0</v>
      </c>
      <c r="F33" s="2862">
        <v>0</v>
      </c>
      <c r="G33" s="2865">
        <v>0</v>
      </c>
      <c r="H33" s="2862">
        <v>0</v>
      </c>
      <c r="I33" s="2865">
        <v>0</v>
      </c>
      <c r="J33" s="2862">
        <v>0</v>
      </c>
      <c r="K33" s="2865">
        <v>0</v>
      </c>
      <c r="L33" s="2862">
        <v>0</v>
      </c>
      <c r="M33" s="2815">
        <f>K33-'3-4'!I35</f>
        <v>0</v>
      </c>
    </row>
    <row r="34" spans="1:13" s="2679" customFormat="1" ht="20.100000000000001" customHeight="1">
      <c r="A34" s="2696" t="s">
        <v>1832</v>
      </c>
      <c r="B34" s="2697" t="s">
        <v>1831</v>
      </c>
      <c r="C34" s="2865">
        <v>0</v>
      </c>
      <c r="D34" s="2862">
        <v>0</v>
      </c>
      <c r="E34" s="2865">
        <v>0</v>
      </c>
      <c r="F34" s="2862">
        <v>0</v>
      </c>
      <c r="G34" s="2865">
        <v>0</v>
      </c>
      <c r="H34" s="2862">
        <v>0</v>
      </c>
      <c r="I34" s="2865">
        <v>0</v>
      </c>
      <c r="J34" s="2862">
        <v>0</v>
      </c>
      <c r="K34" s="2865">
        <v>0</v>
      </c>
      <c r="L34" s="2862">
        <v>0</v>
      </c>
      <c r="M34" s="2815">
        <f>K34-'3-4'!I36</f>
        <v>0</v>
      </c>
    </row>
    <row r="35" spans="1:13" s="2679" customFormat="1" ht="20.100000000000001" customHeight="1">
      <c r="A35" s="2700" t="s">
        <v>1834</v>
      </c>
      <c r="B35" s="2701" t="s">
        <v>1833</v>
      </c>
      <c r="C35" s="2865">
        <v>0</v>
      </c>
      <c r="D35" s="2862">
        <v>0</v>
      </c>
      <c r="E35" s="2865">
        <v>0</v>
      </c>
      <c r="F35" s="2862">
        <v>0</v>
      </c>
      <c r="G35" s="2865">
        <v>0</v>
      </c>
      <c r="H35" s="2862">
        <v>0</v>
      </c>
      <c r="I35" s="2865">
        <v>0</v>
      </c>
      <c r="J35" s="2862">
        <v>0</v>
      </c>
      <c r="K35" s="2865">
        <v>0</v>
      </c>
      <c r="L35" s="2862">
        <v>0</v>
      </c>
      <c r="M35" s="2815">
        <f>K35-'3-4'!I37</f>
        <v>0</v>
      </c>
    </row>
    <row r="36" spans="1:13" s="2679" customFormat="1" ht="20.100000000000001" customHeight="1">
      <c r="A36" s="2700" t="s">
        <v>1838</v>
      </c>
      <c r="B36" s="2701" t="s">
        <v>1837</v>
      </c>
      <c r="C36" s="2863">
        <v>58</v>
      </c>
      <c r="D36" s="2861">
        <v>0.19865806477246201</v>
      </c>
      <c r="E36" s="2863">
        <v>59</v>
      </c>
      <c r="F36" s="2861">
        <v>0.2</v>
      </c>
      <c r="G36" s="2863">
        <v>70</v>
      </c>
      <c r="H36" s="2861">
        <v>0.23</v>
      </c>
      <c r="I36" s="2863">
        <v>60</v>
      </c>
      <c r="J36" s="2861">
        <v>0.19</v>
      </c>
      <c r="K36" s="2863">
        <v>38</v>
      </c>
      <c r="L36" s="2861">
        <v>0.11971404221772407</v>
      </c>
      <c r="M36" s="2815">
        <f>K36-'3-4'!I38</f>
        <v>0</v>
      </c>
    </row>
    <row r="37" spans="1:13" s="2679" customFormat="1" ht="20.100000000000001" customHeight="1">
      <c r="A37" s="2877" t="s">
        <v>1943</v>
      </c>
      <c r="B37" s="2878" t="s">
        <v>1944</v>
      </c>
      <c r="C37" s="2865">
        <v>2577</v>
      </c>
      <c r="D37" s="2862">
        <v>8.8265833261833553</v>
      </c>
      <c r="E37" s="2865">
        <v>2447</v>
      </c>
      <c r="F37" s="2862">
        <v>8.16</v>
      </c>
      <c r="G37" s="2865">
        <v>2509</v>
      </c>
      <c r="H37" s="2862">
        <v>7.59</v>
      </c>
      <c r="I37" s="2865">
        <v>2505</v>
      </c>
      <c r="J37" s="2862">
        <v>7.95</v>
      </c>
      <c r="K37" s="2865">
        <v>2166</v>
      </c>
      <c r="L37" s="2862">
        <v>6.82</v>
      </c>
      <c r="M37" s="2815"/>
    </row>
    <row r="38" spans="1:13" s="2679" customFormat="1" ht="15" customHeight="1">
      <c r="A38" s="2879" t="s">
        <v>1945</v>
      </c>
      <c r="B38" s="2880"/>
      <c r="C38" s="2881"/>
      <c r="D38" s="2881"/>
      <c r="E38" s="2881"/>
      <c r="F38" s="2881"/>
      <c r="G38" s="2881"/>
      <c r="H38" s="2881"/>
      <c r="I38" s="2881"/>
      <c r="J38" s="2881"/>
      <c r="K38" s="2881"/>
      <c r="L38" s="2882" t="s">
        <v>1946</v>
      </c>
    </row>
    <row r="39" spans="1:13" s="2679" customFormat="1" ht="15" customHeight="1">
      <c r="A39" s="2879" t="s">
        <v>1947</v>
      </c>
      <c r="B39" s="2880"/>
      <c r="C39" s="2881"/>
      <c r="D39" s="2881"/>
      <c r="E39" s="2881"/>
      <c r="F39" s="2881"/>
      <c r="G39" s="2881"/>
      <c r="H39" s="2881"/>
      <c r="I39" s="2881"/>
      <c r="J39" s="2881"/>
      <c r="K39" s="2881"/>
      <c r="L39" s="2882" t="s">
        <v>1948</v>
      </c>
    </row>
    <row r="40" spans="1:13" s="2679" customFormat="1">
      <c r="A40" s="2835" t="s">
        <v>1949</v>
      </c>
      <c r="B40" s="2835"/>
      <c r="C40" s="2836"/>
      <c r="D40" s="2836"/>
      <c r="E40" s="2695"/>
      <c r="F40" s="2695"/>
      <c r="G40" s="2695"/>
      <c r="H40" s="2695"/>
      <c r="I40" s="2695"/>
      <c r="J40" s="2695"/>
      <c r="L40" s="2613" t="s">
        <v>1950</v>
      </c>
    </row>
    <row r="41" spans="1:13" hidden="1">
      <c r="A41" s="2883"/>
      <c r="B41" s="2884"/>
      <c r="C41" s="2885"/>
      <c r="D41" s="2885">
        <v>24807273</v>
      </c>
      <c r="E41" s="2885">
        <v>25373512</v>
      </c>
      <c r="F41" s="2885"/>
      <c r="G41" s="2885">
        <v>27136977</v>
      </c>
      <c r="H41" s="2885"/>
      <c r="I41" s="2885">
        <v>28376355</v>
      </c>
      <c r="J41" s="2886"/>
      <c r="K41" s="2883"/>
      <c r="L41" s="2883">
        <v>29195895</v>
      </c>
    </row>
    <row r="42" spans="1:13">
      <c r="A42" s="2883"/>
      <c r="B42" s="2884"/>
      <c r="C42" s="2885"/>
      <c r="D42" s="2885"/>
      <c r="E42" s="2885"/>
      <c r="F42" s="2885"/>
      <c r="G42" s="2885"/>
      <c r="H42" s="2885"/>
      <c r="I42" s="2885"/>
      <c r="J42" s="2886"/>
      <c r="K42" s="2883"/>
      <c r="L42" s="2883"/>
    </row>
    <row r="43" spans="1:13">
      <c r="A43" s="2883"/>
      <c r="B43" s="2884"/>
      <c r="C43" s="2886"/>
      <c r="D43" s="2886"/>
      <c r="E43" s="2886"/>
      <c r="F43" s="2886"/>
      <c r="G43" s="2886"/>
      <c r="H43" s="2886"/>
      <c r="I43" s="2886"/>
      <c r="J43" s="2886"/>
      <c r="K43" s="2883"/>
      <c r="L43" s="2883"/>
    </row>
    <row r="44" spans="1:13">
      <c r="A44" s="2883"/>
      <c r="B44" s="2884"/>
      <c r="C44" s="2886"/>
      <c r="D44" s="2886"/>
      <c r="E44" s="2886"/>
      <c r="F44" s="2886"/>
      <c r="G44" s="2886"/>
      <c r="H44" s="2886"/>
      <c r="I44" s="2886"/>
      <c r="J44" s="2886"/>
      <c r="K44" s="2883"/>
      <c r="L44" s="2883"/>
    </row>
    <row r="45" spans="1:13">
      <c r="A45" s="2883"/>
      <c r="B45" s="2884"/>
      <c r="C45" s="2886"/>
      <c r="D45" s="2886"/>
      <c r="E45" s="2886"/>
      <c r="F45" s="2886"/>
      <c r="G45" s="2886"/>
      <c r="H45" s="2886"/>
      <c r="I45" s="2886"/>
      <c r="J45" s="2886"/>
      <c r="K45" s="2883"/>
      <c r="L45" s="2883"/>
    </row>
    <row r="46" spans="1:13">
      <c r="A46" s="2883"/>
      <c r="B46" s="2884"/>
      <c r="C46" s="2886"/>
      <c r="D46" s="2886"/>
      <c r="E46" s="2886"/>
      <c r="F46" s="2886"/>
      <c r="G46" s="2886"/>
      <c r="H46" s="2886"/>
      <c r="I46" s="2886"/>
      <c r="J46" s="2886"/>
      <c r="K46" s="2883"/>
      <c r="L46" s="2883"/>
    </row>
    <row r="47" spans="1:13">
      <c r="A47" s="2883"/>
      <c r="B47" s="2884"/>
      <c r="C47" s="2886"/>
      <c r="D47" s="2886"/>
      <c r="E47" s="2886"/>
      <c r="F47" s="2886"/>
      <c r="G47" s="2886"/>
      <c r="H47" s="2886"/>
      <c r="I47" s="2886"/>
      <c r="J47" s="2886"/>
      <c r="K47" s="2883"/>
      <c r="L47" s="2883"/>
    </row>
    <row r="48" spans="1:13">
      <c r="A48" s="2883"/>
      <c r="B48" s="2884"/>
      <c r="C48" s="2886"/>
      <c r="D48" s="2886"/>
      <c r="E48" s="2886"/>
      <c r="F48" s="2886"/>
      <c r="G48" s="2886"/>
      <c r="H48" s="2886"/>
      <c r="I48" s="2886"/>
      <c r="J48" s="2886"/>
      <c r="K48" s="2883"/>
      <c r="L48" s="2883"/>
    </row>
    <row r="49" spans="1:12">
      <c r="A49" s="2883"/>
      <c r="B49" s="2884"/>
      <c r="C49" s="2886"/>
      <c r="D49" s="2886"/>
      <c r="E49" s="2886"/>
      <c r="F49" s="2886"/>
      <c r="G49" s="2886"/>
      <c r="H49" s="2886"/>
      <c r="I49" s="2886"/>
      <c r="J49" s="2886"/>
      <c r="K49" s="2883"/>
      <c r="L49" s="2883"/>
    </row>
    <row r="50" spans="1:12">
      <c r="A50" s="2883"/>
      <c r="B50" s="2884"/>
      <c r="C50" s="2886"/>
      <c r="D50" s="2886"/>
      <c r="E50" s="2886"/>
      <c r="F50" s="2886"/>
      <c r="G50" s="2886"/>
      <c r="H50" s="2886"/>
      <c r="I50" s="2886"/>
      <c r="J50" s="2886"/>
      <c r="K50" s="2883"/>
      <c r="L50" s="2883"/>
    </row>
    <row r="51" spans="1:12">
      <c r="A51" s="2883"/>
      <c r="B51" s="2884"/>
      <c r="C51" s="2886"/>
      <c r="D51" s="2886"/>
      <c r="E51" s="2886"/>
      <c r="F51" s="2886"/>
      <c r="G51" s="2886"/>
      <c r="H51" s="2886"/>
      <c r="I51" s="2886"/>
      <c r="J51" s="2886"/>
      <c r="K51" s="2883"/>
      <c r="L51" s="2883"/>
    </row>
    <row r="52" spans="1:12">
      <c r="A52" s="2883"/>
      <c r="B52" s="2884"/>
      <c r="C52" s="2886"/>
      <c r="D52" s="2886"/>
      <c r="E52" s="2886"/>
      <c r="F52" s="2886"/>
      <c r="G52" s="2886"/>
      <c r="H52" s="2886"/>
      <c r="I52" s="2886"/>
      <c r="J52" s="2886"/>
      <c r="K52" s="2883"/>
      <c r="L52" s="2883"/>
    </row>
    <row r="53" spans="1:12">
      <c r="A53" s="2883"/>
      <c r="B53" s="2884"/>
      <c r="C53" s="2886"/>
      <c r="D53" s="2886"/>
      <c r="E53" s="2886"/>
      <c r="F53" s="2886"/>
      <c r="G53" s="2886"/>
      <c r="H53" s="2886"/>
      <c r="I53" s="2886"/>
      <c r="J53" s="2886"/>
      <c r="K53" s="2883"/>
      <c r="L53" s="2883"/>
    </row>
    <row r="54" spans="1:12">
      <c r="A54" s="2883"/>
      <c r="B54" s="2884"/>
      <c r="C54" s="2886"/>
      <c r="D54" s="2886"/>
      <c r="E54" s="2886"/>
      <c r="F54" s="2886"/>
      <c r="G54" s="2886"/>
      <c r="H54" s="2886"/>
      <c r="I54" s="2886"/>
      <c r="J54" s="2886"/>
      <c r="K54" s="2883"/>
      <c r="L54" s="2883"/>
    </row>
    <row r="55" spans="1:12">
      <c r="A55" s="2883"/>
      <c r="B55" s="2884"/>
      <c r="C55" s="2886"/>
      <c r="D55" s="2886"/>
      <c r="E55" s="2886"/>
      <c r="F55" s="2886"/>
      <c r="G55" s="2886"/>
      <c r="H55" s="2886"/>
      <c r="I55" s="2886"/>
      <c r="J55" s="2886"/>
      <c r="K55" s="2883"/>
      <c r="L55" s="2883"/>
    </row>
    <row r="56" spans="1:12">
      <c r="A56" s="2883"/>
      <c r="B56" s="2884"/>
      <c r="C56" s="2886"/>
      <c r="D56" s="2886"/>
      <c r="E56" s="2886"/>
      <c r="F56" s="2886"/>
      <c r="G56" s="2886"/>
      <c r="H56" s="2886"/>
      <c r="I56" s="2886"/>
      <c r="J56" s="2886"/>
      <c r="K56" s="2883"/>
      <c r="L56" s="2883"/>
    </row>
    <row r="57" spans="1:12">
      <c r="A57" s="2883"/>
      <c r="B57" s="2884"/>
      <c r="C57" s="2886"/>
      <c r="D57" s="2886"/>
      <c r="E57" s="2886"/>
      <c r="F57" s="2886"/>
      <c r="G57" s="2886"/>
      <c r="H57" s="2886"/>
      <c r="I57" s="2886"/>
      <c r="J57" s="2886"/>
      <c r="K57" s="2883"/>
      <c r="L57" s="2883"/>
    </row>
    <row r="58" spans="1:12">
      <c r="A58" s="2883"/>
      <c r="B58" s="2884"/>
      <c r="C58" s="2886"/>
      <c r="D58" s="2886"/>
      <c r="E58" s="2886"/>
      <c r="F58" s="2886"/>
      <c r="G58" s="2886"/>
      <c r="H58" s="2886"/>
      <c r="I58" s="2886"/>
      <c r="J58" s="2886"/>
      <c r="K58" s="2883"/>
      <c r="L58" s="2883"/>
    </row>
    <row r="59" spans="1:12">
      <c r="A59" s="2883"/>
      <c r="B59" s="2884"/>
      <c r="C59" s="2886"/>
      <c r="D59" s="2886"/>
      <c r="E59" s="2886"/>
      <c r="F59" s="2886"/>
      <c r="G59" s="2886"/>
      <c r="H59" s="2886"/>
      <c r="I59" s="2886"/>
      <c r="J59" s="2886"/>
      <c r="K59" s="2883"/>
      <c r="L59" s="2883"/>
    </row>
    <row r="60" spans="1:12">
      <c r="A60" s="2883"/>
      <c r="B60" s="2884"/>
      <c r="C60" s="2886"/>
      <c r="D60" s="2886"/>
      <c r="E60" s="2886"/>
      <c r="F60" s="2886"/>
      <c r="G60" s="2886"/>
      <c r="H60" s="2886"/>
      <c r="I60" s="2886"/>
      <c r="J60" s="2886"/>
      <c r="K60" s="2883"/>
      <c r="L60" s="2883"/>
    </row>
    <row r="61" spans="1:12">
      <c r="A61" s="2883"/>
      <c r="B61" s="2884"/>
      <c r="C61" s="2886"/>
      <c r="D61" s="2886"/>
      <c r="E61" s="2886"/>
      <c r="F61" s="2886"/>
      <c r="G61" s="2886"/>
      <c r="H61" s="2886"/>
      <c r="I61" s="2886"/>
      <c r="J61" s="2886"/>
      <c r="K61" s="2883"/>
      <c r="L61" s="2883"/>
    </row>
    <row r="62" spans="1:12">
      <c r="A62" s="2883"/>
      <c r="B62" s="2884"/>
      <c r="C62" s="2886"/>
      <c r="D62" s="2886"/>
      <c r="E62" s="2886"/>
      <c r="F62" s="2886"/>
      <c r="G62" s="2886"/>
      <c r="H62" s="2886"/>
      <c r="I62" s="2886"/>
      <c r="J62" s="2886"/>
      <c r="K62" s="2883"/>
      <c r="L62" s="2883"/>
    </row>
    <row r="63" spans="1:12">
      <c r="A63" s="2883"/>
      <c r="B63" s="2884"/>
      <c r="C63" s="2886"/>
      <c r="D63" s="2886"/>
      <c r="E63" s="2886"/>
      <c r="F63" s="2886"/>
      <c r="G63" s="2886"/>
      <c r="H63" s="2886"/>
      <c r="I63" s="2886"/>
      <c r="J63" s="2886"/>
      <c r="K63" s="2883"/>
      <c r="L63" s="2883"/>
    </row>
    <row r="64" spans="1:12">
      <c r="A64" s="2883"/>
      <c r="B64" s="2884"/>
      <c r="C64" s="2886"/>
      <c r="D64" s="2886"/>
      <c r="E64" s="2886"/>
      <c r="F64" s="2886"/>
      <c r="G64" s="2886"/>
      <c r="H64" s="2886"/>
      <c r="I64" s="2886"/>
      <c r="J64" s="2886"/>
      <c r="K64" s="2883"/>
      <c r="L64" s="2883"/>
    </row>
    <row r="65" spans="1:12">
      <c r="A65" s="2883"/>
      <c r="B65" s="2884"/>
      <c r="C65" s="2886"/>
      <c r="D65" s="2886"/>
      <c r="E65" s="2886"/>
      <c r="F65" s="2886"/>
      <c r="G65" s="2886"/>
      <c r="H65" s="2886"/>
      <c r="I65" s="2886"/>
      <c r="J65" s="2886"/>
      <c r="K65" s="2883"/>
      <c r="L65" s="2883"/>
    </row>
    <row r="66" spans="1:12">
      <c r="A66" s="2883"/>
      <c r="B66" s="2884"/>
      <c r="C66" s="2886"/>
      <c r="D66" s="2886"/>
      <c r="E66" s="2886"/>
      <c r="F66" s="2886"/>
      <c r="G66" s="2886"/>
      <c r="H66" s="2886"/>
      <c r="I66" s="2886"/>
      <c r="J66" s="2886"/>
      <c r="K66" s="2883"/>
      <c r="L66" s="2883"/>
    </row>
    <row r="67" spans="1:12">
      <c r="A67" s="2883"/>
      <c r="B67" s="2884"/>
      <c r="C67" s="2886"/>
      <c r="D67" s="2886"/>
      <c r="E67" s="2886"/>
      <c r="F67" s="2886"/>
      <c r="G67" s="2886"/>
      <c r="H67" s="2886"/>
      <c r="I67" s="2886"/>
      <c r="J67" s="2886"/>
      <c r="K67" s="2883"/>
      <c r="L67" s="2883"/>
    </row>
    <row r="68" spans="1:12">
      <c r="A68" s="2883"/>
      <c r="B68" s="2884"/>
      <c r="C68" s="2886"/>
      <c r="D68" s="2886"/>
      <c r="E68" s="2886"/>
      <c r="F68" s="2886"/>
      <c r="G68" s="2886"/>
      <c r="H68" s="2886"/>
      <c r="I68" s="2886"/>
      <c r="J68" s="2886"/>
      <c r="K68" s="2883"/>
      <c r="L68" s="2883"/>
    </row>
    <row r="69" spans="1:12">
      <c r="A69" s="2883"/>
      <c r="B69" s="2884"/>
      <c r="C69" s="2886"/>
      <c r="D69" s="2886"/>
      <c r="E69" s="2886"/>
      <c r="F69" s="2886"/>
      <c r="G69" s="2886"/>
      <c r="H69" s="2886"/>
      <c r="I69" s="2886"/>
      <c r="J69" s="2886"/>
      <c r="K69" s="2883"/>
      <c r="L69" s="2883"/>
    </row>
    <row r="70" spans="1:12">
      <c r="A70" s="2883"/>
      <c r="B70" s="2884"/>
      <c r="C70" s="2886"/>
      <c r="D70" s="2886"/>
      <c r="E70" s="2886"/>
      <c r="F70" s="2886"/>
      <c r="G70" s="2886"/>
      <c r="H70" s="2886"/>
      <c r="I70" s="2886"/>
      <c r="J70" s="2886"/>
      <c r="K70" s="2883"/>
      <c r="L70" s="2883"/>
    </row>
    <row r="71" spans="1:12">
      <c r="A71" s="2883"/>
      <c r="B71" s="2884"/>
      <c r="C71" s="2886"/>
      <c r="D71" s="2886"/>
      <c r="E71" s="2886"/>
      <c r="F71" s="2886"/>
      <c r="G71" s="2886"/>
      <c r="H71" s="2886"/>
      <c r="I71" s="2886"/>
      <c r="J71" s="2886"/>
      <c r="K71" s="2883"/>
      <c r="L71" s="2883"/>
    </row>
    <row r="72" spans="1:12">
      <c r="A72" s="2883"/>
      <c r="B72" s="2884"/>
      <c r="C72" s="2886"/>
      <c r="D72" s="2886"/>
      <c r="E72" s="2886"/>
      <c r="F72" s="2886"/>
      <c r="G72" s="2886"/>
      <c r="H72" s="2886"/>
      <c r="I72" s="2886"/>
      <c r="J72" s="2886"/>
      <c r="K72" s="2883"/>
      <c r="L72" s="2883"/>
    </row>
    <row r="73" spans="1:12">
      <c r="A73" s="2883"/>
      <c r="B73" s="2884"/>
      <c r="C73" s="2886"/>
      <c r="D73" s="2886"/>
      <c r="E73" s="2886"/>
      <c r="F73" s="2886"/>
      <c r="G73" s="2886"/>
      <c r="H73" s="2886"/>
      <c r="I73" s="2886"/>
      <c r="J73" s="2886"/>
      <c r="K73" s="2883"/>
      <c r="L73" s="2883"/>
    </row>
    <row r="74" spans="1:12">
      <c r="A74" s="2883"/>
      <c r="B74" s="2884"/>
      <c r="C74" s="2886"/>
      <c r="D74" s="2886"/>
      <c r="E74" s="2886"/>
      <c r="F74" s="2886"/>
      <c r="G74" s="2886"/>
      <c r="H74" s="2886"/>
      <c r="I74" s="2886"/>
      <c r="J74" s="2886"/>
      <c r="K74" s="2883"/>
      <c r="L74" s="2883"/>
    </row>
    <row r="75" spans="1:12">
      <c r="A75" s="2883"/>
      <c r="B75" s="2884"/>
      <c r="C75" s="2886"/>
      <c r="D75" s="2886"/>
      <c r="E75" s="2886"/>
      <c r="F75" s="2886"/>
      <c r="G75" s="2886"/>
      <c r="H75" s="2886"/>
      <c r="I75" s="2886"/>
      <c r="J75" s="2886"/>
      <c r="K75" s="2883"/>
      <c r="L75" s="2883"/>
    </row>
    <row r="76" spans="1:12">
      <c r="A76" s="2883"/>
      <c r="B76" s="2884"/>
      <c r="C76" s="2886"/>
      <c r="D76" s="2886"/>
      <c r="E76" s="2886"/>
      <c r="F76" s="2886"/>
      <c r="G76" s="2886"/>
      <c r="H76" s="2886"/>
      <c r="I76" s="2886"/>
      <c r="J76" s="2886"/>
      <c r="K76" s="2883"/>
      <c r="L76" s="2883"/>
    </row>
    <row r="77" spans="1:12">
      <c r="A77" s="2883"/>
      <c r="B77" s="2884"/>
      <c r="C77" s="2886"/>
      <c r="D77" s="2886"/>
      <c r="E77" s="2886"/>
      <c r="F77" s="2886"/>
      <c r="G77" s="2886"/>
      <c r="H77" s="2886"/>
      <c r="I77" s="2886"/>
      <c r="J77" s="2886"/>
      <c r="K77" s="2883"/>
      <c r="L77" s="2883"/>
    </row>
    <row r="78" spans="1:12">
      <c r="A78" s="2883"/>
      <c r="B78" s="2884"/>
      <c r="C78" s="2886"/>
      <c r="D78" s="2886"/>
      <c r="E78" s="2886"/>
      <c r="F78" s="2886"/>
      <c r="G78" s="2886"/>
      <c r="H78" s="2886"/>
      <c r="I78" s="2886"/>
      <c r="J78" s="2886"/>
      <c r="K78" s="2883"/>
      <c r="L78" s="2883"/>
    </row>
    <row r="79" spans="1:12">
      <c r="A79" s="2883"/>
      <c r="B79" s="2884"/>
      <c r="C79" s="2886"/>
      <c r="D79" s="2886"/>
      <c r="E79" s="2886"/>
      <c r="F79" s="2886"/>
      <c r="G79" s="2886"/>
      <c r="H79" s="2886"/>
      <c r="I79" s="2886"/>
      <c r="J79" s="2886"/>
      <c r="K79" s="2883"/>
      <c r="L79" s="2883"/>
    </row>
    <row r="80" spans="1:12">
      <c r="A80" s="2883"/>
      <c r="B80" s="2884"/>
      <c r="C80" s="2886"/>
      <c r="D80" s="2886"/>
      <c r="E80" s="2886"/>
      <c r="F80" s="2886"/>
      <c r="G80" s="2886"/>
      <c r="H80" s="2886"/>
      <c r="I80" s="2886"/>
      <c r="J80" s="2886"/>
      <c r="K80" s="2883"/>
      <c r="L80" s="2883"/>
    </row>
    <row r="81" spans="1:12">
      <c r="A81" s="2883"/>
      <c r="B81" s="2884"/>
      <c r="C81" s="2886"/>
      <c r="D81" s="2886"/>
      <c r="E81" s="2886"/>
      <c r="F81" s="2886"/>
      <c r="G81" s="2886"/>
      <c r="H81" s="2886"/>
      <c r="I81" s="2886"/>
      <c r="J81" s="2886"/>
      <c r="K81" s="2883"/>
      <c r="L81" s="2883"/>
    </row>
    <row r="82" spans="1:12">
      <c r="A82" s="2883"/>
      <c r="B82" s="2884"/>
      <c r="C82" s="2886"/>
      <c r="D82" s="2886"/>
      <c r="E82" s="2886"/>
      <c r="F82" s="2886"/>
      <c r="G82" s="2886"/>
      <c r="H82" s="2886"/>
      <c r="I82" s="2886"/>
      <c r="J82" s="2886"/>
      <c r="K82" s="2883"/>
      <c r="L82" s="2883"/>
    </row>
    <row r="83" spans="1:12">
      <c r="A83" s="2883"/>
      <c r="B83" s="2884"/>
      <c r="C83" s="2886"/>
      <c r="D83" s="2886"/>
      <c r="E83" s="2886"/>
      <c r="F83" s="2886"/>
      <c r="G83" s="2886"/>
      <c r="H83" s="2886"/>
      <c r="I83" s="2886"/>
      <c r="J83" s="2886"/>
      <c r="K83" s="2883"/>
      <c r="L83" s="2883"/>
    </row>
    <row r="84" spans="1:12">
      <c r="A84" s="2883"/>
      <c r="B84" s="2884"/>
      <c r="C84" s="2886"/>
      <c r="D84" s="2886"/>
      <c r="E84" s="2886"/>
      <c r="F84" s="2886"/>
      <c r="G84" s="2886"/>
      <c r="H84" s="2886"/>
      <c r="I84" s="2886"/>
      <c r="J84" s="2886"/>
      <c r="K84" s="2883"/>
      <c r="L84" s="2883"/>
    </row>
    <row r="85" spans="1:12">
      <c r="A85" s="2883"/>
      <c r="B85" s="2884"/>
      <c r="C85" s="2886"/>
      <c r="D85" s="2886"/>
      <c r="E85" s="2886"/>
      <c r="F85" s="2886"/>
      <c r="G85" s="2886"/>
      <c r="H85" s="2886"/>
      <c r="I85" s="2886"/>
      <c r="J85" s="2886"/>
      <c r="K85" s="2883"/>
      <c r="L85" s="2883"/>
    </row>
    <row r="86" spans="1:12">
      <c r="A86" s="2883"/>
      <c r="B86" s="2884"/>
      <c r="C86" s="2886"/>
      <c r="D86" s="2886"/>
      <c r="E86" s="2886"/>
      <c r="F86" s="2886"/>
      <c r="G86" s="2886"/>
      <c r="H86" s="2886"/>
      <c r="I86" s="2886"/>
      <c r="J86" s="2886"/>
      <c r="K86" s="2883"/>
      <c r="L86" s="2883"/>
    </row>
    <row r="87" spans="1:12">
      <c r="A87" s="2883"/>
      <c r="B87" s="2884"/>
      <c r="C87" s="2886"/>
      <c r="D87" s="2886"/>
      <c r="E87" s="2886"/>
      <c r="F87" s="2886"/>
      <c r="G87" s="2886"/>
      <c r="H87" s="2886"/>
      <c r="I87" s="2886"/>
      <c r="J87" s="2886"/>
      <c r="K87" s="2883"/>
      <c r="L87" s="2883"/>
    </row>
    <row r="88" spans="1:12">
      <c r="A88" s="2883"/>
      <c r="B88" s="2884"/>
      <c r="C88" s="2886"/>
      <c r="D88" s="2886"/>
      <c r="E88" s="2886"/>
      <c r="F88" s="2886"/>
      <c r="G88" s="2886"/>
      <c r="H88" s="2886"/>
      <c r="I88" s="2886"/>
      <c r="J88" s="2886"/>
      <c r="K88" s="2883"/>
      <c r="L88" s="2883"/>
    </row>
    <row r="89" spans="1:12">
      <c r="A89" s="2883"/>
      <c r="B89" s="2884"/>
      <c r="C89" s="2886"/>
      <c r="D89" s="2886"/>
      <c r="E89" s="2886"/>
      <c r="F89" s="2886"/>
      <c r="G89" s="2886"/>
      <c r="H89" s="2886"/>
      <c r="I89" s="2886"/>
      <c r="J89" s="2886"/>
      <c r="K89" s="2883"/>
      <c r="L89" s="2883"/>
    </row>
    <row r="90" spans="1:12">
      <c r="A90" s="2883"/>
      <c r="B90" s="2884"/>
      <c r="C90" s="2886"/>
      <c r="D90" s="2886"/>
      <c r="E90" s="2886"/>
      <c r="F90" s="2886"/>
      <c r="G90" s="2886"/>
      <c r="H90" s="2886"/>
      <c r="I90" s="2886"/>
      <c r="J90" s="2886"/>
      <c r="K90" s="2883"/>
      <c r="L90" s="2883"/>
    </row>
    <row r="91" spans="1:12">
      <c r="A91" s="2883"/>
      <c r="B91" s="2884"/>
      <c r="C91" s="2886"/>
      <c r="D91" s="2886"/>
      <c r="E91" s="2886"/>
      <c r="F91" s="2886"/>
      <c r="G91" s="2886"/>
      <c r="H91" s="2886"/>
      <c r="I91" s="2886"/>
      <c r="J91" s="2886"/>
      <c r="K91" s="2883"/>
      <c r="L91" s="2883"/>
    </row>
    <row r="92" spans="1:12">
      <c r="A92" s="2883"/>
      <c r="B92" s="2884"/>
      <c r="C92" s="2886"/>
      <c r="D92" s="2886"/>
      <c r="E92" s="2886"/>
      <c r="F92" s="2886"/>
      <c r="G92" s="2886"/>
      <c r="H92" s="2886"/>
      <c r="I92" s="2886"/>
      <c r="J92" s="2886"/>
      <c r="K92" s="2883"/>
      <c r="L92" s="2883"/>
    </row>
    <row r="93" spans="1:12">
      <c r="A93" s="2883"/>
      <c r="B93" s="2884"/>
      <c r="C93" s="2886"/>
      <c r="D93" s="2886"/>
      <c r="E93" s="2886"/>
      <c r="F93" s="2886"/>
      <c r="G93" s="2886"/>
      <c r="H93" s="2886"/>
      <c r="I93" s="2886"/>
      <c r="J93" s="2886"/>
      <c r="K93" s="2883"/>
      <c r="L93" s="2883"/>
    </row>
    <row r="94" spans="1:12">
      <c r="A94" s="2883"/>
      <c r="B94" s="2884"/>
      <c r="C94" s="2886"/>
      <c r="D94" s="2886"/>
      <c r="E94" s="2886"/>
      <c r="F94" s="2886"/>
      <c r="G94" s="2886"/>
      <c r="H94" s="2886"/>
      <c r="I94" s="2886"/>
      <c r="J94" s="2886"/>
      <c r="K94" s="2883"/>
      <c r="L94" s="2883"/>
    </row>
    <row r="95" spans="1:12">
      <c r="A95" s="2883"/>
      <c r="B95" s="2884"/>
      <c r="C95" s="2886"/>
      <c r="D95" s="2886"/>
      <c r="E95" s="2886"/>
      <c r="F95" s="2886"/>
      <c r="G95" s="2886"/>
      <c r="H95" s="2886"/>
      <c r="I95" s="2886"/>
      <c r="J95" s="2886"/>
      <c r="K95" s="2883"/>
      <c r="L95" s="2883"/>
    </row>
    <row r="96" spans="1:12">
      <c r="A96" s="2883"/>
      <c r="B96" s="2884"/>
      <c r="C96" s="2886"/>
      <c r="D96" s="2886"/>
      <c r="E96" s="2886"/>
      <c r="F96" s="2886"/>
      <c r="G96" s="2886"/>
      <c r="H96" s="2886"/>
      <c r="I96" s="2886"/>
      <c r="J96" s="2886"/>
      <c r="K96" s="2883"/>
      <c r="L96" s="2883"/>
    </row>
    <row r="97" spans="1:12">
      <c r="A97" s="2883"/>
      <c r="B97" s="2884"/>
      <c r="C97" s="2886"/>
      <c r="D97" s="2886"/>
      <c r="E97" s="2886"/>
      <c r="F97" s="2886"/>
      <c r="G97" s="2886"/>
      <c r="H97" s="2886"/>
      <c r="I97" s="2886"/>
      <c r="J97" s="2886"/>
      <c r="K97" s="2883"/>
      <c r="L97" s="2883"/>
    </row>
    <row r="98" spans="1:12">
      <c r="A98" s="2883"/>
      <c r="B98" s="2884"/>
      <c r="C98" s="2886"/>
      <c r="D98" s="2886"/>
      <c r="E98" s="2886"/>
      <c r="F98" s="2886"/>
      <c r="G98" s="2886"/>
      <c r="H98" s="2886"/>
      <c r="I98" s="2886"/>
      <c r="J98" s="2886"/>
      <c r="K98" s="2883"/>
      <c r="L98" s="2883"/>
    </row>
    <row r="99" spans="1:12">
      <c r="A99" s="2883"/>
      <c r="B99" s="2884"/>
      <c r="C99" s="2886"/>
      <c r="D99" s="2886"/>
      <c r="E99" s="2886"/>
      <c r="F99" s="2886"/>
      <c r="G99" s="2886"/>
      <c r="H99" s="2886"/>
      <c r="I99" s="2886"/>
      <c r="J99" s="2886"/>
      <c r="K99" s="2883"/>
      <c r="L99" s="2883"/>
    </row>
    <row r="100" spans="1:12">
      <c r="A100" s="2883"/>
      <c r="B100" s="2884"/>
      <c r="C100" s="2886"/>
      <c r="D100" s="2886"/>
      <c r="E100" s="2886"/>
      <c r="F100" s="2886"/>
      <c r="G100" s="2886"/>
      <c r="H100" s="2886"/>
      <c r="I100" s="2886"/>
      <c r="J100" s="2886"/>
      <c r="K100" s="2883"/>
      <c r="L100" s="2883"/>
    </row>
    <row r="101" spans="1:12">
      <c r="A101" s="2883"/>
      <c r="B101" s="2884"/>
      <c r="C101" s="2886"/>
      <c r="D101" s="2886"/>
      <c r="E101" s="2886"/>
      <c r="F101" s="2886"/>
      <c r="G101" s="2886"/>
      <c r="H101" s="2886"/>
      <c r="I101" s="2886"/>
      <c r="J101" s="2886"/>
      <c r="K101" s="2883"/>
      <c r="L101" s="2883"/>
    </row>
    <row r="102" spans="1:12">
      <c r="A102" s="2883"/>
      <c r="B102" s="2884"/>
      <c r="C102" s="2886"/>
      <c r="D102" s="2886"/>
      <c r="E102" s="2886"/>
      <c r="F102" s="2886"/>
      <c r="G102" s="2886"/>
      <c r="H102" s="2886"/>
      <c r="I102" s="2886"/>
      <c r="J102" s="2886"/>
      <c r="K102" s="2883"/>
      <c r="L102" s="2883"/>
    </row>
  </sheetData>
  <mergeCells count="8">
    <mergeCell ref="A40:B40"/>
    <mergeCell ref="A1:L1"/>
    <mergeCell ref="A2:L2"/>
    <mergeCell ref="C4:D4"/>
    <mergeCell ref="E4:F4"/>
    <mergeCell ref="G4:H4"/>
    <mergeCell ref="I4:J4"/>
    <mergeCell ref="K4:L4"/>
  </mergeCells>
  <printOptions horizontalCentered="1" verticalCentered="1" gridLinesSet="0"/>
  <pageMargins left="0.39370078740157483" right="0.39370078740157483" top="0.59055118110236227" bottom="0.39370078740157483" header="0.51181102362204722" footer="0.51181102362204722"/>
  <pageSetup paperSize="9" scale="69" orientation="landscape" r:id="rId1"/>
  <headerFooter alignWithMargins="0"/>
  <rowBreaks count="1" manualBreakCount="1">
    <brk id="40" max="11"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12C7-39DB-446A-99BC-45283AF9D67E}">
  <sheetPr>
    <tabColor rgb="FF00B050"/>
  </sheetPr>
  <dimension ref="A1:W31"/>
  <sheetViews>
    <sheetView showGridLines="0" topLeftCell="D1" zoomScale="90" zoomScaleNormal="90" workbookViewId="0">
      <selection sqref="A1:O1"/>
    </sheetView>
  </sheetViews>
  <sheetFormatPr defaultColWidth="9" defaultRowHeight="12.75"/>
  <cols>
    <col min="1" max="1" width="13.140625" style="2952" customWidth="1"/>
    <col min="2" max="2" width="10.42578125" style="2952" customWidth="1"/>
    <col min="3" max="3" width="7.5703125" style="2952" customWidth="1"/>
    <col min="4" max="4" width="16.7109375" style="2952" customWidth="1"/>
    <col min="5" max="18" width="7.28515625" style="2952" customWidth="1"/>
    <col min="19" max="19" width="8.28515625" style="2952" hidden="1" customWidth="1"/>
    <col min="20" max="20" width="6.7109375" style="2952" hidden="1" customWidth="1"/>
    <col min="21" max="21" width="8" style="2952" hidden="1" customWidth="1"/>
    <col min="22" max="22" width="9.5703125" style="2952" hidden="1" customWidth="1"/>
    <col min="23" max="23" width="9" style="2952" hidden="1" customWidth="1"/>
    <col min="24" max="24" width="0" style="2952" hidden="1" customWidth="1"/>
    <col min="25" max="16384" width="9" style="2952"/>
  </cols>
  <sheetData>
    <row r="1" spans="1:23" s="2888" customFormat="1" ht="22.5" customHeight="1">
      <c r="A1" s="2887" t="s">
        <v>1951</v>
      </c>
      <c r="B1" s="2887"/>
      <c r="C1" s="2887"/>
      <c r="D1" s="2887"/>
      <c r="E1" s="2887"/>
      <c r="F1" s="2887"/>
      <c r="G1" s="2887"/>
      <c r="H1" s="2887"/>
      <c r="I1" s="2887"/>
      <c r="J1" s="2887"/>
      <c r="K1" s="2887"/>
      <c r="L1" s="2887"/>
      <c r="M1" s="2887"/>
      <c r="N1" s="2887"/>
      <c r="O1" s="2887"/>
      <c r="P1" s="2887"/>
      <c r="Q1" s="2887"/>
      <c r="R1" s="2887"/>
    </row>
    <row r="2" spans="1:23" s="2888" customFormat="1" ht="15.75">
      <c r="A2" s="2889" t="s">
        <v>1952</v>
      </c>
      <c r="B2" s="2889"/>
      <c r="C2" s="2889"/>
      <c r="D2" s="2889"/>
      <c r="E2" s="2889"/>
      <c r="F2" s="2889"/>
      <c r="G2" s="2889"/>
      <c r="H2" s="2889"/>
      <c r="I2" s="2889"/>
      <c r="J2" s="2889"/>
      <c r="K2" s="2889"/>
      <c r="L2" s="2889"/>
      <c r="M2" s="2889"/>
      <c r="N2" s="2889"/>
      <c r="O2" s="2889"/>
      <c r="P2" s="2889"/>
      <c r="Q2" s="2889"/>
      <c r="R2" s="2889"/>
    </row>
    <row r="3" spans="1:23" s="2888" customFormat="1" ht="15.75">
      <c r="A3" s="2890" t="s">
        <v>1953</v>
      </c>
      <c r="B3" s="2891"/>
      <c r="C3" s="2892"/>
      <c r="D3" s="2892"/>
      <c r="E3" s="2892"/>
      <c r="F3" s="2892"/>
      <c r="G3" s="2892"/>
      <c r="H3" s="2892"/>
      <c r="I3" s="2892"/>
      <c r="J3" s="2892"/>
      <c r="K3" s="2892"/>
      <c r="L3" s="2892"/>
      <c r="M3" s="2892"/>
      <c r="N3" s="2892"/>
      <c r="O3" s="2892"/>
      <c r="P3" s="2892"/>
      <c r="Q3" s="2892"/>
      <c r="R3" s="2892" t="s">
        <v>1954</v>
      </c>
    </row>
    <row r="4" spans="1:23" s="2888" customFormat="1" ht="15.75" customHeight="1">
      <c r="A4" s="2893"/>
      <c r="B4" s="2894"/>
      <c r="C4" s="2895" t="s">
        <v>720</v>
      </c>
      <c r="D4" s="2896" t="s">
        <v>1955</v>
      </c>
      <c r="E4" s="2897" t="s">
        <v>1956</v>
      </c>
      <c r="F4" s="2898"/>
      <c r="G4" s="2899"/>
      <c r="H4" s="2899"/>
      <c r="I4" s="2899"/>
      <c r="J4" s="2899"/>
      <c r="K4" s="2899"/>
      <c r="L4" s="2900"/>
      <c r="M4" s="2897" t="s">
        <v>1957</v>
      </c>
      <c r="N4" s="2901"/>
      <c r="O4" s="2902"/>
      <c r="P4" s="2897" t="s">
        <v>1958</v>
      </c>
      <c r="Q4" s="2901"/>
      <c r="R4" s="2902"/>
    </row>
    <row r="5" spans="1:23" s="2888" customFormat="1" ht="15.75">
      <c r="A5" s="2903"/>
      <c r="B5" s="2904"/>
      <c r="C5" s="2905" t="s">
        <v>1933</v>
      </c>
      <c r="D5" s="2906"/>
      <c r="E5" s="2907"/>
      <c r="F5" s="2908"/>
      <c r="G5" s="2908"/>
      <c r="H5" s="2908"/>
      <c r="I5" s="2908"/>
      <c r="J5" s="2908"/>
      <c r="K5" s="2908"/>
      <c r="L5" s="2909"/>
      <c r="M5" s="2910"/>
      <c r="N5" s="2911"/>
      <c r="O5" s="2912"/>
      <c r="P5" s="2910"/>
      <c r="Q5" s="2911"/>
      <c r="R5" s="2912"/>
    </row>
    <row r="6" spans="1:23" s="2888" customFormat="1" ht="15.75">
      <c r="A6" s="2913" t="s">
        <v>195</v>
      </c>
      <c r="B6" s="2914" t="s">
        <v>196</v>
      </c>
      <c r="C6" s="2905" t="s">
        <v>131</v>
      </c>
      <c r="D6" s="2906"/>
      <c r="E6" s="2915" t="s">
        <v>1959</v>
      </c>
      <c r="F6" s="2916" t="s">
        <v>1903</v>
      </c>
      <c r="G6" s="2916" t="s">
        <v>1960</v>
      </c>
      <c r="H6" s="2916" t="s">
        <v>1961</v>
      </c>
      <c r="I6" s="2916" t="s">
        <v>1962</v>
      </c>
      <c r="J6" s="2916" t="s">
        <v>1963</v>
      </c>
      <c r="K6" s="2916" t="s">
        <v>1964</v>
      </c>
      <c r="L6" s="2915" t="s">
        <v>1965</v>
      </c>
      <c r="M6" s="2917" t="s">
        <v>1145</v>
      </c>
      <c r="N6" s="2917" t="s">
        <v>1146</v>
      </c>
      <c r="O6" s="2917" t="s">
        <v>130</v>
      </c>
      <c r="P6" s="2917" t="s">
        <v>1145</v>
      </c>
      <c r="Q6" s="2917" t="s">
        <v>1146</v>
      </c>
      <c r="R6" s="2905" t="s">
        <v>130</v>
      </c>
    </row>
    <row r="7" spans="1:23" s="2888" customFormat="1" ht="44.25" customHeight="1">
      <c r="A7" s="2918"/>
      <c r="B7" s="2919"/>
      <c r="C7" s="2920" t="s">
        <v>1966</v>
      </c>
      <c r="D7" s="2921" t="s">
        <v>1767</v>
      </c>
      <c r="E7" s="2922"/>
      <c r="F7" s="2923"/>
      <c r="G7" s="2923"/>
      <c r="H7" s="2923"/>
      <c r="I7" s="2923"/>
      <c r="J7" s="2923"/>
      <c r="K7" s="2923"/>
      <c r="L7" s="2922"/>
      <c r="M7" s="2924" t="s">
        <v>780</v>
      </c>
      <c r="N7" s="2924" t="s">
        <v>779</v>
      </c>
      <c r="O7" s="2924" t="s">
        <v>1916</v>
      </c>
      <c r="P7" s="2924" t="s">
        <v>780</v>
      </c>
      <c r="Q7" s="2924" t="s">
        <v>779</v>
      </c>
      <c r="R7" s="2920" t="s">
        <v>1916</v>
      </c>
    </row>
    <row r="8" spans="1:23" s="2888" customFormat="1" ht="18" customHeight="1">
      <c r="A8" s="2925" t="s">
        <v>90</v>
      </c>
      <c r="B8" s="2926" t="s">
        <v>91</v>
      </c>
      <c r="C8" s="2927">
        <v>554</v>
      </c>
      <c r="D8" s="2928">
        <f t="shared" ref="D8:D28" si="0">C8/V8*100000</f>
        <v>6.9231826645505548</v>
      </c>
      <c r="E8" s="2929">
        <v>2</v>
      </c>
      <c r="F8" s="2929">
        <v>9</v>
      </c>
      <c r="G8" s="2927">
        <v>106</v>
      </c>
      <c r="H8" s="2927">
        <v>185</v>
      </c>
      <c r="I8" s="2927">
        <v>68</v>
      </c>
      <c r="J8" s="2927">
        <v>84</v>
      </c>
      <c r="K8" s="2927">
        <v>41</v>
      </c>
      <c r="L8" s="2927">
        <v>59</v>
      </c>
      <c r="M8" s="2927">
        <v>181</v>
      </c>
      <c r="N8" s="2927">
        <v>85</v>
      </c>
      <c r="O8" s="2930">
        <f t="shared" ref="O8:O28" si="1">M8+N8</f>
        <v>266</v>
      </c>
      <c r="P8" s="2927">
        <v>202</v>
      </c>
      <c r="Q8" s="2927">
        <v>86</v>
      </c>
      <c r="R8" s="2927">
        <f t="shared" ref="R8:R28" si="2">SUM(P8:Q8)</f>
        <v>288</v>
      </c>
      <c r="S8" s="2888">
        <f>R8+O8</f>
        <v>554</v>
      </c>
      <c r="T8" s="2888">
        <f>S8-C8</f>
        <v>0</v>
      </c>
      <c r="U8" s="2888">
        <f>E8+F8+G8+H8+I8+J8+K8+L8</f>
        <v>554</v>
      </c>
      <c r="V8" s="2888">
        <v>8002100</v>
      </c>
      <c r="W8" s="2888">
        <f>U8-C8</f>
        <v>0</v>
      </c>
    </row>
    <row r="9" spans="1:23" s="2888" customFormat="1" ht="18" customHeight="1">
      <c r="A9" s="2931" t="s">
        <v>206</v>
      </c>
      <c r="B9" s="2932" t="s">
        <v>93</v>
      </c>
      <c r="C9" s="2927">
        <v>188</v>
      </c>
      <c r="D9" s="2933">
        <f t="shared" si="0"/>
        <v>8.4194573659727627</v>
      </c>
      <c r="E9" s="2934">
        <v>0</v>
      </c>
      <c r="F9" s="2934">
        <v>6</v>
      </c>
      <c r="G9" s="2935">
        <v>48</v>
      </c>
      <c r="H9" s="2930">
        <v>43</v>
      </c>
      <c r="I9" s="2930">
        <v>36</v>
      </c>
      <c r="J9" s="2930">
        <v>24</v>
      </c>
      <c r="K9" s="2930">
        <v>13</v>
      </c>
      <c r="L9" s="2930">
        <v>18</v>
      </c>
      <c r="M9" s="2930">
        <v>74</v>
      </c>
      <c r="N9" s="2930">
        <v>31</v>
      </c>
      <c r="O9" s="2930">
        <f t="shared" si="1"/>
        <v>105</v>
      </c>
      <c r="P9" s="2930">
        <v>52</v>
      </c>
      <c r="Q9" s="2930">
        <v>31</v>
      </c>
      <c r="R9" s="2927">
        <f t="shared" si="2"/>
        <v>83</v>
      </c>
      <c r="S9" s="2888">
        <f t="shared" ref="S9:S28" si="3">R9+O9</f>
        <v>188</v>
      </c>
      <c r="T9" s="2888">
        <f t="shared" ref="T9:T28" si="4">S9-C9</f>
        <v>0</v>
      </c>
      <c r="U9" s="2888">
        <f t="shared" ref="U9:U28" si="5">E9+F9+G9+H9+I9+J9+K9+L9</f>
        <v>188</v>
      </c>
      <c r="V9" s="2888">
        <v>2232923</v>
      </c>
      <c r="W9" s="2888">
        <f t="shared" ref="W9:W28" si="6">U9-C9</f>
        <v>0</v>
      </c>
    </row>
    <row r="10" spans="1:23" s="2888" customFormat="1" ht="18" customHeight="1">
      <c r="A10" s="2931" t="s">
        <v>94</v>
      </c>
      <c r="B10" s="2932" t="s">
        <v>95</v>
      </c>
      <c r="C10" s="2927">
        <v>590</v>
      </c>
      <c r="D10" s="2933">
        <f t="shared" si="0"/>
        <v>13.067645219190922</v>
      </c>
      <c r="E10" s="2936">
        <v>2</v>
      </c>
      <c r="F10" s="2936">
        <v>12</v>
      </c>
      <c r="G10" s="2930">
        <v>155</v>
      </c>
      <c r="H10" s="2930">
        <v>132</v>
      </c>
      <c r="I10" s="2930">
        <v>100</v>
      </c>
      <c r="J10" s="2930">
        <v>86</v>
      </c>
      <c r="K10" s="2930">
        <v>68</v>
      </c>
      <c r="L10" s="2930">
        <v>35</v>
      </c>
      <c r="M10" s="2930">
        <v>173</v>
      </c>
      <c r="N10" s="2930">
        <v>70</v>
      </c>
      <c r="O10" s="2930">
        <f t="shared" si="1"/>
        <v>243</v>
      </c>
      <c r="P10" s="2930">
        <v>248</v>
      </c>
      <c r="Q10" s="2930">
        <v>99</v>
      </c>
      <c r="R10" s="2927">
        <f t="shared" si="2"/>
        <v>347</v>
      </c>
      <c r="S10" s="2888">
        <f t="shared" si="3"/>
        <v>590</v>
      </c>
      <c r="T10" s="2888">
        <f t="shared" si="4"/>
        <v>0</v>
      </c>
      <c r="U10" s="2888">
        <f t="shared" si="5"/>
        <v>590</v>
      </c>
      <c r="V10" s="2888">
        <v>4514968</v>
      </c>
      <c r="W10" s="2888">
        <f t="shared" si="6"/>
        <v>0</v>
      </c>
    </row>
    <row r="11" spans="1:23" s="2888" customFormat="1" ht="18" customHeight="1">
      <c r="A11" s="2931" t="s">
        <v>96</v>
      </c>
      <c r="B11" s="2932" t="s">
        <v>97</v>
      </c>
      <c r="C11" s="2927">
        <v>37</v>
      </c>
      <c r="D11" s="2933">
        <f t="shared" si="0"/>
        <v>2.9059812949052648</v>
      </c>
      <c r="E11" s="2934">
        <v>0</v>
      </c>
      <c r="F11" s="2934">
        <v>0</v>
      </c>
      <c r="G11" s="2935">
        <v>6</v>
      </c>
      <c r="H11" s="2930">
        <v>11</v>
      </c>
      <c r="I11" s="2930">
        <v>6</v>
      </c>
      <c r="J11" s="2930">
        <v>3</v>
      </c>
      <c r="K11" s="2930">
        <v>6</v>
      </c>
      <c r="L11" s="2930">
        <v>5</v>
      </c>
      <c r="M11" s="2930">
        <v>17</v>
      </c>
      <c r="N11" s="2930">
        <v>5</v>
      </c>
      <c r="O11" s="2930">
        <f t="shared" si="1"/>
        <v>22</v>
      </c>
      <c r="P11" s="2930">
        <v>8</v>
      </c>
      <c r="Q11" s="2930">
        <v>7</v>
      </c>
      <c r="R11" s="2927">
        <f t="shared" si="2"/>
        <v>15</v>
      </c>
      <c r="S11" s="2888">
        <f t="shared" si="3"/>
        <v>37</v>
      </c>
      <c r="T11" s="2888">
        <f t="shared" si="4"/>
        <v>0</v>
      </c>
      <c r="U11" s="2888">
        <f t="shared" si="5"/>
        <v>37</v>
      </c>
      <c r="V11" s="2888">
        <v>1273236</v>
      </c>
      <c r="W11" s="2888">
        <f t="shared" si="6"/>
        <v>0</v>
      </c>
    </row>
    <row r="12" spans="1:23" s="2888" customFormat="1" ht="18" customHeight="1">
      <c r="A12" s="2931" t="s">
        <v>208</v>
      </c>
      <c r="B12" s="2932" t="s">
        <v>99</v>
      </c>
      <c r="C12" s="2927">
        <v>109</v>
      </c>
      <c r="D12" s="2933">
        <f t="shared" si="0"/>
        <v>5.239286380354887</v>
      </c>
      <c r="E12" s="2936">
        <v>1</v>
      </c>
      <c r="F12" s="2936">
        <v>0</v>
      </c>
      <c r="G12" s="2937">
        <v>15</v>
      </c>
      <c r="H12" s="2930">
        <v>36</v>
      </c>
      <c r="I12" s="2930">
        <v>10</v>
      </c>
      <c r="J12" s="2930">
        <v>19</v>
      </c>
      <c r="K12" s="2930">
        <v>12</v>
      </c>
      <c r="L12" s="2930">
        <v>16</v>
      </c>
      <c r="M12" s="2930">
        <v>31</v>
      </c>
      <c r="N12" s="2930">
        <v>9</v>
      </c>
      <c r="O12" s="2930">
        <f t="shared" si="1"/>
        <v>40</v>
      </c>
      <c r="P12" s="2930">
        <v>43</v>
      </c>
      <c r="Q12" s="2930">
        <v>26</v>
      </c>
      <c r="R12" s="2927">
        <f t="shared" si="2"/>
        <v>69</v>
      </c>
      <c r="S12" s="2888">
        <f t="shared" si="3"/>
        <v>109</v>
      </c>
      <c r="T12" s="2888">
        <f t="shared" si="4"/>
        <v>0</v>
      </c>
      <c r="U12" s="2888">
        <f t="shared" si="5"/>
        <v>109</v>
      </c>
      <c r="V12" s="2888">
        <v>2080436</v>
      </c>
      <c r="W12" s="2888">
        <f t="shared" si="6"/>
        <v>0</v>
      </c>
    </row>
    <row r="13" spans="1:23" s="2888" customFormat="1" ht="18" customHeight="1">
      <c r="A13" s="2931" t="s">
        <v>100</v>
      </c>
      <c r="B13" s="2932" t="s">
        <v>101</v>
      </c>
      <c r="C13" s="2927">
        <v>46</v>
      </c>
      <c r="D13" s="2933">
        <f t="shared" si="0"/>
        <v>3.3141305882725889</v>
      </c>
      <c r="E13" s="2934">
        <v>0</v>
      </c>
      <c r="F13" s="2934">
        <v>0</v>
      </c>
      <c r="G13" s="2930">
        <v>4</v>
      </c>
      <c r="H13" s="2930">
        <v>14</v>
      </c>
      <c r="I13" s="2930">
        <v>12</v>
      </c>
      <c r="J13" s="2930">
        <v>5</v>
      </c>
      <c r="K13" s="2930">
        <v>3</v>
      </c>
      <c r="L13" s="2930">
        <v>8</v>
      </c>
      <c r="M13" s="2930">
        <v>17</v>
      </c>
      <c r="N13" s="2930">
        <v>4</v>
      </c>
      <c r="O13" s="2930">
        <f t="shared" si="1"/>
        <v>21</v>
      </c>
      <c r="P13" s="2930">
        <v>14</v>
      </c>
      <c r="Q13" s="2930">
        <v>11</v>
      </c>
      <c r="R13" s="2927">
        <f t="shared" si="2"/>
        <v>25</v>
      </c>
      <c r="S13" s="2888">
        <f t="shared" si="3"/>
        <v>46</v>
      </c>
      <c r="T13" s="2888">
        <f t="shared" si="4"/>
        <v>0</v>
      </c>
      <c r="U13" s="2888">
        <f t="shared" si="5"/>
        <v>46</v>
      </c>
      <c r="V13" s="2888">
        <v>1387996</v>
      </c>
      <c r="W13" s="2888">
        <f t="shared" si="6"/>
        <v>0</v>
      </c>
    </row>
    <row r="14" spans="1:23" s="2888" customFormat="1" ht="18" customHeight="1">
      <c r="A14" s="2931" t="s">
        <v>209</v>
      </c>
      <c r="B14" s="2932" t="s">
        <v>103</v>
      </c>
      <c r="C14" s="2927">
        <v>196</v>
      </c>
      <c r="D14" s="2933">
        <f t="shared" si="0"/>
        <v>6.232950812477859</v>
      </c>
      <c r="E14" s="2936">
        <v>1</v>
      </c>
      <c r="F14" s="2936">
        <v>1</v>
      </c>
      <c r="G14" s="2935">
        <v>29</v>
      </c>
      <c r="H14" s="2930">
        <v>63</v>
      </c>
      <c r="I14" s="2930">
        <v>35</v>
      </c>
      <c r="J14" s="2930">
        <v>39</v>
      </c>
      <c r="K14" s="2930">
        <v>15</v>
      </c>
      <c r="L14" s="2930">
        <v>13</v>
      </c>
      <c r="M14" s="2930">
        <v>46</v>
      </c>
      <c r="N14" s="2930">
        <v>14</v>
      </c>
      <c r="O14" s="2930">
        <f t="shared" si="1"/>
        <v>60</v>
      </c>
      <c r="P14" s="2930">
        <v>109</v>
      </c>
      <c r="Q14" s="2930">
        <v>27</v>
      </c>
      <c r="R14" s="2927">
        <f t="shared" si="2"/>
        <v>136</v>
      </c>
      <c r="S14" s="2888">
        <f t="shared" si="3"/>
        <v>196</v>
      </c>
      <c r="T14" s="2888">
        <f t="shared" si="4"/>
        <v>0</v>
      </c>
      <c r="U14" s="2888">
        <f t="shared" si="5"/>
        <v>196</v>
      </c>
      <c r="V14" s="2888">
        <v>3144578</v>
      </c>
      <c r="W14" s="2888">
        <f t="shared" si="6"/>
        <v>0</v>
      </c>
    </row>
    <row r="15" spans="1:23" s="2888" customFormat="1" ht="18" customHeight="1">
      <c r="A15" s="2931" t="s">
        <v>104</v>
      </c>
      <c r="B15" s="2932" t="s">
        <v>105</v>
      </c>
      <c r="C15" s="2927">
        <v>29</v>
      </c>
      <c r="D15" s="2933">
        <f t="shared" si="0"/>
        <v>2.4204728602393932</v>
      </c>
      <c r="E15" s="2934">
        <v>0</v>
      </c>
      <c r="F15" s="2934">
        <v>0</v>
      </c>
      <c r="G15" s="2930">
        <v>4</v>
      </c>
      <c r="H15" s="2937">
        <v>11</v>
      </c>
      <c r="I15" s="2930">
        <v>5</v>
      </c>
      <c r="J15" s="2930">
        <v>3</v>
      </c>
      <c r="K15" s="2930">
        <v>4</v>
      </c>
      <c r="L15" s="2930">
        <v>2</v>
      </c>
      <c r="M15" s="2930">
        <v>3</v>
      </c>
      <c r="N15" s="2930">
        <v>3</v>
      </c>
      <c r="O15" s="2930">
        <f t="shared" si="1"/>
        <v>6</v>
      </c>
      <c r="P15" s="2930">
        <v>18</v>
      </c>
      <c r="Q15" s="2930">
        <v>5</v>
      </c>
      <c r="R15" s="2927">
        <f t="shared" si="2"/>
        <v>23</v>
      </c>
      <c r="S15" s="2888">
        <f t="shared" si="3"/>
        <v>29</v>
      </c>
      <c r="T15" s="2888">
        <f t="shared" si="4"/>
        <v>0</v>
      </c>
      <c r="U15" s="2888">
        <f t="shared" si="5"/>
        <v>29</v>
      </c>
      <c r="V15" s="2888">
        <v>1198113</v>
      </c>
      <c r="W15" s="2888">
        <f t="shared" si="6"/>
        <v>0</v>
      </c>
    </row>
    <row r="16" spans="1:23" s="2888" customFormat="1" ht="18" customHeight="1">
      <c r="A16" s="2931" t="s">
        <v>106</v>
      </c>
      <c r="B16" s="2938" t="s">
        <v>107</v>
      </c>
      <c r="C16" s="2927">
        <v>17</v>
      </c>
      <c r="D16" s="2933">
        <f t="shared" si="0"/>
        <v>3.8819166620997057</v>
      </c>
      <c r="E16" s="2936">
        <v>0</v>
      </c>
      <c r="F16" s="2936">
        <v>0</v>
      </c>
      <c r="G16" s="2935">
        <v>3</v>
      </c>
      <c r="H16" s="2930">
        <v>8</v>
      </c>
      <c r="I16" s="2930">
        <v>4</v>
      </c>
      <c r="J16" s="2930">
        <v>1</v>
      </c>
      <c r="K16" s="2930">
        <v>0</v>
      </c>
      <c r="L16" s="2930">
        <v>1</v>
      </c>
      <c r="M16" s="2930">
        <v>5</v>
      </c>
      <c r="N16" s="2930">
        <v>3</v>
      </c>
      <c r="O16" s="2930">
        <f t="shared" si="1"/>
        <v>8</v>
      </c>
      <c r="P16" s="2930">
        <v>8</v>
      </c>
      <c r="Q16" s="2930">
        <v>1</v>
      </c>
      <c r="R16" s="2927">
        <f t="shared" si="2"/>
        <v>9</v>
      </c>
      <c r="S16" s="2888">
        <f t="shared" si="3"/>
        <v>17</v>
      </c>
      <c r="T16" s="2888">
        <f t="shared" si="4"/>
        <v>0</v>
      </c>
      <c r="U16" s="2888">
        <f t="shared" si="5"/>
        <v>17</v>
      </c>
      <c r="V16" s="2888">
        <v>437928</v>
      </c>
      <c r="W16" s="2888">
        <f t="shared" si="6"/>
        <v>0</v>
      </c>
    </row>
    <row r="17" spans="1:23" s="2888" customFormat="1" ht="18" customHeight="1">
      <c r="A17" s="2931" t="s">
        <v>108</v>
      </c>
      <c r="B17" s="2932" t="s">
        <v>109</v>
      </c>
      <c r="C17" s="2927">
        <v>74</v>
      </c>
      <c r="D17" s="2933">
        <f t="shared" si="0"/>
        <v>4.1509812863666626</v>
      </c>
      <c r="E17" s="2934">
        <v>0</v>
      </c>
      <c r="F17" s="2934">
        <v>1</v>
      </c>
      <c r="G17" s="2937">
        <v>17</v>
      </c>
      <c r="H17" s="2939">
        <v>23</v>
      </c>
      <c r="I17" s="2930">
        <v>10</v>
      </c>
      <c r="J17" s="2930">
        <v>7</v>
      </c>
      <c r="K17" s="2930">
        <v>11</v>
      </c>
      <c r="L17" s="2930">
        <v>5</v>
      </c>
      <c r="M17" s="2930">
        <v>28</v>
      </c>
      <c r="N17" s="2930">
        <v>28</v>
      </c>
      <c r="O17" s="2930">
        <f t="shared" si="1"/>
        <v>56</v>
      </c>
      <c r="P17" s="2930">
        <v>14</v>
      </c>
      <c r="Q17" s="2930">
        <v>4</v>
      </c>
      <c r="R17" s="2927">
        <f t="shared" si="2"/>
        <v>18</v>
      </c>
      <c r="S17" s="2888">
        <f t="shared" si="3"/>
        <v>74</v>
      </c>
      <c r="T17" s="2888">
        <f t="shared" si="4"/>
        <v>0</v>
      </c>
      <c r="U17" s="2888">
        <f t="shared" si="5"/>
        <v>74</v>
      </c>
      <c r="V17" s="2888">
        <v>1782711</v>
      </c>
      <c r="W17" s="2888">
        <f t="shared" si="6"/>
        <v>0</v>
      </c>
    </row>
    <row r="18" spans="1:23" s="2888" customFormat="1" ht="18" customHeight="1">
      <c r="A18" s="2931" t="s">
        <v>210</v>
      </c>
      <c r="B18" s="2932" t="s">
        <v>111</v>
      </c>
      <c r="C18" s="2927">
        <v>1</v>
      </c>
      <c r="D18" s="2933">
        <f t="shared" si="0"/>
        <v>0.26214999698527502</v>
      </c>
      <c r="E18" s="2936">
        <v>0</v>
      </c>
      <c r="F18" s="2936">
        <v>0</v>
      </c>
      <c r="G18" s="2930">
        <v>0</v>
      </c>
      <c r="H18" s="2930">
        <v>1</v>
      </c>
      <c r="I18" s="2930">
        <v>0</v>
      </c>
      <c r="J18" s="2930">
        <v>0</v>
      </c>
      <c r="K18" s="2930">
        <v>0</v>
      </c>
      <c r="L18" s="2930">
        <v>0</v>
      </c>
      <c r="M18" s="2930">
        <v>1</v>
      </c>
      <c r="N18" s="2930">
        <v>0</v>
      </c>
      <c r="O18" s="2930">
        <f t="shared" si="1"/>
        <v>1</v>
      </c>
      <c r="P18" s="2930">
        <v>0</v>
      </c>
      <c r="Q18" s="2930">
        <v>0</v>
      </c>
      <c r="R18" s="2927">
        <f t="shared" si="2"/>
        <v>0</v>
      </c>
      <c r="S18" s="2888">
        <f t="shared" si="3"/>
        <v>1</v>
      </c>
      <c r="T18" s="2888">
        <f t="shared" si="4"/>
        <v>0</v>
      </c>
      <c r="U18" s="2888">
        <f t="shared" si="5"/>
        <v>1</v>
      </c>
      <c r="V18" s="2888">
        <v>381461</v>
      </c>
      <c r="W18" s="2888">
        <f t="shared" si="6"/>
        <v>0</v>
      </c>
    </row>
    <row r="19" spans="1:23" s="2888" customFormat="1" ht="18" customHeight="1">
      <c r="A19" s="2931" t="s">
        <v>112</v>
      </c>
      <c r="B19" s="2932" t="s">
        <v>113</v>
      </c>
      <c r="C19" s="2927">
        <v>24</v>
      </c>
      <c r="D19" s="2933">
        <f t="shared" si="0"/>
        <v>2.6938385178500477</v>
      </c>
      <c r="E19" s="2934">
        <v>0</v>
      </c>
      <c r="F19" s="2934">
        <v>1</v>
      </c>
      <c r="G19" s="2930">
        <v>6</v>
      </c>
      <c r="H19" s="2930">
        <v>3</v>
      </c>
      <c r="I19" s="2930">
        <v>4</v>
      </c>
      <c r="J19" s="2930">
        <v>5</v>
      </c>
      <c r="K19" s="2930">
        <v>3</v>
      </c>
      <c r="L19" s="2930">
        <v>2</v>
      </c>
      <c r="M19" s="2930">
        <v>13</v>
      </c>
      <c r="N19" s="2930">
        <v>8</v>
      </c>
      <c r="O19" s="2930">
        <f t="shared" si="1"/>
        <v>21</v>
      </c>
      <c r="P19" s="2930">
        <v>2</v>
      </c>
      <c r="Q19" s="2930">
        <v>1</v>
      </c>
      <c r="R19" s="2927">
        <f t="shared" si="2"/>
        <v>3</v>
      </c>
      <c r="S19" s="2888">
        <f t="shared" si="3"/>
        <v>24</v>
      </c>
      <c r="T19" s="2888">
        <f t="shared" si="4"/>
        <v>0</v>
      </c>
      <c r="U19" s="2888">
        <f t="shared" si="5"/>
        <v>24</v>
      </c>
      <c r="V19" s="2888">
        <v>890922</v>
      </c>
      <c r="W19" s="2888">
        <f t="shared" si="6"/>
        <v>0</v>
      </c>
    </row>
    <row r="20" spans="1:23" s="2888" customFormat="1" ht="18" customHeight="1">
      <c r="A20" s="2931" t="s">
        <v>114</v>
      </c>
      <c r="B20" s="2932" t="s">
        <v>115</v>
      </c>
      <c r="C20" s="2927">
        <v>30</v>
      </c>
      <c r="D20" s="2933">
        <f t="shared" si="0"/>
        <v>4.3819993310147689</v>
      </c>
      <c r="E20" s="2936">
        <v>0</v>
      </c>
      <c r="F20" s="2936">
        <v>0</v>
      </c>
      <c r="G20" s="2935">
        <v>6</v>
      </c>
      <c r="H20" s="2935">
        <v>15</v>
      </c>
      <c r="I20" s="2930">
        <v>5</v>
      </c>
      <c r="J20" s="2930">
        <v>2</v>
      </c>
      <c r="K20" s="2930">
        <v>0</v>
      </c>
      <c r="L20" s="2930">
        <v>2</v>
      </c>
      <c r="M20" s="2930">
        <v>2</v>
      </c>
      <c r="N20" s="2930">
        <v>5</v>
      </c>
      <c r="O20" s="2930">
        <f t="shared" si="1"/>
        <v>7</v>
      </c>
      <c r="P20" s="2930">
        <v>12</v>
      </c>
      <c r="Q20" s="2930">
        <v>11</v>
      </c>
      <c r="R20" s="2927">
        <f t="shared" si="2"/>
        <v>23</v>
      </c>
      <c r="S20" s="2888">
        <f t="shared" si="3"/>
        <v>30</v>
      </c>
      <c r="T20" s="2888">
        <f t="shared" si="4"/>
        <v>0</v>
      </c>
      <c r="U20" s="2888">
        <f t="shared" si="5"/>
        <v>30</v>
      </c>
      <c r="V20" s="2888">
        <v>684619</v>
      </c>
      <c r="W20" s="2888">
        <f t="shared" si="6"/>
        <v>0</v>
      </c>
    </row>
    <row r="21" spans="1:23" s="2888" customFormat="1" ht="18" customHeight="1">
      <c r="A21" s="2931" t="s">
        <v>212</v>
      </c>
      <c r="B21" s="2932" t="s">
        <v>117</v>
      </c>
      <c r="C21" s="2927">
        <v>16</v>
      </c>
      <c r="D21" s="2933">
        <f t="shared" si="0"/>
        <v>4.4539090010717217</v>
      </c>
      <c r="E21" s="2934">
        <v>0</v>
      </c>
      <c r="F21" s="2934">
        <v>0</v>
      </c>
      <c r="G21" s="2930">
        <v>0</v>
      </c>
      <c r="H21" s="2930">
        <v>7</v>
      </c>
      <c r="I21" s="2930">
        <v>3</v>
      </c>
      <c r="J21" s="2930">
        <v>3</v>
      </c>
      <c r="K21" s="2930">
        <v>1</v>
      </c>
      <c r="L21" s="2930">
        <v>2</v>
      </c>
      <c r="M21" s="2930">
        <v>4</v>
      </c>
      <c r="N21" s="2930">
        <v>4</v>
      </c>
      <c r="O21" s="2930">
        <f t="shared" si="1"/>
        <v>8</v>
      </c>
      <c r="P21" s="2930">
        <v>5</v>
      </c>
      <c r="Q21" s="2930">
        <v>3</v>
      </c>
      <c r="R21" s="2927">
        <f t="shared" si="2"/>
        <v>8</v>
      </c>
      <c r="S21" s="2888">
        <f t="shared" si="3"/>
        <v>16</v>
      </c>
      <c r="T21" s="2888">
        <f t="shared" si="4"/>
        <v>0</v>
      </c>
      <c r="U21" s="2888">
        <f t="shared" si="5"/>
        <v>16</v>
      </c>
      <c r="V21" s="2888">
        <v>359235</v>
      </c>
      <c r="W21" s="2888">
        <f t="shared" si="6"/>
        <v>0</v>
      </c>
    </row>
    <row r="22" spans="1:23" s="2888" customFormat="1" ht="18" customHeight="1">
      <c r="A22" s="2931" t="s">
        <v>118</v>
      </c>
      <c r="B22" s="2932" t="s">
        <v>119</v>
      </c>
      <c r="C22" s="2927">
        <v>175</v>
      </c>
      <c r="D22" s="2933">
        <f t="shared" si="0"/>
        <v>11.410463721245632</v>
      </c>
      <c r="E22" s="2936">
        <v>0</v>
      </c>
      <c r="F22" s="2936">
        <v>2</v>
      </c>
      <c r="G22" s="2930">
        <v>52</v>
      </c>
      <c r="H22" s="2937">
        <v>57</v>
      </c>
      <c r="I22" s="2930">
        <v>29</v>
      </c>
      <c r="J22" s="2930">
        <v>13</v>
      </c>
      <c r="K22" s="2930">
        <v>12</v>
      </c>
      <c r="L22" s="2930">
        <v>10</v>
      </c>
      <c r="M22" s="2930">
        <v>74</v>
      </c>
      <c r="N22" s="2930">
        <v>41</v>
      </c>
      <c r="O22" s="2930">
        <f t="shared" si="1"/>
        <v>115</v>
      </c>
      <c r="P22" s="2930">
        <v>41</v>
      </c>
      <c r="Q22" s="2930">
        <v>19</v>
      </c>
      <c r="R22" s="2927">
        <f t="shared" si="2"/>
        <v>60</v>
      </c>
      <c r="S22" s="2888">
        <f t="shared" si="3"/>
        <v>175</v>
      </c>
      <c r="T22" s="2888">
        <f t="shared" si="4"/>
        <v>0</v>
      </c>
      <c r="U22" s="2888">
        <f t="shared" si="5"/>
        <v>175</v>
      </c>
      <c r="V22" s="2888">
        <v>1533680</v>
      </c>
      <c r="W22" s="2888">
        <f t="shared" si="6"/>
        <v>0</v>
      </c>
    </row>
    <row r="23" spans="1:23" s="2888" customFormat="1" ht="18" customHeight="1">
      <c r="A23" s="2931" t="s">
        <v>120</v>
      </c>
      <c r="B23" s="2932" t="s">
        <v>121</v>
      </c>
      <c r="C23" s="2927">
        <v>29</v>
      </c>
      <c r="D23" s="2933">
        <f t="shared" si="0"/>
        <v>5.0936887440017422</v>
      </c>
      <c r="E23" s="2934">
        <v>0</v>
      </c>
      <c r="F23" s="2934">
        <v>0</v>
      </c>
      <c r="G23" s="2939">
        <v>1</v>
      </c>
      <c r="H23" s="2930">
        <v>10</v>
      </c>
      <c r="I23" s="2930">
        <v>5</v>
      </c>
      <c r="J23" s="2935">
        <v>5</v>
      </c>
      <c r="K23" s="2935">
        <v>6</v>
      </c>
      <c r="L23" s="2935">
        <v>2</v>
      </c>
      <c r="M23" s="2930">
        <v>5</v>
      </c>
      <c r="N23" s="2935">
        <v>4</v>
      </c>
      <c r="O23" s="2930">
        <f t="shared" si="1"/>
        <v>9</v>
      </c>
      <c r="P23" s="2935">
        <v>15</v>
      </c>
      <c r="Q23" s="2930">
        <v>5</v>
      </c>
      <c r="R23" s="2927">
        <f t="shared" si="2"/>
        <v>20</v>
      </c>
      <c r="S23" s="2888">
        <f t="shared" si="3"/>
        <v>29</v>
      </c>
      <c r="T23" s="2888">
        <f t="shared" si="4"/>
        <v>0</v>
      </c>
      <c r="U23" s="2888">
        <f t="shared" si="5"/>
        <v>29</v>
      </c>
      <c r="V23" s="2888">
        <v>569332</v>
      </c>
      <c r="W23" s="2888">
        <f t="shared" si="6"/>
        <v>0</v>
      </c>
    </row>
    <row r="24" spans="1:23" s="2888" customFormat="1" ht="18" customHeight="1">
      <c r="A24" s="2931" t="s">
        <v>213</v>
      </c>
      <c r="B24" s="2932" t="s">
        <v>123</v>
      </c>
      <c r="C24" s="2927">
        <v>19</v>
      </c>
      <c r="D24" s="2933">
        <f t="shared" si="0"/>
        <v>4.0738961885484919</v>
      </c>
      <c r="E24" s="2936">
        <v>1</v>
      </c>
      <c r="F24" s="2936">
        <v>0</v>
      </c>
      <c r="G24" s="2930">
        <v>2</v>
      </c>
      <c r="H24" s="2939">
        <v>5</v>
      </c>
      <c r="I24" s="2930">
        <v>2</v>
      </c>
      <c r="J24" s="2930">
        <v>2</v>
      </c>
      <c r="K24" s="2930">
        <v>2</v>
      </c>
      <c r="L24" s="2930">
        <v>5</v>
      </c>
      <c r="M24" s="2930">
        <v>5</v>
      </c>
      <c r="N24" s="2930">
        <v>9</v>
      </c>
      <c r="O24" s="2930">
        <f t="shared" si="1"/>
        <v>14</v>
      </c>
      <c r="P24" s="2930">
        <v>2</v>
      </c>
      <c r="Q24" s="2930">
        <v>3</v>
      </c>
      <c r="R24" s="2927">
        <f t="shared" si="2"/>
        <v>5</v>
      </c>
      <c r="S24" s="2888">
        <f t="shared" si="3"/>
        <v>19</v>
      </c>
      <c r="T24" s="2888">
        <f t="shared" si="4"/>
        <v>0</v>
      </c>
      <c r="U24" s="2888">
        <f t="shared" si="5"/>
        <v>19</v>
      </c>
      <c r="V24" s="2888">
        <v>466384</v>
      </c>
      <c r="W24" s="2888">
        <f t="shared" si="6"/>
        <v>0</v>
      </c>
    </row>
    <row r="25" spans="1:23" s="2888" customFormat="1" ht="18" customHeight="1">
      <c r="A25" s="2931" t="s">
        <v>124</v>
      </c>
      <c r="B25" s="2932" t="s">
        <v>125</v>
      </c>
      <c r="C25" s="2927">
        <v>6</v>
      </c>
      <c r="D25" s="2933">
        <f t="shared" si="0"/>
        <v>1.808465426662206</v>
      </c>
      <c r="E25" s="2934">
        <v>0</v>
      </c>
      <c r="F25" s="2934">
        <v>0</v>
      </c>
      <c r="G25" s="2939">
        <v>1</v>
      </c>
      <c r="H25" s="2930">
        <v>2</v>
      </c>
      <c r="I25" s="2930">
        <v>1</v>
      </c>
      <c r="J25" s="2930">
        <v>1</v>
      </c>
      <c r="K25" s="2930">
        <v>1</v>
      </c>
      <c r="L25" s="2930">
        <v>0</v>
      </c>
      <c r="M25" s="2930">
        <v>3</v>
      </c>
      <c r="N25" s="2930">
        <v>1</v>
      </c>
      <c r="O25" s="2930">
        <f t="shared" si="1"/>
        <v>4</v>
      </c>
      <c r="P25" s="2930">
        <v>2</v>
      </c>
      <c r="Q25" s="2930">
        <v>0</v>
      </c>
      <c r="R25" s="2927">
        <f t="shared" si="2"/>
        <v>2</v>
      </c>
      <c r="S25" s="2888">
        <f t="shared" si="3"/>
        <v>6</v>
      </c>
      <c r="T25" s="2888">
        <f t="shared" si="4"/>
        <v>0</v>
      </c>
      <c r="U25" s="2888">
        <f t="shared" si="5"/>
        <v>6</v>
      </c>
      <c r="V25" s="2888">
        <v>331773</v>
      </c>
      <c r="W25" s="2888">
        <f t="shared" si="6"/>
        <v>0</v>
      </c>
    </row>
    <row r="26" spans="1:23" s="2888" customFormat="1" ht="18" customHeight="1">
      <c r="A26" s="2940" t="s">
        <v>126</v>
      </c>
      <c r="B26" s="2941" t="s">
        <v>127</v>
      </c>
      <c r="C26" s="2927">
        <v>7</v>
      </c>
      <c r="D26" s="2933">
        <f t="shared" si="0"/>
        <v>4.2235844958246851</v>
      </c>
      <c r="E26" s="2936">
        <v>0</v>
      </c>
      <c r="F26" s="2936">
        <v>0</v>
      </c>
      <c r="G26" s="2930">
        <v>3</v>
      </c>
      <c r="H26" s="2930">
        <v>1</v>
      </c>
      <c r="I26" s="2930">
        <v>0</v>
      </c>
      <c r="J26" s="2930">
        <v>2</v>
      </c>
      <c r="K26" s="2930">
        <v>1</v>
      </c>
      <c r="L26" s="2930">
        <v>0</v>
      </c>
      <c r="M26" s="2930">
        <v>2</v>
      </c>
      <c r="N26" s="2930">
        <v>3</v>
      </c>
      <c r="O26" s="2930">
        <f t="shared" si="1"/>
        <v>5</v>
      </c>
      <c r="P26" s="2930">
        <v>1</v>
      </c>
      <c r="Q26" s="2935">
        <v>1</v>
      </c>
      <c r="R26" s="2927">
        <f t="shared" si="2"/>
        <v>2</v>
      </c>
      <c r="S26" s="2888">
        <f t="shared" si="3"/>
        <v>7</v>
      </c>
      <c r="T26" s="2888">
        <f t="shared" si="4"/>
        <v>0</v>
      </c>
      <c r="U26" s="2888">
        <f t="shared" si="5"/>
        <v>7</v>
      </c>
      <c r="V26" s="2888">
        <v>165736</v>
      </c>
      <c r="W26" s="2888">
        <f t="shared" si="6"/>
        <v>0</v>
      </c>
    </row>
    <row r="27" spans="1:23" s="2888" customFormat="1" ht="18" customHeight="1" thickBot="1">
      <c r="A27" s="2942" t="s">
        <v>128</v>
      </c>
      <c r="B27" s="2943" t="s">
        <v>129</v>
      </c>
      <c r="C27" s="2927">
        <v>19</v>
      </c>
      <c r="D27" s="2944">
        <f t="shared" si="0"/>
        <v>6.2463631372523238</v>
      </c>
      <c r="E27" s="2945">
        <v>0</v>
      </c>
      <c r="F27" s="2945">
        <v>0</v>
      </c>
      <c r="G27" s="2935">
        <v>2</v>
      </c>
      <c r="H27" s="2935">
        <v>7</v>
      </c>
      <c r="I27" s="2946">
        <v>5</v>
      </c>
      <c r="J27" s="2946">
        <v>2</v>
      </c>
      <c r="K27" s="2946">
        <v>2</v>
      </c>
      <c r="L27" s="2946">
        <v>1</v>
      </c>
      <c r="M27" s="2946">
        <v>9</v>
      </c>
      <c r="N27" s="2946">
        <v>7</v>
      </c>
      <c r="O27" s="2930">
        <f t="shared" si="1"/>
        <v>16</v>
      </c>
      <c r="P27" s="2946">
        <v>3</v>
      </c>
      <c r="Q27" s="2946">
        <v>0</v>
      </c>
      <c r="R27" s="2927">
        <f t="shared" si="2"/>
        <v>3</v>
      </c>
      <c r="S27" s="2888">
        <f t="shared" si="3"/>
        <v>19</v>
      </c>
      <c r="T27" s="2888">
        <f t="shared" si="4"/>
        <v>0</v>
      </c>
      <c r="U27" s="2888">
        <f t="shared" si="5"/>
        <v>19</v>
      </c>
      <c r="V27" s="2888">
        <v>304177</v>
      </c>
      <c r="W27" s="2888">
        <f t="shared" si="6"/>
        <v>0</v>
      </c>
    </row>
    <row r="28" spans="1:23" s="2888" customFormat="1" ht="18" customHeight="1">
      <c r="A28" s="2947" t="s">
        <v>130</v>
      </c>
      <c r="B28" s="2948" t="s">
        <v>131</v>
      </c>
      <c r="C28" s="2927">
        <f>SUM(C8:C27)</f>
        <v>2166</v>
      </c>
      <c r="D28" s="2949">
        <f t="shared" si="0"/>
        <v>6.8237004064102713</v>
      </c>
      <c r="E28" s="2950">
        <f t="shared" ref="E28:Q28" si="7">SUM(E8:E27)</f>
        <v>7</v>
      </c>
      <c r="F28" s="2950">
        <f t="shared" si="7"/>
        <v>32</v>
      </c>
      <c r="G28" s="2950">
        <f t="shared" si="7"/>
        <v>460</v>
      </c>
      <c r="H28" s="2950">
        <f t="shared" si="7"/>
        <v>634</v>
      </c>
      <c r="I28" s="2950">
        <f t="shared" si="7"/>
        <v>340</v>
      </c>
      <c r="J28" s="2950">
        <f t="shared" si="7"/>
        <v>306</v>
      </c>
      <c r="K28" s="2950">
        <f t="shared" si="7"/>
        <v>201</v>
      </c>
      <c r="L28" s="2950">
        <f t="shared" si="7"/>
        <v>186</v>
      </c>
      <c r="M28" s="2950">
        <f t="shared" si="7"/>
        <v>693</v>
      </c>
      <c r="N28" s="2950">
        <f t="shared" si="7"/>
        <v>334</v>
      </c>
      <c r="O28" s="2930">
        <f t="shared" si="1"/>
        <v>1027</v>
      </c>
      <c r="P28" s="2950">
        <f t="shared" si="7"/>
        <v>799</v>
      </c>
      <c r="Q28" s="2950">
        <f t="shared" si="7"/>
        <v>340</v>
      </c>
      <c r="R28" s="2927">
        <f t="shared" si="2"/>
        <v>1139</v>
      </c>
      <c r="S28" s="2888">
        <f t="shared" si="3"/>
        <v>2166</v>
      </c>
      <c r="T28" s="2888">
        <f t="shared" si="4"/>
        <v>0</v>
      </c>
      <c r="U28" s="2888">
        <f t="shared" si="5"/>
        <v>2166</v>
      </c>
      <c r="V28" s="2888">
        <v>31742308</v>
      </c>
      <c r="W28" s="2888">
        <f t="shared" si="6"/>
        <v>0</v>
      </c>
    </row>
    <row r="29" spans="1:23" ht="23.25">
      <c r="A29" s="2951"/>
    </row>
    <row r="31" spans="1:23" ht="15">
      <c r="G31" s="2953"/>
    </row>
  </sheetData>
  <mergeCells count="14">
    <mergeCell ref="I6:I7"/>
    <mergeCell ref="J6:J7"/>
    <mergeCell ref="K6:K7"/>
    <mergeCell ref="L6:L7"/>
    <mergeCell ref="A1:R1"/>
    <mergeCell ref="A2:R2"/>
    <mergeCell ref="D4:D6"/>
    <mergeCell ref="E4:L5"/>
    <mergeCell ref="M4:O5"/>
    <mergeCell ref="P4:R5"/>
    <mergeCell ref="E6:E7"/>
    <mergeCell ref="F6:F7"/>
    <mergeCell ref="G6:G7"/>
    <mergeCell ref="H6:H7"/>
  </mergeCells>
  <printOptions horizontalCentered="1" vertic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DEA2F-4CE4-488C-BFBF-78AAD8E02051}">
  <sheetPr>
    <tabColor rgb="FF00B050"/>
  </sheetPr>
  <dimension ref="A1:W31"/>
  <sheetViews>
    <sheetView showGridLines="0" topLeftCell="C1" zoomScale="90" zoomScaleNormal="90" workbookViewId="0">
      <selection sqref="A1:R1"/>
    </sheetView>
  </sheetViews>
  <sheetFormatPr defaultColWidth="9" defaultRowHeight="12.75"/>
  <cols>
    <col min="1" max="1" width="13.140625" style="2952" customWidth="1"/>
    <col min="2" max="2" width="10.42578125" style="2952" customWidth="1"/>
    <col min="3" max="3" width="7.5703125" style="2952" customWidth="1"/>
    <col min="4" max="4" width="18.28515625" style="2952" customWidth="1"/>
    <col min="5" max="17" width="7.28515625" style="2952" customWidth="1"/>
    <col min="18" max="18" width="8.42578125" style="2952" customWidth="1"/>
    <col min="19" max="20" width="8" style="2952" hidden="1" customWidth="1"/>
    <col min="21" max="21" width="9" style="2952" hidden="1" customWidth="1"/>
    <col min="22" max="23" width="0" style="2952" hidden="1" customWidth="1"/>
    <col min="24" max="16384" width="9" style="2952"/>
  </cols>
  <sheetData>
    <row r="1" spans="1:23" s="2888" customFormat="1" ht="22.5" customHeight="1">
      <c r="A1" s="2887" t="s">
        <v>1967</v>
      </c>
      <c r="B1" s="2887"/>
      <c r="C1" s="2887"/>
      <c r="D1" s="2887"/>
      <c r="E1" s="2887"/>
      <c r="F1" s="2887"/>
      <c r="G1" s="2887"/>
      <c r="H1" s="2887"/>
      <c r="I1" s="2887"/>
      <c r="J1" s="2887"/>
      <c r="K1" s="2887"/>
      <c r="L1" s="2887"/>
      <c r="M1" s="2887"/>
      <c r="N1" s="2887"/>
      <c r="O1" s="2887"/>
      <c r="P1" s="2887"/>
      <c r="Q1" s="2887"/>
      <c r="R1" s="2887"/>
      <c r="S1" s="2954"/>
      <c r="T1" s="2954"/>
      <c r="U1" s="2954"/>
    </row>
    <row r="2" spans="1:23" s="2888" customFormat="1" ht="15.75">
      <c r="A2" s="2889" t="s">
        <v>1968</v>
      </c>
      <c r="B2" s="2889"/>
      <c r="C2" s="2889"/>
      <c r="D2" s="2889"/>
      <c r="E2" s="2889"/>
      <c r="F2" s="2889"/>
      <c r="G2" s="2889"/>
      <c r="H2" s="2889"/>
      <c r="I2" s="2889"/>
      <c r="J2" s="2889"/>
      <c r="K2" s="2889"/>
      <c r="L2" s="2889"/>
      <c r="M2" s="2889"/>
      <c r="N2" s="2889"/>
      <c r="O2" s="2889"/>
      <c r="P2" s="2889"/>
      <c r="Q2" s="2889"/>
      <c r="R2" s="2889"/>
      <c r="S2" s="2955"/>
      <c r="T2" s="2955"/>
      <c r="U2" s="2955"/>
    </row>
    <row r="3" spans="1:23" s="2888" customFormat="1" ht="15.75">
      <c r="A3" s="2890" t="s">
        <v>1969</v>
      </c>
      <c r="B3" s="2891"/>
      <c r="C3" s="2892"/>
      <c r="D3" s="2892"/>
      <c r="E3" s="2892"/>
      <c r="F3" s="2892"/>
      <c r="G3" s="2892"/>
      <c r="H3" s="2892"/>
      <c r="I3" s="2892"/>
      <c r="J3" s="2892"/>
      <c r="K3" s="2892"/>
      <c r="L3" s="2892"/>
      <c r="M3" s="2892"/>
      <c r="N3" s="2892"/>
      <c r="O3" s="2892"/>
      <c r="P3" s="2892"/>
      <c r="Q3" s="2892"/>
      <c r="R3" s="2892" t="s">
        <v>1970</v>
      </c>
    </row>
    <row r="4" spans="1:23" s="2888" customFormat="1" ht="15.75" customHeight="1">
      <c r="A4" s="2893"/>
      <c r="B4" s="2894"/>
      <c r="C4" s="2895" t="s">
        <v>720</v>
      </c>
      <c r="D4" s="2896" t="s">
        <v>1955</v>
      </c>
      <c r="E4" s="2897" t="s">
        <v>1956</v>
      </c>
      <c r="F4" s="2898"/>
      <c r="G4" s="2899"/>
      <c r="H4" s="2899"/>
      <c r="I4" s="2899"/>
      <c r="J4" s="2899"/>
      <c r="K4" s="2899"/>
      <c r="L4" s="2900"/>
      <c r="M4" s="2897" t="s">
        <v>1957</v>
      </c>
      <c r="N4" s="2901"/>
      <c r="O4" s="2902"/>
      <c r="P4" s="2897" t="s">
        <v>1958</v>
      </c>
      <c r="Q4" s="2901"/>
      <c r="R4" s="2902"/>
    </row>
    <row r="5" spans="1:23" s="2888" customFormat="1" ht="15.75">
      <c r="A5" s="2903"/>
      <c r="B5" s="2904"/>
      <c r="C5" s="2905" t="s">
        <v>1933</v>
      </c>
      <c r="D5" s="2906"/>
      <c r="E5" s="2907"/>
      <c r="F5" s="2908"/>
      <c r="G5" s="2908"/>
      <c r="H5" s="2908"/>
      <c r="I5" s="2908"/>
      <c r="J5" s="2908"/>
      <c r="K5" s="2908"/>
      <c r="L5" s="2909"/>
      <c r="M5" s="2910"/>
      <c r="N5" s="2911"/>
      <c r="O5" s="2912"/>
      <c r="P5" s="2910"/>
      <c r="Q5" s="2911"/>
      <c r="R5" s="2912"/>
    </row>
    <row r="6" spans="1:23" s="2888" customFormat="1" ht="15.75">
      <c r="A6" s="2913" t="s">
        <v>195</v>
      </c>
      <c r="B6" s="2914" t="s">
        <v>196</v>
      </c>
      <c r="C6" s="2905" t="s">
        <v>131</v>
      </c>
      <c r="D6" s="2906"/>
      <c r="E6" s="2915" t="s">
        <v>1959</v>
      </c>
      <c r="F6" s="2916" t="s">
        <v>1903</v>
      </c>
      <c r="G6" s="2916" t="s">
        <v>1960</v>
      </c>
      <c r="H6" s="2916" t="s">
        <v>1961</v>
      </c>
      <c r="I6" s="2916" t="s">
        <v>1962</v>
      </c>
      <c r="J6" s="2916" t="s">
        <v>1963</v>
      </c>
      <c r="K6" s="2916" t="s">
        <v>1964</v>
      </c>
      <c r="L6" s="2915" t="s">
        <v>1965</v>
      </c>
      <c r="M6" s="2917" t="s">
        <v>1145</v>
      </c>
      <c r="N6" s="2917" t="s">
        <v>1146</v>
      </c>
      <c r="O6" s="2917" t="s">
        <v>130</v>
      </c>
      <c r="P6" s="2917" t="s">
        <v>1145</v>
      </c>
      <c r="Q6" s="2917" t="s">
        <v>1146</v>
      </c>
      <c r="R6" s="2905" t="s">
        <v>130</v>
      </c>
    </row>
    <row r="7" spans="1:23" s="2888" customFormat="1" ht="44.25" customHeight="1">
      <c r="A7" s="2918"/>
      <c r="B7" s="2919"/>
      <c r="C7" s="2920" t="s">
        <v>1966</v>
      </c>
      <c r="D7" s="2921" t="s">
        <v>1767</v>
      </c>
      <c r="E7" s="2922"/>
      <c r="F7" s="2923"/>
      <c r="G7" s="2923"/>
      <c r="H7" s="2923"/>
      <c r="I7" s="2923"/>
      <c r="J7" s="2923"/>
      <c r="K7" s="2923"/>
      <c r="L7" s="2922"/>
      <c r="M7" s="2924" t="s">
        <v>780</v>
      </c>
      <c r="N7" s="2924" t="s">
        <v>779</v>
      </c>
      <c r="O7" s="2924" t="s">
        <v>1916</v>
      </c>
      <c r="P7" s="2924" t="s">
        <v>780</v>
      </c>
      <c r="Q7" s="2924" t="s">
        <v>779</v>
      </c>
      <c r="R7" s="2920" t="s">
        <v>1916</v>
      </c>
    </row>
    <row r="8" spans="1:23" s="2888" customFormat="1" ht="18" customHeight="1">
      <c r="A8" s="2925" t="s">
        <v>90</v>
      </c>
      <c r="B8" s="2926" t="s">
        <v>91</v>
      </c>
      <c r="C8" s="2927">
        <v>238</v>
      </c>
      <c r="D8" s="2928">
        <f t="shared" ref="D8:D28" si="0">C8/U8*100000</f>
        <v>2.9742192674422965</v>
      </c>
      <c r="E8" s="2929">
        <v>4</v>
      </c>
      <c r="F8" s="2929">
        <v>6</v>
      </c>
      <c r="G8" s="2927">
        <v>27</v>
      </c>
      <c r="H8" s="2927">
        <v>88</v>
      </c>
      <c r="I8" s="2927">
        <v>49</v>
      </c>
      <c r="J8" s="2927">
        <v>21</v>
      </c>
      <c r="K8" s="2927">
        <v>16</v>
      </c>
      <c r="L8" s="2927">
        <v>27</v>
      </c>
      <c r="M8" s="2927">
        <v>88</v>
      </c>
      <c r="N8" s="2927">
        <v>37</v>
      </c>
      <c r="O8" s="2930">
        <f t="shared" ref="O8:O27" si="1">SUM(M8:N8)</f>
        <v>125</v>
      </c>
      <c r="P8" s="2927">
        <v>69</v>
      </c>
      <c r="Q8" s="2927">
        <v>44</v>
      </c>
      <c r="R8" s="2927">
        <f t="shared" ref="R8:R27" si="2">SUM(P8:Q8)</f>
        <v>113</v>
      </c>
      <c r="S8" s="2888">
        <f>R8+O8</f>
        <v>238</v>
      </c>
      <c r="T8" s="2888">
        <f>S8-C8</f>
        <v>0</v>
      </c>
      <c r="U8" s="2888">
        <v>8002100</v>
      </c>
      <c r="V8" s="2888">
        <f>E8+F8+G8+H8+I8+J8+K8+L8</f>
        <v>238</v>
      </c>
      <c r="W8" s="2888">
        <f>V8-C8</f>
        <v>0</v>
      </c>
    </row>
    <row r="9" spans="1:23" s="2888" customFormat="1" ht="18" customHeight="1">
      <c r="A9" s="2931" t="s">
        <v>206</v>
      </c>
      <c r="B9" s="2932" t="s">
        <v>93</v>
      </c>
      <c r="C9" s="2927">
        <v>43</v>
      </c>
      <c r="D9" s="2933">
        <f t="shared" si="0"/>
        <v>1.925726950727813</v>
      </c>
      <c r="E9" s="2934">
        <v>1</v>
      </c>
      <c r="F9" s="2934">
        <v>1</v>
      </c>
      <c r="G9" s="2935">
        <v>15</v>
      </c>
      <c r="H9" s="2930">
        <v>15</v>
      </c>
      <c r="I9" s="2930">
        <v>5</v>
      </c>
      <c r="J9" s="2930">
        <v>3</v>
      </c>
      <c r="K9" s="2930">
        <v>0</v>
      </c>
      <c r="L9" s="2930">
        <v>3</v>
      </c>
      <c r="M9" s="2930">
        <v>20</v>
      </c>
      <c r="N9" s="2930">
        <v>11</v>
      </c>
      <c r="O9" s="2930">
        <f t="shared" si="1"/>
        <v>31</v>
      </c>
      <c r="P9" s="2930">
        <v>6</v>
      </c>
      <c r="Q9" s="2930">
        <v>6</v>
      </c>
      <c r="R9" s="2930">
        <f t="shared" si="2"/>
        <v>12</v>
      </c>
      <c r="S9" s="2888">
        <f t="shared" ref="S9:S28" si="3">R9+O9</f>
        <v>43</v>
      </c>
      <c r="T9" s="2888">
        <f t="shared" ref="T9:T28" si="4">S9-C9</f>
        <v>0</v>
      </c>
      <c r="U9" s="2888">
        <v>2232923</v>
      </c>
      <c r="V9" s="2888">
        <f t="shared" ref="V9:V28" si="5">E9+F9+G9+H9+I9+J9+K9+L9</f>
        <v>43</v>
      </c>
      <c r="W9" s="2888">
        <f t="shared" ref="W9:W28" si="6">V9-C9</f>
        <v>0</v>
      </c>
    </row>
    <row r="10" spans="1:23" s="2888" customFormat="1" ht="18" customHeight="1">
      <c r="A10" s="2931" t="s">
        <v>94</v>
      </c>
      <c r="B10" s="2932" t="s">
        <v>95</v>
      </c>
      <c r="C10" s="2927">
        <v>196</v>
      </c>
      <c r="D10" s="2933">
        <f t="shared" si="0"/>
        <v>4.3411160389176624</v>
      </c>
      <c r="E10" s="2936">
        <v>4</v>
      </c>
      <c r="F10" s="2936">
        <v>4</v>
      </c>
      <c r="G10" s="2930">
        <v>33</v>
      </c>
      <c r="H10" s="2930">
        <v>71</v>
      </c>
      <c r="I10" s="2930">
        <v>36</v>
      </c>
      <c r="J10" s="2930">
        <v>23</v>
      </c>
      <c r="K10" s="2930">
        <v>18</v>
      </c>
      <c r="L10" s="2930">
        <v>7</v>
      </c>
      <c r="M10" s="2930">
        <v>34</v>
      </c>
      <c r="N10" s="2930">
        <v>21</v>
      </c>
      <c r="O10" s="2930">
        <f t="shared" si="1"/>
        <v>55</v>
      </c>
      <c r="P10" s="2930">
        <v>93</v>
      </c>
      <c r="Q10" s="2930">
        <v>48</v>
      </c>
      <c r="R10" s="2930">
        <f t="shared" si="2"/>
        <v>141</v>
      </c>
      <c r="S10" s="2888">
        <f t="shared" si="3"/>
        <v>196</v>
      </c>
      <c r="T10" s="2888">
        <f t="shared" si="4"/>
        <v>0</v>
      </c>
      <c r="U10" s="2888">
        <v>4514968</v>
      </c>
      <c r="V10" s="2888">
        <f t="shared" si="5"/>
        <v>196</v>
      </c>
      <c r="W10" s="2888">
        <f t="shared" si="6"/>
        <v>0</v>
      </c>
    </row>
    <row r="11" spans="1:23" s="2888" customFormat="1" ht="18" customHeight="1">
      <c r="A11" s="2931" t="s">
        <v>96</v>
      </c>
      <c r="B11" s="2932" t="s">
        <v>97</v>
      </c>
      <c r="C11" s="2927">
        <v>16</v>
      </c>
      <c r="D11" s="2933">
        <f t="shared" si="0"/>
        <v>1.2566405599590336</v>
      </c>
      <c r="E11" s="2934">
        <v>0</v>
      </c>
      <c r="F11" s="2934">
        <v>0</v>
      </c>
      <c r="G11" s="2935">
        <v>4</v>
      </c>
      <c r="H11" s="2930">
        <v>5</v>
      </c>
      <c r="I11" s="2930">
        <v>2</v>
      </c>
      <c r="J11" s="2930">
        <v>2</v>
      </c>
      <c r="K11" s="2930">
        <v>1</v>
      </c>
      <c r="L11" s="2930">
        <v>2</v>
      </c>
      <c r="M11" s="2930">
        <v>9</v>
      </c>
      <c r="N11" s="2930">
        <v>3</v>
      </c>
      <c r="O11" s="2930">
        <f t="shared" si="1"/>
        <v>12</v>
      </c>
      <c r="P11" s="2930">
        <v>4</v>
      </c>
      <c r="Q11" s="2930">
        <v>0</v>
      </c>
      <c r="R11" s="2930">
        <f t="shared" si="2"/>
        <v>4</v>
      </c>
      <c r="S11" s="2888">
        <f t="shared" si="3"/>
        <v>16</v>
      </c>
      <c r="T11" s="2888">
        <f t="shared" si="4"/>
        <v>0</v>
      </c>
      <c r="U11" s="2888">
        <v>1273236</v>
      </c>
      <c r="V11" s="2888">
        <f t="shared" si="5"/>
        <v>16</v>
      </c>
      <c r="W11" s="2888">
        <f t="shared" si="6"/>
        <v>0</v>
      </c>
    </row>
    <row r="12" spans="1:23" s="2888" customFormat="1" ht="18" customHeight="1">
      <c r="A12" s="2931" t="s">
        <v>208</v>
      </c>
      <c r="B12" s="2932" t="s">
        <v>99</v>
      </c>
      <c r="C12" s="2927">
        <v>25</v>
      </c>
      <c r="D12" s="2933">
        <f t="shared" si="0"/>
        <v>1.2016711881547906</v>
      </c>
      <c r="E12" s="2936">
        <v>1</v>
      </c>
      <c r="F12" s="2936">
        <v>0</v>
      </c>
      <c r="G12" s="2937">
        <v>2</v>
      </c>
      <c r="H12" s="2930">
        <v>8</v>
      </c>
      <c r="I12" s="2930">
        <v>6</v>
      </c>
      <c r="J12" s="2930">
        <v>4</v>
      </c>
      <c r="K12" s="2930">
        <v>2</v>
      </c>
      <c r="L12" s="2930">
        <v>2</v>
      </c>
      <c r="M12" s="2930">
        <v>6</v>
      </c>
      <c r="N12" s="2930">
        <v>4</v>
      </c>
      <c r="O12" s="2930">
        <f t="shared" si="1"/>
        <v>10</v>
      </c>
      <c r="P12" s="2930">
        <v>6</v>
      </c>
      <c r="Q12" s="2930">
        <v>9</v>
      </c>
      <c r="R12" s="2930">
        <f t="shared" si="2"/>
        <v>15</v>
      </c>
      <c r="S12" s="2888">
        <f t="shared" si="3"/>
        <v>25</v>
      </c>
      <c r="T12" s="2888">
        <f t="shared" si="4"/>
        <v>0</v>
      </c>
      <c r="U12" s="2888">
        <v>2080436</v>
      </c>
      <c r="V12" s="2888">
        <f t="shared" si="5"/>
        <v>25</v>
      </c>
      <c r="W12" s="2888">
        <f t="shared" si="6"/>
        <v>0</v>
      </c>
    </row>
    <row r="13" spans="1:23" s="2888" customFormat="1" ht="18" customHeight="1">
      <c r="A13" s="2931" t="s">
        <v>100</v>
      </c>
      <c r="B13" s="2932" t="s">
        <v>101</v>
      </c>
      <c r="C13" s="2927">
        <v>20</v>
      </c>
      <c r="D13" s="2933">
        <f t="shared" si="0"/>
        <v>1.4409263427272125</v>
      </c>
      <c r="E13" s="2934">
        <v>0</v>
      </c>
      <c r="F13" s="2934">
        <v>0</v>
      </c>
      <c r="G13" s="2930">
        <v>7</v>
      </c>
      <c r="H13" s="2930">
        <v>7</v>
      </c>
      <c r="I13" s="2930">
        <v>4</v>
      </c>
      <c r="J13" s="2930">
        <v>0</v>
      </c>
      <c r="K13" s="2930">
        <v>1</v>
      </c>
      <c r="L13" s="2930">
        <v>1</v>
      </c>
      <c r="M13" s="2930">
        <v>4</v>
      </c>
      <c r="N13" s="2930">
        <v>6</v>
      </c>
      <c r="O13" s="2930">
        <f t="shared" si="1"/>
        <v>10</v>
      </c>
      <c r="P13" s="2930">
        <v>5</v>
      </c>
      <c r="Q13" s="2930">
        <v>5</v>
      </c>
      <c r="R13" s="2930">
        <f t="shared" si="2"/>
        <v>10</v>
      </c>
      <c r="S13" s="2888">
        <f t="shared" si="3"/>
        <v>20</v>
      </c>
      <c r="T13" s="2888">
        <f t="shared" si="4"/>
        <v>0</v>
      </c>
      <c r="U13" s="2888">
        <v>1387996</v>
      </c>
      <c r="V13" s="2888">
        <f t="shared" si="5"/>
        <v>20</v>
      </c>
      <c r="W13" s="2888">
        <f t="shared" si="6"/>
        <v>0</v>
      </c>
    </row>
    <row r="14" spans="1:23" s="2888" customFormat="1" ht="18" customHeight="1">
      <c r="A14" s="2931" t="s">
        <v>209</v>
      </c>
      <c r="B14" s="2932" t="s">
        <v>103</v>
      </c>
      <c r="C14" s="2927">
        <v>46</v>
      </c>
      <c r="D14" s="2933">
        <f t="shared" si="0"/>
        <v>1.4628353947652117</v>
      </c>
      <c r="E14" s="2936">
        <v>1</v>
      </c>
      <c r="F14" s="2936">
        <v>0</v>
      </c>
      <c r="G14" s="2935">
        <v>5</v>
      </c>
      <c r="H14" s="2930">
        <v>19</v>
      </c>
      <c r="I14" s="2930">
        <v>7</v>
      </c>
      <c r="J14" s="2930">
        <v>8</v>
      </c>
      <c r="K14" s="2930">
        <v>3</v>
      </c>
      <c r="L14" s="2930">
        <v>3</v>
      </c>
      <c r="M14" s="2930">
        <v>8</v>
      </c>
      <c r="N14" s="2930">
        <v>2</v>
      </c>
      <c r="O14" s="2930">
        <f t="shared" si="1"/>
        <v>10</v>
      </c>
      <c r="P14" s="2930">
        <v>29</v>
      </c>
      <c r="Q14" s="2930">
        <v>7</v>
      </c>
      <c r="R14" s="2930">
        <f t="shared" si="2"/>
        <v>36</v>
      </c>
      <c r="S14" s="2888">
        <f t="shared" si="3"/>
        <v>46</v>
      </c>
      <c r="T14" s="2888">
        <f t="shared" si="4"/>
        <v>0</v>
      </c>
      <c r="U14" s="2888">
        <v>3144578</v>
      </c>
      <c r="V14" s="2888">
        <f t="shared" si="5"/>
        <v>46</v>
      </c>
      <c r="W14" s="2888">
        <f t="shared" si="6"/>
        <v>0</v>
      </c>
    </row>
    <row r="15" spans="1:23" s="2888" customFormat="1" ht="18" customHeight="1">
      <c r="A15" s="2931" t="s">
        <v>104</v>
      </c>
      <c r="B15" s="2932" t="s">
        <v>105</v>
      </c>
      <c r="C15" s="2927">
        <v>20</v>
      </c>
      <c r="D15" s="2933">
        <f t="shared" si="0"/>
        <v>1.6692916277513057</v>
      </c>
      <c r="E15" s="2934">
        <v>1</v>
      </c>
      <c r="F15" s="2934">
        <v>1</v>
      </c>
      <c r="G15" s="2930">
        <v>3</v>
      </c>
      <c r="H15" s="2937">
        <v>9</v>
      </c>
      <c r="I15" s="2930">
        <v>4</v>
      </c>
      <c r="J15" s="2930">
        <v>2</v>
      </c>
      <c r="K15" s="2930">
        <v>0</v>
      </c>
      <c r="L15" s="2930">
        <v>0</v>
      </c>
      <c r="M15" s="2930">
        <v>6</v>
      </c>
      <c r="N15" s="2930">
        <v>4</v>
      </c>
      <c r="O15" s="2930">
        <f t="shared" si="1"/>
        <v>10</v>
      </c>
      <c r="P15" s="2930">
        <v>9</v>
      </c>
      <c r="Q15" s="2930">
        <v>1</v>
      </c>
      <c r="R15" s="2930">
        <f t="shared" si="2"/>
        <v>10</v>
      </c>
      <c r="S15" s="2888">
        <f t="shared" si="3"/>
        <v>20</v>
      </c>
      <c r="T15" s="2888">
        <f t="shared" si="4"/>
        <v>0</v>
      </c>
      <c r="U15" s="2888">
        <v>1198113</v>
      </c>
      <c r="V15" s="2888">
        <f t="shared" si="5"/>
        <v>20</v>
      </c>
      <c r="W15" s="2888">
        <f t="shared" si="6"/>
        <v>0</v>
      </c>
    </row>
    <row r="16" spans="1:23" s="2888" customFormat="1" ht="18" customHeight="1">
      <c r="A16" s="2931" t="s">
        <v>106</v>
      </c>
      <c r="B16" s="2938" t="s">
        <v>107</v>
      </c>
      <c r="C16" s="2927">
        <v>13</v>
      </c>
      <c r="D16" s="2933">
        <f t="shared" si="0"/>
        <v>2.9685245063115397</v>
      </c>
      <c r="E16" s="2936">
        <v>0</v>
      </c>
      <c r="F16" s="2936">
        <v>0</v>
      </c>
      <c r="G16" s="2935">
        <v>1</v>
      </c>
      <c r="H16" s="2930">
        <v>6</v>
      </c>
      <c r="I16" s="2930">
        <v>2</v>
      </c>
      <c r="J16" s="2930">
        <v>1</v>
      </c>
      <c r="K16" s="2930">
        <v>2</v>
      </c>
      <c r="L16" s="2930">
        <v>1</v>
      </c>
      <c r="M16" s="2930">
        <v>4</v>
      </c>
      <c r="N16" s="2930">
        <v>4</v>
      </c>
      <c r="O16" s="2930">
        <f t="shared" si="1"/>
        <v>8</v>
      </c>
      <c r="P16" s="2930">
        <v>2</v>
      </c>
      <c r="Q16" s="2930">
        <v>3</v>
      </c>
      <c r="R16" s="2930">
        <f t="shared" si="2"/>
        <v>5</v>
      </c>
      <c r="S16" s="2888">
        <f t="shared" si="3"/>
        <v>13</v>
      </c>
      <c r="T16" s="2888">
        <f t="shared" si="4"/>
        <v>0</v>
      </c>
      <c r="U16" s="2888">
        <v>437928</v>
      </c>
      <c r="V16" s="2888">
        <f t="shared" si="5"/>
        <v>13</v>
      </c>
      <c r="W16" s="2888">
        <f t="shared" si="6"/>
        <v>0</v>
      </c>
    </row>
    <row r="17" spans="1:23" s="2888" customFormat="1" ht="18" customHeight="1">
      <c r="A17" s="2931" t="s">
        <v>108</v>
      </c>
      <c r="B17" s="2932" t="s">
        <v>109</v>
      </c>
      <c r="C17" s="2927">
        <v>28</v>
      </c>
      <c r="D17" s="2933">
        <f t="shared" si="0"/>
        <v>1.570641567814413</v>
      </c>
      <c r="E17" s="2934">
        <v>1</v>
      </c>
      <c r="F17" s="2934">
        <v>0</v>
      </c>
      <c r="G17" s="2937">
        <v>6</v>
      </c>
      <c r="H17" s="2939">
        <v>4</v>
      </c>
      <c r="I17" s="2930">
        <v>8</v>
      </c>
      <c r="J17" s="2930">
        <v>3</v>
      </c>
      <c r="K17" s="2930">
        <v>1</v>
      </c>
      <c r="L17" s="2930">
        <v>5</v>
      </c>
      <c r="M17" s="2930">
        <v>13</v>
      </c>
      <c r="N17" s="2930">
        <v>10</v>
      </c>
      <c r="O17" s="2930">
        <f t="shared" si="1"/>
        <v>23</v>
      </c>
      <c r="P17" s="2930">
        <v>2</v>
      </c>
      <c r="Q17" s="2930">
        <v>3</v>
      </c>
      <c r="R17" s="2930">
        <f t="shared" si="2"/>
        <v>5</v>
      </c>
      <c r="S17" s="2888">
        <f t="shared" si="3"/>
        <v>28</v>
      </c>
      <c r="T17" s="2888">
        <f t="shared" si="4"/>
        <v>0</v>
      </c>
      <c r="U17" s="2888">
        <v>1782711</v>
      </c>
      <c r="V17" s="2888">
        <f t="shared" si="5"/>
        <v>28</v>
      </c>
      <c r="W17" s="2888">
        <f t="shared" si="6"/>
        <v>0</v>
      </c>
    </row>
    <row r="18" spans="1:23" s="2888" customFormat="1" ht="18" customHeight="1">
      <c r="A18" s="2931" t="s">
        <v>210</v>
      </c>
      <c r="B18" s="2932" t="s">
        <v>111</v>
      </c>
      <c r="C18" s="2927">
        <v>0</v>
      </c>
      <c r="D18" s="2933">
        <f t="shared" si="0"/>
        <v>0</v>
      </c>
      <c r="E18" s="2936">
        <v>0</v>
      </c>
      <c r="F18" s="2936">
        <v>0</v>
      </c>
      <c r="G18" s="2930">
        <v>0</v>
      </c>
      <c r="H18" s="2930">
        <v>0</v>
      </c>
      <c r="I18" s="2930">
        <v>0</v>
      </c>
      <c r="J18" s="2930">
        <v>0</v>
      </c>
      <c r="K18" s="2930">
        <v>0</v>
      </c>
      <c r="L18" s="2930">
        <v>0</v>
      </c>
      <c r="M18" s="2930">
        <v>0</v>
      </c>
      <c r="N18" s="2930">
        <v>0</v>
      </c>
      <c r="O18" s="2930">
        <f t="shared" si="1"/>
        <v>0</v>
      </c>
      <c r="P18" s="2930">
        <v>0</v>
      </c>
      <c r="Q18" s="2930">
        <v>0</v>
      </c>
      <c r="R18" s="2930">
        <f t="shared" si="2"/>
        <v>0</v>
      </c>
      <c r="S18" s="2888">
        <f t="shared" si="3"/>
        <v>0</v>
      </c>
      <c r="T18" s="2888">
        <f t="shared" si="4"/>
        <v>0</v>
      </c>
      <c r="U18" s="2888">
        <v>381461</v>
      </c>
      <c r="V18" s="2888">
        <f t="shared" si="5"/>
        <v>0</v>
      </c>
      <c r="W18" s="2888">
        <f t="shared" si="6"/>
        <v>0</v>
      </c>
    </row>
    <row r="19" spans="1:23" s="2888" customFormat="1" ht="18" customHeight="1">
      <c r="A19" s="2931" t="s">
        <v>112</v>
      </c>
      <c r="B19" s="2932" t="s">
        <v>113</v>
      </c>
      <c r="C19" s="2927">
        <v>16</v>
      </c>
      <c r="D19" s="2933">
        <f t="shared" si="0"/>
        <v>1.7958923452333651</v>
      </c>
      <c r="E19" s="2934">
        <v>0</v>
      </c>
      <c r="F19" s="2934">
        <v>0</v>
      </c>
      <c r="G19" s="2930">
        <v>5</v>
      </c>
      <c r="H19" s="2930">
        <v>2</v>
      </c>
      <c r="I19" s="2930">
        <v>4</v>
      </c>
      <c r="J19" s="2930">
        <v>1</v>
      </c>
      <c r="K19" s="2930">
        <v>1</v>
      </c>
      <c r="L19" s="2930">
        <v>3</v>
      </c>
      <c r="M19" s="2930">
        <v>4</v>
      </c>
      <c r="N19" s="2930">
        <v>7</v>
      </c>
      <c r="O19" s="2930">
        <f t="shared" si="1"/>
        <v>11</v>
      </c>
      <c r="P19" s="2930">
        <v>2</v>
      </c>
      <c r="Q19" s="2930">
        <v>3</v>
      </c>
      <c r="R19" s="2930">
        <f t="shared" si="2"/>
        <v>5</v>
      </c>
      <c r="S19" s="2888">
        <f t="shared" si="3"/>
        <v>16</v>
      </c>
      <c r="T19" s="2888">
        <f t="shared" si="4"/>
        <v>0</v>
      </c>
      <c r="U19" s="2888">
        <v>890922</v>
      </c>
      <c r="V19" s="2888">
        <f t="shared" si="5"/>
        <v>16</v>
      </c>
      <c r="W19" s="2888">
        <f t="shared" si="6"/>
        <v>0</v>
      </c>
    </row>
    <row r="20" spans="1:23" s="2888" customFormat="1" ht="18" customHeight="1">
      <c r="A20" s="2931" t="s">
        <v>114</v>
      </c>
      <c r="B20" s="2932" t="s">
        <v>115</v>
      </c>
      <c r="C20" s="2927">
        <v>2</v>
      </c>
      <c r="D20" s="2933">
        <f t="shared" si="0"/>
        <v>0.29213328873431793</v>
      </c>
      <c r="E20" s="2936">
        <v>0</v>
      </c>
      <c r="F20" s="2936">
        <v>0</v>
      </c>
      <c r="G20" s="2935">
        <v>0</v>
      </c>
      <c r="H20" s="2935">
        <v>1</v>
      </c>
      <c r="I20" s="2930">
        <v>0</v>
      </c>
      <c r="J20" s="2930">
        <v>1</v>
      </c>
      <c r="K20" s="2930">
        <v>0</v>
      </c>
      <c r="L20" s="2930">
        <v>0</v>
      </c>
      <c r="M20" s="2930">
        <v>1</v>
      </c>
      <c r="N20" s="2930">
        <v>0</v>
      </c>
      <c r="O20" s="2930">
        <f t="shared" si="1"/>
        <v>1</v>
      </c>
      <c r="P20" s="2930">
        <v>0</v>
      </c>
      <c r="Q20" s="2930">
        <v>1</v>
      </c>
      <c r="R20" s="2930">
        <f t="shared" si="2"/>
        <v>1</v>
      </c>
      <c r="S20" s="2888">
        <f t="shared" si="3"/>
        <v>2</v>
      </c>
      <c r="T20" s="2888">
        <f t="shared" si="4"/>
        <v>0</v>
      </c>
      <c r="U20" s="2888">
        <v>684619</v>
      </c>
      <c r="V20" s="2888">
        <f t="shared" si="5"/>
        <v>2</v>
      </c>
      <c r="W20" s="2888">
        <f t="shared" si="6"/>
        <v>0</v>
      </c>
    </row>
    <row r="21" spans="1:23" s="2888" customFormat="1" ht="18" customHeight="1">
      <c r="A21" s="2931" t="s">
        <v>212</v>
      </c>
      <c r="B21" s="2932" t="s">
        <v>117</v>
      </c>
      <c r="C21" s="2927">
        <v>9</v>
      </c>
      <c r="D21" s="2933">
        <f t="shared" si="0"/>
        <v>2.5053238131028435</v>
      </c>
      <c r="E21" s="2934">
        <v>0</v>
      </c>
      <c r="F21" s="2934">
        <v>0</v>
      </c>
      <c r="G21" s="2930">
        <v>0</v>
      </c>
      <c r="H21" s="2930">
        <v>4</v>
      </c>
      <c r="I21" s="2930">
        <v>1</v>
      </c>
      <c r="J21" s="2930">
        <v>1</v>
      </c>
      <c r="K21" s="2930">
        <v>1</v>
      </c>
      <c r="L21" s="2930">
        <v>2</v>
      </c>
      <c r="M21" s="2930">
        <v>2</v>
      </c>
      <c r="N21" s="2930">
        <v>3</v>
      </c>
      <c r="O21" s="2930">
        <f t="shared" si="1"/>
        <v>5</v>
      </c>
      <c r="P21" s="2930">
        <v>4</v>
      </c>
      <c r="Q21" s="2930">
        <v>0</v>
      </c>
      <c r="R21" s="2930">
        <f t="shared" si="2"/>
        <v>4</v>
      </c>
      <c r="S21" s="2888">
        <f t="shared" si="3"/>
        <v>9</v>
      </c>
      <c r="T21" s="2888">
        <f t="shared" si="4"/>
        <v>0</v>
      </c>
      <c r="U21" s="2888">
        <v>359235</v>
      </c>
      <c r="V21" s="2888">
        <f t="shared" si="5"/>
        <v>9</v>
      </c>
      <c r="W21" s="2888">
        <f t="shared" si="6"/>
        <v>0</v>
      </c>
    </row>
    <row r="22" spans="1:23" s="2888" customFormat="1" ht="18" customHeight="1">
      <c r="A22" s="2931" t="s">
        <v>118</v>
      </c>
      <c r="B22" s="2932" t="s">
        <v>119</v>
      </c>
      <c r="C22" s="2927">
        <v>54</v>
      </c>
      <c r="D22" s="2933">
        <f t="shared" si="0"/>
        <v>3.5209430911272235</v>
      </c>
      <c r="E22" s="2936">
        <v>0</v>
      </c>
      <c r="F22" s="2936">
        <v>3</v>
      </c>
      <c r="G22" s="2930">
        <v>17</v>
      </c>
      <c r="H22" s="2937">
        <v>13</v>
      </c>
      <c r="I22" s="2930">
        <v>5</v>
      </c>
      <c r="J22" s="2930">
        <v>3</v>
      </c>
      <c r="K22" s="2930">
        <v>10</v>
      </c>
      <c r="L22" s="2930">
        <v>3</v>
      </c>
      <c r="M22" s="2930">
        <v>21</v>
      </c>
      <c r="N22" s="2930">
        <v>14</v>
      </c>
      <c r="O22" s="2930">
        <f t="shared" si="1"/>
        <v>35</v>
      </c>
      <c r="P22" s="2930">
        <v>12</v>
      </c>
      <c r="Q22" s="2930">
        <v>7</v>
      </c>
      <c r="R22" s="2930">
        <f t="shared" si="2"/>
        <v>19</v>
      </c>
      <c r="S22" s="2888">
        <f t="shared" si="3"/>
        <v>54</v>
      </c>
      <c r="T22" s="2888">
        <f t="shared" si="4"/>
        <v>0</v>
      </c>
      <c r="U22" s="2888">
        <v>1533680</v>
      </c>
      <c r="V22" s="2888">
        <f t="shared" si="5"/>
        <v>54</v>
      </c>
      <c r="W22" s="2888">
        <f t="shared" si="6"/>
        <v>0</v>
      </c>
    </row>
    <row r="23" spans="1:23" s="2888" customFormat="1" ht="18" customHeight="1">
      <c r="A23" s="2931" t="s">
        <v>120</v>
      </c>
      <c r="B23" s="2932" t="s">
        <v>121</v>
      </c>
      <c r="C23" s="2927">
        <v>10</v>
      </c>
      <c r="D23" s="2933">
        <f t="shared" si="0"/>
        <v>1.7564443944833597</v>
      </c>
      <c r="E23" s="2934">
        <v>0</v>
      </c>
      <c r="F23" s="2934">
        <v>0</v>
      </c>
      <c r="G23" s="2939">
        <v>4</v>
      </c>
      <c r="H23" s="2930">
        <v>4</v>
      </c>
      <c r="I23" s="2930">
        <v>1</v>
      </c>
      <c r="J23" s="2935">
        <v>0</v>
      </c>
      <c r="K23" s="2935">
        <v>1</v>
      </c>
      <c r="L23" s="2935">
        <v>0</v>
      </c>
      <c r="M23" s="2930">
        <v>2</v>
      </c>
      <c r="N23" s="2935">
        <v>2</v>
      </c>
      <c r="O23" s="2930">
        <f t="shared" si="1"/>
        <v>4</v>
      </c>
      <c r="P23" s="2935">
        <v>2</v>
      </c>
      <c r="Q23" s="2930">
        <v>4</v>
      </c>
      <c r="R23" s="2930">
        <f t="shared" si="2"/>
        <v>6</v>
      </c>
      <c r="S23" s="2888">
        <f t="shared" si="3"/>
        <v>10</v>
      </c>
      <c r="T23" s="2888">
        <f t="shared" si="4"/>
        <v>0</v>
      </c>
      <c r="U23" s="2888">
        <v>569332</v>
      </c>
      <c r="V23" s="2888">
        <f t="shared" si="5"/>
        <v>10</v>
      </c>
      <c r="W23" s="2888">
        <f t="shared" si="6"/>
        <v>0</v>
      </c>
    </row>
    <row r="24" spans="1:23" s="2888" customFormat="1" ht="18" customHeight="1">
      <c r="A24" s="2931" t="s">
        <v>213</v>
      </c>
      <c r="B24" s="2932" t="s">
        <v>123</v>
      </c>
      <c r="C24" s="2927">
        <v>4</v>
      </c>
      <c r="D24" s="2933">
        <f t="shared" si="0"/>
        <v>0.85766235548389314</v>
      </c>
      <c r="E24" s="2936">
        <v>0</v>
      </c>
      <c r="F24" s="2936">
        <v>0</v>
      </c>
      <c r="G24" s="2930">
        <v>1</v>
      </c>
      <c r="H24" s="2939">
        <v>3</v>
      </c>
      <c r="I24" s="2930">
        <v>0</v>
      </c>
      <c r="J24" s="2930">
        <v>0</v>
      </c>
      <c r="K24" s="2930">
        <v>0</v>
      </c>
      <c r="L24" s="2930">
        <v>0</v>
      </c>
      <c r="M24" s="2930">
        <v>2</v>
      </c>
      <c r="N24" s="2930">
        <v>0</v>
      </c>
      <c r="O24" s="2930">
        <f t="shared" si="1"/>
        <v>2</v>
      </c>
      <c r="P24" s="2930">
        <v>1</v>
      </c>
      <c r="Q24" s="2930">
        <v>1</v>
      </c>
      <c r="R24" s="2930">
        <f t="shared" si="2"/>
        <v>2</v>
      </c>
      <c r="S24" s="2888">
        <f t="shared" si="3"/>
        <v>4</v>
      </c>
      <c r="T24" s="2888">
        <f t="shared" si="4"/>
        <v>0</v>
      </c>
      <c r="U24" s="2888">
        <v>466384</v>
      </c>
      <c r="V24" s="2888">
        <f t="shared" si="5"/>
        <v>4</v>
      </c>
      <c r="W24" s="2888">
        <f t="shared" si="6"/>
        <v>0</v>
      </c>
    </row>
    <row r="25" spans="1:23" s="2888" customFormat="1" ht="18" customHeight="1">
      <c r="A25" s="2931" t="s">
        <v>124</v>
      </c>
      <c r="B25" s="2932" t="s">
        <v>125</v>
      </c>
      <c r="C25" s="2927">
        <v>2</v>
      </c>
      <c r="D25" s="2933">
        <f t="shared" si="0"/>
        <v>0.60282180888740189</v>
      </c>
      <c r="E25" s="2934">
        <v>0</v>
      </c>
      <c r="F25" s="2934">
        <v>0</v>
      </c>
      <c r="G25" s="2939">
        <v>0</v>
      </c>
      <c r="H25" s="2930">
        <v>0</v>
      </c>
      <c r="I25" s="2930">
        <v>2</v>
      </c>
      <c r="J25" s="2930">
        <v>0</v>
      </c>
      <c r="K25" s="2930">
        <v>0</v>
      </c>
      <c r="L25" s="2930">
        <v>0</v>
      </c>
      <c r="M25" s="2930">
        <v>0</v>
      </c>
      <c r="N25" s="2930">
        <v>0</v>
      </c>
      <c r="O25" s="2930">
        <f t="shared" si="1"/>
        <v>0</v>
      </c>
      <c r="P25" s="2930">
        <v>1</v>
      </c>
      <c r="Q25" s="2930">
        <v>1</v>
      </c>
      <c r="R25" s="2930">
        <f t="shared" si="2"/>
        <v>2</v>
      </c>
      <c r="S25" s="2888">
        <f t="shared" si="3"/>
        <v>2</v>
      </c>
      <c r="T25" s="2888">
        <f t="shared" si="4"/>
        <v>0</v>
      </c>
      <c r="U25" s="2888">
        <v>331773</v>
      </c>
      <c r="V25" s="2888">
        <f t="shared" si="5"/>
        <v>2</v>
      </c>
      <c r="W25" s="2888">
        <f t="shared" si="6"/>
        <v>0</v>
      </c>
    </row>
    <row r="26" spans="1:23" s="2888" customFormat="1" ht="18" customHeight="1">
      <c r="A26" s="2940" t="s">
        <v>126</v>
      </c>
      <c r="B26" s="2941" t="s">
        <v>127</v>
      </c>
      <c r="C26" s="2927">
        <v>1</v>
      </c>
      <c r="D26" s="2933">
        <f t="shared" si="0"/>
        <v>0.60336921368924079</v>
      </c>
      <c r="E26" s="2936">
        <v>0</v>
      </c>
      <c r="F26" s="2936">
        <v>0</v>
      </c>
      <c r="G26" s="2930">
        <v>1</v>
      </c>
      <c r="H26" s="2930">
        <v>0</v>
      </c>
      <c r="I26" s="2930">
        <v>0</v>
      </c>
      <c r="J26" s="2930">
        <v>0</v>
      </c>
      <c r="K26" s="2930">
        <v>0</v>
      </c>
      <c r="L26" s="2930">
        <v>0</v>
      </c>
      <c r="M26" s="2930">
        <v>1</v>
      </c>
      <c r="N26" s="2930">
        <v>0</v>
      </c>
      <c r="O26" s="2930">
        <f t="shared" si="1"/>
        <v>1</v>
      </c>
      <c r="P26" s="2930">
        <v>0</v>
      </c>
      <c r="Q26" s="2935">
        <v>0</v>
      </c>
      <c r="R26" s="2930">
        <f t="shared" si="2"/>
        <v>0</v>
      </c>
      <c r="S26" s="2888">
        <f t="shared" si="3"/>
        <v>1</v>
      </c>
      <c r="T26" s="2888">
        <f t="shared" si="4"/>
        <v>0</v>
      </c>
      <c r="U26" s="2888">
        <v>165736</v>
      </c>
      <c r="V26" s="2888">
        <f t="shared" si="5"/>
        <v>1</v>
      </c>
      <c r="W26" s="2888">
        <f t="shared" si="6"/>
        <v>0</v>
      </c>
    </row>
    <row r="27" spans="1:23" s="2888" customFormat="1" ht="18" customHeight="1" thickBot="1">
      <c r="A27" s="2942" t="s">
        <v>128</v>
      </c>
      <c r="B27" s="2943" t="s">
        <v>129</v>
      </c>
      <c r="C27" s="2927">
        <v>4</v>
      </c>
      <c r="D27" s="2944">
        <f t="shared" si="0"/>
        <v>1.3150238183689102</v>
      </c>
      <c r="E27" s="2945">
        <v>0</v>
      </c>
      <c r="F27" s="2945">
        <v>0</v>
      </c>
      <c r="G27" s="2935">
        <v>1</v>
      </c>
      <c r="H27" s="2935">
        <v>1</v>
      </c>
      <c r="I27" s="2946">
        <v>1</v>
      </c>
      <c r="J27" s="2946">
        <v>0</v>
      </c>
      <c r="K27" s="2946">
        <v>1</v>
      </c>
      <c r="L27" s="2946">
        <v>0</v>
      </c>
      <c r="M27" s="2946">
        <v>2</v>
      </c>
      <c r="N27" s="2946">
        <v>1</v>
      </c>
      <c r="O27" s="2946">
        <f t="shared" si="1"/>
        <v>3</v>
      </c>
      <c r="P27" s="2946">
        <v>0</v>
      </c>
      <c r="Q27" s="2946">
        <v>1</v>
      </c>
      <c r="R27" s="2946">
        <f t="shared" si="2"/>
        <v>1</v>
      </c>
      <c r="S27" s="2888">
        <f t="shared" si="3"/>
        <v>4</v>
      </c>
      <c r="T27" s="2888">
        <f t="shared" si="4"/>
        <v>0</v>
      </c>
      <c r="U27" s="2888">
        <v>304177</v>
      </c>
      <c r="V27" s="2888">
        <f t="shared" si="5"/>
        <v>4</v>
      </c>
      <c r="W27" s="2888">
        <f t="shared" si="6"/>
        <v>0</v>
      </c>
    </row>
    <row r="28" spans="1:23" s="2888" customFormat="1" ht="18" customHeight="1">
      <c r="A28" s="2947" t="s">
        <v>130</v>
      </c>
      <c r="B28" s="2948" t="s">
        <v>131</v>
      </c>
      <c r="C28" s="2927">
        <f>SUM(C8:C27)</f>
        <v>747</v>
      </c>
      <c r="D28" s="2949">
        <f t="shared" si="0"/>
        <v>2.3533260404378913</v>
      </c>
      <c r="E28" s="2950">
        <f t="shared" ref="E28:R28" si="7">SUM(E8:E27)</f>
        <v>13</v>
      </c>
      <c r="F28" s="2950">
        <f t="shared" si="7"/>
        <v>15</v>
      </c>
      <c r="G28" s="2950">
        <f t="shared" si="7"/>
        <v>132</v>
      </c>
      <c r="H28" s="2950">
        <f t="shared" si="7"/>
        <v>260</v>
      </c>
      <c r="I28" s="2950">
        <f t="shared" si="7"/>
        <v>137</v>
      </c>
      <c r="J28" s="2950">
        <f t="shared" si="7"/>
        <v>73</v>
      </c>
      <c r="K28" s="2950">
        <f t="shared" si="7"/>
        <v>58</v>
      </c>
      <c r="L28" s="2950">
        <f t="shared" si="7"/>
        <v>59</v>
      </c>
      <c r="M28" s="2950">
        <f t="shared" si="7"/>
        <v>227</v>
      </c>
      <c r="N28" s="2950">
        <f t="shared" si="7"/>
        <v>129</v>
      </c>
      <c r="O28" s="2956">
        <f t="shared" si="7"/>
        <v>356</v>
      </c>
      <c r="P28" s="2950">
        <f t="shared" si="7"/>
        <v>247</v>
      </c>
      <c r="Q28" s="2950">
        <f t="shared" si="7"/>
        <v>144</v>
      </c>
      <c r="R28" s="2957">
        <f t="shared" si="7"/>
        <v>391</v>
      </c>
      <c r="S28" s="2888">
        <f t="shared" si="3"/>
        <v>747</v>
      </c>
      <c r="T28" s="2888">
        <f t="shared" si="4"/>
        <v>0</v>
      </c>
      <c r="U28" s="2888">
        <v>31742308</v>
      </c>
      <c r="V28" s="2888">
        <f t="shared" si="5"/>
        <v>747</v>
      </c>
      <c r="W28" s="2888">
        <f t="shared" si="6"/>
        <v>0</v>
      </c>
    </row>
    <row r="29" spans="1:23" ht="23.25">
      <c r="A29" s="2951"/>
    </row>
    <row r="31" spans="1:23" ht="15">
      <c r="G31" s="2953"/>
    </row>
  </sheetData>
  <mergeCells count="14">
    <mergeCell ref="I6:I7"/>
    <mergeCell ref="J6:J7"/>
    <mergeCell ref="K6:K7"/>
    <mergeCell ref="L6:L7"/>
    <mergeCell ref="A1:R1"/>
    <mergeCell ref="A2:R2"/>
    <mergeCell ref="D4:D6"/>
    <mergeCell ref="E4:L5"/>
    <mergeCell ref="M4:O5"/>
    <mergeCell ref="P4:R5"/>
    <mergeCell ref="E6:E7"/>
    <mergeCell ref="F6:F7"/>
    <mergeCell ref="G6:G7"/>
    <mergeCell ref="H6:H7"/>
  </mergeCells>
  <printOptions horizontalCentered="1" vertic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5A56F-78CE-4516-9A97-E97534365228}">
  <sheetPr>
    <tabColor rgb="FF00B050"/>
  </sheetPr>
  <dimension ref="A1:J41"/>
  <sheetViews>
    <sheetView showGridLines="0" zoomScaleNormal="100" workbookViewId="0">
      <selection sqref="A1:O1"/>
    </sheetView>
  </sheetViews>
  <sheetFormatPr defaultColWidth="7.7109375" defaultRowHeight="18.75"/>
  <cols>
    <col min="1" max="1" width="14" style="2679" customWidth="1"/>
    <col min="2" max="6" width="12.85546875" style="2999" customWidth="1"/>
    <col min="7" max="7" width="12.85546875" style="2997" customWidth="1"/>
    <col min="8" max="9" width="5" style="2679" hidden="1" customWidth="1"/>
    <col min="10" max="10" width="9.42578125" style="3000" customWidth="1"/>
    <col min="11" max="227" width="9.42578125" style="2679" customWidth="1"/>
    <col min="228" max="16384" width="7.7109375" style="2679"/>
  </cols>
  <sheetData>
    <row r="1" spans="1:9" s="2679" customFormat="1" ht="22.5" customHeight="1">
      <c r="A1" s="2958" t="s">
        <v>1971</v>
      </c>
      <c r="B1" s="2958"/>
      <c r="C1" s="2958"/>
      <c r="D1" s="2958"/>
      <c r="E1" s="2958"/>
      <c r="F1" s="2958"/>
      <c r="G1" s="2958"/>
      <c r="H1" s="2959"/>
      <c r="I1" s="2959"/>
    </row>
    <row r="2" spans="1:9" s="2679" customFormat="1" ht="15.95" customHeight="1">
      <c r="A2" s="2729" t="s">
        <v>1972</v>
      </c>
      <c r="B2" s="2729"/>
      <c r="C2" s="2729"/>
      <c r="D2" s="2729"/>
      <c r="E2" s="2729"/>
      <c r="F2" s="2729"/>
      <c r="G2" s="2729"/>
      <c r="H2" s="2959"/>
      <c r="I2" s="2959"/>
    </row>
    <row r="3" spans="1:9" s="2679" customFormat="1" ht="15.75">
      <c r="A3" s="2960" t="s">
        <v>1973</v>
      </c>
      <c r="B3" s="2790"/>
      <c r="C3" s="2790"/>
      <c r="D3" s="2790"/>
      <c r="E3" s="2790"/>
      <c r="F3" s="2790"/>
      <c r="G3" s="2961" t="s">
        <v>1974</v>
      </c>
    </row>
    <row r="4" spans="1:9" s="2679" customFormat="1" ht="15.6" customHeight="1">
      <c r="A4" s="2962"/>
      <c r="B4" s="2963"/>
      <c r="C4" s="2793">
        <v>2012</v>
      </c>
      <c r="D4" s="2793">
        <v>2013</v>
      </c>
      <c r="E4" s="2793">
        <v>2014</v>
      </c>
      <c r="F4" s="2793">
        <v>2015</v>
      </c>
      <c r="G4" s="2793">
        <v>2016</v>
      </c>
      <c r="H4" s="2964"/>
      <c r="I4" s="2964"/>
    </row>
    <row r="5" spans="1:9" s="2679" customFormat="1" ht="15.6" customHeight="1">
      <c r="A5" s="2965" t="s">
        <v>195</v>
      </c>
      <c r="B5" s="2966" t="s">
        <v>196</v>
      </c>
      <c r="C5" s="2967"/>
      <c r="D5" s="2967"/>
      <c r="E5" s="2967"/>
      <c r="F5" s="2967"/>
      <c r="G5" s="2967"/>
      <c r="H5" s="2968"/>
      <c r="I5" s="2968"/>
    </row>
    <row r="6" spans="1:9" s="2679" customFormat="1" ht="15.6" customHeight="1">
      <c r="A6" s="2969"/>
      <c r="B6" s="2970"/>
      <c r="C6" s="2798"/>
      <c r="D6" s="2798"/>
      <c r="E6" s="2798"/>
      <c r="F6" s="2798"/>
      <c r="G6" s="2798"/>
      <c r="H6" s="2971"/>
      <c r="I6" s="2971"/>
    </row>
    <row r="7" spans="1:9" s="2679" customFormat="1" ht="20.100000000000001" customHeight="1">
      <c r="A7" s="2972" t="s">
        <v>90</v>
      </c>
      <c r="B7" s="2973" t="s">
        <v>91</v>
      </c>
      <c r="C7" s="2974">
        <v>0</v>
      </c>
      <c r="D7" s="2974">
        <v>0</v>
      </c>
      <c r="E7" s="2975">
        <v>0</v>
      </c>
      <c r="F7" s="2975">
        <v>0</v>
      </c>
      <c r="G7" s="2975">
        <v>0</v>
      </c>
      <c r="H7" s="2707"/>
      <c r="I7" s="2707"/>
    </row>
    <row r="8" spans="1:9" s="2679" customFormat="1" ht="20.100000000000001" customHeight="1">
      <c r="A8" s="2972" t="s">
        <v>206</v>
      </c>
      <c r="B8" s="2973" t="s">
        <v>93</v>
      </c>
      <c r="C8" s="2976">
        <v>3</v>
      </c>
      <c r="D8" s="2976">
        <v>4</v>
      </c>
      <c r="E8" s="2725">
        <v>1</v>
      </c>
      <c r="F8" s="2725">
        <v>0</v>
      </c>
      <c r="G8" s="2725">
        <v>2</v>
      </c>
      <c r="H8" s="2707"/>
      <c r="I8" s="2707"/>
    </row>
    <row r="9" spans="1:9" s="2679" customFormat="1" ht="20.100000000000001" customHeight="1">
      <c r="A9" s="2972" t="s">
        <v>94</v>
      </c>
      <c r="B9" s="2973" t="s">
        <v>95</v>
      </c>
      <c r="C9" s="2976">
        <v>0</v>
      </c>
      <c r="D9" s="2976">
        <v>2</v>
      </c>
      <c r="E9" s="2725">
        <v>4</v>
      </c>
      <c r="F9" s="2725">
        <v>0</v>
      </c>
      <c r="G9" s="2725">
        <v>2</v>
      </c>
      <c r="H9" s="2707"/>
      <c r="I9" s="2707"/>
    </row>
    <row r="10" spans="1:9" s="2679" customFormat="1" ht="20.100000000000001" customHeight="1">
      <c r="A10" s="2972" t="s">
        <v>96</v>
      </c>
      <c r="B10" s="2973" t="s">
        <v>97</v>
      </c>
      <c r="C10" s="2976">
        <v>0</v>
      </c>
      <c r="D10" s="2976">
        <v>0</v>
      </c>
      <c r="E10" s="2725">
        <v>1</v>
      </c>
      <c r="F10" s="2725">
        <v>0</v>
      </c>
      <c r="G10" s="2725">
        <v>1</v>
      </c>
      <c r="H10" s="2707"/>
      <c r="I10" s="2707"/>
    </row>
    <row r="11" spans="1:9" s="2679" customFormat="1" ht="20.100000000000001" customHeight="1">
      <c r="A11" s="2972" t="s">
        <v>208</v>
      </c>
      <c r="B11" s="2973" t="s">
        <v>99</v>
      </c>
      <c r="C11" s="2976">
        <v>0</v>
      </c>
      <c r="D11" s="2976">
        <v>1</v>
      </c>
      <c r="E11" s="2725">
        <v>1</v>
      </c>
      <c r="F11" s="2725">
        <v>0</v>
      </c>
      <c r="G11" s="2725">
        <v>0</v>
      </c>
      <c r="H11" s="2707"/>
      <c r="I11" s="2707"/>
    </row>
    <row r="12" spans="1:9" s="2679" customFormat="1" ht="20.100000000000001" customHeight="1">
      <c r="A12" s="2972" t="s">
        <v>100</v>
      </c>
      <c r="B12" s="2973" t="s">
        <v>101</v>
      </c>
      <c r="C12" s="2976">
        <v>0</v>
      </c>
      <c r="D12" s="2976">
        <v>0</v>
      </c>
      <c r="E12" s="2725">
        <v>0</v>
      </c>
      <c r="F12" s="2725">
        <v>0</v>
      </c>
      <c r="G12" s="2725">
        <v>3</v>
      </c>
      <c r="H12" s="2707"/>
      <c r="I12" s="2707"/>
    </row>
    <row r="13" spans="1:9" s="2679" customFormat="1" ht="20.100000000000001" customHeight="1">
      <c r="A13" s="2972" t="s">
        <v>209</v>
      </c>
      <c r="B13" s="2973" t="s">
        <v>103</v>
      </c>
      <c r="C13" s="2976">
        <v>0</v>
      </c>
      <c r="D13" s="2976">
        <v>0</v>
      </c>
      <c r="E13" s="2725">
        <v>0</v>
      </c>
      <c r="F13" s="2725">
        <v>0</v>
      </c>
      <c r="G13" s="2725">
        <v>0</v>
      </c>
      <c r="H13" s="2707"/>
      <c r="I13" s="2707"/>
    </row>
    <row r="14" spans="1:9" s="2679" customFormat="1" ht="20.100000000000001" customHeight="1">
      <c r="A14" s="2972" t="s">
        <v>104</v>
      </c>
      <c r="B14" s="2973" t="s">
        <v>105</v>
      </c>
      <c r="C14" s="2976">
        <v>0</v>
      </c>
      <c r="D14" s="2976">
        <v>0</v>
      </c>
      <c r="E14" s="2725">
        <v>0</v>
      </c>
      <c r="F14" s="2725">
        <v>0</v>
      </c>
      <c r="G14" s="2725">
        <v>0</v>
      </c>
      <c r="H14" s="2707"/>
      <c r="I14" s="2707"/>
    </row>
    <row r="15" spans="1:9" s="2679" customFormat="1" ht="20.100000000000001" customHeight="1">
      <c r="A15" s="2972" t="s">
        <v>106</v>
      </c>
      <c r="B15" s="2973" t="s">
        <v>107</v>
      </c>
      <c r="C15" s="2976">
        <v>0</v>
      </c>
      <c r="D15" s="2976">
        <v>0</v>
      </c>
      <c r="E15" s="2725">
        <v>0</v>
      </c>
      <c r="F15" s="2725">
        <v>0</v>
      </c>
      <c r="G15" s="2725">
        <v>0</v>
      </c>
      <c r="H15" s="2707"/>
      <c r="I15" s="2707"/>
    </row>
    <row r="16" spans="1:9" s="2679" customFormat="1" ht="20.100000000000001" customHeight="1">
      <c r="A16" s="2972" t="s">
        <v>108</v>
      </c>
      <c r="B16" s="2973" t="s">
        <v>109</v>
      </c>
      <c r="C16" s="2976">
        <v>0</v>
      </c>
      <c r="D16" s="2976">
        <v>1</v>
      </c>
      <c r="E16" s="2725">
        <v>0</v>
      </c>
      <c r="F16" s="2725">
        <v>0</v>
      </c>
      <c r="G16" s="2725">
        <v>0</v>
      </c>
      <c r="H16" s="2707"/>
      <c r="I16" s="2707"/>
    </row>
    <row r="17" spans="1:9" s="2679" customFormat="1" ht="20.100000000000001" customHeight="1">
      <c r="A17" s="2977" t="s">
        <v>210</v>
      </c>
      <c r="B17" s="2978" t="s">
        <v>111</v>
      </c>
      <c r="C17" s="2976">
        <v>0</v>
      </c>
      <c r="D17" s="2976">
        <v>0</v>
      </c>
      <c r="E17" s="2725">
        <v>0</v>
      </c>
      <c r="F17" s="2725">
        <v>0</v>
      </c>
      <c r="G17" s="2725">
        <v>0</v>
      </c>
      <c r="H17" s="2707"/>
      <c r="I17" s="2707"/>
    </row>
    <row r="18" spans="1:9" s="2679" customFormat="1" ht="20.100000000000001" customHeight="1">
      <c r="A18" s="2972" t="s">
        <v>112</v>
      </c>
      <c r="B18" s="2973" t="s">
        <v>113</v>
      </c>
      <c r="C18" s="2976">
        <v>0</v>
      </c>
      <c r="D18" s="2976">
        <v>0</v>
      </c>
      <c r="E18" s="2725">
        <v>0</v>
      </c>
      <c r="F18" s="2725">
        <v>0</v>
      </c>
      <c r="G18" s="2725">
        <v>1</v>
      </c>
      <c r="H18" s="2707"/>
      <c r="I18" s="2707"/>
    </row>
    <row r="19" spans="1:9" s="2679" customFormat="1" ht="20.100000000000001" customHeight="1">
      <c r="A19" s="2972" t="s">
        <v>114</v>
      </c>
      <c r="B19" s="2973" t="s">
        <v>115</v>
      </c>
      <c r="C19" s="2976">
        <v>0</v>
      </c>
      <c r="D19" s="2976">
        <v>0</v>
      </c>
      <c r="E19" s="2725">
        <v>0</v>
      </c>
      <c r="F19" s="2725">
        <v>0</v>
      </c>
      <c r="G19" s="2725">
        <v>0</v>
      </c>
      <c r="H19" s="2707"/>
      <c r="I19" s="2707"/>
    </row>
    <row r="20" spans="1:9" s="2679" customFormat="1" ht="20.100000000000001" customHeight="1">
      <c r="A20" s="2972" t="s">
        <v>212</v>
      </c>
      <c r="B20" s="2973" t="s">
        <v>117</v>
      </c>
      <c r="C20" s="2976">
        <v>0</v>
      </c>
      <c r="D20" s="2976">
        <v>0</v>
      </c>
      <c r="E20" s="2725">
        <v>0</v>
      </c>
      <c r="F20" s="2725">
        <v>0</v>
      </c>
      <c r="G20" s="2725">
        <v>0</v>
      </c>
      <c r="H20" s="2707"/>
      <c r="I20" s="2707"/>
    </row>
    <row r="21" spans="1:9" s="2679" customFormat="1" ht="20.100000000000001" customHeight="1">
      <c r="A21" s="2972" t="s">
        <v>118</v>
      </c>
      <c r="B21" s="2973" t="s">
        <v>119</v>
      </c>
      <c r="C21" s="2976">
        <v>0</v>
      </c>
      <c r="D21" s="2976">
        <v>0</v>
      </c>
      <c r="E21" s="2725">
        <v>0</v>
      </c>
      <c r="F21" s="2725">
        <v>0</v>
      </c>
      <c r="G21" s="2725">
        <v>2</v>
      </c>
      <c r="H21" s="2707"/>
      <c r="I21" s="2707"/>
    </row>
    <row r="22" spans="1:9" s="2679" customFormat="1" ht="20.100000000000001" customHeight="1">
      <c r="A22" s="2972" t="s">
        <v>120</v>
      </c>
      <c r="B22" s="2973" t="s">
        <v>121</v>
      </c>
      <c r="C22" s="2976">
        <v>0</v>
      </c>
      <c r="D22" s="2976">
        <v>0</v>
      </c>
      <c r="E22" s="2725">
        <v>0</v>
      </c>
      <c r="F22" s="2725">
        <v>0</v>
      </c>
      <c r="G22" s="2725">
        <v>0</v>
      </c>
      <c r="H22" s="2707"/>
      <c r="I22" s="2707"/>
    </row>
    <row r="23" spans="1:9" s="2679" customFormat="1" ht="20.100000000000001" customHeight="1">
      <c r="A23" s="2972" t="s">
        <v>213</v>
      </c>
      <c r="B23" s="2973" t="s">
        <v>123</v>
      </c>
      <c r="C23" s="2976">
        <v>0</v>
      </c>
      <c r="D23" s="2976">
        <v>0</v>
      </c>
      <c r="E23" s="2725">
        <v>0</v>
      </c>
      <c r="F23" s="2725">
        <v>0</v>
      </c>
      <c r="G23" s="2725">
        <v>0</v>
      </c>
      <c r="H23" s="2707"/>
      <c r="I23" s="2707"/>
    </row>
    <row r="24" spans="1:9" s="2679" customFormat="1" ht="20.100000000000001" customHeight="1">
      <c r="A24" s="2972" t="s">
        <v>124</v>
      </c>
      <c r="B24" s="2973" t="s">
        <v>125</v>
      </c>
      <c r="C24" s="2976">
        <v>0</v>
      </c>
      <c r="D24" s="2976">
        <v>0</v>
      </c>
      <c r="E24" s="2725">
        <v>0</v>
      </c>
      <c r="F24" s="2725">
        <v>0</v>
      </c>
      <c r="G24" s="2725">
        <v>0</v>
      </c>
      <c r="H24" s="2707"/>
      <c r="I24" s="2707"/>
    </row>
    <row r="25" spans="1:9" s="2679" customFormat="1" ht="20.100000000000001" customHeight="1">
      <c r="A25" s="2979" t="s">
        <v>126</v>
      </c>
      <c r="B25" s="2980" t="s">
        <v>127</v>
      </c>
      <c r="C25" s="2976">
        <v>0</v>
      </c>
      <c r="D25" s="2976">
        <v>0</v>
      </c>
      <c r="E25" s="2725">
        <v>0</v>
      </c>
      <c r="F25" s="2725">
        <v>0</v>
      </c>
      <c r="G25" s="2725">
        <v>0</v>
      </c>
      <c r="H25" s="2707"/>
      <c r="I25" s="2707"/>
    </row>
    <row r="26" spans="1:9" s="2679" customFormat="1" ht="20.100000000000001" customHeight="1" thickBot="1">
      <c r="A26" s="2981" t="s">
        <v>128</v>
      </c>
      <c r="B26" s="2982" t="s">
        <v>129</v>
      </c>
      <c r="C26" s="2983">
        <v>0</v>
      </c>
      <c r="D26" s="2983">
        <v>0</v>
      </c>
      <c r="E26" s="2984">
        <v>0</v>
      </c>
      <c r="F26" s="2984">
        <v>0</v>
      </c>
      <c r="G26" s="2984">
        <v>0</v>
      </c>
      <c r="H26" s="2707"/>
      <c r="I26" s="2707"/>
    </row>
    <row r="27" spans="1:9" s="2679" customFormat="1" ht="20.100000000000001" customHeight="1">
      <c r="A27" s="2985" t="s">
        <v>130</v>
      </c>
      <c r="B27" s="2986" t="s">
        <v>216</v>
      </c>
      <c r="C27" s="2747">
        <f>SUM(C7:C26)</f>
        <v>3</v>
      </c>
      <c r="D27" s="2747">
        <f>SUM(D7:D26)</f>
        <v>8</v>
      </c>
      <c r="E27" s="2747">
        <f>SUM(E7:E26)</f>
        <v>7</v>
      </c>
      <c r="F27" s="2987">
        <f>SUM(F7:F26)</f>
        <v>0</v>
      </c>
      <c r="G27" s="2987">
        <f>SUM(G7:G26)</f>
        <v>11</v>
      </c>
      <c r="H27" s="2988"/>
      <c r="I27" s="2988"/>
    </row>
    <row r="28" spans="1:9" s="2679" customFormat="1" ht="19.5" customHeight="1">
      <c r="A28" s="2989" t="s">
        <v>1955</v>
      </c>
      <c r="B28" s="2990"/>
      <c r="C28" s="2991">
        <f>C27/C30*100000</f>
        <v>1.0275417143403208E-2</v>
      </c>
      <c r="D28" s="2991">
        <f>D27/D30*100000</f>
        <v>2.6671759194555549E-2</v>
      </c>
      <c r="E28" s="2991">
        <f>E27/E30*100000</f>
        <v>2.2749154015835035E-2</v>
      </c>
      <c r="F28" s="2991">
        <f>F27/F30*100000</f>
        <v>0</v>
      </c>
      <c r="G28" s="2991">
        <f>G27/G30*100000</f>
        <v>3.465406485249907E-2</v>
      </c>
      <c r="H28" s="2992"/>
      <c r="I28" s="2992"/>
    </row>
    <row r="29" spans="1:9" s="2679" customFormat="1" ht="20.100000000000001" customHeight="1">
      <c r="A29" s="2993" t="s">
        <v>1975</v>
      </c>
      <c r="B29" s="2994"/>
      <c r="C29" s="2995"/>
      <c r="D29" s="2995"/>
      <c r="E29" s="2995"/>
      <c r="F29" s="2995"/>
      <c r="G29" s="2995"/>
      <c r="H29" s="2996"/>
      <c r="I29" s="2996"/>
    </row>
    <row r="30" spans="1:9" s="2679" customFormat="1" ht="39" hidden="1" customHeight="1">
      <c r="B30" s="2727"/>
      <c r="C30" s="2997">
        <v>29195895</v>
      </c>
      <c r="D30" s="2997">
        <v>29994272</v>
      </c>
      <c r="E30" s="2998">
        <v>30770375</v>
      </c>
      <c r="F30" s="2998">
        <v>31521418</v>
      </c>
      <c r="G30" s="2998">
        <v>31742308</v>
      </c>
      <c r="H30" s="2695"/>
      <c r="I30" s="2695"/>
    </row>
    <row r="31" spans="1:9" s="2679" customFormat="1" ht="14.1" customHeight="1">
      <c r="B31" s="2727"/>
      <c r="C31" s="2727"/>
      <c r="D31" s="2727"/>
      <c r="E31" s="2727"/>
      <c r="F31" s="2727"/>
      <c r="G31" s="2997"/>
      <c r="H31" s="2695"/>
      <c r="I31" s="2695"/>
    </row>
    <row r="32" spans="1:9" s="2679" customFormat="1" ht="13.5" customHeight="1">
      <c r="A32" s="2695"/>
      <c r="B32" s="2727"/>
      <c r="C32" s="2727"/>
      <c r="D32" s="2727"/>
      <c r="E32" s="2727"/>
      <c r="F32" s="2727"/>
      <c r="G32" s="2997"/>
      <c r="H32" s="2695"/>
      <c r="I32" s="2695"/>
    </row>
    <row r="33" spans="2:9" s="2679" customFormat="1" ht="14.1" customHeight="1">
      <c r="B33" s="2727"/>
      <c r="C33" s="2727"/>
      <c r="D33" s="2727"/>
      <c r="E33" s="2727"/>
      <c r="F33" s="2727"/>
      <c r="G33" s="2997"/>
      <c r="H33" s="2695"/>
      <c r="I33" s="2695"/>
    </row>
    <row r="34" spans="2:9" s="2679" customFormat="1" ht="14.1" customHeight="1">
      <c r="B34" s="2727"/>
      <c r="C34" s="2727"/>
      <c r="D34" s="2727"/>
      <c r="E34" s="2727"/>
      <c r="F34" s="2727"/>
      <c r="G34" s="2997"/>
      <c r="H34" s="2695"/>
      <c r="I34" s="2695"/>
    </row>
    <row r="35" spans="2:9" s="2679" customFormat="1" ht="14.1" customHeight="1">
      <c r="B35" s="2727"/>
      <c r="C35" s="2727"/>
      <c r="D35" s="2727"/>
      <c r="E35" s="2727"/>
      <c r="F35" s="2727"/>
      <c r="G35" s="2997"/>
      <c r="H35" s="2695"/>
      <c r="I35" s="2695"/>
    </row>
    <row r="36" spans="2:9" s="2679" customFormat="1" ht="14.1" customHeight="1">
      <c r="B36" s="2727"/>
      <c r="C36" s="2727"/>
      <c r="D36" s="2727"/>
      <c r="E36" s="2727"/>
      <c r="F36" s="2727"/>
      <c r="G36" s="2997"/>
      <c r="H36" s="2695"/>
      <c r="I36" s="2695"/>
    </row>
    <row r="37" spans="2:9" s="2679" customFormat="1" ht="14.1" customHeight="1">
      <c r="B37" s="2727"/>
      <c r="C37" s="2727"/>
      <c r="D37" s="2727"/>
      <c r="E37" s="2727"/>
      <c r="F37" s="2727"/>
      <c r="G37" s="2997"/>
      <c r="H37" s="2695"/>
      <c r="I37" s="2695"/>
    </row>
    <row r="38" spans="2:9" s="2679" customFormat="1" ht="14.1" customHeight="1">
      <c r="B38" s="2727"/>
      <c r="C38" s="2727"/>
      <c r="D38" s="2727"/>
      <c r="E38" s="2727"/>
      <c r="F38" s="2727"/>
      <c r="G38" s="2997"/>
      <c r="H38" s="2695"/>
      <c r="I38" s="2695"/>
    </row>
    <row r="39" spans="2:9" s="2679" customFormat="1" ht="14.1" customHeight="1">
      <c r="B39" s="2999"/>
      <c r="C39" s="2999"/>
      <c r="D39" s="2999"/>
      <c r="E39" s="2999"/>
      <c r="F39" s="2999"/>
      <c r="G39" s="2997"/>
    </row>
    <row r="40" spans="2:9" s="2679" customFormat="1" ht="14.1" customHeight="1">
      <c r="B40" s="2999"/>
      <c r="C40" s="2999"/>
      <c r="D40" s="2999"/>
      <c r="E40" s="2999"/>
      <c r="F40" s="2999"/>
      <c r="G40" s="2997"/>
    </row>
    <row r="41" spans="2:9" s="2679" customFormat="1" ht="14.1" customHeight="1">
      <c r="B41" s="2999"/>
      <c r="C41" s="2999"/>
      <c r="D41" s="2999"/>
      <c r="E41" s="2999"/>
      <c r="F41" s="2999"/>
      <c r="G41" s="2997"/>
    </row>
  </sheetData>
  <mergeCells count="14">
    <mergeCell ref="A28:B28"/>
    <mergeCell ref="C28:C29"/>
    <mergeCell ref="D28:D29"/>
    <mergeCell ref="E28:E29"/>
    <mergeCell ref="F28:F29"/>
    <mergeCell ref="G28:G29"/>
    <mergeCell ref="A29:B29"/>
    <mergeCell ref="A1:G1"/>
    <mergeCell ref="A2:G2"/>
    <mergeCell ref="C4:C6"/>
    <mergeCell ref="D4:D6"/>
    <mergeCell ref="E4:E6"/>
    <mergeCell ref="F4:F6"/>
    <mergeCell ref="G4:G6"/>
  </mergeCells>
  <printOptions horizontalCentered="1" verticalCentered="1" gridLinesSet="0"/>
  <pageMargins left="0.19685039370078741" right="0.19685039370078741" top="0.59055118110236227" bottom="0.39370078740157483" header="0.51181102362204722" footer="0.51181102362204722"/>
  <pageSetup paperSize="9" scale="90"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7074B-7D1B-442F-BD34-72D6A4074B59}">
  <sheetPr>
    <tabColor rgb="FF00B050"/>
  </sheetPr>
  <dimension ref="A1:T27"/>
  <sheetViews>
    <sheetView showGridLines="0" showRuler="0" zoomScale="80" zoomScaleNormal="80" workbookViewId="0">
      <selection sqref="A1:O1"/>
    </sheetView>
  </sheetViews>
  <sheetFormatPr defaultColWidth="15.42578125" defaultRowHeight="15.75"/>
  <cols>
    <col min="1" max="1" width="11.85546875" style="3046" customWidth="1"/>
    <col min="2" max="2" width="12.140625" style="3046" customWidth="1"/>
    <col min="3" max="3" width="13.140625" style="3046" customWidth="1"/>
    <col min="4" max="4" width="13.42578125" style="3046" customWidth="1"/>
    <col min="5" max="5" width="15.42578125" style="3046" customWidth="1"/>
    <col min="6" max="6" width="14.42578125" style="3046" customWidth="1"/>
    <col min="7" max="8" width="15.42578125" style="3046" customWidth="1"/>
    <col min="9" max="9" width="10.5703125" style="3046" customWidth="1"/>
    <col min="10" max="10" width="8.5703125" style="3046" hidden="1" customWidth="1"/>
    <col min="11" max="11" width="11.28515625" style="3046" hidden="1" customWidth="1"/>
    <col min="12" max="12" width="12.7109375" style="3046" hidden="1" customWidth="1"/>
    <col min="13" max="13" width="10.28515625" style="3046" hidden="1" customWidth="1"/>
    <col min="14" max="14" width="11.85546875" style="3046" hidden="1" customWidth="1"/>
    <col min="15" max="16" width="15.42578125" style="3046" hidden="1" customWidth="1"/>
    <col min="17" max="17" width="7" style="3046" hidden="1" customWidth="1"/>
    <col min="18" max="18" width="6.7109375" style="3046" hidden="1" customWidth="1"/>
    <col min="19" max="20" width="15.42578125" style="3046" hidden="1" customWidth="1"/>
    <col min="21" max="21" width="0" style="3046" hidden="1" customWidth="1"/>
    <col min="22" max="256" width="15.42578125" style="3046"/>
    <col min="257" max="257" width="11.85546875" style="3046" customWidth="1"/>
    <col min="258" max="258" width="12.140625" style="3046" customWidth="1"/>
    <col min="259" max="259" width="13.140625" style="3046" customWidth="1"/>
    <col min="260" max="260" width="13.42578125" style="3046" customWidth="1"/>
    <col min="261" max="261" width="15.42578125" style="3046" customWidth="1"/>
    <col min="262" max="262" width="14.42578125" style="3046" customWidth="1"/>
    <col min="263" max="264" width="15.42578125" style="3046" customWidth="1"/>
    <col min="265" max="265" width="10.5703125" style="3046" customWidth="1"/>
    <col min="266" max="274" width="15.42578125" style="3046" customWidth="1"/>
    <col min="275" max="512" width="15.42578125" style="3046"/>
    <col min="513" max="513" width="11.85546875" style="3046" customWidth="1"/>
    <col min="514" max="514" width="12.140625" style="3046" customWidth="1"/>
    <col min="515" max="515" width="13.140625" style="3046" customWidth="1"/>
    <col min="516" max="516" width="13.42578125" style="3046" customWidth="1"/>
    <col min="517" max="517" width="15.42578125" style="3046" customWidth="1"/>
    <col min="518" max="518" width="14.42578125" style="3046" customWidth="1"/>
    <col min="519" max="520" width="15.42578125" style="3046" customWidth="1"/>
    <col min="521" max="521" width="10.5703125" style="3046" customWidth="1"/>
    <col min="522" max="530" width="15.42578125" style="3046" customWidth="1"/>
    <col min="531" max="768" width="15.42578125" style="3046"/>
    <col min="769" max="769" width="11.85546875" style="3046" customWidth="1"/>
    <col min="770" max="770" width="12.140625" style="3046" customWidth="1"/>
    <col min="771" max="771" width="13.140625" style="3046" customWidth="1"/>
    <col min="772" max="772" width="13.42578125" style="3046" customWidth="1"/>
    <col min="773" max="773" width="15.42578125" style="3046" customWidth="1"/>
    <col min="774" max="774" width="14.42578125" style="3046" customWidth="1"/>
    <col min="775" max="776" width="15.42578125" style="3046" customWidth="1"/>
    <col min="777" max="777" width="10.5703125" style="3046" customWidth="1"/>
    <col min="778" max="786" width="15.42578125" style="3046" customWidth="1"/>
    <col min="787" max="1024" width="15.42578125" style="3046"/>
    <col min="1025" max="1025" width="11.85546875" style="3046" customWidth="1"/>
    <col min="1026" max="1026" width="12.140625" style="3046" customWidth="1"/>
    <col min="1027" max="1027" width="13.140625" style="3046" customWidth="1"/>
    <col min="1028" max="1028" width="13.42578125" style="3046" customWidth="1"/>
    <col min="1029" max="1029" width="15.42578125" style="3046" customWidth="1"/>
    <col min="1030" max="1030" width="14.42578125" style="3046" customWidth="1"/>
    <col min="1031" max="1032" width="15.42578125" style="3046" customWidth="1"/>
    <col min="1033" max="1033" width="10.5703125" style="3046" customWidth="1"/>
    <col min="1034" max="1042" width="15.42578125" style="3046" customWidth="1"/>
    <col min="1043" max="1280" width="15.42578125" style="3046"/>
    <col min="1281" max="1281" width="11.85546875" style="3046" customWidth="1"/>
    <col min="1282" max="1282" width="12.140625" style="3046" customWidth="1"/>
    <col min="1283" max="1283" width="13.140625" style="3046" customWidth="1"/>
    <col min="1284" max="1284" width="13.42578125" style="3046" customWidth="1"/>
    <col min="1285" max="1285" width="15.42578125" style="3046" customWidth="1"/>
    <col min="1286" max="1286" width="14.42578125" style="3046" customWidth="1"/>
    <col min="1287" max="1288" width="15.42578125" style="3046" customWidth="1"/>
    <col min="1289" max="1289" width="10.5703125" style="3046" customWidth="1"/>
    <col min="1290" max="1298" width="15.42578125" style="3046" customWidth="1"/>
    <col min="1299" max="1536" width="15.42578125" style="3046"/>
    <col min="1537" max="1537" width="11.85546875" style="3046" customWidth="1"/>
    <col min="1538" max="1538" width="12.140625" style="3046" customWidth="1"/>
    <col min="1539" max="1539" width="13.140625" style="3046" customWidth="1"/>
    <col min="1540" max="1540" width="13.42578125" style="3046" customWidth="1"/>
    <col min="1541" max="1541" width="15.42578125" style="3046" customWidth="1"/>
    <col min="1542" max="1542" width="14.42578125" style="3046" customWidth="1"/>
    <col min="1543" max="1544" width="15.42578125" style="3046" customWidth="1"/>
    <col min="1545" max="1545" width="10.5703125" style="3046" customWidth="1"/>
    <col min="1546" max="1554" width="15.42578125" style="3046" customWidth="1"/>
    <col min="1555" max="1792" width="15.42578125" style="3046"/>
    <col min="1793" max="1793" width="11.85546875" style="3046" customWidth="1"/>
    <col min="1794" max="1794" width="12.140625" style="3046" customWidth="1"/>
    <col min="1795" max="1795" width="13.140625" style="3046" customWidth="1"/>
    <col min="1796" max="1796" width="13.42578125" style="3046" customWidth="1"/>
    <col min="1797" max="1797" width="15.42578125" style="3046" customWidth="1"/>
    <col min="1798" max="1798" width="14.42578125" style="3046" customWidth="1"/>
    <col min="1799" max="1800" width="15.42578125" style="3046" customWidth="1"/>
    <col min="1801" max="1801" width="10.5703125" style="3046" customWidth="1"/>
    <col min="1802" max="1810" width="15.42578125" style="3046" customWidth="1"/>
    <col min="1811" max="2048" width="15.42578125" style="3046"/>
    <col min="2049" max="2049" width="11.85546875" style="3046" customWidth="1"/>
    <col min="2050" max="2050" width="12.140625" style="3046" customWidth="1"/>
    <col min="2051" max="2051" width="13.140625" style="3046" customWidth="1"/>
    <col min="2052" max="2052" width="13.42578125" style="3046" customWidth="1"/>
    <col min="2053" max="2053" width="15.42578125" style="3046" customWidth="1"/>
    <col min="2054" max="2054" width="14.42578125" style="3046" customWidth="1"/>
    <col min="2055" max="2056" width="15.42578125" style="3046" customWidth="1"/>
    <col min="2057" max="2057" width="10.5703125" style="3046" customWidth="1"/>
    <col min="2058" max="2066" width="15.42578125" style="3046" customWidth="1"/>
    <col min="2067" max="2304" width="15.42578125" style="3046"/>
    <col min="2305" max="2305" width="11.85546875" style="3046" customWidth="1"/>
    <col min="2306" max="2306" width="12.140625" style="3046" customWidth="1"/>
    <col min="2307" max="2307" width="13.140625" style="3046" customWidth="1"/>
    <col min="2308" max="2308" width="13.42578125" style="3046" customWidth="1"/>
    <col min="2309" max="2309" width="15.42578125" style="3046" customWidth="1"/>
    <col min="2310" max="2310" width="14.42578125" style="3046" customWidth="1"/>
    <col min="2311" max="2312" width="15.42578125" style="3046" customWidth="1"/>
    <col min="2313" max="2313" width="10.5703125" style="3046" customWidth="1"/>
    <col min="2314" max="2322" width="15.42578125" style="3046" customWidth="1"/>
    <col min="2323" max="2560" width="15.42578125" style="3046"/>
    <col min="2561" max="2561" width="11.85546875" style="3046" customWidth="1"/>
    <col min="2562" max="2562" width="12.140625" style="3046" customWidth="1"/>
    <col min="2563" max="2563" width="13.140625" style="3046" customWidth="1"/>
    <col min="2564" max="2564" width="13.42578125" style="3046" customWidth="1"/>
    <col min="2565" max="2565" width="15.42578125" style="3046" customWidth="1"/>
    <col min="2566" max="2566" width="14.42578125" style="3046" customWidth="1"/>
    <col min="2567" max="2568" width="15.42578125" style="3046" customWidth="1"/>
    <col min="2569" max="2569" width="10.5703125" style="3046" customWidth="1"/>
    <col min="2570" max="2578" width="15.42578125" style="3046" customWidth="1"/>
    <col min="2579" max="2816" width="15.42578125" style="3046"/>
    <col min="2817" max="2817" width="11.85546875" style="3046" customWidth="1"/>
    <col min="2818" max="2818" width="12.140625" style="3046" customWidth="1"/>
    <col min="2819" max="2819" width="13.140625" style="3046" customWidth="1"/>
    <col min="2820" max="2820" width="13.42578125" style="3046" customWidth="1"/>
    <col min="2821" max="2821" width="15.42578125" style="3046" customWidth="1"/>
    <col min="2822" max="2822" width="14.42578125" style="3046" customWidth="1"/>
    <col min="2823" max="2824" width="15.42578125" style="3046" customWidth="1"/>
    <col min="2825" max="2825" width="10.5703125" style="3046" customWidth="1"/>
    <col min="2826" max="2834" width="15.42578125" style="3046" customWidth="1"/>
    <col min="2835" max="3072" width="15.42578125" style="3046"/>
    <col min="3073" max="3073" width="11.85546875" style="3046" customWidth="1"/>
    <col min="3074" max="3074" width="12.140625" style="3046" customWidth="1"/>
    <col min="3075" max="3075" width="13.140625" style="3046" customWidth="1"/>
    <col min="3076" max="3076" width="13.42578125" style="3046" customWidth="1"/>
    <col min="3077" max="3077" width="15.42578125" style="3046" customWidth="1"/>
    <col min="3078" max="3078" width="14.42578125" style="3046" customWidth="1"/>
    <col min="3079" max="3080" width="15.42578125" style="3046" customWidth="1"/>
    <col min="3081" max="3081" width="10.5703125" style="3046" customWidth="1"/>
    <col min="3082" max="3090" width="15.42578125" style="3046" customWidth="1"/>
    <col min="3091" max="3328" width="15.42578125" style="3046"/>
    <col min="3329" max="3329" width="11.85546875" style="3046" customWidth="1"/>
    <col min="3330" max="3330" width="12.140625" style="3046" customWidth="1"/>
    <col min="3331" max="3331" width="13.140625" style="3046" customWidth="1"/>
    <col min="3332" max="3332" width="13.42578125" style="3046" customWidth="1"/>
    <col min="3333" max="3333" width="15.42578125" style="3046" customWidth="1"/>
    <col min="3334" max="3334" width="14.42578125" style="3046" customWidth="1"/>
    <col min="3335" max="3336" width="15.42578125" style="3046" customWidth="1"/>
    <col min="3337" max="3337" width="10.5703125" style="3046" customWidth="1"/>
    <col min="3338" max="3346" width="15.42578125" style="3046" customWidth="1"/>
    <col min="3347" max="3584" width="15.42578125" style="3046"/>
    <col min="3585" max="3585" width="11.85546875" style="3046" customWidth="1"/>
    <col min="3586" max="3586" width="12.140625" style="3046" customWidth="1"/>
    <col min="3587" max="3587" width="13.140625" style="3046" customWidth="1"/>
    <col min="3588" max="3588" width="13.42578125" style="3046" customWidth="1"/>
    <col min="3589" max="3589" width="15.42578125" style="3046" customWidth="1"/>
    <col min="3590" max="3590" width="14.42578125" style="3046" customWidth="1"/>
    <col min="3591" max="3592" width="15.42578125" style="3046" customWidth="1"/>
    <col min="3593" max="3593" width="10.5703125" style="3046" customWidth="1"/>
    <col min="3594" max="3602" width="15.42578125" style="3046" customWidth="1"/>
    <col min="3603" max="3840" width="15.42578125" style="3046"/>
    <col min="3841" max="3841" width="11.85546875" style="3046" customWidth="1"/>
    <col min="3842" max="3842" width="12.140625" style="3046" customWidth="1"/>
    <col min="3843" max="3843" width="13.140625" style="3046" customWidth="1"/>
    <col min="3844" max="3844" width="13.42578125" style="3046" customWidth="1"/>
    <col min="3845" max="3845" width="15.42578125" style="3046" customWidth="1"/>
    <col min="3846" max="3846" width="14.42578125" style="3046" customWidth="1"/>
    <col min="3847" max="3848" width="15.42578125" style="3046" customWidth="1"/>
    <col min="3849" max="3849" width="10.5703125" style="3046" customWidth="1"/>
    <col min="3850" max="3858" width="15.42578125" style="3046" customWidth="1"/>
    <col min="3859" max="4096" width="15.42578125" style="3046"/>
    <col min="4097" max="4097" width="11.85546875" style="3046" customWidth="1"/>
    <col min="4098" max="4098" width="12.140625" style="3046" customWidth="1"/>
    <col min="4099" max="4099" width="13.140625" style="3046" customWidth="1"/>
    <col min="4100" max="4100" width="13.42578125" style="3046" customWidth="1"/>
    <col min="4101" max="4101" width="15.42578125" style="3046" customWidth="1"/>
    <col min="4102" max="4102" width="14.42578125" style="3046" customWidth="1"/>
    <col min="4103" max="4104" width="15.42578125" style="3046" customWidth="1"/>
    <col min="4105" max="4105" width="10.5703125" style="3046" customWidth="1"/>
    <col min="4106" max="4114" width="15.42578125" style="3046" customWidth="1"/>
    <col min="4115" max="4352" width="15.42578125" style="3046"/>
    <col min="4353" max="4353" width="11.85546875" style="3046" customWidth="1"/>
    <col min="4354" max="4354" width="12.140625" style="3046" customWidth="1"/>
    <col min="4355" max="4355" width="13.140625" style="3046" customWidth="1"/>
    <col min="4356" max="4356" width="13.42578125" style="3046" customWidth="1"/>
    <col min="4357" max="4357" width="15.42578125" style="3046" customWidth="1"/>
    <col min="4358" max="4358" width="14.42578125" style="3046" customWidth="1"/>
    <col min="4359" max="4360" width="15.42578125" style="3046" customWidth="1"/>
    <col min="4361" max="4361" width="10.5703125" style="3046" customWidth="1"/>
    <col min="4362" max="4370" width="15.42578125" style="3046" customWidth="1"/>
    <col min="4371" max="4608" width="15.42578125" style="3046"/>
    <col min="4609" max="4609" width="11.85546875" style="3046" customWidth="1"/>
    <col min="4610" max="4610" width="12.140625" style="3046" customWidth="1"/>
    <col min="4611" max="4611" width="13.140625" style="3046" customWidth="1"/>
    <col min="4612" max="4612" width="13.42578125" style="3046" customWidth="1"/>
    <col min="4613" max="4613" width="15.42578125" style="3046" customWidth="1"/>
    <col min="4614" max="4614" width="14.42578125" style="3046" customWidth="1"/>
    <col min="4615" max="4616" width="15.42578125" style="3046" customWidth="1"/>
    <col min="4617" max="4617" width="10.5703125" style="3046" customWidth="1"/>
    <col min="4618" max="4626" width="15.42578125" style="3046" customWidth="1"/>
    <col min="4627" max="4864" width="15.42578125" style="3046"/>
    <col min="4865" max="4865" width="11.85546875" style="3046" customWidth="1"/>
    <col min="4866" max="4866" width="12.140625" style="3046" customWidth="1"/>
    <col min="4867" max="4867" width="13.140625" style="3046" customWidth="1"/>
    <col min="4868" max="4868" width="13.42578125" style="3046" customWidth="1"/>
    <col min="4869" max="4869" width="15.42578125" style="3046" customWidth="1"/>
    <col min="4870" max="4870" width="14.42578125" style="3046" customWidth="1"/>
    <col min="4871" max="4872" width="15.42578125" style="3046" customWidth="1"/>
    <col min="4873" max="4873" width="10.5703125" style="3046" customWidth="1"/>
    <col min="4874" max="4882" width="15.42578125" style="3046" customWidth="1"/>
    <col min="4883" max="5120" width="15.42578125" style="3046"/>
    <col min="5121" max="5121" width="11.85546875" style="3046" customWidth="1"/>
    <col min="5122" max="5122" width="12.140625" style="3046" customWidth="1"/>
    <col min="5123" max="5123" width="13.140625" style="3046" customWidth="1"/>
    <col min="5124" max="5124" width="13.42578125" style="3046" customWidth="1"/>
    <col min="5125" max="5125" width="15.42578125" style="3046" customWidth="1"/>
    <col min="5126" max="5126" width="14.42578125" style="3046" customWidth="1"/>
    <col min="5127" max="5128" width="15.42578125" style="3046" customWidth="1"/>
    <col min="5129" max="5129" width="10.5703125" style="3046" customWidth="1"/>
    <col min="5130" max="5138" width="15.42578125" style="3046" customWidth="1"/>
    <col min="5139" max="5376" width="15.42578125" style="3046"/>
    <col min="5377" max="5377" width="11.85546875" style="3046" customWidth="1"/>
    <col min="5378" max="5378" width="12.140625" style="3046" customWidth="1"/>
    <col min="5379" max="5379" width="13.140625" style="3046" customWidth="1"/>
    <col min="5380" max="5380" width="13.42578125" style="3046" customWidth="1"/>
    <col min="5381" max="5381" width="15.42578125" style="3046" customWidth="1"/>
    <col min="5382" max="5382" width="14.42578125" style="3046" customWidth="1"/>
    <col min="5383" max="5384" width="15.42578125" style="3046" customWidth="1"/>
    <col min="5385" max="5385" width="10.5703125" style="3046" customWidth="1"/>
    <col min="5386" max="5394" width="15.42578125" style="3046" customWidth="1"/>
    <col min="5395" max="5632" width="15.42578125" style="3046"/>
    <col min="5633" max="5633" width="11.85546875" style="3046" customWidth="1"/>
    <col min="5634" max="5634" width="12.140625" style="3046" customWidth="1"/>
    <col min="5635" max="5635" width="13.140625" style="3046" customWidth="1"/>
    <col min="5636" max="5636" width="13.42578125" style="3046" customWidth="1"/>
    <col min="5637" max="5637" width="15.42578125" style="3046" customWidth="1"/>
    <col min="5638" max="5638" width="14.42578125" style="3046" customWidth="1"/>
    <col min="5639" max="5640" width="15.42578125" style="3046" customWidth="1"/>
    <col min="5641" max="5641" width="10.5703125" style="3046" customWidth="1"/>
    <col min="5642" max="5650" width="15.42578125" style="3046" customWidth="1"/>
    <col min="5651" max="5888" width="15.42578125" style="3046"/>
    <col min="5889" max="5889" width="11.85546875" style="3046" customWidth="1"/>
    <col min="5890" max="5890" width="12.140625" style="3046" customWidth="1"/>
    <col min="5891" max="5891" width="13.140625" style="3046" customWidth="1"/>
    <col min="5892" max="5892" width="13.42578125" style="3046" customWidth="1"/>
    <col min="5893" max="5893" width="15.42578125" style="3046" customWidth="1"/>
    <col min="5894" max="5894" width="14.42578125" style="3046" customWidth="1"/>
    <col min="5895" max="5896" width="15.42578125" style="3046" customWidth="1"/>
    <col min="5897" max="5897" width="10.5703125" style="3046" customWidth="1"/>
    <col min="5898" max="5906" width="15.42578125" style="3046" customWidth="1"/>
    <col min="5907" max="6144" width="15.42578125" style="3046"/>
    <col min="6145" max="6145" width="11.85546875" style="3046" customWidth="1"/>
    <col min="6146" max="6146" width="12.140625" style="3046" customWidth="1"/>
    <col min="6147" max="6147" width="13.140625" style="3046" customWidth="1"/>
    <col min="6148" max="6148" width="13.42578125" style="3046" customWidth="1"/>
    <col min="6149" max="6149" width="15.42578125" style="3046" customWidth="1"/>
    <col min="6150" max="6150" width="14.42578125" style="3046" customWidth="1"/>
    <col min="6151" max="6152" width="15.42578125" style="3046" customWidth="1"/>
    <col min="6153" max="6153" width="10.5703125" style="3046" customWidth="1"/>
    <col min="6154" max="6162" width="15.42578125" style="3046" customWidth="1"/>
    <col min="6163" max="6400" width="15.42578125" style="3046"/>
    <col min="6401" max="6401" width="11.85546875" style="3046" customWidth="1"/>
    <col min="6402" max="6402" width="12.140625" style="3046" customWidth="1"/>
    <col min="6403" max="6403" width="13.140625" style="3046" customWidth="1"/>
    <col min="6404" max="6404" width="13.42578125" style="3046" customWidth="1"/>
    <col min="6405" max="6405" width="15.42578125" style="3046" customWidth="1"/>
    <col min="6406" max="6406" width="14.42578125" style="3046" customWidth="1"/>
    <col min="6407" max="6408" width="15.42578125" style="3046" customWidth="1"/>
    <col min="6409" max="6409" width="10.5703125" style="3046" customWidth="1"/>
    <col min="6410" max="6418" width="15.42578125" style="3046" customWidth="1"/>
    <col min="6419" max="6656" width="15.42578125" style="3046"/>
    <col min="6657" max="6657" width="11.85546875" style="3046" customWidth="1"/>
    <col min="6658" max="6658" width="12.140625" style="3046" customWidth="1"/>
    <col min="6659" max="6659" width="13.140625" style="3046" customWidth="1"/>
    <col min="6660" max="6660" width="13.42578125" style="3046" customWidth="1"/>
    <col min="6661" max="6661" width="15.42578125" style="3046" customWidth="1"/>
    <col min="6662" max="6662" width="14.42578125" style="3046" customWidth="1"/>
    <col min="6663" max="6664" width="15.42578125" style="3046" customWidth="1"/>
    <col min="6665" max="6665" width="10.5703125" style="3046" customWidth="1"/>
    <col min="6666" max="6674" width="15.42578125" style="3046" customWidth="1"/>
    <col min="6675" max="6912" width="15.42578125" style="3046"/>
    <col min="6913" max="6913" width="11.85546875" style="3046" customWidth="1"/>
    <col min="6914" max="6914" width="12.140625" style="3046" customWidth="1"/>
    <col min="6915" max="6915" width="13.140625" style="3046" customWidth="1"/>
    <col min="6916" max="6916" width="13.42578125" style="3046" customWidth="1"/>
    <col min="6917" max="6917" width="15.42578125" style="3046" customWidth="1"/>
    <col min="6918" max="6918" width="14.42578125" style="3046" customWidth="1"/>
    <col min="6919" max="6920" width="15.42578125" style="3046" customWidth="1"/>
    <col min="6921" max="6921" width="10.5703125" style="3046" customWidth="1"/>
    <col min="6922" max="6930" width="15.42578125" style="3046" customWidth="1"/>
    <col min="6931" max="7168" width="15.42578125" style="3046"/>
    <col min="7169" max="7169" width="11.85546875" style="3046" customWidth="1"/>
    <col min="7170" max="7170" width="12.140625" style="3046" customWidth="1"/>
    <col min="7171" max="7171" width="13.140625" style="3046" customWidth="1"/>
    <col min="7172" max="7172" width="13.42578125" style="3046" customWidth="1"/>
    <col min="7173" max="7173" width="15.42578125" style="3046" customWidth="1"/>
    <col min="7174" max="7174" width="14.42578125" style="3046" customWidth="1"/>
    <col min="7175" max="7176" width="15.42578125" style="3046" customWidth="1"/>
    <col min="7177" max="7177" width="10.5703125" style="3046" customWidth="1"/>
    <col min="7178" max="7186" width="15.42578125" style="3046" customWidth="1"/>
    <col min="7187" max="7424" width="15.42578125" style="3046"/>
    <col min="7425" max="7425" width="11.85546875" style="3046" customWidth="1"/>
    <col min="7426" max="7426" width="12.140625" style="3046" customWidth="1"/>
    <col min="7427" max="7427" width="13.140625" style="3046" customWidth="1"/>
    <col min="7428" max="7428" width="13.42578125" style="3046" customWidth="1"/>
    <col min="7429" max="7429" width="15.42578125" style="3046" customWidth="1"/>
    <col min="7430" max="7430" width="14.42578125" style="3046" customWidth="1"/>
    <col min="7431" max="7432" width="15.42578125" style="3046" customWidth="1"/>
    <col min="7433" max="7433" width="10.5703125" style="3046" customWidth="1"/>
    <col min="7434" max="7442" width="15.42578125" style="3046" customWidth="1"/>
    <col min="7443" max="7680" width="15.42578125" style="3046"/>
    <col min="7681" max="7681" width="11.85546875" style="3046" customWidth="1"/>
    <col min="7682" max="7682" width="12.140625" style="3046" customWidth="1"/>
    <col min="7683" max="7683" width="13.140625" style="3046" customWidth="1"/>
    <col min="7684" max="7684" width="13.42578125" style="3046" customWidth="1"/>
    <col min="7685" max="7685" width="15.42578125" style="3046" customWidth="1"/>
    <col min="7686" max="7686" width="14.42578125" style="3046" customWidth="1"/>
    <col min="7687" max="7688" width="15.42578125" style="3046" customWidth="1"/>
    <col min="7689" max="7689" width="10.5703125" style="3046" customWidth="1"/>
    <col min="7690" max="7698" width="15.42578125" style="3046" customWidth="1"/>
    <col min="7699" max="7936" width="15.42578125" style="3046"/>
    <col min="7937" max="7937" width="11.85546875" style="3046" customWidth="1"/>
    <col min="7938" max="7938" width="12.140625" style="3046" customWidth="1"/>
    <col min="7939" max="7939" width="13.140625" style="3046" customWidth="1"/>
    <col min="7940" max="7940" width="13.42578125" style="3046" customWidth="1"/>
    <col min="7941" max="7941" width="15.42578125" style="3046" customWidth="1"/>
    <col min="7942" max="7942" width="14.42578125" style="3046" customWidth="1"/>
    <col min="7943" max="7944" width="15.42578125" style="3046" customWidth="1"/>
    <col min="7945" max="7945" width="10.5703125" style="3046" customWidth="1"/>
    <col min="7946" max="7954" width="15.42578125" style="3046" customWidth="1"/>
    <col min="7955" max="8192" width="15.42578125" style="3046"/>
    <col min="8193" max="8193" width="11.85546875" style="3046" customWidth="1"/>
    <col min="8194" max="8194" width="12.140625" style="3046" customWidth="1"/>
    <col min="8195" max="8195" width="13.140625" style="3046" customWidth="1"/>
    <col min="8196" max="8196" width="13.42578125" style="3046" customWidth="1"/>
    <col min="8197" max="8197" width="15.42578125" style="3046" customWidth="1"/>
    <col min="8198" max="8198" width="14.42578125" style="3046" customWidth="1"/>
    <col min="8199" max="8200" width="15.42578125" style="3046" customWidth="1"/>
    <col min="8201" max="8201" width="10.5703125" style="3046" customWidth="1"/>
    <col min="8202" max="8210" width="15.42578125" style="3046" customWidth="1"/>
    <col min="8211" max="8448" width="15.42578125" style="3046"/>
    <col min="8449" max="8449" width="11.85546875" style="3046" customWidth="1"/>
    <col min="8450" max="8450" width="12.140625" style="3046" customWidth="1"/>
    <col min="8451" max="8451" width="13.140625" style="3046" customWidth="1"/>
    <col min="8452" max="8452" width="13.42578125" style="3046" customWidth="1"/>
    <col min="8453" max="8453" width="15.42578125" style="3046" customWidth="1"/>
    <col min="8454" max="8454" width="14.42578125" style="3046" customWidth="1"/>
    <col min="8455" max="8456" width="15.42578125" style="3046" customWidth="1"/>
    <col min="8457" max="8457" width="10.5703125" style="3046" customWidth="1"/>
    <col min="8458" max="8466" width="15.42578125" style="3046" customWidth="1"/>
    <col min="8467" max="8704" width="15.42578125" style="3046"/>
    <col min="8705" max="8705" width="11.85546875" style="3046" customWidth="1"/>
    <col min="8706" max="8706" width="12.140625" style="3046" customWidth="1"/>
    <col min="8707" max="8707" width="13.140625" style="3046" customWidth="1"/>
    <col min="8708" max="8708" width="13.42578125" style="3046" customWidth="1"/>
    <col min="8709" max="8709" width="15.42578125" style="3046" customWidth="1"/>
    <col min="8710" max="8710" width="14.42578125" style="3046" customWidth="1"/>
    <col min="8711" max="8712" width="15.42578125" style="3046" customWidth="1"/>
    <col min="8713" max="8713" width="10.5703125" style="3046" customWidth="1"/>
    <col min="8714" max="8722" width="15.42578125" style="3046" customWidth="1"/>
    <col min="8723" max="8960" width="15.42578125" style="3046"/>
    <col min="8961" max="8961" width="11.85546875" style="3046" customWidth="1"/>
    <col min="8962" max="8962" width="12.140625" style="3046" customWidth="1"/>
    <col min="8963" max="8963" width="13.140625" style="3046" customWidth="1"/>
    <col min="8964" max="8964" width="13.42578125" style="3046" customWidth="1"/>
    <col min="8965" max="8965" width="15.42578125" style="3046" customWidth="1"/>
    <col min="8966" max="8966" width="14.42578125" style="3046" customWidth="1"/>
    <col min="8967" max="8968" width="15.42578125" style="3046" customWidth="1"/>
    <col min="8969" max="8969" width="10.5703125" style="3046" customWidth="1"/>
    <col min="8970" max="8978" width="15.42578125" style="3046" customWidth="1"/>
    <col min="8979" max="9216" width="15.42578125" style="3046"/>
    <col min="9217" max="9217" width="11.85546875" style="3046" customWidth="1"/>
    <col min="9218" max="9218" width="12.140625" style="3046" customWidth="1"/>
    <col min="9219" max="9219" width="13.140625" style="3046" customWidth="1"/>
    <col min="9220" max="9220" width="13.42578125" style="3046" customWidth="1"/>
    <col min="9221" max="9221" width="15.42578125" style="3046" customWidth="1"/>
    <col min="9222" max="9222" width="14.42578125" style="3046" customWidth="1"/>
    <col min="9223" max="9224" width="15.42578125" style="3046" customWidth="1"/>
    <col min="9225" max="9225" width="10.5703125" style="3046" customWidth="1"/>
    <col min="9226" max="9234" width="15.42578125" style="3046" customWidth="1"/>
    <col min="9235" max="9472" width="15.42578125" style="3046"/>
    <col min="9473" max="9473" width="11.85546875" style="3046" customWidth="1"/>
    <col min="9474" max="9474" width="12.140625" style="3046" customWidth="1"/>
    <col min="9475" max="9475" width="13.140625" style="3046" customWidth="1"/>
    <col min="9476" max="9476" width="13.42578125" style="3046" customWidth="1"/>
    <col min="9477" max="9477" width="15.42578125" style="3046" customWidth="1"/>
    <col min="9478" max="9478" width="14.42578125" style="3046" customWidth="1"/>
    <col min="9479" max="9480" width="15.42578125" style="3046" customWidth="1"/>
    <col min="9481" max="9481" width="10.5703125" style="3046" customWidth="1"/>
    <col min="9482" max="9490" width="15.42578125" style="3046" customWidth="1"/>
    <col min="9491" max="9728" width="15.42578125" style="3046"/>
    <col min="9729" max="9729" width="11.85546875" style="3046" customWidth="1"/>
    <col min="9730" max="9730" width="12.140625" style="3046" customWidth="1"/>
    <col min="9731" max="9731" width="13.140625" style="3046" customWidth="1"/>
    <col min="9732" max="9732" width="13.42578125" style="3046" customWidth="1"/>
    <col min="9733" max="9733" width="15.42578125" style="3046" customWidth="1"/>
    <col min="9734" max="9734" width="14.42578125" style="3046" customWidth="1"/>
    <col min="9735" max="9736" width="15.42578125" style="3046" customWidth="1"/>
    <col min="9737" max="9737" width="10.5703125" style="3046" customWidth="1"/>
    <col min="9738" max="9746" width="15.42578125" style="3046" customWidth="1"/>
    <col min="9747" max="9984" width="15.42578125" style="3046"/>
    <col min="9985" max="9985" width="11.85546875" style="3046" customWidth="1"/>
    <col min="9986" max="9986" width="12.140625" style="3046" customWidth="1"/>
    <col min="9987" max="9987" width="13.140625" style="3046" customWidth="1"/>
    <col min="9988" max="9988" width="13.42578125" style="3046" customWidth="1"/>
    <col min="9989" max="9989" width="15.42578125" style="3046" customWidth="1"/>
    <col min="9990" max="9990" width="14.42578125" style="3046" customWidth="1"/>
    <col min="9991" max="9992" width="15.42578125" style="3046" customWidth="1"/>
    <col min="9993" max="9993" width="10.5703125" style="3046" customWidth="1"/>
    <col min="9994" max="10002" width="15.42578125" style="3046" customWidth="1"/>
    <col min="10003" max="10240" width="15.42578125" style="3046"/>
    <col min="10241" max="10241" width="11.85546875" style="3046" customWidth="1"/>
    <col min="10242" max="10242" width="12.140625" style="3046" customWidth="1"/>
    <col min="10243" max="10243" width="13.140625" style="3046" customWidth="1"/>
    <col min="10244" max="10244" width="13.42578125" style="3046" customWidth="1"/>
    <col min="10245" max="10245" width="15.42578125" style="3046" customWidth="1"/>
    <col min="10246" max="10246" width="14.42578125" style="3046" customWidth="1"/>
    <col min="10247" max="10248" width="15.42578125" style="3046" customWidth="1"/>
    <col min="10249" max="10249" width="10.5703125" style="3046" customWidth="1"/>
    <col min="10250" max="10258" width="15.42578125" style="3046" customWidth="1"/>
    <col min="10259" max="10496" width="15.42578125" style="3046"/>
    <col min="10497" max="10497" width="11.85546875" style="3046" customWidth="1"/>
    <col min="10498" max="10498" width="12.140625" style="3046" customWidth="1"/>
    <col min="10499" max="10499" width="13.140625" style="3046" customWidth="1"/>
    <col min="10500" max="10500" width="13.42578125" style="3046" customWidth="1"/>
    <col min="10501" max="10501" width="15.42578125" style="3046" customWidth="1"/>
    <col min="10502" max="10502" width="14.42578125" style="3046" customWidth="1"/>
    <col min="10503" max="10504" width="15.42578125" style="3046" customWidth="1"/>
    <col min="10505" max="10505" width="10.5703125" style="3046" customWidth="1"/>
    <col min="10506" max="10514" width="15.42578125" style="3046" customWidth="1"/>
    <col min="10515" max="10752" width="15.42578125" style="3046"/>
    <col min="10753" max="10753" width="11.85546875" style="3046" customWidth="1"/>
    <col min="10754" max="10754" width="12.140625" style="3046" customWidth="1"/>
    <col min="10755" max="10755" width="13.140625" style="3046" customWidth="1"/>
    <col min="10756" max="10756" width="13.42578125" style="3046" customWidth="1"/>
    <col min="10757" max="10757" width="15.42578125" style="3046" customWidth="1"/>
    <col min="10758" max="10758" width="14.42578125" style="3046" customWidth="1"/>
    <col min="10759" max="10760" width="15.42578125" style="3046" customWidth="1"/>
    <col min="10761" max="10761" width="10.5703125" style="3046" customWidth="1"/>
    <col min="10762" max="10770" width="15.42578125" style="3046" customWidth="1"/>
    <col min="10771" max="11008" width="15.42578125" style="3046"/>
    <col min="11009" max="11009" width="11.85546875" style="3046" customWidth="1"/>
    <col min="11010" max="11010" width="12.140625" style="3046" customWidth="1"/>
    <col min="11011" max="11011" width="13.140625" style="3046" customWidth="1"/>
    <col min="11012" max="11012" width="13.42578125" style="3046" customWidth="1"/>
    <col min="11013" max="11013" width="15.42578125" style="3046" customWidth="1"/>
    <col min="11014" max="11014" width="14.42578125" style="3046" customWidth="1"/>
    <col min="11015" max="11016" width="15.42578125" style="3046" customWidth="1"/>
    <col min="11017" max="11017" width="10.5703125" style="3046" customWidth="1"/>
    <col min="11018" max="11026" width="15.42578125" style="3046" customWidth="1"/>
    <col min="11027" max="11264" width="15.42578125" style="3046"/>
    <col min="11265" max="11265" width="11.85546875" style="3046" customWidth="1"/>
    <col min="11266" max="11266" width="12.140625" style="3046" customWidth="1"/>
    <col min="11267" max="11267" width="13.140625" style="3046" customWidth="1"/>
    <col min="11268" max="11268" width="13.42578125" style="3046" customWidth="1"/>
    <col min="11269" max="11269" width="15.42578125" style="3046" customWidth="1"/>
    <col min="11270" max="11270" width="14.42578125" style="3046" customWidth="1"/>
    <col min="11271" max="11272" width="15.42578125" style="3046" customWidth="1"/>
    <col min="11273" max="11273" width="10.5703125" style="3046" customWidth="1"/>
    <col min="11274" max="11282" width="15.42578125" style="3046" customWidth="1"/>
    <col min="11283" max="11520" width="15.42578125" style="3046"/>
    <col min="11521" max="11521" width="11.85546875" style="3046" customWidth="1"/>
    <col min="11522" max="11522" width="12.140625" style="3046" customWidth="1"/>
    <col min="11523" max="11523" width="13.140625" style="3046" customWidth="1"/>
    <col min="11524" max="11524" width="13.42578125" style="3046" customWidth="1"/>
    <col min="11525" max="11525" width="15.42578125" style="3046" customWidth="1"/>
    <col min="11526" max="11526" width="14.42578125" style="3046" customWidth="1"/>
    <col min="11527" max="11528" width="15.42578125" style="3046" customWidth="1"/>
    <col min="11529" max="11529" width="10.5703125" style="3046" customWidth="1"/>
    <col min="11530" max="11538" width="15.42578125" style="3046" customWidth="1"/>
    <col min="11539" max="11776" width="15.42578125" style="3046"/>
    <col min="11777" max="11777" width="11.85546875" style="3046" customWidth="1"/>
    <col min="11778" max="11778" width="12.140625" style="3046" customWidth="1"/>
    <col min="11779" max="11779" width="13.140625" style="3046" customWidth="1"/>
    <col min="11780" max="11780" width="13.42578125" style="3046" customWidth="1"/>
    <col min="11781" max="11781" width="15.42578125" style="3046" customWidth="1"/>
    <col min="11782" max="11782" width="14.42578125" style="3046" customWidth="1"/>
    <col min="11783" max="11784" width="15.42578125" style="3046" customWidth="1"/>
    <col min="11785" max="11785" width="10.5703125" style="3046" customWidth="1"/>
    <col min="11786" max="11794" width="15.42578125" style="3046" customWidth="1"/>
    <col min="11795" max="12032" width="15.42578125" style="3046"/>
    <col min="12033" max="12033" width="11.85546875" style="3046" customWidth="1"/>
    <col min="12034" max="12034" width="12.140625" style="3046" customWidth="1"/>
    <col min="12035" max="12035" width="13.140625" style="3046" customWidth="1"/>
    <col min="12036" max="12036" width="13.42578125" style="3046" customWidth="1"/>
    <col min="12037" max="12037" width="15.42578125" style="3046" customWidth="1"/>
    <col min="12038" max="12038" width="14.42578125" style="3046" customWidth="1"/>
    <col min="12039" max="12040" width="15.42578125" style="3046" customWidth="1"/>
    <col min="12041" max="12041" width="10.5703125" style="3046" customWidth="1"/>
    <col min="12042" max="12050" width="15.42578125" style="3046" customWidth="1"/>
    <col min="12051" max="12288" width="15.42578125" style="3046"/>
    <col min="12289" max="12289" width="11.85546875" style="3046" customWidth="1"/>
    <col min="12290" max="12290" width="12.140625" style="3046" customWidth="1"/>
    <col min="12291" max="12291" width="13.140625" style="3046" customWidth="1"/>
    <col min="12292" max="12292" width="13.42578125" style="3046" customWidth="1"/>
    <col min="12293" max="12293" width="15.42578125" style="3046" customWidth="1"/>
    <col min="12294" max="12294" width="14.42578125" style="3046" customWidth="1"/>
    <col min="12295" max="12296" width="15.42578125" style="3046" customWidth="1"/>
    <col min="12297" max="12297" width="10.5703125" style="3046" customWidth="1"/>
    <col min="12298" max="12306" width="15.42578125" style="3046" customWidth="1"/>
    <col min="12307" max="12544" width="15.42578125" style="3046"/>
    <col min="12545" max="12545" width="11.85546875" style="3046" customWidth="1"/>
    <col min="12546" max="12546" width="12.140625" style="3046" customWidth="1"/>
    <col min="12547" max="12547" width="13.140625" style="3046" customWidth="1"/>
    <col min="12548" max="12548" width="13.42578125" style="3046" customWidth="1"/>
    <col min="12549" max="12549" width="15.42578125" style="3046" customWidth="1"/>
    <col min="12550" max="12550" width="14.42578125" style="3046" customWidth="1"/>
    <col min="12551" max="12552" width="15.42578125" style="3046" customWidth="1"/>
    <col min="12553" max="12553" width="10.5703125" style="3046" customWidth="1"/>
    <col min="12554" max="12562" width="15.42578125" style="3046" customWidth="1"/>
    <col min="12563" max="12800" width="15.42578125" style="3046"/>
    <col min="12801" max="12801" width="11.85546875" style="3046" customWidth="1"/>
    <col min="12802" max="12802" width="12.140625" style="3046" customWidth="1"/>
    <col min="12803" max="12803" width="13.140625" style="3046" customWidth="1"/>
    <col min="12804" max="12804" width="13.42578125" style="3046" customWidth="1"/>
    <col min="12805" max="12805" width="15.42578125" style="3046" customWidth="1"/>
    <col min="12806" max="12806" width="14.42578125" style="3046" customWidth="1"/>
    <col min="12807" max="12808" width="15.42578125" style="3046" customWidth="1"/>
    <col min="12809" max="12809" width="10.5703125" style="3046" customWidth="1"/>
    <col min="12810" max="12818" width="15.42578125" style="3046" customWidth="1"/>
    <col min="12819" max="13056" width="15.42578125" style="3046"/>
    <col min="13057" max="13057" width="11.85546875" style="3046" customWidth="1"/>
    <col min="13058" max="13058" width="12.140625" style="3046" customWidth="1"/>
    <col min="13059" max="13059" width="13.140625" style="3046" customWidth="1"/>
    <col min="13060" max="13060" width="13.42578125" style="3046" customWidth="1"/>
    <col min="13061" max="13061" width="15.42578125" style="3046" customWidth="1"/>
    <col min="13062" max="13062" width="14.42578125" style="3046" customWidth="1"/>
    <col min="13063" max="13064" width="15.42578125" style="3046" customWidth="1"/>
    <col min="13065" max="13065" width="10.5703125" style="3046" customWidth="1"/>
    <col min="13066" max="13074" width="15.42578125" style="3046" customWidth="1"/>
    <col min="13075" max="13312" width="15.42578125" style="3046"/>
    <col min="13313" max="13313" width="11.85546875" style="3046" customWidth="1"/>
    <col min="13314" max="13314" width="12.140625" style="3046" customWidth="1"/>
    <col min="13315" max="13315" width="13.140625" style="3046" customWidth="1"/>
    <col min="13316" max="13316" width="13.42578125" style="3046" customWidth="1"/>
    <col min="13317" max="13317" width="15.42578125" style="3046" customWidth="1"/>
    <col min="13318" max="13318" width="14.42578125" style="3046" customWidth="1"/>
    <col min="13319" max="13320" width="15.42578125" style="3046" customWidth="1"/>
    <col min="13321" max="13321" width="10.5703125" style="3046" customWidth="1"/>
    <col min="13322" max="13330" width="15.42578125" style="3046" customWidth="1"/>
    <col min="13331" max="13568" width="15.42578125" style="3046"/>
    <col min="13569" max="13569" width="11.85546875" style="3046" customWidth="1"/>
    <col min="13570" max="13570" width="12.140625" style="3046" customWidth="1"/>
    <col min="13571" max="13571" width="13.140625" style="3046" customWidth="1"/>
    <col min="13572" max="13572" width="13.42578125" style="3046" customWidth="1"/>
    <col min="13573" max="13573" width="15.42578125" style="3046" customWidth="1"/>
    <col min="13574" max="13574" width="14.42578125" style="3046" customWidth="1"/>
    <col min="13575" max="13576" width="15.42578125" style="3046" customWidth="1"/>
    <col min="13577" max="13577" width="10.5703125" style="3046" customWidth="1"/>
    <col min="13578" max="13586" width="15.42578125" style="3046" customWidth="1"/>
    <col min="13587" max="13824" width="15.42578125" style="3046"/>
    <col min="13825" max="13825" width="11.85546875" style="3046" customWidth="1"/>
    <col min="13826" max="13826" width="12.140625" style="3046" customWidth="1"/>
    <col min="13827" max="13827" width="13.140625" style="3046" customWidth="1"/>
    <col min="13828" max="13828" width="13.42578125" style="3046" customWidth="1"/>
    <col min="13829" max="13829" width="15.42578125" style="3046" customWidth="1"/>
    <col min="13830" max="13830" width="14.42578125" style="3046" customWidth="1"/>
    <col min="13831" max="13832" width="15.42578125" style="3046" customWidth="1"/>
    <col min="13833" max="13833" width="10.5703125" style="3046" customWidth="1"/>
    <col min="13834" max="13842" width="15.42578125" style="3046" customWidth="1"/>
    <col min="13843" max="14080" width="15.42578125" style="3046"/>
    <col min="14081" max="14081" width="11.85546875" style="3046" customWidth="1"/>
    <col min="14082" max="14082" width="12.140625" style="3046" customWidth="1"/>
    <col min="14083" max="14083" width="13.140625" style="3046" customWidth="1"/>
    <col min="14084" max="14084" width="13.42578125" style="3046" customWidth="1"/>
    <col min="14085" max="14085" width="15.42578125" style="3046" customWidth="1"/>
    <col min="14086" max="14086" width="14.42578125" style="3046" customWidth="1"/>
    <col min="14087" max="14088" width="15.42578125" style="3046" customWidth="1"/>
    <col min="14089" max="14089" width="10.5703125" style="3046" customWidth="1"/>
    <col min="14090" max="14098" width="15.42578125" style="3046" customWidth="1"/>
    <col min="14099" max="14336" width="15.42578125" style="3046"/>
    <col min="14337" max="14337" width="11.85546875" style="3046" customWidth="1"/>
    <col min="14338" max="14338" width="12.140625" style="3046" customWidth="1"/>
    <col min="14339" max="14339" width="13.140625" style="3046" customWidth="1"/>
    <col min="14340" max="14340" width="13.42578125" style="3046" customWidth="1"/>
    <col min="14341" max="14341" width="15.42578125" style="3046" customWidth="1"/>
    <col min="14342" max="14342" width="14.42578125" style="3046" customWidth="1"/>
    <col min="14343" max="14344" width="15.42578125" style="3046" customWidth="1"/>
    <col min="14345" max="14345" width="10.5703125" style="3046" customWidth="1"/>
    <col min="14346" max="14354" width="15.42578125" style="3046" customWidth="1"/>
    <col min="14355" max="14592" width="15.42578125" style="3046"/>
    <col min="14593" max="14593" width="11.85546875" style="3046" customWidth="1"/>
    <col min="14594" max="14594" width="12.140625" style="3046" customWidth="1"/>
    <col min="14595" max="14595" width="13.140625" style="3046" customWidth="1"/>
    <col min="14596" max="14596" width="13.42578125" style="3046" customWidth="1"/>
    <col min="14597" max="14597" width="15.42578125" style="3046" customWidth="1"/>
    <col min="14598" max="14598" width="14.42578125" style="3046" customWidth="1"/>
    <col min="14599" max="14600" width="15.42578125" style="3046" customWidth="1"/>
    <col min="14601" max="14601" width="10.5703125" style="3046" customWidth="1"/>
    <col min="14602" max="14610" width="15.42578125" style="3046" customWidth="1"/>
    <col min="14611" max="14848" width="15.42578125" style="3046"/>
    <col min="14849" max="14849" width="11.85546875" style="3046" customWidth="1"/>
    <col min="14850" max="14850" width="12.140625" style="3046" customWidth="1"/>
    <col min="14851" max="14851" width="13.140625" style="3046" customWidth="1"/>
    <col min="14852" max="14852" width="13.42578125" style="3046" customWidth="1"/>
    <col min="14853" max="14853" width="15.42578125" style="3046" customWidth="1"/>
    <col min="14854" max="14854" width="14.42578125" style="3046" customWidth="1"/>
    <col min="14855" max="14856" width="15.42578125" style="3046" customWidth="1"/>
    <col min="14857" max="14857" width="10.5703125" style="3046" customWidth="1"/>
    <col min="14858" max="14866" width="15.42578125" style="3046" customWidth="1"/>
    <col min="14867" max="15104" width="15.42578125" style="3046"/>
    <col min="15105" max="15105" width="11.85546875" style="3046" customWidth="1"/>
    <col min="15106" max="15106" width="12.140625" style="3046" customWidth="1"/>
    <col min="15107" max="15107" width="13.140625" style="3046" customWidth="1"/>
    <col min="15108" max="15108" width="13.42578125" style="3046" customWidth="1"/>
    <col min="15109" max="15109" width="15.42578125" style="3046" customWidth="1"/>
    <col min="15110" max="15110" width="14.42578125" style="3046" customWidth="1"/>
    <col min="15111" max="15112" width="15.42578125" style="3046" customWidth="1"/>
    <col min="15113" max="15113" width="10.5703125" style="3046" customWidth="1"/>
    <col min="15114" max="15122" width="15.42578125" style="3046" customWidth="1"/>
    <col min="15123" max="15360" width="15.42578125" style="3046"/>
    <col min="15361" max="15361" width="11.85546875" style="3046" customWidth="1"/>
    <col min="15362" max="15362" width="12.140625" style="3046" customWidth="1"/>
    <col min="15363" max="15363" width="13.140625" style="3046" customWidth="1"/>
    <col min="15364" max="15364" width="13.42578125" style="3046" customWidth="1"/>
    <col min="15365" max="15365" width="15.42578125" style="3046" customWidth="1"/>
    <col min="15366" max="15366" width="14.42578125" style="3046" customWidth="1"/>
    <col min="15367" max="15368" width="15.42578125" style="3046" customWidth="1"/>
    <col min="15369" max="15369" width="10.5703125" style="3046" customWidth="1"/>
    <col min="15370" max="15378" width="15.42578125" style="3046" customWidth="1"/>
    <col min="15379" max="15616" width="15.42578125" style="3046"/>
    <col min="15617" max="15617" width="11.85546875" style="3046" customWidth="1"/>
    <col min="15618" max="15618" width="12.140625" style="3046" customWidth="1"/>
    <col min="15619" max="15619" width="13.140625" style="3046" customWidth="1"/>
    <col min="15620" max="15620" width="13.42578125" style="3046" customWidth="1"/>
    <col min="15621" max="15621" width="15.42578125" style="3046" customWidth="1"/>
    <col min="15622" max="15622" width="14.42578125" style="3046" customWidth="1"/>
    <col min="15623" max="15624" width="15.42578125" style="3046" customWidth="1"/>
    <col min="15625" max="15625" width="10.5703125" style="3046" customWidth="1"/>
    <col min="15626" max="15634" width="15.42578125" style="3046" customWidth="1"/>
    <col min="15635" max="15872" width="15.42578125" style="3046"/>
    <col min="15873" max="15873" width="11.85546875" style="3046" customWidth="1"/>
    <col min="15874" max="15874" width="12.140625" style="3046" customWidth="1"/>
    <col min="15875" max="15875" width="13.140625" style="3046" customWidth="1"/>
    <col min="15876" max="15876" width="13.42578125" style="3046" customWidth="1"/>
    <col min="15877" max="15877" width="15.42578125" style="3046" customWidth="1"/>
    <col min="15878" max="15878" width="14.42578125" style="3046" customWidth="1"/>
    <col min="15879" max="15880" width="15.42578125" style="3046" customWidth="1"/>
    <col min="15881" max="15881" width="10.5703125" style="3046" customWidth="1"/>
    <col min="15882" max="15890" width="15.42578125" style="3046" customWidth="1"/>
    <col min="15891" max="16128" width="15.42578125" style="3046"/>
    <col min="16129" max="16129" width="11.85546875" style="3046" customWidth="1"/>
    <col min="16130" max="16130" width="12.140625" style="3046" customWidth="1"/>
    <col min="16131" max="16131" width="13.140625" style="3046" customWidth="1"/>
    <col min="16132" max="16132" width="13.42578125" style="3046" customWidth="1"/>
    <col min="16133" max="16133" width="15.42578125" style="3046" customWidth="1"/>
    <col min="16134" max="16134" width="14.42578125" style="3046" customWidth="1"/>
    <col min="16135" max="16136" width="15.42578125" style="3046" customWidth="1"/>
    <col min="16137" max="16137" width="10.5703125" style="3046" customWidth="1"/>
    <col min="16138" max="16146" width="15.42578125" style="3046" customWidth="1"/>
    <col min="16147" max="16384" width="15.42578125" style="3046"/>
  </cols>
  <sheetData>
    <row r="1" spans="1:20" s="3003" customFormat="1" ht="27.75">
      <c r="A1" s="3001" t="s">
        <v>1976</v>
      </c>
      <c r="B1" s="3002"/>
      <c r="C1" s="3002"/>
      <c r="D1" s="3002"/>
      <c r="E1" s="3002"/>
      <c r="F1" s="3002"/>
      <c r="G1" s="3002"/>
      <c r="H1" s="3002"/>
      <c r="I1" s="3002"/>
      <c r="J1" s="3002"/>
      <c r="K1" s="3002"/>
      <c r="L1" s="3002"/>
      <c r="M1" s="3002"/>
    </row>
    <row r="2" spans="1:20" s="3003" customFormat="1">
      <c r="A2" s="3002" t="s">
        <v>1977</v>
      </c>
      <c r="B2" s="3002"/>
      <c r="C2" s="3002"/>
      <c r="D2" s="3002"/>
      <c r="E2" s="3002"/>
      <c r="F2" s="3002"/>
      <c r="G2" s="3002"/>
      <c r="H2" s="3002"/>
      <c r="I2" s="3002"/>
      <c r="J2" s="3002"/>
      <c r="K2" s="3002"/>
      <c r="L2" s="3002"/>
      <c r="M2" s="3002"/>
    </row>
    <row r="3" spans="1:20" s="3003" customFormat="1" ht="23.25" customHeight="1">
      <c r="A3" s="3003" t="s">
        <v>1978</v>
      </c>
      <c r="B3" s="3004"/>
      <c r="I3" s="3003" t="s">
        <v>1979</v>
      </c>
      <c r="N3" s="3005" t="s">
        <v>1980</v>
      </c>
    </row>
    <row r="4" spans="1:20" s="3003" customFormat="1">
      <c r="A4" s="3006"/>
      <c r="B4" s="3007"/>
      <c r="C4" s="3008" t="s">
        <v>1981</v>
      </c>
      <c r="D4" s="3008" t="s">
        <v>1982</v>
      </c>
      <c r="E4" s="3008" t="s">
        <v>1983</v>
      </c>
      <c r="F4" s="3009" t="s">
        <v>1984</v>
      </c>
      <c r="G4" s="3010"/>
      <c r="H4" s="3010"/>
      <c r="I4" s="3011" t="s">
        <v>1985</v>
      </c>
      <c r="J4" s="3009" t="s">
        <v>1986</v>
      </c>
      <c r="K4" s="3010"/>
      <c r="L4" s="3010"/>
      <c r="M4" s="3012" t="s">
        <v>1987</v>
      </c>
      <c r="N4" s="3013"/>
    </row>
    <row r="5" spans="1:20" s="3003" customFormat="1" ht="50.25" customHeight="1">
      <c r="A5" s="3014" t="s">
        <v>195</v>
      </c>
      <c r="B5" s="3015"/>
      <c r="C5" s="3016" t="s">
        <v>1988</v>
      </c>
      <c r="D5" s="3017" t="s">
        <v>1989</v>
      </c>
      <c r="E5" s="3018" t="s">
        <v>1990</v>
      </c>
      <c r="F5" s="3019" t="s">
        <v>1991</v>
      </c>
      <c r="G5" s="3020" t="s">
        <v>1992</v>
      </c>
      <c r="H5" s="3019" t="s">
        <v>1993</v>
      </c>
      <c r="I5" s="3008" t="s">
        <v>1994</v>
      </c>
      <c r="J5" s="3008" t="s">
        <v>1995</v>
      </c>
      <c r="K5" s="3006" t="s">
        <v>1996</v>
      </c>
      <c r="L5" s="3021"/>
      <c r="M5" s="3016" t="s">
        <v>1997</v>
      </c>
      <c r="N5" s="3008" t="s">
        <v>614</v>
      </c>
    </row>
    <row r="6" spans="1:20" s="3003" customFormat="1" ht="36.75" customHeight="1">
      <c r="A6" s="3022"/>
      <c r="B6" s="3023" t="s">
        <v>1998</v>
      </c>
      <c r="C6" s="3024" t="s">
        <v>1999</v>
      </c>
      <c r="D6" s="3024" t="s">
        <v>2000</v>
      </c>
      <c r="E6" s="3024" t="s">
        <v>2001</v>
      </c>
      <c r="F6" s="3025" t="s">
        <v>2002</v>
      </c>
      <c r="G6" s="3026" t="s">
        <v>2003</v>
      </c>
      <c r="H6" s="3027" t="s">
        <v>2004</v>
      </c>
      <c r="I6" s="3028" t="s">
        <v>2005</v>
      </c>
      <c r="J6" s="3029" t="s">
        <v>2006</v>
      </c>
      <c r="K6" s="3030" t="s">
        <v>2007</v>
      </c>
      <c r="L6" s="3031" t="s">
        <v>2008</v>
      </c>
      <c r="M6" s="3028" t="s">
        <v>2009</v>
      </c>
      <c r="N6" s="3028" t="s">
        <v>515</v>
      </c>
    </row>
    <row r="7" spans="1:20" s="3003" customFormat="1">
      <c r="A7" s="3032" t="s">
        <v>90</v>
      </c>
      <c r="B7" s="3033" t="s">
        <v>91</v>
      </c>
      <c r="C7" s="3034">
        <v>245579</v>
      </c>
      <c r="D7" s="3034">
        <v>151</v>
      </c>
      <c r="E7" s="3035">
        <f>D7/C7*100</f>
        <v>6.1487342158735067E-2</v>
      </c>
      <c r="F7" s="3034">
        <v>124</v>
      </c>
      <c r="G7" s="3036">
        <v>27</v>
      </c>
      <c r="H7" s="3036">
        <v>0</v>
      </c>
      <c r="I7" s="3036">
        <v>0</v>
      </c>
      <c r="J7" s="3034">
        <v>0</v>
      </c>
      <c r="K7" s="3037">
        <v>0</v>
      </c>
      <c r="L7" s="3036">
        <v>0</v>
      </c>
      <c r="M7" s="3034">
        <v>0</v>
      </c>
      <c r="N7" s="3037">
        <v>0</v>
      </c>
      <c r="Q7" s="3003">
        <f>I7+H7+G7+F7</f>
        <v>151</v>
      </c>
      <c r="R7" s="3003">
        <f>Q7-D7</f>
        <v>0</v>
      </c>
      <c r="S7" s="3003">
        <f>F7+G7+H7+I7</f>
        <v>151</v>
      </c>
      <c r="T7" s="3003">
        <f>S7-D7</f>
        <v>0</v>
      </c>
    </row>
    <row r="8" spans="1:20" s="3003" customFormat="1">
      <c r="A8" s="3032" t="s">
        <v>2010</v>
      </c>
      <c r="B8" s="3033" t="s">
        <v>93</v>
      </c>
      <c r="C8" s="3034">
        <v>41706</v>
      </c>
      <c r="D8" s="3034">
        <v>263</v>
      </c>
      <c r="E8" s="3035">
        <f t="shared" ref="E8:E27" si="0">D8/C8*100</f>
        <v>0.63060470915455813</v>
      </c>
      <c r="F8" s="3034">
        <v>174</v>
      </c>
      <c r="G8" s="3036">
        <v>86</v>
      </c>
      <c r="H8" s="3034">
        <v>3</v>
      </c>
      <c r="I8" s="3034">
        <v>0</v>
      </c>
      <c r="J8" s="3036">
        <v>0</v>
      </c>
      <c r="K8" s="3038">
        <v>0</v>
      </c>
      <c r="L8" s="3036">
        <v>0</v>
      </c>
      <c r="M8" s="3034">
        <v>0</v>
      </c>
      <c r="N8" s="3038">
        <v>0</v>
      </c>
      <c r="Q8" s="3003">
        <f t="shared" ref="Q8:Q27" si="1">I8+H8+G8+F8</f>
        <v>263</v>
      </c>
      <c r="R8" s="3003">
        <f t="shared" ref="R8:R27" si="2">Q8-D8</f>
        <v>0</v>
      </c>
      <c r="S8" s="3003">
        <f t="shared" ref="S8:S27" si="3">F8+G8+H8+I8</f>
        <v>263</v>
      </c>
      <c r="T8" s="3003">
        <f t="shared" ref="T8:T27" si="4">S8-D8</f>
        <v>0</v>
      </c>
    </row>
    <row r="9" spans="1:20" s="3003" customFormat="1" ht="18" customHeight="1">
      <c r="A9" s="3032" t="s">
        <v>94</v>
      </c>
      <c r="B9" s="3033" t="s">
        <v>95</v>
      </c>
      <c r="C9" s="3034">
        <v>2780</v>
      </c>
      <c r="D9" s="3034">
        <v>180</v>
      </c>
      <c r="E9" s="3035">
        <f t="shared" si="0"/>
        <v>6.4748201438848918</v>
      </c>
      <c r="F9" s="3034">
        <v>43</v>
      </c>
      <c r="G9" s="3036">
        <v>137</v>
      </c>
      <c r="H9" s="3036">
        <v>0</v>
      </c>
      <c r="I9" s="3036">
        <v>0</v>
      </c>
      <c r="J9" s="3036">
        <v>0</v>
      </c>
      <c r="K9" s="3038">
        <v>0</v>
      </c>
      <c r="L9" s="3036">
        <v>0</v>
      </c>
      <c r="M9" s="3034">
        <v>0</v>
      </c>
      <c r="N9" s="3038">
        <v>0</v>
      </c>
      <c r="Q9" s="3003">
        <f t="shared" si="1"/>
        <v>180</v>
      </c>
      <c r="R9" s="3003">
        <f t="shared" si="2"/>
        <v>0</v>
      </c>
      <c r="S9" s="3003">
        <f t="shared" si="3"/>
        <v>180</v>
      </c>
      <c r="T9" s="3003">
        <f t="shared" si="4"/>
        <v>0</v>
      </c>
    </row>
    <row r="10" spans="1:20" s="3003" customFormat="1" ht="18" customHeight="1">
      <c r="A10" s="3032" t="s">
        <v>96</v>
      </c>
      <c r="B10" s="3033" t="s">
        <v>97</v>
      </c>
      <c r="C10" s="3034">
        <v>51214</v>
      </c>
      <c r="D10" s="3034">
        <v>105</v>
      </c>
      <c r="E10" s="3035">
        <f t="shared" si="0"/>
        <v>0.20502206427929862</v>
      </c>
      <c r="F10" s="3034">
        <v>26</v>
      </c>
      <c r="G10" s="3036">
        <v>79</v>
      </c>
      <c r="H10" s="3034">
        <v>0</v>
      </c>
      <c r="I10" s="3034">
        <v>0</v>
      </c>
      <c r="J10" s="3036">
        <v>0</v>
      </c>
      <c r="K10" s="3038">
        <v>0</v>
      </c>
      <c r="L10" s="3036">
        <v>0</v>
      </c>
      <c r="M10" s="3036">
        <v>0</v>
      </c>
      <c r="N10" s="3038">
        <v>0</v>
      </c>
      <c r="Q10" s="3003">
        <f t="shared" si="1"/>
        <v>105</v>
      </c>
      <c r="R10" s="3003">
        <f t="shared" si="2"/>
        <v>0</v>
      </c>
      <c r="S10" s="3003">
        <f t="shared" si="3"/>
        <v>105</v>
      </c>
      <c r="T10" s="3003">
        <f t="shared" si="4"/>
        <v>0</v>
      </c>
    </row>
    <row r="11" spans="1:20" s="3003" customFormat="1" ht="18" customHeight="1">
      <c r="A11" s="3032" t="s">
        <v>208</v>
      </c>
      <c r="B11" s="3033" t="s">
        <v>99</v>
      </c>
      <c r="C11" s="3034">
        <v>117704</v>
      </c>
      <c r="D11" s="3034">
        <v>177</v>
      </c>
      <c r="E11" s="3035">
        <f t="shared" si="0"/>
        <v>0.15037721742676544</v>
      </c>
      <c r="F11" s="3034">
        <v>95</v>
      </c>
      <c r="G11" s="3036">
        <v>82</v>
      </c>
      <c r="H11" s="3034">
        <v>0</v>
      </c>
      <c r="I11" s="3034">
        <v>0</v>
      </c>
      <c r="J11" s="3036">
        <v>0</v>
      </c>
      <c r="K11" s="3038">
        <v>0</v>
      </c>
      <c r="L11" s="3036">
        <v>0</v>
      </c>
      <c r="M11" s="3036">
        <v>0</v>
      </c>
      <c r="N11" s="3038">
        <v>0</v>
      </c>
      <c r="Q11" s="3003">
        <f t="shared" si="1"/>
        <v>177</v>
      </c>
      <c r="R11" s="3003">
        <f t="shared" si="2"/>
        <v>0</v>
      </c>
      <c r="S11" s="3003">
        <f t="shared" si="3"/>
        <v>177</v>
      </c>
      <c r="T11" s="3003">
        <f t="shared" si="4"/>
        <v>0</v>
      </c>
    </row>
    <row r="12" spans="1:20" s="3003" customFormat="1" ht="18" customHeight="1">
      <c r="A12" s="3032" t="s">
        <v>209</v>
      </c>
      <c r="B12" s="3033" t="s">
        <v>103</v>
      </c>
      <c r="C12" s="3034">
        <v>271911</v>
      </c>
      <c r="D12" s="3034">
        <v>610</v>
      </c>
      <c r="E12" s="3035">
        <f t="shared" si="0"/>
        <v>0.2243381106317876</v>
      </c>
      <c r="F12" s="3034">
        <v>49</v>
      </c>
      <c r="G12" s="3036">
        <v>561</v>
      </c>
      <c r="H12" s="3036">
        <v>0</v>
      </c>
      <c r="I12" s="3036">
        <v>0</v>
      </c>
      <c r="J12" s="3034">
        <v>0</v>
      </c>
      <c r="K12" s="3038">
        <v>0</v>
      </c>
      <c r="L12" s="3036">
        <v>0</v>
      </c>
      <c r="M12" s="3034">
        <v>0</v>
      </c>
      <c r="N12" s="3038">
        <v>0</v>
      </c>
      <c r="Q12" s="3003">
        <f t="shared" si="1"/>
        <v>610</v>
      </c>
      <c r="R12" s="3003">
        <f t="shared" si="2"/>
        <v>0</v>
      </c>
      <c r="S12" s="3003">
        <f t="shared" si="3"/>
        <v>610</v>
      </c>
      <c r="T12" s="3003">
        <f t="shared" si="4"/>
        <v>0</v>
      </c>
    </row>
    <row r="13" spans="1:20" s="3003" customFormat="1" ht="18" customHeight="1">
      <c r="A13" s="3032" t="s">
        <v>104</v>
      </c>
      <c r="B13" s="3033" t="s">
        <v>105</v>
      </c>
      <c r="C13" s="3034">
        <v>68196</v>
      </c>
      <c r="D13" s="3034">
        <v>84</v>
      </c>
      <c r="E13" s="3035">
        <f t="shared" si="0"/>
        <v>0.12317437972901636</v>
      </c>
      <c r="F13" s="3034">
        <v>12</v>
      </c>
      <c r="G13" s="3036">
        <v>72</v>
      </c>
      <c r="H13" s="3036">
        <v>0</v>
      </c>
      <c r="I13" s="3036">
        <v>0</v>
      </c>
      <c r="J13" s="3034">
        <v>0</v>
      </c>
      <c r="K13" s="3038">
        <v>0</v>
      </c>
      <c r="L13" s="3036">
        <v>0</v>
      </c>
      <c r="M13" s="3034">
        <v>0</v>
      </c>
      <c r="N13" s="3038">
        <v>0</v>
      </c>
      <c r="Q13" s="3003">
        <f t="shared" si="1"/>
        <v>84</v>
      </c>
      <c r="R13" s="3003">
        <f t="shared" si="2"/>
        <v>0</v>
      </c>
      <c r="S13" s="3003">
        <f t="shared" si="3"/>
        <v>84</v>
      </c>
      <c r="T13" s="3003">
        <f t="shared" si="4"/>
        <v>0</v>
      </c>
    </row>
    <row r="14" spans="1:20" s="3003" customFormat="1" ht="18" customHeight="1">
      <c r="A14" s="3032" t="s">
        <v>106</v>
      </c>
      <c r="B14" s="3039" t="s">
        <v>107</v>
      </c>
      <c r="C14" s="3034">
        <v>1438</v>
      </c>
      <c r="D14" s="3034">
        <v>7</v>
      </c>
      <c r="E14" s="3035">
        <f t="shared" si="0"/>
        <v>0.48678720445062584</v>
      </c>
      <c r="F14" s="3034">
        <v>7</v>
      </c>
      <c r="G14" s="3036">
        <v>0</v>
      </c>
      <c r="H14" s="3034">
        <v>0</v>
      </c>
      <c r="I14" s="3034">
        <v>0</v>
      </c>
      <c r="J14" s="3034">
        <v>0</v>
      </c>
      <c r="K14" s="3038">
        <v>0</v>
      </c>
      <c r="L14" s="3036">
        <v>0</v>
      </c>
      <c r="M14" s="3034">
        <v>0</v>
      </c>
      <c r="N14" s="3038">
        <v>0</v>
      </c>
      <c r="Q14" s="3003">
        <f t="shared" si="1"/>
        <v>7</v>
      </c>
      <c r="R14" s="3003">
        <f t="shared" si="2"/>
        <v>0</v>
      </c>
      <c r="S14" s="3003">
        <f t="shared" si="3"/>
        <v>7</v>
      </c>
      <c r="T14" s="3003">
        <f t="shared" si="4"/>
        <v>0</v>
      </c>
    </row>
    <row r="15" spans="1:20" s="3003" customFormat="1" ht="18" customHeight="1">
      <c r="A15" s="3032" t="s">
        <v>100</v>
      </c>
      <c r="B15" s="3033" t="s">
        <v>101</v>
      </c>
      <c r="C15" s="3034">
        <v>100231</v>
      </c>
      <c r="D15" s="3034">
        <v>236</v>
      </c>
      <c r="E15" s="3035">
        <f t="shared" si="0"/>
        <v>0.23545609641727611</v>
      </c>
      <c r="F15" s="3034">
        <v>5</v>
      </c>
      <c r="G15" s="3036">
        <v>231</v>
      </c>
      <c r="H15" s="3034">
        <v>0</v>
      </c>
      <c r="I15" s="3034">
        <v>0</v>
      </c>
      <c r="J15" s="3034">
        <v>0</v>
      </c>
      <c r="K15" s="3038">
        <v>0</v>
      </c>
      <c r="L15" s="3036">
        <v>0</v>
      </c>
      <c r="M15" s="3034">
        <v>0</v>
      </c>
      <c r="N15" s="3038">
        <v>0</v>
      </c>
      <c r="Q15" s="3003">
        <f t="shared" si="1"/>
        <v>236</v>
      </c>
      <c r="R15" s="3003">
        <f t="shared" si="2"/>
        <v>0</v>
      </c>
      <c r="S15" s="3003">
        <f t="shared" si="3"/>
        <v>236</v>
      </c>
      <c r="T15" s="3003">
        <f t="shared" si="4"/>
        <v>0</v>
      </c>
    </row>
    <row r="16" spans="1:20" s="3003" customFormat="1" ht="18" customHeight="1">
      <c r="A16" s="3032" t="s">
        <v>108</v>
      </c>
      <c r="B16" s="3033" t="s">
        <v>109</v>
      </c>
      <c r="C16" s="3034">
        <v>35066</v>
      </c>
      <c r="D16" s="3034">
        <v>267</v>
      </c>
      <c r="E16" s="3035">
        <f t="shared" si="0"/>
        <v>0.76142131979695438</v>
      </c>
      <c r="F16" s="3034">
        <v>197</v>
      </c>
      <c r="G16" s="3036">
        <v>35</v>
      </c>
      <c r="H16" s="3034">
        <v>35</v>
      </c>
      <c r="I16" s="3034">
        <v>0</v>
      </c>
      <c r="J16" s="3036">
        <v>0</v>
      </c>
      <c r="K16" s="3038">
        <v>0</v>
      </c>
      <c r="L16" s="3036">
        <v>0</v>
      </c>
      <c r="M16" s="3034">
        <v>0</v>
      </c>
      <c r="N16" s="3038">
        <v>0</v>
      </c>
      <c r="Q16" s="3003">
        <f t="shared" si="1"/>
        <v>267</v>
      </c>
      <c r="R16" s="3003">
        <f t="shared" si="2"/>
        <v>0</v>
      </c>
      <c r="S16" s="3003">
        <f t="shared" si="3"/>
        <v>267</v>
      </c>
      <c r="T16" s="3003">
        <f t="shared" si="4"/>
        <v>0</v>
      </c>
    </row>
    <row r="17" spans="1:20" s="3003" customFormat="1" ht="18" customHeight="1">
      <c r="A17" s="3032" t="s">
        <v>110</v>
      </c>
      <c r="B17" s="3033" t="s">
        <v>111</v>
      </c>
      <c r="C17" s="3034">
        <v>6012</v>
      </c>
      <c r="D17" s="3034">
        <v>0</v>
      </c>
      <c r="E17" s="3035">
        <f t="shared" si="0"/>
        <v>0</v>
      </c>
      <c r="F17" s="3034">
        <v>0</v>
      </c>
      <c r="G17" s="3036">
        <v>0</v>
      </c>
      <c r="H17" s="3036">
        <v>0</v>
      </c>
      <c r="I17" s="3036">
        <v>0</v>
      </c>
      <c r="J17" s="3040">
        <v>0</v>
      </c>
      <c r="K17" s="3038">
        <v>0</v>
      </c>
      <c r="L17" s="3036">
        <v>0</v>
      </c>
      <c r="M17" s="3034">
        <v>0</v>
      </c>
      <c r="N17" s="3038">
        <v>0</v>
      </c>
      <c r="Q17" s="3003">
        <f t="shared" si="1"/>
        <v>0</v>
      </c>
      <c r="R17" s="3003">
        <f t="shared" si="2"/>
        <v>0</v>
      </c>
      <c r="S17" s="3003">
        <f t="shared" si="3"/>
        <v>0</v>
      </c>
      <c r="T17" s="3003">
        <f t="shared" si="4"/>
        <v>0</v>
      </c>
    </row>
    <row r="18" spans="1:20" s="3003" customFormat="1" ht="18" customHeight="1">
      <c r="A18" s="3032" t="s">
        <v>112</v>
      </c>
      <c r="B18" s="3033" t="s">
        <v>113</v>
      </c>
      <c r="C18" s="3034">
        <v>8912</v>
      </c>
      <c r="D18" s="3034">
        <v>1</v>
      </c>
      <c r="E18" s="3035">
        <f t="shared" si="0"/>
        <v>1.1220825852782765E-2</v>
      </c>
      <c r="F18" s="3034">
        <v>1</v>
      </c>
      <c r="G18" s="3036">
        <v>0</v>
      </c>
      <c r="H18" s="3034">
        <v>0</v>
      </c>
      <c r="I18" s="3034">
        <v>0</v>
      </c>
      <c r="J18" s="3036">
        <v>0</v>
      </c>
      <c r="K18" s="3038">
        <v>0</v>
      </c>
      <c r="L18" s="3036">
        <v>0</v>
      </c>
      <c r="M18" s="3034">
        <v>0</v>
      </c>
      <c r="N18" s="3038">
        <v>0</v>
      </c>
      <c r="Q18" s="3003">
        <f t="shared" si="1"/>
        <v>1</v>
      </c>
      <c r="R18" s="3003">
        <f t="shared" si="2"/>
        <v>0</v>
      </c>
      <c r="S18" s="3003">
        <f t="shared" si="3"/>
        <v>1</v>
      </c>
      <c r="T18" s="3003">
        <f t="shared" si="4"/>
        <v>0</v>
      </c>
    </row>
    <row r="19" spans="1:20" s="3003" customFormat="1" ht="18" customHeight="1">
      <c r="A19" s="3032" t="s">
        <v>114</v>
      </c>
      <c r="B19" s="3033" t="s">
        <v>115</v>
      </c>
      <c r="C19" s="3034">
        <v>6797</v>
      </c>
      <c r="D19" s="3034">
        <v>9</v>
      </c>
      <c r="E19" s="3035">
        <f t="shared" si="0"/>
        <v>0.13241135795203765</v>
      </c>
      <c r="F19" s="3034">
        <v>4</v>
      </c>
      <c r="G19" s="3036">
        <v>5</v>
      </c>
      <c r="H19" s="3034">
        <v>0</v>
      </c>
      <c r="I19" s="3034">
        <v>0</v>
      </c>
      <c r="J19" s="3034">
        <v>0</v>
      </c>
      <c r="K19" s="3038">
        <v>0</v>
      </c>
      <c r="L19" s="3036">
        <v>0</v>
      </c>
      <c r="M19" s="3034">
        <v>0</v>
      </c>
      <c r="N19" s="3038">
        <v>0</v>
      </c>
      <c r="Q19" s="3003">
        <f t="shared" si="1"/>
        <v>9</v>
      </c>
      <c r="R19" s="3003">
        <f t="shared" si="2"/>
        <v>0</v>
      </c>
      <c r="S19" s="3003">
        <f t="shared" si="3"/>
        <v>9</v>
      </c>
      <c r="T19" s="3003">
        <f t="shared" si="4"/>
        <v>0</v>
      </c>
    </row>
    <row r="20" spans="1:20" s="3003" customFormat="1">
      <c r="A20" s="3032" t="s">
        <v>212</v>
      </c>
      <c r="B20" s="3033" t="s">
        <v>117</v>
      </c>
      <c r="C20" s="3034">
        <v>9519</v>
      </c>
      <c r="D20" s="3034">
        <v>10</v>
      </c>
      <c r="E20" s="3035">
        <f t="shared" si="0"/>
        <v>0.10505305179115453</v>
      </c>
      <c r="F20" s="3034">
        <v>8</v>
      </c>
      <c r="G20" s="3036">
        <v>0</v>
      </c>
      <c r="H20" s="3034">
        <v>2</v>
      </c>
      <c r="I20" s="3034">
        <v>0</v>
      </c>
      <c r="J20" s="3034">
        <v>0</v>
      </c>
      <c r="K20" s="3038">
        <v>0</v>
      </c>
      <c r="L20" s="3036">
        <v>0</v>
      </c>
      <c r="M20" s="3034">
        <v>0</v>
      </c>
      <c r="N20" s="3038">
        <v>0</v>
      </c>
      <c r="Q20" s="3003">
        <f t="shared" si="1"/>
        <v>10</v>
      </c>
      <c r="R20" s="3003">
        <f t="shared" si="2"/>
        <v>0</v>
      </c>
      <c r="S20" s="3003">
        <f t="shared" si="3"/>
        <v>10</v>
      </c>
      <c r="T20" s="3003">
        <f t="shared" si="4"/>
        <v>0</v>
      </c>
    </row>
    <row r="21" spans="1:20" s="3003" customFormat="1" ht="18" customHeight="1">
      <c r="A21" s="3032" t="s">
        <v>118</v>
      </c>
      <c r="B21" s="3033" t="s">
        <v>119</v>
      </c>
      <c r="C21" s="3034">
        <v>204625</v>
      </c>
      <c r="D21" s="3034">
        <v>3157</v>
      </c>
      <c r="E21" s="3035">
        <f t="shared" si="0"/>
        <v>1.5428222357971901</v>
      </c>
      <c r="F21" s="3034">
        <v>3157</v>
      </c>
      <c r="G21" s="3034">
        <v>0</v>
      </c>
      <c r="H21" s="3034">
        <v>0</v>
      </c>
      <c r="I21" s="3034">
        <v>0</v>
      </c>
      <c r="J21" s="3036">
        <v>0</v>
      </c>
      <c r="K21" s="3038">
        <v>0</v>
      </c>
      <c r="L21" s="3036">
        <v>0</v>
      </c>
      <c r="M21" s="3034">
        <v>0</v>
      </c>
      <c r="N21" s="3038">
        <v>0</v>
      </c>
      <c r="Q21" s="3003">
        <f t="shared" si="1"/>
        <v>3157</v>
      </c>
      <c r="R21" s="3003">
        <f t="shared" si="2"/>
        <v>0</v>
      </c>
      <c r="S21" s="3003">
        <f t="shared" si="3"/>
        <v>3157</v>
      </c>
      <c r="T21" s="3003">
        <f t="shared" si="4"/>
        <v>0</v>
      </c>
    </row>
    <row r="22" spans="1:20" s="3003" customFormat="1">
      <c r="A22" s="3032" t="s">
        <v>120</v>
      </c>
      <c r="B22" s="3033" t="s">
        <v>121</v>
      </c>
      <c r="C22" s="3034">
        <v>27575</v>
      </c>
      <c r="D22" s="3034">
        <v>92</v>
      </c>
      <c r="E22" s="3035">
        <f t="shared" si="0"/>
        <v>0.33363553943789664</v>
      </c>
      <c r="F22" s="3034">
        <v>7</v>
      </c>
      <c r="G22" s="3036">
        <v>85</v>
      </c>
      <c r="H22" s="3036">
        <v>0</v>
      </c>
      <c r="I22" s="3036">
        <v>0</v>
      </c>
      <c r="J22" s="3036">
        <v>0</v>
      </c>
      <c r="K22" s="3038">
        <v>0</v>
      </c>
      <c r="L22" s="3036">
        <v>0</v>
      </c>
      <c r="M22" s="3036">
        <v>0</v>
      </c>
      <c r="N22" s="3038">
        <v>0</v>
      </c>
      <c r="Q22" s="3003">
        <f t="shared" si="1"/>
        <v>92</v>
      </c>
      <c r="R22" s="3003">
        <f t="shared" si="2"/>
        <v>0</v>
      </c>
      <c r="S22" s="3003">
        <f t="shared" si="3"/>
        <v>92</v>
      </c>
      <c r="T22" s="3003">
        <f t="shared" si="4"/>
        <v>0</v>
      </c>
    </row>
    <row r="23" spans="1:20" s="3003" customFormat="1" ht="18" customHeight="1">
      <c r="A23" s="3032" t="s">
        <v>213</v>
      </c>
      <c r="B23" s="3033" t="s">
        <v>123</v>
      </c>
      <c r="C23" s="3034">
        <v>27459</v>
      </c>
      <c r="D23" s="3034">
        <v>18</v>
      </c>
      <c r="E23" s="3035">
        <f t="shared" si="0"/>
        <v>6.5552277941658479E-2</v>
      </c>
      <c r="F23" s="3034">
        <v>3</v>
      </c>
      <c r="G23" s="3036">
        <v>15</v>
      </c>
      <c r="H23" s="3034">
        <v>0</v>
      </c>
      <c r="I23" s="3034">
        <v>0</v>
      </c>
      <c r="J23" s="3036">
        <v>0</v>
      </c>
      <c r="K23" s="3038">
        <v>0</v>
      </c>
      <c r="L23" s="3036">
        <v>0</v>
      </c>
      <c r="M23" s="3034">
        <v>0</v>
      </c>
      <c r="N23" s="3038">
        <v>0</v>
      </c>
      <c r="Q23" s="3003">
        <f t="shared" si="1"/>
        <v>18</v>
      </c>
      <c r="R23" s="3003">
        <f t="shared" si="2"/>
        <v>0</v>
      </c>
      <c r="S23" s="3003">
        <f t="shared" si="3"/>
        <v>18</v>
      </c>
      <c r="T23" s="3003">
        <f t="shared" si="4"/>
        <v>0</v>
      </c>
    </row>
    <row r="24" spans="1:20" s="3003" customFormat="1" ht="18" customHeight="1">
      <c r="A24" s="3032" t="s">
        <v>124</v>
      </c>
      <c r="B24" s="3033" t="s">
        <v>125</v>
      </c>
      <c r="C24" s="3034">
        <v>32427</v>
      </c>
      <c r="D24" s="3034">
        <v>2</v>
      </c>
      <c r="E24" s="3035">
        <f t="shared" si="0"/>
        <v>6.1676997563758591E-3</v>
      </c>
      <c r="F24" s="3034">
        <v>1</v>
      </c>
      <c r="G24" s="3036">
        <v>1</v>
      </c>
      <c r="H24" s="3034">
        <v>0</v>
      </c>
      <c r="I24" s="3034">
        <v>0</v>
      </c>
      <c r="J24" s="3034">
        <v>0</v>
      </c>
      <c r="K24" s="3038">
        <v>0</v>
      </c>
      <c r="L24" s="3036">
        <v>0</v>
      </c>
      <c r="M24" s="3034">
        <v>0</v>
      </c>
      <c r="N24" s="3038">
        <v>0</v>
      </c>
      <c r="Q24" s="3003">
        <f t="shared" si="1"/>
        <v>2</v>
      </c>
      <c r="R24" s="3003">
        <f t="shared" si="2"/>
        <v>0</v>
      </c>
      <c r="S24" s="3003">
        <f t="shared" si="3"/>
        <v>2</v>
      </c>
      <c r="T24" s="3003">
        <f t="shared" si="4"/>
        <v>0</v>
      </c>
    </row>
    <row r="25" spans="1:20" s="3003" customFormat="1" ht="18" customHeight="1">
      <c r="A25" s="3032" t="s">
        <v>126</v>
      </c>
      <c r="B25" s="3033" t="s">
        <v>127</v>
      </c>
      <c r="C25" s="3034">
        <v>8200</v>
      </c>
      <c r="D25" s="3034">
        <v>0</v>
      </c>
      <c r="E25" s="3035">
        <f t="shared" si="0"/>
        <v>0</v>
      </c>
      <c r="F25" s="3034">
        <v>0</v>
      </c>
      <c r="G25" s="3036">
        <v>0</v>
      </c>
      <c r="H25" s="3034">
        <v>0</v>
      </c>
      <c r="I25" s="3034">
        <v>0</v>
      </c>
      <c r="J25" s="3034">
        <v>0</v>
      </c>
      <c r="K25" s="3038">
        <v>0</v>
      </c>
      <c r="L25" s="3036">
        <v>0</v>
      </c>
      <c r="M25" s="3034">
        <v>0</v>
      </c>
      <c r="N25" s="3038">
        <v>0</v>
      </c>
      <c r="Q25" s="3003">
        <f t="shared" si="1"/>
        <v>0</v>
      </c>
      <c r="R25" s="3003">
        <f t="shared" si="2"/>
        <v>0</v>
      </c>
      <c r="S25" s="3003">
        <f t="shared" si="3"/>
        <v>0</v>
      </c>
      <c r="T25" s="3003">
        <f t="shared" si="4"/>
        <v>0</v>
      </c>
    </row>
    <row r="26" spans="1:20" s="3003" customFormat="1" ht="18" customHeight="1" thickBot="1">
      <c r="A26" s="3032" t="s">
        <v>128</v>
      </c>
      <c r="B26" s="3033" t="s">
        <v>129</v>
      </c>
      <c r="C26" s="3034">
        <v>582</v>
      </c>
      <c r="D26" s="3034">
        <v>13</v>
      </c>
      <c r="E26" s="3035">
        <f t="shared" si="0"/>
        <v>2.2336769759450172</v>
      </c>
      <c r="F26" s="3034">
        <v>9</v>
      </c>
      <c r="G26" s="3036">
        <v>4</v>
      </c>
      <c r="H26" s="3034">
        <v>0</v>
      </c>
      <c r="I26" s="3034">
        <v>0</v>
      </c>
      <c r="J26" s="3036">
        <v>0</v>
      </c>
      <c r="K26" s="3041">
        <v>0</v>
      </c>
      <c r="L26" s="3036">
        <v>0</v>
      </c>
      <c r="M26" s="3034">
        <v>0</v>
      </c>
      <c r="N26" s="3041">
        <v>0</v>
      </c>
      <c r="Q26" s="3003">
        <f t="shared" si="1"/>
        <v>13</v>
      </c>
      <c r="R26" s="3003">
        <f t="shared" si="2"/>
        <v>0</v>
      </c>
      <c r="S26" s="3003">
        <f t="shared" si="3"/>
        <v>13</v>
      </c>
      <c r="T26" s="3003">
        <f t="shared" si="4"/>
        <v>0</v>
      </c>
    </row>
    <row r="27" spans="1:20" s="3003" customFormat="1" ht="18" customHeight="1">
      <c r="A27" s="3042" t="s">
        <v>130</v>
      </c>
      <c r="B27" s="3043" t="s">
        <v>216</v>
      </c>
      <c r="C27" s="3044">
        <f t="shared" ref="C27:N27" si="5">SUM(C7:C26)</f>
        <v>1267933</v>
      </c>
      <c r="D27" s="3044">
        <f t="shared" si="5"/>
        <v>5382</v>
      </c>
      <c r="E27" s="3045">
        <f t="shared" si="0"/>
        <v>0.42447037816666966</v>
      </c>
      <c r="F27" s="3044">
        <f t="shared" si="5"/>
        <v>3922</v>
      </c>
      <c r="G27" s="3044">
        <f t="shared" si="5"/>
        <v>1420</v>
      </c>
      <c r="H27" s="3044">
        <f t="shared" si="5"/>
        <v>40</v>
      </c>
      <c r="I27" s="3044">
        <f t="shared" si="5"/>
        <v>0</v>
      </c>
      <c r="J27" s="3044">
        <f t="shared" si="5"/>
        <v>0</v>
      </c>
      <c r="K27" s="3044">
        <f t="shared" si="5"/>
        <v>0</v>
      </c>
      <c r="L27" s="3044">
        <f t="shared" si="5"/>
        <v>0</v>
      </c>
      <c r="M27" s="3044">
        <f t="shared" si="5"/>
        <v>0</v>
      </c>
      <c r="N27" s="3044">
        <f t="shared" si="5"/>
        <v>0</v>
      </c>
      <c r="Q27" s="3003">
        <f t="shared" si="1"/>
        <v>5382</v>
      </c>
      <c r="R27" s="3003">
        <f t="shared" si="2"/>
        <v>0</v>
      </c>
      <c r="S27" s="3003">
        <f t="shared" si="3"/>
        <v>5382</v>
      </c>
      <c r="T27" s="3003">
        <f t="shared" si="4"/>
        <v>0</v>
      </c>
    </row>
  </sheetData>
  <printOptions horizontalCentered="1" verticalCentered="1"/>
  <pageMargins left="0.59055118110236227" right="0.59055118110236227" top="0.59055118110236227" bottom="0.19685039370078741" header="0.51181102362204722" footer="0.51181102362204722"/>
  <pageSetup paperSize="9" scale="90"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38021-9CAC-4791-8596-E27DF37D415B}">
  <sheetPr>
    <tabColor rgb="FF00B050"/>
  </sheetPr>
  <dimension ref="A1:P19"/>
  <sheetViews>
    <sheetView showGridLines="0" zoomScale="120" zoomScaleNormal="120" workbookViewId="0">
      <selection sqref="A1:O1"/>
    </sheetView>
  </sheetViews>
  <sheetFormatPr defaultRowHeight="15.75"/>
  <cols>
    <col min="1" max="1" width="14.42578125" style="3093" bestFit="1" customWidth="1"/>
    <col min="2" max="2" width="10.7109375" style="3093" customWidth="1"/>
    <col min="3" max="3" width="12.85546875" style="3093" customWidth="1"/>
    <col min="4" max="13" width="7.5703125" style="3093" customWidth="1"/>
    <col min="14" max="16" width="8" style="3093" hidden="1" customWidth="1"/>
    <col min="17" max="23" width="0" style="3093" hidden="1" customWidth="1"/>
    <col min="24" max="256" width="9.140625" style="3093"/>
    <col min="257" max="257" width="14.42578125" style="3093" bestFit="1" customWidth="1"/>
    <col min="258" max="258" width="10.7109375" style="3093" customWidth="1"/>
    <col min="259" max="259" width="12.85546875" style="3093" customWidth="1"/>
    <col min="260" max="269" width="7.5703125" style="3093" customWidth="1"/>
    <col min="270" max="272" width="9" style="3093" customWidth="1"/>
    <col min="273" max="512" width="9.140625" style="3093"/>
    <col min="513" max="513" width="14.42578125" style="3093" bestFit="1" customWidth="1"/>
    <col min="514" max="514" width="10.7109375" style="3093" customWidth="1"/>
    <col min="515" max="515" width="12.85546875" style="3093" customWidth="1"/>
    <col min="516" max="525" width="7.5703125" style="3093" customWidth="1"/>
    <col min="526" max="528" width="9" style="3093" customWidth="1"/>
    <col min="529" max="768" width="9.140625" style="3093"/>
    <col min="769" max="769" width="14.42578125" style="3093" bestFit="1" customWidth="1"/>
    <col min="770" max="770" width="10.7109375" style="3093" customWidth="1"/>
    <col min="771" max="771" width="12.85546875" style="3093" customWidth="1"/>
    <col min="772" max="781" width="7.5703125" style="3093" customWidth="1"/>
    <col min="782" max="784" width="9" style="3093" customWidth="1"/>
    <col min="785" max="1024" width="9.140625" style="3093"/>
    <col min="1025" max="1025" width="14.42578125" style="3093" bestFit="1" customWidth="1"/>
    <col min="1026" max="1026" width="10.7109375" style="3093" customWidth="1"/>
    <col min="1027" max="1027" width="12.85546875" style="3093" customWidth="1"/>
    <col min="1028" max="1037" width="7.5703125" style="3093" customWidth="1"/>
    <col min="1038" max="1040" width="9" style="3093" customWidth="1"/>
    <col min="1041" max="1280" width="9.140625" style="3093"/>
    <col min="1281" max="1281" width="14.42578125" style="3093" bestFit="1" customWidth="1"/>
    <col min="1282" max="1282" width="10.7109375" style="3093" customWidth="1"/>
    <col min="1283" max="1283" width="12.85546875" style="3093" customWidth="1"/>
    <col min="1284" max="1293" width="7.5703125" style="3093" customWidth="1"/>
    <col min="1294" max="1296" width="9" style="3093" customWidth="1"/>
    <col min="1297" max="1536" width="9.140625" style="3093"/>
    <col min="1537" max="1537" width="14.42578125" style="3093" bestFit="1" customWidth="1"/>
    <col min="1538" max="1538" width="10.7109375" style="3093" customWidth="1"/>
    <col min="1539" max="1539" width="12.85546875" style="3093" customWidth="1"/>
    <col min="1540" max="1549" width="7.5703125" style="3093" customWidth="1"/>
    <col min="1550" max="1552" width="9" style="3093" customWidth="1"/>
    <col min="1553" max="1792" width="9.140625" style="3093"/>
    <col min="1793" max="1793" width="14.42578125" style="3093" bestFit="1" customWidth="1"/>
    <col min="1794" max="1794" width="10.7109375" style="3093" customWidth="1"/>
    <col min="1795" max="1795" width="12.85546875" style="3093" customWidth="1"/>
    <col min="1796" max="1805" width="7.5703125" style="3093" customWidth="1"/>
    <col min="1806" max="1808" width="9" style="3093" customWidth="1"/>
    <col min="1809" max="2048" width="9.140625" style="3093"/>
    <col min="2049" max="2049" width="14.42578125" style="3093" bestFit="1" customWidth="1"/>
    <col min="2050" max="2050" width="10.7109375" style="3093" customWidth="1"/>
    <col min="2051" max="2051" width="12.85546875" style="3093" customWidth="1"/>
    <col min="2052" max="2061" width="7.5703125" style="3093" customWidth="1"/>
    <col min="2062" max="2064" width="9" style="3093" customWidth="1"/>
    <col min="2065" max="2304" width="9.140625" style="3093"/>
    <col min="2305" max="2305" width="14.42578125" style="3093" bestFit="1" customWidth="1"/>
    <col min="2306" max="2306" width="10.7109375" style="3093" customWidth="1"/>
    <col min="2307" max="2307" width="12.85546875" style="3093" customWidth="1"/>
    <col min="2308" max="2317" width="7.5703125" style="3093" customWidth="1"/>
    <col min="2318" max="2320" width="9" style="3093" customWidth="1"/>
    <col min="2321" max="2560" width="9.140625" style="3093"/>
    <col min="2561" max="2561" width="14.42578125" style="3093" bestFit="1" customWidth="1"/>
    <col min="2562" max="2562" width="10.7109375" style="3093" customWidth="1"/>
    <col min="2563" max="2563" width="12.85546875" style="3093" customWidth="1"/>
    <col min="2564" max="2573" width="7.5703125" style="3093" customWidth="1"/>
    <col min="2574" max="2576" width="9" style="3093" customWidth="1"/>
    <col min="2577" max="2816" width="9.140625" style="3093"/>
    <col min="2817" max="2817" width="14.42578125" style="3093" bestFit="1" customWidth="1"/>
    <col min="2818" max="2818" width="10.7109375" style="3093" customWidth="1"/>
    <col min="2819" max="2819" width="12.85546875" style="3093" customWidth="1"/>
    <col min="2820" max="2829" width="7.5703125" style="3093" customWidth="1"/>
    <col min="2830" max="2832" width="9" style="3093" customWidth="1"/>
    <col min="2833" max="3072" width="9.140625" style="3093"/>
    <col min="3073" max="3073" width="14.42578125" style="3093" bestFit="1" customWidth="1"/>
    <col min="3074" max="3074" width="10.7109375" style="3093" customWidth="1"/>
    <col min="3075" max="3075" width="12.85546875" style="3093" customWidth="1"/>
    <col min="3076" max="3085" width="7.5703125" style="3093" customWidth="1"/>
    <col min="3086" max="3088" width="9" style="3093" customWidth="1"/>
    <col min="3089" max="3328" width="9.140625" style="3093"/>
    <col min="3329" max="3329" width="14.42578125" style="3093" bestFit="1" customWidth="1"/>
    <col min="3330" max="3330" width="10.7109375" style="3093" customWidth="1"/>
    <col min="3331" max="3331" width="12.85546875" style="3093" customWidth="1"/>
    <col min="3332" max="3341" width="7.5703125" style="3093" customWidth="1"/>
    <col min="3342" max="3344" width="9" style="3093" customWidth="1"/>
    <col min="3345" max="3584" width="9.140625" style="3093"/>
    <col min="3585" max="3585" width="14.42578125" style="3093" bestFit="1" customWidth="1"/>
    <col min="3586" max="3586" width="10.7109375" style="3093" customWidth="1"/>
    <col min="3587" max="3587" width="12.85546875" style="3093" customWidth="1"/>
    <col min="3588" max="3597" width="7.5703125" style="3093" customWidth="1"/>
    <col min="3598" max="3600" width="9" style="3093" customWidth="1"/>
    <col min="3601" max="3840" width="9.140625" style="3093"/>
    <col min="3841" max="3841" width="14.42578125" style="3093" bestFit="1" customWidth="1"/>
    <col min="3842" max="3842" width="10.7109375" style="3093" customWidth="1"/>
    <col min="3843" max="3843" width="12.85546875" style="3093" customWidth="1"/>
    <col min="3844" max="3853" width="7.5703125" style="3093" customWidth="1"/>
    <col min="3854" max="3856" width="9" style="3093" customWidth="1"/>
    <col min="3857" max="4096" width="9.140625" style="3093"/>
    <col min="4097" max="4097" width="14.42578125" style="3093" bestFit="1" customWidth="1"/>
    <col min="4098" max="4098" width="10.7109375" style="3093" customWidth="1"/>
    <col min="4099" max="4099" width="12.85546875" style="3093" customWidth="1"/>
    <col min="4100" max="4109" width="7.5703125" style="3093" customWidth="1"/>
    <col min="4110" max="4112" width="9" style="3093" customWidth="1"/>
    <col min="4113" max="4352" width="9.140625" style="3093"/>
    <col min="4353" max="4353" width="14.42578125" style="3093" bestFit="1" customWidth="1"/>
    <col min="4354" max="4354" width="10.7109375" style="3093" customWidth="1"/>
    <col min="4355" max="4355" width="12.85546875" style="3093" customWidth="1"/>
    <col min="4356" max="4365" width="7.5703125" style="3093" customWidth="1"/>
    <col min="4366" max="4368" width="9" style="3093" customWidth="1"/>
    <col min="4369" max="4608" width="9.140625" style="3093"/>
    <col min="4609" max="4609" width="14.42578125" style="3093" bestFit="1" customWidth="1"/>
    <col min="4610" max="4610" width="10.7109375" style="3093" customWidth="1"/>
    <col min="4611" max="4611" width="12.85546875" style="3093" customWidth="1"/>
    <col min="4612" max="4621" width="7.5703125" style="3093" customWidth="1"/>
    <col min="4622" max="4624" width="9" style="3093" customWidth="1"/>
    <col min="4625" max="4864" width="9.140625" style="3093"/>
    <col min="4865" max="4865" width="14.42578125" style="3093" bestFit="1" customWidth="1"/>
    <col min="4866" max="4866" width="10.7109375" style="3093" customWidth="1"/>
    <col min="4867" max="4867" width="12.85546875" style="3093" customWidth="1"/>
    <col min="4868" max="4877" width="7.5703125" style="3093" customWidth="1"/>
    <col min="4878" max="4880" width="9" style="3093" customWidth="1"/>
    <col min="4881" max="5120" width="9.140625" style="3093"/>
    <col min="5121" max="5121" width="14.42578125" style="3093" bestFit="1" customWidth="1"/>
    <col min="5122" max="5122" width="10.7109375" style="3093" customWidth="1"/>
    <col min="5123" max="5123" width="12.85546875" style="3093" customWidth="1"/>
    <col min="5124" max="5133" width="7.5703125" style="3093" customWidth="1"/>
    <col min="5134" max="5136" width="9" style="3093" customWidth="1"/>
    <col min="5137" max="5376" width="9.140625" style="3093"/>
    <col min="5377" max="5377" width="14.42578125" style="3093" bestFit="1" customWidth="1"/>
    <col min="5378" max="5378" width="10.7109375" style="3093" customWidth="1"/>
    <col min="5379" max="5379" width="12.85546875" style="3093" customWidth="1"/>
    <col min="5380" max="5389" width="7.5703125" style="3093" customWidth="1"/>
    <col min="5390" max="5392" width="9" style="3093" customWidth="1"/>
    <col min="5393" max="5632" width="9.140625" style="3093"/>
    <col min="5633" max="5633" width="14.42578125" style="3093" bestFit="1" customWidth="1"/>
    <col min="5634" max="5634" width="10.7109375" style="3093" customWidth="1"/>
    <col min="5635" max="5635" width="12.85546875" style="3093" customWidth="1"/>
    <col min="5636" max="5645" width="7.5703125" style="3093" customWidth="1"/>
    <col min="5646" max="5648" width="9" style="3093" customWidth="1"/>
    <col min="5649" max="5888" width="9.140625" style="3093"/>
    <col min="5889" max="5889" width="14.42578125" style="3093" bestFit="1" customWidth="1"/>
    <col min="5890" max="5890" width="10.7109375" style="3093" customWidth="1"/>
    <col min="5891" max="5891" width="12.85546875" style="3093" customWidth="1"/>
    <col min="5892" max="5901" width="7.5703125" style="3093" customWidth="1"/>
    <col min="5902" max="5904" width="9" style="3093" customWidth="1"/>
    <col min="5905" max="6144" width="9.140625" style="3093"/>
    <col min="6145" max="6145" width="14.42578125" style="3093" bestFit="1" customWidth="1"/>
    <col min="6146" max="6146" width="10.7109375" style="3093" customWidth="1"/>
    <col min="6147" max="6147" width="12.85546875" style="3093" customWidth="1"/>
    <col min="6148" max="6157" width="7.5703125" style="3093" customWidth="1"/>
    <col min="6158" max="6160" width="9" style="3093" customWidth="1"/>
    <col min="6161" max="6400" width="9.140625" style="3093"/>
    <col min="6401" max="6401" width="14.42578125" style="3093" bestFit="1" customWidth="1"/>
    <col min="6402" max="6402" width="10.7109375" style="3093" customWidth="1"/>
    <col min="6403" max="6403" width="12.85546875" style="3093" customWidth="1"/>
    <col min="6404" max="6413" width="7.5703125" style="3093" customWidth="1"/>
    <col min="6414" max="6416" width="9" style="3093" customWidth="1"/>
    <col min="6417" max="6656" width="9.140625" style="3093"/>
    <col min="6657" max="6657" width="14.42578125" style="3093" bestFit="1" customWidth="1"/>
    <col min="6658" max="6658" width="10.7109375" style="3093" customWidth="1"/>
    <col min="6659" max="6659" width="12.85546875" style="3093" customWidth="1"/>
    <col min="6660" max="6669" width="7.5703125" style="3093" customWidth="1"/>
    <col min="6670" max="6672" width="9" style="3093" customWidth="1"/>
    <col min="6673" max="6912" width="9.140625" style="3093"/>
    <col min="6913" max="6913" width="14.42578125" style="3093" bestFit="1" customWidth="1"/>
    <col min="6914" max="6914" width="10.7109375" style="3093" customWidth="1"/>
    <col min="6915" max="6915" width="12.85546875" style="3093" customWidth="1"/>
    <col min="6916" max="6925" width="7.5703125" style="3093" customWidth="1"/>
    <col min="6926" max="6928" width="9" style="3093" customWidth="1"/>
    <col min="6929" max="7168" width="9.140625" style="3093"/>
    <col min="7169" max="7169" width="14.42578125" style="3093" bestFit="1" customWidth="1"/>
    <col min="7170" max="7170" width="10.7109375" style="3093" customWidth="1"/>
    <col min="7171" max="7171" width="12.85546875" style="3093" customWidth="1"/>
    <col min="7172" max="7181" width="7.5703125" style="3093" customWidth="1"/>
    <col min="7182" max="7184" width="9" style="3093" customWidth="1"/>
    <col min="7185" max="7424" width="9.140625" style="3093"/>
    <col min="7425" max="7425" width="14.42578125" style="3093" bestFit="1" customWidth="1"/>
    <col min="7426" max="7426" width="10.7109375" style="3093" customWidth="1"/>
    <col min="7427" max="7427" width="12.85546875" style="3093" customWidth="1"/>
    <col min="7428" max="7437" width="7.5703125" style="3093" customWidth="1"/>
    <col min="7438" max="7440" width="9" style="3093" customWidth="1"/>
    <col min="7441" max="7680" width="9.140625" style="3093"/>
    <col min="7681" max="7681" width="14.42578125" style="3093" bestFit="1" customWidth="1"/>
    <col min="7682" max="7682" width="10.7109375" style="3093" customWidth="1"/>
    <col min="7683" max="7683" width="12.85546875" style="3093" customWidth="1"/>
    <col min="7684" max="7693" width="7.5703125" style="3093" customWidth="1"/>
    <col min="7694" max="7696" width="9" style="3093" customWidth="1"/>
    <col min="7697" max="7936" width="9.140625" style="3093"/>
    <col min="7937" max="7937" width="14.42578125" style="3093" bestFit="1" customWidth="1"/>
    <col min="7938" max="7938" width="10.7109375" style="3093" customWidth="1"/>
    <col min="7939" max="7939" width="12.85546875" style="3093" customWidth="1"/>
    <col min="7940" max="7949" width="7.5703125" style="3093" customWidth="1"/>
    <col min="7950" max="7952" width="9" style="3093" customWidth="1"/>
    <col min="7953" max="8192" width="9.140625" style="3093"/>
    <col min="8193" max="8193" width="14.42578125" style="3093" bestFit="1" customWidth="1"/>
    <col min="8194" max="8194" width="10.7109375" style="3093" customWidth="1"/>
    <col min="8195" max="8195" width="12.85546875" style="3093" customWidth="1"/>
    <col min="8196" max="8205" width="7.5703125" style="3093" customWidth="1"/>
    <col min="8206" max="8208" width="9" style="3093" customWidth="1"/>
    <col min="8209" max="8448" width="9.140625" style="3093"/>
    <col min="8449" max="8449" width="14.42578125" style="3093" bestFit="1" customWidth="1"/>
    <col min="8450" max="8450" width="10.7109375" style="3093" customWidth="1"/>
    <col min="8451" max="8451" width="12.85546875" style="3093" customWidth="1"/>
    <col min="8452" max="8461" width="7.5703125" style="3093" customWidth="1"/>
    <col min="8462" max="8464" width="9" style="3093" customWidth="1"/>
    <col min="8465" max="8704" width="9.140625" style="3093"/>
    <col min="8705" max="8705" width="14.42578125" style="3093" bestFit="1" customWidth="1"/>
    <col min="8706" max="8706" width="10.7109375" style="3093" customWidth="1"/>
    <col min="8707" max="8707" width="12.85546875" style="3093" customWidth="1"/>
    <col min="8708" max="8717" width="7.5703125" style="3093" customWidth="1"/>
    <col min="8718" max="8720" width="9" style="3093" customWidth="1"/>
    <col min="8721" max="8960" width="9.140625" style="3093"/>
    <col min="8961" max="8961" width="14.42578125" style="3093" bestFit="1" customWidth="1"/>
    <col min="8962" max="8962" width="10.7109375" style="3093" customWidth="1"/>
    <col min="8963" max="8963" width="12.85546875" style="3093" customWidth="1"/>
    <col min="8964" max="8973" width="7.5703125" style="3093" customWidth="1"/>
    <col min="8974" max="8976" width="9" style="3093" customWidth="1"/>
    <col min="8977" max="9216" width="9.140625" style="3093"/>
    <col min="9217" max="9217" width="14.42578125" style="3093" bestFit="1" customWidth="1"/>
    <col min="9218" max="9218" width="10.7109375" style="3093" customWidth="1"/>
    <col min="9219" max="9219" width="12.85546875" style="3093" customWidth="1"/>
    <col min="9220" max="9229" width="7.5703125" style="3093" customWidth="1"/>
    <col min="9230" max="9232" width="9" style="3093" customWidth="1"/>
    <col min="9233" max="9472" width="9.140625" style="3093"/>
    <col min="9473" max="9473" width="14.42578125" style="3093" bestFit="1" customWidth="1"/>
    <col min="9474" max="9474" width="10.7109375" style="3093" customWidth="1"/>
    <col min="9475" max="9475" width="12.85546875" style="3093" customWidth="1"/>
    <col min="9476" max="9485" width="7.5703125" style="3093" customWidth="1"/>
    <col min="9486" max="9488" width="9" style="3093" customWidth="1"/>
    <col min="9489" max="9728" width="9.140625" style="3093"/>
    <col min="9729" max="9729" width="14.42578125" style="3093" bestFit="1" customWidth="1"/>
    <col min="9730" max="9730" width="10.7109375" style="3093" customWidth="1"/>
    <col min="9731" max="9731" width="12.85546875" style="3093" customWidth="1"/>
    <col min="9732" max="9741" width="7.5703125" style="3093" customWidth="1"/>
    <col min="9742" max="9744" width="9" style="3093" customWidth="1"/>
    <col min="9745" max="9984" width="9.140625" style="3093"/>
    <col min="9985" max="9985" width="14.42578125" style="3093" bestFit="1" customWidth="1"/>
    <col min="9986" max="9986" width="10.7109375" style="3093" customWidth="1"/>
    <col min="9987" max="9987" width="12.85546875" style="3093" customWidth="1"/>
    <col min="9988" max="9997" width="7.5703125" style="3093" customWidth="1"/>
    <col min="9998" max="10000" width="9" style="3093" customWidth="1"/>
    <col min="10001" max="10240" width="9.140625" style="3093"/>
    <col min="10241" max="10241" width="14.42578125" style="3093" bestFit="1" customWidth="1"/>
    <col min="10242" max="10242" width="10.7109375" style="3093" customWidth="1"/>
    <col min="10243" max="10243" width="12.85546875" style="3093" customWidth="1"/>
    <col min="10244" max="10253" width="7.5703125" style="3093" customWidth="1"/>
    <col min="10254" max="10256" width="9" style="3093" customWidth="1"/>
    <col min="10257" max="10496" width="9.140625" style="3093"/>
    <col min="10497" max="10497" width="14.42578125" style="3093" bestFit="1" customWidth="1"/>
    <col min="10498" max="10498" width="10.7109375" style="3093" customWidth="1"/>
    <col min="10499" max="10499" width="12.85546875" style="3093" customWidth="1"/>
    <col min="10500" max="10509" width="7.5703125" style="3093" customWidth="1"/>
    <col min="10510" max="10512" width="9" style="3093" customWidth="1"/>
    <col min="10513" max="10752" width="9.140625" style="3093"/>
    <col min="10753" max="10753" width="14.42578125" style="3093" bestFit="1" customWidth="1"/>
    <col min="10754" max="10754" width="10.7109375" style="3093" customWidth="1"/>
    <col min="10755" max="10755" width="12.85546875" style="3093" customWidth="1"/>
    <col min="10756" max="10765" width="7.5703125" style="3093" customWidth="1"/>
    <col min="10766" max="10768" width="9" style="3093" customWidth="1"/>
    <col min="10769" max="11008" width="9.140625" style="3093"/>
    <col min="11009" max="11009" width="14.42578125" style="3093" bestFit="1" customWidth="1"/>
    <col min="11010" max="11010" width="10.7109375" style="3093" customWidth="1"/>
    <col min="11011" max="11011" width="12.85546875" style="3093" customWidth="1"/>
    <col min="11012" max="11021" width="7.5703125" style="3093" customWidth="1"/>
    <col min="11022" max="11024" width="9" style="3093" customWidth="1"/>
    <col min="11025" max="11264" width="9.140625" style="3093"/>
    <col min="11265" max="11265" width="14.42578125" style="3093" bestFit="1" customWidth="1"/>
    <col min="11266" max="11266" width="10.7109375" style="3093" customWidth="1"/>
    <col min="11267" max="11267" width="12.85546875" style="3093" customWidth="1"/>
    <col min="11268" max="11277" width="7.5703125" style="3093" customWidth="1"/>
    <col min="11278" max="11280" width="9" style="3093" customWidth="1"/>
    <col min="11281" max="11520" width="9.140625" style="3093"/>
    <col min="11521" max="11521" width="14.42578125" style="3093" bestFit="1" customWidth="1"/>
    <col min="11522" max="11522" width="10.7109375" style="3093" customWidth="1"/>
    <col min="11523" max="11523" width="12.85546875" style="3093" customWidth="1"/>
    <col min="11524" max="11533" width="7.5703125" style="3093" customWidth="1"/>
    <col min="11534" max="11536" width="9" style="3093" customWidth="1"/>
    <col min="11537" max="11776" width="9.140625" style="3093"/>
    <col min="11777" max="11777" width="14.42578125" style="3093" bestFit="1" customWidth="1"/>
    <col min="11778" max="11778" width="10.7109375" style="3093" customWidth="1"/>
    <col min="11779" max="11779" width="12.85546875" style="3093" customWidth="1"/>
    <col min="11780" max="11789" width="7.5703125" style="3093" customWidth="1"/>
    <col min="11790" max="11792" width="9" style="3093" customWidth="1"/>
    <col min="11793" max="12032" width="9.140625" style="3093"/>
    <col min="12033" max="12033" width="14.42578125" style="3093" bestFit="1" customWidth="1"/>
    <col min="12034" max="12034" width="10.7109375" style="3093" customWidth="1"/>
    <col min="12035" max="12035" width="12.85546875" style="3093" customWidth="1"/>
    <col min="12036" max="12045" width="7.5703125" style="3093" customWidth="1"/>
    <col min="12046" max="12048" width="9" style="3093" customWidth="1"/>
    <col min="12049" max="12288" width="9.140625" style="3093"/>
    <col min="12289" max="12289" width="14.42578125" style="3093" bestFit="1" customWidth="1"/>
    <col min="12290" max="12290" width="10.7109375" style="3093" customWidth="1"/>
    <col min="12291" max="12291" width="12.85546875" style="3093" customWidth="1"/>
    <col min="12292" max="12301" width="7.5703125" style="3093" customWidth="1"/>
    <col min="12302" max="12304" width="9" style="3093" customWidth="1"/>
    <col min="12305" max="12544" width="9.140625" style="3093"/>
    <col min="12545" max="12545" width="14.42578125" style="3093" bestFit="1" customWidth="1"/>
    <col min="12546" max="12546" width="10.7109375" style="3093" customWidth="1"/>
    <col min="12547" max="12547" width="12.85546875" style="3093" customWidth="1"/>
    <col min="12548" max="12557" width="7.5703125" style="3093" customWidth="1"/>
    <col min="12558" max="12560" width="9" style="3093" customWidth="1"/>
    <col min="12561" max="12800" width="9.140625" style="3093"/>
    <col min="12801" max="12801" width="14.42578125" style="3093" bestFit="1" customWidth="1"/>
    <col min="12802" max="12802" width="10.7109375" style="3093" customWidth="1"/>
    <col min="12803" max="12803" width="12.85546875" style="3093" customWidth="1"/>
    <col min="12804" max="12813" width="7.5703125" style="3093" customWidth="1"/>
    <col min="12814" max="12816" width="9" style="3093" customWidth="1"/>
    <col min="12817" max="13056" width="9.140625" style="3093"/>
    <col min="13057" max="13057" width="14.42578125" style="3093" bestFit="1" customWidth="1"/>
    <col min="13058" max="13058" width="10.7109375" style="3093" customWidth="1"/>
    <col min="13059" max="13059" width="12.85546875" style="3093" customWidth="1"/>
    <col min="13060" max="13069" width="7.5703125" style="3093" customWidth="1"/>
    <col min="13070" max="13072" width="9" style="3093" customWidth="1"/>
    <col min="13073" max="13312" width="9.140625" style="3093"/>
    <col min="13313" max="13313" width="14.42578125" style="3093" bestFit="1" customWidth="1"/>
    <col min="13314" max="13314" width="10.7109375" style="3093" customWidth="1"/>
    <col min="13315" max="13315" width="12.85546875" style="3093" customWidth="1"/>
    <col min="13316" max="13325" width="7.5703125" style="3093" customWidth="1"/>
    <col min="13326" max="13328" width="9" style="3093" customWidth="1"/>
    <col min="13329" max="13568" width="9.140625" style="3093"/>
    <col min="13569" max="13569" width="14.42578125" style="3093" bestFit="1" customWidth="1"/>
    <col min="13570" max="13570" width="10.7109375" style="3093" customWidth="1"/>
    <col min="13571" max="13571" width="12.85546875" style="3093" customWidth="1"/>
    <col min="13572" max="13581" width="7.5703125" style="3093" customWidth="1"/>
    <col min="13582" max="13584" width="9" style="3093" customWidth="1"/>
    <col min="13585" max="13824" width="9.140625" style="3093"/>
    <col min="13825" max="13825" width="14.42578125" style="3093" bestFit="1" customWidth="1"/>
    <col min="13826" max="13826" width="10.7109375" style="3093" customWidth="1"/>
    <col min="13827" max="13827" width="12.85546875" style="3093" customWidth="1"/>
    <col min="13828" max="13837" width="7.5703125" style="3093" customWidth="1"/>
    <col min="13838" max="13840" width="9" style="3093" customWidth="1"/>
    <col min="13841" max="14080" width="9.140625" style="3093"/>
    <col min="14081" max="14081" width="14.42578125" style="3093" bestFit="1" customWidth="1"/>
    <col min="14082" max="14082" width="10.7109375" style="3093" customWidth="1"/>
    <col min="14083" max="14083" width="12.85546875" style="3093" customWidth="1"/>
    <col min="14084" max="14093" width="7.5703125" style="3093" customWidth="1"/>
    <col min="14094" max="14096" width="9" style="3093" customWidth="1"/>
    <col min="14097" max="14336" width="9.140625" style="3093"/>
    <col min="14337" max="14337" width="14.42578125" style="3093" bestFit="1" customWidth="1"/>
    <col min="14338" max="14338" width="10.7109375" style="3093" customWidth="1"/>
    <col min="14339" max="14339" width="12.85546875" style="3093" customWidth="1"/>
    <col min="14340" max="14349" width="7.5703125" style="3093" customWidth="1"/>
    <col min="14350" max="14352" width="9" style="3093" customWidth="1"/>
    <col min="14353" max="14592" width="9.140625" style="3093"/>
    <col min="14593" max="14593" width="14.42578125" style="3093" bestFit="1" customWidth="1"/>
    <col min="14594" max="14594" width="10.7109375" style="3093" customWidth="1"/>
    <col min="14595" max="14595" width="12.85546875" style="3093" customWidth="1"/>
    <col min="14596" max="14605" width="7.5703125" style="3093" customWidth="1"/>
    <col min="14606" max="14608" width="9" style="3093" customWidth="1"/>
    <col min="14609" max="14848" width="9.140625" style="3093"/>
    <col min="14849" max="14849" width="14.42578125" style="3093" bestFit="1" customWidth="1"/>
    <col min="14850" max="14850" width="10.7109375" style="3093" customWidth="1"/>
    <col min="14851" max="14851" width="12.85546875" style="3093" customWidth="1"/>
    <col min="14852" max="14861" width="7.5703125" style="3093" customWidth="1"/>
    <col min="14862" max="14864" width="9" style="3093" customWidth="1"/>
    <col min="14865" max="15104" width="9.140625" style="3093"/>
    <col min="15105" max="15105" width="14.42578125" style="3093" bestFit="1" customWidth="1"/>
    <col min="15106" max="15106" width="10.7109375" style="3093" customWidth="1"/>
    <col min="15107" max="15107" width="12.85546875" style="3093" customWidth="1"/>
    <col min="15108" max="15117" width="7.5703125" style="3093" customWidth="1"/>
    <col min="15118" max="15120" width="9" style="3093" customWidth="1"/>
    <col min="15121" max="15360" width="9.140625" style="3093"/>
    <col min="15361" max="15361" width="14.42578125" style="3093" bestFit="1" customWidth="1"/>
    <col min="15362" max="15362" width="10.7109375" style="3093" customWidth="1"/>
    <col min="15363" max="15363" width="12.85546875" style="3093" customWidth="1"/>
    <col min="15364" max="15373" width="7.5703125" style="3093" customWidth="1"/>
    <col min="15374" max="15376" width="9" style="3093" customWidth="1"/>
    <col min="15377" max="15616" width="9.140625" style="3093"/>
    <col min="15617" max="15617" width="14.42578125" style="3093" bestFit="1" customWidth="1"/>
    <col min="15618" max="15618" width="10.7109375" style="3093" customWidth="1"/>
    <col min="15619" max="15619" width="12.85546875" style="3093" customWidth="1"/>
    <col min="15620" max="15629" width="7.5703125" style="3093" customWidth="1"/>
    <col min="15630" max="15632" width="9" style="3093" customWidth="1"/>
    <col min="15633" max="15872" width="9.140625" style="3093"/>
    <col min="15873" max="15873" width="14.42578125" style="3093" bestFit="1" customWidth="1"/>
    <col min="15874" max="15874" width="10.7109375" style="3093" customWidth="1"/>
    <col min="15875" max="15875" width="12.85546875" style="3093" customWidth="1"/>
    <col min="15876" max="15885" width="7.5703125" style="3093" customWidth="1"/>
    <col min="15886" max="15888" width="9" style="3093" customWidth="1"/>
    <col min="15889" max="16128" width="9.140625" style="3093"/>
    <col min="16129" max="16129" width="14.42578125" style="3093" bestFit="1" customWidth="1"/>
    <col min="16130" max="16130" width="10.7109375" style="3093" customWidth="1"/>
    <col min="16131" max="16131" width="12.85546875" style="3093" customWidth="1"/>
    <col min="16132" max="16141" width="7.5703125" style="3093" customWidth="1"/>
    <col min="16142" max="16144" width="9" style="3093" customWidth="1"/>
    <col min="16145" max="16384" width="9.140625" style="3093"/>
  </cols>
  <sheetData>
    <row r="1" spans="1:16" s="3048" customFormat="1">
      <c r="A1" s="3047" t="s">
        <v>2011</v>
      </c>
      <c r="B1" s="3047"/>
      <c r="C1" s="3047"/>
      <c r="D1" s="3047"/>
      <c r="E1" s="3047"/>
      <c r="F1" s="3047"/>
      <c r="G1" s="3047"/>
      <c r="H1" s="3047"/>
      <c r="I1" s="3047"/>
      <c r="J1" s="3047"/>
      <c r="K1" s="3047"/>
      <c r="L1" s="3047"/>
      <c r="M1" s="3047"/>
    </row>
    <row r="2" spans="1:16" s="3048" customFormat="1">
      <c r="A2" s="3047" t="s">
        <v>2012</v>
      </c>
      <c r="B2" s="3047"/>
      <c r="C2" s="3047"/>
      <c r="D2" s="3047"/>
      <c r="E2" s="3047"/>
      <c r="F2" s="3047"/>
      <c r="G2" s="3047"/>
      <c r="H2" s="3047"/>
      <c r="I2" s="3047"/>
      <c r="J2" s="3047"/>
      <c r="K2" s="3047"/>
      <c r="L2" s="3047"/>
      <c r="M2" s="3047"/>
    </row>
    <row r="3" spans="1:16" s="3048" customFormat="1">
      <c r="A3" s="3049" t="s">
        <v>2013</v>
      </c>
      <c r="B3" s="3049"/>
      <c r="C3" s="3049"/>
      <c r="D3" s="3049"/>
      <c r="E3" s="3049"/>
      <c r="F3" s="3049"/>
      <c r="G3" s="3049"/>
      <c r="H3" s="3049"/>
      <c r="I3" s="3049"/>
      <c r="J3" s="3049"/>
      <c r="K3" s="3049"/>
      <c r="L3" s="3049"/>
      <c r="M3" s="3049" t="s">
        <v>2014</v>
      </c>
    </row>
    <row r="4" spans="1:16" s="3048" customFormat="1" ht="21.95" customHeight="1">
      <c r="A4" s="3050" t="s">
        <v>195</v>
      </c>
      <c r="B4" s="3051" t="s">
        <v>196</v>
      </c>
      <c r="C4" s="3052" t="s">
        <v>1933</v>
      </c>
      <c r="D4" s="3053" t="s">
        <v>2015</v>
      </c>
      <c r="E4" s="3054"/>
      <c r="F4" s="3054"/>
      <c r="G4" s="3054"/>
      <c r="H4" s="3054"/>
      <c r="I4" s="3054"/>
      <c r="J4" s="3054"/>
      <c r="K4" s="3054"/>
      <c r="L4" s="3054"/>
      <c r="M4" s="3055" t="s">
        <v>2016</v>
      </c>
    </row>
    <row r="5" spans="1:16" s="3048" customFormat="1" ht="21.95" customHeight="1">
      <c r="A5" s="3056"/>
      <c r="B5" s="3057"/>
      <c r="C5" s="3058"/>
      <c r="D5" s="3059" t="s">
        <v>2017</v>
      </c>
      <c r="E5" s="3059"/>
      <c r="F5" s="3060" t="s">
        <v>1902</v>
      </c>
      <c r="G5" s="3061"/>
      <c r="H5" s="3062" t="s">
        <v>2018</v>
      </c>
      <c r="I5" s="3063"/>
      <c r="J5" s="3064" t="s">
        <v>2019</v>
      </c>
      <c r="K5" s="3065"/>
      <c r="L5" s="3066" t="s">
        <v>2020</v>
      </c>
      <c r="M5" s="3067"/>
    </row>
    <row r="6" spans="1:16" s="3048" customFormat="1" ht="21.95" customHeight="1">
      <c r="A6" s="3068"/>
      <c r="B6" s="3069"/>
      <c r="C6" s="3070" t="s">
        <v>1935</v>
      </c>
      <c r="D6" s="3071" t="s">
        <v>2021</v>
      </c>
      <c r="E6" s="3071" t="s">
        <v>369</v>
      </c>
      <c r="F6" s="3071" t="s">
        <v>2021</v>
      </c>
      <c r="G6" s="3071" t="s">
        <v>369</v>
      </c>
      <c r="H6" s="3071" t="s">
        <v>2021</v>
      </c>
      <c r="I6" s="3071" t="s">
        <v>369</v>
      </c>
      <c r="J6" s="3071" t="s">
        <v>2021</v>
      </c>
      <c r="K6" s="3071" t="s">
        <v>369</v>
      </c>
      <c r="L6" s="3071" t="s">
        <v>2021</v>
      </c>
      <c r="M6" s="3071" t="s">
        <v>369</v>
      </c>
    </row>
    <row r="7" spans="1:16" s="3048" customFormat="1" ht="20.100000000000001" customHeight="1">
      <c r="A7" s="3072" t="s">
        <v>206</v>
      </c>
      <c r="B7" s="3073" t="s">
        <v>93</v>
      </c>
      <c r="C7" s="3074">
        <v>263</v>
      </c>
      <c r="D7" s="3075">
        <v>0</v>
      </c>
      <c r="E7" s="3076">
        <f>D7/C7*100</f>
        <v>0</v>
      </c>
      <c r="F7" s="3075">
        <v>0</v>
      </c>
      <c r="G7" s="3076">
        <f>F7/C7*100</f>
        <v>0</v>
      </c>
      <c r="H7" s="3075">
        <v>2</v>
      </c>
      <c r="I7" s="3076">
        <f>H7/C7*100</f>
        <v>0.76045627376425851</v>
      </c>
      <c r="J7" s="3075">
        <v>1</v>
      </c>
      <c r="K7" s="3076">
        <f t="shared" ref="K7:K14" si="0">J7/C7*100</f>
        <v>0.38022813688212925</v>
      </c>
      <c r="L7" s="3074">
        <v>260</v>
      </c>
      <c r="M7" s="3076">
        <f t="shared" ref="M7:M14" si="1">L7/C7*100</f>
        <v>98.859315589353614</v>
      </c>
      <c r="N7" s="3048">
        <f>L7+J7+H7+F7+D7</f>
        <v>263</v>
      </c>
      <c r="O7" s="3048">
        <f>N7/C7*100</f>
        <v>100</v>
      </c>
      <c r="P7" s="3077">
        <f>E7+G7+I7+K7+M7</f>
        <v>100</v>
      </c>
    </row>
    <row r="8" spans="1:16" s="3048" customFormat="1" ht="20.100000000000001" customHeight="1">
      <c r="A8" s="3078" t="s">
        <v>971</v>
      </c>
      <c r="B8" s="3079" t="s">
        <v>95</v>
      </c>
      <c r="C8" s="3074">
        <v>180</v>
      </c>
      <c r="D8" s="3080">
        <v>0</v>
      </c>
      <c r="E8" s="3076">
        <f t="shared" ref="E8:E14" si="2">D8/C8*100</f>
        <v>0</v>
      </c>
      <c r="F8" s="3080">
        <v>1</v>
      </c>
      <c r="G8" s="3076">
        <f t="shared" ref="G8:G14" si="3">F8/C8*100</f>
        <v>0.55555555555555558</v>
      </c>
      <c r="H8" s="3080">
        <v>2</v>
      </c>
      <c r="I8" s="3076">
        <f t="shared" ref="I8:I14" si="4">H8/C8*100</f>
        <v>1.1111111111111112</v>
      </c>
      <c r="J8" s="3075">
        <v>2</v>
      </c>
      <c r="K8" s="3076">
        <f t="shared" si="0"/>
        <v>1.1111111111111112</v>
      </c>
      <c r="L8" s="3074">
        <v>175</v>
      </c>
      <c r="M8" s="3076">
        <f t="shared" si="1"/>
        <v>97.222222222222214</v>
      </c>
      <c r="N8" s="3048">
        <f t="shared" ref="N8:N14" si="5">L8+J8+H8+F8+D8</f>
        <v>180</v>
      </c>
      <c r="O8" s="3048">
        <f t="shared" ref="O8:O14" si="6">N8/C8*100</f>
        <v>100</v>
      </c>
      <c r="P8" s="3077">
        <f t="shared" ref="P8:P14" si="7">E8+G8+I8+K8+M8</f>
        <v>99.999999999999986</v>
      </c>
    </row>
    <row r="9" spans="1:16" s="3048" customFormat="1" ht="20.100000000000001" customHeight="1">
      <c r="A9" s="3081" t="s">
        <v>208</v>
      </c>
      <c r="B9" s="3082" t="s">
        <v>99</v>
      </c>
      <c r="C9" s="3074">
        <v>177</v>
      </c>
      <c r="D9" s="3075">
        <v>0</v>
      </c>
      <c r="E9" s="3076">
        <f t="shared" si="2"/>
        <v>0</v>
      </c>
      <c r="F9" s="3075">
        <v>2</v>
      </c>
      <c r="G9" s="3076">
        <f t="shared" si="3"/>
        <v>1.1299435028248588</v>
      </c>
      <c r="H9" s="3075">
        <v>3</v>
      </c>
      <c r="I9" s="3076">
        <f t="shared" si="4"/>
        <v>1.6949152542372881</v>
      </c>
      <c r="J9" s="3075">
        <v>1</v>
      </c>
      <c r="K9" s="3076">
        <f t="shared" si="0"/>
        <v>0.56497175141242939</v>
      </c>
      <c r="L9" s="3074">
        <v>171</v>
      </c>
      <c r="M9" s="3076">
        <f t="shared" si="1"/>
        <v>96.610169491525426</v>
      </c>
      <c r="N9" s="3048">
        <f t="shared" si="5"/>
        <v>177</v>
      </c>
      <c r="O9" s="3048">
        <f t="shared" si="6"/>
        <v>100</v>
      </c>
      <c r="P9" s="3077">
        <f t="shared" si="7"/>
        <v>100</v>
      </c>
    </row>
    <row r="10" spans="1:16" s="3048" customFormat="1" ht="20.100000000000001" customHeight="1">
      <c r="A10" s="3078" t="s">
        <v>108</v>
      </c>
      <c r="B10" s="3079" t="s">
        <v>109</v>
      </c>
      <c r="C10" s="3074">
        <v>267</v>
      </c>
      <c r="D10" s="3080">
        <v>0</v>
      </c>
      <c r="E10" s="3076">
        <f t="shared" si="2"/>
        <v>0</v>
      </c>
      <c r="F10" s="3080">
        <v>11</v>
      </c>
      <c r="G10" s="3076">
        <f t="shared" si="3"/>
        <v>4.119850187265917</v>
      </c>
      <c r="H10" s="3080">
        <v>25</v>
      </c>
      <c r="I10" s="3076">
        <f t="shared" si="4"/>
        <v>9.3632958801498134</v>
      </c>
      <c r="J10" s="3075">
        <v>20</v>
      </c>
      <c r="K10" s="3076">
        <f t="shared" si="0"/>
        <v>7.4906367041198507</v>
      </c>
      <c r="L10" s="3074">
        <v>211</v>
      </c>
      <c r="M10" s="3076">
        <f t="shared" si="1"/>
        <v>79.026217228464418</v>
      </c>
      <c r="N10" s="3048">
        <f t="shared" si="5"/>
        <v>267</v>
      </c>
      <c r="O10" s="3048">
        <f t="shared" si="6"/>
        <v>100</v>
      </c>
      <c r="P10" s="3077">
        <f t="shared" si="7"/>
        <v>100</v>
      </c>
    </row>
    <row r="11" spans="1:16" s="3048" customFormat="1" ht="20.100000000000001" customHeight="1">
      <c r="A11" s="3078" t="s">
        <v>118</v>
      </c>
      <c r="B11" s="3079" t="s">
        <v>119</v>
      </c>
      <c r="C11" s="3074">
        <v>3157</v>
      </c>
      <c r="D11" s="3080">
        <v>0</v>
      </c>
      <c r="E11" s="3076">
        <f t="shared" si="2"/>
        <v>0</v>
      </c>
      <c r="F11" s="3080">
        <v>53</v>
      </c>
      <c r="G11" s="3076">
        <f t="shared" si="3"/>
        <v>1.6788089958821666</v>
      </c>
      <c r="H11" s="3080">
        <v>72</v>
      </c>
      <c r="I11" s="3076">
        <f t="shared" si="4"/>
        <v>2.2806461830852074</v>
      </c>
      <c r="J11" s="3075">
        <v>82</v>
      </c>
      <c r="K11" s="3076">
        <f t="shared" si="0"/>
        <v>2.5974025974025974</v>
      </c>
      <c r="L11" s="3074">
        <v>2950</v>
      </c>
      <c r="M11" s="3076">
        <f t="shared" si="1"/>
        <v>93.443142223630034</v>
      </c>
      <c r="N11" s="3048">
        <f t="shared" si="5"/>
        <v>3157</v>
      </c>
      <c r="O11" s="3048">
        <f t="shared" si="6"/>
        <v>100</v>
      </c>
      <c r="P11" s="3077">
        <f t="shared" si="7"/>
        <v>100</v>
      </c>
    </row>
    <row r="12" spans="1:16" s="3048" customFormat="1" ht="20.100000000000001" customHeight="1">
      <c r="A12" s="3078" t="s">
        <v>213</v>
      </c>
      <c r="B12" s="3079" t="s">
        <v>123</v>
      </c>
      <c r="C12" s="3074">
        <v>18</v>
      </c>
      <c r="D12" s="3075">
        <v>0</v>
      </c>
      <c r="E12" s="3076">
        <f t="shared" si="2"/>
        <v>0</v>
      </c>
      <c r="F12" s="3075">
        <v>0</v>
      </c>
      <c r="G12" s="3076">
        <f t="shared" si="3"/>
        <v>0</v>
      </c>
      <c r="H12" s="3075">
        <v>0</v>
      </c>
      <c r="I12" s="3076">
        <f t="shared" si="4"/>
        <v>0</v>
      </c>
      <c r="J12" s="3075">
        <v>0</v>
      </c>
      <c r="K12" s="3076">
        <f t="shared" si="0"/>
        <v>0</v>
      </c>
      <c r="L12" s="3074">
        <v>18</v>
      </c>
      <c r="M12" s="3076">
        <f t="shared" si="1"/>
        <v>100</v>
      </c>
      <c r="N12" s="3048">
        <f t="shared" si="5"/>
        <v>18</v>
      </c>
      <c r="O12" s="3048">
        <f t="shared" si="6"/>
        <v>100</v>
      </c>
      <c r="P12" s="3077">
        <f t="shared" si="7"/>
        <v>100</v>
      </c>
    </row>
    <row r="13" spans="1:16" s="3048" customFormat="1" ht="20.100000000000001" customHeight="1" thickBot="1">
      <c r="A13" s="3083" t="s">
        <v>128</v>
      </c>
      <c r="B13" s="3084" t="s">
        <v>129</v>
      </c>
      <c r="C13" s="3085">
        <v>13</v>
      </c>
      <c r="D13" s="3086">
        <v>0</v>
      </c>
      <c r="E13" s="3087">
        <f t="shared" si="2"/>
        <v>0</v>
      </c>
      <c r="F13" s="3086">
        <v>0</v>
      </c>
      <c r="G13" s="3076">
        <f t="shared" si="3"/>
        <v>0</v>
      </c>
      <c r="H13" s="3086">
        <v>0</v>
      </c>
      <c r="I13" s="3076">
        <f t="shared" si="4"/>
        <v>0</v>
      </c>
      <c r="J13" s="3086">
        <v>0</v>
      </c>
      <c r="K13" s="3087">
        <f t="shared" si="0"/>
        <v>0</v>
      </c>
      <c r="L13" s="3085">
        <v>13</v>
      </c>
      <c r="M13" s="3087">
        <f t="shared" si="1"/>
        <v>100</v>
      </c>
      <c r="N13" s="3048">
        <f t="shared" si="5"/>
        <v>13</v>
      </c>
      <c r="O13" s="3048">
        <f t="shared" si="6"/>
        <v>100</v>
      </c>
      <c r="P13" s="3077">
        <f t="shared" si="7"/>
        <v>100</v>
      </c>
    </row>
    <row r="14" spans="1:16" s="3048" customFormat="1" ht="20.100000000000001" customHeight="1" thickBot="1">
      <c r="A14" s="3088" t="s">
        <v>130</v>
      </c>
      <c r="B14" s="3089" t="s">
        <v>131</v>
      </c>
      <c r="C14" s="3071">
        <f>SUM(C7:C13)</f>
        <v>4075</v>
      </c>
      <c r="D14" s="3090">
        <f>SUM(D7:D13)</f>
        <v>0</v>
      </c>
      <c r="E14" s="3091">
        <f t="shared" si="2"/>
        <v>0</v>
      </c>
      <c r="F14" s="3090">
        <f>SUM(F7:F13)</f>
        <v>67</v>
      </c>
      <c r="G14" s="3092">
        <f t="shared" si="3"/>
        <v>1.6441717791411041</v>
      </c>
      <c r="H14" s="3090">
        <f>SUM(H7:H13)</f>
        <v>104</v>
      </c>
      <c r="I14" s="3092">
        <f t="shared" si="4"/>
        <v>2.5521472392638036</v>
      </c>
      <c r="J14" s="3090">
        <f>SUM(J7:J13)</f>
        <v>106</v>
      </c>
      <c r="K14" s="3091">
        <f t="shared" si="0"/>
        <v>2.6012269938650308</v>
      </c>
      <c r="L14" s="3090">
        <f>SUM(L7:L13)</f>
        <v>3798</v>
      </c>
      <c r="M14" s="3091">
        <f t="shared" si="1"/>
        <v>93.202453987730067</v>
      </c>
      <c r="N14" s="3048">
        <f t="shared" si="5"/>
        <v>4075</v>
      </c>
      <c r="O14" s="3048">
        <f t="shared" si="6"/>
        <v>100</v>
      </c>
      <c r="P14" s="3077">
        <f t="shared" si="7"/>
        <v>100</v>
      </c>
    </row>
    <row r="16" spans="1:16">
      <c r="L16" s="3094"/>
    </row>
    <row r="19" spans="9:9">
      <c r="I19" s="3094"/>
    </row>
  </sheetData>
  <mergeCells count="9">
    <mergeCell ref="A1:M1"/>
    <mergeCell ref="A2:M2"/>
    <mergeCell ref="A4:A6"/>
    <mergeCell ref="B4:B6"/>
    <mergeCell ref="D5:E5"/>
    <mergeCell ref="F5:G5"/>
    <mergeCell ref="H5:I5"/>
    <mergeCell ref="J5:K5"/>
    <mergeCell ref="L5:M5"/>
  </mergeCells>
  <printOptions horizontalCentered="1" verticalCentered="1"/>
  <pageMargins left="0.59055118110236227" right="0.59055118110236227"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5495A-DDD3-4797-B213-FBB7F95C2326}">
  <sheetPr>
    <tabColor rgb="FF00B050"/>
  </sheetPr>
  <dimension ref="A1:O13"/>
  <sheetViews>
    <sheetView showGridLines="0" zoomScale="110" zoomScaleNormal="110" workbookViewId="0">
      <selection sqref="A1:O1"/>
    </sheetView>
  </sheetViews>
  <sheetFormatPr defaultRowHeight="15.75"/>
  <cols>
    <col min="1" max="1" width="10.7109375" style="3048" customWidth="1"/>
    <col min="2" max="2" width="12.5703125" style="3048" customWidth="1"/>
    <col min="3" max="14" width="6.85546875" style="3048" customWidth="1"/>
    <col min="15" max="15" width="7.5703125" style="3048" customWidth="1"/>
    <col min="16" max="256" width="9.140625" style="3048"/>
    <col min="257" max="257" width="10.7109375" style="3048" customWidth="1"/>
    <col min="258" max="258" width="12.5703125" style="3048" customWidth="1"/>
    <col min="259" max="270" width="6.85546875" style="3048" customWidth="1"/>
    <col min="271" max="271" width="7.5703125" style="3048" customWidth="1"/>
    <col min="272" max="512" width="9.140625" style="3048"/>
    <col min="513" max="513" width="10.7109375" style="3048" customWidth="1"/>
    <col min="514" max="514" width="12.5703125" style="3048" customWidth="1"/>
    <col min="515" max="526" width="6.85546875" style="3048" customWidth="1"/>
    <col min="527" max="527" width="7.5703125" style="3048" customWidth="1"/>
    <col min="528" max="768" width="9.140625" style="3048"/>
    <col min="769" max="769" width="10.7109375" style="3048" customWidth="1"/>
    <col min="770" max="770" width="12.5703125" style="3048" customWidth="1"/>
    <col min="771" max="782" width="6.85546875" style="3048" customWidth="1"/>
    <col min="783" max="783" width="7.5703125" style="3048" customWidth="1"/>
    <col min="784" max="1024" width="9.140625" style="3048"/>
    <col min="1025" max="1025" width="10.7109375" style="3048" customWidth="1"/>
    <col min="1026" max="1026" width="12.5703125" style="3048" customWidth="1"/>
    <col min="1027" max="1038" width="6.85546875" style="3048" customWidth="1"/>
    <col min="1039" max="1039" width="7.5703125" style="3048" customWidth="1"/>
    <col min="1040" max="1280" width="9.140625" style="3048"/>
    <col min="1281" max="1281" width="10.7109375" style="3048" customWidth="1"/>
    <col min="1282" max="1282" width="12.5703125" style="3048" customWidth="1"/>
    <col min="1283" max="1294" width="6.85546875" style="3048" customWidth="1"/>
    <col min="1295" max="1295" width="7.5703125" style="3048" customWidth="1"/>
    <col min="1296" max="1536" width="9.140625" style="3048"/>
    <col min="1537" max="1537" width="10.7109375" style="3048" customWidth="1"/>
    <col min="1538" max="1538" width="12.5703125" style="3048" customWidth="1"/>
    <col min="1539" max="1550" width="6.85546875" style="3048" customWidth="1"/>
    <col min="1551" max="1551" width="7.5703125" style="3048" customWidth="1"/>
    <col min="1552" max="1792" width="9.140625" style="3048"/>
    <col min="1793" max="1793" width="10.7109375" style="3048" customWidth="1"/>
    <col min="1794" max="1794" width="12.5703125" style="3048" customWidth="1"/>
    <col min="1795" max="1806" width="6.85546875" style="3048" customWidth="1"/>
    <col min="1807" max="1807" width="7.5703125" style="3048" customWidth="1"/>
    <col min="1808" max="2048" width="9.140625" style="3048"/>
    <col min="2049" max="2049" width="10.7109375" style="3048" customWidth="1"/>
    <col min="2050" max="2050" width="12.5703125" style="3048" customWidth="1"/>
    <col min="2051" max="2062" width="6.85546875" style="3048" customWidth="1"/>
    <col min="2063" max="2063" width="7.5703125" style="3048" customWidth="1"/>
    <col min="2064" max="2304" width="9.140625" style="3048"/>
    <col min="2305" max="2305" width="10.7109375" style="3048" customWidth="1"/>
    <col min="2306" max="2306" width="12.5703125" style="3048" customWidth="1"/>
    <col min="2307" max="2318" width="6.85546875" style="3048" customWidth="1"/>
    <col min="2319" max="2319" width="7.5703125" style="3048" customWidth="1"/>
    <col min="2320" max="2560" width="9.140625" style="3048"/>
    <col min="2561" max="2561" width="10.7109375" style="3048" customWidth="1"/>
    <col min="2562" max="2562" width="12.5703125" style="3048" customWidth="1"/>
    <col min="2563" max="2574" width="6.85546875" style="3048" customWidth="1"/>
    <col min="2575" max="2575" width="7.5703125" style="3048" customWidth="1"/>
    <col min="2576" max="2816" width="9.140625" style="3048"/>
    <col min="2817" max="2817" width="10.7109375" style="3048" customWidth="1"/>
    <col min="2818" max="2818" width="12.5703125" style="3048" customWidth="1"/>
    <col min="2819" max="2830" width="6.85546875" style="3048" customWidth="1"/>
    <col min="2831" max="2831" width="7.5703125" style="3048" customWidth="1"/>
    <col min="2832" max="3072" width="9.140625" style="3048"/>
    <col min="3073" max="3073" width="10.7109375" style="3048" customWidth="1"/>
    <col min="3074" max="3074" width="12.5703125" style="3048" customWidth="1"/>
    <col min="3075" max="3086" width="6.85546875" style="3048" customWidth="1"/>
    <col min="3087" max="3087" width="7.5703125" style="3048" customWidth="1"/>
    <col min="3088" max="3328" width="9.140625" style="3048"/>
    <col min="3329" max="3329" width="10.7109375" style="3048" customWidth="1"/>
    <col min="3330" max="3330" width="12.5703125" style="3048" customWidth="1"/>
    <col min="3331" max="3342" width="6.85546875" style="3048" customWidth="1"/>
    <col min="3343" max="3343" width="7.5703125" style="3048" customWidth="1"/>
    <col min="3344" max="3584" width="9.140625" style="3048"/>
    <col min="3585" max="3585" width="10.7109375" style="3048" customWidth="1"/>
    <col min="3586" max="3586" width="12.5703125" style="3048" customWidth="1"/>
    <col min="3587" max="3598" width="6.85546875" style="3048" customWidth="1"/>
    <col min="3599" max="3599" width="7.5703125" style="3048" customWidth="1"/>
    <col min="3600" max="3840" width="9.140625" style="3048"/>
    <col min="3841" max="3841" width="10.7109375" style="3048" customWidth="1"/>
    <col min="3842" max="3842" width="12.5703125" style="3048" customWidth="1"/>
    <col min="3843" max="3854" width="6.85546875" style="3048" customWidth="1"/>
    <col min="3855" max="3855" width="7.5703125" style="3048" customWidth="1"/>
    <col min="3856" max="4096" width="9.140625" style="3048"/>
    <col min="4097" max="4097" width="10.7109375" style="3048" customWidth="1"/>
    <col min="4098" max="4098" width="12.5703125" style="3048" customWidth="1"/>
    <col min="4099" max="4110" width="6.85546875" style="3048" customWidth="1"/>
    <col min="4111" max="4111" width="7.5703125" style="3048" customWidth="1"/>
    <col min="4112" max="4352" width="9.140625" style="3048"/>
    <col min="4353" max="4353" width="10.7109375" style="3048" customWidth="1"/>
    <col min="4354" max="4354" width="12.5703125" style="3048" customWidth="1"/>
    <col min="4355" max="4366" width="6.85546875" style="3048" customWidth="1"/>
    <col min="4367" max="4367" width="7.5703125" style="3048" customWidth="1"/>
    <col min="4368" max="4608" width="9.140625" style="3048"/>
    <col min="4609" max="4609" width="10.7109375" style="3048" customWidth="1"/>
    <col min="4610" max="4610" width="12.5703125" style="3048" customWidth="1"/>
    <col min="4611" max="4622" width="6.85546875" style="3048" customWidth="1"/>
    <col min="4623" max="4623" width="7.5703125" style="3048" customWidth="1"/>
    <col min="4624" max="4864" width="9.140625" style="3048"/>
    <col min="4865" max="4865" width="10.7109375" style="3048" customWidth="1"/>
    <col min="4866" max="4866" width="12.5703125" style="3048" customWidth="1"/>
    <col min="4867" max="4878" width="6.85546875" style="3048" customWidth="1"/>
    <col min="4879" max="4879" width="7.5703125" style="3048" customWidth="1"/>
    <col min="4880" max="5120" width="9.140625" style="3048"/>
    <col min="5121" max="5121" width="10.7109375" style="3048" customWidth="1"/>
    <col min="5122" max="5122" width="12.5703125" style="3048" customWidth="1"/>
    <col min="5123" max="5134" width="6.85546875" style="3048" customWidth="1"/>
    <col min="5135" max="5135" width="7.5703125" style="3048" customWidth="1"/>
    <col min="5136" max="5376" width="9.140625" style="3048"/>
    <col min="5377" max="5377" width="10.7109375" style="3048" customWidth="1"/>
    <col min="5378" max="5378" width="12.5703125" style="3048" customWidth="1"/>
    <col min="5379" max="5390" width="6.85546875" style="3048" customWidth="1"/>
    <col min="5391" max="5391" width="7.5703125" style="3048" customWidth="1"/>
    <col min="5392" max="5632" width="9.140625" style="3048"/>
    <col min="5633" max="5633" width="10.7109375" style="3048" customWidth="1"/>
    <col min="5634" max="5634" width="12.5703125" style="3048" customWidth="1"/>
    <col min="5635" max="5646" width="6.85546875" style="3048" customWidth="1"/>
    <col min="5647" max="5647" width="7.5703125" style="3048" customWidth="1"/>
    <col min="5648" max="5888" width="9.140625" style="3048"/>
    <col min="5889" max="5889" width="10.7109375" style="3048" customWidth="1"/>
    <col min="5890" max="5890" width="12.5703125" style="3048" customWidth="1"/>
    <col min="5891" max="5902" width="6.85546875" style="3048" customWidth="1"/>
    <col min="5903" max="5903" width="7.5703125" style="3048" customWidth="1"/>
    <col min="5904" max="6144" width="9.140625" style="3048"/>
    <col min="6145" max="6145" width="10.7109375" style="3048" customWidth="1"/>
    <col min="6146" max="6146" width="12.5703125" style="3048" customWidth="1"/>
    <col min="6147" max="6158" width="6.85546875" style="3048" customWidth="1"/>
    <col min="6159" max="6159" width="7.5703125" style="3048" customWidth="1"/>
    <col min="6160" max="6400" width="9.140625" style="3048"/>
    <col min="6401" max="6401" width="10.7109375" style="3048" customWidth="1"/>
    <col min="6402" max="6402" width="12.5703125" style="3048" customWidth="1"/>
    <col min="6403" max="6414" width="6.85546875" style="3048" customWidth="1"/>
    <col min="6415" max="6415" width="7.5703125" style="3048" customWidth="1"/>
    <col min="6416" max="6656" width="9.140625" style="3048"/>
    <col min="6657" max="6657" width="10.7109375" style="3048" customWidth="1"/>
    <col min="6658" max="6658" width="12.5703125" style="3048" customWidth="1"/>
    <col min="6659" max="6670" width="6.85546875" style="3048" customWidth="1"/>
    <col min="6671" max="6671" width="7.5703125" style="3048" customWidth="1"/>
    <col min="6672" max="6912" width="9.140625" style="3048"/>
    <col min="6913" max="6913" width="10.7109375" style="3048" customWidth="1"/>
    <col min="6914" max="6914" width="12.5703125" style="3048" customWidth="1"/>
    <col min="6915" max="6926" width="6.85546875" style="3048" customWidth="1"/>
    <col min="6927" max="6927" width="7.5703125" style="3048" customWidth="1"/>
    <col min="6928" max="7168" width="9.140625" style="3048"/>
    <col min="7169" max="7169" width="10.7109375" style="3048" customWidth="1"/>
    <col min="7170" max="7170" width="12.5703125" style="3048" customWidth="1"/>
    <col min="7171" max="7182" width="6.85546875" style="3048" customWidth="1"/>
    <col min="7183" max="7183" width="7.5703125" style="3048" customWidth="1"/>
    <col min="7184" max="7424" width="9.140625" style="3048"/>
    <col min="7425" max="7425" width="10.7109375" style="3048" customWidth="1"/>
    <col min="7426" max="7426" width="12.5703125" style="3048" customWidth="1"/>
    <col min="7427" max="7438" width="6.85546875" style="3048" customWidth="1"/>
    <col min="7439" max="7439" width="7.5703125" style="3048" customWidth="1"/>
    <col min="7440" max="7680" width="9.140625" style="3048"/>
    <col min="7681" max="7681" width="10.7109375" style="3048" customWidth="1"/>
    <col min="7682" max="7682" width="12.5703125" style="3048" customWidth="1"/>
    <col min="7683" max="7694" width="6.85546875" style="3048" customWidth="1"/>
    <col min="7695" max="7695" width="7.5703125" style="3048" customWidth="1"/>
    <col min="7696" max="7936" width="9.140625" style="3048"/>
    <col min="7937" max="7937" width="10.7109375" style="3048" customWidth="1"/>
    <col min="7938" max="7938" width="12.5703125" style="3048" customWidth="1"/>
    <col min="7939" max="7950" width="6.85546875" style="3048" customWidth="1"/>
    <col min="7951" max="7951" width="7.5703125" style="3048" customWidth="1"/>
    <col min="7952" max="8192" width="9.140625" style="3048"/>
    <col min="8193" max="8193" width="10.7109375" style="3048" customWidth="1"/>
    <col min="8194" max="8194" width="12.5703125" style="3048" customWidth="1"/>
    <col min="8195" max="8206" width="6.85546875" style="3048" customWidth="1"/>
    <col min="8207" max="8207" width="7.5703125" style="3048" customWidth="1"/>
    <col min="8208" max="8448" width="9.140625" style="3048"/>
    <col min="8449" max="8449" width="10.7109375" style="3048" customWidth="1"/>
    <col min="8450" max="8450" width="12.5703125" style="3048" customWidth="1"/>
    <col min="8451" max="8462" width="6.85546875" style="3048" customWidth="1"/>
    <col min="8463" max="8463" width="7.5703125" style="3048" customWidth="1"/>
    <col min="8464" max="8704" width="9.140625" style="3048"/>
    <col min="8705" max="8705" width="10.7109375" style="3048" customWidth="1"/>
    <col min="8706" max="8706" width="12.5703125" style="3048" customWidth="1"/>
    <col min="8707" max="8718" width="6.85546875" style="3048" customWidth="1"/>
    <col min="8719" max="8719" width="7.5703125" style="3048" customWidth="1"/>
    <col min="8720" max="8960" width="9.140625" style="3048"/>
    <col min="8961" max="8961" width="10.7109375" style="3048" customWidth="1"/>
    <col min="8962" max="8962" width="12.5703125" style="3048" customWidth="1"/>
    <col min="8963" max="8974" width="6.85546875" style="3048" customWidth="1"/>
    <col min="8975" max="8975" width="7.5703125" style="3048" customWidth="1"/>
    <col min="8976" max="9216" width="9.140625" style="3048"/>
    <col min="9217" max="9217" width="10.7109375" style="3048" customWidth="1"/>
    <col min="9218" max="9218" width="12.5703125" style="3048" customWidth="1"/>
    <col min="9219" max="9230" width="6.85546875" style="3048" customWidth="1"/>
    <col min="9231" max="9231" width="7.5703125" style="3048" customWidth="1"/>
    <col min="9232" max="9472" width="9.140625" style="3048"/>
    <col min="9473" max="9473" width="10.7109375" style="3048" customWidth="1"/>
    <col min="9474" max="9474" width="12.5703125" style="3048" customWidth="1"/>
    <col min="9475" max="9486" width="6.85546875" style="3048" customWidth="1"/>
    <col min="9487" max="9487" width="7.5703125" style="3048" customWidth="1"/>
    <col min="9488" max="9728" width="9.140625" style="3048"/>
    <col min="9729" max="9729" width="10.7109375" style="3048" customWidth="1"/>
    <col min="9730" max="9730" width="12.5703125" style="3048" customWidth="1"/>
    <col min="9731" max="9742" width="6.85546875" style="3048" customWidth="1"/>
    <col min="9743" max="9743" width="7.5703125" style="3048" customWidth="1"/>
    <col min="9744" max="9984" width="9.140625" style="3048"/>
    <col min="9985" max="9985" width="10.7109375" style="3048" customWidth="1"/>
    <col min="9986" max="9986" width="12.5703125" style="3048" customWidth="1"/>
    <col min="9987" max="9998" width="6.85546875" style="3048" customWidth="1"/>
    <col min="9999" max="9999" width="7.5703125" style="3048" customWidth="1"/>
    <col min="10000" max="10240" width="9.140625" style="3048"/>
    <col min="10241" max="10241" width="10.7109375" style="3048" customWidth="1"/>
    <col min="10242" max="10242" width="12.5703125" style="3048" customWidth="1"/>
    <col min="10243" max="10254" width="6.85546875" style="3048" customWidth="1"/>
    <col min="10255" max="10255" width="7.5703125" style="3048" customWidth="1"/>
    <col min="10256" max="10496" width="9.140625" style="3048"/>
    <col min="10497" max="10497" width="10.7109375" style="3048" customWidth="1"/>
    <col min="10498" max="10498" width="12.5703125" style="3048" customWidth="1"/>
    <col min="10499" max="10510" width="6.85546875" style="3048" customWidth="1"/>
    <col min="10511" max="10511" width="7.5703125" style="3048" customWidth="1"/>
    <col min="10512" max="10752" width="9.140625" style="3048"/>
    <col min="10753" max="10753" width="10.7109375" style="3048" customWidth="1"/>
    <col min="10754" max="10754" width="12.5703125" style="3048" customWidth="1"/>
    <col min="10755" max="10766" width="6.85546875" style="3048" customWidth="1"/>
    <col min="10767" max="10767" width="7.5703125" style="3048" customWidth="1"/>
    <col min="10768" max="11008" width="9.140625" style="3048"/>
    <col min="11009" max="11009" width="10.7109375" style="3048" customWidth="1"/>
    <col min="11010" max="11010" width="12.5703125" style="3048" customWidth="1"/>
    <col min="11011" max="11022" width="6.85546875" style="3048" customWidth="1"/>
    <col min="11023" max="11023" width="7.5703125" style="3048" customWidth="1"/>
    <col min="11024" max="11264" width="9.140625" style="3048"/>
    <col min="11265" max="11265" width="10.7109375" style="3048" customWidth="1"/>
    <col min="11266" max="11266" width="12.5703125" style="3048" customWidth="1"/>
    <col min="11267" max="11278" width="6.85546875" style="3048" customWidth="1"/>
    <col min="11279" max="11279" width="7.5703125" style="3048" customWidth="1"/>
    <col min="11280" max="11520" width="9.140625" style="3048"/>
    <col min="11521" max="11521" width="10.7109375" style="3048" customWidth="1"/>
    <col min="11522" max="11522" width="12.5703125" style="3048" customWidth="1"/>
    <col min="11523" max="11534" width="6.85546875" style="3048" customWidth="1"/>
    <col min="11535" max="11535" width="7.5703125" style="3048" customWidth="1"/>
    <col min="11536" max="11776" width="9.140625" style="3048"/>
    <col min="11777" max="11777" width="10.7109375" style="3048" customWidth="1"/>
    <col min="11778" max="11778" width="12.5703125" style="3048" customWidth="1"/>
    <col min="11779" max="11790" width="6.85546875" style="3048" customWidth="1"/>
    <col min="11791" max="11791" width="7.5703125" style="3048" customWidth="1"/>
    <col min="11792" max="12032" width="9.140625" style="3048"/>
    <col min="12033" max="12033" width="10.7109375" style="3048" customWidth="1"/>
    <col min="12034" max="12034" width="12.5703125" style="3048" customWidth="1"/>
    <col min="12035" max="12046" width="6.85546875" style="3048" customWidth="1"/>
    <col min="12047" max="12047" width="7.5703125" style="3048" customWidth="1"/>
    <col min="12048" max="12288" width="9.140625" style="3048"/>
    <col min="12289" max="12289" width="10.7109375" style="3048" customWidth="1"/>
    <col min="12290" max="12290" width="12.5703125" style="3048" customWidth="1"/>
    <col min="12291" max="12302" width="6.85546875" style="3048" customWidth="1"/>
    <col min="12303" max="12303" width="7.5703125" style="3048" customWidth="1"/>
    <col min="12304" max="12544" width="9.140625" style="3048"/>
    <col min="12545" max="12545" width="10.7109375" style="3048" customWidth="1"/>
    <col min="12546" max="12546" width="12.5703125" style="3048" customWidth="1"/>
    <col min="12547" max="12558" width="6.85546875" style="3048" customWidth="1"/>
    <col min="12559" max="12559" width="7.5703125" style="3048" customWidth="1"/>
    <col min="12560" max="12800" width="9.140625" style="3048"/>
    <col min="12801" max="12801" width="10.7109375" style="3048" customWidth="1"/>
    <col min="12802" max="12802" width="12.5703125" style="3048" customWidth="1"/>
    <col min="12803" max="12814" width="6.85546875" style="3048" customWidth="1"/>
    <col min="12815" max="12815" width="7.5703125" style="3048" customWidth="1"/>
    <col min="12816" max="13056" width="9.140625" style="3048"/>
    <col min="13057" max="13057" width="10.7109375" style="3048" customWidth="1"/>
    <col min="13058" max="13058" width="12.5703125" style="3048" customWidth="1"/>
    <col min="13059" max="13070" width="6.85546875" style="3048" customWidth="1"/>
    <col min="13071" max="13071" width="7.5703125" style="3048" customWidth="1"/>
    <col min="13072" max="13312" width="9.140625" style="3048"/>
    <col min="13313" max="13313" width="10.7109375" style="3048" customWidth="1"/>
    <col min="13314" max="13314" width="12.5703125" style="3048" customWidth="1"/>
    <col min="13315" max="13326" width="6.85546875" style="3048" customWidth="1"/>
    <col min="13327" max="13327" width="7.5703125" style="3048" customWidth="1"/>
    <col min="13328" max="13568" width="9.140625" style="3048"/>
    <col min="13569" max="13569" width="10.7109375" style="3048" customWidth="1"/>
    <col min="13570" max="13570" width="12.5703125" style="3048" customWidth="1"/>
    <col min="13571" max="13582" width="6.85546875" style="3048" customWidth="1"/>
    <col min="13583" max="13583" width="7.5703125" style="3048" customWidth="1"/>
    <col min="13584" max="13824" width="9.140625" style="3048"/>
    <col min="13825" max="13825" width="10.7109375" style="3048" customWidth="1"/>
    <col min="13826" max="13826" width="12.5703125" style="3048" customWidth="1"/>
    <col min="13827" max="13838" width="6.85546875" style="3048" customWidth="1"/>
    <col min="13839" max="13839" width="7.5703125" style="3048" customWidth="1"/>
    <col min="13840" max="14080" width="9.140625" style="3048"/>
    <col min="14081" max="14081" width="10.7109375" style="3048" customWidth="1"/>
    <col min="14082" max="14082" width="12.5703125" style="3048" customWidth="1"/>
    <col min="14083" max="14094" width="6.85546875" style="3048" customWidth="1"/>
    <col min="14095" max="14095" width="7.5703125" style="3048" customWidth="1"/>
    <col min="14096" max="14336" width="9.140625" style="3048"/>
    <col min="14337" max="14337" width="10.7109375" style="3048" customWidth="1"/>
    <col min="14338" max="14338" width="12.5703125" style="3048" customWidth="1"/>
    <col min="14339" max="14350" width="6.85546875" style="3048" customWidth="1"/>
    <col min="14351" max="14351" width="7.5703125" style="3048" customWidth="1"/>
    <col min="14352" max="14592" width="9.140625" style="3048"/>
    <col min="14593" max="14593" width="10.7109375" style="3048" customWidth="1"/>
    <col min="14594" max="14594" width="12.5703125" style="3048" customWidth="1"/>
    <col min="14595" max="14606" width="6.85546875" style="3048" customWidth="1"/>
    <col min="14607" max="14607" width="7.5703125" style="3048" customWidth="1"/>
    <col min="14608" max="14848" width="9.140625" style="3048"/>
    <col min="14849" max="14849" width="10.7109375" style="3048" customWidth="1"/>
    <col min="14850" max="14850" width="12.5703125" style="3048" customWidth="1"/>
    <col min="14851" max="14862" width="6.85546875" style="3048" customWidth="1"/>
    <col min="14863" max="14863" width="7.5703125" style="3048" customWidth="1"/>
    <col min="14864" max="15104" width="9.140625" style="3048"/>
    <col min="15105" max="15105" width="10.7109375" style="3048" customWidth="1"/>
    <col min="15106" max="15106" width="12.5703125" style="3048" customWidth="1"/>
    <col min="15107" max="15118" width="6.85546875" style="3048" customWidth="1"/>
    <col min="15119" max="15119" width="7.5703125" style="3048" customWidth="1"/>
    <col min="15120" max="15360" width="9.140625" style="3048"/>
    <col min="15361" max="15361" width="10.7109375" style="3048" customWidth="1"/>
    <col min="15362" max="15362" width="12.5703125" style="3048" customWidth="1"/>
    <col min="15363" max="15374" width="6.85546875" style="3048" customWidth="1"/>
    <col min="15375" max="15375" width="7.5703125" style="3048" customWidth="1"/>
    <col min="15376" max="15616" width="9.140625" style="3048"/>
    <col min="15617" max="15617" width="10.7109375" style="3048" customWidth="1"/>
    <col min="15618" max="15618" width="12.5703125" style="3048" customWidth="1"/>
    <col min="15619" max="15630" width="6.85546875" style="3048" customWidth="1"/>
    <col min="15631" max="15631" width="7.5703125" style="3048" customWidth="1"/>
    <col min="15632" max="15872" width="9.140625" style="3048"/>
    <col min="15873" max="15873" width="10.7109375" style="3048" customWidth="1"/>
    <col min="15874" max="15874" width="12.5703125" style="3048" customWidth="1"/>
    <col min="15875" max="15886" width="6.85546875" style="3048" customWidth="1"/>
    <col min="15887" max="15887" width="7.5703125" style="3048" customWidth="1"/>
    <col min="15888" max="16128" width="9.140625" style="3048"/>
    <col min="16129" max="16129" width="10.7109375" style="3048" customWidth="1"/>
    <col min="16130" max="16130" width="12.5703125" style="3048" customWidth="1"/>
    <col min="16131" max="16142" width="6.85546875" style="3048" customWidth="1"/>
    <col min="16143" max="16143" width="7.5703125" style="3048" customWidth="1"/>
    <col min="16144" max="16384" width="9.140625" style="3048"/>
  </cols>
  <sheetData>
    <row r="1" spans="1:15">
      <c r="A1" s="3047" t="s">
        <v>2022</v>
      </c>
      <c r="B1" s="3047"/>
      <c r="C1" s="3047"/>
      <c r="D1" s="3047"/>
      <c r="E1" s="3047"/>
      <c r="F1" s="3047"/>
      <c r="G1" s="3047"/>
      <c r="H1" s="3047"/>
      <c r="I1" s="3047"/>
      <c r="J1" s="3047"/>
      <c r="K1" s="3047"/>
      <c r="L1" s="3047"/>
      <c r="M1" s="3047"/>
      <c r="N1" s="3047"/>
      <c r="O1" s="3047"/>
    </row>
    <row r="2" spans="1:15">
      <c r="A2" s="3047" t="s">
        <v>2023</v>
      </c>
      <c r="B2" s="3047"/>
      <c r="C2" s="3047"/>
      <c r="D2" s="3047"/>
      <c r="E2" s="3047"/>
      <c r="F2" s="3047"/>
      <c r="G2" s="3047"/>
      <c r="H2" s="3047"/>
      <c r="I2" s="3047"/>
      <c r="J2" s="3047"/>
      <c r="K2" s="3047"/>
      <c r="L2" s="3047"/>
      <c r="M2" s="3047"/>
      <c r="N2" s="3047"/>
      <c r="O2" s="3047"/>
    </row>
    <row r="3" spans="1:15">
      <c r="A3" s="3049" t="s">
        <v>2024</v>
      </c>
      <c r="B3" s="3049"/>
      <c r="C3" s="3049"/>
      <c r="D3" s="3049"/>
      <c r="E3" s="3049"/>
      <c r="F3" s="3049"/>
      <c r="G3" s="3049"/>
      <c r="H3" s="3049"/>
      <c r="I3" s="3049"/>
      <c r="J3" s="3049"/>
      <c r="K3" s="3049"/>
      <c r="L3" s="3049"/>
      <c r="M3" s="3049"/>
      <c r="N3" s="3049"/>
      <c r="O3" s="3049" t="s">
        <v>2025</v>
      </c>
    </row>
    <row r="4" spans="1:15" ht="21.95" customHeight="1">
      <c r="A4" s="3050" t="s">
        <v>195</v>
      </c>
      <c r="B4" s="3051" t="s">
        <v>196</v>
      </c>
      <c r="C4" s="3095" t="s">
        <v>1854</v>
      </c>
      <c r="D4" s="3095" t="s">
        <v>1855</v>
      </c>
      <c r="E4" s="3095" t="s">
        <v>1856</v>
      </c>
      <c r="F4" s="3095" t="s">
        <v>1857</v>
      </c>
      <c r="G4" s="3095" t="s">
        <v>1858</v>
      </c>
      <c r="H4" s="3095" t="s">
        <v>2026</v>
      </c>
      <c r="I4" s="3095" t="s">
        <v>1860</v>
      </c>
      <c r="J4" s="3095" t="s">
        <v>2027</v>
      </c>
      <c r="K4" s="3095" t="s">
        <v>1862</v>
      </c>
      <c r="L4" s="3095" t="s">
        <v>1863</v>
      </c>
      <c r="M4" s="3095" t="s">
        <v>1864</v>
      </c>
      <c r="N4" s="3095" t="s">
        <v>1865</v>
      </c>
      <c r="O4" s="3095" t="s">
        <v>130</v>
      </c>
    </row>
    <row r="5" spans="1:15" ht="21.95" customHeight="1">
      <c r="A5" s="3068"/>
      <c r="B5" s="3069"/>
      <c r="C5" s="3096" t="s">
        <v>1866</v>
      </c>
      <c r="D5" s="3096" t="s">
        <v>1867</v>
      </c>
      <c r="E5" s="3096" t="s">
        <v>1868</v>
      </c>
      <c r="F5" s="3096" t="s">
        <v>1869</v>
      </c>
      <c r="G5" s="3096" t="s">
        <v>1870</v>
      </c>
      <c r="H5" s="3096" t="s">
        <v>1871</v>
      </c>
      <c r="I5" s="3096" t="s">
        <v>1872</v>
      </c>
      <c r="J5" s="3096" t="s">
        <v>1873</v>
      </c>
      <c r="K5" s="3096" t="s">
        <v>1874</v>
      </c>
      <c r="L5" s="3096" t="s">
        <v>1875</v>
      </c>
      <c r="M5" s="3096" t="s">
        <v>1876</v>
      </c>
      <c r="N5" s="3096" t="s">
        <v>1877</v>
      </c>
      <c r="O5" s="3096" t="s">
        <v>131</v>
      </c>
    </row>
    <row r="6" spans="1:15" ht="20.100000000000001" customHeight="1">
      <c r="A6" s="3097" t="s">
        <v>206</v>
      </c>
      <c r="B6" s="3073" t="s">
        <v>93</v>
      </c>
      <c r="C6" s="3098">
        <v>3</v>
      </c>
      <c r="D6" s="3098">
        <v>13</v>
      </c>
      <c r="E6" s="3098">
        <v>35</v>
      </c>
      <c r="F6" s="3098">
        <v>17</v>
      </c>
      <c r="G6" s="3098">
        <v>13</v>
      </c>
      <c r="H6" s="3098">
        <v>2</v>
      </c>
      <c r="I6" s="3098">
        <v>22</v>
      </c>
      <c r="J6" s="3098">
        <v>28</v>
      </c>
      <c r="K6" s="3098">
        <v>85</v>
      </c>
      <c r="L6" s="3098">
        <v>7</v>
      </c>
      <c r="M6" s="3098">
        <v>21</v>
      </c>
      <c r="N6" s="3098">
        <v>17</v>
      </c>
      <c r="O6" s="3099">
        <f>SUM(C6:N6)</f>
        <v>263</v>
      </c>
    </row>
    <row r="7" spans="1:15" ht="20.100000000000001" customHeight="1">
      <c r="A7" s="3078" t="s">
        <v>971</v>
      </c>
      <c r="B7" s="3079" t="s">
        <v>95</v>
      </c>
      <c r="C7" s="3080">
        <v>17</v>
      </c>
      <c r="D7" s="3080">
        <v>16</v>
      </c>
      <c r="E7" s="3080">
        <v>7</v>
      </c>
      <c r="F7" s="3080">
        <v>10</v>
      </c>
      <c r="G7" s="3080">
        <v>17</v>
      </c>
      <c r="H7" s="3080">
        <v>16</v>
      </c>
      <c r="I7" s="3080">
        <v>14</v>
      </c>
      <c r="J7" s="3080">
        <v>23</v>
      </c>
      <c r="K7" s="3080">
        <v>19</v>
      </c>
      <c r="L7" s="3080">
        <v>19</v>
      </c>
      <c r="M7" s="3080">
        <v>12</v>
      </c>
      <c r="N7" s="3080">
        <v>10</v>
      </c>
      <c r="O7" s="3100">
        <f t="shared" ref="O7:O12" si="0">SUM(C7:N7)</f>
        <v>180</v>
      </c>
    </row>
    <row r="8" spans="1:15" ht="20.100000000000001" customHeight="1">
      <c r="A8" s="3081" t="s">
        <v>208</v>
      </c>
      <c r="B8" s="3082" t="s">
        <v>99</v>
      </c>
      <c r="C8" s="3080">
        <v>5</v>
      </c>
      <c r="D8" s="3080">
        <v>2</v>
      </c>
      <c r="E8" s="3080">
        <v>6</v>
      </c>
      <c r="F8" s="3080">
        <v>5</v>
      </c>
      <c r="G8" s="3080">
        <v>9</v>
      </c>
      <c r="H8" s="3080">
        <v>11</v>
      </c>
      <c r="I8" s="3080">
        <v>11</v>
      </c>
      <c r="J8" s="3080">
        <v>65</v>
      </c>
      <c r="K8" s="3080">
        <v>35</v>
      </c>
      <c r="L8" s="3080">
        <v>20</v>
      </c>
      <c r="M8" s="3080">
        <v>4</v>
      </c>
      <c r="N8" s="3080">
        <v>4</v>
      </c>
      <c r="O8" s="3101">
        <f t="shared" si="0"/>
        <v>177</v>
      </c>
    </row>
    <row r="9" spans="1:15" ht="20.100000000000001" customHeight="1">
      <c r="A9" s="3078" t="s">
        <v>108</v>
      </c>
      <c r="B9" s="3079" t="s">
        <v>109</v>
      </c>
      <c r="C9" s="3080">
        <v>25</v>
      </c>
      <c r="D9" s="3080">
        <v>32</v>
      </c>
      <c r="E9" s="3080">
        <v>39</v>
      </c>
      <c r="F9" s="3080">
        <v>5</v>
      </c>
      <c r="G9" s="3080">
        <v>16</v>
      </c>
      <c r="H9" s="3080">
        <v>5</v>
      </c>
      <c r="I9" s="3080">
        <v>14</v>
      </c>
      <c r="J9" s="3080">
        <v>6</v>
      </c>
      <c r="K9" s="3080">
        <v>37</v>
      </c>
      <c r="L9" s="3080">
        <v>44</v>
      </c>
      <c r="M9" s="3080">
        <v>22</v>
      </c>
      <c r="N9" s="3080">
        <v>22</v>
      </c>
      <c r="O9" s="3100">
        <f t="shared" si="0"/>
        <v>267</v>
      </c>
    </row>
    <row r="10" spans="1:15" ht="20.100000000000001" customHeight="1">
      <c r="A10" s="3078" t="s">
        <v>118</v>
      </c>
      <c r="B10" s="3079" t="s">
        <v>119</v>
      </c>
      <c r="C10" s="3080">
        <v>230</v>
      </c>
      <c r="D10" s="3080">
        <v>1837</v>
      </c>
      <c r="E10" s="3080">
        <v>237</v>
      </c>
      <c r="F10" s="3080">
        <v>57</v>
      </c>
      <c r="G10" s="3080">
        <v>65</v>
      </c>
      <c r="H10" s="3080">
        <v>31</v>
      </c>
      <c r="I10" s="3080">
        <v>47</v>
      </c>
      <c r="J10" s="3080">
        <v>55</v>
      </c>
      <c r="K10" s="3080">
        <v>89</v>
      </c>
      <c r="L10" s="3080">
        <v>200</v>
      </c>
      <c r="M10" s="3080">
        <v>111</v>
      </c>
      <c r="N10" s="3080">
        <v>198</v>
      </c>
      <c r="O10" s="3100">
        <f t="shared" si="0"/>
        <v>3157</v>
      </c>
    </row>
    <row r="11" spans="1:15" ht="20.100000000000001" customHeight="1">
      <c r="A11" s="3078" t="s">
        <v>213</v>
      </c>
      <c r="B11" s="3079" t="s">
        <v>123</v>
      </c>
      <c r="C11" s="3080">
        <v>3</v>
      </c>
      <c r="D11" s="3080">
        <v>0</v>
      </c>
      <c r="E11" s="3080">
        <v>1</v>
      </c>
      <c r="F11" s="3080">
        <v>0</v>
      </c>
      <c r="G11" s="3080">
        <v>0</v>
      </c>
      <c r="H11" s="3080">
        <v>4</v>
      </c>
      <c r="I11" s="3080">
        <v>2</v>
      </c>
      <c r="J11" s="3080">
        <v>3</v>
      </c>
      <c r="K11" s="3080">
        <v>1</v>
      </c>
      <c r="L11" s="3080">
        <v>2</v>
      </c>
      <c r="M11" s="3080">
        <v>0</v>
      </c>
      <c r="N11" s="3080">
        <v>2</v>
      </c>
      <c r="O11" s="3100">
        <f t="shared" si="0"/>
        <v>18</v>
      </c>
    </row>
    <row r="12" spans="1:15" ht="20.100000000000001" customHeight="1">
      <c r="A12" s="3102" t="s">
        <v>128</v>
      </c>
      <c r="B12" s="3079" t="s">
        <v>129</v>
      </c>
      <c r="C12" s="3103">
        <v>1</v>
      </c>
      <c r="D12" s="3103">
        <v>9</v>
      </c>
      <c r="E12" s="3103">
        <v>1</v>
      </c>
      <c r="F12" s="3103">
        <v>0</v>
      </c>
      <c r="G12" s="3080">
        <v>0</v>
      </c>
      <c r="H12" s="3080">
        <v>0</v>
      </c>
      <c r="I12" s="3080">
        <v>0</v>
      </c>
      <c r="J12" s="3103">
        <v>0</v>
      </c>
      <c r="K12" s="3103">
        <v>1</v>
      </c>
      <c r="L12" s="3103">
        <v>0</v>
      </c>
      <c r="M12" s="3080">
        <v>0</v>
      </c>
      <c r="N12" s="3103">
        <v>1</v>
      </c>
      <c r="O12" s="3101">
        <f t="shared" si="0"/>
        <v>13</v>
      </c>
    </row>
    <row r="13" spans="1:15" ht="20.100000000000001" customHeight="1">
      <c r="A13" s="3104" t="s">
        <v>130</v>
      </c>
      <c r="B13" s="3105" t="s">
        <v>131</v>
      </c>
      <c r="C13" s="3090">
        <f>SUM(C6:C12)</f>
        <v>284</v>
      </c>
      <c r="D13" s="3090">
        <f t="shared" ref="D13:O13" si="1">SUM(D6:D12)</f>
        <v>1909</v>
      </c>
      <c r="E13" s="3090">
        <f t="shared" si="1"/>
        <v>326</v>
      </c>
      <c r="F13" s="3090">
        <f t="shared" si="1"/>
        <v>94</v>
      </c>
      <c r="G13" s="3090">
        <f t="shared" si="1"/>
        <v>120</v>
      </c>
      <c r="H13" s="3090">
        <f t="shared" si="1"/>
        <v>69</v>
      </c>
      <c r="I13" s="3090">
        <f t="shared" si="1"/>
        <v>110</v>
      </c>
      <c r="J13" s="3090">
        <f t="shared" si="1"/>
        <v>180</v>
      </c>
      <c r="K13" s="3090">
        <f t="shared" si="1"/>
        <v>267</v>
      </c>
      <c r="L13" s="3090">
        <f t="shared" si="1"/>
        <v>292</v>
      </c>
      <c r="M13" s="3090">
        <f t="shared" si="1"/>
        <v>170</v>
      </c>
      <c r="N13" s="3090">
        <f t="shared" si="1"/>
        <v>254</v>
      </c>
      <c r="O13" s="3090">
        <f t="shared" si="1"/>
        <v>4075</v>
      </c>
    </row>
  </sheetData>
  <mergeCells count="4">
    <mergeCell ref="A1:O1"/>
    <mergeCell ref="A2:O2"/>
    <mergeCell ref="A4:A5"/>
    <mergeCell ref="B4:B5"/>
  </mergeCells>
  <printOptions horizontalCentered="1" verticalCentered="1"/>
  <pageMargins left="0.59055118110236227" right="0.59055118110236227" top="0.78740157480314965" bottom="0.78740157480314965" header="0.51181102362204722" footer="0.51181102362204722"/>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BEF85-2B79-4F36-93C1-7842EBDF6555}">
  <sheetPr>
    <tabColor rgb="FF00B050"/>
  </sheetPr>
  <dimension ref="A1:AL34"/>
  <sheetViews>
    <sheetView showGridLines="0" zoomScale="90" zoomScaleNormal="90" workbookViewId="0">
      <selection sqref="A1:R1"/>
    </sheetView>
  </sheetViews>
  <sheetFormatPr defaultColWidth="9.42578125" defaultRowHeight="15.75"/>
  <cols>
    <col min="1" max="1" width="10.140625" style="3154" customWidth="1"/>
    <col min="2" max="2" width="9" style="3165" customWidth="1"/>
    <col min="3" max="3" width="9.140625" style="3154" customWidth="1"/>
    <col min="4" max="4" width="5.85546875" style="3154" customWidth="1"/>
    <col min="5" max="5" width="7.42578125" style="3166" customWidth="1"/>
    <col min="6" max="7" width="7.42578125" style="3154" customWidth="1"/>
    <col min="8" max="13" width="6.42578125" style="3154" customWidth="1"/>
    <col min="14" max="18" width="6.42578125" style="2839" customWidth="1"/>
    <col min="19" max="20" width="12.5703125" style="3154" customWidth="1"/>
    <col min="21" max="16384" width="9.42578125" style="3154"/>
  </cols>
  <sheetData>
    <row r="1" spans="1:19" s="2756" customFormat="1" ht="35.25" customHeight="1">
      <c r="A1" s="2958" t="s">
        <v>2028</v>
      </c>
      <c r="B1" s="2958"/>
      <c r="C1" s="2958"/>
      <c r="D1" s="2958"/>
      <c r="E1" s="2958"/>
      <c r="F1" s="2958"/>
      <c r="G1" s="2958"/>
      <c r="H1" s="2958"/>
      <c r="I1" s="2958"/>
      <c r="J1" s="2958"/>
      <c r="K1" s="2958"/>
      <c r="L1" s="2958"/>
      <c r="M1" s="2958"/>
      <c r="N1" s="2958"/>
      <c r="O1" s="2958"/>
      <c r="P1" s="2958"/>
      <c r="Q1" s="2958"/>
      <c r="R1" s="2958"/>
    </row>
    <row r="2" spans="1:19" s="2756" customFormat="1" ht="18" customHeight="1">
      <c r="A2" s="2729" t="s">
        <v>2029</v>
      </c>
      <c r="B2" s="2729"/>
      <c r="C2" s="2729"/>
      <c r="D2" s="2729"/>
      <c r="E2" s="2729"/>
      <c r="F2" s="2729"/>
      <c r="G2" s="2729"/>
      <c r="H2" s="2729"/>
      <c r="I2" s="2729"/>
      <c r="J2" s="2729"/>
      <c r="K2" s="2729"/>
      <c r="L2" s="2729"/>
      <c r="M2" s="2729"/>
      <c r="N2" s="2729"/>
      <c r="O2" s="2729"/>
      <c r="P2" s="2729"/>
      <c r="Q2" s="2729"/>
      <c r="R2" s="2729"/>
      <c r="S2" s="2729"/>
    </row>
    <row r="3" spans="1:19" s="2756" customFormat="1">
      <c r="A3" s="2960" t="s">
        <v>2030</v>
      </c>
      <c r="B3" s="3106"/>
      <c r="C3" s="3107"/>
      <c r="D3" s="3107"/>
      <c r="E3" s="3108"/>
      <c r="F3" s="3107"/>
      <c r="G3" s="3107"/>
      <c r="H3" s="3107"/>
      <c r="I3" s="3107"/>
      <c r="J3" s="3107"/>
      <c r="K3" s="3107"/>
      <c r="L3" s="3107"/>
      <c r="M3" s="3107"/>
      <c r="N3" s="2683"/>
      <c r="O3" s="2683"/>
      <c r="P3" s="2683"/>
      <c r="Q3" s="2683"/>
      <c r="R3" s="2684" t="s">
        <v>2031</v>
      </c>
    </row>
    <row r="4" spans="1:19" s="2756" customFormat="1" ht="20.100000000000001" customHeight="1">
      <c r="A4" s="2962"/>
      <c r="B4" s="2789"/>
      <c r="C4" s="3109" t="s">
        <v>1981</v>
      </c>
      <c r="D4" s="3110" t="s">
        <v>1981</v>
      </c>
      <c r="E4" s="3111" t="s">
        <v>2032</v>
      </c>
      <c r="F4" s="3112" t="s">
        <v>2033</v>
      </c>
      <c r="G4" s="3113"/>
      <c r="H4" s="3114" t="s">
        <v>2034</v>
      </c>
      <c r="I4" s="3115" t="s">
        <v>2035</v>
      </c>
      <c r="J4" s="3113"/>
      <c r="K4" s="3113"/>
      <c r="L4" s="3113"/>
      <c r="M4" s="3113"/>
      <c r="N4" s="3113" t="s">
        <v>2036</v>
      </c>
      <c r="O4" s="3116" t="s">
        <v>2037</v>
      </c>
      <c r="P4" s="3117"/>
      <c r="Q4" s="3117"/>
      <c r="R4" s="3118" t="s">
        <v>2038</v>
      </c>
    </row>
    <row r="5" spans="1:19" s="2756" customFormat="1" ht="20.100000000000001" customHeight="1">
      <c r="A5" s="2734" t="s">
        <v>195</v>
      </c>
      <c r="B5" s="2790" t="s">
        <v>196</v>
      </c>
      <c r="C5" s="2791" t="s">
        <v>1988</v>
      </c>
      <c r="D5" s="2794" t="s">
        <v>2039</v>
      </c>
      <c r="E5" s="3119" t="s">
        <v>2040</v>
      </c>
      <c r="F5" s="2794" t="s">
        <v>2041</v>
      </c>
      <c r="G5" s="2794" t="s">
        <v>2042</v>
      </c>
      <c r="H5" s="2794" t="s">
        <v>1994</v>
      </c>
      <c r="I5" s="3120" t="s">
        <v>87</v>
      </c>
      <c r="J5" s="3121"/>
      <c r="K5" s="3122"/>
      <c r="L5" s="3120" t="s">
        <v>88</v>
      </c>
      <c r="M5" s="3121"/>
      <c r="N5" s="3122"/>
      <c r="O5" s="3123" t="s">
        <v>2043</v>
      </c>
      <c r="P5" s="3124"/>
      <c r="Q5" s="3124"/>
      <c r="R5" s="3125" t="s">
        <v>2044</v>
      </c>
    </row>
    <row r="6" spans="1:19" s="2756" customFormat="1" ht="20.100000000000001" customHeight="1">
      <c r="A6" s="3126"/>
      <c r="B6" s="3127"/>
      <c r="C6" s="3128" t="s">
        <v>2045</v>
      </c>
      <c r="D6" s="2794" t="s">
        <v>2046</v>
      </c>
      <c r="E6" s="3119" t="s">
        <v>369</v>
      </c>
      <c r="F6" s="3129"/>
      <c r="G6" s="3129"/>
      <c r="H6" s="3129"/>
      <c r="I6" s="2794" t="s">
        <v>1145</v>
      </c>
      <c r="J6" s="2794" t="s">
        <v>1913</v>
      </c>
      <c r="K6" s="2794" t="s">
        <v>130</v>
      </c>
      <c r="L6" s="2794" t="s">
        <v>1145</v>
      </c>
      <c r="M6" s="2794" t="s">
        <v>1913</v>
      </c>
      <c r="N6" s="2794" t="s">
        <v>130</v>
      </c>
      <c r="O6" s="3130" t="s">
        <v>2047</v>
      </c>
      <c r="P6" s="3131" t="s">
        <v>1903</v>
      </c>
      <c r="Q6" s="3132" t="s">
        <v>2048</v>
      </c>
      <c r="R6" s="3133" t="s">
        <v>2049</v>
      </c>
    </row>
    <row r="7" spans="1:19" s="2756" customFormat="1" ht="20.100000000000001" customHeight="1">
      <c r="A7" s="3134"/>
      <c r="B7" s="2795"/>
      <c r="C7" s="3135" t="s">
        <v>2050</v>
      </c>
      <c r="D7" s="3136" t="s">
        <v>1966</v>
      </c>
      <c r="E7" s="3137" t="s">
        <v>2051</v>
      </c>
      <c r="F7" s="3136" t="s">
        <v>2052</v>
      </c>
      <c r="G7" s="3138" t="s">
        <v>2053</v>
      </c>
      <c r="H7" s="3136" t="s">
        <v>2005</v>
      </c>
      <c r="I7" s="3136" t="s">
        <v>780</v>
      </c>
      <c r="J7" s="3136" t="s">
        <v>779</v>
      </c>
      <c r="K7" s="3136" t="s">
        <v>1916</v>
      </c>
      <c r="L7" s="3136" t="s">
        <v>780</v>
      </c>
      <c r="M7" s="3136" t="s">
        <v>779</v>
      </c>
      <c r="N7" s="3136" t="s">
        <v>1916</v>
      </c>
      <c r="O7" s="3139"/>
      <c r="P7" s="3140"/>
      <c r="Q7" s="3141"/>
      <c r="R7" s="3142"/>
    </row>
    <row r="8" spans="1:19" s="2756" customFormat="1" ht="20.100000000000001" customHeight="1">
      <c r="A8" s="2972" t="s">
        <v>90</v>
      </c>
      <c r="B8" s="3143" t="s">
        <v>91</v>
      </c>
      <c r="C8" s="3144">
        <v>66019</v>
      </c>
      <c r="D8" s="3144">
        <v>0</v>
      </c>
      <c r="E8" s="3145">
        <f t="shared" ref="E8:E22" si="0">D8/C8*100</f>
        <v>0</v>
      </c>
      <c r="F8" s="3144">
        <v>0</v>
      </c>
      <c r="G8" s="3144">
        <v>0</v>
      </c>
      <c r="H8" s="3144">
        <v>0</v>
      </c>
      <c r="I8" s="3144">
        <v>0</v>
      </c>
      <c r="J8" s="3144">
        <v>0</v>
      </c>
      <c r="K8" s="3144">
        <f t="shared" ref="K8:K22" si="1">I8+J8</f>
        <v>0</v>
      </c>
      <c r="L8" s="3144">
        <v>0</v>
      </c>
      <c r="M8" s="3144">
        <v>0</v>
      </c>
      <c r="N8" s="3144">
        <f t="shared" ref="N8:N22" si="2">M8+L8</f>
        <v>0</v>
      </c>
      <c r="O8" s="3144">
        <v>0</v>
      </c>
      <c r="P8" s="3144">
        <v>0</v>
      </c>
      <c r="Q8" s="3144">
        <v>0</v>
      </c>
      <c r="R8" s="3144">
        <v>0</v>
      </c>
    </row>
    <row r="9" spans="1:19" s="2756" customFormat="1" ht="20.100000000000001" customHeight="1">
      <c r="A9" s="2972" t="s">
        <v>206</v>
      </c>
      <c r="B9" s="3143" t="s">
        <v>93</v>
      </c>
      <c r="C9" s="3144">
        <v>42546</v>
      </c>
      <c r="D9" s="3144">
        <v>1</v>
      </c>
      <c r="E9" s="3145">
        <f t="shared" si="0"/>
        <v>2.350397217129695E-3</v>
      </c>
      <c r="F9" s="3144">
        <v>0</v>
      </c>
      <c r="G9" s="3144">
        <v>1</v>
      </c>
      <c r="H9" s="3144">
        <v>0</v>
      </c>
      <c r="I9" s="3146">
        <v>0</v>
      </c>
      <c r="J9" s="3144">
        <v>0</v>
      </c>
      <c r="K9" s="3144">
        <f t="shared" si="1"/>
        <v>0</v>
      </c>
      <c r="L9" s="3144">
        <v>1</v>
      </c>
      <c r="M9" s="3144">
        <v>0</v>
      </c>
      <c r="N9" s="3144">
        <f t="shared" si="2"/>
        <v>1</v>
      </c>
      <c r="O9" s="3144">
        <v>0</v>
      </c>
      <c r="P9" s="3144">
        <v>0</v>
      </c>
      <c r="Q9" s="3144">
        <v>1</v>
      </c>
      <c r="R9" s="3144">
        <v>0</v>
      </c>
    </row>
    <row r="10" spans="1:19" s="2756" customFormat="1" ht="20.100000000000001" customHeight="1">
      <c r="A10" s="2977" t="s">
        <v>94</v>
      </c>
      <c r="B10" s="3147" t="s">
        <v>95</v>
      </c>
      <c r="C10" s="3144">
        <v>15229</v>
      </c>
      <c r="D10" s="3144">
        <v>0</v>
      </c>
      <c r="E10" s="3145">
        <f t="shared" si="0"/>
        <v>0</v>
      </c>
      <c r="F10" s="3144">
        <v>0</v>
      </c>
      <c r="G10" s="3144">
        <v>0</v>
      </c>
      <c r="H10" s="3144">
        <v>0</v>
      </c>
      <c r="I10" s="3144">
        <v>0</v>
      </c>
      <c r="J10" s="3144">
        <v>0</v>
      </c>
      <c r="K10" s="3144">
        <f t="shared" si="1"/>
        <v>0</v>
      </c>
      <c r="L10" s="3144">
        <v>0</v>
      </c>
      <c r="M10" s="3144">
        <v>0</v>
      </c>
      <c r="N10" s="3144">
        <f t="shared" si="2"/>
        <v>0</v>
      </c>
      <c r="O10" s="3144">
        <v>0</v>
      </c>
      <c r="P10" s="3144">
        <v>0</v>
      </c>
      <c r="Q10" s="3144">
        <v>0</v>
      </c>
      <c r="R10" s="3144">
        <v>0</v>
      </c>
    </row>
    <row r="11" spans="1:19" s="2756" customFormat="1" ht="20.100000000000001" customHeight="1">
      <c r="A11" s="2972" t="s">
        <v>96</v>
      </c>
      <c r="B11" s="3143" t="s">
        <v>97</v>
      </c>
      <c r="C11" s="3144">
        <v>127133</v>
      </c>
      <c r="D11" s="3144">
        <v>75</v>
      </c>
      <c r="E11" s="3145">
        <f t="shared" si="0"/>
        <v>5.8993337685730694E-2</v>
      </c>
      <c r="F11" s="3144">
        <v>2</v>
      </c>
      <c r="G11" s="3144">
        <v>73</v>
      </c>
      <c r="H11" s="3144">
        <v>0</v>
      </c>
      <c r="I11" s="3144">
        <v>8</v>
      </c>
      <c r="J11" s="3144">
        <v>4</v>
      </c>
      <c r="K11" s="3144">
        <f t="shared" si="1"/>
        <v>12</v>
      </c>
      <c r="L11" s="3144">
        <v>59</v>
      </c>
      <c r="M11" s="3144">
        <v>4</v>
      </c>
      <c r="N11" s="3144">
        <f t="shared" si="2"/>
        <v>63</v>
      </c>
      <c r="O11" s="3144">
        <v>0</v>
      </c>
      <c r="P11" s="3144">
        <v>9</v>
      </c>
      <c r="Q11" s="3144">
        <v>57</v>
      </c>
      <c r="R11" s="3144">
        <v>9</v>
      </c>
    </row>
    <row r="12" spans="1:19" s="2756" customFormat="1" ht="20.100000000000001" customHeight="1">
      <c r="A12" s="2972" t="s">
        <v>208</v>
      </c>
      <c r="B12" s="3143" t="s">
        <v>99</v>
      </c>
      <c r="C12" s="3144">
        <v>141423</v>
      </c>
      <c r="D12" s="3144">
        <v>11</v>
      </c>
      <c r="E12" s="3145">
        <f t="shared" si="0"/>
        <v>7.7780841871548474E-3</v>
      </c>
      <c r="F12" s="3144">
        <v>3</v>
      </c>
      <c r="G12" s="3144">
        <v>8</v>
      </c>
      <c r="H12" s="3144">
        <v>0</v>
      </c>
      <c r="I12" s="3144">
        <v>0</v>
      </c>
      <c r="J12" s="3144">
        <v>0</v>
      </c>
      <c r="K12" s="3144">
        <f t="shared" si="1"/>
        <v>0</v>
      </c>
      <c r="L12" s="3144">
        <v>9</v>
      </c>
      <c r="M12" s="3144">
        <v>2</v>
      </c>
      <c r="N12" s="3144">
        <f t="shared" si="2"/>
        <v>11</v>
      </c>
      <c r="O12" s="3144">
        <v>0</v>
      </c>
      <c r="P12" s="3144">
        <v>0</v>
      </c>
      <c r="Q12" s="3144">
        <v>10</v>
      </c>
      <c r="R12" s="3144">
        <v>1</v>
      </c>
    </row>
    <row r="13" spans="1:19" s="2756" customFormat="1" ht="20.100000000000001" customHeight="1">
      <c r="A13" s="2972" t="s">
        <v>108</v>
      </c>
      <c r="B13" s="3143" t="s">
        <v>109</v>
      </c>
      <c r="C13" s="3144">
        <v>36583</v>
      </c>
      <c r="D13" s="3144">
        <v>9</v>
      </c>
      <c r="E13" s="3145">
        <f t="shared" si="0"/>
        <v>2.4601590902878386E-2</v>
      </c>
      <c r="F13" s="3144">
        <v>8</v>
      </c>
      <c r="G13" s="3144">
        <v>1</v>
      </c>
      <c r="H13" s="3144">
        <v>0</v>
      </c>
      <c r="I13" s="3144">
        <v>0</v>
      </c>
      <c r="J13" s="3144">
        <v>0</v>
      </c>
      <c r="K13" s="3144">
        <f t="shared" si="1"/>
        <v>0</v>
      </c>
      <c r="L13" s="3144">
        <v>9</v>
      </c>
      <c r="M13" s="3144">
        <v>0</v>
      </c>
      <c r="N13" s="3144">
        <f t="shared" si="2"/>
        <v>9</v>
      </c>
      <c r="O13" s="3144">
        <v>0</v>
      </c>
      <c r="P13" s="3144">
        <v>2</v>
      </c>
      <c r="Q13" s="3144">
        <v>7</v>
      </c>
      <c r="R13" s="3144">
        <v>0</v>
      </c>
    </row>
    <row r="14" spans="1:19" s="2756" customFormat="1" ht="20.100000000000001" customHeight="1">
      <c r="A14" s="2972" t="s">
        <v>110</v>
      </c>
      <c r="B14" s="3143" t="s">
        <v>111</v>
      </c>
      <c r="C14" s="3144">
        <v>3029</v>
      </c>
      <c r="D14" s="3144">
        <v>0</v>
      </c>
      <c r="E14" s="3145">
        <f t="shared" si="0"/>
        <v>0</v>
      </c>
      <c r="F14" s="3144">
        <v>0</v>
      </c>
      <c r="G14" s="3144">
        <v>0</v>
      </c>
      <c r="H14" s="3144">
        <v>0</v>
      </c>
      <c r="I14" s="3144">
        <v>0</v>
      </c>
      <c r="J14" s="3144">
        <v>0</v>
      </c>
      <c r="K14" s="3144">
        <f t="shared" si="1"/>
        <v>0</v>
      </c>
      <c r="L14" s="3144">
        <v>0</v>
      </c>
      <c r="M14" s="3144">
        <v>0</v>
      </c>
      <c r="N14" s="3144">
        <f t="shared" si="2"/>
        <v>0</v>
      </c>
      <c r="O14" s="3144">
        <v>0</v>
      </c>
      <c r="P14" s="3146">
        <v>0</v>
      </c>
      <c r="Q14" s="3144">
        <v>0</v>
      </c>
      <c r="R14" s="3144">
        <v>0</v>
      </c>
    </row>
    <row r="15" spans="1:19" s="2756" customFormat="1" ht="20.100000000000001" customHeight="1">
      <c r="A15" s="2972" t="s">
        <v>114</v>
      </c>
      <c r="B15" s="3143" t="s">
        <v>115</v>
      </c>
      <c r="C15" s="3144">
        <v>17091</v>
      </c>
      <c r="D15" s="3144">
        <v>0</v>
      </c>
      <c r="E15" s="3145">
        <f t="shared" si="0"/>
        <v>0</v>
      </c>
      <c r="F15" s="3144">
        <v>0</v>
      </c>
      <c r="G15" s="3144">
        <v>0</v>
      </c>
      <c r="H15" s="3144">
        <v>0</v>
      </c>
      <c r="I15" s="3144">
        <v>0</v>
      </c>
      <c r="J15" s="3144">
        <v>0</v>
      </c>
      <c r="K15" s="3144">
        <f t="shared" si="1"/>
        <v>0</v>
      </c>
      <c r="L15" s="3144">
        <v>0</v>
      </c>
      <c r="M15" s="3144">
        <v>0</v>
      </c>
      <c r="N15" s="3144">
        <f t="shared" si="2"/>
        <v>0</v>
      </c>
      <c r="O15" s="3144">
        <v>0</v>
      </c>
      <c r="P15" s="3144">
        <v>0</v>
      </c>
      <c r="Q15" s="3144">
        <v>0</v>
      </c>
      <c r="R15" s="3144">
        <v>0</v>
      </c>
    </row>
    <row r="16" spans="1:19" s="2756" customFormat="1" ht="20.100000000000001" customHeight="1">
      <c r="A16" s="2972" t="s">
        <v>118</v>
      </c>
      <c r="B16" s="3143" t="s">
        <v>119</v>
      </c>
      <c r="C16" s="3144">
        <v>74937</v>
      </c>
      <c r="D16" s="3144">
        <v>19</v>
      </c>
      <c r="E16" s="3145">
        <f t="shared" si="0"/>
        <v>2.5354631223561123E-2</v>
      </c>
      <c r="F16" s="3144">
        <v>19</v>
      </c>
      <c r="G16" s="3144">
        <v>0</v>
      </c>
      <c r="H16" s="3144">
        <v>0</v>
      </c>
      <c r="I16" s="3144">
        <v>9</v>
      </c>
      <c r="J16" s="3144">
        <v>3</v>
      </c>
      <c r="K16" s="3144">
        <f t="shared" si="1"/>
        <v>12</v>
      </c>
      <c r="L16" s="3144">
        <v>6</v>
      </c>
      <c r="M16" s="3144">
        <v>1</v>
      </c>
      <c r="N16" s="3144">
        <f t="shared" si="2"/>
        <v>7</v>
      </c>
      <c r="O16" s="3144">
        <v>0</v>
      </c>
      <c r="P16" s="3144">
        <v>3</v>
      </c>
      <c r="Q16" s="3144">
        <v>15</v>
      </c>
      <c r="R16" s="3144">
        <v>1</v>
      </c>
    </row>
    <row r="17" spans="1:38" s="2756" customFormat="1" ht="19.5" customHeight="1">
      <c r="A17" s="2972" t="s">
        <v>120</v>
      </c>
      <c r="B17" s="3143" t="s">
        <v>121</v>
      </c>
      <c r="C17" s="3144">
        <v>42806</v>
      </c>
      <c r="D17" s="3144">
        <v>0</v>
      </c>
      <c r="E17" s="3145">
        <f t="shared" si="0"/>
        <v>0</v>
      </c>
      <c r="F17" s="3144">
        <v>0</v>
      </c>
      <c r="G17" s="3144">
        <v>0</v>
      </c>
      <c r="H17" s="3144">
        <v>0</v>
      </c>
      <c r="I17" s="3144">
        <v>0</v>
      </c>
      <c r="J17" s="3144">
        <v>0</v>
      </c>
      <c r="K17" s="3144">
        <f t="shared" si="1"/>
        <v>0</v>
      </c>
      <c r="L17" s="3144">
        <v>0</v>
      </c>
      <c r="M17" s="3144">
        <v>0</v>
      </c>
      <c r="N17" s="3144">
        <f t="shared" si="2"/>
        <v>0</v>
      </c>
      <c r="O17" s="3144">
        <v>0</v>
      </c>
      <c r="P17" s="3144">
        <v>0</v>
      </c>
      <c r="Q17" s="3144">
        <v>0</v>
      </c>
      <c r="R17" s="3144">
        <v>0</v>
      </c>
    </row>
    <row r="18" spans="1:38" s="2756" customFormat="1" ht="19.5" customHeight="1">
      <c r="A18" s="2972" t="s">
        <v>122</v>
      </c>
      <c r="B18" s="3143" t="s">
        <v>123</v>
      </c>
      <c r="C18" s="3144">
        <v>77109</v>
      </c>
      <c r="D18" s="3144">
        <v>4</v>
      </c>
      <c r="E18" s="3145">
        <f t="shared" si="0"/>
        <v>5.1874619045766384E-3</v>
      </c>
      <c r="F18" s="3144">
        <v>0</v>
      </c>
      <c r="G18" s="3144">
        <v>4</v>
      </c>
      <c r="H18" s="3144">
        <v>0</v>
      </c>
      <c r="I18" s="3144">
        <v>3</v>
      </c>
      <c r="J18" s="3144">
        <v>0</v>
      </c>
      <c r="K18" s="3144">
        <f t="shared" si="1"/>
        <v>3</v>
      </c>
      <c r="L18" s="3144">
        <v>1</v>
      </c>
      <c r="M18" s="3144">
        <v>0</v>
      </c>
      <c r="N18" s="3144">
        <f t="shared" si="2"/>
        <v>1</v>
      </c>
      <c r="O18" s="3144">
        <v>0</v>
      </c>
      <c r="P18" s="3144">
        <v>1</v>
      </c>
      <c r="Q18" s="3144">
        <v>3</v>
      </c>
      <c r="R18" s="3144">
        <v>0</v>
      </c>
    </row>
    <row r="19" spans="1:38" s="2756" customFormat="1" ht="20.100000000000001" customHeight="1">
      <c r="A19" s="3148" t="s">
        <v>112</v>
      </c>
      <c r="B19" s="3149" t="s">
        <v>113</v>
      </c>
      <c r="C19" s="3150">
        <v>35888</v>
      </c>
      <c r="D19" s="3150">
        <v>0</v>
      </c>
      <c r="E19" s="3151">
        <f t="shared" si="0"/>
        <v>0</v>
      </c>
      <c r="F19" s="3150">
        <v>0</v>
      </c>
      <c r="G19" s="3150">
        <v>0</v>
      </c>
      <c r="H19" s="3150">
        <v>0</v>
      </c>
      <c r="I19" s="3150">
        <v>0</v>
      </c>
      <c r="J19" s="3150">
        <v>0</v>
      </c>
      <c r="K19" s="3150">
        <f t="shared" si="1"/>
        <v>0</v>
      </c>
      <c r="L19" s="3150">
        <v>0</v>
      </c>
      <c r="M19" s="3150">
        <v>0</v>
      </c>
      <c r="N19" s="3150">
        <f t="shared" si="2"/>
        <v>0</v>
      </c>
      <c r="O19" s="3150">
        <v>0</v>
      </c>
      <c r="P19" s="3150">
        <v>0</v>
      </c>
      <c r="Q19" s="3150">
        <v>0</v>
      </c>
      <c r="R19" s="3150">
        <v>0</v>
      </c>
    </row>
    <row r="20" spans="1:38" s="2756" customFormat="1" ht="20.100000000000001" customHeight="1">
      <c r="A20" s="3152" t="s">
        <v>124</v>
      </c>
      <c r="B20" s="3153" t="s">
        <v>125</v>
      </c>
      <c r="C20" s="3144">
        <v>26693</v>
      </c>
      <c r="D20" s="3144">
        <v>0</v>
      </c>
      <c r="E20" s="3145">
        <f t="shared" si="0"/>
        <v>0</v>
      </c>
      <c r="F20" s="3144">
        <v>0</v>
      </c>
      <c r="G20" s="3144">
        <v>0</v>
      </c>
      <c r="H20" s="3144">
        <v>0</v>
      </c>
      <c r="I20" s="3144">
        <v>0</v>
      </c>
      <c r="J20" s="3144">
        <v>0</v>
      </c>
      <c r="K20" s="3144">
        <f t="shared" si="1"/>
        <v>0</v>
      </c>
      <c r="L20" s="3144">
        <v>0</v>
      </c>
      <c r="M20" s="3144">
        <v>0</v>
      </c>
      <c r="N20" s="3144">
        <f t="shared" si="2"/>
        <v>0</v>
      </c>
      <c r="O20" s="3144">
        <v>0</v>
      </c>
      <c r="P20" s="3144">
        <v>0</v>
      </c>
      <c r="Q20" s="3144">
        <v>0</v>
      </c>
      <c r="R20" s="3144">
        <v>0</v>
      </c>
      <c r="S20" s="3154"/>
    </row>
    <row r="21" spans="1:38" s="3159" customFormat="1" ht="20.100000000000001" customHeight="1" thickBot="1">
      <c r="A21" s="3155" t="s">
        <v>212</v>
      </c>
      <c r="B21" s="3156" t="s">
        <v>117</v>
      </c>
      <c r="C21" s="3157">
        <v>19730</v>
      </c>
      <c r="D21" s="3157">
        <v>0</v>
      </c>
      <c r="E21" s="3158">
        <f t="shared" si="0"/>
        <v>0</v>
      </c>
      <c r="F21" s="3157">
        <v>0</v>
      </c>
      <c r="G21" s="3157">
        <v>0</v>
      </c>
      <c r="H21" s="3157">
        <v>0</v>
      </c>
      <c r="I21" s="3157">
        <v>0</v>
      </c>
      <c r="J21" s="3157">
        <v>0</v>
      </c>
      <c r="K21" s="3157">
        <f t="shared" si="1"/>
        <v>0</v>
      </c>
      <c r="L21" s="3157">
        <v>0</v>
      </c>
      <c r="M21" s="3157">
        <v>0</v>
      </c>
      <c r="N21" s="3157">
        <f t="shared" si="2"/>
        <v>0</v>
      </c>
      <c r="O21" s="3157">
        <v>0</v>
      </c>
      <c r="P21" s="3157">
        <v>0</v>
      </c>
      <c r="Q21" s="3157">
        <v>0</v>
      </c>
      <c r="R21" s="3157">
        <v>0</v>
      </c>
      <c r="S21" s="3154"/>
      <c r="T21" s="2756"/>
      <c r="U21" s="2756"/>
      <c r="V21" s="2756"/>
      <c r="W21" s="2756"/>
      <c r="X21" s="2756"/>
      <c r="Y21" s="2756"/>
      <c r="Z21" s="2756"/>
      <c r="AA21" s="2756"/>
      <c r="AB21" s="2756"/>
      <c r="AC21" s="2756"/>
      <c r="AD21" s="2756"/>
      <c r="AE21" s="2756"/>
      <c r="AF21" s="2756"/>
      <c r="AG21" s="2756"/>
      <c r="AH21" s="2756"/>
      <c r="AI21" s="2756"/>
      <c r="AJ21" s="2756"/>
      <c r="AK21" s="2756"/>
      <c r="AL21" s="2756"/>
    </row>
    <row r="22" spans="1:38" s="2695" customFormat="1" ht="20.100000000000001" customHeight="1" thickBot="1">
      <c r="A22" s="3160" t="s">
        <v>130</v>
      </c>
      <c r="B22" s="3161" t="s">
        <v>131</v>
      </c>
      <c r="C22" s="3162">
        <f>SUM(C8:C21)</f>
        <v>726216</v>
      </c>
      <c r="D22" s="3162">
        <f>SUM(D8:D21)</f>
        <v>119</v>
      </c>
      <c r="E22" s="3163">
        <f t="shared" si="0"/>
        <v>1.6386309307423685E-2</v>
      </c>
      <c r="F22" s="3162">
        <f>SUM(F8:F21)</f>
        <v>32</v>
      </c>
      <c r="G22" s="3162">
        <f>SUM(G8:G21)</f>
        <v>87</v>
      </c>
      <c r="H22" s="3162">
        <f>SUM(H8:H21)</f>
        <v>0</v>
      </c>
      <c r="I22" s="3162">
        <f>SUM(I8:I21)</f>
        <v>20</v>
      </c>
      <c r="J22" s="3162">
        <f>SUM(J8:J21)</f>
        <v>7</v>
      </c>
      <c r="K22" s="3162">
        <f t="shared" si="1"/>
        <v>27</v>
      </c>
      <c r="L22" s="3162">
        <f>SUM(L8:L21)</f>
        <v>85</v>
      </c>
      <c r="M22" s="3162">
        <f>SUM(M8:M21)</f>
        <v>7</v>
      </c>
      <c r="N22" s="3162">
        <f t="shared" si="2"/>
        <v>92</v>
      </c>
      <c r="O22" s="3162">
        <f>SUM(O8:O21)</f>
        <v>0</v>
      </c>
      <c r="P22" s="3162">
        <f>SUM(P8:P21)</f>
        <v>15</v>
      </c>
      <c r="Q22" s="3162">
        <f>SUM(Q8:Q21)</f>
        <v>93</v>
      </c>
      <c r="R22" s="3162">
        <f>SUM(R8:R21)</f>
        <v>11</v>
      </c>
      <c r="S22" s="3154"/>
      <c r="T22" s="2756"/>
      <c r="U22" s="2756"/>
      <c r="V22" s="2756"/>
      <c r="W22" s="2756"/>
      <c r="X22" s="2756"/>
      <c r="Y22" s="2756"/>
      <c r="Z22" s="2756"/>
      <c r="AA22" s="2756"/>
      <c r="AB22" s="2756"/>
      <c r="AC22" s="2756"/>
      <c r="AD22" s="2756"/>
      <c r="AE22" s="2756"/>
      <c r="AF22" s="2756"/>
      <c r="AG22" s="2756"/>
      <c r="AH22" s="2756"/>
      <c r="AI22" s="2756"/>
      <c r="AJ22" s="2756"/>
      <c r="AK22" s="2756"/>
      <c r="AL22" s="2756"/>
    </row>
    <row r="23" spans="1:38">
      <c r="A23" s="3164"/>
    </row>
    <row r="24" spans="1:38">
      <c r="A24" s="2839"/>
    </row>
    <row r="25" spans="1:38">
      <c r="A25" s="2839"/>
    </row>
    <row r="26" spans="1:38">
      <c r="A26" s="2839"/>
    </row>
    <row r="27" spans="1:38">
      <c r="A27" s="2839"/>
    </row>
    <row r="28" spans="1:38">
      <c r="A28" s="2839"/>
    </row>
    <row r="29" spans="1:38">
      <c r="A29" s="2839"/>
    </row>
    <row r="30" spans="1:38">
      <c r="A30" s="2839"/>
    </row>
    <row r="31" spans="1:38">
      <c r="A31" s="2839"/>
    </row>
    <row r="32" spans="1:38">
      <c r="A32" s="2839"/>
    </row>
    <row r="33" spans="1:1">
      <c r="A33" s="2839"/>
    </row>
    <row r="34" spans="1:1">
      <c r="A34" s="2839"/>
    </row>
  </sheetData>
  <mergeCells count="8">
    <mergeCell ref="A1:R1"/>
    <mergeCell ref="A2:S2"/>
    <mergeCell ref="I5:K5"/>
    <mergeCell ref="L5:N5"/>
    <mergeCell ref="O6:O7"/>
    <mergeCell ref="P6:P7"/>
    <mergeCell ref="Q6:Q7"/>
    <mergeCell ref="R6:R7"/>
  </mergeCells>
  <printOptions horizontalCentered="1" verticalCentered="1" gridLinesSet="0"/>
  <pageMargins left="0.59055118110236227" right="0.59055118110236227" top="0.98425196850393704" bottom="0.98425196850393704" header="0.51181102362204722" footer="0.51181102362204722"/>
  <pageSetup paperSize="9" scale="9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9B287-1932-4397-9D9A-6C507B4B3C26}">
  <sheetPr>
    <tabColor rgb="FF00B050"/>
  </sheetPr>
  <dimension ref="A1:M29"/>
  <sheetViews>
    <sheetView showGridLines="0" zoomScaleNormal="100" workbookViewId="0">
      <selection sqref="A1:O1"/>
    </sheetView>
  </sheetViews>
  <sheetFormatPr defaultColWidth="9" defaultRowHeight="12.75"/>
  <cols>
    <col min="1" max="1" width="23.28515625" style="85" customWidth="1"/>
    <col min="2" max="2" width="24.5703125" style="85" customWidth="1"/>
    <col min="3" max="6" width="9.140625" style="85" bestFit="1" customWidth="1"/>
    <col min="7" max="7" width="9.85546875" style="85" customWidth="1"/>
    <col min="8" max="9" width="9" style="85"/>
    <col min="10" max="10" width="8" style="85" customWidth="1"/>
    <col min="11" max="16384" width="9" style="85"/>
  </cols>
  <sheetData>
    <row r="1" spans="1:13" ht="20.100000000000001" customHeight="1">
      <c r="A1" s="3167" t="s">
        <v>2054</v>
      </c>
      <c r="B1" s="3167"/>
      <c r="C1" s="3167"/>
      <c r="D1" s="3167"/>
      <c r="E1" s="3167"/>
      <c r="F1" s="3167"/>
      <c r="G1" s="3167"/>
    </row>
    <row r="2" spans="1:13" ht="20.100000000000001" customHeight="1">
      <c r="A2" s="3167" t="s">
        <v>2055</v>
      </c>
      <c r="B2" s="3167"/>
      <c r="C2" s="3167"/>
      <c r="D2" s="3167"/>
      <c r="E2" s="3167"/>
      <c r="F2" s="3167"/>
      <c r="G2" s="3167"/>
    </row>
    <row r="3" spans="1:13" ht="20.100000000000001" customHeight="1">
      <c r="A3" s="3167" t="s">
        <v>2056</v>
      </c>
      <c r="B3" s="3167"/>
      <c r="C3" s="3167"/>
      <c r="D3" s="3167"/>
      <c r="E3" s="3167"/>
      <c r="F3" s="3167"/>
      <c r="G3" s="3167"/>
    </row>
    <row r="4" spans="1:13" ht="20.100000000000001" customHeight="1">
      <c r="A4" s="3168" t="s">
        <v>2057</v>
      </c>
      <c r="B4" s="3169"/>
      <c r="C4" s="3170"/>
      <c r="D4" s="3170"/>
      <c r="E4" s="3170"/>
      <c r="F4" s="3170"/>
      <c r="G4" s="3171" t="s">
        <v>2058</v>
      </c>
    </row>
    <row r="5" spans="1:13" ht="30.75" customHeight="1">
      <c r="A5" s="3172" t="s">
        <v>2059</v>
      </c>
      <c r="B5" s="3173"/>
      <c r="C5" s="3174" t="s">
        <v>396</v>
      </c>
      <c r="D5" s="3175"/>
      <c r="E5" s="3175"/>
      <c r="F5" s="3175"/>
      <c r="G5" s="3176" t="s">
        <v>397</v>
      </c>
    </row>
    <row r="6" spans="1:13" ht="30.75" customHeight="1">
      <c r="A6" s="3177"/>
      <c r="B6" s="3178"/>
      <c r="C6" s="3179">
        <v>2012</v>
      </c>
      <c r="D6" s="3179">
        <v>2013</v>
      </c>
      <c r="E6" s="3179">
        <v>2014</v>
      </c>
      <c r="F6" s="3179">
        <v>2015</v>
      </c>
      <c r="G6" s="3179">
        <v>2016</v>
      </c>
    </row>
    <row r="7" spans="1:13" ht="30.75" customHeight="1">
      <c r="A7" s="3180" t="s">
        <v>2060</v>
      </c>
      <c r="B7" s="3181"/>
      <c r="C7" s="3182">
        <v>254</v>
      </c>
      <c r="D7" s="3182">
        <v>320</v>
      </c>
      <c r="E7" s="3182">
        <v>117</v>
      </c>
      <c r="F7" s="3182">
        <v>159</v>
      </c>
      <c r="G7" s="3182">
        <v>119</v>
      </c>
    </row>
    <row r="8" spans="1:13" ht="30.75" customHeight="1">
      <c r="A8" s="3183" t="s">
        <v>2061</v>
      </c>
      <c r="B8" s="3184" t="s">
        <v>2062</v>
      </c>
      <c r="C8" s="3185">
        <v>13.78</v>
      </c>
      <c r="D8" s="3185">
        <v>5.6</v>
      </c>
      <c r="E8" s="3185">
        <v>23.1</v>
      </c>
      <c r="F8" s="3185">
        <v>12</v>
      </c>
      <c r="G8" s="3185">
        <v>27</v>
      </c>
    </row>
    <row r="9" spans="1:13" ht="30.75" customHeight="1">
      <c r="A9" s="3183" t="s">
        <v>2034</v>
      </c>
      <c r="B9" s="3186" t="s">
        <v>2063</v>
      </c>
      <c r="C9" s="3185">
        <v>86.22</v>
      </c>
      <c r="D9" s="3185">
        <v>94.4</v>
      </c>
      <c r="E9" s="3185">
        <v>76.900000000000006</v>
      </c>
      <c r="F9" s="3185">
        <v>88</v>
      </c>
      <c r="G9" s="3185">
        <v>73</v>
      </c>
      <c r="M9" s="3187"/>
    </row>
    <row r="10" spans="1:13" ht="30.75" customHeight="1">
      <c r="A10" s="3188"/>
      <c r="B10" s="3189" t="s">
        <v>2064</v>
      </c>
      <c r="C10" s="3182">
        <v>0</v>
      </c>
      <c r="D10" s="3182">
        <v>0</v>
      </c>
      <c r="E10" s="3182">
        <v>0</v>
      </c>
      <c r="F10" s="3182">
        <v>0</v>
      </c>
      <c r="G10" s="3182">
        <v>0</v>
      </c>
    </row>
    <row r="11" spans="1:13" ht="30.75" customHeight="1">
      <c r="A11" s="3190" t="s">
        <v>2065</v>
      </c>
      <c r="B11" s="3184" t="s">
        <v>2066</v>
      </c>
      <c r="C11" s="3185">
        <v>59.1</v>
      </c>
      <c r="D11" s="3185">
        <v>58.4</v>
      </c>
      <c r="E11" s="3185">
        <v>78.599999999999994</v>
      </c>
      <c r="F11" s="3185">
        <v>87.4</v>
      </c>
      <c r="G11" s="3185">
        <v>88.2</v>
      </c>
    </row>
    <row r="12" spans="1:13" ht="30.75" customHeight="1">
      <c r="A12" s="3191" t="s">
        <v>2067</v>
      </c>
      <c r="B12" s="3192" t="s">
        <v>2068</v>
      </c>
      <c r="C12" s="3193">
        <v>40.9</v>
      </c>
      <c r="D12" s="3193">
        <v>41.6</v>
      </c>
      <c r="E12" s="3193">
        <v>21.4</v>
      </c>
      <c r="F12" s="3193">
        <v>12.6</v>
      </c>
      <c r="G12" s="3193">
        <v>11.8</v>
      </c>
    </row>
    <row r="13" spans="1:13" ht="30.75" customHeight="1">
      <c r="A13" s="3190" t="s">
        <v>557</v>
      </c>
      <c r="B13" s="3194" t="s">
        <v>2069</v>
      </c>
      <c r="C13" s="3195">
        <v>18.899999999999999</v>
      </c>
      <c r="D13" s="3195">
        <v>12.8</v>
      </c>
      <c r="E13" s="3195">
        <v>31.6</v>
      </c>
      <c r="F13" s="3195">
        <v>37.1</v>
      </c>
      <c r="G13" s="3195">
        <v>22.7</v>
      </c>
    </row>
    <row r="14" spans="1:13" ht="30.75" customHeight="1">
      <c r="A14" s="3191" t="s">
        <v>559</v>
      </c>
      <c r="B14" s="3192" t="s">
        <v>2070</v>
      </c>
      <c r="C14" s="3182">
        <v>81.099999999999994</v>
      </c>
      <c r="D14" s="3182">
        <v>87.2</v>
      </c>
      <c r="E14" s="3182">
        <v>68.400000000000006</v>
      </c>
      <c r="F14" s="3182">
        <v>62.9</v>
      </c>
      <c r="G14" s="3182">
        <v>77.3</v>
      </c>
    </row>
    <row r="15" spans="1:13" ht="30.75" customHeight="1">
      <c r="A15" s="3196" t="s">
        <v>2071</v>
      </c>
      <c r="B15" s="3194" t="s">
        <v>2072</v>
      </c>
      <c r="C15" s="3197">
        <v>0.24</v>
      </c>
      <c r="D15" s="3197">
        <v>0.2</v>
      </c>
      <c r="E15" s="3197">
        <v>0.18</v>
      </c>
      <c r="F15" s="3197">
        <v>0.28000000000000003</v>
      </c>
      <c r="G15" s="3197">
        <v>0.13</v>
      </c>
    </row>
    <row r="16" spans="1:13" ht="30.75" customHeight="1">
      <c r="A16" s="3198"/>
      <c r="B16" s="3199" t="s">
        <v>578</v>
      </c>
      <c r="C16" s="3200">
        <v>2.2000000000000002</v>
      </c>
      <c r="D16" s="3200">
        <v>2.87</v>
      </c>
      <c r="E16" s="3200">
        <v>0.8</v>
      </c>
      <c r="F16" s="3200">
        <v>0.96</v>
      </c>
      <c r="G16" s="3200">
        <v>0.79</v>
      </c>
    </row>
    <row r="17" spans="1:7" ht="30.75" customHeight="1">
      <c r="A17" s="3201"/>
      <c r="B17" s="3189" t="s">
        <v>2073</v>
      </c>
      <c r="C17" s="3202">
        <v>0.87</v>
      </c>
      <c r="D17" s="3202">
        <v>1.07</v>
      </c>
      <c r="E17" s="3202">
        <v>0.38</v>
      </c>
      <c r="F17" s="3202">
        <v>0.5</v>
      </c>
      <c r="G17" s="3202">
        <v>0.37</v>
      </c>
    </row>
    <row r="26" spans="1:7">
      <c r="C26" s="3203"/>
      <c r="D26" s="3203"/>
      <c r="E26" s="3203"/>
      <c r="F26" s="3203"/>
      <c r="G26" s="3203"/>
    </row>
    <row r="27" spans="1:7">
      <c r="C27" s="3203"/>
      <c r="D27" s="3203"/>
      <c r="E27" s="3203"/>
      <c r="F27" s="3203"/>
      <c r="G27" s="3203"/>
    </row>
    <row r="28" spans="1:7">
      <c r="C28" s="3203"/>
      <c r="D28" s="3203"/>
      <c r="E28" s="3203"/>
      <c r="F28" s="3203"/>
      <c r="G28" s="3203"/>
    </row>
    <row r="29" spans="1:7">
      <c r="C29" s="3203"/>
      <c r="D29" s="3203"/>
      <c r="E29" s="3203"/>
      <c r="F29" s="3203"/>
      <c r="G29" s="3203"/>
    </row>
  </sheetData>
  <mergeCells count="6">
    <mergeCell ref="A1:G1"/>
    <mergeCell ref="A2:G2"/>
    <mergeCell ref="A3:G3"/>
    <mergeCell ref="A5:B6"/>
    <mergeCell ref="A7:B7"/>
    <mergeCell ref="A15:A17"/>
  </mergeCells>
  <printOptions horizontalCentered="1" verticalCentered="1"/>
  <pageMargins left="0.74803149606299213" right="0.74803149606299213" top="0.98425196850393704" bottom="0.98425196850393704" header="0.51181102362204722" footer="0.51181102362204722"/>
  <pageSetup paperSize="9" scale="97"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42D0D-4BCA-4C18-8F81-31E1BE1BA448}">
  <sheetPr>
    <tabColor rgb="FF00B050"/>
  </sheetPr>
  <dimension ref="A1:W28"/>
  <sheetViews>
    <sheetView showGridLines="0" zoomScale="80" zoomScaleNormal="80" workbookViewId="0">
      <selection sqref="A1:P1"/>
    </sheetView>
  </sheetViews>
  <sheetFormatPr defaultColWidth="9" defaultRowHeight="12.75"/>
  <cols>
    <col min="1" max="1" width="10.5703125" style="1420" customWidth="1"/>
    <col min="2" max="2" width="11.5703125" style="1420" customWidth="1"/>
    <col min="3" max="3" width="8.5703125" style="1420" customWidth="1"/>
    <col min="4" max="4" width="10.5703125" style="1420" customWidth="1"/>
    <col min="5" max="5" width="9" style="1420"/>
    <col min="6" max="6" width="9.28515625" style="1420" customWidth="1"/>
    <col min="7" max="9" width="9" style="1420"/>
    <col min="10" max="10" width="8.42578125" style="1420" customWidth="1"/>
    <col min="11" max="16" width="9" style="1420"/>
    <col min="17" max="22" width="8" style="1420" hidden="1" customWidth="1"/>
    <col min="23" max="23" width="14" style="1420" hidden="1" customWidth="1"/>
    <col min="24" max="24" width="8" style="1420" customWidth="1"/>
    <col min="25" max="16384" width="9" style="1420"/>
  </cols>
  <sheetData>
    <row r="1" spans="1:23" ht="27.75">
      <c r="A1" s="3204" t="s">
        <v>2074</v>
      </c>
      <c r="B1" s="3204"/>
      <c r="C1" s="3204"/>
      <c r="D1" s="3204"/>
      <c r="E1" s="3204"/>
      <c r="F1" s="3204"/>
      <c r="G1" s="3204"/>
      <c r="H1" s="3204"/>
      <c r="I1" s="3204"/>
      <c r="J1" s="3204"/>
      <c r="K1" s="3204"/>
      <c r="L1" s="3204"/>
      <c r="M1" s="3204"/>
      <c r="N1" s="3204"/>
      <c r="O1" s="3204"/>
      <c r="P1" s="3204"/>
    </row>
    <row r="2" spans="1:23" ht="18.75">
      <c r="A2" s="3205" t="s">
        <v>2075</v>
      </c>
      <c r="B2" s="3205"/>
      <c r="C2" s="3205"/>
      <c r="D2" s="3205"/>
      <c r="E2" s="3205"/>
      <c r="F2" s="3205"/>
      <c r="G2" s="3205"/>
      <c r="H2" s="3205"/>
      <c r="I2" s="3205"/>
      <c r="J2" s="3205"/>
      <c r="K2" s="3205"/>
      <c r="L2" s="3205"/>
      <c r="M2" s="3205"/>
      <c r="N2" s="3205"/>
      <c r="O2" s="3205"/>
      <c r="P2" s="3205"/>
    </row>
    <row r="3" spans="1:23" ht="15.75">
      <c r="A3" s="2890" t="s">
        <v>2076</v>
      </c>
      <c r="B3" s="2892"/>
      <c r="C3" s="2892"/>
      <c r="D3" s="2892"/>
      <c r="E3" s="2892"/>
      <c r="F3" s="2892"/>
      <c r="G3" s="2892"/>
      <c r="H3" s="2892"/>
      <c r="I3" s="2892"/>
      <c r="J3" s="2892"/>
      <c r="K3" s="3206"/>
      <c r="L3" s="3206"/>
      <c r="M3" s="3206"/>
      <c r="N3" s="3206"/>
      <c r="O3" s="3206"/>
      <c r="P3" s="2891" t="s">
        <v>2077</v>
      </c>
    </row>
    <row r="4" spans="1:23" ht="18" customHeight="1">
      <c r="A4" s="3207" t="s">
        <v>195</v>
      </c>
      <c r="B4" s="3208" t="s">
        <v>196</v>
      </c>
      <c r="C4" s="3209" t="s">
        <v>2078</v>
      </c>
      <c r="D4" s="2896" t="s">
        <v>1955</v>
      </c>
      <c r="E4" s="3210" t="s">
        <v>2079</v>
      </c>
      <c r="F4" s="3211"/>
      <c r="G4" s="3210" t="s">
        <v>2080</v>
      </c>
      <c r="H4" s="3211"/>
      <c r="I4" s="3212" t="s">
        <v>2081</v>
      </c>
      <c r="J4" s="3213"/>
      <c r="K4" s="3210" t="s">
        <v>2082</v>
      </c>
      <c r="L4" s="3214"/>
      <c r="M4" s="3214"/>
      <c r="N4" s="3214"/>
      <c r="O4" s="3214"/>
      <c r="P4" s="3211"/>
    </row>
    <row r="5" spans="1:23" ht="18" customHeight="1">
      <c r="A5" s="3215"/>
      <c r="B5" s="3216"/>
      <c r="C5" s="3217"/>
      <c r="D5" s="2906"/>
      <c r="E5" s="3209" t="s">
        <v>842</v>
      </c>
      <c r="F5" s="3209" t="s">
        <v>843</v>
      </c>
      <c r="G5" s="3209" t="s">
        <v>778</v>
      </c>
      <c r="H5" s="3209" t="s">
        <v>2083</v>
      </c>
      <c r="I5" s="3209" t="s">
        <v>2084</v>
      </c>
      <c r="J5" s="3218" t="s">
        <v>2085</v>
      </c>
      <c r="K5" s="3209" t="s">
        <v>2086</v>
      </c>
      <c r="L5" s="3219" t="s">
        <v>1902</v>
      </c>
      <c r="M5" s="3219" t="s">
        <v>2018</v>
      </c>
      <c r="N5" s="3219" t="s">
        <v>2019</v>
      </c>
      <c r="O5" s="3219" t="s">
        <v>1904</v>
      </c>
      <c r="P5" s="3209" t="s">
        <v>2087</v>
      </c>
    </row>
    <row r="6" spans="1:23" ht="12.6" customHeight="1">
      <c r="A6" s="3215"/>
      <c r="B6" s="3216"/>
      <c r="C6" s="3220" t="s">
        <v>2045</v>
      </c>
      <c r="D6" s="2906"/>
      <c r="E6" s="3217"/>
      <c r="F6" s="3217"/>
      <c r="G6" s="3217"/>
      <c r="H6" s="3217"/>
      <c r="I6" s="3217"/>
      <c r="J6" s="3220" t="s">
        <v>2088</v>
      </c>
      <c r="K6" s="3217"/>
      <c r="L6" s="3221"/>
      <c r="M6" s="3221"/>
      <c r="N6" s="3221"/>
      <c r="O6" s="3221"/>
      <c r="P6" s="3217"/>
    </row>
    <row r="7" spans="1:23" ht="46.5" customHeight="1">
      <c r="A7" s="3222"/>
      <c r="B7" s="3223"/>
      <c r="C7" s="3224" t="s">
        <v>1966</v>
      </c>
      <c r="D7" s="2921" t="s">
        <v>1767</v>
      </c>
      <c r="E7" s="3225" t="s">
        <v>844</v>
      </c>
      <c r="F7" s="3225" t="s">
        <v>845</v>
      </c>
      <c r="G7" s="3225" t="s">
        <v>780</v>
      </c>
      <c r="H7" s="3225" t="s">
        <v>779</v>
      </c>
      <c r="I7" s="3225" t="s">
        <v>441</v>
      </c>
      <c r="J7" s="3226" t="s">
        <v>2089</v>
      </c>
      <c r="K7" s="3227"/>
      <c r="L7" s="3228"/>
      <c r="M7" s="3228"/>
      <c r="N7" s="3228"/>
      <c r="O7" s="3228"/>
      <c r="P7" s="3227"/>
    </row>
    <row r="8" spans="1:23" ht="18" customHeight="1">
      <c r="A8" s="3229" t="s">
        <v>90</v>
      </c>
      <c r="B8" s="3230" t="s">
        <v>91</v>
      </c>
      <c r="C8" s="3231">
        <v>122</v>
      </c>
      <c r="D8" s="2933">
        <f t="shared" ref="D8:D28" si="0">C8/W8*100000</f>
        <v>1.5245997925544543</v>
      </c>
      <c r="E8" s="3232">
        <v>55</v>
      </c>
      <c r="F8" s="2930">
        <v>67</v>
      </c>
      <c r="G8" s="2930">
        <v>102</v>
      </c>
      <c r="H8" s="3233">
        <v>20</v>
      </c>
      <c r="I8" s="2930">
        <v>115</v>
      </c>
      <c r="J8" s="2935">
        <v>7</v>
      </c>
      <c r="K8" s="2930">
        <v>0</v>
      </c>
      <c r="L8" s="2930">
        <v>5</v>
      </c>
      <c r="M8" s="2930">
        <v>3</v>
      </c>
      <c r="N8" s="2930">
        <v>4</v>
      </c>
      <c r="O8" s="2930">
        <v>90</v>
      </c>
      <c r="P8" s="2927">
        <v>20</v>
      </c>
      <c r="Q8" s="1420">
        <f t="shared" ref="Q8:Q28" si="1">G8+H8</f>
        <v>122</v>
      </c>
      <c r="R8" s="1420">
        <f t="shared" ref="R8:R28" si="2">I8+J8</f>
        <v>122</v>
      </c>
      <c r="S8" s="1420">
        <f t="shared" ref="S8:S28" si="3">K8+L8+M8+N8+O8+P8</f>
        <v>122</v>
      </c>
      <c r="T8" s="1420">
        <f>E8+F8</f>
        <v>122</v>
      </c>
      <c r="W8" s="1420">
        <v>8002100</v>
      </c>
    </row>
    <row r="9" spans="1:23" ht="18" customHeight="1">
      <c r="A9" s="3234" t="s">
        <v>206</v>
      </c>
      <c r="B9" s="3235" t="s">
        <v>93</v>
      </c>
      <c r="C9" s="3231">
        <v>1</v>
      </c>
      <c r="D9" s="2933">
        <f t="shared" si="0"/>
        <v>4.4784347691344484E-2</v>
      </c>
      <c r="E9" s="3236">
        <v>1</v>
      </c>
      <c r="F9" s="2935">
        <v>0</v>
      </c>
      <c r="G9" s="2935">
        <v>1</v>
      </c>
      <c r="H9" s="3237">
        <v>0</v>
      </c>
      <c r="I9" s="2935">
        <v>1</v>
      </c>
      <c r="J9" s="2935">
        <v>0</v>
      </c>
      <c r="K9" s="2935">
        <v>0</v>
      </c>
      <c r="L9" s="2935">
        <v>0</v>
      </c>
      <c r="M9" s="2935">
        <v>0</v>
      </c>
      <c r="N9" s="2935">
        <v>0</v>
      </c>
      <c r="O9" s="2935">
        <v>0</v>
      </c>
      <c r="P9" s="2935">
        <v>1</v>
      </c>
      <c r="Q9" s="1420">
        <f t="shared" si="1"/>
        <v>1</v>
      </c>
      <c r="R9" s="1420">
        <f t="shared" si="2"/>
        <v>1</v>
      </c>
      <c r="S9" s="1420">
        <f t="shared" si="3"/>
        <v>1</v>
      </c>
      <c r="T9" s="1420">
        <f t="shared" ref="T9:T28" si="4">E9+F9</f>
        <v>1</v>
      </c>
      <c r="W9" s="1420">
        <v>2232923</v>
      </c>
    </row>
    <row r="10" spans="1:23" ht="18" customHeight="1">
      <c r="A10" s="3234" t="s">
        <v>94</v>
      </c>
      <c r="B10" s="3235" t="s">
        <v>95</v>
      </c>
      <c r="C10" s="3231">
        <v>9</v>
      </c>
      <c r="D10" s="2933">
        <f t="shared" si="0"/>
        <v>0.19933696097070899</v>
      </c>
      <c r="E10" s="3236">
        <v>1</v>
      </c>
      <c r="F10" s="2935">
        <v>8</v>
      </c>
      <c r="G10" s="2935">
        <v>8</v>
      </c>
      <c r="H10" s="3237">
        <v>1</v>
      </c>
      <c r="I10" s="2935">
        <v>2</v>
      </c>
      <c r="J10" s="2935">
        <v>7</v>
      </c>
      <c r="K10" s="2935">
        <v>0</v>
      </c>
      <c r="L10" s="2935">
        <v>1</v>
      </c>
      <c r="M10" s="2935">
        <v>0</v>
      </c>
      <c r="N10" s="2935">
        <v>0</v>
      </c>
      <c r="O10" s="2935">
        <v>4</v>
      </c>
      <c r="P10" s="2935">
        <v>4</v>
      </c>
      <c r="Q10" s="1420">
        <f t="shared" si="1"/>
        <v>9</v>
      </c>
      <c r="R10" s="1420">
        <f t="shared" si="2"/>
        <v>9</v>
      </c>
      <c r="S10" s="1420">
        <f t="shared" si="3"/>
        <v>9</v>
      </c>
      <c r="T10" s="1420">
        <f t="shared" si="4"/>
        <v>9</v>
      </c>
      <c r="W10" s="1420">
        <v>4514968</v>
      </c>
    </row>
    <row r="11" spans="1:23" ht="18" customHeight="1">
      <c r="A11" s="3234" t="s">
        <v>96</v>
      </c>
      <c r="B11" s="3235" t="s">
        <v>97</v>
      </c>
      <c r="C11" s="3231">
        <v>26</v>
      </c>
      <c r="D11" s="2933">
        <f t="shared" si="0"/>
        <v>2.0420409099334296</v>
      </c>
      <c r="E11" s="3236">
        <v>12</v>
      </c>
      <c r="F11" s="2935">
        <v>14</v>
      </c>
      <c r="G11" s="2935">
        <v>22</v>
      </c>
      <c r="H11" s="3237">
        <v>4</v>
      </c>
      <c r="I11" s="2935">
        <v>22</v>
      </c>
      <c r="J11" s="2935">
        <v>4</v>
      </c>
      <c r="K11" s="2935">
        <v>0</v>
      </c>
      <c r="L11" s="2935">
        <v>1</v>
      </c>
      <c r="M11" s="2935">
        <v>0</v>
      </c>
      <c r="N11" s="2935">
        <v>0</v>
      </c>
      <c r="O11" s="2935">
        <v>25</v>
      </c>
      <c r="P11" s="2935">
        <v>0</v>
      </c>
      <c r="Q11" s="1420">
        <f t="shared" si="1"/>
        <v>26</v>
      </c>
      <c r="R11" s="1420">
        <f t="shared" si="2"/>
        <v>26</v>
      </c>
      <c r="S11" s="1420">
        <f t="shared" si="3"/>
        <v>26</v>
      </c>
      <c r="T11" s="1420">
        <f t="shared" si="4"/>
        <v>26</v>
      </c>
      <c r="W11" s="1420">
        <v>1273236</v>
      </c>
    </row>
    <row r="12" spans="1:23" ht="18" customHeight="1">
      <c r="A12" s="3234" t="s">
        <v>208</v>
      </c>
      <c r="B12" s="3235" t="s">
        <v>99</v>
      </c>
      <c r="C12" s="3231">
        <v>378</v>
      </c>
      <c r="D12" s="2933">
        <f t="shared" si="0"/>
        <v>18.169268364900432</v>
      </c>
      <c r="E12" s="3236">
        <v>105</v>
      </c>
      <c r="F12" s="2935">
        <v>273</v>
      </c>
      <c r="G12" s="2935">
        <v>359</v>
      </c>
      <c r="H12" s="3237">
        <v>19</v>
      </c>
      <c r="I12" s="2935">
        <v>333</v>
      </c>
      <c r="J12" s="2935">
        <v>45</v>
      </c>
      <c r="K12" s="2935">
        <v>0</v>
      </c>
      <c r="L12" s="2935">
        <v>5</v>
      </c>
      <c r="M12" s="2935">
        <v>11</v>
      </c>
      <c r="N12" s="2935">
        <v>12</v>
      </c>
      <c r="O12" s="2935">
        <v>284</v>
      </c>
      <c r="P12" s="2935">
        <v>66</v>
      </c>
      <c r="Q12" s="1420">
        <f t="shared" si="1"/>
        <v>378</v>
      </c>
      <c r="R12" s="1420">
        <f t="shared" si="2"/>
        <v>378</v>
      </c>
      <c r="S12" s="1420">
        <f t="shared" si="3"/>
        <v>378</v>
      </c>
      <c r="T12" s="1420">
        <f t="shared" si="4"/>
        <v>378</v>
      </c>
      <c r="W12" s="1420">
        <v>2080436</v>
      </c>
    </row>
    <row r="13" spans="1:23" ht="18" customHeight="1">
      <c r="A13" s="3234" t="s">
        <v>100</v>
      </c>
      <c r="B13" s="3235" t="s">
        <v>101</v>
      </c>
      <c r="C13" s="3231">
        <v>172</v>
      </c>
      <c r="D13" s="2933">
        <f t="shared" si="0"/>
        <v>12.391966547454027</v>
      </c>
      <c r="E13" s="3236">
        <v>87</v>
      </c>
      <c r="F13" s="2935">
        <v>85</v>
      </c>
      <c r="G13" s="2935">
        <v>130</v>
      </c>
      <c r="H13" s="3237">
        <v>42</v>
      </c>
      <c r="I13" s="2935">
        <v>171</v>
      </c>
      <c r="J13" s="2935">
        <v>1</v>
      </c>
      <c r="K13" s="2935">
        <v>4</v>
      </c>
      <c r="L13" s="2935">
        <v>11</v>
      </c>
      <c r="M13" s="2935">
        <v>8</v>
      </c>
      <c r="N13" s="2935">
        <v>14</v>
      </c>
      <c r="O13" s="2935">
        <v>114</v>
      </c>
      <c r="P13" s="2935">
        <v>21</v>
      </c>
      <c r="Q13" s="1420">
        <f t="shared" si="1"/>
        <v>172</v>
      </c>
      <c r="R13" s="1420">
        <f t="shared" si="2"/>
        <v>172</v>
      </c>
      <c r="S13" s="1420">
        <f t="shared" si="3"/>
        <v>172</v>
      </c>
      <c r="T13" s="1420">
        <f t="shared" si="4"/>
        <v>172</v>
      </c>
      <c r="W13" s="1420">
        <v>1387996</v>
      </c>
    </row>
    <row r="14" spans="1:23" ht="18" customHeight="1">
      <c r="A14" s="3234" t="s">
        <v>209</v>
      </c>
      <c r="B14" s="3235" t="s">
        <v>103</v>
      </c>
      <c r="C14" s="3231">
        <v>12</v>
      </c>
      <c r="D14" s="2933">
        <f t="shared" si="0"/>
        <v>0.38160923341701175</v>
      </c>
      <c r="E14" s="3236">
        <v>7</v>
      </c>
      <c r="F14" s="2935">
        <v>5</v>
      </c>
      <c r="G14" s="2935">
        <v>11</v>
      </c>
      <c r="H14" s="3237">
        <v>1</v>
      </c>
      <c r="I14" s="2935">
        <v>6</v>
      </c>
      <c r="J14" s="2935">
        <v>6</v>
      </c>
      <c r="K14" s="2935">
        <v>1</v>
      </c>
      <c r="L14" s="2935">
        <v>0</v>
      </c>
      <c r="M14" s="2935">
        <v>0</v>
      </c>
      <c r="N14" s="2935">
        <v>1</v>
      </c>
      <c r="O14" s="2935">
        <v>7</v>
      </c>
      <c r="P14" s="2935">
        <v>3</v>
      </c>
      <c r="Q14" s="1420">
        <f t="shared" si="1"/>
        <v>12</v>
      </c>
      <c r="R14" s="1420">
        <f t="shared" si="2"/>
        <v>12</v>
      </c>
      <c r="S14" s="1420">
        <f t="shared" si="3"/>
        <v>12</v>
      </c>
      <c r="T14" s="1420">
        <f t="shared" si="4"/>
        <v>12</v>
      </c>
      <c r="W14" s="1420">
        <v>3144578</v>
      </c>
    </row>
    <row r="15" spans="1:23" ht="18" customHeight="1">
      <c r="A15" s="3234" t="s">
        <v>783</v>
      </c>
      <c r="B15" s="3235" t="s">
        <v>105</v>
      </c>
      <c r="C15" s="3231">
        <v>187</v>
      </c>
      <c r="D15" s="2933">
        <f t="shared" si="0"/>
        <v>15.607876719474708</v>
      </c>
      <c r="E15" s="3236">
        <v>41</v>
      </c>
      <c r="F15" s="2935">
        <v>146</v>
      </c>
      <c r="G15" s="2935">
        <v>164</v>
      </c>
      <c r="H15" s="3237">
        <v>23</v>
      </c>
      <c r="I15" s="2935">
        <v>184</v>
      </c>
      <c r="J15" s="2935">
        <v>3</v>
      </c>
      <c r="K15" s="2935">
        <v>0</v>
      </c>
      <c r="L15" s="2935">
        <v>8</v>
      </c>
      <c r="M15" s="2935">
        <v>4</v>
      </c>
      <c r="N15" s="2935">
        <v>5</v>
      </c>
      <c r="O15" s="2935">
        <v>150</v>
      </c>
      <c r="P15" s="2935">
        <v>20</v>
      </c>
      <c r="Q15" s="1420">
        <f t="shared" si="1"/>
        <v>187</v>
      </c>
      <c r="R15" s="1420">
        <f t="shared" si="2"/>
        <v>187</v>
      </c>
      <c r="S15" s="1420">
        <f t="shared" si="3"/>
        <v>187</v>
      </c>
      <c r="T15" s="1420">
        <f t="shared" si="4"/>
        <v>187</v>
      </c>
      <c r="W15" s="1420">
        <v>1198113</v>
      </c>
    </row>
    <row r="16" spans="1:23" ht="18" customHeight="1">
      <c r="A16" s="3234" t="s">
        <v>2090</v>
      </c>
      <c r="B16" s="3235" t="s">
        <v>107</v>
      </c>
      <c r="C16" s="3231">
        <v>0</v>
      </c>
      <c r="D16" s="2933">
        <f t="shared" si="0"/>
        <v>0</v>
      </c>
      <c r="E16" s="3236">
        <v>0</v>
      </c>
      <c r="F16" s="2935">
        <v>0</v>
      </c>
      <c r="G16" s="2935">
        <v>0</v>
      </c>
      <c r="H16" s="3237">
        <v>0</v>
      </c>
      <c r="I16" s="2935">
        <v>0</v>
      </c>
      <c r="J16" s="2935">
        <v>0</v>
      </c>
      <c r="K16" s="2935">
        <v>0</v>
      </c>
      <c r="L16" s="2935">
        <v>0</v>
      </c>
      <c r="M16" s="2935">
        <v>0</v>
      </c>
      <c r="N16" s="2935">
        <v>0</v>
      </c>
      <c r="O16" s="2935">
        <v>0</v>
      </c>
      <c r="P16" s="2935">
        <v>0</v>
      </c>
      <c r="Q16" s="1420">
        <f t="shared" si="1"/>
        <v>0</v>
      </c>
      <c r="R16" s="1420">
        <f t="shared" si="2"/>
        <v>0</v>
      </c>
      <c r="S16" s="1420">
        <f t="shared" si="3"/>
        <v>0</v>
      </c>
      <c r="T16" s="1420">
        <f t="shared" si="4"/>
        <v>0</v>
      </c>
      <c r="W16" s="1420">
        <v>437928</v>
      </c>
    </row>
    <row r="17" spans="1:23" ht="18" customHeight="1">
      <c r="A17" s="3234" t="s">
        <v>108</v>
      </c>
      <c r="B17" s="3235" t="s">
        <v>109</v>
      </c>
      <c r="C17" s="3231">
        <v>204</v>
      </c>
      <c r="D17" s="2933">
        <f t="shared" si="0"/>
        <v>11.443245708362152</v>
      </c>
      <c r="E17" s="3236">
        <v>170</v>
      </c>
      <c r="F17" s="2935">
        <v>34</v>
      </c>
      <c r="G17" s="2935">
        <v>126</v>
      </c>
      <c r="H17" s="3237">
        <v>78</v>
      </c>
      <c r="I17" s="2935">
        <v>204</v>
      </c>
      <c r="J17" s="2935">
        <v>0</v>
      </c>
      <c r="K17" s="2935">
        <v>3</v>
      </c>
      <c r="L17" s="2935">
        <v>22</v>
      </c>
      <c r="M17" s="2935">
        <v>27</v>
      </c>
      <c r="N17" s="2935">
        <v>38</v>
      </c>
      <c r="O17" s="2935">
        <v>85</v>
      </c>
      <c r="P17" s="2935">
        <v>29</v>
      </c>
      <c r="Q17" s="1420">
        <f t="shared" si="1"/>
        <v>204</v>
      </c>
      <c r="R17" s="1420">
        <f t="shared" si="2"/>
        <v>204</v>
      </c>
      <c r="S17" s="1420">
        <f t="shared" si="3"/>
        <v>204</v>
      </c>
      <c r="T17" s="1420">
        <f t="shared" si="4"/>
        <v>204</v>
      </c>
      <c r="W17" s="1420">
        <v>1782711</v>
      </c>
    </row>
    <row r="18" spans="1:23" ht="18" customHeight="1">
      <c r="A18" s="3234" t="s">
        <v>110</v>
      </c>
      <c r="B18" s="3235" t="s">
        <v>111</v>
      </c>
      <c r="C18" s="3231">
        <v>4</v>
      </c>
      <c r="D18" s="2933">
        <f t="shared" si="0"/>
        <v>1.0485999879411001</v>
      </c>
      <c r="E18" s="3236">
        <v>4</v>
      </c>
      <c r="F18" s="2935">
        <v>0</v>
      </c>
      <c r="G18" s="2935">
        <v>1</v>
      </c>
      <c r="H18" s="3237">
        <v>3</v>
      </c>
      <c r="I18" s="2935">
        <v>1</v>
      </c>
      <c r="J18" s="2935">
        <v>3</v>
      </c>
      <c r="K18" s="2935">
        <v>0</v>
      </c>
      <c r="L18" s="2935">
        <v>0</v>
      </c>
      <c r="M18" s="2935">
        <v>1</v>
      </c>
      <c r="N18" s="2935">
        <v>2</v>
      </c>
      <c r="O18" s="2935">
        <v>0</v>
      </c>
      <c r="P18" s="2935">
        <v>1</v>
      </c>
      <c r="Q18" s="1420">
        <f t="shared" si="1"/>
        <v>4</v>
      </c>
      <c r="R18" s="1420">
        <f t="shared" si="2"/>
        <v>4</v>
      </c>
      <c r="S18" s="1420">
        <f t="shared" si="3"/>
        <v>4</v>
      </c>
      <c r="T18" s="1420">
        <f t="shared" si="4"/>
        <v>4</v>
      </c>
      <c r="W18" s="1420">
        <v>381461</v>
      </c>
    </row>
    <row r="19" spans="1:23" ht="18" customHeight="1">
      <c r="A19" s="3234" t="s">
        <v>112</v>
      </c>
      <c r="B19" s="3235" t="s">
        <v>113</v>
      </c>
      <c r="C19" s="3231">
        <v>95</v>
      </c>
      <c r="D19" s="2933">
        <f t="shared" si="0"/>
        <v>10.663110799823105</v>
      </c>
      <c r="E19" s="3236">
        <v>47</v>
      </c>
      <c r="F19" s="2935">
        <v>48</v>
      </c>
      <c r="G19" s="2935">
        <v>88</v>
      </c>
      <c r="H19" s="3237">
        <v>7</v>
      </c>
      <c r="I19" s="2935">
        <v>95</v>
      </c>
      <c r="J19" s="2935">
        <v>0</v>
      </c>
      <c r="K19" s="2935">
        <v>1</v>
      </c>
      <c r="L19" s="2935">
        <v>4</v>
      </c>
      <c r="M19" s="2935">
        <v>1</v>
      </c>
      <c r="N19" s="2935">
        <v>11</v>
      </c>
      <c r="O19" s="2935">
        <v>67</v>
      </c>
      <c r="P19" s="2935">
        <v>11</v>
      </c>
      <c r="Q19" s="1420">
        <f t="shared" si="1"/>
        <v>95</v>
      </c>
      <c r="R19" s="1420">
        <f t="shared" si="2"/>
        <v>95</v>
      </c>
      <c r="S19" s="1420">
        <f t="shared" si="3"/>
        <v>95</v>
      </c>
      <c r="T19" s="1420">
        <f t="shared" si="4"/>
        <v>95</v>
      </c>
      <c r="W19" s="1420">
        <v>890922</v>
      </c>
    </row>
    <row r="20" spans="1:23" ht="18" customHeight="1">
      <c r="A20" s="3234" t="s">
        <v>114</v>
      </c>
      <c r="B20" s="3235" t="s">
        <v>115</v>
      </c>
      <c r="C20" s="3231">
        <v>51</v>
      </c>
      <c r="D20" s="2933">
        <f t="shared" si="0"/>
        <v>7.4493988627251078</v>
      </c>
      <c r="E20" s="3236">
        <v>30</v>
      </c>
      <c r="F20" s="2935">
        <v>21</v>
      </c>
      <c r="G20" s="2935">
        <v>36</v>
      </c>
      <c r="H20" s="3237">
        <v>15</v>
      </c>
      <c r="I20" s="2935">
        <v>51</v>
      </c>
      <c r="J20" s="2935">
        <v>0</v>
      </c>
      <c r="K20" s="2935">
        <v>1</v>
      </c>
      <c r="L20" s="2935">
        <v>9</v>
      </c>
      <c r="M20" s="2935">
        <v>1</v>
      </c>
      <c r="N20" s="2935">
        <v>4</v>
      </c>
      <c r="O20" s="2935">
        <v>29</v>
      </c>
      <c r="P20" s="2935">
        <v>7</v>
      </c>
      <c r="Q20" s="1420">
        <f t="shared" si="1"/>
        <v>51</v>
      </c>
      <c r="R20" s="1420">
        <f t="shared" si="2"/>
        <v>51</v>
      </c>
      <c r="S20" s="1420">
        <f t="shared" si="3"/>
        <v>51</v>
      </c>
      <c r="T20" s="1420">
        <f t="shared" si="4"/>
        <v>51</v>
      </c>
      <c r="W20" s="1420">
        <v>684619</v>
      </c>
    </row>
    <row r="21" spans="1:23" ht="18" customHeight="1">
      <c r="A21" s="3234" t="s">
        <v>212</v>
      </c>
      <c r="B21" s="3235" t="s">
        <v>117</v>
      </c>
      <c r="C21" s="3231">
        <v>1</v>
      </c>
      <c r="D21" s="2933">
        <f t="shared" si="0"/>
        <v>0.27836931256698261</v>
      </c>
      <c r="E21" s="3236">
        <v>0</v>
      </c>
      <c r="F21" s="2935">
        <v>1</v>
      </c>
      <c r="G21" s="2935">
        <v>1</v>
      </c>
      <c r="H21" s="3237">
        <v>0</v>
      </c>
      <c r="I21" s="2935">
        <v>0</v>
      </c>
      <c r="J21" s="2935">
        <v>1</v>
      </c>
      <c r="K21" s="2935">
        <v>0</v>
      </c>
      <c r="L21" s="2935">
        <v>0</v>
      </c>
      <c r="M21" s="2935">
        <v>0</v>
      </c>
      <c r="N21" s="2935">
        <v>0</v>
      </c>
      <c r="O21" s="2935">
        <v>1</v>
      </c>
      <c r="P21" s="2935">
        <v>0</v>
      </c>
      <c r="Q21" s="1420">
        <f t="shared" si="1"/>
        <v>1</v>
      </c>
      <c r="R21" s="1420">
        <f t="shared" si="2"/>
        <v>1</v>
      </c>
      <c r="S21" s="1420">
        <f t="shared" si="3"/>
        <v>1</v>
      </c>
      <c r="T21" s="1420">
        <f t="shared" si="4"/>
        <v>1</v>
      </c>
      <c r="W21" s="1420">
        <v>359235</v>
      </c>
    </row>
    <row r="22" spans="1:23" ht="18" customHeight="1">
      <c r="A22" s="3234" t="s">
        <v>118</v>
      </c>
      <c r="B22" s="3235" t="s">
        <v>119</v>
      </c>
      <c r="C22" s="3231">
        <v>9</v>
      </c>
      <c r="D22" s="2933">
        <f t="shared" si="0"/>
        <v>0.58682384852120395</v>
      </c>
      <c r="E22" s="3236">
        <v>6</v>
      </c>
      <c r="F22" s="2935">
        <v>3</v>
      </c>
      <c r="G22" s="3236">
        <v>8</v>
      </c>
      <c r="H22" s="3236">
        <v>1</v>
      </c>
      <c r="I22" s="3236">
        <v>6</v>
      </c>
      <c r="J22" s="3236">
        <v>3</v>
      </c>
      <c r="K22" s="3236">
        <v>1</v>
      </c>
      <c r="L22" s="3236">
        <v>0</v>
      </c>
      <c r="M22" s="3236">
        <v>1</v>
      </c>
      <c r="N22" s="3236">
        <v>2</v>
      </c>
      <c r="O22" s="3236">
        <v>4</v>
      </c>
      <c r="P22" s="2935">
        <v>1</v>
      </c>
      <c r="Q22" s="1420">
        <f t="shared" si="1"/>
        <v>9</v>
      </c>
      <c r="R22" s="1420">
        <f t="shared" si="2"/>
        <v>9</v>
      </c>
      <c r="S22" s="1420">
        <f t="shared" si="3"/>
        <v>9</v>
      </c>
      <c r="T22" s="1420">
        <f t="shared" si="4"/>
        <v>9</v>
      </c>
      <c r="W22" s="1420">
        <v>1533680</v>
      </c>
    </row>
    <row r="23" spans="1:23" ht="18" customHeight="1">
      <c r="A23" s="3234" t="s">
        <v>120</v>
      </c>
      <c r="B23" s="3235" t="s">
        <v>121</v>
      </c>
      <c r="C23" s="3231">
        <v>45</v>
      </c>
      <c r="D23" s="2933">
        <f t="shared" si="0"/>
        <v>7.9039997751751176</v>
      </c>
      <c r="E23" s="3236">
        <v>39</v>
      </c>
      <c r="F23" s="3236">
        <v>6</v>
      </c>
      <c r="G23" s="3236">
        <v>30</v>
      </c>
      <c r="H23" s="3236">
        <v>15</v>
      </c>
      <c r="I23" s="3236">
        <v>44</v>
      </c>
      <c r="J23" s="3236">
        <v>1</v>
      </c>
      <c r="K23" s="3236">
        <v>1</v>
      </c>
      <c r="L23" s="3236">
        <v>8</v>
      </c>
      <c r="M23" s="3236">
        <v>5</v>
      </c>
      <c r="N23" s="3236">
        <v>7</v>
      </c>
      <c r="O23" s="3236">
        <v>21</v>
      </c>
      <c r="P23" s="2935">
        <v>3</v>
      </c>
      <c r="Q23" s="1420">
        <f t="shared" si="1"/>
        <v>45</v>
      </c>
      <c r="R23" s="1420">
        <f t="shared" si="2"/>
        <v>45</v>
      </c>
      <c r="S23" s="1420">
        <f t="shared" si="3"/>
        <v>45</v>
      </c>
      <c r="T23" s="1420">
        <f t="shared" si="4"/>
        <v>45</v>
      </c>
      <c r="W23" s="1420">
        <v>569332</v>
      </c>
    </row>
    <row r="24" spans="1:23" ht="18" customHeight="1">
      <c r="A24" s="3234" t="s">
        <v>213</v>
      </c>
      <c r="B24" s="3235" t="s">
        <v>123</v>
      </c>
      <c r="C24" s="3231">
        <v>18</v>
      </c>
      <c r="D24" s="2933">
        <f t="shared" si="0"/>
        <v>3.8594805996775192</v>
      </c>
      <c r="E24" s="3236">
        <v>13</v>
      </c>
      <c r="F24" s="3236">
        <v>5</v>
      </c>
      <c r="G24" s="3236">
        <v>13</v>
      </c>
      <c r="H24" s="3236">
        <v>5</v>
      </c>
      <c r="I24" s="3236">
        <v>18</v>
      </c>
      <c r="J24" s="3236">
        <v>0</v>
      </c>
      <c r="K24" s="3236">
        <v>1</v>
      </c>
      <c r="L24" s="3236">
        <v>0</v>
      </c>
      <c r="M24" s="3236">
        <v>1</v>
      </c>
      <c r="N24" s="3236">
        <v>2</v>
      </c>
      <c r="O24" s="3236">
        <v>11</v>
      </c>
      <c r="P24" s="2935">
        <v>3</v>
      </c>
      <c r="Q24" s="1420">
        <f t="shared" si="1"/>
        <v>18</v>
      </c>
      <c r="R24" s="1420">
        <f t="shared" si="2"/>
        <v>18</v>
      </c>
      <c r="S24" s="1420">
        <f t="shared" si="3"/>
        <v>18</v>
      </c>
      <c r="T24" s="1420">
        <f t="shared" si="4"/>
        <v>18</v>
      </c>
      <c r="W24" s="1420">
        <v>466384</v>
      </c>
    </row>
    <row r="25" spans="1:23" ht="18" customHeight="1">
      <c r="A25" s="3234" t="s">
        <v>124</v>
      </c>
      <c r="B25" s="3235" t="s">
        <v>2091</v>
      </c>
      <c r="C25" s="3231">
        <v>3</v>
      </c>
      <c r="D25" s="2933">
        <f t="shared" si="0"/>
        <v>0.904232713331103</v>
      </c>
      <c r="E25" s="3236">
        <v>2</v>
      </c>
      <c r="F25" s="3236">
        <v>1</v>
      </c>
      <c r="G25" s="3236">
        <v>2</v>
      </c>
      <c r="H25" s="3236">
        <v>1</v>
      </c>
      <c r="I25" s="3236">
        <v>1</v>
      </c>
      <c r="J25" s="3236">
        <v>2</v>
      </c>
      <c r="K25" s="3236">
        <v>0</v>
      </c>
      <c r="L25" s="3236">
        <v>0</v>
      </c>
      <c r="M25" s="3236">
        <v>0</v>
      </c>
      <c r="N25" s="3236">
        <v>0</v>
      </c>
      <c r="O25" s="3236">
        <v>3</v>
      </c>
      <c r="P25" s="2935">
        <v>0</v>
      </c>
      <c r="Q25" s="1420">
        <f t="shared" si="1"/>
        <v>3</v>
      </c>
      <c r="R25" s="1420">
        <f t="shared" si="2"/>
        <v>3</v>
      </c>
      <c r="S25" s="1420">
        <f t="shared" si="3"/>
        <v>3</v>
      </c>
      <c r="T25" s="1420">
        <f t="shared" si="4"/>
        <v>3</v>
      </c>
      <c r="W25" s="1420">
        <v>331773</v>
      </c>
    </row>
    <row r="26" spans="1:23" ht="18" customHeight="1">
      <c r="A26" s="3238" t="s">
        <v>126</v>
      </c>
      <c r="B26" s="3230" t="s">
        <v>127</v>
      </c>
      <c r="C26" s="3231">
        <v>0</v>
      </c>
      <c r="D26" s="2933">
        <f t="shared" si="0"/>
        <v>0</v>
      </c>
      <c r="E26" s="2937">
        <v>0</v>
      </c>
      <c r="F26" s="3239">
        <v>0</v>
      </c>
      <c r="G26" s="3239">
        <v>0</v>
      </c>
      <c r="H26" s="3239">
        <v>0</v>
      </c>
      <c r="I26" s="3239">
        <v>0</v>
      </c>
      <c r="J26" s="3239">
        <v>0</v>
      </c>
      <c r="K26" s="3239">
        <v>0</v>
      </c>
      <c r="L26" s="3239">
        <v>0</v>
      </c>
      <c r="M26" s="3239">
        <v>0</v>
      </c>
      <c r="N26" s="3239">
        <v>0</v>
      </c>
      <c r="O26" s="3239">
        <v>0</v>
      </c>
      <c r="P26" s="2937">
        <v>0</v>
      </c>
      <c r="Q26" s="1420">
        <f t="shared" si="1"/>
        <v>0</v>
      </c>
      <c r="R26" s="1420">
        <f t="shared" si="2"/>
        <v>0</v>
      </c>
      <c r="S26" s="1420">
        <f t="shared" si="3"/>
        <v>0</v>
      </c>
      <c r="T26" s="1420">
        <f t="shared" si="4"/>
        <v>0</v>
      </c>
      <c r="W26" s="1420">
        <v>165736</v>
      </c>
    </row>
    <row r="27" spans="1:23" ht="18" customHeight="1" thickBot="1">
      <c r="A27" s="3240" t="s">
        <v>128</v>
      </c>
      <c r="B27" s="3230" t="s">
        <v>129</v>
      </c>
      <c r="C27" s="3231">
        <v>0</v>
      </c>
      <c r="D27" s="3241">
        <f t="shared" si="0"/>
        <v>0</v>
      </c>
      <c r="E27" s="3236">
        <v>0</v>
      </c>
      <c r="F27" s="2935">
        <v>0</v>
      </c>
      <c r="G27" s="2935">
        <v>0</v>
      </c>
      <c r="H27" s="3237">
        <v>0</v>
      </c>
      <c r="I27" s="2935">
        <v>0</v>
      </c>
      <c r="J27" s="2935">
        <v>0</v>
      </c>
      <c r="K27" s="2935">
        <v>0</v>
      </c>
      <c r="L27" s="2935">
        <v>0</v>
      </c>
      <c r="M27" s="2935">
        <v>0</v>
      </c>
      <c r="N27" s="2935">
        <v>0</v>
      </c>
      <c r="O27" s="2935">
        <v>0</v>
      </c>
      <c r="P27" s="2935">
        <v>0</v>
      </c>
      <c r="Q27" s="1420">
        <f t="shared" si="1"/>
        <v>0</v>
      </c>
      <c r="R27" s="1420">
        <f t="shared" si="2"/>
        <v>0</v>
      </c>
      <c r="S27" s="1420">
        <f t="shared" si="3"/>
        <v>0</v>
      </c>
      <c r="T27" s="1420">
        <f t="shared" si="4"/>
        <v>0</v>
      </c>
      <c r="W27" s="1420">
        <v>304177</v>
      </c>
    </row>
    <row r="28" spans="1:23" ht="18" customHeight="1" thickBot="1">
      <c r="A28" s="3242" t="s">
        <v>130</v>
      </c>
      <c r="B28" s="3243" t="s">
        <v>131</v>
      </c>
      <c r="C28" s="3244">
        <f>SUM(C8:C27)</f>
        <v>1337</v>
      </c>
      <c r="D28" s="3245">
        <f t="shared" si="0"/>
        <v>4.2120440643446591</v>
      </c>
      <c r="E28" s="3246">
        <f t="shared" ref="E28:P28" si="5">SUM(E8:E27)</f>
        <v>620</v>
      </c>
      <c r="F28" s="3246">
        <f t="shared" si="5"/>
        <v>717</v>
      </c>
      <c r="G28" s="3246">
        <f t="shared" si="5"/>
        <v>1102</v>
      </c>
      <c r="H28" s="3246">
        <f t="shared" si="5"/>
        <v>235</v>
      </c>
      <c r="I28" s="3246">
        <f t="shared" si="5"/>
        <v>1254</v>
      </c>
      <c r="J28" s="3246">
        <f t="shared" si="5"/>
        <v>83</v>
      </c>
      <c r="K28" s="3246">
        <f t="shared" si="5"/>
        <v>13</v>
      </c>
      <c r="L28" s="3246">
        <f t="shared" si="5"/>
        <v>74</v>
      </c>
      <c r="M28" s="3246">
        <f t="shared" si="5"/>
        <v>63</v>
      </c>
      <c r="N28" s="3246">
        <f t="shared" si="5"/>
        <v>102</v>
      </c>
      <c r="O28" s="3246">
        <f t="shared" si="5"/>
        <v>895</v>
      </c>
      <c r="P28" s="3246">
        <f t="shared" si="5"/>
        <v>190</v>
      </c>
      <c r="Q28" s="1420">
        <f t="shared" si="1"/>
        <v>1337</v>
      </c>
      <c r="R28" s="1420">
        <f t="shared" si="2"/>
        <v>1337</v>
      </c>
      <c r="S28" s="1420">
        <f t="shared" si="3"/>
        <v>1337</v>
      </c>
      <c r="T28" s="1420">
        <f t="shared" si="4"/>
        <v>1337</v>
      </c>
      <c r="W28" s="1420">
        <v>31742308</v>
      </c>
    </row>
  </sheetData>
  <mergeCells count="21">
    <mergeCell ref="L5:L7"/>
    <mergeCell ref="M5:M7"/>
    <mergeCell ref="N5:N7"/>
    <mergeCell ref="O5:O7"/>
    <mergeCell ref="P5:P7"/>
    <mergeCell ref="E5:E6"/>
    <mergeCell ref="F5:F6"/>
    <mergeCell ref="G5:G6"/>
    <mergeCell ref="H5:H6"/>
    <mergeCell ref="I5:I6"/>
    <mergeCell ref="K5:K7"/>
    <mergeCell ref="A1:P1"/>
    <mergeCell ref="A2:P2"/>
    <mergeCell ref="A4:A7"/>
    <mergeCell ref="B4:B7"/>
    <mergeCell ref="C4:C5"/>
    <mergeCell ref="D4:D6"/>
    <mergeCell ref="E4:F4"/>
    <mergeCell ref="G4:H4"/>
    <mergeCell ref="I4:J4"/>
    <mergeCell ref="K4:P4"/>
  </mergeCells>
  <printOptions horizontalCentered="1" verticalCentered="1"/>
  <pageMargins left="0.74803149606299213" right="0.74803149606299213" top="0.98425196850393704" bottom="0.98425196850393704" header="0.51181102362204722" footer="0.51181102362204722"/>
  <pageSetup paperSize="9" scale="8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B12C-4214-4367-8E87-9ADBCC0072AF}">
  <sheetPr>
    <tabColor rgb="FF00B050"/>
  </sheetPr>
  <dimension ref="A1:I33"/>
  <sheetViews>
    <sheetView showGridLines="0" zoomScaleNormal="100" workbookViewId="0">
      <selection activeCell="D17" sqref="D17"/>
    </sheetView>
  </sheetViews>
  <sheetFormatPr defaultRowHeight="12.75"/>
  <cols>
    <col min="1" max="1" width="14.7109375" style="85" customWidth="1"/>
    <col min="2" max="2" width="15" style="85" customWidth="1"/>
    <col min="3" max="5" width="14.140625" style="85" customWidth="1"/>
    <col min="6" max="6" width="15.5703125" style="85" customWidth="1"/>
    <col min="7" max="8" width="8.28515625" style="85" bestFit="1" customWidth="1"/>
    <col min="9" max="9" width="14.28515625" style="85" customWidth="1"/>
    <col min="10" max="255" width="9.140625" style="85"/>
    <col min="256" max="256" width="14.7109375" style="85" customWidth="1"/>
    <col min="257" max="257" width="15" style="85" customWidth="1"/>
    <col min="258" max="260" width="14.140625" style="85" customWidth="1"/>
    <col min="261" max="261" width="18" style="85" customWidth="1"/>
    <col min="262" max="262" width="15.5703125" style="85" customWidth="1"/>
    <col min="263" max="264" width="8.28515625" style="85" bestFit="1" customWidth="1"/>
    <col min="265" max="265" width="14.28515625" style="85" customWidth="1"/>
    <col min="266" max="511" width="9.140625" style="85"/>
    <col min="512" max="512" width="14.7109375" style="85" customWidth="1"/>
    <col min="513" max="513" width="15" style="85" customWidth="1"/>
    <col min="514" max="516" width="14.140625" style="85" customWidth="1"/>
    <col min="517" max="517" width="18" style="85" customWidth="1"/>
    <col min="518" max="518" width="15.5703125" style="85" customWidth="1"/>
    <col min="519" max="520" width="8.28515625" style="85" bestFit="1" customWidth="1"/>
    <col min="521" max="521" width="14.28515625" style="85" customWidth="1"/>
    <col min="522" max="767" width="9.140625" style="85"/>
    <col min="768" max="768" width="14.7109375" style="85" customWidth="1"/>
    <col min="769" max="769" width="15" style="85" customWidth="1"/>
    <col min="770" max="772" width="14.140625" style="85" customWidth="1"/>
    <col min="773" max="773" width="18" style="85" customWidth="1"/>
    <col min="774" max="774" width="15.5703125" style="85" customWidth="1"/>
    <col min="775" max="776" width="8.28515625" style="85" bestFit="1" customWidth="1"/>
    <col min="777" max="777" width="14.28515625" style="85" customWidth="1"/>
    <col min="778" max="1023" width="9.140625" style="85"/>
    <col min="1024" max="1024" width="14.7109375" style="85" customWidth="1"/>
    <col min="1025" max="1025" width="15" style="85" customWidth="1"/>
    <col min="1026" max="1028" width="14.140625" style="85" customWidth="1"/>
    <col min="1029" max="1029" width="18" style="85" customWidth="1"/>
    <col min="1030" max="1030" width="15.5703125" style="85" customWidth="1"/>
    <col min="1031" max="1032" width="8.28515625" style="85" bestFit="1" customWidth="1"/>
    <col min="1033" max="1033" width="14.28515625" style="85" customWidth="1"/>
    <col min="1034" max="1279" width="9.140625" style="85"/>
    <col min="1280" max="1280" width="14.7109375" style="85" customWidth="1"/>
    <col min="1281" max="1281" width="15" style="85" customWidth="1"/>
    <col min="1282" max="1284" width="14.140625" style="85" customWidth="1"/>
    <col min="1285" max="1285" width="18" style="85" customWidth="1"/>
    <col min="1286" max="1286" width="15.5703125" style="85" customWidth="1"/>
    <col min="1287" max="1288" width="8.28515625" style="85" bestFit="1" customWidth="1"/>
    <col min="1289" max="1289" width="14.28515625" style="85" customWidth="1"/>
    <col min="1290" max="1535" width="9.140625" style="85"/>
    <col min="1536" max="1536" width="14.7109375" style="85" customWidth="1"/>
    <col min="1537" max="1537" width="15" style="85" customWidth="1"/>
    <col min="1538" max="1540" width="14.140625" style="85" customWidth="1"/>
    <col min="1541" max="1541" width="18" style="85" customWidth="1"/>
    <col min="1542" max="1542" width="15.5703125" style="85" customWidth="1"/>
    <col min="1543" max="1544" width="8.28515625" style="85" bestFit="1" customWidth="1"/>
    <col min="1545" max="1545" width="14.28515625" style="85" customWidth="1"/>
    <col min="1546" max="1791" width="9.140625" style="85"/>
    <col min="1792" max="1792" width="14.7109375" style="85" customWidth="1"/>
    <col min="1793" max="1793" width="15" style="85" customWidth="1"/>
    <col min="1794" max="1796" width="14.140625" style="85" customWidth="1"/>
    <col min="1797" max="1797" width="18" style="85" customWidth="1"/>
    <col min="1798" max="1798" width="15.5703125" style="85" customWidth="1"/>
    <col min="1799" max="1800" width="8.28515625" style="85" bestFit="1" customWidth="1"/>
    <col min="1801" max="1801" width="14.28515625" style="85" customWidth="1"/>
    <col min="1802" max="2047" width="9.140625" style="85"/>
    <col min="2048" max="2048" width="14.7109375" style="85" customWidth="1"/>
    <col min="2049" max="2049" width="15" style="85" customWidth="1"/>
    <col min="2050" max="2052" width="14.140625" style="85" customWidth="1"/>
    <col min="2053" max="2053" width="18" style="85" customWidth="1"/>
    <col min="2054" max="2054" width="15.5703125" style="85" customWidth="1"/>
    <col min="2055" max="2056" width="8.28515625" style="85" bestFit="1" customWidth="1"/>
    <col min="2057" max="2057" width="14.28515625" style="85" customWidth="1"/>
    <col min="2058" max="2303" width="9.140625" style="85"/>
    <col min="2304" max="2304" width="14.7109375" style="85" customWidth="1"/>
    <col min="2305" max="2305" width="15" style="85" customWidth="1"/>
    <col min="2306" max="2308" width="14.140625" style="85" customWidth="1"/>
    <col min="2309" max="2309" width="18" style="85" customWidth="1"/>
    <col min="2310" max="2310" width="15.5703125" style="85" customWidth="1"/>
    <col min="2311" max="2312" width="8.28515625" style="85" bestFit="1" customWidth="1"/>
    <col min="2313" max="2313" width="14.28515625" style="85" customWidth="1"/>
    <col min="2314" max="2559" width="9.140625" style="85"/>
    <col min="2560" max="2560" width="14.7109375" style="85" customWidth="1"/>
    <col min="2561" max="2561" width="15" style="85" customWidth="1"/>
    <col min="2562" max="2564" width="14.140625" style="85" customWidth="1"/>
    <col min="2565" max="2565" width="18" style="85" customWidth="1"/>
    <col min="2566" max="2566" width="15.5703125" style="85" customWidth="1"/>
    <col min="2567" max="2568" width="8.28515625" style="85" bestFit="1" customWidth="1"/>
    <col min="2569" max="2569" width="14.28515625" style="85" customWidth="1"/>
    <col min="2570" max="2815" width="9.140625" style="85"/>
    <col min="2816" max="2816" width="14.7109375" style="85" customWidth="1"/>
    <col min="2817" max="2817" width="15" style="85" customWidth="1"/>
    <col min="2818" max="2820" width="14.140625" style="85" customWidth="1"/>
    <col min="2821" max="2821" width="18" style="85" customWidth="1"/>
    <col min="2822" max="2822" width="15.5703125" style="85" customWidth="1"/>
    <col min="2823" max="2824" width="8.28515625" style="85" bestFit="1" customWidth="1"/>
    <col min="2825" max="2825" width="14.28515625" style="85" customWidth="1"/>
    <col min="2826" max="3071" width="9.140625" style="85"/>
    <col min="3072" max="3072" width="14.7109375" style="85" customWidth="1"/>
    <col min="3073" max="3073" width="15" style="85" customWidth="1"/>
    <col min="3074" max="3076" width="14.140625" style="85" customWidth="1"/>
    <col min="3077" max="3077" width="18" style="85" customWidth="1"/>
    <col min="3078" max="3078" width="15.5703125" style="85" customWidth="1"/>
    <col min="3079" max="3080" width="8.28515625" style="85" bestFit="1" customWidth="1"/>
    <col min="3081" max="3081" width="14.28515625" style="85" customWidth="1"/>
    <col min="3082" max="3327" width="9.140625" style="85"/>
    <col min="3328" max="3328" width="14.7109375" style="85" customWidth="1"/>
    <col min="3329" max="3329" width="15" style="85" customWidth="1"/>
    <col min="3330" max="3332" width="14.140625" style="85" customWidth="1"/>
    <col min="3333" max="3333" width="18" style="85" customWidth="1"/>
    <col min="3334" max="3334" width="15.5703125" style="85" customWidth="1"/>
    <col min="3335" max="3336" width="8.28515625" style="85" bestFit="1" customWidth="1"/>
    <col min="3337" max="3337" width="14.28515625" style="85" customWidth="1"/>
    <col min="3338" max="3583" width="9.140625" style="85"/>
    <col min="3584" max="3584" width="14.7109375" style="85" customWidth="1"/>
    <col min="3585" max="3585" width="15" style="85" customWidth="1"/>
    <col min="3586" max="3588" width="14.140625" style="85" customWidth="1"/>
    <col min="3589" max="3589" width="18" style="85" customWidth="1"/>
    <col min="3590" max="3590" width="15.5703125" style="85" customWidth="1"/>
    <col min="3591" max="3592" width="8.28515625" style="85" bestFit="1" customWidth="1"/>
    <col min="3593" max="3593" width="14.28515625" style="85" customWidth="1"/>
    <col min="3594" max="3839" width="9.140625" style="85"/>
    <col min="3840" max="3840" width="14.7109375" style="85" customWidth="1"/>
    <col min="3841" max="3841" width="15" style="85" customWidth="1"/>
    <col min="3842" max="3844" width="14.140625" style="85" customWidth="1"/>
    <col min="3845" max="3845" width="18" style="85" customWidth="1"/>
    <col min="3846" max="3846" width="15.5703125" style="85" customWidth="1"/>
    <col min="3847" max="3848" width="8.28515625" style="85" bestFit="1" customWidth="1"/>
    <col min="3849" max="3849" width="14.28515625" style="85" customWidth="1"/>
    <col min="3850" max="4095" width="9.140625" style="85"/>
    <col min="4096" max="4096" width="14.7109375" style="85" customWidth="1"/>
    <col min="4097" max="4097" width="15" style="85" customWidth="1"/>
    <col min="4098" max="4100" width="14.140625" style="85" customWidth="1"/>
    <col min="4101" max="4101" width="18" style="85" customWidth="1"/>
    <col min="4102" max="4102" width="15.5703125" style="85" customWidth="1"/>
    <col min="4103" max="4104" width="8.28515625" style="85" bestFit="1" customWidth="1"/>
    <col min="4105" max="4105" width="14.28515625" style="85" customWidth="1"/>
    <col min="4106" max="4351" width="9.140625" style="85"/>
    <col min="4352" max="4352" width="14.7109375" style="85" customWidth="1"/>
    <col min="4353" max="4353" width="15" style="85" customWidth="1"/>
    <col min="4354" max="4356" width="14.140625" style="85" customWidth="1"/>
    <col min="4357" max="4357" width="18" style="85" customWidth="1"/>
    <col min="4358" max="4358" width="15.5703125" style="85" customWidth="1"/>
    <col min="4359" max="4360" width="8.28515625" style="85" bestFit="1" customWidth="1"/>
    <col min="4361" max="4361" width="14.28515625" style="85" customWidth="1"/>
    <col min="4362" max="4607" width="9.140625" style="85"/>
    <col min="4608" max="4608" width="14.7109375" style="85" customWidth="1"/>
    <col min="4609" max="4609" width="15" style="85" customWidth="1"/>
    <col min="4610" max="4612" width="14.140625" style="85" customWidth="1"/>
    <col min="4613" max="4613" width="18" style="85" customWidth="1"/>
    <col min="4614" max="4614" width="15.5703125" style="85" customWidth="1"/>
    <col min="4615" max="4616" width="8.28515625" style="85" bestFit="1" customWidth="1"/>
    <col min="4617" max="4617" width="14.28515625" style="85" customWidth="1"/>
    <col min="4618" max="4863" width="9.140625" style="85"/>
    <col min="4864" max="4864" width="14.7109375" style="85" customWidth="1"/>
    <col min="4865" max="4865" width="15" style="85" customWidth="1"/>
    <col min="4866" max="4868" width="14.140625" style="85" customWidth="1"/>
    <col min="4869" max="4869" width="18" style="85" customWidth="1"/>
    <col min="4870" max="4870" width="15.5703125" style="85" customWidth="1"/>
    <col min="4871" max="4872" width="8.28515625" style="85" bestFit="1" customWidth="1"/>
    <col min="4873" max="4873" width="14.28515625" style="85" customWidth="1"/>
    <col min="4874" max="5119" width="9.140625" style="85"/>
    <col min="5120" max="5120" width="14.7109375" style="85" customWidth="1"/>
    <col min="5121" max="5121" width="15" style="85" customWidth="1"/>
    <col min="5122" max="5124" width="14.140625" style="85" customWidth="1"/>
    <col min="5125" max="5125" width="18" style="85" customWidth="1"/>
    <col min="5126" max="5126" width="15.5703125" style="85" customWidth="1"/>
    <col min="5127" max="5128" width="8.28515625" style="85" bestFit="1" customWidth="1"/>
    <col min="5129" max="5129" width="14.28515625" style="85" customWidth="1"/>
    <col min="5130" max="5375" width="9.140625" style="85"/>
    <col min="5376" max="5376" width="14.7109375" style="85" customWidth="1"/>
    <col min="5377" max="5377" width="15" style="85" customWidth="1"/>
    <col min="5378" max="5380" width="14.140625" style="85" customWidth="1"/>
    <col min="5381" max="5381" width="18" style="85" customWidth="1"/>
    <col min="5382" max="5382" width="15.5703125" style="85" customWidth="1"/>
    <col min="5383" max="5384" width="8.28515625" style="85" bestFit="1" customWidth="1"/>
    <col min="5385" max="5385" width="14.28515625" style="85" customWidth="1"/>
    <col min="5386" max="5631" width="9.140625" style="85"/>
    <col min="5632" max="5632" width="14.7109375" style="85" customWidth="1"/>
    <col min="5633" max="5633" width="15" style="85" customWidth="1"/>
    <col min="5634" max="5636" width="14.140625" style="85" customWidth="1"/>
    <col min="5637" max="5637" width="18" style="85" customWidth="1"/>
    <col min="5638" max="5638" width="15.5703125" style="85" customWidth="1"/>
    <col min="5639" max="5640" width="8.28515625" style="85" bestFit="1" customWidth="1"/>
    <col min="5641" max="5641" width="14.28515625" style="85" customWidth="1"/>
    <col min="5642" max="5887" width="9.140625" style="85"/>
    <col min="5888" max="5888" width="14.7109375" style="85" customWidth="1"/>
    <col min="5889" max="5889" width="15" style="85" customWidth="1"/>
    <col min="5890" max="5892" width="14.140625" style="85" customWidth="1"/>
    <col min="5893" max="5893" width="18" style="85" customWidth="1"/>
    <col min="5894" max="5894" width="15.5703125" style="85" customWidth="1"/>
    <col min="5895" max="5896" width="8.28515625" style="85" bestFit="1" customWidth="1"/>
    <col min="5897" max="5897" width="14.28515625" style="85" customWidth="1"/>
    <col min="5898" max="6143" width="9.140625" style="85"/>
    <col min="6144" max="6144" width="14.7109375" style="85" customWidth="1"/>
    <col min="6145" max="6145" width="15" style="85" customWidth="1"/>
    <col min="6146" max="6148" width="14.140625" style="85" customWidth="1"/>
    <col min="6149" max="6149" width="18" style="85" customWidth="1"/>
    <col min="6150" max="6150" width="15.5703125" style="85" customWidth="1"/>
    <col min="6151" max="6152" width="8.28515625" style="85" bestFit="1" customWidth="1"/>
    <col min="6153" max="6153" width="14.28515625" style="85" customWidth="1"/>
    <col min="6154" max="6399" width="9.140625" style="85"/>
    <col min="6400" max="6400" width="14.7109375" style="85" customWidth="1"/>
    <col min="6401" max="6401" width="15" style="85" customWidth="1"/>
    <col min="6402" max="6404" width="14.140625" style="85" customWidth="1"/>
    <col min="6405" max="6405" width="18" style="85" customWidth="1"/>
    <col min="6406" max="6406" width="15.5703125" style="85" customWidth="1"/>
    <col min="6407" max="6408" width="8.28515625" style="85" bestFit="1" customWidth="1"/>
    <col min="6409" max="6409" width="14.28515625" style="85" customWidth="1"/>
    <col min="6410" max="6655" width="9.140625" style="85"/>
    <col min="6656" max="6656" width="14.7109375" style="85" customWidth="1"/>
    <col min="6657" max="6657" width="15" style="85" customWidth="1"/>
    <col min="6658" max="6660" width="14.140625" style="85" customWidth="1"/>
    <col min="6661" max="6661" width="18" style="85" customWidth="1"/>
    <col min="6662" max="6662" width="15.5703125" style="85" customWidth="1"/>
    <col min="6663" max="6664" width="8.28515625" style="85" bestFit="1" customWidth="1"/>
    <col min="6665" max="6665" width="14.28515625" style="85" customWidth="1"/>
    <col min="6666" max="6911" width="9.140625" style="85"/>
    <col min="6912" max="6912" width="14.7109375" style="85" customWidth="1"/>
    <col min="6913" max="6913" width="15" style="85" customWidth="1"/>
    <col min="6914" max="6916" width="14.140625" style="85" customWidth="1"/>
    <col min="6917" max="6917" width="18" style="85" customWidth="1"/>
    <col min="6918" max="6918" width="15.5703125" style="85" customWidth="1"/>
    <col min="6919" max="6920" width="8.28515625" style="85" bestFit="1" customWidth="1"/>
    <col min="6921" max="6921" width="14.28515625" style="85" customWidth="1"/>
    <col min="6922" max="7167" width="9.140625" style="85"/>
    <col min="7168" max="7168" width="14.7109375" style="85" customWidth="1"/>
    <col min="7169" max="7169" width="15" style="85" customWidth="1"/>
    <col min="7170" max="7172" width="14.140625" style="85" customWidth="1"/>
    <col min="7173" max="7173" width="18" style="85" customWidth="1"/>
    <col min="7174" max="7174" width="15.5703125" style="85" customWidth="1"/>
    <col min="7175" max="7176" width="8.28515625" style="85" bestFit="1" customWidth="1"/>
    <col min="7177" max="7177" width="14.28515625" style="85" customWidth="1"/>
    <col min="7178" max="7423" width="9.140625" style="85"/>
    <col min="7424" max="7424" width="14.7109375" style="85" customWidth="1"/>
    <col min="7425" max="7425" width="15" style="85" customWidth="1"/>
    <col min="7426" max="7428" width="14.140625" style="85" customWidth="1"/>
    <col min="7429" max="7429" width="18" style="85" customWidth="1"/>
    <col min="7430" max="7430" width="15.5703125" style="85" customWidth="1"/>
    <col min="7431" max="7432" width="8.28515625" style="85" bestFit="1" customWidth="1"/>
    <col min="7433" max="7433" width="14.28515625" style="85" customWidth="1"/>
    <col min="7434" max="7679" width="9.140625" style="85"/>
    <col min="7680" max="7680" width="14.7109375" style="85" customWidth="1"/>
    <col min="7681" max="7681" width="15" style="85" customWidth="1"/>
    <col min="7682" max="7684" width="14.140625" style="85" customWidth="1"/>
    <col min="7685" max="7685" width="18" style="85" customWidth="1"/>
    <col min="7686" max="7686" width="15.5703125" style="85" customWidth="1"/>
    <col min="7687" max="7688" width="8.28515625" style="85" bestFit="1" customWidth="1"/>
    <col min="7689" max="7689" width="14.28515625" style="85" customWidth="1"/>
    <col min="7690" max="7935" width="9.140625" style="85"/>
    <col min="7936" max="7936" width="14.7109375" style="85" customWidth="1"/>
    <col min="7937" max="7937" width="15" style="85" customWidth="1"/>
    <col min="7938" max="7940" width="14.140625" style="85" customWidth="1"/>
    <col min="7941" max="7941" width="18" style="85" customWidth="1"/>
    <col min="7942" max="7942" width="15.5703125" style="85" customWidth="1"/>
    <col min="7943" max="7944" width="8.28515625" style="85" bestFit="1" customWidth="1"/>
    <col min="7945" max="7945" width="14.28515625" style="85" customWidth="1"/>
    <col min="7946" max="8191" width="9.140625" style="85"/>
    <col min="8192" max="8192" width="14.7109375" style="85" customWidth="1"/>
    <col min="8193" max="8193" width="15" style="85" customWidth="1"/>
    <col min="8194" max="8196" width="14.140625" style="85" customWidth="1"/>
    <col min="8197" max="8197" width="18" style="85" customWidth="1"/>
    <col min="8198" max="8198" width="15.5703125" style="85" customWidth="1"/>
    <col min="8199" max="8200" width="8.28515625" style="85" bestFit="1" customWidth="1"/>
    <col min="8201" max="8201" width="14.28515625" style="85" customWidth="1"/>
    <col min="8202" max="8447" width="9.140625" style="85"/>
    <col min="8448" max="8448" width="14.7109375" style="85" customWidth="1"/>
    <col min="8449" max="8449" width="15" style="85" customWidth="1"/>
    <col min="8450" max="8452" width="14.140625" style="85" customWidth="1"/>
    <col min="8453" max="8453" width="18" style="85" customWidth="1"/>
    <col min="8454" max="8454" width="15.5703125" style="85" customWidth="1"/>
    <col min="8455" max="8456" width="8.28515625" style="85" bestFit="1" customWidth="1"/>
    <col min="8457" max="8457" width="14.28515625" style="85" customWidth="1"/>
    <col min="8458" max="8703" width="9.140625" style="85"/>
    <col min="8704" max="8704" width="14.7109375" style="85" customWidth="1"/>
    <col min="8705" max="8705" width="15" style="85" customWidth="1"/>
    <col min="8706" max="8708" width="14.140625" style="85" customWidth="1"/>
    <col min="8709" max="8709" width="18" style="85" customWidth="1"/>
    <col min="8710" max="8710" width="15.5703125" style="85" customWidth="1"/>
    <col min="8711" max="8712" width="8.28515625" style="85" bestFit="1" customWidth="1"/>
    <col min="8713" max="8713" width="14.28515625" style="85" customWidth="1"/>
    <col min="8714" max="8959" width="9.140625" style="85"/>
    <col min="8960" max="8960" width="14.7109375" style="85" customWidth="1"/>
    <col min="8961" max="8961" width="15" style="85" customWidth="1"/>
    <col min="8962" max="8964" width="14.140625" style="85" customWidth="1"/>
    <col min="8965" max="8965" width="18" style="85" customWidth="1"/>
    <col min="8966" max="8966" width="15.5703125" style="85" customWidth="1"/>
    <col min="8967" max="8968" width="8.28515625" style="85" bestFit="1" customWidth="1"/>
    <col min="8969" max="8969" width="14.28515625" style="85" customWidth="1"/>
    <col min="8970" max="9215" width="9.140625" style="85"/>
    <col min="9216" max="9216" width="14.7109375" style="85" customWidth="1"/>
    <col min="9217" max="9217" width="15" style="85" customWidth="1"/>
    <col min="9218" max="9220" width="14.140625" style="85" customWidth="1"/>
    <col min="9221" max="9221" width="18" style="85" customWidth="1"/>
    <col min="9222" max="9222" width="15.5703125" style="85" customWidth="1"/>
    <col min="9223" max="9224" width="8.28515625" style="85" bestFit="1" customWidth="1"/>
    <col min="9225" max="9225" width="14.28515625" style="85" customWidth="1"/>
    <col min="9226" max="9471" width="9.140625" style="85"/>
    <col min="9472" max="9472" width="14.7109375" style="85" customWidth="1"/>
    <col min="9473" max="9473" width="15" style="85" customWidth="1"/>
    <col min="9474" max="9476" width="14.140625" style="85" customWidth="1"/>
    <col min="9477" max="9477" width="18" style="85" customWidth="1"/>
    <col min="9478" max="9478" width="15.5703125" style="85" customWidth="1"/>
    <col min="9479" max="9480" width="8.28515625" style="85" bestFit="1" customWidth="1"/>
    <col min="9481" max="9481" width="14.28515625" style="85" customWidth="1"/>
    <col min="9482" max="9727" width="9.140625" style="85"/>
    <col min="9728" max="9728" width="14.7109375" style="85" customWidth="1"/>
    <col min="9729" max="9729" width="15" style="85" customWidth="1"/>
    <col min="9730" max="9732" width="14.140625" style="85" customWidth="1"/>
    <col min="9733" max="9733" width="18" style="85" customWidth="1"/>
    <col min="9734" max="9734" width="15.5703125" style="85" customWidth="1"/>
    <col min="9735" max="9736" width="8.28515625" style="85" bestFit="1" customWidth="1"/>
    <col min="9737" max="9737" width="14.28515625" style="85" customWidth="1"/>
    <col min="9738" max="9983" width="9.140625" style="85"/>
    <col min="9984" max="9984" width="14.7109375" style="85" customWidth="1"/>
    <col min="9985" max="9985" width="15" style="85" customWidth="1"/>
    <col min="9986" max="9988" width="14.140625" style="85" customWidth="1"/>
    <col min="9989" max="9989" width="18" style="85" customWidth="1"/>
    <col min="9990" max="9990" width="15.5703125" style="85" customWidth="1"/>
    <col min="9991" max="9992" width="8.28515625" style="85" bestFit="1" customWidth="1"/>
    <col min="9993" max="9993" width="14.28515625" style="85" customWidth="1"/>
    <col min="9994" max="10239" width="9.140625" style="85"/>
    <col min="10240" max="10240" width="14.7109375" style="85" customWidth="1"/>
    <col min="10241" max="10241" width="15" style="85" customWidth="1"/>
    <col min="10242" max="10244" width="14.140625" style="85" customWidth="1"/>
    <col min="10245" max="10245" width="18" style="85" customWidth="1"/>
    <col min="10246" max="10246" width="15.5703125" style="85" customWidth="1"/>
    <col min="10247" max="10248" width="8.28515625" style="85" bestFit="1" customWidth="1"/>
    <col min="10249" max="10249" width="14.28515625" style="85" customWidth="1"/>
    <col min="10250" max="10495" width="9.140625" style="85"/>
    <col min="10496" max="10496" width="14.7109375" style="85" customWidth="1"/>
    <col min="10497" max="10497" width="15" style="85" customWidth="1"/>
    <col min="10498" max="10500" width="14.140625" style="85" customWidth="1"/>
    <col min="10501" max="10501" width="18" style="85" customWidth="1"/>
    <col min="10502" max="10502" width="15.5703125" style="85" customWidth="1"/>
    <col min="10503" max="10504" width="8.28515625" style="85" bestFit="1" customWidth="1"/>
    <col min="10505" max="10505" width="14.28515625" style="85" customWidth="1"/>
    <col min="10506" max="10751" width="9.140625" style="85"/>
    <col min="10752" max="10752" width="14.7109375" style="85" customWidth="1"/>
    <col min="10753" max="10753" width="15" style="85" customWidth="1"/>
    <col min="10754" max="10756" width="14.140625" style="85" customWidth="1"/>
    <col min="10757" max="10757" width="18" style="85" customWidth="1"/>
    <col min="10758" max="10758" width="15.5703125" style="85" customWidth="1"/>
    <col min="10759" max="10760" width="8.28515625" style="85" bestFit="1" customWidth="1"/>
    <col min="10761" max="10761" width="14.28515625" style="85" customWidth="1"/>
    <col min="10762" max="11007" width="9.140625" style="85"/>
    <col min="11008" max="11008" width="14.7109375" style="85" customWidth="1"/>
    <col min="11009" max="11009" width="15" style="85" customWidth="1"/>
    <col min="11010" max="11012" width="14.140625" style="85" customWidth="1"/>
    <col min="11013" max="11013" width="18" style="85" customWidth="1"/>
    <col min="11014" max="11014" width="15.5703125" style="85" customWidth="1"/>
    <col min="11015" max="11016" width="8.28515625" style="85" bestFit="1" customWidth="1"/>
    <col min="11017" max="11017" width="14.28515625" style="85" customWidth="1"/>
    <col min="11018" max="11263" width="9.140625" style="85"/>
    <col min="11264" max="11264" width="14.7109375" style="85" customWidth="1"/>
    <col min="11265" max="11265" width="15" style="85" customWidth="1"/>
    <col min="11266" max="11268" width="14.140625" style="85" customWidth="1"/>
    <col min="11269" max="11269" width="18" style="85" customWidth="1"/>
    <col min="11270" max="11270" width="15.5703125" style="85" customWidth="1"/>
    <col min="11271" max="11272" width="8.28515625" style="85" bestFit="1" customWidth="1"/>
    <col min="11273" max="11273" width="14.28515625" style="85" customWidth="1"/>
    <col min="11274" max="11519" width="9.140625" style="85"/>
    <col min="11520" max="11520" width="14.7109375" style="85" customWidth="1"/>
    <col min="11521" max="11521" width="15" style="85" customWidth="1"/>
    <col min="11522" max="11524" width="14.140625" style="85" customWidth="1"/>
    <col min="11525" max="11525" width="18" style="85" customWidth="1"/>
    <col min="11526" max="11526" width="15.5703125" style="85" customWidth="1"/>
    <col min="11527" max="11528" width="8.28515625" style="85" bestFit="1" customWidth="1"/>
    <col min="11529" max="11529" width="14.28515625" style="85" customWidth="1"/>
    <col min="11530" max="11775" width="9.140625" style="85"/>
    <col min="11776" max="11776" width="14.7109375" style="85" customWidth="1"/>
    <col min="11777" max="11777" width="15" style="85" customWidth="1"/>
    <col min="11778" max="11780" width="14.140625" style="85" customWidth="1"/>
    <col min="11781" max="11781" width="18" style="85" customWidth="1"/>
    <col min="11782" max="11782" width="15.5703125" style="85" customWidth="1"/>
    <col min="11783" max="11784" width="8.28515625" style="85" bestFit="1" customWidth="1"/>
    <col min="11785" max="11785" width="14.28515625" style="85" customWidth="1"/>
    <col min="11786" max="12031" width="9.140625" style="85"/>
    <col min="12032" max="12032" width="14.7109375" style="85" customWidth="1"/>
    <col min="12033" max="12033" width="15" style="85" customWidth="1"/>
    <col min="12034" max="12036" width="14.140625" style="85" customWidth="1"/>
    <col min="12037" max="12037" width="18" style="85" customWidth="1"/>
    <col min="12038" max="12038" width="15.5703125" style="85" customWidth="1"/>
    <col min="12039" max="12040" width="8.28515625" style="85" bestFit="1" customWidth="1"/>
    <col min="12041" max="12041" width="14.28515625" style="85" customWidth="1"/>
    <col min="12042" max="12287" width="9.140625" style="85"/>
    <col min="12288" max="12288" width="14.7109375" style="85" customWidth="1"/>
    <col min="12289" max="12289" width="15" style="85" customWidth="1"/>
    <col min="12290" max="12292" width="14.140625" style="85" customWidth="1"/>
    <col min="12293" max="12293" width="18" style="85" customWidth="1"/>
    <col min="12294" max="12294" width="15.5703125" style="85" customWidth="1"/>
    <col min="12295" max="12296" width="8.28515625" style="85" bestFit="1" customWidth="1"/>
    <col min="12297" max="12297" width="14.28515625" style="85" customWidth="1"/>
    <col min="12298" max="12543" width="9.140625" style="85"/>
    <col min="12544" max="12544" width="14.7109375" style="85" customWidth="1"/>
    <col min="12545" max="12545" width="15" style="85" customWidth="1"/>
    <col min="12546" max="12548" width="14.140625" style="85" customWidth="1"/>
    <col min="12549" max="12549" width="18" style="85" customWidth="1"/>
    <col min="12550" max="12550" width="15.5703125" style="85" customWidth="1"/>
    <col min="12551" max="12552" width="8.28515625" style="85" bestFit="1" customWidth="1"/>
    <col min="12553" max="12553" width="14.28515625" style="85" customWidth="1"/>
    <col min="12554" max="12799" width="9.140625" style="85"/>
    <col min="12800" max="12800" width="14.7109375" style="85" customWidth="1"/>
    <col min="12801" max="12801" width="15" style="85" customWidth="1"/>
    <col min="12802" max="12804" width="14.140625" style="85" customWidth="1"/>
    <col min="12805" max="12805" width="18" style="85" customWidth="1"/>
    <col min="12806" max="12806" width="15.5703125" style="85" customWidth="1"/>
    <col min="12807" max="12808" width="8.28515625" style="85" bestFit="1" customWidth="1"/>
    <col min="12809" max="12809" width="14.28515625" style="85" customWidth="1"/>
    <col min="12810" max="13055" width="9.140625" style="85"/>
    <col min="13056" max="13056" width="14.7109375" style="85" customWidth="1"/>
    <col min="13057" max="13057" width="15" style="85" customWidth="1"/>
    <col min="13058" max="13060" width="14.140625" style="85" customWidth="1"/>
    <col min="13061" max="13061" width="18" style="85" customWidth="1"/>
    <col min="13062" max="13062" width="15.5703125" style="85" customWidth="1"/>
    <col min="13063" max="13064" width="8.28515625" style="85" bestFit="1" customWidth="1"/>
    <col min="13065" max="13065" width="14.28515625" style="85" customWidth="1"/>
    <col min="13066" max="13311" width="9.140625" style="85"/>
    <col min="13312" max="13312" width="14.7109375" style="85" customWidth="1"/>
    <col min="13313" max="13313" width="15" style="85" customWidth="1"/>
    <col min="13314" max="13316" width="14.140625" style="85" customWidth="1"/>
    <col min="13317" max="13317" width="18" style="85" customWidth="1"/>
    <col min="13318" max="13318" width="15.5703125" style="85" customWidth="1"/>
    <col min="13319" max="13320" width="8.28515625" style="85" bestFit="1" customWidth="1"/>
    <col min="13321" max="13321" width="14.28515625" style="85" customWidth="1"/>
    <col min="13322" max="13567" width="9.140625" style="85"/>
    <col min="13568" max="13568" width="14.7109375" style="85" customWidth="1"/>
    <col min="13569" max="13569" width="15" style="85" customWidth="1"/>
    <col min="13570" max="13572" width="14.140625" style="85" customWidth="1"/>
    <col min="13573" max="13573" width="18" style="85" customWidth="1"/>
    <col min="13574" max="13574" width="15.5703125" style="85" customWidth="1"/>
    <col min="13575" max="13576" width="8.28515625" style="85" bestFit="1" customWidth="1"/>
    <col min="13577" max="13577" width="14.28515625" style="85" customWidth="1"/>
    <col min="13578" max="13823" width="9.140625" style="85"/>
    <col min="13824" max="13824" width="14.7109375" style="85" customWidth="1"/>
    <col min="13825" max="13825" width="15" style="85" customWidth="1"/>
    <col min="13826" max="13828" width="14.140625" style="85" customWidth="1"/>
    <col min="13829" max="13829" width="18" style="85" customWidth="1"/>
    <col min="13830" max="13830" width="15.5703125" style="85" customWidth="1"/>
    <col min="13831" max="13832" width="8.28515625" style="85" bestFit="1" customWidth="1"/>
    <col min="13833" max="13833" width="14.28515625" style="85" customWidth="1"/>
    <col min="13834" max="14079" width="9.140625" style="85"/>
    <col min="14080" max="14080" width="14.7109375" style="85" customWidth="1"/>
    <col min="14081" max="14081" width="15" style="85" customWidth="1"/>
    <col min="14082" max="14084" width="14.140625" style="85" customWidth="1"/>
    <col min="14085" max="14085" width="18" style="85" customWidth="1"/>
    <col min="14086" max="14086" width="15.5703125" style="85" customWidth="1"/>
    <col min="14087" max="14088" width="8.28515625" style="85" bestFit="1" customWidth="1"/>
    <col min="14089" max="14089" width="14.28515625" style="85" customWidth="1"/>
    <col min="14090" max="14335" width="9.140625" style="85"/>
    <col min="14336" max="14336" width="14.7109375" style="85" customWidth="1"/>
    <col min="14337" max="14337" width="15" style="85" customWidth="1"/>
    <col min="14338" max="14340" width="14.140625" style="85" customWidth="1"/>
    <col min="14341" max="14341" width="18" style="85" customWidth="1"/>
    <col min="14342" max="14342" width="15.5703125" style="85" customWidth="1"/>
    <col min="14343" max="14344" width="8.28515625" style="85" bestFit="1" customWidth="1"/>
    <col min="14345" max="14345" width="14.28515625" style="85" customWidth="1"/>
    <col min="14346" max="14591" width="9.140625" style="85"/>
    <col min="14592" max="14592" width="14.7109375" style="85" customWidth="1"/>
    <col min="14593" max="14593" width="15" style="85" customWidth="1"/>
    <col min="14594" max="14596" width="14.140625" style="85" customWidth="1"/>
    <col min="14597" max="14597" width="18" style="85" customWidth="1"/>
    <col min="14598" max="14598" width="15.5703125" style="85" customWidth="1"/>
    <col min="14599" max="14600" width="8.28515625" style="85" bestFit="1" customWidth="1"/>
    <col min="14601" max="14601" width="14.28515625" style="85" customWidth="1"/>
    <col min="14602" max="14847" width="9.140625" style="85"/>
    <col min="14848" max="14848" width="14.7109375" style="85" customWidth="1"/>
    <col min="14849" max="14849" width="15" style="85" customWidth="1"/>
    <col min="14850" max="14852" width="14.140625" style="85" customWidth="1"/>
    <col min="14853" max="14853" width="18" style="85" customWidth="1"/>
    <col min="14854" max="14854" width="15.5703125" style="85" customWidth="1"/>
    <col min="14855" max="14856" width="8.28515625" style="85" bestFit="1" customWidth="1"/>
    <col min="14857" max="14857" width="14.28515625" style="85" customWidth="1"/>
    <col min="14858" max="15103" width="9.140625" style="85"/>
    <col min="15104" max="15104" width="14.7109375" style="85" customWidth="1"/>
    <col min="15105" max="15105" width="15" style="85" customWidth="1"/>
    <col min="15106" max="15108" width="14.140625" style="85" customWidth="1"/>
    <col min="15109" max="15109" width="18" style="85" customWidth="1"/>
    <col min="15110" max="15110" width="15.5703125" style="85" customWidth="1"/>
    <col min="15111" max="15112" width="8.28515625" style="85" bestFit="1" customWidth="1"/>
    <col min="15113" max="15113" width="14.28515625" style="85" customWidth="1"/>
    <col min="15114" max="15359" width="9.140625" style="85"/>
    <col min="15360" max="15360" width="14.7109375" style="85" customWidth="1"/>
    <col min="15361" max="15361" width="15" style="85" customWidth="1"/>
    <col min="15362" max="15364" width="14.140625" style="85" customWidth="1"/>
    <col min="15365" max="15365" width="18" style="85" customWidth="1"/>
    <col min="15366" max="15366" width="15.5703125" style="85" customWidth="1"/>
    <col min="15367" max="15368" width="8.28515625" style="85" bestFit="1" customWidth="1"/>
    <col min="15369" max="15369" width="14.28515625" style="85" customWidth="1"/>
    <col min="15370" max="15615" width="9.140625" style="85"/>
    <col min="15616" max="15616" width="14.7109375" style="85" customWidth="1"/>
    <col min="15617" max="15617" width="15" style="85" customWidth="1"/>
    <col min="15618" max="15620" width="14.140625" style="85" customWidth="1"/>
    <col min="15621" max="15621" width="18" style="85" customWidth="1"/>
    <col min="15622" max="15622" width="15.5703125" style="85" customWidth="1"/>
    <col min="15623" max="15624" width="8.28515625" style="85" bestFit="1" customWidth="1"/>
    <col min="15625" max="15625" width="14.28515625" style="85" customWidth="1"/>
    <col min="15626" max="15871" width="9.140625" style="85"/>
    <col min="15872" max="15872" width="14.7109375" style="85" customWidth="1"/>
    <col min="15873" max="15873" width="15" style="85" customWidth="1"/>
    <col min="15874" max="15876" width="14.140625" style="85" customWidth="1"/>
    <col min="15877" max="15877" width="18" style="85" customWidth="1"/>
    <col min="15878" max="15878" width="15.5703125" style="85" customWidth="1"/>
    <col min="15879" max="15880" width="8.28515625" style="85" bestFit="1" customWidth="1"/>
    <col min="15881" max="15881" width="14.28515625" style="85" customWidth="1"/>
    <col min="15882" max="16127" width="9.140625" style="85"/>
    <col min="16128" max="16128" width="14.7109375" style="85" customWidth="1"/>
    <col min="16129" max="16129" width="15" style="85" customWidth="1"/>
    <col min="16130" max="16132" width="14.140625" style="85" customWidth="1"/>
    <col min="16133" max="16133" width="18" style="85" customWidth="1"/>
    <col min="16134" max="16134" width="15.5703125" style="85" customWidth="1"/>
    <col min="16135" max="16136" width="8.28515625" style="85" bestFit="1" customWidth="1"/>
    <col min="16137" max="16137" width="14.28515625" style="85" customWidth="1"/>
    <col min="16138" max="16384" width="9.140625" style="85"/>
  </cols>
  <sheetData>
    <row r="1" spans="1:9" ht="27" customHeight="1">
      <c r="A1" s="171" t="s">
        <v>182</v>
      </c>
      <c r="B1" s="171"/>
      <c r="C1" s="171"/>
      <c r="D1" s="171"/>
      <c r="E1" s="171"/>
    </row>
    <row r="2" spans="1:9" ht="27" customHeight="1">
      <c r="A2" s="172" t="s">
        <v>183</v>
      </c>
      <c r="B2" s="172"/>
      <c r="C2" s="172"/>
      <c r="D2" s="172"/>
      <c r="E2" s="172"/>
    </row>
    <row r="3" spans="1:9" ht="27" customHeight="1" thickBot="1">
      <c r="A3" s="173" t="s">
        <v>184</v>
      </c>
      <c r="B3" s="174"/>
      <c r="C3" s="174"/>
      <c r="D3" s="174"/>
      <c r="E3" s="175" t="s">
        <v>185</v>
      </c>
    </row>
    <row r="4" spans="1:9" ht="27" customHeight="1">
      <c r="A4" s="90" t="s">
        <v>85</v>
      </c>
      <c r="B4" s="91" t="s">
        <v>86</v>
      </c>
      <c r="C4" s="176" t="s">
        <v>186</v>
      </c>
      <c r="D4" s="176" t="s">
        <v>187</v>
      </c>
      <c r="E4" s="177" t="s">
        <v>188</v>
      </c>
    </row>
    <row r="5" spans="1:9" ht="35.1" customHeight="1">
      <c r="A5" s="94"/>
      <c r="B5" s="95"/>
      <c r="C5" s="96"/>
      <c r="D5" s="96"/>
      <c r="E5" s="97"/>
    </row>
    <row r="6" spans="1:9" ht="20.100000000000001" customHeight="1">
      <c r="A6" s="98" t="s">
        <v>90</v>
      </c>
      <c r="B6" s="99" t="s">
        <v>91</v>
      </c>
      <c r="C6" s="100">
        <v>8002100</v>
      </c>
      <c r="D6" s="100">
        <v>7937</v>
      </c>
      <c r="E6" s="178">
        <f>D6/C6*10000</f>
        <v>9.9186463553317257</v>
      </c>
      <c r="F6" s="102"/>
      <c r="G6" s="102"/>
    </row>
    <row r="7" spans="1:9" ht="20.100000000000001" customHeight="1">
      <c r="A7" s="98" t="s">
        <v>92</v>
      </c>
      <c r="B7" s="99" t="s">
        <v>93</v>
      </c>
      <c r="C7" s="100">
        <v>2232923</v>
      </c>
      <c r="D7" s="100">
        <v>2664</v>
      </c>
      <c r="E7" s="178">
        <f t="shared" ref="E7:E26" si="0">D7/C7*10000</f>
        <v>11.930550224974171</v>
      </c>
      <c r="F7" s="179"/>
      <c r="G7" s="180"/>
    </row>
    <row r="8" spans="1:9" ht="20.100000000000001" customHeight="1">
      <c r="A8" s="98" t="s">
        <v>94</v>
      </c>
      <c r="B8" s="99" t="s">
        <v>95</v>
      </c>
      <c r="C8" s="100">
        <v>4514968</v>
      </c>
      <c r="D8" s="100">
        <v>3091</v>
      </c>
      <c r="E8" s="178">
        <f t="shared" si="0"/>
        <v>6.8461171817829047</v>
      </c>
      <c r="F8" s="179"/>
      <c r="G8" s="180"/>
    </row>
    <row r="9" spans="1:9" ht="20.100000000000001" customHeight="1">
      <c r="A9" s="98" t="s">
        <v>96</v>
      </c>
      <c r="B9" s="99" t="s">
        <v>97</v>
      </c>
      <c r="C9" s="100">
        <v>1273236</v>
      </c>
      <c r="D9" s="100">
        <v>2240</v>
      </c>
      <c r="E9" s="178">
        <f t="shared" si="0"/>
        <v>17.592967839426468</v>
      </c>
      <c r="F9" s="179"/>
      <c r="G9" s="180"/>
    </row>
    <row r="10" spans="1:9" ht="20.100000000000001" customHeight="1">
      <c r="A10" s="98" t="s">
        <v>98</v>
      </c>
      <c r="B10" s="99" t="s">
        <v>99</v>
      </c>
      <c r="C10" s="100">
        <v>2080436</v>
      </c>
      <c r="D10" s="100">
        <v>2818</v>
      </c>
      <c r="E10" s="178">
        <f t="shared" si="0"/>
        <v>13.545237632880799</v>
      </c>
    </row>
    <row r="11" spans="1:9" ht="20.100000000000001" customHeight="1">
      <c r="A11" s="98" t="s">
        <v>100</v>
      </c>
      <c r="B11" s="99" t="s">
        <v>101</v>
      </c>
      <c r="C11" s="100">
        <v>1387996</v>
      </c>
      <c r="D11" s="100">
        <v>2809</v>
      </c>
      <c r="E11" s="178">
        <f t="shared" si="0"/>
        <v>20.237810483603699</v>
      </c>
    </row>
    <row r="12" spans="1:9" ht="20.100000000000001" customHeight="1">
      <c r="A12" s="98" t="s">
        <v>102</v>
      </c>
      <c r="B12" s="99" t="s">
        <v>103</v>
      </c>
      <c r="C12" s="100">
        <v>3144578</v>
      </c>
      <c r="D12" s="100">
        <v>3256</v>
      </c>
      <c r="E12" s="178">
        <f t="shared" si="0"/>
        <v>10.354330533381587</v>
      </c>
      <c r="F12" s="181"/>
      <c r="G12" s="181"/>
    </row>
    <row r="13" spans="1:9" ht="20.100000000000001" customHeight="1">
      <c r="A13" s="98" t="s">
        <v>104</v>
      </c>
      <c r="B13" s="99" t="s">
        <v>105</v>
      </c>
      <c r="C13" s="100">
        <v>1198113</v>
      </c>
      <c r="D13" s="100">
        <v>1905</v>
      </c>
      <c r="E13" s="178">
        <f t="shared" si="0"/>
        <v>15.900002754331187</v>
      </c>
      <c r="F13" s="181"/>
      <c r="G13" s="102"/>
    </row>
    <row r="14" spans="1:9" ht="20.100000000000001" customHeight="1">
      <c r="A14" s="98" t="s">
        <v>106</v>
      </c>
      <c r="B14" s="99" t="s">
        <v>107</v>
      </c>
      <c r="C14" s="100">
        <v>437928</v>
      </c>
      <c r="D14" s="100">
        <v>1000</v>
      </c>
      <c r="E14" s="178">
        <f t="shared" si="0"/>
        <v>22.834803894704152</v>
      </c>
      <c r="F14" s="102"/>
      <c r="G14" s="102"/>
    </row>
    <row r="15" spans="1:9" ht="20.100000000000001" customHeight="1">
      <c r="A15" s="98" t="s">
        <v>108</v>
      </c>
      <c r="B15" s="99" t="s">
        <v>109</v>
      </c>
      <c r="C15" s="100">
        <v>1782711</v>
      </c>
      <c r="D15" s="100">
        <v>2330</v>
      </c>
      <c r="E15" s="178">
        <f t="shared" si="0"/>
        <v>13.069981617884222</v>
      </c>
    </row>
    <row r="16" spans="1:9" ht="20.100000000000001" customHeight="1">
      <c r="A16" s="98" t="s">
        <v>110</v>
      </c>
      <c r="B16" s="99" t="s">
        <v>111</v>
      </c>
      <c r="C16" s="100">
        <v>381461</v>
      </c>
      <c r="D16" s="100">
        <v>770</v>
      </c>
      <c r="E16" s="178">
        <f t="shared" si="0"/>
        <v>20.185549767866178</v>
      </c>
      <c r="H16" s="102"/>
      <c r="I16" s="102"/>
    </row>
    <row r="17" spans="1:9" ht="20.100000000000001" customHeight="1">
      <c r="A17" s="98" t="s">
        <v>112</v>
      </c>
      <c r="B17" s="99" t="s">
        <v>113</v>
      </c>
      <c r="C17" s="100">
        <v>890922</v>
      </c>
      <c r="D17" s="100">
        <v>1770</v>
      </c>
      <c r="E17" s="178">
        <f t="shared" si="0"/>
        <v>19.867059069144098</v>
      </c>
      <c r="H17" s="102"/>
      <c r="I17" s="102"/>
    </row>
    <row r="18" spans="1:9" ht="20.100000000000001" customHeight="1">
      <c r="A18" s="98" t="s">
        <v>114</v>
      </c>
      <c r="B18" s="99" t="s">
        <v>115</v>
      </c>
      <c r="C18" s="100">
        <v>684619</v>
      </c>
      <c r="D18" s="100">
        <v>1175</v>
      </c>
      <c r="E18" s="178">
        <f t="shared" si="0"/>
        <v>17.162830713141176</v>
      </c>
      <c r="F18" s="102"/>
      <c r="G18" s="102"/>
    </row>
    <row r="19" spans="1:9" ht="20.100000000000001" customHeight="1">
      <c r="A19" s="98" t="s">
        <v>116</v>
      </c>
      <c r="B19" s="99" t="s">
        <v>117</v>
      </c>
      <c r="C19" s="100">
        <v>359235</v>
      </c>
      <c r="D19" s="100">
        <v>1310</v>
      </c>
      <c r="E19" s="178">
        <f t="shared" si="0"/>
        <v>36.466379946274721</v>
      </c>
    </row>
    <row r="20" spans="1:9" ht="20.100000000000001" customHeight="1">
      <c r="A20" s="98" t="s">
        <v>118</v>
      </c>
      <c r="B20" s="99" t="s">
        <v>119</v>
      </c>
      <c r="C20" s="100">
        <v>1533680</v>
      </c>
      <c r="D20" s="100">
        <v>2225</v>
      </c>
      <c r="E20" s="178">
        <f t="shared" si="0"/>
        <v>14.507589588440874</v>
      </c>
      <c r="F20" s="102"/>
      <c r="G20" s="102"/>
    </row>
    <row r="21" spans="1:9" ht="20.100000000000001" customHeight="1">
      <c r="A21" s="98" t="s">
        <v>120</v>
      </c>
      <c r="B21" s="99" t="s">
        <v>121</v>
      </c>
      <c r="C21" s="100">
        <v>569332</v>
      </c>
      <c r="D21" s="100">
        <v>1200</v>
      </c>
      <c r="E21" s="178">
        <f t="shared" si="0"/>
        <v>21.077332733800315</v>
      </c>
      <c r="F21" s="102"/>
      <c r="G21" s="102"/>
    </row>
    <row r="22" spans="1:9" ht="20.100000000000001" customHeight="1">
      <c r="A22" s="98" t="s">
        <v>122</v>
      </c>
      <c r="B22" s="99" t="s">
        <v>123</v>
      </c>
      <c r="C22" s="100">
        <v>466384</v>
      </c>
      <c r="D22" s="100">
        <v>1165</v>
      </c>
      <c r="E22" s="178">
        <f t="shared" si="0"/>
        <v>24.979416103468388</v>
      </c>
      <c r="F22" s="182"/>
      <c r="G22" s="182"/>
    </row>
    <row r="23" spans="1:9" ht="20.100000000000001" customHeight="1">
      <c r="A23" s="98" t="s">
        <v>124</v>
      </c>
      <c r="B23" s="99" t="s">
        <v>125</v>
      </c>
      <c r="C23" s="100">
        <v>331773</v>
      </c>
      <c r="D23" s="100">
        <v>1330</v>
      </c>
      <c r="E23" s="178">
        <f t="shared" si="0"/>
        <v>40.087650291012231</v>
      </c>
      <c r="F23" s="102"/>
      <c r="G23" s="102"/>
    </row>
    <row r="24" spans="1:9" ht="20.100000000000001" customHeight="1">
      <c r="A24" s="98" t="s">
        <v>126</v>
      </c>
      <c r="B24" s="99" t="s">
        <v>127</v>
      </c>
      <c r="C24" s="100">
        <v>165736</v>
      </c>
      <c r="D24" s="100">
        <v>490</v>
      </c>
      <c r="E24" s="178">
        <f t="shared" si="0"/>
        <v>29.565091470772796</v>
      </c>
    </row>
    <row r="25" spans="1:9" ht="20.100000000000001" customHeight="1">
      <c r="A25" s="183" t="s">
        <v>128</v>
      </c>
      <c r="B25" s="184" t="s">
        <v>129</v>
      </c>
      <c r="C25" s="185">
        <v>304177</v>
      </c>
      <c r="D25" s="185">
        <v>350</v>
      </c>
      <c r="E25" s="186">
        <f t="shared" si="0"/>
        <v>11.506458410727966</v>
      </c>
      <c r="F25" s="187"/>
      <c r="G25" s="187"/>
    </row>
    <row r="26" spans="1:9" ht="30" customHeight="1" thickBot="1">
      <c r="A26" s="109" t="s">
        <v>130</v>
      </c>
      <c r="B26" s="110" t="s">
        <v>131</v>
      </c>
      <c r="C26" s="111">
        <f>SUM(C6:C25)</f>
        <v>31742308</v>
      </c>
      <c r="D26" s="111">
        <f>SUM(D6:D25)</f>
        <v>41835</v>
      </c>
      <c r="E26" s="188">
        <f t="shared" si="0"/>
        <v>13.179570937311803</v>
      </c>
      <c r="F26" s="102"/>
      <c r="G26" s="102"/>
    </row>
    <row r="27" spans="1:9" s="117" customFormat="1" ht="15">
      <c r="A27" s="113"/>
      <c r="B27" s="114"/>
      <c r="C27" s="115"/>
      <c r="E27" s="115"/>
    </row>
    <row r="28" spans="1:9">
      <c r="A28" s="119"/>
    </row>
    <row r="29" spans="1:9" ht="15">
      <c r="A29" s="121"/>
      <c r="B29" s="121"/>
    </row>
    <row r="30" spans="1:9" ht="15">
      <c r="A30" s="122"/>
      <c r="B30" s="122"/>
    </row>
    <row r="31" spans="1:9" ht="15">
      <c r="A31" s="122"/>
      <c r="B31" s="122"/>
      <c r="E31" s="102"/>
    </row>
    <row r="32" spans="1:9" ht="16.5" customHeight="1">
      <c r="A32" s="123"/>
      <c r="B32" s="123"/>
      <c r="C32" s="102"/>
      <c r="D32" s="124"/>
      <c r="F32" s="102"/>
      <c r="H32" s="102"/>
      <c r="I32" s="102"/>
    </row>
    <row r="33" spans="3:4">
      <c r="C33" s="102"/>
      <c r="D33" s="102"/>
    </row>
  </sheetData>
  <mergeCells count="7">
    <mergeCell ref="A1:E1"/>
    <mergeCell ref="A2:E2"/>
    <mergeCell ref="A4:A5"/>
    <mergeCell ref="B4:B5"/>
    <mergeCell ref="C4:C5"/>
    <mergeCell ref="D4:D5"/>
    <mergeCell ref="E4:E5"/>
  </mergeCells>
  <printOptions horizontalCentered="1" verticalCentered="1"/>
  <pageMargins left="0.74803149606299213" right="0.74803149606299213" top="0.59055118110236227" bottom="0.59055118110236227" header="0.51181102362204722" footer="0.51181102362204722"/>
  <pageSetup paperSize="9" scale="9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C5C2C-00E1-4202-931C-CCAA34DE4A52}">
  <sheetPr>
    <tabColor rgb="FF00B050"/>
  </sheetPr>
  <dimension ref="A1:U19"/>
  <sheetViews>
    <sheetView showGridLines="0" zoomScale="75" zoomScaleNormal="75" workbookViewId="0">
      <selection sqref="A1:O1"/>
    </sheetView>
  </sheetViews>
  <sheetFormatPr defaultColWidth="7.7109375" defaultRowHeight="12.75"/>
  <cols>
    <col min="1" max="2" width="8" style="3248" customWidth="1"/>
    <col min="3" max="3" width="12.140625" style="3248" customWidth="1"/>
    <col min="4" max="4" width="8" style="3248" customWidth="1"/>
    <col min="5" max="5" width="8.7109375" style="3248" customWidth="1"/>
    <col min="6" max="8" width="8" style="3248" customWidth="1"/>
    <col min="9" max="9" width="10.28515625" style="3248" customWidth="1"/>
    <col min="10" max="15" width="7.7109375" style="3248"/>
    <col min="16" max="21" width="7.7109375" style="3248" hidden="1" customWidth="1"/>
    <col min="22" max="23" width="7.7109375" style="3248" customWidth="1"/>
    <col min="24" max="16384" width="7.7109375" style="3248"/>
  </cols>
  <sheetData>
    <row r="1" spans="1:20" ht="18.75">
      <c r="A1" s="3247" t="s">
        <v>2092</v>
      </c>
      <c r="B1" s="3247"/>
      <c r="C1" s="3247"/>
      <c r="D1" s="3247"/>
      <c r="E1" s="3247"/>
      <c r="F1" s="3247"/>
      <c r="G1" s="3247"/>
      <c r="H1" s="3247"/>
      <c r="I1" s="3247"/>
      <c r="J1" s="3247"/>
      <c r="K1" s="3247"/>
      <c r="L1" s="3247"/>
      <c r="M1" s="3247"/>
      <c r="N1" s="3247"/>
      <c r="O1" s="3247"/>
    </row>
    <row r="2" spans="1:20" ht="15.75">
      <c r="A2" s="3249" t="s">
        <v>2093</v>
      </c>
      <c r="B2" s="3249"/>
      <c r="C2" s="3249"/>
      <c r="D2" s="3249"/>
      <c r="E2" s="3249"/>
      <c r="F2" s="3249"/>
      <c r="G2" s="3249"/>
      <c r="H2" s="3249"/>
      <c r="I2" s="3249"/>
      <c r="J2" s="3249"/>
      <c r="K2" s="3249"/>
      <c r="L2" s="3249"/>
      <c r="M2" s="3249"/>
      <c r="N2" s="3249"/>
      <c r="O2" s="3249"/>
    </row>
    <row r="3" spans="1:20" ht="15.75">
      <c r="A3" s="3250" t="s">
        <v>2094</v>
      </c>
      <c r="B3" s="3250"/>
      <c r="C3" s="3251"/>
      <c r="D3" s="3251"/>
      <c r="E3" s="3251"/>
      <c r="F3" s="3251"/>
      <c r="G3" s="3251"/>
      <c r="H3" s="3251"/>
      <c r="I3" s="3251"/>
      <c r="J3" s="3252"/>
      <c r="K3" s="3252"/>
      <c r="L3" s="3252"/>
      <c r="M3" s="3252"/>
      <c r="N3" s="3253" t="s">
        <v>2095</v>
      </c>
      <c r="O3" s="3253"/>
    </row>
    <row r="4" spans="1:20" ht="20.100000000000001" customHeight="1">
      <c r="A4" s="3254" t="s">
        <v>2096</v>
      </c>
      <c r="B4" s="3255" t="s">
        <v>2097</v>
      </c>
      <c r="C4" s="3256" t="s">
        <v>2078</v>
      </c>
      <c r="D4" s="3257" t="s">
        <v>2098</v>
      </c>
      <c r="E4" s="3257"/>
      <c r="F4" s="3257" t="s">
        <v>2080</v>
      </c>
      <c r="G4" s="3257"/>
      <c r="H4" s="3258" t="s">
        <v>2099</v>
      </c>
      <c r="I4" s="3259"/>
      <c r="J4" s="3260" t="s">
        <v>2100</v>
      </c>
      <c r="K4" s="3261"/>
      <c r="L4" s="3261"/>
      <c r="M4" s="3261"/>
      <c r="N4" s="3261"/>
      <c r="O4" s="3262"/>
    </row>
    <row r="5" spans="1:20" ht="20.100000000000001" customHeight="1">
      <c r="A5" s="3263"/>
      <c r="B5" s="3264"/>
      <c r="C5" s="3265"/>
      <c r="D5" s="3266" t="s">
        <v>842</v>
      </c>
      <c r="E5" s="3266" t="s">
        <v>843</v>
      </c>
      <c r="F5" s="3266" t="s">
        <v>778</v>
      </c>
      <c r="G5" s="3266" t="s">
        <v>2083</v>
      </c>
      <c r="H5" s="3266" t="s">
        <v>2084</v>
      </c>
      <c r="I5" s="3266" t="s">
        <v>2085</v>
      </c>
      <c r="J5" s="3267"/>
      <c r="K5" s="3267"/>
      <c r="L5" s="3267"/>
      <c r="M5" s="3267"/>
      <c r="N5" s="3267"/>
      <c r="O5" s="3268"/>
    </row>
    <row r="6" spans="1:20" ht="29.25" customHeight="1">
      <c r="A6" s="3269"/>
      <c r="B6" s="3270"/>
      <c r="C6" s="3271" t="s">
        <v>2101</v>
      </c>
      <c r="D6" s="3272" t="s">
        <v>844</v>
      </c>
      <c r="E6" s="3272" t="s">
        <v>845</v>
      </c>
      <c r="F6" s="3272" t="s">
        <v>780</v>
      </c>
      <c r="G6" s="3272" t="s">
        <v>779</v>
      </c>
      <c r="H6" s="3273" t="s">
        <v>441</v>
      </c>
      <c r="I6" s="3272" t="s">
        <v>2102</v>
      </c>
      <c r="J6" s="3272" t="s">
        <v>2086</v>
      </c>
      <c r="K6" s="3274" t="s">
        <v>1902</v>
      </c>
      <c r="L6" s="3274" t="s">
        <v>2018</v>
      </c>
      <c r="M6" s="3275" t="s">
        <v>2103</v>
      </c>
      <c r="N6" s="3275" t="s">
        <v>2104</v>
      </c>
      <c r="O6" s="3276" t="s">
        <v>2105</v>
      </c>
    </row>
    <row r="7" spans="1:20" ht="24.95" customHeight="1">
      <c r="A7" s="3277" t="s">
        <v>1854</v>
      </c>
      <c r="B7" s="3278" t="s">
        <v>1866</v>
      </c>
      <c r="C7" s="3279">
        <v>172</v>
      </c>
      <c r="D7" s="3280">
        <v>67</v>
      </c>
      <c r="E7" s="3280">
        <v>105</v>
      </c>
      <c r="F7" s="3280">
        <v>135</v>
      </c>
      <c r="G7" s="3280">
        <v>37</v>
      </c>
      <c r="H7" s="3280">
        <v>161</v>
      </c>
      <c r="I7" s="3280">
        <v>11</v>
      </c>
      <c r="J7" s="3280">
        <v>0</v>
      </c>
      <c r="K7" s="3280">
        <v>9</v>
      </c>
      <c r="L7" s="3280">
        <v>9</v>
      </c>
      <c r="M7" s="3280">
        <v>16</v>
      </c>
      <c r="N7" s="3280">
        <v>111</v>
      </c>
      <c r="O7" s="3280">
        <v>27</v>
      </c>
      <c r="P7" s="3248">
        <f t="shared" ref="P7:P19" si="0">F7+G7</f>
        <v>172</v>
      </c>
      <c r="Q7" s="3248">
        <f t="shared" ref="Q7:Q19" si="1">H7+I7</f>
        <v>172</v>
      </c>
      <c r="R7" s="3248">
        <f t="shared" ref="R7:R19" si="2">J7+K7+L7+M7+N7+O7</f>
        <v>172</v>
      </c>
      <c r="S7" s="3248">
        <f>D7+E7</f>
        <v>172</v>
      </c>
      <c r="T7" s="3248">
        <f>C7</f>
        <v>172</v>
      </c>
    </row>
    <row r="8" spans="1:20" ht="24.95" customHeight="1">
      <c r="A8" s="3277" t="s">
        <v>1855</v>
      </c>
      <c r="B8" s="3278" t="s">
        <v>1867</v>
      </c>
      <c r="C8" s="3279">
        <v>187</v>
      </c>
      <c r="D8" s="3280">
        <v>105</v>
      </c>
      <c r="E8" s="3280">
        <v>82</v>
      </c>
      <c r="F8" s="3280">
        <v>140</v>
      </c>
      <c r="G8" s="3280">
        <v>47</v>
      </c>
      <c r="H8" s="3280">
        <v>176</v>
      </c>
      <c r="I8" s="3280">
        <v>11</v>
      </c>
      <c r="J8" s="3280">
        <v>3</v>
      </c>
      <c r="K8" s="3280">
        <v>12</v>
      </c>
      <c r="L8" s="3280">
        <v>11</v>
      </c>
      <c r="M8" s="3280">
        <v>17</v>
      </c>
      <c r="N8" s="3280">
        <v>119</v>
      </c>
      <c r="O8" s="3280">
        <v>25</v>
      </c>
      <c r="P8" s="3248">
        <f t="shared" si="0"/>
        <v>187</v>
      </c>
      <c r="Q8" s="3248">
        <f t="shared" si="1"/>
        <v>187</v>
      </c>
      <c r="R8" s="3248">
        <f t="shared" si="2"/>
        <v>187</v>
      </c>
      <c r="S8" s="3248">
        <f t="shared" ref="S8:S19" si="3">D8+E8</f>
        <v>187</v>
      </c>
      <c r="T8" s="3248">
        <f t="shared" ref="T8:T19" si="4">C8</f>
        <v>187</v>
      </c>
    </row>
    <row r="9" spans="1:20" ht="24.95" customHeight="1">
      <c r="A9" s="3277" t="s">
        <v>1856</v>
      </c>
      <c r="B9" s="3278" t="s">
        <v>1868</v>
      </c>
      <c r="C9" s="3279">
        <v>130</v>
      </c>
      <c r="D9" s="3280">
        <v>61</v>
      </c>
      <c r="E9" s="3280">
        <v>69</v>
      </c>
      <c r="F9" s="3280">
        <v>108</v>
      </c>
      <c r="G9" s="3280">
        <v>22</v>
      </c>
      <c r="H9" s="3280">
        <v>126</v>
      </c>
      <c r="I9" s="3280">
        <v>4</v>
      </c>
      <c r="J9" s="3280">
        <v>2</v>
      </c>
      <c r="K9" s="3280">
        <v>9</v>
      </c>
      <c r="L9" s="3280">
        <v>6</v>
      </c>
      <c r="M9" s="3280">
        <v>9</v>
      </c>
      <c r="N9" s="3280">
        <v>85</v>
      </c>
      <c r="O9" s="3280">
        <v>19</v>
      </c>
      <c r="P9" s="3248">
        <f t="shared" si="0"/>
        <v>130</v>
      </c>
      <c r="Q9" s="3248">
        <f t="shared" si="1"/>
        <v>130</v>
      </c>
      <c r="R9" s="3248">
        <f t="shared" si="2"/>
        <v>130</v>
      </c>
      <c r="S9" s="3248">
        <f t="shared" si="3"/>
        <v>130</v>
      </c>
      <c r="T9" s="3248">
        <f t="shared" si="4"/>
        <v>130</v>
      </c>
    </row>
    <row r="10" spans="1:20" ht="24.95" customHeight="1">
      <c r="A10" s="3277" t="s">
        <v>1857</v>
      </c>
      <c r="B10" s="3278" t="s">
        <v>1869</v>
      </c>
      <c r="C10" s="3279">
        <v>108</v>
      </c>
      <c r="D10" s="3280">
        <v>52</v>
      </c>
      <c r="E10" s="3280">
        <v>56</v>
      </c>
      <c r="F10" s="3280">
        <v>90</v>
      </c>
      <c r="G10" s="3280">
        <v>18</v>
      </c>
      <c r="H10" s="3280">
        <v>97</v>
      </c>
      <c r="I10" s="3280">
        <v>11</v>
      </c>
      <c r="J10" s="3280">
        <v>1</v>
      </c>
      <c r="K10" s="3280">
        <v>6</v>
      </c>
      <c r="L10" s="3280">
        <v>5</v>
      </c>
      <c r="M10" s="3280">
        <v>6</v>
      </c>
      <c r="N10" s="3280">
        <v>76</v>
      </c>
      <c r="O10" s="3280">
        <v>14</v>
      </c>
      <c r="P10" s="3248">
        <f t="shared" si="0"/>
        <v>108</v>
      </c>
      <c r="Q10" s="3248">
        <f t="shared" si="1"/>
        <v>108</v>
      </c>
      <c r="R10" s="3248">
        <f t="shared" si="2"/>
        <v>108</v>
      </c>
      <c r="S10" s="3248">
        <f t="shared" si="3"/>
        <v>108</v>
      </c>
      <c r="T10" s="3248">
        <f t="shared" si="4"/>
        <v>108</v>
      </c>
    </row>
    <row r="11" spans="1:20" ht="24.95" customHeight="1">
      <c r="A11" s="3277" t="s">
        <v>2106</v>
      </c>
      <c r="B11" s="3278" t="s">
        <v>1870</v>
      </c>
      <c r="C11" s="3279">
        <v>102</v>
      </c>
      <c r="D11" s="3280">
        <v>44</v>
      </c>
      <c r="E11" s="3280">
        <v>58</v>
      </c>
      <c r="F11" s="3280">
        <v>91</v>
      </c>
      <c r="G11" s="3280">
        <v>11</v>
      </c>
      <c r="H11" s="3280">
        <v>96</v>
      </c>
      <c r="I11" s="3280">
        <v>6</v>
      </c>
      <c r="J11" s="3280">
        <v>0</v>
      </c>
      <c r="K11" s="3280">
        <v>3</v>
      </c>
      <c r="L11" s="3280">
        <v>4</v>
      </c>
      <c r="M11" s="3280">
        <v>8</v>
      </c>
      <c r="N11" s="3280">
        <v>70</v>
      </c>
      <c r="O11" s="3280">
        <v>17</v>
      </c>
      <c r="P11" s="3248">
        <f t="shared" si="0"/>
        <v>102</v>
      </c>
      <c r="Q11" s="3248">
        <f t="shared" si="1"/>
        <v>102</v>
      </c>
      <c r="R11" s="3248">
        <f t="shared" si="2"/>
        <v>102</v>
      </c>
      <c r="S11" s="3248">
        <f t="shared" si="3"/>
        <v>102</v>
      </c>
      <c r="T11" s="3248">
        <f t="shared" si="4"/>
        <v>102</v>
      </c>
    </row>
    <row r="12" spans="1:20" ht="24.95" customHeight="1">
      <c r="A12" s="3277" t="s">
        <v>2026</v>
      </c>
      <c r="B12" s="3278" t="s">
        <v>1871</v>
      </c>
      <c r="C12" s="3279">
        <v>62</v>
      </c>
      <c r="D12" s="3280">
        <v>30</v>
      </c>
      <c r="E12" s="3280">
        <v>32</v>
      </c>
      <c r="F12" s="3280">
        <v>53</v>
      </c>
      <c r="G12" s="3280">
        <v>9</v>
      </c>
      <c r="H12" s="3280">
        <v>57</v>
      </c>
      <c r="I12" s="3280">
        <v>5</v>
      </c>
      <c r="J12" s="3280">
        <v>0</v>
      </c>
      <c r="K12" s="3280">
        <v>6</v>
      </c>
      <c r="L12" s="3280">
        <v>0</v>
      </c>
      <c r="M12" s="3280">
        <v>5</v>
      </c>
      <c r="N12" s="3280">
        <v>44</v>
      </c>
      <c r="O12" s="3280">
        <v>7</v>
      </c>
      <c r="P12" s="3248">
        <f t="shared" si="0"/>
        <v>62</v>
      </c>
      <c r="Q12" s="3248">
        <f t="shared" si="1"/>
        <v>62</v>
      </c>
      <c r="R12" s="3248">
        <f t="shared" si="2"/>
        <v>62</v>
      </c>
      <c r="S12" s="3248">
        <f t="shared" si="3"/>
        <v>62</v>
      </c>
      <c r="T12" s="3248">
        <f t="shared" si="4"/>
        <v>62</v>
      </c>
    </row>
    <row r="13" spans="1:20" ht="24.95" customHeight="1">
      <c r="A13" s="3277" t="s">
        <v>1860</v>
      </c>
      <c r="B13" s="3278" t="s">
        <v>1872</v>
      </c>
      <c r="C13" s="3279">
        <v>108</v>
      </c>
      <c r="D13" s="3280">
        <v>38</v>
      </c>
      <c r="E13" s="3280">
        <v>70</v>
      </c>
      <c r="F13" s="3280">
        <v>97</v>
      </c>
      <c r="G13" s="3280">
        <v>11</v>
      </c>
      <c r="H13" s="3280">
        <v>97</v>
      </c>
      <c r="I13" s="3280">
        <v>11</v>
      </c>
      <c r="J13" s="3280">
        <v>0</v>
      </c>
      <c r="K13" s="3280">
        <v>5</v>
      </c>
      <c r="L13" s="3280">
        <v>0</v>
      </c>
      <c r="M13" s="3280">
        <v>3</v>
      </c>
      <c r="N13" s="3280">
        <v>81</v>
      </c>
      <c r="O13" s="3280">
        <v>19</v>
      </c>
      <c r="P13" s="3248">
        <f t="shared" si="0"/>
        <v>108</v>
      </c>
      <c r="Q13" s="3248">
        <f t="shared" si="1"/>
        <v>108</v>
      </c>
      <c r="R13" s="3248">
        <f t="shared" si="2"/>
        <v>108</v>
      </c>
      <c r="S13" s="3248">
        <f t="shared" si="3"/>
        <v>108</v>
      </c>
      <c r="T13" s="3248">
        <f t="shared" si="4"/>
        <v>108</v>
      </c>
    </row>
    <row r="14" spans="1:20" ht="24.95" customHeight="1">
      <c r="A14" s="3277" t="s">
        <v>2027</v>
      </c>
      <c r="B14" s="3278" t="s">
        <v>1873</v>
      </c>
      <c r="C14" s="3279">
        <v>126</v>
      </c>
      <c r="D14" s="3280">
        <v>57</v>
      </c>
      <c r="E14" s="3280">
        <v>69</v>
      </c>
      <c r="F14" s="3280">
        <v>108</v>
      </c>
      <c r="G14" s="3280">
        <v>18</v>
      </c>
      <c r="H14" s="3280">
        <v>120</v>
      </c>
      <c r="I14" s="3280">
        <v>6</v>
      </c>
      <c r="J14" s="3280">
        <v>4</v>
      </c>
      <c r="K14" s="3280">
        <v>12</v>
      </c>
      <c r="L14" s="3280">
        <v>11</v>
      </c>
      <c r="M14" s="3280">
        <v>13</v>
      </c>
      <c r="N14" s="3280">
        <v>68</v>
      </c>
      <c r="O14" s="3280">
        <v>18</v>
      </c>
      <c r="P14" s="3248">
        <f t="shared" si="0"/>
        <v>126</v>
      </c>
      <c r="Q14" s="3248">
        <f t="shared" si="1"/>
        <v>126</v>
      </c>
      <c r="R14" s="3248">
        <f t="shared" si="2"/>
        <v>126</v>
      </c>
      <c r="S14" s="3248">
        <f t="shared" si="3"/>
        <v>126</v>
      </c>
      <c r="T14" s="3248">
        <f t="shared" si="4"/>
        <v>126</v>
      </c>
    </row>
    <row r="15" spans="1:20" ht="24.95" customHeight="1">
      <c r="A15" s="3277" t="s">
        <v>1862</v>
      </c>
      <c r="B15" s="3278" t="s">
        <v>1874</v>
      </c>
      <c r="C15" s="3279">
        <v>69</v>
      </c>
      <c r="D15" s="3280">
        <v>23</v>
      </c>
      <c r="E15" s="3280">
        <v>46</v>
      </c>
      <c r="F15" s="3280">
        <v>62</v>
      </c>
      <c r="G15" s="3280">
        <v>7</v>
      </c>
      <c r="H15" s="3280">
        <v>60</v>
      </c>
      <c r="I15" s="3280">
        <v>9</v>
      </c>
      <c r="J15" s="3280">
        <v>0</v>
      </c>
      <c r="K15" s="3280">
        <v>1</v>
      </c>
      <c r="L15" s="3280">
        <v>2</v>
      </c>
      <c r="M15" s="3280">
        <v>2</v>
      </c>
      <c r="N15" s="3280">
        <v>53</v>
      </c>
      <c r="O15" s="3280">
        <v>11</v>
      </c>
      <c r="P15" s="3248">
        <f t="shared" si="0"/>
        <v>69</v>
      </c>
      <c r="Q15" s="3248">
        <f t="shared" si="1"/>
        <v>69</v>
      </c>
      <c r="R15" s="3248">
        <f t="shared" si="2"/>
        <v>69</v>
      </c>
      <c r="S15" s="3248">
        <f t="shared" si="3"/>
        <v>69</v>
      </c>
      <c r="T15" s="3248">
        <f t="shared" si="4"/>
        <v>69</v>
      </c>
    </row>
    <row r="16" spans="1:20" ht="24.95" customHeight="1">
      <c r="A16" s="3277" t="s">
        <v>1863</v>
      </c>
      <c r="B16" s="3278" t="s">
        <v>1875</v>
      </c>
      <c r="C16" s="3279">
        <v>81</v>
      </c>
      <c r="D16" s="3280">
        <v>37</v>
      </c>
      <c r="E16" s="3280">
        <v>44</v>
      </c>
      <c r="F16" s="3280">
        <v>65</v>
      </c>
      <c r="G16" s="3280">
        <v>16</v>
      </c>
      <c r="H16" s="3280">
        <v>76</v>
      </c>
      <c r="I16" s="3280">
        <v>5</v>
      </c>
      <c r="J16" s="3280">
        <v>2</v>
      </c>
      <c r="K16" s="3280">
        <v>2</v>
      </c>
      <c r="L16" s="3280">
        <v>3</v>
      </c>
      <c r="M16" s="3280">
        <v>11</v>
      </c>
      <c r="N16" s="3280">
        <v>57</v>
      </c>
      <c r="O16" s="3280">
        <v>6</v>
      </c>
      <c r="P16" s="3248">
        <f t="shared" si="0"/>
        <v>81</v>
      </c>
      <c r="Q16" s="3248">
        <f t="shared" si="1"/>
        <v>81</v>
      </c>
      <c r="R16" s="3248">
        <f t="shared" si="2"/>
        <v>81</v>
      </c>
      <c r="S16" s="3248">
        <f t="shared" si="3"/>
        <v>81</v>
      </c>
      <c r="T16" s="3248">
        <f t="shared" si="4"/>
        <v>81</v>
      </c>
    </row>
    <row r="17" spans="1:20" ht="24.95" customHeight="1">
      <c r="A17" s="3277" t="s">
        <v>1864</v>
      </c>
      <c r="B17" s="3278" t="s">
        <v>1876</v>
      </c>
      <c r="C17" s="3279">
        <v>89</v>
      </c>
      <c r="D17" s="3280">
        <v>53</v>
      </c>
      <c r="E17" s="3280">
        <v>36</v>
      </c>
      <c r="F17" s="3280">
        <v>70</v>
      </c>
      <c r="G17" s="3280">
        <v>19</v>
      </c>
      <c r="H17" s="3280">
        <v>87</v>
      </c>
      <c r="I17" s="3280">
        <v>2</v>
      </c>
      <c r="J17" s="3280">
        <v>0</v>
      </c>
      <c r="K17" s="3280">
        <v>6</v>
      </c>
      <c r="L17" s="3280">
        <v>7</v>
      </c>
      <c r="M17" s="3280">
        <v>4</v>
      </c>
      <c r="N17" s="3280">
        <v>62</v>
      </c>
      <c r="O17" s="3280">
        <v>10</v>
      </c>
      <c r="P17" s="3248">
        <f t="shared" si="0"/>
        <v>89</v>
      </c>
      <c r="Q17" s="3248">
        <f t="shared" si="1"/>
        <v>89</v>
      </c>
      <c r="R17" s="3248">
        <f t="shared" si="2"/>
        <v>89</v>
      </c>
      <c r="S17" s="3248">
        <f t="shared" si="3"/>
        <v>89</v>
      </c>
      <c r="T17" s="3248">
        <f t="shared" si="4"/>
        <v>89</v>
      </c>
    </row>
    <row r="18" spans="1:20" ht="24.95" customHeight="1" thickBot="1">
      <c r="A18" s="3277" t="s">
        <v>1865</v>
      </c>
      <c r="B18" s="3278" t="s">
        <v>1877</v>
      </c>
      <c r="C18" s="3279">
        <v>103</v>
      </c>
      <c r="D18" s="3280">
        <v>53</v>
      </c>
      <c r="E18" s="3280">
        <v>50</v>
      </c>
      <c r="F18" s="3280">
        <v>83</v>
      </c>
      <c r="G18" s="3280">
        <v>20</v>
      </c>
      <c r="H18" s="3280">
        <v>101</v>
      </c>
      <c r="I18" s="3280">
        <v>2</v>
      </c>
      <c r="J18" s="3280">
        <v>1</v>
      </c>
      <c r="K18" s="3280">
        <v>3</v>
      </c>
      <c r="L18" s="3280">
        <v>5</v>
      </c>
      <c r="M18" s="3280">
        <v>8</v>
      </c>
      <c r="N18" s="3280">
        <v>69</v>
      </c>
      <c r="O18" s="3280">
        <v>17</v>
      </c>
      <c r="P18" s="3248">
        <f t="shared" si="0"/>
        <v>103</v>
      </c>
      <c r="Q18" s="3248">
        <f t="shared" si="1"/>
        <v>103</v>
      </c>
      <c r="R18" s="3248">
        <f t="shared" si="2"/>
        <v>103</v>
      </c>
      <c r="S18" s="3248">
        <f t="shared" si="3"/>
        <v>103</v>
      </c>
      <c r="T18" s="3248">
        <f t="shared" si="4"/>
        <v>103</v>
      </c>
    </row>
    <row r="19" spans="1:20" ht="24.95" customHeight="1">
      <c r="A19" s="3281" t="s">
        <v>130</v>
      </c>
      <c r="B19" s="3282" t="s">
        <v>131</v>
      </c>
      <c r="C19" s="3283">
        <f t="shared" ref="C19:O19" si="5">SUM(C7:C18)</f>
        <v>1337</v>
      </c>
      <c r="D19" s="3283">
        <f t="shared" si="5"/>
        <v>620</v>
      </c>
      <c r="E19" s="3283">
        <f t="shared" si="5"/>
        <v>717</v>
      </c>
      <c r="F19" s="3283">
        <f t="shared" si="5"/>
        <v>1102</v>
      </c>
      <c r="G19" s="3283">
        <f t="shared" si="5"/>
        <v>235</v>
      </c>
      <c r="H19" s="3283">
        <f t="shared" si="5"/>
        <v>1254</v>
      </c>
      <c r="I19" s="3283">
        <f t="shared" si="5"/>
        <v>83</v>
      </c>
      <c r="J19" s="3283">
        <f t="shared" si="5"/>
        <v>13</v>
      </c>
      <c r="K19" s="3283">
        <f t="shared" si="5"/>
        <v>74</v>
      </c>
      <c r="L19" s="3283">
        <f t="shared" si="5"/>
        <v>63</v>
      </c>
      <c r="M19" s="3283">
        <f t="shared" si="5"/>
        <v>102</v>
      </c>
      <c r="N19" s="3283">
        <f t="shared" si="5"/>
        <v>895</v>
      </c>
      <c r="O19" s="3283">
        <f t="shared" si="5"/>
        <v>190</v>
      </c>
      <c r="P19" s="3248">
        <f t="shared" si="0"/>
        <v>1337</v>
      </c>
      <c r="Q19" s="3248">
        <f t="shared" si="1"/>
        <v>1337</v>
      </c>
      <c r="R19" s="3248">
        <f t="shared" si="2"/>
        <v>1337</v>
      </c>
      <c r="S19" s="3248">
        <f t="shared" si="3"/>
        <v>1337</v>
      </c>
      <c r="T19" s="3248">
        <f t="shared" si="4"/>
        <v>1337</v>
      </c>
    </row>
  </sheetData>
  <mergeCells count="11">
    <mergeCell ref="J4:O4"/>
    <mergeCell ref="A1:O1"/>
    <mergeCell ref="A2:O2"/>
    <mergeCell ref="A3:B3"/>
    <mergeCell ref="N3:O3"/>
    <mergeCell ref="A4:A6"/>
    <mergeCell ref="B4:B6"/>
    <mergeCell ref="C4:C5"/>
    <mergeCell ref="D4:E4"/>
    <mergeCell ref="F4:G4"/>
    <mergeCell ref="H4:I4"/>
  </mergeCells>
  <printOptions horizontalCentered="1" verticalCentered="1"/>
  <pageMargins left="0.74803149606299213" right="0.74803149606299213" top="0.98425196850393704" bottom="0.98425196850393704" header="0.51181102362204722" footer="0.51181102362204722"/>
  <pageSetup paperSize="9" scale="90"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2292C-1123-4169-B9B4-5D6B10519777}">
  <sheetPr>
    <tabColor rgb="FF00B050"/>
  </sheetPr>
  <dimension ref="A1:O43"/>
  <sheetViews>
    <sheetView showGridLines="0" zoomScaleNormal="100" workbookViewId="0">
      <selection sqref="A1:O1"/>
    </sheetView>
  </sheetViews>
  <sheetFormatPr defaultColWidth="7.7109375" defaultRowHeight="18.75"/>
  <cols>
    <col min="1" max="1" width="14" style="2679" customWidth="1"/>
    <col min="2" max="6" width="12.85546875" style="2999" customWidth="1"/>
    <col min="7" max="7" width="12.85546875" style="2997" customWidth="1"/>
    <col min="8" max="9" width="5" style="2679" hidden="1" customWidth="1"/>
    <col min="10" max="10" width="9.42578125" style="3000" customWidth="1"/>
    <col min="11" max="227" width="9.42578125" style="2679" customWidth="1"/>
    <col min="228" max="16384" width="7.7109375" style="2679"/>
  </cols>
  <sheetData>
    <row r="1" spans="1:15" ht="22.5" customHeight="1">
      <c r="A1" s="3204" t="s">
        <v>2107</v>
      </c>
      <c r="B1" s="3204"/>
      <c r="C1" s="3204"/>
      <c r="D1" s="3204"/>
      <c r="E1" s="3204"/>
      <c r="F1" s="3204"/>
      <c r="G1" s="3204"/>
      <c r="H1" s="3284"/>
      <c r="I1" s="3284"/>
      <c r="J1" s="3284"/>
      <c r="K1" s="3284"/>
      <c r="L1" s="3284"/>
      <c r="M1" s="3284"/>
      <c r="N1" s="3284"/>
      <c r="O1" s="3284"/>
    </row>
    <row r="2" spans="1:15" ht="15.95" customHeight="1">
      <c r="A2" s="2889" t="s">
        <v>2108</v>
      </c>
      <c r="B2" s="2889"/>
      <c r="C2" s="2889"/>
      <c r="D2" s="2889"/>
      <c r="E2" s="2889"/>
      <c r="F2" s="2889"/>
      <c r="G2" s="2889"/>
      <c r="H2" s="2955"/>
      <c r="I2" s="2955"/>
      <c r="J2" s="2955"/>
      <c r="K2" s="2955"/>
      <c r="L2" s="2955"/>
      <c r="M2" s="2955"/>
      <c r="N2" s="2955"/>
      <c r="O2" s="2955"/>
    </row>
    <row r="3" spans="1:15">
      <c r="A3" s="2960" t="s">
        <v>2109</v>
      </c>
      <c r="B3" s="2790"/>
      <c r="C3" s="2790"/>
      <c r="D3" s="2790"/>
      <c r="E3" s="2790"/>
      <c r="F3" s="2790"/>
      <c r="G3" s="2961" t="s">
        <v>2110</v>
      </c>
    </row>
    <row r="4" spans="1:15" ht="15.6" customHeight="1">
      <c r="A4" s="2962"/>
      <c r="B4" s="2963"/>
      <c r="C4" s="2793">
        <v>2012</v>
      </c>
      <c r="D4" s="2793">
        <v>2013</v>
      </c>
      <c r="E4" s="2793">
        <v>2014</v>
      </c>
      <c r="F4" s="2793">
        <v>2015</v>
      </c>
      <c r="G4" s="2793">
        <v>2016</v>
      </c>
      <c r="H4" s="2964"/>
      <c r="I4" s="2964"/>
    </row>
    <row r="5" spans="1:15" ht="15.6" customHeight="1">
      <c r="A5" s="2965" t="s">
        <v>195</v>
      </c>
      <c r="B5" s="2966" t="s">
        <v>196</v>
      </c>
      <c r="C5" s="2967"/>
      <c r="D5" s="2967"/>
      <c r="E5" s="2967"/>
      <c r="F5" s="2967"/>
      <c r="G5" s="2967"/>
      <c r="H5" s="2968"/>
      <c r="I5" s="2968"/>
    </row>
    <row r="6" spans="1:15" ht="15.6" customHeight="1">
      <c r="A6" s="2969"/>
      <c r="B6" s="2970"/>
      <c r="C6" s="2798"/>
      <c r="D6" s="2798"/>
      <c r="E6" s="2798"/>
      <c r="F6" s="2798"/>
      <c r="G6" s="2798"/>
      <c r="H6" s="2971"/>
      <c r="I6" s="2971"/>
    </row>
    <row r="7" spans="1:15" ht="20.100000000000001" hidden="1" customHeight="1">
      <c r="A7" s="2972" t="s">
        <v>90</v>
      </c>
      <c r="B7" s="2973" t="s">
        <v>91</v>
      </c>
      <c r="C7" s="3285"/>
      <c r="D7" s="3285"/>
      <c r="E7" s="3285"/>
      <c r="F7" s="3285"/>
      <c r="G7" s="3286"/>
      <c r="H7" s="2707"/>
      <c r="I7" s="2707"/>
    </row>
    <row r="8" spans="1:15" ht="20.100000000000001" hidden="1" customHeight="1">
      <c r="A8" s="2972" t="s">
        <v>206</v>
      </c>
      <c r="B8" s="2973" t="s">
        <v>93</v>
      </c>
      <c r="C8" s="3285"/>
      <c r="D8" s="3285"/>
      <c r="E8" s="3285"/>
      <c r="F8" s="3285"/>
      <c r="G8" s="3286"/>
      <c r="H8" s="2707"/>
      <c r="I8" s="2707"/>
    </row>
    <row r="9" spans="1:15" ht="20.100000000000001" hidden="1" customHeight="1">
      <c r="A9" s="2972" t="s">
        <v>94</v>
      </c>
      <c r="B9" s="2973" t="s">
        <v>95</v>
      </c>
      <c r="C9" s="3285"/>
      <c r="D9" s="3285"/>
      <c r="E9" s="3285"/>
      <c r="F9" s="3285"/>
      <c r="G9" s="3286"/>
      <c r="H9" s="2707"/>
      <c r="I9" s="2707"/>
    </row>
    <row r="10" spans="1:15" ht="20.100000000000001" hidden="1" customHeight="1">
      <c r="A10" s="2972" t="s">
        <v>96</v>
      </c>
      <c r="B10" s="2973" t="s">
        <v>97</v>
      </c>
      <c r="C10" s="3285"/>
      <c r="D10" s="3285"/>
      <c r="E10" s="3285"/>
      <c r="F10" s="3285"/>
      <c r="G10" s="3286"/>
      <c r="H10" s="2707"/>
      <c r="I10" s="2707"/>
    </row>
    <row r="11" spans="1:15" ht="20.100000000000001" customHeight="1">
      <c r="A11" s="2972" t="s">
        <v>96</v>
      </c>
      <c r="B11" s="2973" t="s">
        <v>97</v>
      </c>
      <c r="C11" s="3287">
        <v>0</v>
      </c>
      <c r="D11" s="3287">
        <v>1</v>
      </c>
      <c r="E11" s="3288">
        <v>1</v>
      </c>
      <c r="F11" s="3288">
        <v>0</v>
      </c>
      <c r="G11" s="3288">
        <v>0</v>
      </c>
      <c r="H11" s="2707"/>
      <c r="I11" s="2707"/>
    </row>
    <row r="12" spans="1:15" ht="20.100000000000001" customHeight="1">
      <c r="A12" s="2972" t="s">
        <v>208</v>
      </c>
      <c r="B12" s="2973" t="s">
        <v>99</v>
      </c>
      <c r="C12" s="3287">
        <v>0</v>
      </c>
      <c r="D12" s="3287">
        <v>0</v>
      </c>
      <c r="E12" s="3288">
        <v>0</v>
      </c>
      <c r="F12" s="3288">
        <v>0</v>
      </c>
      <c r="G12" s="3288">
        <v>0</v>
      </c>
      <c r="H12" s="2707"/>
      <c r="I12" s="2707"/>
    </row>
    <row r="13" spans="1:15" ht="20.100000000000001" customHeight="1">
      <c r="A13" s="2972" t="s">
        <v>100</v>
      </c>
      <c r="B13" s="2973" t="s">
        <v>101</v>
      </c>
      <c r="C13" s="3287">
        <v>0</v>
      </c>
      <c r="D13" s="3287">
        <v>0</v>
      </c>
      <c r="E13" s="3288">
        <v>0</v>
      </c>
      <c r="F13" s="3288">
        <v>0</v>
      </c>
      <c r="G13" s="3288">
        <v>0</v>
      </c>
      <c r="H13" s="2707"/>
      <c r="I13" s="2707"/>
    </row>
    <row r="14" spans="1:15" ht="20.100000000000001" hidden="1" customHeight="1">
      <c r="A14" s="2972" t="s">
        <v>209</v>
      </c>
      <c r="B14" s="2973" t="s">
        <v>103</v>
      </c>
      <c r="C14" s="3287"/>
      <c r="D14" s="3287"/>
      <c r="E14" s="3288"/>
      <c r="F14" s="3288"/>
      <c r="G14" s="3288"/>
      <c r="H14" s="2707"/>
      <c r="I14" s="2707"/>
    </row>
    <row r="15" spans="1:15" ht="20.100000000000001" hidden="1" customHeight="1">
      <c r="A15" s="2972" t="s">
        <v>104</v>
      </c>
      <c r="B15" s="2973" t="s">
        <v>105</v>
      </c>
      <c r="C15" s="3287"/>
      <c r="D15" s="3287"/>
      <c r="E15" s="3288"/>
      <c r="F15" s="3288"/>
      <c r="G15" s="3288"/>
      <c r="H15" s="2707"/>
      <c r="I15" s="2707"/>
    </row>
    <row r="16" spans="1:15" ht="20.100000000000001" hidden="1" customHeight="1">
      <c r="A16" s="2972" t="s">
        <v>106</v>
      </c>
      <c r="B16" s="2973" t="s">
        <v>107</v>
      </c>
      <c r="C16" s="3287"/>
      <c r="D16" s="3287"/>
      <c r="E16" s="3288"/>
      <c r="F16" s="3288"/>
      <c r="G16" s="3288"/>
      <c r="H16" s="2707"/>
      <c r="I16" s="2707"/>
    </row>
    <row r="17" spans="1:9" ht="20.100000000000001" customHeight="1">
      <c r="A17" s="2972" t="s">
        <v>108</v>
      </c>
      <c r="B17" s="2973" t="s">
        <v>109</v>
      </c>
      <c r="C17" s="3287">
        <v>1</v>
      </c>
      <c r="D17" s="3287">
        <v>3</v>
      </c>
      <c r="E17" s="3288">
        <v>0</v>
      </c>
      <c r="F17" s="3288">
        <v>0</v>
      </c>
      <c r="G17" s="3288">
        <v>0</v>
      </c>
      <c r="H17" s="2707"/>
      <c r="I17" s="2707"/>
    </row>
    <row r="18" spans="1:9" ht="20.100000000000001" customHeight="1">
      <c r="A18" s="2977" t="s">
        <v>210</v>
      </c>
      <c r="B18" s="2978" t="s">
        <v>111</v>
      </c>
      <c r="C18" s="3287">
        <v>0</v>
      </c>
      <c r="D18" s="3287">
        <v>1</v>
      </c>
      <c r="E18" s="3288">
        <v>0</v>
      </c>
      <c r="F18" s="3288">
        <v>0</v>
      </c>
      <c r="G18" s="3288">
        <v>0</v>
      </c>
      <c r="H18" s="2707"/>
      <c r="I18" s="2707"/>
    </row>
    <row r="19" spans="1:9" ht="20.100000000000001" hidden="1" customHeight="1">
      <c r="A19" s="2972" t="s">
        <v>112</v>
      </c>
      <c r="B19" s="2973" t="s">
        <v>113</v>
      </c>
      <c r="C19" s="3287"/>
      <c r="D19" s="3287"/>
      <c r="E19" s="3288"/>
      <c r="F19" s="3288"/>
      <c r="G19" s="3288"/>
      <c r="H19" s="2707"/>
      <c r="I19" s="2707"/>
    </row>
    <row r="20" spans="1:9" ht="20.100000000000001" hidden="1" customHeight="1">
      <c r="A20" s="2972" t="s">
        <v>114</v>
      </c>
      <c r="B20" s="2973" t="s">
        <v>115</v>
      </c>
      <c r="C20" s="3287"/>
      <c r="D20" s="3287"/>
      <c r="E20" s="3288"/>
      <c r="F20" s="3288"/>
      <c r="G20" s="3288"/>
      <c r="H20" s="2707"/>
      <c r="I20" s="2707"/>
    </row>
    <row r="21" spans="1:9" ht="20.100000000000001" hidden="1" customHeight="1">
      <c r="A21" s="2972" t="s">
        <v>212</v>
      </c>
      <c r="B21" s="2973" t="s">
        <v>117</v>
      </c>
      <c r="C21" s="3287"/>
      <c r="D21" s="3287"/>
      <c r="E21" s="3288"/>
      <c r="F21" s="3288"/>
      <c r="G21" s="3288"/>
      <c r="H21" s="2707"/>
      <c r="I21" s="2707"/>
    </row>
    <row r="22" spans="1:9" ht="20.100000000000001" customHeight="1">
      <c r="A22" s="2972" t="s">
        <v>118</v>
      </c>
      <c r="B22" s="2973" t="s">
        <v>119</v>
      </c>
      <c r="C22" s="3287">
        <v>7</v>
      </c>
      <c r="D22" s="3287">
        <v>8</v>
      </c>
      <c r="E22" s="3288">
        <v>9</v>
      </c>
      <c r="F22" s="3288">
        <v>4</v>
      </c>
      <c r="G22" s="3288">
        <v>4</v>
      </c>
      <c r="H22" s="2707"/>
      <c r="I22" s="2707"/>
    </row>
    <row r="23" spans="1:9" ht="20.100000000000001" hidden="1" customHeight="1">
      <c r="A23" s="2972" t="s">
        <v>120</v>
      </c>
      <c r="B23" s="2973" t="s">
        <v>121</v>
      </c>
      <c r="C23" s="3287"/>
      <c r="D23" s="3287"/>
      <c r="E23" s="3288"/>
      <c r="F23" s="3288"/>
      <c r="G23" s="3288"/>
      <c r="H23" s="2707"/>
      <c r="I23" s="2707"/>
    </row>
    <row r="24" spans="1:9" ht="20.100000000000001" hidden="1" customHeight="1">
      <c r="A24" s="2972" t="s">
        <v>213</v>
      </c>
      <c r="B24" s="2973" t="s">
        <v>123</v>
      </c>
      <c r="C24" s="3287"/>
      <c r="D24" s="3287"/>
      <c r="E24" s="3288"/>
      <c r="F24" s="3288"/>
      <c r="G24" s="3288"/>
      <c r="H24" s="2707"/>
      <c r="I24" s="2707"/>
    </row>
    <row r="25" spans="1:9" ht="20.100000000000001" hidden="1" customHeight="1">
      <c r="A25" s="2972" t="s">
        <v>124</v>
      </c>
      <c r="B25" s="2973" t="s">
        <v>125</v>
      </c>
      <c r="C25" s="3287"/>
      <c r="D25" s="3287"/>
      <c r="E25" s="3288"/>
      <c r="F25" s="3288"/>
      <c r="G25" s="3288"/>
      <c r="H25" s="2707"/>
      <c r="I25" s="2707"/>
    </row>
    <row r="26" spans="1:9" ht="20.100000000000001" hidden="1" customHeight="1">
      <c r="A26" s="2979" t="s">
        <v>126</v>
      </c>
      <c r="B26" s="2980" t="s">
        <v>127</v>
      </c>
      <c r="C26" s="3287"/>
      <c r="D26" s="3287"/>
      <c r="E26" s="3288"/>
      <c r="F26" s="3288"/>
      <c r="G26" s="3288"/>
      <c r="H26" s="2707"/>
      <c r="I26" s="2707"/>
    </row>
    <row r="27" spans="1:9" ht="20.100000000000001" hidden="1" customHeight="1" thickBot="1">
      <c r="A27" s="2981" t="s">
        <v>128</v>
      </c>
      <c r="B27" s="2982" t="s">
        <v>129</v>
      </c>
      <c r="C27" s="3287"/>
      <c r="D27" s="3287"/>
      <c r="E27" s="3288"/>
      <c r="F27" s="3288"/>
      <c r="G27" s="3288"/>
      <c r="H27" s="2707"/>
      <c r="I27" s="2707"/>
    </row>
    <row r="28" spans="1:9" ht="20.100000000000001" customHeight="1" thickBot="1">
      <c r="A28" s="2979" t="s">
        <v>94</v>
      </c>
      <c r="B28" s="2980" t="s">
        <v>95</v>
      </c>
      <c r="C28" s="3287">
        <v>0</v>
      </c>
      <c r="D28" s="3287">
        <v>0</v>
      </c>
      <c r="E28" s="3288">
        <v>1</v>
      </c>
      <c r="F28" s="3288">
        <v>0</v>
      </c>
      <c r="G28" s="3288">
        <v>0</v>
      </c>
      <c r="H28" s="2723"/>
      <c r="I28" s="2723"/>
    </row>
    <row r="29" spans="1:9" ht="20.100000000000001" customHeight="1">
      <c r="A29" s="2985" t="s">
        <v>130</v>
      </c>
      <c r="B29" s="2986" t="s">
        <v>216</v>
      </c>
      <c r="C29" s="3285">
        <f>SUM(C7:C28)</f>
        <v>8</v>
      </c>
      <c r="D29" s="3285">
        <f>SUM(D7:D28)</f>
        <v>13</v>
      </c>
      <c r="E29" s="3285">
        <f>SUM(E7:E28)</f>
        <v>11</v>
      </c>
      <c r="F29" s="3285">
        <f>SUM(F7:F28)</f>
        <v>4</v>
      </c>
      <c r="G29" s="3285">
        <f>SUM(G7:G28)</f>
        <v>4</v>
      </c>
      <c r="H29" s="2988"/>
      <c r="I29" s="2988"/>
    </row>
    <row r="30" spans="1:9" ht="20.100000000000001" hidden="1" customHeight="1">
      <c r="A30" s="2989" t="s">
        <v>1955</v>
      </c>
      <c r="B30" s="2990"/>
      <c r="C30" s="2991">
        <f>C29/C32*100000</f>
        <v>3.2248607091960486E-2</v>
      </c>
      <c r="D30" s="2991">
        <f>D29/D32*100000</f>
        <v>5.1234531506714559E-2</v>
      </c>
      <c r="E30" s="2991">
        <f>E29/E32*100000</f>
        <v>4.0535097184922257E-2</v>
      </c>
      <c r="F30" s="2991">
        <f>F29/F32*100000</f>
        <v>1.4096243157375215E-2</v>
      </c>
      <c r="G30" s="2991">
        <f>G29/G32*100000</f>
        <v>1.3700556191204277E-2</v>
      </c>
      <c r="H30" s="2992"/>
      <c r="I30" s="2992"/>
    </row>
    <row r="31" spans="1:9" ht="20.100000000000001" hidden="1" customHeight="1">
      <c r="A31" s="2993" t="s">
        <v>1975</v>
      </c>
      <c r="B31" s="2994"/>
      <c r="C31" s="2995"/>
      <c r="D31" s="2995"/>
      <c r="E31" s="2995"/>
      <c r="F31" s="2995"/>
      <c r="G31" s="2995"/>
      <c r="H31" s="2996"/>
      <c r="I31" s="2996"/>
    </row>
    <row r="32" spans="1:9" ht="39" hidden="1" customHeight="1">
      <c r="B32" s="2727"/>
      <c r="C32" s="2997">
        <v>24807273</v>
      </c>
      <c r="D32" s="2997">
        <v>25373512</v>
      </c>
      <c r="E32" s="2997">
        <v>27136977</v>
      </c>
      <c r="F32" s="2997">
        <v>28376355</v>
      </c>
      <c r="G32" s="2998">
        <v>29195895</v>
      </c>
      <c r="H32" s="2695"/>
      <c r="I32" s="2695"/>
    </row>
    <row r="33" spans="1:9" ht="14.1" customHeight="1">
      <c r="A33" s="3289" t="s">
        <v>2111</v>
      </c>
      <c r="B33" s="2727"/>
      <c r="C33" s="2727"/>
      <c r="D33" s="2727"/>
      <c r="E33" s="2727"/>
      <c r="F33" s="2727"/>
      <c r="G33" s="3290" t="s">
        <v>2112</v>
      </c>
      <c r="H33" s="2695"/>
      <c r="I33" s="2695"/>
    </row>
    <row r="34" spans="1:9" ht="14.1" customHeight="1">
      <c r="A34" s="2695"/>
      <c r="B34" s="2727"/>
      <c r="C34" s="2727"/>
      <c r="D34" s="2727"/>
      <c r="E34" s="2727"/>
      <c r="F34" s="2727"/>
      <c r="H34" s="2695"/>
      <c r="I34" s="2695"/>
    </row>
    <row r="35" spans="1:9" ht="14.1" customHeight="1">
      <c r="B35" s="2727"/>
      <c r="C35" s="2727"/>
      <c r="D35" s="2727"/>
      <c r="E35" s="2727"/>
      <c r="F35" s="2727"/>
      <c r="H35" s="2695"/>
      <c r="I35" s="2695"/>
    </row>
    <row r="36" spans="1:9" ht="14.1" customHeight="1">
      <c r="B36" s="2727"/>
      <c r="C36" s="2727"/>
      <c r="D36" s="2727"/>
      <c r="E36" s="2727"/>
      <c r="F36" s="2727"/>
      <c r="H36" s="2695"/>
      <c r="I36" s="2695"/>
    </row>
    <row r="37" spans="1:9" ht="14.1" customHeight="1">
      <c r="B37" s="2727"/>
      <c r="C37" s="2727"/>
      <c r="D37" s="2727"/>
      <c r="E37" s="2727"/>
      <c r="F37" s="2727"/>
      <c r="H37" s="2695"/>
      <c r="I37" s="2695"/>
    </row>
    <row r="38" spans="1:9" ht="14.1" customHeight="1">
      <c r="B38" s="2727"/>
      <c r="C38" s="2727"/>
      <c r="D38" s="2727"/>
      <c r="E38" s="2727"/>
      <c r="F38" s="2727"/>
      <c r="H38" s="2695"/>
      <c r="I38" s="2695"/>
    </row>
    <row r="39" spans="1:9" ht="14.1" customHeight="1">
      <c r="B39" s="2727"/>
      <c r="C39" s="2727"/>
      <c r="D39" s="2727"/>
      <c r="E39" s="2727"/>
      <c r="F39" s="2727"/>
      <c r="H39" s="2695"/>
      <c r="I39" s="2695"/>
    </row>
    <row r="40" spans="1:9" ht="14.1" customHeight="1">
      <c r="B40" s="2727"/>
      <c r="C40" s="2727"/>
      <c r="D40" s="2727"/>
      <c r="E40" s="2727"/>
      <c r="F40" s="2727"/>
      <c r="H40" s="2695"/>
      <c r="I40" s="2695"/>
    </row>
    <row r="41" spans="1:9" ht="14.1" customHeight="1"/>
    <row r="42" spans="1:9" ht="14.1" customHeight="1"/>
    <row r="43" spans="1:9" ht="14.1" customHeight="1"/>
  </sheetData>
  <mergeCells count="14">
    <mergeCell ref="A30:B30"/>
    <mergeCell ref="C30:C31"/>
    <mergeCell ref="D30:D31"/>
    <mergeCell ref="E30:E31"/>
    <mergeCell ref="F30:F31"/>
    <mergeCell ref="G30:G31"/>
    <mergeCell ref="A31:B31"/>
    <mergeCell ref="A1:G1"/>
    <mergeCell ref="A2:G2"/>
    <mergeCell ref="C4:C6"/>
    <mergeCell ref="D4:D6"/>
    <mergeCell ref="E4:E6"/>
    <mergeCell ref="F4:F6"/>
    <mergeCell ref="G4:G6"/>
  </mergeCells>
  <printOptions horizontalCentered="1" verticalCentered="1" gridLinesSet="0"/>
  <pageMargins left="0.19685039370078741" right="0.19685039370078741" top="0.59055118110236227" bottom="0.39370078740157483" header="0.51181102362204722" footer="0.51181102362204722"/>
  <pageSetup paperSize="9" scale="9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CEAB9-3B07-4F1F-B2E0-7B70DE12B949}">
  <sheetPr>
    <tabColor rgb="FF00B050"/>
  </sheetPr>
  <dimension ref="A1:U55"/>
  <sheetViews>
    <sheetView showGridLines="0" showRuler="0" zoomScaleNormal="100" workbookViewId="0">
      <selection sqref="A1:O1"/>
    </sheetView>
  </sheetViews>
  <sheetFormatPr defaultColWidth="7.7109375" defaultRowHeight="15.75"/>
  <cols>
    <col min="1" max="1" width="13.28515625" style="2679" customWidth="1"/>
    <col min="2" max="2" width="12.42578125" style="2679" customWidth="1"/>
    <col min="3" max="3" width="7.5703125" style="2679" customWidth="1"/>
    <col min="4" max="4" width="9" style="2679" customWidth="1"/>
    <col min="5" max="5" width="8.42578125" style="2679" customWidth="1"/>
    <col min="6" max="6" width="7.5703125" style="2679" customWidth="1"/>
    <col min="7" max="8" width="8.42578125" style="2679" customWidth="1"/>
    <col min="9" max="9" width="7.5703125" style="2679" customWidth="1"/>
    <col min="10" max="11" width="8.42578125" style="2695" customWidth="1"/>
    <col min="12" max="12" width="7.5703125" style="2695" customWidth="1"/>
    <col min="13" max="13" width="8.28515625" style="2695" customWidth="1"/>
    <col min="14" max="14" width="8.42578125" style="2695" customWidth="1"/>
    <col min="15" max="256" width="9.42578125" style="2679" customWidth="1"/>
    <col min="257" max="257" width="13.28515625" style="2679" customWidth="1"/>
    <col min="258" max="258" width="12.42578125" style="2679" customWidth="1"/>
    <col min="259" max="259" width="7.5703125" style="2679" customWidth="1"/>
    <col min="260" max="260" width="9" style="2679" customWidth="1"/>
    <col min="261" max="261" width="8.42578125" style="2679" customWidth="1"/>
    <col min="262" max="262" width="7.5703125" style="2679" customWidth="1"/>
    <col min="263" max="264" width="8.42578125" style="2679" customWidth="1"/>
    <col min="265" max="265" width="7.5703125" style="2679" customWidth="1"/>
    <col min="266" max="267" width="8.42578125" style="2679" customWidth="1"/>
    <col min="268" max="268" width="7.5703125" style="2679" customWidth="1"/>
    <col min="269" max="269" width="8.28515625" style="2679" customWidth="1"/>
    <col min="270" max="270" width="8.42578125" style="2679" customWidth="1"/>
    <col min="271" max="512" width="9.42578125" style="2679" customWidth="1"/>
    <col min="513" max="513" width="13.28515625" style="2679" customWidth="1"/>
    <col min="514" max="514" width="12.42578125" style="2679" customWidth="1"/>
    <col min="515" max="515" width="7.5703125" style="2679" customWidth="1"/>
    <col min="516" max="516" width="9" style="2679" customWidth="1"/>
    <col min="517" max="517" width="8.42578125" style="2679" customWidth="1"/>
    <col min="518" max="518" width="7.5703125" style="2679" customWidth="1"/>
    <col min="519" max="520" width="8.42578125" style="2679" customWidth="1"/>
    <col min="521" max="521" width="7.5703125" style="2679" customWidth="1"/>
    <col min="522" max="523" width="8.42578125" style="2679" customWidth="1"/>
    <col min="524" max="524" width="7.5703125" style="2679" customWidth="1"/>
    <col min="525" max="525" width="8.28515625" style="2679" customWidth="1"/>
    <col min="526" max="526" width="8.42578125" style="2679" customWidth="1"/>
    <col min="527" max="768" width="9.42578125" style="2679" customWidth="1"/>
    <col min="769" max="769" width="13.28515625" style="2679" customWidth="1"/>
    <col min="770" max="770" width="12.42578125" style="2679" customWidth="1"/>
    <col min="771" max="771" width="7.5703125" style="2679" customWidth="1"/>
    <col min="772" max="772" width="9" style="2679" customWidth="1"/>
    <col min="773" max="773" width="8.42578125" style="2679" customWidth="1"/>
    <col min="774" max="774" width="7.5703125" style="2679" customWidth="1"/>
    <col min="775" max="776" width="8.42578125" style="2679" customWidth="1"/>
    <col min="777" max="777" width="7.5703125" style="2679" customWidth="1"/>
    <col min="778" max="779" width="8.42578125" style="2679" customWidth="1"/>
    <col min="780" max="780" width="7.5703125" style="2679" customWidth="1"/>
    <col min="781" max="781" width="8.28515625" style="2679" customWidth="1"/>
    <col min="782" max="782" width="8.42578125" style="2679" customWidth="1"/>
    <col min="783" max="1024" width="9.42578125" style="2679" customWidth="1"/>
    <col min="1025" max="1025" width="13.28515625" style="2679" customWidth="1"/>
    <col min="1026" max="1026" width="12.42578125" style="2679" customWidth="1"/>
    <col min="1027" max="1027" width="7.5703125" style="2679" customWidth="1"/>
    <col min="1028" max="1028" width="9" style="2679" customWidth="1"/>
    <col min="1029" max="1029" width="8.42578125" style="2679" customWidth="1"/>
    <col min="1030" max="1030" width="7.5703125" style="2679" customWidth="1"/>
    <col min="1031" max="1032" width="8.42578125" style="2679" customWidth="1"/>
    <col min="1033" max="1033" width="7.5703125" style="2679" customWidth="1"/>
    <col min="1034" max="1035" width="8.42578125" style="2679" customWidth="1"/>
    <col min="1036" max="1036" width="7.5703125" style="2679" customWidth="1"/>
    <col min="1037" max="1037" width="8.28515625" style="2679" customWidth="1"/>
    <col min="1038" max="1038" width="8.42578125" style="2679" customWidth="1"/>
    <col min="1039" max="1280" width="9.42578125" style="2679" customWidth="1"/>
    <col min="1281" max="1281" width="13.28515625" style="2679" customWidth="1"/>
    <col min="1282" max="1282" width="12.42578125" style="2679" customWidth="1"/>
    <col min="1283" max="1283" width="7.5703125" style="2679" customWidth="1"/>
    <col min="1284" max="1284" width="9" style="2679" customWidth="1"/>
    <col min="1285" max="1285" width="8.42578125" style="2679" customWidth="1"/>
    <col min="1286" max="1286" width="7.5703125" style="2679" customWidth="1"/>
    <col min="1287" max="1288" width="8.42578125" style="2679" customWidth="1"/>
    <col min="1289" max="1289" width="7.5703125" style="2679" customWidth="1"/>
    <col min="1290" max="1291" width="8.42578125" style="2679" customWidth="1"/>
    <col min="1292" max="1292" width="7.5703125" style="2679" customWidth="1"/>
    <col min="1293" max="1293" width="8.28515625" style="2679" customWidth="1"/>
    <col min="1294" max="1294" width="8.42578125" style="2679" customWidth="1"/>
    <col min="1295" max="1536" width="9.42578125" style="2679" customWidth="1"/>
    <col min="1537" max="1537" width="13.28515625" style="2679" customWidth="1"/>
    <col min="1538" max="1538" width="12.42578125" style="2679" customWidth="1"/>
    <col min="1539" max="1539" width="7.5703125" style="2679" customWidth="1"/>
    <col min="1540" max="1540" width="9" style="2679" customWidth="1"/>
    <col min="1541" max="1541" width="8.42578125" style="2679" customWidth="1"/>
    <col min="1542" max="1542" width="7.5703125" style="2679" customWidth="1"/>
    <col min="1543" max="1544" width="8.42578125" style="2679" customWidth="1"/>
    <col min="1545" max="1545" width="7.5703125" style="2679" customWidth="1"/>
    <col min="1546" max="1547" width="8.42578125" style="2679" customWidth="1"/>
    <col min="1548" max="1548" width="7.5703125" style="2679" customWidth="1"/>
    <col min="1549" max="1549" width="8.28515625" style="2679" customWidth="1"/>
    <col min="1550" max="1550" width="8.42578125" style="2679" customWidth="1"/>
    <col min="1551" max="1792" width="9.42578125" style="2679" customWidth="1"/>
    <col min="1793" max="1793" width="13.28515625" style="2679" customWidth="1"/>
    <col min="1794" max="1794" width="12.42578125" style="2679" customWidth="1"/>
    <col min="1795" max="1795" width="7.5703125" style="2679" customWidth="1"/>
    <col min="1796" max="1796" width="9" style="2679" customWidth="1"/>
    <col min="1797" max="1797" width="8.42578125" style="2679" customWidth="1"/>
    <col min="1798" max="1798" width="7.5703125" style="2679" customWidth="1"/>
    <col min="1799" max="1800" width="8.42578125" style="2679" customWidth="1"/>
    <col min="1801" max="1801" width="7.5703125" style="2679" customWidth="1"/>
    <col min="1802" max="1803" width="8.42578125" style="2679" customWidth="1"/>
    <col min="1804" max="1804" width="7.5703125" style="2679" customWidth="1"/>
    <col min="1805" max="1805" width="8.28515625" style="2679" customWidth="1"/>
    <col min="1806" max="1806" width="8.42578125" style="2679" customWidth="1"/>
    <col min="1807" max="2048" width="9.42578125" style="2679" customWidth="1"/>
    <col min="2049" max="2049" width="13.28515625" style="2679" customWidth="1"/>
    <col min="2050" max="2050" width="12.42578125" style="2679" customWidth="1"/>
    <col min="2051" max="2051" width="7.5703125" style="2679" customWidth="1"/>
    <col min="2052" max="2052" width="9" style="2679" customWidth="1"/>
    <col min="2053" max="2053" width="8.42578125" style="2679" customWidth="1"/>
    <col min="2054" max="2054" width="7.5703125" style="2679" customWidth="1"/>
    <col min="2055" max="2056" width="8.42578125" style="2679" customWidth="1"/>
    <col min="2057" max="2057" width="7.5703125" style="2679" customWidth="1"/>
    <col min="2058" max="2059" width="8.42578125" style="2679" customWidth="1"/>
    <col min="2060" max="2060" width="7.5703125" style="2679" customWidth="1"/>
    <col min="2061" max="2061" width="8.28515625" style="2679" customWidth="1"/>
    <col min="2062" max="2062" width="8.42578125" style="2679" customWidth="1"/>
    <col min="2063" max="2304" width="9.42578125" style="2679" customWidth="1"/>
    <col min="2305" max="2305" width="13.28515625" style="2679" customWidth="1"/>
    <col min="2306" max="2306" width="12.42578125" style="2679" customWidth="1"/>
    <col min="2307" max="2307" width="7.5703125" style="2679" customWidth="1"/>
    <col min="2308" max="2308" width="9" style="2679" customWidth="1"/>
    <col min="2309" max="2309" width="8.42578125" style="2679" customWidth="1"/>
    <col min="2310" max="2310" width="7.5703125" style="2679" customWidth="1"/>
    <col min="2311" max="2312" width="8.42578125" style="2679" customWidth="1"/>
    <col min="2313" max="2313" width="7.5703125" style="2679" customWidth="1"/>
    <col min="2314" max="2315" width="8.42578125" style="2679" customWidth="1"/>
    <col min="2316" max="2316" width="7.5703125" style="2679" customWidth="1"/>
    <col min="2317" max="2317" width="8.28515625" style="2679" customWidth="1"/>
    <col min="2318" max="2318" width="8.42578125" style="2679" customWidth="1"/>
    <col min="2319" max="2560" width="9.42578125" style="2679" customWidth="1"/>
    <col min="2561" max="2561" width="13.28515625" style="2679" customWidth="1"/>
    <col min="2562" max="2562" width="12.42578125" style="2679" customWidth="1"/>
    <col min="2563" max="2563" width="7.5703125" style="2679" customWidth="1"/>
    <col min="2564" max="2564" width="9" style="2679" customWidth="1"/>
    <col min="2565" max="2565" width="8.42578125" style="2679" customWidth="1"/>
    <col min="2566" max="2566" width="7.5703125" style="2679" customWidth="1"/>
    <col min="2567" max="2568" width="8.42578125" style="2679" customWidth="1"/>
    <col min="2569" max="2569" width="7.5703125" style="2679" customWidth="1"/>
    <col min="2570" max="2571" width="8.42578125" style="2679" customWidth="1"/>
    <col min="2572" max="2572" width="7.5703125" style="2679" customWidth="1"/>
    <col min="2573" max="2573" width="8.28515625" style="2679" customWidth="1"/>
    <col min="2574" max="2574" width="8.42578125" style="2679" customWidth="1"/>
    <col min="2575" max="2816" width="9.42578125" style="2679" customWidth="1"/>
    <col min="2817" max="2817" width="13.28515625" style="2679" customWidth="1"/>
    <col min="2818" max="2818" width="12.42578125" style="2679" customWidth="1"/>
    <col min="2819" max="2819" width="7.5703125" style="2679" customWidth="1"/>
    <col min="2820" max="2820" width="9" style="2679" customWidth="1"/>
    <col min="2821" max="2821" width="8.42578125" style="2679" customWidth="1"/>
    <col min="2822" max="2822" width="7.5703125" style="2679" customWidth="1"/>
    <col min="2823" max="2824" width="8.42578125" style="2679" customWidth="1"/>
    <col min="2825" max="2825" width="7.5703125" style="2679" customWidth="1"/>
    <col min="2826" max="2827" width="8.42578125" style="2679" customWidth="1"/>
    <col min="2828" max="2828" width="7.5703125" style="2679" customWidth="1"/>
    <col min="2829" max="2829" width="8.28515625" style="2679" customWidth="1"/>
    <col min="2830" max="2830" width="8.42578125" style="2679" customWidth="1"/>
    <col min="2831" max="3072" width="9.42578125" style="2679" customWidth="1"/>
    <col min="3073" max="3073" width="13.28515625" style="2679" customWidth="1"/>
    <col min="3074" max="3074" width="12.42578125" style="2679" customWidth="1"/>
    <col min="3075" max="3075" width="7.5703125" style="2679" customWidth="1"/>
    <col min="3076" max="3076" width="9" style="2679" customWidth="1"/>
    <col min="3077" max="3077" width="8.42578125" style="2679" customWidth="1"/>
    <col min="3078" max="3078" width="7.5703125" style="2679" customWidth="1"/>
    <col min="3079" max="3080" width="8.42578125" style="2679" customWidth="1"/>
    <col min="3081" max="3081" width="7.5703125" style="2679" customWidth="1"/>
    <col min="3082" max="3083" width="8.42578125" style="2679" customWidth="1"/>
    <col min="3084" max="3084" width="7.5703125" style="2679" customWidth="1"/>
    <col min="3085" max="3085" width="8.28515625" style="2679" customWidth="1"/>
    <col min="3086" max="3086" width="8.42578125" style="2679" customWidth="1"/>
    <col min="3087" max="3328" width="9.42578125" style="2679" customWidth="1"/>
    <col min="3329" max="3329" width="13.28515625" style="2679" customWidth="1"/>
    <col min="3330" max="3330" width="12.42578125" style="2679" customWidth="1"/>
    <col min="3331" max="3331" width="7.5703125" style="2679" customWidth="1"/>
    <col min="3332" max="3332" width="9" style="2679" customWidth="1"/>
    <col min="3333" max="3333" width="8.42578125" style="2679" customWidth="1"/>
    <col min="3334" max="3334" width="7.5703125" style="2679" customWidth="1"/>
    <col min="3335" max="3336" width="8.42578125" style="2679" customWidth="1"/>
    <col min="3337" max="3337" width="7.5703125" style="2679" customWidth="1"/>
    <col min="3338" max="3339" width="8.42578125" style="2679" customWidth="1"/>
    <col min="3340" max="3340" width="7.5703125" style="2679" customWidth="1"/>
    <col min="3341" max="3341" width="8.28515625" style="2679" customWidth="1"/>
    <col min="3342" max="3342" width="8.42578125" style="2679" customWidth="1"/>
    <col min="3343" max="3584" width="9.42578125" style="2679" customWidth="1"/>
    <col min="3585" max="3585" width="13.28515625" style="2679" customWidth="1"/>
    <col min="3586" max="3586" width="12.42578125" style="2679" customWidth="1"/>
    <col min="3587" max="3587" width="7.5703125" style="2679" customWidth="1"/>
    <col min="3588" max="3588" width="9" style="2679" customWidth="1"/>
    <col min="3589" max="3589" width="8.42578125" style="2679" customWidth="1"/>
    <col min="3590" max="3590" width="7.5703125" style="2679" customWidth="1"/>
    <col min="3591" max="3592" width="8.42578125" style="2679" customWidth="1"/>
    <col min="3593" max="3593" width="7.5703125" style="2679" customWidth="1"/>
    <col min="3594" max="3595" width="8.42578125" style="2679" customWidth="1"/>
    <col min="3596" max="3596" width="7.5703125" style="2679" customWidth="1"/>
    <col min="3597" max="3597" width="8.28515625" style="2679" customWidth="1"/>
    <col min="3598" max="3598" width="8.42578125" style="2679" customWidth="1"/>
    <col min="3599" max="3840" width="9.42578125" style="2679" customWidth="1"/>
    <col min="3841" max="3841" width="13.28515625" style="2679" customWidth="1"/>
    <col min="3842" max="3842" width="12.42578125" style="2679" customWidth="1"/>
    <col min="3843" max="3843" width="7.5703125" style="2679" customWidth="1"/>
    <col min="3844" max="3844" width="9" style="2679" customWidth="1"/>
    <col min="3845" max="3845" width="8.42578125" style="2679" customWidth="1"/>
    <col min="3846" max="3846" width="7.5703125" style="2679" customWidth="1"/>
    <col min="3847" max="3848" width="8.42578125" style="2679" customWidth="1"/>
    <col min="3849" max="3849" width="7.5703125" style="2679" customWidth="1"/>
    <col min="3850" max="3851" width="8.42578125" style="2679" customWidth="1"/>
    <col min="3852" max="3852" width="7.5703125" style="2679" customWidth="1"/>
    <col min="3853" max="3853" width="8.28515625" style="2679" customWidth="1"/>
    <col min="3854" max="3854" width="8.42578125" style="2679" customWidth="1"/>
    <col min="3855" max="4096" width="9.42578125" style="2679" customWidth="1"/>
    <col min="4097" max="4097" width="13.28515625" style="2679" customWidth="1"/>
    <col min="4098" max="4098" width="12.42578125" style="2679" customWidth="1"/>
    <col min="4099" max="4099" width="7.5703125" style="2679" customWidth="1"/>
    <col min="4100" max="4100" width="9" style="2679" customWidth="1"/>
    <col min="4101" max="4101" width="8.42578125" style="2679" customWidth="1"/>
    <col min="4102" max="4102" width="7.5703125" style="2679" customWidth="1"/>
    <col min="4103" max="4104" width="8.42578125" style="2679" customWidth="1"/>
    <col min="4105" max="4105" width="7.5703125" style="2679" customWidth="1"/>
    <col min="4106" max="4107" width="8.42578125" style="2679" customWidth="1"/>
    <col min="4108" max="4108" width="7.5703125" style="2679" customWidth="1"/>
    <col min="4109" max="4109" width="8.28515625" style="2679" customWidth="1"/>
    <col min="4110" max="4110" width="8.42578125" style="2679" customWidth="1"/>
    <col min="4111" max="4352" width="9.42578125" style="2679" customWidth="1"/>
    <col min="4353" max="4353" width="13.28515625" style="2679" customWidth="1"/>
    <col min="4354" max="4354" width="12.42578125" style="2679" customWidth="1"/>
    <col min="4355" max="4355" width="7.5703125" style="2679" customWidth="1"/>
    <col min="4356" max="4356" width="9" style="2679" customWidth="1"/>
    <col min="4357" max="4357" width="8.42578125" style="2679" customWidth="1"/>
    <col min="4358" max="4358" width="7.5703125" style="2679" customWidth="1"/>
    <col min="4359" max="4360" width="8.42578125" style="2679" customWidth="1"/>
    <col min="4361" max="4361" width="7.5703125" style="2679" customWidth="1"/>
    <col min="4362" max="4363" width="8.42578125" style="2679" customWidth="1"/>
    <col min="4364" max="4364" width="7.5703125" style="2679" customWidth="1"/>
    <col min="4365" max="4365" width="8.28515625" style="2679" customWidth="1"/>
    <col min="4366" max="4366" width="8.42578125" style="2679" customWidth="1"/>
    <col min="4367" max="4608" width="9.42578125" style="2679" customWidth="1"/>
    <col min="4609" max="4609" width="13.28515625" style="2679" customWidth="1"/>
    <col min="4610" max="4610" width="12.42578125" style="2679" customWidth="1"/>
    <col min="4611" max="4611" width="7.5703125" style="2679" customWidth="1"/>
    <col min="4612" max="4612" width="9" style="2679" customWidth="1"/>
    <col min="4613" max="4613" width="8.42578125" style="2679" customWidth="1"/>
    <col min="4614" max="4614" width="7.5703125" style="2679" customWidth="1"/>
    <col min="4615" max="4616" width="8.42578125" style="2679" customWidth="1"/>
    <col min="4617" max="4617" width="7.5703125" style="2679" customWidth="1"/>
    <col min="4618" max="4619" width="8.42578125" style="2679" customWidth="1"/>
    <col min="4620" max="4620" width="7.5703125" style="2679" customWidth="1"/>
    <col min="4621" max="4621" width="8.28515625" style="2679" customWidth="1"/>
    <col min="4622" max="4622" width="8.42578125" style="2679" customWidth="1"/>
    <col min="4623" max="4864" width="9.42578125" style="2679" customWidth="1"/>
    <col min="4865" max="4865" width="13.28515625" style="2679" customWidth="1"/>
    <col min="4866" max="4866" width="12.42578125" style="2679" customWidth="1"/>
    <col min="4867" max="4867" width="7.5703125" style="2679" customWidth="1"/>
    <col min="4868" max="4868" width="9" style="2679" customWidth="1"/>
    <col min="4869" max="4869" width="8.42578125" style="2679" customWidth="1"/>
    <col min="4870" max="4870" width="7.5703125" style="2679" customWidth="1"/>
    <col min="4871" max="4872" width="8.42578125" style="2679" customWidth="1"/>
    <col min="4873" max="4873" width="7.5703125" style="2679" customWidth="1"/>
    <col min="4874" max="4875" width="8.42578125" style="2679" customWidth="1"/>
    <col min="4876" max="4876" width="7.5703125" style="2679" customWidth="1"/>
    <col min="4877" max="4877" width="8.28515625" style="2679" customWidth="1"/>
    <col min="4878" max="4878" width="8.42578125" style="2679" customWidth="1"/>
    <col min="4879" max="5120" width="9.42578125" style="2679" customWidth="1"/>
    <col min="5121" max="5121" width="13.28515625" style="2679" customWidth="1"/>
    <col min="5122" max="5122" width="12.42578125" style="2679" customWidth="1"/>
    <col min="5123" max="5123" width="7.5703125" style="2679" customWidth="1"/>
    <col min="5124" max="5124" width="9" style="2679" customWidth="1"/>
    <col min="5125" max="5125" width="8.42578125" style="2679" customWidth="1"/>
    <col min="5126" max="5126" width="7.5703125" style="2679" customWidth="1"/>
    <col min="5127" max="5128" width="8.42578125" style="2679" customWidth="1"/>
    <col min="5129" max="5129" width="7.5703125" style="2679" customWidth="1"/>
    <col min="5130" max="5131" width="8.42578125" style="2679" customWidth="1"/>
    <col min="5132" max="5132" width="7.5703125" style="2679" customWidth="1"/>
    <col min="5133" max="5133" width="8.28515625" style="2679" customWidth="1"/>
    <col min="5134" max="5134" width="8.42578125" style="2679" customWidth="1"/>
    <col min="5135" max="5376" width="9.42578125" style="2679" customWidth="1"/>
    <col min="5377" max="5377" width="13.28515625" style="2679" customWidth="1"/>
    <col min="5378" max="5378" width="12.42578125" style="2679" customWidth="1"/>
    <col min="5379" max="5379" width="7.5703125" style="2679" customWidth="1"/>
    <col min="5380" max="5380" width="9" style="2679" customWidth="1"/>
    <col min="5381" max="5381" width="8.42578125" style="2679" customWidth="1"/>
    <col min="5382" max="5382" width="7.5703125" style="2679" customWidth="1"/>
    <col min="5383" max="5384" width="8.42578125" style="2679" customWidth="1"/>
    <col min="5385" max="5385" width="7.5703125" style="2679" customWidth="1"/>
    <col min="5386" max="5387" width="8.42578125" style="2679" customWidth="1"/>
    <col min="5388" max="5388" width="7.5703125" style="2679" customWidth="1"/>
    <col min="5389" max="5389" width="8.28515625" style="2679" customWidth="1"/>
    <col min="5390" max="5390" width="8.42578125" style="2679" customWidth="1"/>
    <col min="5391" max="5632" width="9.42578125" style="2679" customWidth="1"/>
    <col min="5633" max="5633" width="13.28515625" style="2679" customWidth="1"/>
    <col min="5634" max="5634" width="12.42578125" style="2679" customWidth="1"/>
    <col min="5635" max="5635" width="7.5703125" style="2679" customWidth="1"/>
    <col min="5636" max="5636" width="9" style="2679" customWidth="1"/>
    <col min="5637" max="5637" width="8.42578125" style="2679" customWidth="1"/>
    <col min="5638" max="5638" width="7.5703125" style="2679" customWidth="1"/>
    <col min="5639" max="5640" width="8.42578125" style="2679" customWidth="1"/>
    <col min="5641" max="5641" width="7.5703125" style="2679" customWidth="1"/>
    <col min="5642" max="5643" width="8.42578125" style="2679" customWidth="1"/>
    <col min="5644" max="5644" width="7.5703125" style="2679" customWidth="1"/>
    <col min="5645" max="5645" width="8.28515625" style="2679" customWidth="1"/>
    <col min="5646" max="5646" width="8.42578125" style="2679" customWidth="1"/>
    <col min="5647" max="5888" width="9.42578125" style="2679" customWidth="1"/>
    <col min="5889" max="5889" width="13.28515625" style="2679" customWidth="1"/>
    <col min="5890" max="5890" width="12.42578125" style="2679" customWidth="1"/>
    <col min="5891" max="5891" width="7.5703125" style="2679" customWidth="1"/>
    <col min="5892" max="5892" width="9" style="2679" customWidth="1"/>
    <col min="5893" max="5893" width="8.42578125" style="2679" customWidth="1"/>
    <col min="5894" max="5894" width="7.5703125" style="2679" customWidth="1"/>
    <col min="5895" max="5896" width="8.42578125" style="2679" customWidth="1"/>
    <col min="5897" max="5897" width="7.5703125" style="2679" customWidth="1"/>
    <col min="5898" max="5899" width="8.42578125" style="2679" customWidth="1"/>
    <col min="5900" max="5900" width="7.5703125" style="2679" customWidth="1"/>
    <col min="5901" max="5901" width="8.28515625" style="2679" customWidth="1"/>
    <col min="5902" max="5902" width="8.42578125" style="2679" customWidth="1"/>
    <col min="5903" max="6144" width="9.42578125" style="2679" customWidth="1"/>
    <col min="6145" max="6145" width="13.28515625" style="2679" customWidth="1"/>
    <col min="6146" max="6146" width="12.42578125" style="2679" customWidth="1"/>
    <col min="6147" max="6147" width="7.5703125" style="2679" customWidth="1"/>
    <col min="6148" max="6148" width="9" style="2679" customWidth="1"/>
    <col min="6149" max="6149" width="8.42578125" style="2679" customWidth="1"/>
    <col min="6150" max="6150" width="7.5703125" style="2679" customWidth="1"/>
    <col min="6151" max="6152" width="8.42578125" style="2679" customWidth="1"/>
    <col min="6153" max="6153" width="7.5703125" style="2679" customWidth="1"/>
    <col min="6154" max="6155" width="8.42578125" style="2679" customWidth="1"/>
    <col min="6156" max="6156" width="7.5703125" style="2679" customWidth="1"/>
    <col min="6157" max="6157" width="8.28515625" style="2679" customWidth="1"/>
    <col min="6158" max="6158" width="8.42578125" style="2679" customWidth="1"/>
    <col min="6159" max="6400" width="9.42578125" style="2679" customWidth="1"/>
    <col min="6401" max="6401" width="13.28515625" style="2679" customWidth="1"/>
    <col min="6402" max="6402" width="12.42578125" style="2679" customWidth="1"/>
    <col min="6403" max="6403" width="7.5703125" style="2679" customWidth="1"/>
    <col min="6404" max="6404" width="9" style="2679" customWidth="1"/>
    <col min="6405" max="6405" width="8.42578125" style="2679" customWidth="1"/>
    <col min="6406" max="6406" width="7.5703125" style="2679" customWidth="1"/>
    <col min="6407" max="6408" width="8.42578125" style="2679" customWidth="1"/>
    <col min="6409" max="6409" width="7.5703125" style="2679" customWidth="1"/>
    <col min="6410" max="6411" width="8.42578125" style="2679" customWidth="1"/>
    <col min="6412" max="6412" width="7.5703125" style="2679" customWidth="1"/>
    <col min="6413" max="6413" width="8.28515625" style="2679" customWidth="1"/>
    <col min="6414" max="6414" width="8.42578125" style="2679" customWidth="1"/>
    <col min="6415" max="6656" width="9.42578125" style="2679" customWidth="1"/>
    <col min="6657" max="6657" width="13.28515625" style="2679" customWidth="1"/>
    <col min="6658" max="6658" width="12.42578125" style="2679" customWidth="1"/>
    <col min="6659" max="6659" width="7.5703125" style="2679" customWidth="1"/>
    <col min="6660" max="6660" width="9" style="2679" customWidth="1"/>
    <col min="6661" max="6661" width="8.42578125" style="2679" customWidth="1"/>
    <col min="6662" max="6662" width="7.5703125" style="2679" customWidth="1"/>
    <col min="6663" max="6664" width="8.42578125" style="2679" customWidth="1"/>
    <col min="6665" max="6665" width="7.5703125" style="2679" customWidth="1"/>
    <col min="6666" max="6667" width="8.42578125" style="2679" customWidth="1"/>
    <col min="6668" max="6668" width="7.5703125" style="2679" customWidth="1"/>
    <col min="6669" max="6669" width="8.28515625" style="2679" customWidth="1"/>
    <col min="6670" max="6670" width="8.42578125" style="2679" customWidth="1"/>
    <col min="6671" max="6912" width="9.42578125" style="2679" customWidth="1"/>
    <col min="6913" max="6913" width="13.28515625" style="2679" customWidth="1"/>
    <col min="6914" max="6914" width="12.42578125" style="2679" customWidth="1"/>
    <col min="6915" max="6915" width="7.5703125" style="2679" customWidth="1"/>
    <col min="6916" max="6916" width="9" style="2679" customWidth="1"/>
    <col min="6917" max="6917" width="8.42578125" style="2679" customWidth="1"/>
    <col min="6918" max="6918" width="7.5703125" style="2679" customWidth="1"/>
    <col min="6919" max="6920" width="8.42578125" style="2679" customWidth="1"/>
    <col min="6921" max="6921" width="7.5703125" style="2679" customWidth="1"/>
    <col min="6922" max="6923" width="8.42578125" style="2679" customWidth="1"/>
    <col min="6924" max="6924" width="7.5703125" style="2679" customWidth="1"/>
    <col min="6925" max="6925" width="8.28515625" style="2679" customWidth="1"/>
    <col min="6926" max="6926" width="8.42578125" style="2679" customWidth="1"/>
    <col min="6927" max="7168" width="9.42578125" style="2679" customWidth="1"/>
    <col min="7169" max="7169" width="13.28515625" style="2679" customWidth="1"/>
    <col min="7170" max="7170" width="12.42578125" style="2679" customWidth="1"/>
    <col min="7171" max="7171" width="7.5703125" style="2679" customWidth="1"/>
    <col min="7172" max="7172" width="9" style="2679" customWidth="1"/>
    <col min="7173" max="7173" width="8.42578125" style="2679" customWidth="1"/>
    <col min="7174" max="7174" width="7.5703125" style="2679" customWidth="1"/>
    <col min="7175" max="7176" width="8.42578125" style="2679" customWidth="1"/>
    <col min="7177" max="7177" width="7.5703125" style="2679" customWidth="1"/>
    <col min="7178" max="7179" width="8.42578125" style="2679" customWidth="1"/>
    <col min="7180" max="7180" width="7.5703125" style="2679" customWidth="1"/>
    <col min="7181" max="7181" width="8.28515625" style="2679" customWidth="1"/>
    <col min="7182" max="7182" width="8.42578125" style="2679" customWidth="1"/>
    <col min="7183" max="7424" width="9.42578125" style="2679" customWidth="1"/>
    <col min="7425" max="7425" width="13.28515625" style="2679" customWidth="1"/>
    <col min="7426" max="7426" width="12.42578125" style="2679" customWidth="1"/>
    <col min="7427" max="7427" width="7.5703125" style="2679" customWidth="1"/>
    <col min="7428" max="7428" width="9" style="2679" customWidth="1"/>
    <col min="7429" max="7429" width="8.42578125" style="2679" customWidth="1"/>
    <col min="7430" max="7430" width="7.5703125" style="2679" customWidth="1"/>
    <col min="7431" max="7432" width="8.42578125" style="2679" customWidth="1"/>
    <col min="7433" max="7433" width="7.5703125" style="2679" customWidth="1"/>
    <col min="7434" max="7435" width="8.42578125" style="2679" customWidth="1"/>
    <col min="7436" max="7436" width="7.5703125" style="2679" customWidth="1"/>
    <col min="7437" max="7437" width="8.28515625" style="2679" customWidth="1"/>
    <col min="7438" max="7438" width="8.42578125" style="2679" customWidth="1"/>
    <col min="7439" max="7680" width="9.42578125" style="2679" customWidth="1"/>
    <col min="7681" max="7681" width="13.28515625" style="2679" customWidth="1"/>
    <col min="7682" max="7682" width="12.42578125" style="2679" customWidth="1"/>
    <col min="7683" max="7683" width="7.5703125" style="2679" customWidth="1"/>
    <col min="7684" max="7684" width="9" style="2679" customWidth="1"/>
    <col min="7685" max="7685" width="8.42578125" style="2679" customWidth="1"/>
    <col min="7686" max="7686" width="7.5703125" style="2679" customWidth="1"/>
    <col min="7687" max="7688" width="8.42578125" style="2679" customWidth="1"/>
    <col min="7689" max="7689" width="7.5703125" style="2679" customWidth="1"/>
    <col min="7690" max="7691" width="8.42578125" style="2679" customWidth="1"/>
    <col min="7692" max="7692" width="7.5703125" style="2679" customWidth="1"/>
    <col min="7693" max="7693" width="8.28515625" style="2679" customWidth="1"/>
    <col min="7694" max="7694" width="8.42578125" style="2679" customWidth="1"/>
    <col min="7695" max="7936" width="9.42578125" style="2679" customWidth="1"/>
    <col min="7937" max="7937" width="13.28515625" style="2679" customWidth="1"/>
    <col min="7938" max="7938" width="12.42578125" style="2679" customWidth="1"/>
    <col min="7939" max="7939" width="7.5703125" style="2679" customWidth="1"/>
    <col min="7940" max="7940" width="9" style="2679" customWidth="1"/>
    <col min="7941" max="7941" width="8.42578125" style="2679" customWidth="1"/>
    <col min="7942" max="7942" width="7.5703125" style="2679" customWidth="1"/>
    <col min="7943" max="7944" width="8.42578125" style="2679" customWidth="1"/>
    <col min="7945" max="7945" width="7.5703125" style="2679" customWidth="1"/>
    <col min="7946" max="7947" width="8.42578125" style="2679" customWidth="1"/>
    <col min="7948" max="7948" width="7.5703125" style="2679" customWidth="1"/>
    <col min="7949" max="7949" width="8.28515625" style="2679" customWidth="1"/>
    <col min="7950" max="7950" width="8.42578125" style="2679" customWidth="1"/>
    <col min="7951" max="8192" width="9.42578125" style="2679" customWidth="1"/>
    <col min="8193" max="8193" width="13.28515625" style="2679" customWidth="1"/>
    <col min="8194" max="8194" width="12.42578125" style="2679" customWidth="1"/>
    <col min="8195" max="8195" width="7.5703125" style="2679" customWidth="1"/>
    <col min="8196" max="8196" width="9" style="2679" customWidth="1"/>
    <col min="8197" max="8197" width="8.42578125" style="2679" customWidth="1"/>
    <col min="8198" max="8198" width="7.5703125" style="2679" customWidth="1"/>
    <col min="8199" max="8200" width="8.42578125" style="2679" customWidth="1"/>
    <col min="8201" max="8201" width="7.5703125" style="2679" customWidth="1"/>
    <col min="8202" max="8203" width="8.42578125" style="2679" customWidth="1"/>
    <col min="8204" max="8204" width="7.5703125" style="2679" customWidth="1"/>
    <col min="8205" max="8205" width="8.28515625" style="2679" customWidth="1"/>
    <col min="8206" max="8206" width="8.42578125" style="2679" customWidth="1"/>
    <col min="8207" max="8448" width="9.42578125" style="2679" customWidth="1"/>
    <col min="8449" max="8449" width="13.28515625" style="2679" customWidth="1"/>
    <col min="8450" max="8450" width="12.42578125" style="2679" customWidth="1"/>
    <col min="8451" max="8451" width="7.5703125" style="2679" customWidth="1"/>
    <col min="8452" max="8452" width="9" style="2679" customWidth="1"/>
    <col min="8453" max="8453" width="8.42578125" style="2679" customWidth="1"/>
    <col min="8454" max="8454" width="7.5703125" style="2679" customWidth="1"/>
    <col min="8455" max="8456" width="8.42578125" style="2679" customWidth="1"/>
    <col min="8457" max="8457" width="7.5703125" style="2679" customWidth="1"/>
    <col min="8458" max="8459" width="8.42578125" style="2679" customWidth="1"/>
    <col min="8460" max="8460" width="7.5703125" style="2679" customWidth="1"/>
    <col min="8461" max="8461" width="8.28515625" style="2679" customWidth="1"/>
    <col min="8462" max="8462" width="8.42578125" style="2679" customWidth="1"/>
    <col min="8463" max="8704" width="9.42578125" style="2679" customWidth="1"/>
    <col min="8705" max="8705" width="13.28515625" style="2679" customWidth="1"/>
    <col min="8706" max="8706" width="12.42578125" style="2679" customWidth="1"/>
    <col min="8707" max="8707" width="7.5703125" style="2679" customWidth="1"/>
    <col min="8708" max="8708" width="9" style="2679" customWidth="1"/>
    <col min="8709" max="8709" width="8.42578125" style="2679" customWidth="1"/>
    <col min="8710" max="8710" width="7.5703125" style="2679" customWidth="1"/>
    <col min="8711" max="8712" width="8.42578125" style="2679" customWidth="1"/>
    <col min="8713" max="8713" width="7.5703125" style="2679" customWidth="1"/>
    <col min="8714" max="8715" width="8.42578125" style="2679" customWidth="1"/>
    <col min="8716" max="8716" width="7.5703125" style="2679" customWidth="1"/>
    <col min="8717" max="8717" width="8.28515625" style="2679" customWidth="1"/>
    <col min="8718" max="8718" width="8.42578125" style="2679" customWidth="1"/>
    <col min="8719" max="8960" width="9.42578125" style="2679" customWidth="1"/>
    <col min="8961" max="8961" width="13.28515625" style="2679" customWidth="1"/>
    <col min="8962" max="8962" width="12.42578125" style="2679" customWidth="1"/>
    <col min="8963" max="8963" width="7.5703125" style="2679" customWidth="1"/>
    <col min="8964" max="8964" width="9" style="2679" customWidth="1"/>
    <col min="8965" max="8965" width="8.42578125" style="2679" customWidth="1"/>
    <col min="8966" max="8966" width="7.5703125" style="2679" customWidth="1"/>
    <col min="8967" max="8968" width="8.42578125" style="2679" customWidth="1"/>
    <col min="8969" max="8969" width="7.5703125" style="2679" customWidth="1"/>
    <col min="8970" max="8971" width="8.42578125" style="2679" customWidth="1"/>
    <col min="8972" max="8972" width="7.5703125" style="2679" customWidth="1"/>
    <col min="8973" max="8973" width="8.28515625" style="2679" customWidth="1"/>
    <col min="8974" max="8974" width="8.42578125" style="2679" customWidth="1"/>
    <col min="8975" max="9216" width="9.42578125" style="2679" customWidth="1"/>
    <col min="9217" max="9217" width="13.28515625" style="2679" customWidth="1"/>
    <col min="9218" max="9218" width="12.42578125" style="2679" customWidth="1"/>
    <col min="9219" max="9219" width="7.5703125" style="2679" customWidth="1"/>
    <col min="9220" max="9220" width="9" style="2679" customWidth="1"/>
    <col min="9221" max="9221" width="8.42578125" style="2679" customWidth="1"/>
    <col min="9222" max="9222" width="7.5703125" style="2679" customWidth="1"/>
    <col min="9223" max="9224" width="8.42578125" style="2679" customWidth="1"/>
    <col min="9225" max="9225" width="7.5703125" style="2679" customWidth="1"/>
    <col min="9226" max="9227" width="8.42578125" style="2679" customWidth="1"/>
    <col min="9228" max="9228" width="7.5703125" style="2679" customWidth="1"/>
    <col min="9229" max="9229" width="8.28515625" style="2679" customWidth="1"/>
    <col min="9230" max="9230" width="8.42578125" style="2679" customWidth="1"/>
    <col min="9231" max="9472" width="9.42578125" style="2679" customWidth="1"/>
    <col min="9473" max="9473" width="13.28515625" style="2679" customWidth="1"/>
    <col min="9474" max="9474" width="12.42578125" style="2679" customWidth="1"/>
    <col min="9475" max="9475" width="7.5703125" style="2679" customWidth="1"/>
    <col min="9476" max="9476" width="9" style="2679" customWidth="1"/>
    <col min="9477" max="9477" width="8.42578125" style="2679" customWidth="1"/>
    <col min="9478" max="9478" width="7.5703125" style="2679" customWidth="1"/>
    <col min="9479" max="9480" width="8.42578125" style="2679" customWidth="1"/>
    <col min="9481" max="9481" width="7.5703125" style="2679" customWidth="1"/>
    <col min="9482" max="9483" width="8.42578125" style="2679" customWidth="1"/>
    <col min="9484" max="9484" width="7.5703125" style="2679" customWidth="1"/>
    <col min="9485" max="9485" width="8.28515625" style="2679" customWidth="1"/>
    <col min="9486" max="9486" width="8.42578125" style="2679" customWidth="1"/>
    <col min="9487" max="9728" width="9.42578125" style="2679" customWidth="1"/>
    <col min="9729" max="9729" width="13.28515625" style="2679" customWidth="1"/>
    <col min="9730" max="9730" width="12.42578125" style="2679" customWidth="1"/>
    <col min="9731" max="9731" width="7.5703125" style="2679" customWidth="1"/>
    <col min="9732" max="9732" width="9" style="2679" customWidth="1"/>
    <col min="9733" max="9733" width="8.42578125" style="2679" customWidth="1"/>
    <col min="9734" max="9734" width="7.5703125" style="2679" customWidth="1"/>
    <col min="9735" max="9736" width="8.42578125" style="2679" customWidth="1"/>
    <col min="9737" max="9737" width="7.5703125" style="2679" customWidth="1"/>
    <col min="9738" max="9739" width="8.42578125" style="2679" customWidth="1"/>
    <col min="9740" max="9740" width="7.5703125" style="2679" customWidth="1"/>
    <col min="9741" max="9741" width="8.28515625" style="2679" customWidth="1"/>
    <col min="9742" max="9742" width="8.42578125" style="2679" customWidth="1"/>
    <col min="9743" max="9984" width="9.42578125" style="2679" customWidth="1"/>
    <col min="9985" max="9985" width="13.28515625" style="2679" customWidth="1"/>
    <col min="9986" max="9986" width="12.42578125" style="2679" customWidth="1"/>
    <col min="9987" max="9987" width="7.5703125" style="2679" customWidth="1"/>
    <col min="9988" max="9988" width="9" style="2679" customWidth="1"/>
    <col min="9989" max="9989" width="8.42578125" style="2679" customWidth="1"/>
    <col min="9990" max="9990" width="7.5703125" style="2679" customWidth="1"/>
    <col min="9991" max="9992" width="8.42578125" style="2679" customWidth="1"/>
    <col min="9993" max="9993" width="7.5703125" style="2679" customWidth="1"/>
    <col min="9994" max="9995" width="8.42578125" style="2679" customWidth="1"/>
    <col min="9996" max="9996" width="7.5703125" style="2679" customWidth="1"/>
    <col min="9997" max="9997" width="8.28515625" style="2679" customWidth="1"/>
    <col min="9998" max="9998" width="8.42578125" style="2679" customWidth="1"/>
    <col min="9999" max="10240" width="9.42578125" style="2679" customWidth="1"/>
    <col min="10241" max="10241" width="13.28515625" style="2679" customWidth="1"/>
    <col min="10242" max="10242" width="12.42578125" style="2679" customWidth="1"/>
    <col min="10243" max="10243" width="7.5703125" style="2679" customWidth="1"/>
    <col min="10244" max="10244" width="9" style="2679" customWidth="1"/>
    <col min="10245" max="10245" width="8.42578125" style="2679" customWidth="1"/>
    <col min="10246" max="10246" width="7.5703125" style="2679" customWidth="1"/>
    <col min="10247" max="10248" width="8.42578125" style="2679" customWidth="1"/>
    <col min="10249" max="10249" width="7.5703125" style="2679" customWidth="1"/>
    <col min="10250" max="10251" width="8.42578125" style="2679" customWidth="1"/>
    <col min="10252" max="10252" width="7.5703125" style="2679" customWidth="1"/>
    <col min="10253" max="10253" width="8.28515625" style="2679" customWidth="1"/>
    <col min="10254" max="10254" width="8.42578125" style="2679" customWidth="1"/>
    <col min="10255" max="10496" width="9.42578125" style="2679" customWidth="1"/>
    <col min="10497" max="10497" width="13.28515625" style="2679" customWidth="1"/>
    <col min="10498" max="10498" width="12.42578125" style="2679" customWidth="1"/>
    <col min="10499" max="10499" width="7.5703125" style="2679" customWidth="1"/>
    <col min="10500" max="10500" width="9" style="2679" customWidth="1"/>
    <col min="10501" max="10501" width="8.42578125" style="2679" customWidth="1"/>
    <col min="10502" max="10502" width="7.5703125" style="2679" customWidth="1"/>
    <col min="10503" max="10504" width="8.42578125" style="2679" customWidth="1"/>
    <col min="10505" max="10505" width="7.5703125" style="2679" customWidth="1"/>
    <col min="10506" max="10507" width="8.42578125" style="2679" customWidth="1"/>
    <col min="10508" max="10508" width="7.5703125" style="2679" customWidth="1"/>
    <col min="10509" max="10509" width="8.28515625" style="2679" customWidth="1"/>
    <col min="10510" max="10510" width="8.42578125" style="2679" customWidth="1"/>
    <col min="10511" max="10752" width="9.42578125" style="2679" customWidth="1"/>
    <col min="10753" max="10753" width="13.28515625" style="2679" customWidth="1"/>
    <col min="10754" max="10754" width="12.42578125" style="2679" customWidth="1"/>
    <col min="10755" max="10755" width="7.5703125" style="2679" customWidth="1"/>
    <col min="10756" max="10756" width="9" style="2679" customWidth="1"/>
    <col min="10757" max="10757" width="8.42578125" style="2679" customWidth="1"/>
    <col min="10758" max="10758" width="7.5703125" style="2679" customWidth="1"/>
    <col min="10759" max="10760" width="8.42578125" style="2679" customWidth="1"/>
    <col min="10761" max="10761" width="7.5703125" style="2679" customWidth="1"/>
    <col min="10762" max="10763" width="8.42578125" style="2679" customWidth="1"/>
    <col min="10764" max="10764" width="7.5703125" style="2679" customWidth="1"/>
    <col min="10765" max="10765" width="8.28515625" style="2679" customWidth="1"/>
    <col min="10766" max="10766" width="8.42578125" style="2679" customWidth="1"/>
    <col min="10767" max="11008" width="9.42578125" style="2679" customWidth="1"/>
    <col min="11009" max="11009" width="13.28515625" style="2679" customWidth="1"/>
    <col min="11010" max="11010" width="12.42578125" style="2679" customWidth="1"/>
    <col min="11011" max="11011" width="7.5703125" style="2679" customWidth="1"/>
    <col min="11012" max="11012" width="9" style="2679" customWidth="1"/>
    <col min="11013" max="11013" width="8.42578125" style="2679" customWidth="1"/>
    <col min="11014" max="11014" width="7.5703125" style="2679" customWidth="1"/>
    <col min="11015" max="11016" width="8.42578125" style="2679" customWidth="1"/>
    <col min="11017" max="11017" width="7.5703125" style="2679" customWidth="1"/>
    <col min="11018" max="11019" width="8.42578125" style="2679" customWidth="1"/>
    <col min="11020" max="11020" width="7.5703125" style="2679" customWidth="1"/>
    <col min="11021" max="11021" width="8.28515625" style="2679" customWidth="1"/>
    <col min="11022" max="11022" width="8.42578125" style="2679" customWidth="1"/>
    <col min="11023" max="11264" width="9.42578125" style="2679" customWidth="1"/>
    <col min="11265" max="11265" width="13.28515625" style="2679" customWidth="1"/>
    <col min="11266" max="11266" width="12.42578125" style="2679" customWidth="1"/>
    <col min="11267" max="11267" width="7.5703125" style="2679" customWidth="1"/>
    <col min="11268" max="11268" width="9" style="2679" customWidth="1"/>
    <col min="11269" max="11269" width="8.42578125" style="2679" customWidth="1"/>
    <col min="11270" max="11270" width="7.5703125" style="2679" customWidth="1"/>
    <col min="11271" max="11272" width="8.42578125" style="2679" customWidth="1"/>
    <col min="11273" max="11273" width="7.5703125" style="2679" customWidth="1"/>
    <col min="11274" max="11275" width="8.42578125" style="2679" customWidth="1"/>
    <col min="11276" max="11276" width="7.5703125" style="2679" customWidth="1"/>
    <col min="11277" max="11277" width="8.28515625" style="2679" customWidth="1"/>
    <col min="11278" max="11278" width="8.42578125" style="2679" customWidth="1"/>
    <col min="11279" max="11520" width="9.42578125" style="2679" customWidth="1"/>
    <col min="11521" max="11521" width="13.28515625" style="2679" customWidth="1"/>
    <col min="11522" max="11522" width="12.42578125" style="2679" customWidth="1"/>
    <col min="11523" max="11523" width="7.5703125" style="2679" customWidth="1"/>
    <col min="11524" max="11524" width="9" style="2679" customWidth="1"/>
    <col min="11525" max="11525" width="8.42578125" style="2679" customWidth="1"/>
    <col min="11526" max="11526" width="7.5703125" style="2679" customWidth="1"/>
    <col min="11527" max="11528" width="8.42578125" style="2679" customWidth="1"/>
    <col min="11529" max="11529" width="7.5703125" style="2679" customWidth="1"/>
    <col min="11530" max="11531" width="8.42578125" style="2679" customWidth="1"/>
    <col min="11532" max="11532" width="7.5703125" style="2679" customWidth="1"/>
    <col min="11533" max="11533" width="8.28515625" style="2679" customWidth="1"/>
    <col min="11534" max="11534" width="8.42578125" style="2679" customWidth="1"/>
    <col min="11535" max="11776" width="9.42578125" style="2679" customWidth="1"/>
    <col min="11777" max="11777" width="13.28515625" style="2679" customWidth="1"/>
    <col min="11778" max="11778" width="12.42578125" style="2679" customWidth="1"/>
    <col min="11779" max="11779" width="7.5703125" style="2679" customWidth="1"/>
    <col min="11780" max="11780" width="9" style="2679" customWidth="1"/>
    <col min="11781" max="11781" width="8.42578125" style="2679" customWidth="1"/>
    <col min="11782" max="11782" width="7.5703125" style="2679" customWidth="1"/>
    <col min="11783" max="11784" width="8.42578125" style="2679" customWidth="1"/>
    <col min="11785" max="11785" width="7.5703125" style="2679" customWidth="1"/>
    <col min="11786" max="11787" width="8.42578125" style="2679" customWidth="1"/>
    <col min="11788" max="11788" width="7.5703125" style="2679" customWidth="1"/>
    <col min="11789" max="11789" width="8.28515625" style="2679" customWidth="1"/>
    <col min="11790" max="11790" width="8.42578125" style="2679" customWidth="1"/>
    <col min="11791" max="12032" width="9.42578125" style="2679" customWidth="1"/>
    <col min="12033" max="12033" width="13.28515625" style="2679" customWidth="1"/>
    <col min="12034" max="12034" width="12.42578125" style="2679" customWidth="1"/>
    <col min="12035" max="12035" width="7.5703125" style="2679" customWidth="1"/>
    <col min="12036" max="12036" width="9" style="2679" customWidth="1"/>
    <col min="12037" max="12037" width="8.42578125" style="2679" customWidth="1"/>
    <col min="12038" max="12038" width="7.5703125" style="2679" customWidth="1"/>
    <col min="12039" max="12040" width="8.42578125" style="2679" customWidth="1"/>
    <col min="12041" max="12041" width="7.5703125" style="2679" customWidth="1"/>
    <col min="12042" max="12043" width="8.42578125" style="2679" customWidth="1"/>
    <col min="12044" max="12044" width="7.5703125" style="2679" customWidth="1"/>
    <col min="12045" max="12045" width="8.28515625" style="2679" customWidth="1"/>
    <col min="12046" max="12046" width="8.42578125" style="2679" customWidth="1"/>
    <col min="12047" max="12288" width="9.42578125" style="2679" customWidth="1"/>
    <col min="12289" max="12289" width="13.28515625" style="2679" customWidth="1"/>
    <col min="12290" max="12290" width="12.42578125" style="2679" customWidth="1"/>
    <col min="12291" max="12291" width="7.5703125" style="2679" customWidth="1"/>
    <col min="12292" max="12292" width="9" style="2679" customWidth="1"/>
    <col min="12293" max="12293" width="8.42578125" style="2679" customWidth="1"/>
    <col min="12294" max="12294" width="7.5703125" style="2679" customWidth="1"/>
    <col min="12295" max="12296" width="8.42578125" style="2679" customWidth="1"/>
    <col min="12297" max="12297" width="7.5703125" style="2679" customWidth="1"/>
    <col min="12298" max="12299" width="8.42578125" style="2679" customWidth="1"/>
    <col min="12300" max="12300" width="7.5703125" style="2679" customWidth="1"/>
    <col min="12301" max="12301" width="8.28515625" style="2679" customWidth="1"/>
    <col min="12302" max="12302" width="8.42578125" style="2679" customWidth="1"/>
    <col min="12303" max="12544" width="9.42578125" style="2679" customWidth="1"/>
    <col min="12545" max="12545" width="13.28515625" style="2679" customWidth="1"/>
    <col min="12546" max="12546" width="12.42578125" style="2679" customWidth="1"/>
    <col min="12547" max="12547" width="7.5703125" style="2679" customWidth="1"/>
    <col min="12548" max="12548" width="9" style="2679" customWidth="1"/>
    <col min="12549" max="12549" width="8.42578125" style="2679" customWidth="1"/>
    <col min="12550" max="12550" width="7.5703125" style="2679" customWidth="1"/>
    <col min="12551" max="12552" width="8.42578125" style="2679" customWidth="1"/>
    <col min="12553" max="12553" width="7.5703125" style="2679" customWidth="1"/>
    <col min="12554" max="12555" width="8.42578125" style="2679" customWidth="1"/>
    <col min="12556" max="12556" width="7.5703125" style="2679" customWidth="1"/>
    <col min="12557" max="12557" width="8.28515625" style="2679" customWidth="1"/>
    <col min="12558" max="12558" width="8.42578125" style="2679" customWidth="1"/>
    <col min="12559" max="12800" width="9.42578125" style="2679" customWidth="1"/>
    <col min="12801" max="12801" width="13.28515625" style="2679" customWidth="1"/>
    <col min="12802" max="12802" width="12.42578125" style="2679" customWidth="1"/>
    <col min="12803" max="12803" width="7.5703125" style="2679" customWidth="1"/>
    <col min="12804" max="12804" width="9" style="2679" customWidth="1"/>
    <col min="12805" max="12805" width="8.42578125" style="2679" customWidth="1"/>
    <col min="12806" max="12806" width="7.5703125" style="2679" customWidth="1"/>
    <col min="12807" max="12808" width="8.42578125" style="2679" customWidth="1"/>
    <col min="12809" max="12809" width="7.5703125" style="2679" customWidth="1"/>
    <col min="12810" max="12811" width="8.42578125" style="2679" customWidth="1"/>
    <col min="12812" max="12812" width="7.5703125" style="2679" customWidth="1"/>
    <col min="12813" max="12813" width="8.28515625" style="2679" customWidth="1"/>
    <col min="12814" max="12814" width="8.42578125" style="2679" customWidth="1"/>
    <col min="12815" max="13056" width="9.42578125" style="2679" customWidth="1"/>
    <col min="13057" max="13057" width="13.28515625" style="2679" customWidth="1"/>
    <col min="13058" max="13058" width="12.42578125" style="2679" customWidth="1"/>
    <col min="13059" max="13059" width="7.5703125" style="2679" customWidth="1"/>
    <col min="13060" max="13060" width="9" style="2679" customWidth="1"/>
    <col min="13061" max="13061" width="8.42578125" style="2679" customWidth="1"/>
    <col min="13062" max="13062" width="7.5703125" style="2679" customWidth="1"/>
    <col min="13063" max="13064" width="8.42578125" style="2679" customWidth="1"/>
    <col min="13065" max="13065" width="7.5703125" style="2679" customWidth="1"/>
    <col min="13066" max="13067" width="8.42578125" style="2679" customWidth="1"/>
    <col min="13068" max="13068" width="7.5703125" style="2679" customWidth="1"/>
    <col min="13069" max="13069" width="8.28515625" style="2679" customWidth="1"/>
    <col min="13070" max="13070" width="8.42578125" style="2679" customWidth="1"/>
    <col min="13071" max="13312" width="9.42578125" style="2679" customWidth="1"/>
    <col min="13313" max="13313" width="13.28515625" style="2679" customWidth="1"/>
    <col min="13314" max="13314" width="12.42578125" style="2679" customWidth="1"/>
    <col min="13315" max="13315" width="7.5703125" style="2679" customWidth="1"/>
    <col min="13316" max="13316" width="9" style="2679" customWidth="1"/>
    <col min="13317" max="13317" width="8.42578125" style="2679" customWidth="1"/>
    <col min="13318" max="13318" width="7.5703125" style="2679" customWidth="1"/>
    <col min="13319" max="13320" width="8.42578125" style="2679" customWidth="1"/>
    <col min="13321" max="13321" width="7.5703125" style="2679" customWidth="1"/>
    <col min="13322" max="13323" width="8.42578125" style="2679" customWidth="1"/>
    <col min="13324" max="13324" width="7.5703125" style="2679" customWidth="1"/>
    <col min="13325" max="13325" width="8.28515625" style="2679" customWidth="1"/>
    <col min="13326" max="13326" width="8.42578125" style="2679" customWidth="1"/>
    <col min="13327" max="13568" width="9.42578125" style="2679" customWidth="1"/>
    <col min="13569" max="13569" width="13.28515625" style="2679" customWidth="1"/>
    <col min="13570" max="13570" width="12.42578125" style="2679" customWidth="1"/>
    <col min="13571" max="13571" width="7.5703125" style="2679" customWidth="1"/>
    <col min="13572" max="13572" width="9" style="2679" customWidth="1"/>
    <col min="13573" max="13573" width="8.42578125" style="2679" customWidth="1"/>
    <col min="13574" max="13574" width="7.5703125" style="2679" customWidth="1"/>
    <col min="13575" max="13576" width="8.42578125" style="2679" customWidth="1"/>
    <col min="13577" max="13577" width="7.5703125" style="2679" customWidth="1"/>
    <col min="13578" max="13579" width="8.42578125" style="2679" customWidth="1"/>
    <col min="13580" max="13580" width="7.5703125" style="2679" customWidth="1"/>
    <col min="13581" max="13581" width="8.28515625" style="2679" customWidth="1"/>
    <col min="13582" max="13582" width="8.42578125" style="2679" customWidth="1"/>
    <col min="13583" max="13824" width="9.42578125" style="2679" customWidth="1"/>
    <col min="13825" max="13825" width="13.28515625" style="2679" customWidth="1"/>
    <col min="13826" max="13826" width="12.42578125" style="2679" customWidth="1"/>
    <col min="13827" max="13827" width="7.5703125" style="2679" customWidth="1"/>
    <col min="13828" max="13828" width="9" style="2679" customWidth="1"/>
    <col min="13829" max="13829" width="8.42578125" style="2679" customWidth="1"/>
    <col min="13830" max="13830" width="7.5703125" style="2679" customWidth="1"/>
    <col min="13831" max="13832" width="8.42578125" style="2679" customWidth="1"/>
    <col min="13833" max="13833" width="7.5703125" style="2679" customWidth="1"/>
    <col min="13834" max="13835" width="8.42578125" style="2679" customWidth="1"/>
    <col min="13836" max="13836" width="7.5703125" style="2679" customWidth="1"/>
    <col min="13837" max="13837" width="8.28515625" style="2679" customWidth="1"/>
    <col min="13838" max="13838" width="8.42578125" style="2679" customWidth="1"/>
    <col min="13839" max="14080" width="9.42578125" style="2679" customWidth="1"/>
    <col min="14081" max="14081" width="13.28515625" style="2679" customWidth="1"/>
    <col min="14082" max="14082" width="12.42578125" style="2679" customWidth="1"/>
    <col min="14083" max="14083" width="7.5703125" style="2679" customWidth="1"/>
    <col min="14084" max="14084" width="9" style="2679" customWidth="1"/>
    <col min="14085" max="14085" width="8.42578125" style="2679" customWidth="1"/>
    <col min="14086" max="14086" width="7.5703125" style="2679" customWidth="1"/>
    <col min="14087" max="14088" width="8.42578125" style="2679" customWidth="1"/>
    <col min="14089" max="14089" width="7.5703125" style="2679" customWidth="1"/>
    <col min="14090" max="14091" width="8.42578125" style="2679" customWidth="1"/>
    <col min="14092" max="14092" width="7.5703125" style="2679" customWidth="1"/>
    <col min="14093" max="14093" width="8.28515625" style="2679" customWidth="1"/>
    <col min="14094" max="14094" width="8.42578125" style="2679" customWidth="1"/>
    <col min="14095" max="14336" width="9.42578125" style="2679" customWidth="1"/>
    <col min="14337" max="14337" width="13.28515625" style="2679" customWidth="1"/>
    <col min="14338" max="14338" width="12.42578125" style="2679" customWidth="1"/>
    <col min="14339" max="14339" width="7.5703125" style="2679" customWidth="1"/>
    <col min="14340" max="14340" width="9" style="2679" customWidth="1"/>
    <col min="14341" max="14341" width="8.42578125" style="2679" customWidth="1"/>
    <col min="14342" max="14342" width="7.5703125" style="2679" customWidth="1"/>
    <col min="14343" max="14344" width="8.42578125" style="2679" customWidth="1"/>
    <col min="14345" max="14345" width="7.5703125" style="2679" customWidth="1"/>
    <col min="14346" max="14347" width="8.42578125" style="2679" customWidth="1"/>
    <col min="14348" max="14348" width="7.5703125" style="2679" customWidth="1"/>
    <col min="14349" max="14349" width="8.28515625" style="2679" customWidth="1"/>
    <col min="14350" max="14350" width="8.42578125" style="2679" customWidth="1"/>
    <col min="14351" max="14592" width="9.42578125" style="2679" customWidth="1"/>
    <col min="14593" max="14593" width="13.28515625" style="2679" customWidth="1"/>
    <col min="14594" max="14594" width="12.42578125" style="2679" customWidth="1"/>
    <col min="14595" max="14595" width="7.5703125" style="2679" customWidth="1"/>
    <col min="14596" max="14596" width="9" style="2679" customWidth="1"/>
    <col min="14597" max="14597" width="8.42578125" style="2679" customWidth="1"/>
    <col min="14598" max="14598" width="7.5703125" style="2679" customWidth="1"/>
    <col min="14599" max="14600" width="8.42578125" style="2679" customWidth="1"/>
    <col min="14601" max="14601" width="7.5703125" style="2679" customWidth="1"/>
    <col min="14602" max="14603" width="8.42578125" style="2679" customWidth="1"/>
    <col min="14604" max="14604" width="7.5703125" style="2679" customWidth="1"/>
    <col min="14605" max="14605" width="8.28515625" style="2679" customWidth="1"/>
    <col min="14606" max="14606" width="8.42578125" style="2679" customWidth="1"/>
    <col min="14607" max="14848" width="9.42578125" style="2679" customWidth="1"/>
    <col min="14849" max="14849" width="13.28515625" style="2679" customWidth="1"/>
    <col min="14850" max="14850" width="12.42578125" style="2679" customWidth="1"/>
    <col min="14851" max="14851" width="7.5703125" style="2679" customWidth="1"/>
    <col min="14852" max="14852" width="9" style="2679" customWidth="1"/>
    <col min="14853" max="14853" width="8.42578125" style="2679" customWidth="1"/>
    <col min="14854" max="14854" width="7.5703125" style="2679" customWidth="1"/>
    <col min="14855" max="14856" width="8.42578125" style="2679" customWidth="1"/>
    <col min="14857" max="14857" width="7.5703125" style="2679" customWidth="1"/>
    <col min="14858" max="14859" width="8.42578125" style="2679" customWidth="1"/>
    <col min="14860" max="14860" width="7.5703125" style="2679" customWidth="1"/>
    <col min="14861" max="14861" width="8.28515625" style="2679" customWidth="1"/>
    <col min="14862" max="14862" width="8.42578125" style="2679" customWidth="1"/>
    <col min="14863" max="15104" width="9.42578125" style="2679" customWidth="1"/>
    <col min="15105" max="15105" width="13.28515625" style="2679" customWidth="1"/>
    <col min="15106" max="15106" width="12.42578125" style="2679" customWidth="1"/>
    <col min="15107" max="15107" width="7.5703125" style="2679" customWidth="1"/>
    <col min="15108" max="15108" width="9" style="2679" customWidth="1"/>
    <col min="15109" max="15109" width="8.42578125" style="2679" customWidth="1"/>
    <col min="15110" max="15110" width="7.5703125" style="2679" customWidth="1"/>
    <col min="15111" max="15112" width="8.42578125" style="2679" customWidth="1"/>
    <col min="15113" max="15113" width="7.5703125" style="2679" customWidth="1"/>
    <col min="15114" max="15115" width="8.42578125" style="2679" customWidth="1"/>
    <col min="15116" max="15116" width="7.5703125" style="2679" customWidth="1"/>
    <col min="15117" max="15117" width="8.28515625" style="2679" customWidth="1"/>
    <col min="15118" max="15118" width="8.42578125" style="2679" customWidth="1"/>
    <col min="15119" max="15360" width="9.42578125" style="2679" customWidth="1"/>
    <col min="15361" max="15361" width="13.28515625" style="2679" customWidth="1"/>
    <col min="15362" max="15362" width="12.42578125" style="2679" customWidth="1"/>
    <col min="15363" max="15363" width="7.5703125" style="2679" customWidth="1"/>
    <col min="15364" max="15364" width="9" style="2679" customWidth="1"/>
    <col min="15365" max="15365" width="8.42578125" style="2679" customWidth="1"/>
    <col min="15366" max="15366" width="7.5703125" style="2679" customWidth="1"/>
    <col min="15367" max="15368" width="8.42578125" style="2679" customWidth="1"/>
    <col min="15369" max="15369" width="7.5703125" style="2679" customWidth="1"/>
    <col min="15370" max="15371" width="8.42578125" style="2679" customWidth="1"/>
    <col min="15372" max="15372" width="7.5703125" style="2679" customWidth="1"/>
    <col min="15373" max="15373" width="8.28515625" style="2679" customWidth="1"/>
    <col min="15374" max="15374" width="8.42578125" style="2679" customWidth="1"/>
    <col min="15375" max="15616" width="9.42578125" style="2679" customWidth="1"/>
    <col min="15617" max="15617" width="13.28515625" style="2679" customWidth="1"/>
    <col min="15618" max="15618" width="12.42578125" style="2679" customWidth="1"/>
    <col min="15619" max="15619" width="7.5703125" style="2679" customWidth="1"/>
    <col min="15620" max="15620" width="9" style="2679" customWidth="1"/>
    <col min="15621" max="15621" width="8.42578125" style="2679" customWidth="1"/>
    <col min="15622" max="15622" width="7.5703125" style="2679" customWidth="1"/>
    <col min="15623" max="15624" width="8.42578125" style="2679" customWidth="1"/>
    <col min="15625" max="15625" width="7.5703125" style="2679" customWidth="1"/>
    <col min="15626" max="15627" width="8.42578125" style="2679" customWidth="1"/>
    <col min="15628" max="15628" width="7.5703125" style="2679" customWidth="1"/>
    <col min="15629" max="15629" width="8.28515625" style="2679" customWidth="1"/>
    <col min="15630" max="15630" width="8.42578125" style="2679" customWidth="1"/>
    <col min="15631" max="15872" width="9.42578125" style="2679" customWidth="1"/>
    <col min="15873" max="15873" width="13.28515625" style="2679" customWidth="1"/>
    <col min="15874" max="15874" width="12.42578125" style="2679" customWidth="1"/>
    <col min="15875" max="15875" width="7.5703125" style="2679" customWidth="1"/>
    <col min="15876" max="15876" width="9" style="2679" customWidth="1"/>
    <col min="15877" max="15877" width="8.42578125" style="2679" customWidth="1"/>
    <col min="15878" max="15878" width="7.5703125" style="2679" customWidth="1"/>
    <col min="15879" max="15880" width="8.42578125" style="2679" customWidth="1"/>
    <col min="15881" max="15881" width="7.5703125" style="2679" customWidth="1"/>
    <col min="15882" max="15883" width="8.42578125" style="2679" customWidth="1"/>
    <col min="15884" max="15884" width="7.5703125" style="2679" customWidth="1"/>
    <col min="15885" max="15885" width="8.28515625" style="2679" customWidth="1"/>
    <col min="15886" max="15886" width="8.42578125" style="2679" customWidth="1"/>
    <col min="15887" max="16128" width="9.42578125" style="2679" customWidth="1"/>
    <col min="16129" max="16129" width="13.28515625" style="2679" customWidth="1"/>
    <col min="16130" max="16130" width="12.42578125" style="2679" customWidth="1"/>
    <col min="16131" max="16131" width="7.5703125" style="2679" customWidth="1"/>
    <col min="16132" max="16132" width="9" style="2679" customWidth="1"/>
    <col min="16133" max="16133" width="8.42578125" style="2679" customWidth="1"/>
    <col min="16134" max="16134" width="7.5703125" style="2679" customWidth="1"/>
    <col min="16135" max="16136" width="8.42578125" style="2679" customWidth="1"/>
    <col min="16137" max="16137" width="7.5703125" style="2679" customWidth="1"/>
    <col min="16138" max="16139" width="8.42578125" style="2679" customWidth="1"/>
    <col min="16140" max="16140" width="7.5703125" style="2679" customWidth="1"/>
    <col min="16141" max="16141" width="8.28515625" style="2679" customWidth="1"/>
    <col min="16142" max="16142" width="8.42578125" style="2679" customWidth="1"/>
    <col min="16143" max="16384" width="9.42578125" style="2679" customWidth="1"/>
  </cols>
  <sheetData>
    <row r="1" spans="1:21" ht="29.25" customHeight="1">
      <c r="A1" s="3291" t="s">
        <v>2113</v>
      </c>
      <c r="B1" s="3291"/>
      <c r="C1" s="3291"/>
      <c r="D1" s="3291"/>
      <c r="E1" s="3291"/>
      <c r="F1" s="3291"/>
      <c r="G1" s="3291"/>
      <c r="H1" s="3291"/>
      <c r="I1" s="3291"/>
      <c r="J1" s="3291"/>
      <c r="K1" s="3291"/>
      <c r="L1" s="3291"/>
      <c r="M1" s="3291"/>
      <c r="N1" s="3291"/>
    </row>
    <row r="2" spans="1:21" ht="17.100000000000001" customHeight="1">
      <c r="A2" s="2729" t="s">
        <v>2114</v>
      </c>
      <c r="B2" s="2729"/>
      <c r="C2" s="2729"/>
      <c r="D2" s="2729"/>
      <c r="E2" s="2729"/>
      <c r="F2" s="2729"/>
      <c r="G2" s="2729"/>
      <c r="H2" s="2729"/>
      <c r="I2" s="2729"/>
      <c r="J2" s="2729"/>
      <c r="K2" s="2729"/>
      <c r="L2" s="2729"/>
      <c r="M2" s="2729"/>
      <c r="N2" s="2729"/>
    </row>
    <row r="3" spans="1:21">
      <c r="A3" s="2960" t="s">
        <v>2115</v>
      </c>
      <c r="B3" s="2682"/>
      <c r="C3" s="2682"/>
      <c r="D3" s="2682"/>
      <c r="E3" s="2682"/>
      <c r="F3" s="2682"/>
      <c r="G3" s="2682"/>
      <c r="H3" s="2682"/>
      <c r="I3" s="2682"/>
      <c r="J3" s="2683"/>
      <c r="K3" s="2683"/>
      <c r="L3" s="2683"/>
      <c r="M3" s="2683"/>
      <c r="N3" s="2684" t="s">
        <v>2116</v>
      </c>
    </row>
    <row r="4" spans="1:21" ht="17.100000000000001" customHeight="1">
      <c r="A4" s="2730"/>
      <c r="B4" s="2689"/>
      <c r="C4" s="2731">
        <v>2015</v>
      </c>
      <c r="D4" s="2732"/>
      <c r="E4" s="2732"/>
      <c r="F4" s="2732"/>
      <c r="G4" s="2732"/>
      <c r="H4" s="2733"/>
      <c r="I4" s="3292">
        <v>2016</v>
      </c>
      <c r="J4" s="3292"/>
      <c r="K4" s="3292"/>
      <c r="L4" s="3292"/>
      <c r="M4" s="3292"/>
      <c r="N4" s="3292"/>
    </row>
    <row r="5" spans="1:21" ht="17.100000000000001" customHeight="1">
      <c r="A5" s="2734" t="s">
        <v>195</v>
      </c>
      <c r="B5" s="2735" t="s">
        <v>196</v>
      </c>
      <c r="C5" s="3293" t="s">
        <v>2117</v>
      </c>
      <c r="D5" s="3294"/>
      <c r="E5" s="3295" t="s">
        <v>2118</v>
      </c>
      <c r="F5" s="3293" t="s">
        <v>2119</v>
      </c>
      <c r="G5" s="2681"/>
      <c r="H5" s="3296" t="s">
        <v>2120</v>
      </c>
      <c r="I5" s="3293" t="s">
        <v>2117</v>
      </c>
      <c r="J5" s="3294"/>
      <c r="K5" s="3295" t="s">
        <v>2118</v>
      </c>
      <c r="L5" s="3293" t="s">
        <v>2119</v>
      </c>
      <c r="M5" s="2681"/>
      <c r="N5" s="3296" t="s">
        <v>2120</v>
      </c>
    </row>
    <row r="6" spans="1:21" ht="17.100000000000001" customHeight="1">
      <c r="A6" s="3297"/>
      <c r="B6" s="2792"/>
      <c r="C6" s="2792" t="s">
        <v>842</v>
      </c>
      <c r="D6" s="2792" t="s">
        <v>843</v>
      </c>
      <c r="E6" s="2792" t="s">
        <v>130</v>
      </c>
      <c r="F6" s="2792" t="s">
        <v>842</v>
      </c>
      <c r="G6" s="2792" t="s">
        <v>843</v>
      </c>
      <c r="H6" s="2740" t="s">
        <v>130</v>
      </c>
      <c r="I6" s="2792" t="s">
        <v>842</v>
      </c>
      <c r="J6" s="2792" t="s">
        <v>843</v>
      </c>
      <c r="K6" s="2792" t="s">
        <v>130</v>
      </c>
      <c r="L6" s="2792" t="s">
        <v>842</v>
      </c>
      <c r="M6" s="2792" t="s">
        <v>843</v>
      </c>
      <c r="N6" s="2740" t="s">
        <v>130</v>
      </c>
    </row>
    <row r="7" spans="1:21" ht="17.100000000000001" customHeight="1">
      <c r="A7" s="3298"/>
      <c r="B7" s="2742"/>
      <c r="C7" s="2742" t="s">
        <v>844</v>
      </c>
      <c r="D7" s="2742" t="s">
        <v>845</v>
      </c>
      <c r="E7" s="2797" t="s">
        <v>131</v>
      </c>
      <c r="F7" s="2797" t="s">
        <v>844</v>
      </c>
      <c r="G7" s="2742" t="s">
        <v>845</v>
      </c>
      <c r="H7" s="2747" t="s">
        <v>131</v>
      </c>
      <c r="I7" s="2742" t="s">
        <v>844</v>
      </c>
      <c r="J7" s="2742" t="s">
        <v>845</v>
      </c>
      <c r="K7" s="2797" t="s">
        <v>131</v>
      </c>
      <c r="L7" s="2797" t="s">
        <v>844</v>
      </c>
      <c r="M7" s="2742" t="s">
        <v>845</v>
      </c>
      <c r="N7" s="2747" t="s">
        <v>131</v>
      </c>
    </row>
    <row r="8" spans="1:21" s="2717" customFormat="1" ht="17.100000000000001" customHeight="1">
      <c r="A8" s="3299" t="s">
        <v>90</v>
      </c>
      <c r="B8" s="3300" t="s">
        <v>91</v>
      </c>
      <c r="C8" s="3232">
        <v>77</v>
      </c>
      <c r="D8" s="2930">
        <v>97</v>
      </c>
      <c r="E8" s="2707">
        <f t="shared" ref="E8:E27" si="0">SUM(D8,C8)</f>
        <v>174</v>
      </c>
      <c r="F8" s="2707">
        <v>0</v>
      </c>
      <c r="G8" s="2707">
        <v>0</v>
      </c>
      <c r="H8" s="2707">
        <f t="shared" ref="H8:H27" si="1">F8+G8</f>
        <v>0</v>
      </c>
      <c r="I8" s="3232">
        <v>55</v>
      </c>
      <c r="J8" s="2930">
        <v>67</v>
      </c>
      <c r="K8" s="2707">
        <f t="shared" ref="K8:K27" si="2">SUM(J8,I8)</f>
        <v>122</v>
      </c>
      <c r="L8" s="2707">
        <v>0</v>
      </c>
      <c r="M8" s="2707">
        <v>0</v>
      </c>
      <c r="N8" s="2707">
        <f t="shared" ref="N8:N27" si="3">L8+M8</f>
        <v>0</v>
      </c>
      <c r="R8" s="2679"/>
      <c r="S8" s="2679"/>
      <c r="T8" s="2679"/>
      <c r="U8" s="2679"/>
    </row>
    <row r="9" spans="1:21" s="2717" customFormat="1" ht="17.100000000000001" customHeight="1">
      <c r="A9" s="3301" t="s">
        <v>206</v>
      </c>
      <c r="B9" s="3302" t="s">
        <v>93</v>
      </c>
      <c r="C9" s="3236">
        <v>0</v>
      </c>
      <c r="D9" s="2935">
        <v>0</v>
      </c>
      <c r="E9" s="2707">
        <f t="shared" si="0"/>
        <v>0</v>
      </c>
      <c r="F9" s="2707">
        <v>0</v>
      </c>
      <c r="G9" s="2707">
        <v>0</v>
      </c>
      <c r="H9" s="2707">
        <f t="shared" si="1"/>
        <v>0</v>
      </c>
      <c r="I9" s="3236">
        <v>1</v>
      </c>
      <c r="J9" s="2935">
        <v>0</v>
      </c>
      <c r="K9" s="2707">
        <f t="shared" si="2"/>
        <v>1</v>
      </c>
      <c r="L9" s="2707">
        <v>0</v>
      </c>
      <c r="M9" s="2707">
        <v>0</v>
      </c>
      <c r="N9" s="2707">
        <f t="shared" si="3"/>
        <v>0</v>
      </c>
      <c r="R9" s="2679"/>
      <c r="S9" s="2679"/>
      <c r="T9" s="2679"/>
      <c r="U9" s="2679"/>
    </row>
    <row r="10" spans="1:21" s="2717" customFormat="1" ht="17.100000000000001" customHeight="1">
      <c r="A10" s="3301" t="s">
        <v>94</v>
      </c>
      <c r="B10" s="3302" t="s">
        <v>95</v>
      </c>
      <c r="C10" s="3236">
        <v>4</v>
      </c>
      <c r="D10" s="2935">
        <v>7</v>
      </c>
      <c r="E10" s="2707">
        <f t="shared" si="0"/>
        <v>11</v>
      </c>
      <c r="F10" s="2707">
        <v>0</v>
      </c>
      <c r="G10" s="2707">
        <v>0</v>
      </c>
      <c r="H10" s="2707">
        <f t="shared" si="1"/>
        <v>0</v>
      </c>
      <c r="I10" s="3236">
        <v>1</v>
      </c>
      <c r="J10" s="2935">
        <v>8</v>
      </c>
      <c r="K10" s="2707">
        <f t="shared" si="2"/>
        <v>9</v>
      </c>
      <c r="L10" s="2707">
        <v>0</v>
      </c>
      <c r="M10" s="2707">
        <v>0</v>
      </c>
      <c r="N10" s="2707">
        <f t="shared" si="3"/>
        <v>0</v>
      </c>
      <c r="R10" s="2679"/>
      <c r="S10" s="2679"/>
      <c r="T10" s="2679"/>
      <c r="U10" s="2679"/>
    </row>
    <row r="11" spans="1:21" s="2717" customFormat="1" ht="17.100000000000001" customHeight="1">
      <c r="A11" s="3301" t="s">
        <v>96</v>
      </c>
      <c r="B11" s="3302" t="s">
        <v>207</v>
      </c>
      <c r="C11" s="3236">
        <v>19</v>
      </c>
      <c r="D11" s="2935">
        <v>9</v>
      </c>
      <c r="E11" s="2707">
        <f t="shared" si="0"/>
        <v>28</v>
      </c>
      <c r="F11" s="2707">
        <v>0</v>
      </c>
      <c r="G11" s="2707">
        <v>0</v>
      </c>
      <c r="H11" s="2707">
        <f t="shared" si="1"/>
        <v>0</v>
      </c>
      <c r="I11" s="3236">
        <v>12</v>
      </c>
      <c r="J11" s="2935">
        <v>14</v>
      </c>
      <c r="K11" s="2707">
        <f t="shared" si="2"/>
        <v>26</v>
      </c>
      <c r="L11" s="2707">
        <v>0</v>
      </c>
      <c r="M11" s="2707">
        <v>0</v>
      </c>
      <c r="N11" s="2707">
        <f t="shared" si="3"/>
        <v>0</v>
      </c>
      <c r="R11" s="2679"/>
      <c r="S11" s="2679"/>
      <c r="T11" s="2679"/>
      <c r="U11" s="2679"/>
    </row>
    <row r="12" spans="1:21" s="2717" customFormat="1" ht="17.100000000000001" customHeight="1">
      <c r="A12" s="3301" t="s">
        <v>208</v>
      </c>
      <c r="B12" s="3302" t="s">
        <v>99</v>
      </c>
      <c r="C12" s="3236">
        <v>67</v>
      </c>
      <c r="D12" s="2935">
        <v>136</v>
      </c>
      <c r="E12" s="2707">
        <f t="shared" si="0"/>
        <v>203</v>
      </c>
      <c r="F12" s="2707">
        <v>0</v>
      </c>
      <c r="G12" s="2707">
        <v>0</v>
      </c>
      <c r="H12" s="2707">
        <f t="shared" si="1"/>
        <v>0</v>
      </c>
      <c r="I12" s="3236">
        <v>105</v>
      </c>
      <c r="J12" s="2935">
        <v>273</v>
      </c>
      <c r="K12" s="2707">
        <f t="shared" si="2"/>
        <v>378</v>
      </c>
      <c r="L12" s="2707">
        <v>0</v>
      </c>
      <c r="M12" s="2707">
        <v>0</v>
      </c>
      <c r="N12" s="2707">
        <f t="shared" si="3"/>
        <v>0</v>
      </c>
      <c r="R12" s="2679"/>
      <c r="S12" s="2679"/>
      <c r="T12" s="2679"/>
      <c r="U12" s="2679"/>
    </row>
    <row r="13" spans="1:21" s="2717" customFormat="1" ht="17.100000000000001" customHeight="1">
      <c r="A13" s="3301" t="s">
        <v>100</v>
      </c>
      <c r="B13" s="3302" t="s">
        <v>101</v>
      </c>
      <c r="C13" s="3236">
        <v>118</v>
      </c>
      <c r="D13" s="2935">
        <v>74</v>
      </c>
      <c r="E13" s="2707">
        <f t="shared" si="0"/>
        <v>192</v>
      </c>
      <c r="F13" s="2707">
        <v>0</v>
      </c>
      <c r="G13" s="2707">
        <v>0</v>
      </c>
      <c r="H13" s="2707">
        <f t="shared" si="1"/>
        <v>0</v>
      </c>
      <c r="I13" s="3236">
        <v>87</v>
      </c>
      <c r="J13" s="2935">
        <v>85</v>
      </c>
      <c r="K13" s="2707">
        <f t="shared" si="2"/>
        <v>172</v>
      </c>
      <c r="L13" s="2707">
        <v>0</v>
      </c>
      <c r="M13" s="2707">
        <v>0</v>
      </c>
      <c r="N13" s="2707">
        <f t="shared" si="3"/>
        <v>0</v>
      </c>
      <c r="R13" s="2679"/>
      <c r="S13" s="2679"/>
      <c r="T13" s="2679"/>
      <c r="U13" s="2679"/>
    </row>
    <row r="14" spans="1:21" s="2717" customFormat="1" ht="17.100000000000001" customHeight="1">
      <c r="A14" s="3301" t="s">
        <v>209</v>
      </c>
      <c r="B14" s="3302" t="s">
        <v>103</v>
      </c>
      <c r="C14" s="3236">
        <v>8</v>
      </c>
      <c r="D14" s="2935">
        <v>13</v>
      </c>
      <c r="E14" s="2707">
        <f t="shared" si="0"/>
        <v>21</v>
      </c>
      <c r="F14" s="2707">
        <v>0</v>
      </c>
      <c r="G14" s="2707">
        <v>0</v>
      </c>
      <c r="H14" s="2707">
        <f t="shared" si="1"/>
        <v>0</v>
      </c>
      <c r="I14" s="3236">
        <v>7</v>
      </c>
      <c r="J14" s="2935">
        <v>5</v>
      </c>
      <c r="K14" s="2707">
        <f t="shared" si="2"/>
        <v>12</v>
      </c>
      <c r="L14" s="2707">
        <v>0</v>
      </c>
      <c r="M14" s="2707">
        <v>0</v>
      </c>
      <c r="N14" s="2707">
        <f t="shared" si="3"/>
        <v>0</v>
      </c>
      <c r="R14" s="2679"/>
      <c r="S14" s="2679"/>
      <c r="T14" s="2679"/>
      <c r="U14" s="2679"/>
    </row>
    <row r="15" spans="1:21" s="2717" customFormat="1" ht="17.100000000000001" customHeight="1">
      <c r="A15" s="3301" t="s">
        <v>104</v>
      </c>
      <c r="B15" s="3302" t="s">
        <v>105</v>
      </c>
      <c r="C15" s="3236">
        <v>43</v>
      </c>
      <c r="D15" s="2935">
        <v>153</v>
      </c>
      <c r="E15" s="2707">
        <f t="shared" si="0"/>
        <v>196</v>
      </c>
      <c r="F15" s="2707">
        <v>0</v>
      </c>
      <c r="G15" s="2707">
        <v>0</v>
      </c>
      <c r="H15" s="2707">
        <f t="shared" si="1"/>
        <v>0</v>
      </c>
      <c r="I15" s="3236">
        <v>41</v>
      </c>
      <c r="J15" s="2935">
        <v>146</v>
      </c>
      <c r="K15" s="2707">
        <f t="shared" si="2"/>
        <v>187</v>
      </c>
      <c r="L15" s="2707">
        <v>0</v>
      </c>
      <c r="M15" s="2707">
        <v>0</v>
      </c>
      <c r="N15" s="2707">
        <f t="shared" si="3"/>
        <v>0</v>
      </c>
      <c r="R15" s="2679"/>
      <c r="S15" s="2679"/>
      <c r="T15" s="2679"/>
      <c r="U15" s="2679"/>
    </row>
    <row r="16" spans="1:21" s="2717" customFormat="1" ht="17.100000000000001" customHeight="1">
      <c r="A16" s="3301" t="s">
        <v>106</v>
      </c>
      <c r="B16" s="3303" t="s">
        <v>107</v>
      </c>
      <c r="C16" s="3236">
        <v>1</v>
      </c>
      <c r="D16" s="2935">
        <v>2</v>
      </c>
      <c r="E16" s="2707">
        <f t="shared" si="0"/>
        <v>3</v>
      </c>
      <c r="F16" s="2707">
        <v>0</v>
      </c>
      <c r="G16" s="2707">
        <v>0</v>
      </c>
      <c r="H16" s="2707">
        <f t="shared" si="1"/>
        <v>0</v>
      </c>
      <c r="I16" s="3236">
        <v>0</v>
      </c>
      <c r="J16" s="2935">
        <v>0</v>
      </c>
      <c r="K16" s="2707">
        <f t="shared" si="2"/>
        <v>0</v>
      </c>
      <c r="L16" s="2707">
        <v>0</v>
      </c>
      <c r="M16" s="2707">
        <v>0</v>
      </c>
      <c r="N16" s="2707">
        <f t="shared" si="3"/>
        <v>0</v>
      </c>
      <c r="R16" s="2679"/>
      <c r="S16" s="2679"/>
      <c r="T16" s="2679"/>
      <c r="U16" s="2679"/>
    </row>
    <row r="17" spans="1:21" s="2717" customFormat="1" ht="17.100000000000001" customHeight="1">
      <c r="A17" s="3301" t="s">
        <v>108</v>
      </c>
      <c r="B17" s="3302" t="s">
        <v>109</v>
      </c>
      <c r="C17" s="3236">
        <v>146</v>
      </c>
      <c r="D17" s="2935">
        <v>43</v>
      </c>
      <c r="E17" s="2707">
        <f t="shared" si="0"/>
        <v>189</v>
      </c>
      <c r="F17" s="2707">
        <v>0</v>
      </c>
      <c r="G17" s="2707">
        <v>0</v>
      </c>
      <c r="H17" s="2707">
        <f t="shared" si="1"/>
        <v>0</v>
      </c>
      <c r="I17" s="3236">
        <v>170</v>
      </c>
      <c r="J17" s="2935">
        <v>34</v>
      </c>
      <c r="K17" s="2707">
        <f t="shared" si="2"/>
        <v>204</v>
      </c>
      <c r="L17" s="2707">
        <v>0</v>
      </c>
      <c r="M17" s="2707">
        <v>0</v>
      </c>
      <c r="N17" s="2707">
        <f t="shared" si="3"/>
        <v>0</v>
      </c>
      <c r="R17" s="2679"/>
      <c r="S17" s="2679"/>
      <c r="T17" s="2679"/>
      <c r="U17" s="2679"/>
    </row>
    <row r="18" spans="1:21" s="2717" customFormat="1" ht="17.100000000000001" customHeight="1">
      <c r="A18" s="3301" t="s">
        <v>210</v>
      </c>
      <c r="B18" s="3302" t="s">
        <v>111</v>
      </c>
      <c r="C18" s="3236">
        <v>2</v>
      </c>
      <c r="D18" s="2935">
        <v>1</v>
      </c>
      <c r="E18" s="2707">
        <f t="shared" si="0"/>
        <v>3</v>
      </c>
      <c r="F18" s="2707">
        <v>0</v>
      </c>
      <c r="G18" s="2707">
        <v>0</v>
      </c>
      <c r="H18" s="2707">
        <f t="shared" si="1"/>
        <v>0</v>
      </c>
      <c r="I18" s="3236">
        <v>4</v>
      </c>
      <c r="J18" s="2935">
        <v>0</v>
      </c>
      <c r="K18" s="2707">
        <f t="shared" si="2"/>
        <v>4</v>
      </c>
      <c r="L18" s="2707">
        <v>0</v>
      </c>
      <c r="M18" s="2707">
        <v>0</v>
      </c>
      <c r="N18" s="2707">
        <f t="shared" si="3"/>
        <v>0</v>
      </c>
      <c r="R18" s="2679"/>
      <c r="S18" s="2679"/>
      <c r="T18" s="2679"/>
      <c r="U18" s="2679"/>
    </row>
    <row r="19" spans="1:21" s="2717" customFormat="1" ht="17.100000000000001" customHeight="1">
      <c r="A19" s="3301" t="s">
        <v>112</v>
      </c>
      <c r="B19" s="3302" t="s">
        <v>113</v>
      </c>
      <c r="C19" s="3236">
        <v>73</v>
      </c>
      <c r="D19" s="2935">
        <v>35</v>
      </c>
      <c r="E19" s="2707">
        <f t="shared" si="0"/>
        <v>108</v>
      </c>
      <c r="F19" s="2707">
        <v>0</v>
      </c>
      <c r="G19" s="2707">
        <v>0</v>
      </c>
      <c r="H19" s="2707">
        <f t="shared" si="1"/>
        <v>0</v>
      </c>
      <c r="I19" s="3236">
        <v>47</v>
      </c>
      <c r="J19" s="2935">
        <v>48</v>
      </c>
      <c r="K19" s="2707">
        <f t="shared" si="2"/>
        <v>95</v>
      </c>
      <c r="L19" s="2707">
        <v>0</v>
      </c>
      <c r="M19" s="2707">
        <v>0</v>
      </c>
      <c r="N19" s="2707">
        <f t="shared" si="3"/>
        <v>0</v>
      </c>
      <c r="R19" s="2679"/>
      <c r="S19" s="2679"/>
      <c r="T19" s="2679"/>
      <c r="U19" s="2679"/>
    </row>
    <row r="20" spans="1:21" s="2717" customFormat="1" ht="17.100000000000001" customHeight="1">
      <c r="A20" s="3301" t="s">
        <v>114</v>
      </c>
      <c r="B20" s="3302" t="s">
        <v>115</v>
      </c>
      <c r="C20" s="3236">
        <v>159</v>
      </c>
      <c r="D20" s="2935">
        <v>123</v>
      </c>
      <c r="E20" s="2707">
        <f t="shared" si="0"/>
        <v>282</v>
      </c>
      <c r="F20" s="2707">
        <v>0</v>
      </c>
      <c r="G20" s="2707">
        <v>0</v>
      </c>
      <c r="H20" s="2707">
        <f t="shared" si="1"/>
        <v>0</v>
      </c>
      <c r="I20" s="3236">
        <v>30</v>
      </c>
      <c r="J20" s="2935">
        <v>21</v>
      </c>
      <c r="K20" s="2707">
        <f t="shared" si="2"/>
        <v>51</v>
      </c>
      <c r="L20" s="2707">
        <v>0</v>
      </c>
      <c r="M20" s="2707">
        <v>0</v>
      </c>
      <c r="N20" s="2707">
        <f t="shared" si="3"/>
        <v>0</v>
      </c>
      <c r="R20" s="2679"/>
      <c r="S20" s="2679"/>
      <c r="T20" s="2679"/>
      <c r="U20" s="2679"/>
    </row>
    <row r="21" spans="1:21" s="2717" customFormat="1" ht="17.100000000000001" customHeight="1">
      <c r="A21" s="3301" t="s">
        <v>2121</v>
      </c>
      <c r="B21" s="3302" t="s">
        <v>117</v>
      </c>
      <c r="C21" s="3236">
        <v>0</v>
      </c>
      <c r="D21" s="2935">
        <v>0</v>
      </c>
      <c r="E21" s="2707">
        <f t="shared" si="0"/>
        <v>0</v>
      </c>
      <c r="F21" s="2707">
        <v>0</v>
      </c>
      <c r="G21" s="2707">
        <v>0</v>
      </c>
      <c r="H21" s="2707">
        <f t="shared" si="1"/>
        <v>0</v>
      </c>
      <c r="I21" s="3236">
        <v>0</v>
      </c>
      <c r="J21" s="2935">
        <v>1</v>
      </c>
      <c r="K21" s="2707">
        <f t="shared" si="2"/>
        <v>1</v>
      </c>
      <c r="L21" s="2707">
        <v>0</v>
      </c>
      <c r="M21" s="2707">
        <v>0</v>
      </c>
      <c r="N21" s="2707">
        <f t="shared" si="3"/>
        <v>0</v>
      </c>
      <c r="R21" s="2679"/>
      <c r="S21" s="2679"/>
      <c r="T21" s="2679"/>
      <c r="U21" s="2679"/>
    </row>
    <row r="22" spans="1:21" s="2717" customFormat="1" ht="17.100000000000001" customHeight="1">
      <c r="A22" s="3301" t="s">
        <v>118</v>
      </c>
      <c r="B22" s="3302" t="s">
        <v>119</v>
      </c>
      <c r="C22" s="3236">
        <v>7</v>
      </c>
      <c r="D22" s="2935">
        <v>0</v>
      </c>
      <c r="E22" s="2707">
        <f t="shared" si="0"/>
        <v>7</v>
      </c>
      <c r="F22" s="3304">
        <v>3</v>
      </c>
      <c r="G22" s="3304">
        <v>1</v>
      </c>
      <c r="H22" s="2707">
        <f t="shared" si="1"/>
        <v>4</v>
      </c>
      <c r="I22" s="3236">
        <v>6</v>
      </c>
      <c r="J22" s="2935">
        <v>3</v>
      </c>
      <c r="K22" s="2707">
        <f t="shared" si="2"/>
        <v>9</v>
      </c>
      <c r="L22" s="3304">
        <v>3</v>
      </c>
      <c r="M22" s="3304">
        <v>1</v>
      </c>
      <c r="N22" s="2707">
        <f t="shared" si="3"/>
        <v>4</v>
      </c>
      <c r="R22" s="2679"/>
      <c r="S22" s="2679"/>
      <c r="T22" s="2679"/>
      <c r="U22" s="2679"/>
    </row>
    <row r="23" spans="1:21" s="2717" customFormat="1" ht="17.100000000000001" customHeight="1">
      <c r="A23" s="3301" t="s">
        <v>120</v>
      </c>
      <c r="B23" s="3302" t="s">
        <v>121</v>
      </c>
      <c r="C23" s="3236">
        <v>39</v>
      </c>
      <c r="D23" s="3236">
        <v>15</v>
      </c>
      <c r="E23" s="2707">
        <f t="shared" si="0"/>
        <v>54</v>
      </c>
      <c r="F23" s="2707">
        <v>0</v>
      </c>
      <c r="G23" s="2707">
        <v>0</v>
      </c>
      <c r="H23" s="2707">
        <f t="shared" si="1"/>
        <v>0</v>
      </c>
      <c r="I23" s="3236">
        <v>39</v>
      </c>
      <c r="J23" s="3236">
        <v>6</v>
      </c>
      <c r="K23" s="2707">
        <f t="shared" si="2"/>
        <v>45</v>
      </c>
      <c r="L23" s="2707">
        <v>0</v>
      </c>
      <c r="M23" s="2707">
        <v>0</v>
      </c>
      <c r="N23" s="2707">
        <f t="shared" si="3"/>
        <v>0</v>
      </c>
      <c r="R23" s="2679"/>
      <c r="S23" s="2679"/>
      <c r="T23" s="2679"/>
      <c r="U23" s="2679"/>
    </row>
    <row r="24" spans="1:21" s="2717" customFormat="1" ht="17.100000000000001" customHeight="1">
      <c r="A24" s="3301" t="s">
        <v>213</v>
      </c>
      <c r="B24" s="3302" t="s">
        <v>123</v>
      </c>
      <c r="C24" s="3236">
        <v>17</v>
      </c>
      <c r="D24" s="3236">
        <v>0</v>
      </c>
      <c r="E24" s="2707">
        <f t="shared" si="0"/>
        <v>17</v>
      </c>
      <c r="F24" s="2707">
        <v>0</v>
      </c>
      <c r="G24" s="2707">
        <v>0</v>
      </c>
      <c r="H24" s="2707">
        <f t="shared" si="1"/>
        <v>0</v>
      </c>
      <c r="I24" s="3236">
        <v>13</v>
      </c>
      <c r="J24" s="3236">
        <v>5</v>
      </c>
      <c r="K24" s="2707">
        <f t="shared" si="2"/>
        <v>18</v>
      </c>
      <c r="L24" s="2707">
        <v>0</v>
      </c>
      <c r="M24" s="2707">
        <v>0</v>
      </c>
      <c r="N24" s="2707">
        <f t="shared" si="3"/>
        <v>0</v>
      </c>
      <c r="R24" s="2679"/>
      <c r="S24" s="2679"/>
      <c r="T24" s="2679"/>
      <c r="U24" s="2679"/>
    </row>
    <row r="25" spans="1:21" s="2717" customFormat="1" ht="17.100000000000001" customHeight="1">
      <c r="A25" s="3301" t="s">
        <v>124</v>
      </c>
      <c r="B25" s="3302" t="s">
        <v>125</v>
      </c>
      <c r="C25" s="3236">
        <v>1</v>
      </c>
      <c r="D25" s="3236">
        <v>1</v>
      </c>
      <c r="E25" s="2707">
        <f t="shared" si="0"/>
        <v>2</v>
      </c>
      <c r="F25" s="2707">
        <v>0</v>
      </c>
      <c r="G25" s="2707">
        <v>0</v>
      </c>
      <c r="H25" s="2707">
        <f t="shared" si="1"/>
        <v>0</v>
      </c>
      <c r="I25" s="3236">
        <v>2</v>
      </c>
      <c r="J25" s="3236">
        <v>1</v>
      </c>
      <c r="K25" s="2707">
        <f t="shared" si="2"/>
        <v>3</v>
      </c>
      <c r="L25" s="2707">
        <v>0</v>
      </c>
      <c r="M25" s="2707">
        <v>0</v>
      </c>
      <c r="N25" s="2707">
        <f t="shared" si="3"/>
        <v>0</v>
      </c>
      <c r="R25" s="2679"/>
      <c r="S25" s="2679"/>
      <c r="T25" s="2679"/>
      <c r="U25" s="2679"/>
    </row>
    <row r="26" spans="1:21" s="2717" customFormat="1" ht="17.100000000000001" customHeight="1">
      <c r="A26" s="3305" t="s">
        <v>126</v>
      </c>
      <c r="B26" s="3306" t="s">
        <v>127</v>
      </c>
      <c r="C26" s="2937">
        <v>0</v>
      </c>
      <c r="D26" s="3239">
        <v>0</v>
      </c>
      <c r="E26" s="2707">
        <f t="shared" si="0"/>
        <v>0</v>
      </c>
      <c r="F26" s="2707">
        <v>0</v>
      </c>
      <c r="G26" s="2707">
        <v>0</v>
      </c>
      <c r="H26" s="2707">
        <f t="shared" si="1"/>
        <v>0</v>
      </c>
      <c r="I26" s="2937">
        <v>0</v>
      </c>
      <c r="J26" s="3239">
        <v>0</v>
      </c>
      <c r="K26" s="2707">
        <f t="shared" si="2"/>
        <v>0</v>
      </c>
      <c r="L26" s="2707">
        <v>0</v>
      </c>
      <c r="M26" s="2707">
        <v>0</v>
      </c>
      <c r="N26" s="2707">
        <f t="shared" si="3"/>
        <v>0</v>
      </c>
      <c r="R26" s="2679"/>
      <c r="S26" s="2679"/>
      <c r="T26" s="2679"/>
      <c r="U26" s="2679"/>
    </row>
    <row r="27" spans="1:21" s="2717" customFormat="1" ht="17.100000000000001" customHeight="1" thickBot="1">
      <c r="A27" s="3307" t="s">
        <v>128</v>
      </c>
      <c r="B27" s="3308" t="s">
        <v>129</v>
      </c>
      <c r="C27" s="3236">
        <v>0</v>
      </c>
      <c r="D27" s="2935">
        <v>0</v>
      </c>
      <c r="E27" s="2707">
        <f t="shared" si="0"/>
        <v>0</v>
      </c>
      <c r="F27" s="2984">
        <v>0</v>
      </c>
      <c r="G27" s="2984">
        <v>0</v>
      </c>
      <c r="H27" s="2707">
        <f t="shared" si="1"/>
        <v>0</v>
      </c>
      <c r="I27" s="3236">
        <v>0</v>
      </c>
      <c r="J27" s="2935">
        <v>0</v>
      </c>
      <c r="K27" s="2707">
        <f t="shared" si="2"/>
        <v>0</v>
      </c>
      <c r="L27" s="2984">
        <v>0</v>
      </c>
      <c r="M27" s="2984">
        <v>0</v>
      </c>
      <c r="N27" s="2707">
        <f t="shared" si="3"/>
        <v>0</v>
      </c>
    </row>
    <row r="28" spans="1:21" s="2717" customFormat="1" ht="17.100000000000001" customHeight="1">
      <c r="A28" s="3309" t="s">
        <v>130</v>
      </c>
      <c r="B28" s="3310" t="s">
        <v>131</v>
      </c>
      <c r="C28" s="3246">
        <f t="shared" ref="C28:N28" si="4">SUM(C8:C27)</f>
        <v>781</v>
      </c>
      <c r="D28" s="3246">
        <f t="shared" si="4"/>
        <v>709</v>
      </c>
      <c r="E28" s="3311">
        <f t="shared" si="4"/>
        <v>1490</v>
      </c>
      <c r="F28" s="3311">
        <f t="shared" si="4"/>
        <v>3</v>
      </c>
      <c r="G28" s="3311">
        <f t="shared" si="4"/>
        <v>1</v>
      </c>
      <c r="H28" s="3311">
        <f t="shared" si="4"/>
        <v>4</v>
      </c>
      <c r="I28" s="3246">
        <f t="shared" si="4"/>
        <v>620</v>
      </c>
      <c r="J28" s="3246">
        <f t="shared" si="4"/>
        <v>717</v>
      </c>
      <c r="K28" s="3311">
        <f t="shared" si="4"/>
        <v>1337</v>
      </c>
      <c r="L28" s="3311">
        <f t="shared" si="4"/>
        <v>3</v>
      </c>
      <c r="M28" s="3311">
        <f t="shared" si="4"/>
        <v>1</v>
      </c>
      <c r="N28" s="3311">
        <f t="shared" si="4"/>
        <v>4</v>
      </c>
    </row>
    <row r="29" spans="1:21" hidden="1">
      <c r="A29" s="3312"/>
      <c r="B29" s="3313"/>
      <c r="C29" s="3314"/>
      <c r="D29" s="3314"/>
      <c r="E29" s="3314"/>
      <c r="F29" s="3314"/>
      <c r="G29" s="3314"/>
      <c r="H29" s="3314"/>
      <c r="I29" s="3314"/>
      <c r="J29" s="2747"/>
      <c r="K29" s="2747"/>
      <c r="L29" s="2747"/>
      <c r="M29" s="2747"/>
      <c r="N29" s="2747"/>
    </row>
    <row r="30" spans="1:21">
      <c r="A30" s="2682"/>
      <c r="B30" s="2682"/>
      <c r="C30" s="2682"/>
      <c r="D30" s="2682"/>
      <c r="E30" s="2682"/>
      <c r="F30" s="2682"/>
      <c r="G30" s="2682"/>
      <c r="H30" s="2682"/>
      <c r="I30" s="2682"/>
      <c r="J30" s="2683"/>
      <c r="K30" s="2683"/>
      <c r="L30" s="2683"/>
      <c r="M30" s="2683"/>
      <c r="N30" s="2960"/>
    </row>
    <row r="32" spans="1:21">
      <c r="B32" s="3290"/>
      <c r="E32" s="3315"/>
      <c r="F32" s="3315"/>
      <c r="G32" s="3315"/>
      <c r="H32" s="3315"/>
      <c r="I32" s="3315"/>
      <c r="J32" s="3315"/>
    </row>
    <row r="33" spans="1:10">
      <c r="A33" s="2999"/>
      <c r="B33" s="2999"/>
      <c r="E33" s="3315"/>
      <c r="F33" s="3315"/>
      <c r="G33" s="3315"/>
      <c r="H33" s="3315"/>
      <c r="I33" s="3315"/>
      <c r="J33" s="3315"/>
    </row>
    <row r="34" spans="1:10">
      <c r="E34" s="3315"/>
      <c r="F34" s="3315"/>
      <c r="G34" s="3315"/>
      <c r="H34" s="3315"/>
      <c r="I34" s="3315"/>
      <c r="J34" s="3315"/>
    </row>
    <row r="35" spans="1:10">
      <c r="E35" s="3315"/>
      <c r="F35" s="3315"/>
      <c r="G35" s="3315"/>
      <c r="H35" s="3315"/>
      <c r="I35" s="3315"/>
      <c r="J35" s="3315"/>
    </row>
    <row r="36" spans="1:10">
      <c r="E36" s="3315"/>
      <c r="F36" s="3315"/>
      <c r="G36" s="3315"/>
      <c r="H36" s="3315"/>
      <c r="I36" s="3315"/>
      <c r="J36" s="3315"/>
    </row>
    <row r="37" spans="1:10">
      <c r="E37" s="3315"/>
      <c r="F37" s="3315"/>
      <c r="G37" s="3315"/>
      <c r="H37" s="3315"/>
      <c r="I37" s="3315"/>
      <c r="J37" s="3315"/>
    </row>
    <row r="38" spans="1:10">
      <c r="E38" s="3315"/>
      <c r="F38" s="3315"/>
      <c r="G38" s="3315"/>
      <c r="H38" s="3315"/>
      <c r="I38" s="3315"/>
      <c r="J38" s="3315"/>
    </row>
    <row r="39" spans="1:10">
      <c r="E39" s="3315"/>
      <c r="F39" s="3315"/>
      <c r="G39" s="3315"/>
      <c r="H39" s="3315"/>
      <c r="I39" s="3315"/>
      <c r="J39" s="3315"/>
    </row>
    <row r="40" spans="1:10">
      <c r="E40" s="3315"/>
      <c r="F40" s="3315"/>
      <c r="G40" s="3315"/>
      <c r="H40" s="3315"/>
      <c r="I40" s="3315"/>
      <c r="J40" s="3315"/>
    </row>
    <row r="41" spans="1:10">
      <c r="E41" s="3315"/>
      <c r="F41" s="3315"/>
      <c r="G41" s="3315"/>
      <c r="H41" s="3315"/>
      <c r="I41" s="3315"/>
      <c r="J41" s="3315"/>
    </row>
    <row r="42" spans="1:10">
      <c r="E42" s="3315"/>
      <c r="F42" s="3315"/>
      <c r="G42" s="3315"/>
      <c r="H42" s="3315"/>
      <c r="I42" s="3315"/>
      <c r="J42" s="3315"/>
    </row>
    <row r="43" spans="1:10">
      <c r="E43" s="3315"/>
      <c r="F43" s="3315"/>
      <c r="G43" s="3315"/>
      <c r="H43" s="3315"/>
      <c r="I43" s="3315"/>
      <c r="J43" s="3315"/>
    </row>
    <row r="44" spans="1:10">
      <c r="E44" s="3315"/>
      <c r="F44" s="3315"/>
      <c r="G44" s="3315"/>
      <c r="H44" s="3315"/>
      <c r="I44" s="3315"/>
      <c r="J44" s="3315"/>
    </row>
    <row r="45" spans="1:10">
      <c r="E45" s="3315"/>
      <c r="F45" s="3315"/>
      <c r="G45" s="3315"/>
      <c r="H45" s="3315"/>
      <c r="I45" s="3315"/>
      <c r="J45" s="3315"/>
    </row>
    <row r="46" spans="1:10">
      <c r="E46" s="3315"/>
      <c r="F46" s="3315"/>
      <c r="G46" s="3315"/>
      <c r="H46" s="3315"/>
      <c r="I46" s="3315"/>
      <c r="J46" s="3315"/>
    </row>
    <row r="47" spans="1:10">
      <c r="E47" s="3315"/>
      <c r="F47" s="3315"/>
      <c r="G47" s="3315"/>
      <c r="H47" s="3315"/>
      <c r="I47" s="3315"/>
      <c r="J47" s="3315"/>
    </row>
    <row r="48" spans="1:10">
      <c r="E48" s="3315"/>
      <c r="F48" s="3315"/>
      <c r="G48" s="3315"/>
      <c r="H48" s="3315"/>
      <c r="I48" s="3315"/>
      <c r="J48" s="3315"/>
    </row>
    <row r="49" spans="5:10">
      <c r="E49" s="3315"/>
      <c r="F49" s="3315"/>
      <c r="G49" s="3315"/>
      <c r="H49" s="3315"/>
      <c r="I49" s="3315"/>
      <c r="J49" s="3315"/>
    </row>
    <row r="50" spans="5:10">
      <c r="E50" s="3315"/>
      <c r="F50" s="3315"/>
      <c r="G50" s="3315"/>
      <c r="H50" s="3315"/>
      <c r="I50" s="3315"/>
      <c r="J50" s="3315"/>
    </row>
    <row r="51" spans="5:10">
      <c r="E51" s="3315"/>
      <c r="F51" s="3315"/>
      <c r="G51" s="3315"/>
      <c r="H51" s="3315"/>
      <c r="I51" s="3315"/>
      <c r="J51" s="3315"/>
    </row>
    <row r="52" spans="5:10">
      <c r="E52" s="3315"/>
      <c r="F52" s="3315"/>
      <c r="G52" s="3315"/>
      <c r="H52" s="3315"/>
      <c r="I52" s="3315"/>
      <c r="J52" s="3315"/>
    </row>
    <row r="53" spans="5:10">
      <c r="E53" s="3315"/>
      <c r="F53" s="3315"/>
      <c r="G53" s="3315"/>
      <c r="H53" s="3315"/>
      <c r="I53" s="3315"/>
      <c r="J53" s="3315"/>
    </row>
    <row r="54" spans="5:10">
      <c r="E54" s="3315"/>
      <c r="F54" s="3315"/>
      <c r="G54" s="3315"/>
      <c r="H54" s="3315"/>
      <c r="I54" s="3315"/>
      <c r="J54" s="3315"/>
    </row>
    <row r="55" spans="5:10">
      <c r="E55" s="3315"/>
      <c r="F55" s="3315"/>
      <c r="G55" s="3315"/>
      <c r="H55" s="3315"/>
      <c r="I55" s="3315"/>
      <c r="J55" s="3315"/>
    </row>
  </sheetData>
  <mergeCells count="4">
    <mergeCell ref="A1:N1"/>
    <mergeCell ref="A2:N2"/>
    <mergeCell ref="C4:H4"/>
    <mergeCell ref="I4:N4"/>
  </mergeCells>
  <printOptions horizontalCentered="1" verticalCentered="1" gridLinesSet="0"/>
  <pageMargins left="0.59055118110236227" right="0.59055118110236227" top="0.78740157480314965" bottom="0.78740157480314965" header="0.51181102362204722" footer="0.51181102362204722"/>
  <pageSetup paperSize="9" scale="95" orientation="landscape" horizontalDpi="4294967292" verticalDpi="4294967292"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40B15-8A0B-4122-B18A-5F28CFF9C767}">
  <sheetPr>
    <tabColor rgb="FF00B050"/>
  </sheetPr>
  <dimension ref="A1:W29"/>
  <sheetViews>
    <sheetView showGridLines="0" zoomScaleNormal="100" workbookViewId="0">
      <selection sqref="A1:O1"/>
    </sheetView>
  </sheetViews>
  <sheetFormatPr defaultColWidth="9" defaultRowHeight="21"/>
  <cols>
    <col min="1" max="1" width="10.42578125" style="3350" customWidth="1"/>
    <col min="2" max="2" width="11.5703125" style="3350" customWidth="1"/>
    <col min="3" max="5" width="10.28515625" style="3350" customWidth="1"/>
    <col min="6" max="6" width="11" style="3350" customWidth="1"/>
    <col min="7" max="7" width="11.85546875" style="3350" customWidth="1"/>
    <col min="8" max="10" width="10.28515625" style="3350" customWidth="1"/>
    <col min="11" max="11" width="12" style="3350" customWidth="1"/>
    <col min="12" max="16384" width="9" style="3350"/>
  </cols>
  <sheetData>
    <row r="1" spans="1:12" s="3318" customFormat="1" ht="30">
      <c r="A1" s="3316" t="s">
        <v>2122</v>
      </c>
      <c r="B1" s="3317"/>
      <c r="C1" s="3317"/>
      <c r="D1" s="3317"/>
      <c r="E1" s="3317"/>
      <c r="F1" s="3317"/>
      <c r="G1" s="3317"/>
      <c r="H1" s="3317"/>
      <c r="I1" s="3317"/>
      <c r="J1" s="3317"/>
      <c r="K1" s="3317"/>
    </row>
    <row r="2" spans="1:12" s="3321" customFormat="1" ht="28.9" customHeight="1">
      <c r="A2" s="3319" t="s">
        <v>2123</v>
      </c>
      <c r="B2" s="3320"/>
      <c r="C2" s="3320"/>
      <c r="D2" s="3320"/>
      <c r="E2" s="3320"/>
      <c r="F2" s="3320"/>
      <c r="G2" s="3320"/>
      <c r="H2" s="3320"/>
      <c r="I2" s="3320"/>
      <c r="J2" s="3320"/>
      <c r="K2" s="3320"/>
    </row>
    <row r="3" spans="1:12" s="3321" customFormat="1" ht="24.75">
      <c r="A3" s="3322" t="s">
        <v>2124</v>
      </c>
      <c r="K3" s="3323" t="s">
        <v>2125</v>
      </c>
    </row>
    <row r="4" spans="1:12" s="3321" customFormat="1" ht="120" customHeight="1">
      <c r="A4" s="3324" t="s">
        <v>217</v>
      </c>
      <c r="B4" s="3325"/>
      <c r="C4" s="3326" t="s">
        <v>2126</v>
      </c>
      <c r="D4" s="3327"/>
      <c r="E4" s="3328"/>
      <c r="F4" s="3329" t="s">
        <v>2127</v>
      </c>
      <c r="G4" s="3330"/>
      <c r="H4" s="3329" t="s">
        <v>2128</v>
      </c>
      <c r="I4" s="3330"/>
      <c r="J4" s="3331" t="s">
        <v>2129</v>
      </c>
      <c r="K4" s="3331" t="s">
        <v>2130</v>
      </c>
      <c r="L4" s="3332"/>
    </row>
    <row r="5" spans="1:12" s="3321" customFormat="1" ht="60.75" customHeight="1">
      <c r="A5" s="3333" t="s">
        <v>85</v>
      </c>
      <c r="B5" s="3334" t="s">
        <v>196</v>
      </c>
      <c r="C5" s="3335" t="s">
        <v>2131</v>
      </c>
      <c r="D5" s="3336" t="s">
        <v>2132</v>
      </c>
      <c r="E5" s="3335" t="s">
        <v>2133</v>
      </c>
      <c r="F5" s="3337" t="s">
        <v>2134</v>
      </c>
      <c r="G5" s="3335" t="s">
        <v>2135</v>
      </c>
      <c r="H5" s="3335" t="s">
        <v>2136</v>
      </c>
      <c r="I5" s="3337" t="s">
        <v>2137</v>
      </c>
      <c r="J5" s="3335" t="s">
        <v>2138</v>
      </c>
      <c r="K5" s="3337" t="s">
        <v>2139</v>
      </c>
      <c r="L5" s="3332"/>
    </row>
    <row r="6" spans="1:12" s="3321" customFormat="1" ht="51" customHeight="1">
      <c r="A6" s="3338"/>
      <c r="B6" s="3339"/>
      <c r="C6" s="3340" t="s">
        <v>2140</v>
      </c>
      <c r="D6" s="3335" t="s">
        <v>2141</v>
      </c>
      <c r="E6" s="3335" t="s">
        <v>2142</v>
      </c>
      <c r="F6" s="3335" t="s">
        <v>2143</v>
      </c>
      <c r="G6" s="3335" t="s">
        <v>2144</v>
      </c>
      <c r="H6" s="3335" t="s">
        <v>2145</v>
      </c>
      <c r="I6" s="3335" t="s">
        <v>2146</v>
      </c>
      <c r="J6" s="3335"/>
      <c r="K6" s="3335"/>
    </row>
    <row r="7" spans="1:12" s="3344" customFormat="1" ht="15.95" customHeight="1">
      <c r="A7" s="3341" t="s">
        <v>969</v>
      </c>
      <c r="B7" s="3342" t="s">
        <v>91</v>
      </c>
      <c r="C7" s="3343">
        <v>1989</v>
      </c>
      <c r="D7" s="3343">
        <v>8956</v>
      </c>
      <c r="E7" s="3343">
        <v>2129</v>
      </c>
      <c r="F7" s="3343">
        <v>1203</v>
      </c>
      <c r="G7" s="3343">
        <v>0</v>
      </c>
      <c r="H7" s="3343">
        <v>0</v>
      </c>
      <c r="I7" s="3343">
        <v>0</v>
      </c>
      <c r="J7" s="3343">
        <v>7879</v>
      </c>
      <c r="K7" s="3343">
        <v>411</v>
      </c>
    </row>
    <row r="8" spans="1:12" s="3344" customFormat="1" ht="15.95" customHeight="1">
      <c r="A8" s="3341" t="s">
        <v>970</v>
      </c>
      <c r="B8" s="3342" t="s">
        <v>93</v>
      </c>
      <c r="C8" s="3343">
        <v>7011</v>
      </c>
      <c r="D8" s="3343">
        <v>12820</v>
      </c>
      <c r="E8" s="3343">
        <v>517</v>
      </c>
      <c r="F8" s="3343">
        <v>7285</v>
      </c>
      <c r="G8" s="3343">
        <v>1193</v>
      </c>
      <c r="H8" s="3343">
        <v>0</v>
      </c>
      <c r="I8" s="3343">
        <v>0</v>
      </c>
      <c r="J8" s="3343">
        <v>20883</v>
      </c>
      <c r="K8" s="3343">
        <v>36</v>
      </c>
    </row>
    <row r="9" spans="1:12" s="3344" customFormat="1" ht="15.95" customHeight="1">
      <c r="A9" s="3341" t="s">
        <v>971</v>
      </c>
      <c r="B9" s="3342" t="s">
        <v>95</v>
      </c>
      <c r="C9" s="3343">
        <v>1423</v>
      </c>
      <c r="D9" s="3343">
        <v>1487</v>
      </c>
      <c r="E9" s="3343">
        <v>168</v>
      </c>
      <c r="F9" s="3343">
        <v>780</v>
      </c>
      <c r="G9" s="3343">
        <v>0</v>
      </c>
      <c r="H9" s="3343">
        <v>0</v>
      </c>
      <c r="I9" s="3343">
        <v>0</v>
      </c>
      <c r="J9" s="3343">
        <v>6895</v>
      </c>
      <c r="K9" s="3343">
        <v>357</v>
      </c>
    </row>
    <row r="10" spans="1:12" s="3344" customFormat="1" ht="15.95" customHeight="1">
      <c r="A10" s="3341" t="s">
        <v>972</v>
      </c>
      <c r="B10" s="3342" t="s">
        <v>97</v>
      </c>
      <c r="C10" s="3343">
        <v>4623</v>
      </c>
      <c r="D10" s="3343">
        <v>17333</v>
      </c>
      <c r="E10" s="3343">
        <v>630</v>
      </c>
      <c r="F10" s="3343">
        <v>5325</v>
      </c>
      <c r="G10" s="3343">
        <v>163</v>
      </c>
      <c r="H10" s="3343">
        <v>8106</v>
      </c>
      <c r="I10" s="3343">
        <v>0</v>
      </c>
      <c r="J10" s="3343">
        <v>16015</v>
      </c>
      <c r="K10" s="3343">
        <v>63</v>
      </c>
    </row>
    <row r="11" spans="1:12" s="3344" customFormat="1" ht="15.95" customHeight="1">
      <c r="A11" s="3341" t="s">
        <v>973</v>
      </c>
      <c r="B11" s="3342" t="s">
        <v>99</v>
      </c>
      <c r="C11" s="3343">
        <v>34322</v>
      </c>
      <c r="D11" s="3343">
        <v>25419</v>
      </c>
      <c r="E11" s="3343">
        <v>1669</v>
      </c>
      <c r="F11" s="3343">
        <v>7527</v>
      </c>
      <c r="G11" s="3343">
        <v>27930</v>
      </c>
      <c r="H11" s="3343">
        <v>7485</v>
      </c>
      <c r="I11" s="3343">
        <v>7236</v>
      </c>
      <c r="J11" s="3343">
        <v>35207</v>
      </c>
      <c r="K11" s="3343">
        <v>1669</v>
      </c>
    </row>
    <row r="12" spans="1:12" s="3344" customFormat="1" ht="15.95" customHeight="1">
      <c r="A12" s="3341" t="s">
        <v>974</v>
      </c>
      <c r="B12" s="3342" t="s">
        <v>101</v>
      </c>
      <c r="C12" s="3343">
        <v>386</v>
      </c>
      <c r="D12" s="3343">
        <v>417</v>
      </c>
      <c r="E12" s="3343">
        <v>0</v>
      </c>
      <c r="F12" s="3343">
        <v>140</v>
      </c>
      <c r="G12" s="3343">
        <v>0</v>
      </c>
      <c r="H12" s="3343">
        <v>0</v>
      </c>
      <c r="I12" s="3343">
        <v>0</v>
      </c>
      <c r="J12" s="3343">
        <v>1197</v>
      </c>
      <c r="K12" s="3343">
        <v>593</v>
      </c>
    </row>
    <row r="13" spans="1:12" s="3344" customFormat="1" ht="15.95" customHeight="1">
      <c r="A13" s="3341" t="s">
        <v>976</v>
      </c>
      <c r="B13" s="3342" t="s">
        <v>103</v>
      </c>
      <c r="C13" s="3343">
        <v>267</v>
      </c>
      <c r="D13" s="3343">
        <v>10839</v>
      </c>
      <c r="E13" s="3343">
        <v>69</v>
      </c>
      <c r="F13" s="3343">
        <v>259</v>
      </c>
      <c r="G13" s="3343">
        <v>51</v>
      </c>
      <c r="H13" s="3343">
        <v>32143</v>
      </c>
      <c r="I13" s="3343">
        <v>7175</v>
      </c>
      <c r="J13" s="3343">
        <v>2098</v>
      </c>
      <c r="K13" s="3343">
        <v>100</v>
      </c>
    </row>
    <row r="14" spans="1:12" s="3344" customFormat="1" ht="15.95" customHeight="1">
      <c r="A14" s="3341" t="s">
        <v>977</v>
      </c>
      <c r="B14" s="3342" t="s">
        <v>105</v>
      </c>
      <c r="C14" s="3343">
        <v>830</v>
      </c>
      <c r="D14" s="3343">
        <v>859</v>
      </c>
      <c r="E14" s="3343">
        <v>148</v>
      </c>
      <c r="F14" s="3343">
        <v>2235</v>
      </c>
      <c r="G14" s="3343">
        <v>0</v>
      </c>
      <c r="H14" s="3343">
        <v>0</v>
      </c>
      <c r="I14" s="3343">
        <v>0</v>
      </c>
      <c r="J14" s="3343">
        <v>0</v>
      </c>
      <c r="K14" s="3343">
        <v>169</v>
      </c>
    </row>
    <row r="15" spans="1:12" s="3344" customFormat="1" ht="15.95" customHeight="1">
      <c r="A15" s="3341" t="s">
        <v>1809</v>
      </c>
      <c r="B15" s="3342" t="s">
        <v>107</v>
      </c>
      <c r="C15" s="3343">
        <v>52</v>
      </c>
      <c r="D15" s="3343">
        <v>1062</v>
      </c>
      <c r="E15" s="3343">
        <v>79</v>
      </c>
      <c r="F15" s="3343">
        <v>1238</v>
      </c>
      <c r="G15" s="3343">
        <v>0</v>
      </c>
      <c r="H15" s="3343">
        <v>0</v>
      </c>
      <c r="I15" s="3343">
        <v>0</v>
      </c>
      <c r="J15" s="3343">
        <v>3103</v>
      </c>
      <c r="K15" s="3343">
        <v>51</v>
      </c>
    </row>
    <row r="16" spans="1:12" s="3344" customFormat="1" ht="15.95" customHeight="1">
      <c r="A16" s="3341" t="s">
        <v>978</v>
      </c>
      <c r="B16" s="3342" t="s">
        <v>109</v>
      </c>
      <c r="C16" s="3343">
        <v>9022</v>
      </c>
      <c r="D16" s="3343">
        <v>10340</v>
      </c>
      <c r="E16" s="3343">
        <v>1869</v>
      </c>
      <c r="F16" s="3343">
        <v>23</v>
      </c>
      <c r="G16" s="3343">
        <v>9</v>
      </c>
      <c r="H16" s="3343">
        <v>0</v>
      </c>
      <c r="I16" s="3343">
        <v>0</v>
      </c>
      <c r="J16" s="3343">
        <v>4539</v>
      </c>
      <c r="K16" s="3343">
        <v>878</v>
      </c>
    </row>
    <row r="17" spans="1:23" s="3344" customFormat="1" ht="15.95" customHeight="1">
      <c r="A17" s="3341" t="s">
        <v>210</v>
      </c>
      <c r="B17" s="3342" t="s">
        <v>111</v>
      </c>
      <c r="C17" s="3343">
        <v>559</v>
      </c>
      <c r="D17" s="3343">
        <v>2492</v>
      </c>
      <c r="E17" s="3343">
        <v>428</v>
      </c>
      <c r="F17" s="3343">
        <v>485</v>
      </c>
      <c r="G17" s="3343">
        <v>0</v>
      </c>
      <c r="H17" s="3343">
        <v>8</v>
      </c>
      <c r="I17" s="3343">
        <v>5</v>
      </c>
      <c r="J17" s="3343">
        <v>2156</v>
      </c>
      <c r="K17" s="3343">
        <v>252</v>
      </c>
    </row>
    <row r="18" spans="1:23" s="3344" customFormat="1" ht="15.95" customHeight="1">
      <c r="A18" s="3341" t="s">
        <v>979</v>
      </c>
      <c r="B18" s="3342" t="s">
        <v>113</v>
      </c>
      <c r="C18" s="3343">
        <v>21</v>
      </c>
      <c r="D18" s="3343">
        <v>5</v>
      </c>
      <c r="E18" s="3343">
        <v>0</v>
      </c>
      <c r="F18" s="3343">
        <v>61</v>
      </c>
      <c r="G18" s="3343">
        <v>126</v>
      </c>
      <c r="H18" s="3343">
        <v>0</v>
      </c>
      <c r="I18" s="3343">
        <v>0</v>
      </c>
      <c r="J18" s="3343">
        <v>56</v>
      </c>
      <c r="K18" s="3343">
        <v>0</v>
      </c>
    </row>
    <row r="19" spans="1:23" s="3344" customFormat="1" ht="15.95" customHeight="1">
      <c r="A19" s="3341" t="s">
        <v>114</v>
      </c>
      <c r="B19" s="3342" t="s">
        <v>115</v>
      </c>
      <c r="C19" s="3343">
        <v>2243</v>
      </c>
      <c r="D19" s="3343">
        <v>29116</v>
      </c>
      <c r="E19" s="3343">
        <v>13</v>
      </c>
      <c r="F19" s="3343">
        <v>928</v>
      </c>
      <c r="G19" s="3343">
        <v>641</v>
      </c>
      <c r="H19" s="3343">
        <v>4254</v>
      </c>
      <c r="I19" s="3343">
        <v>14959</v>
      </c>
      <c r="J19" s="3343">
        <v>19712</v>
      </c>
      <c r="K19" s="3343">
        <v>1</v>
      </c>
    </row>
    <row r="20" spans="1:23" s="3344" customFormat="1" ht="15.95" customHeight="1">
      <c r="A20" s="3341" t="s">
        <v>981</v>
      </c>
      <c r="B20" s="3342" t="s">
        <v>117</v>
      </c>
      <c r="C20" s="3343">
        <v>267</v>
      </c>
      <c r="D20" s="3343">
        <v>10839</v>
      </c>
      <c r="E20" s="3343">
        <v>69</v>
      </c>
      <c r="F20" s="3343">
        <v>259</v>
      </c>
      <c r="G20" s="3343">
        <v>0</v>
      </c>
      <c r="H20" s="3343">
        <v>32143</v>
      </c>
      <c r="I20" s="3343">
        <v>7175</v>
      </c>
      <c r="J20" s="3343">
        <v>2098</v>
      </c>
      <c r="K20" s="3343">
        <v>73</v>
      </c>
    </row>
    <row r="21" spans="1:23" s="3344" customFormat="1" ht="15.95" customHeight="1">
      <c r="A21" s="3341" t="s">
        <v>118</v>
      </c>
      <c r="B21" s="3342" t="s">
        <v>119</v>
      </c>
      <c r="C21" s="3343">
        <v>1426</v>
      </c>
      <c r="D21" s="3343">
        <v>10128</v>
      </c>
      <c r="E21" s="3343">
        <v>898</v>
      </c>
      <c r="F21" s="3343">
        <v>342</v>
      </c>
      <c r="G21" s="3343">
        <v>0</v>
      </c>
      <c r="H21" s="3343">
        <v>200</v>
      </c>
      <c r="I21" s="3343">
        <v>157</v>
      </c>
      <c r="J21" s="3343">
        <v>4634</v>
      </c>
      <c r="K21" s="3343">
        <v>132</v>
      </c>
    </row>
    <row r="22" spans="1:23" s="3344" customFormat="1" ht="15.95" customHeight="1">
      <c r="A22" s="3341" t="s">
        <v>982</v>
      </c>
      <c r="B22" s="3342" t="s">
        <v>121</v>
      </c>
      <c r="C22" s="3343">
        <v>143</v>
      </c>
      <c r="D22" s="3343">
        <v>516</v>
      </c>
      <c r="E22" s="3343">
        <v>125</v>
      </c>
      <c r="F22" s="3343">
        <v>693</v>
      </c>
      <c r="G22" s="3343">
        <v>0</v>
      </c>
      <c r="H22" s="3343">
        <v>0</v>
      </c>
      <c r="I22" s="3343">
        <v>0</v>
      </c>
      <c r="J22" s="3343">
        <v>291</v>
      </c>
      <c r="K22" s="3343">
        <v>97</v>
      </c>
    </row>
    <row r="23" spans="1:23" s="3344" customFormat="1" ht="15.95" customHeight="1">
      <c r="A23" s="3341" t="s">
        <v>984</v>
      </c>
      <c r="B23" s="3342" t="s">
        <v>123</v>
      </c>
      <c r="C23" s="3343">
        <v>5424</v>
      </c>
      <c r="D23" s="3343">
        <v>4496</v>
      </c>
      <c r="E23" s="3343">
        <v>88</v>
      </c>
      <c r="F23" s="3343">
        <v>606</v>
      </c>
      <c r="G23" s="3343">
        <v>229</v>
      </c>
      <c r="H23" s="3343">
        <v>0</v>
      </c>
      <c r="I23" s="3343">
        <v>0</v>
      </c>
      <c r="J23" s="3343">
        <v>5747</v>
      </c>
      <c r="K23" s="3343">
        <v>1414</v>
      </c>
    </row>
    <row r="24" spans="1:23" s="3344" customFormat="1" ht="15.95" customHeight="1">
      <c r="A24" s="3341" t="s">
        <v>1811</v>
      </c>
      <c r="B24" s="3342" t="s">
        <v>125</v>
      </c>
      <c r="C24" s="3343">
        <v>723</v>
      </c>
      <c r="D24" s="3343">
        <v>12110</v>
      </c>
      <c r="E24" s="3343">
        <v>1576</v>
      </c>
      <c r="F24" s="3343">
        <v>149</v>
      </c>
      <c r="G24" s="3343">
        <v>0</v>
      </c>
      <c r="H24" s="3343">
        <v>0</v>
      </c>
      <c r="I24" s="3343">
        <v>0</v>
      </c>
      <c r="J24" s="3343">
        <v>10200</v>
      </c>
      <c r="K24" s="3343">
        <v>713</v>
      </c>
    </row>
    <row r="25" spans="1:23" s="3344" customFormat="1" ht="15.95" customHeight="1">
      <c r="A25" s="3341" t="s">
        <v>985</v>
      </c>
      <c r="B25" s="3342" t="s">
        <v>127</v>
      </c>
      <c r="C25" s="3343">
        <v>163</v>
      </c>
      <c r="D25" s="3343">
        <v>504</v>
      </c>
      <c r="E25" s="3343">
        <v>65</v>
      </c>
      <c r="F25" s="3343">
        <v>104</v>
      </c>
      <c r="G25" s="3343">
        <v>0</v>
      </c>
      <c r="H25" s="3343">
        <v>547</v>
      </c>
      <c r="I25" s="3343">
        <v>903</v>
      </c>
      <c r="J25" s="3343">
        <v>369</v>
      </c>
      <c r="K25" s="3343">
        <v>4</v>
      </c>
    </row>
    <row r="26" spans="1:23" s="3344" customFormat="1" ht="15.95" customHeight="1">
      <c r="A26" s="3341" t="s">
        <v>128</v>
      </c>
      <c r="B26" s="3342" t="s">
        <v>129</v>
      </c>
      <c r="C26" s="3343">
        <v>144</v>
      </c>
      <c r="D26" s="3343">
        <v>2571</v>
      </c>
      <c r="E26" s="3343">
        <v>46</v>
      </c>
      <c r="F26" s="3343">
        <v>23</v>
      </c>
      <c r="G26" s="3343">
        <v>0</v>
      </c>
      <c r="H26" s="3343">
        <v>210</v>
      </c>
      <c r="I26" s="3343">
        <v>180</v>
      </c>
      <c r="J26" s="3343">
        <v>698</v>
      </c>
      <c r="K26" s="3343">
        <v>423</v>
      </c>
    </row>
    <row r="27" spans="1:23" s="3321" customFormat="1" ht="21" customHeight="1">
      <c r="A27" s="3345" t="s">
        <v>424</v>
      </c>
      <c r="B27" s="3346" t="s">
        <v>131</v>
      </c>
      <c r="C27" s="3347">
        <f t="shared" ref="C27:K27" si="0">SUM(C7:C26)</f>
        <v>71038</v>
      </c>
      <c r="D27" s="3347">
        <f t="shared" si="0"/>
        <v>162309</v>
      </c>
      <c r="E27" s="3347">
        <f t="shared" si="0"/>
        <v>10586</v>
      </c>
      <c r="F27" s="3348">
        <f t="shared" si="0"/>
        <v>29665</v>
      </c>
      <c r="G27" s="3348">
        <f t="shared" si="0"/>
        <v>30342</v>
      </c>
      <c r="H27" s="3348">
        <f t="shared" si="0"/>
        <v>85096</v>
      </c>
      <c r="I27" s="3348">
        <f t="shared" si="0"/>
        <v>37790</v>
      </c>
      <c r="J27" s="3348">
        <f t="shared" si="0"/>
        <v>143777</v>
      </c>
      <c r="K27" s="3348">
        <f t="shared" si="0"/>
        <v>7436</v>
      </c>
    </row>
    <row r="28" spans="1:23" ht="24.75">
      <c r="A28" s="3349"/>
      <c r="L28" s="3344"/>
      <c r="M28" s="3344"/>
      <c r="N28" s="3344"/>
      <c r="O28" s="3344"/>
      <c r="P28" s="3344"/>
      <c r="Q28" s="3344"/>
      <c r="R28" s="3344"/>
      <c r="S28" s="3344"/>
      <c r="T28" s="3344"/>
      <c r="U28" s="3344"/>
      <c r="V28" s="3344"/>
      <c r="W28" s="3344"/>
    </row>
    <row r="29" spans="1:23" ht="24.75">
      <c r="A29" s="3351"/>
      <c r="L29" s="3344"/>
      <c r="M29" s="3344"/>
      <c r="N29" s="3344"/>
      <c r="O29" s="3344"/>
      <c r="P29" s="3344"/>
      <c r="Q29" s="3344"/>
      <c r="R29" s="3344"/>
      <c r="S29" s="3344"/>
      <c r="T29" s="3344"/>
      <c r="U29" s="3344"/>
      <c r="V29" s="3344"/>
      <c r="W29" s="3344"/>
    </row>
  </sheetData>
  <mergeCells count="3">
    <mergeCell ref="C4:E4"/>
    <mergeCell ref="F4:G4"/>
    <mergeCell ref="H4:I4"/>
  </mergeCells>
  <printOptions horizontalCentered="1" verticalCentered="1"/>
  <pageMargins left="0.59055118110236227" right="0.70866141732283472" top="0.43307086614173229" bottom="0.43307086614173229" header="0.51181102362204722" footer="0.51181102362204722"/>
  <pageSetup paperSize="9" scale="76"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07C3C-CEF0-4644-8B66-027738E387BE}">
  <sheetPr>
    <tabColor rgb="FF00B050"/>
  </sheetPr>
  <dimension ref="A1:H22"/>
  <sheetViews>
    <sheetView showGridLines="0" zoomScale="75" zoomScaleNormal="75" workbookViewId="0">
      <selection sqref="A1:O1"/>
    </sheetView>
  </sheetViews>
  <sheetFormatPr defaultColWidth="9" defaultRowHeight="15.75"/>
  <cols>
    <col min="1" max="1" width="23.28515625" style="3354" customWidth="1"/>
    <col min="2" max="2" width="48.5703125" style="3354" customWidth="1"/>
    <col min="3" max="7" width="11.140625" style="2617" customWidth="1"/>
    <col min="8" max="16384" width="9" style="2617"/>
  </cols>
  <sheetData>
    <row r="1" spans="1:8" s="3354" customFormat="1" ht="18.75" customHeight="1">
      <c r="A1" s="3352" t="s">
        <v>2147</v>
      </c>
      <c r="B1" s="3352"/>
      <c r="C1" s="3352"/>
      <c r="D1" s="3352"/>
      <c r="E1" s="3352"/>
      <c r="F1" s="3352"/>
      <c r="G1" s="3352"/>
      <c r="H1" s="3353"/>
    </row>
    <row r="2" spans="1:8" s="3354" customFormat="1">
      <c r="A2" s="3355" t="s">
        <v>2148</v>
      </c>
      <c r="B2" s="3355"/>
      <c r="C2" s="3355"/>
      <c r="D2" s="3355"/>
      <c r="E2" s="3355"/>
      <c r="F2" s="3355"/>
      <c r="G2" s="3355"/>
      <c r="H2" s="3353"/>
    </row>
    <row r="3" spans="1:8" s="3354" customFormat="1">
      <c r="A3" s="3353" t="s">
        <v>2149</v>
      </c>
      <c r="B3" s="3353"/>
      <c r="C3" s="3353"/>
      <c r="D3" s="3353"/>
      <c r="E3" s="3353"/>
      <c r="F3" s="3356" t="s">
        <v>2150</v>
      </c>
      <c r="G3" s="3356"/>
      <c r="H3" s="3353"/>
    </row>
    <row r="4" spans="1:8" s="3354" customFormat="1" ht="50.1" customHeight="1">
      <c r="A4" s="3357" t="s">
        <v>2151</v>
      </c>
      <c r="B4" s="3358" t="s">
        <v>2152</v>
      </c>
      <c r="C4" s="3359">
        <v>1433</v>
      </c>
      <c r="D4" s="3359">
        <v>1434</v>
      </c>
      <c r="E4" s="3359">
        <v>1435</v>
      </c>
      <c r="F4" s="3359">
        <v>1436</v>
      </c>
      <c r="G4" s="3359">
        <v>1437</v>
      </c>
      <c r="H4" s="3353"/>
    </row>
    <row r="5" spans="1:8" ht="31.5" customHeight="1">
      <c r="A5" s="3360"/>
      <c r="B5" s="3361" t="s">
        <v>2153</v>
      </c>
      <c r="C5" s="3362">
        <v>77859</v>
      </c>
      <c r="D5" s="3362">
        <v>77848</v>
      </c>
      <c r="E5" s="3362">
        <v>80099</v>
      </c>
      <c r="F5" s="3362">
        <v>71392</v>
      </c>
      <c r="G5" s="3362">
        <v>71038</v>
      </c>
      <c r="H5" s="3363"/>
    </row>
    <row r="6" spans="1:8" ht="30" customHeight="1">
      <c r="A6" s="3364" t="s">
        <v>2154</v>
      </c>
      <c r="B6" s="3365" t="s">
        <v>2155</v>
      </c>
      <c r="C6" s="3366">
        <v>151332</v>
      </c>
      <c r="D6" s="3366">
        <v>167307</v>
      </c>
      <c r="E6" s="3366">
        <v>127434</v>
      </c>
      <c r="F6" s="3366">
        <v>153670</v>
      </c>
      <c r="G6" s="3366">
        <v>162309</v>
      </c>
      <c r="H6" s="3363"/>
    </row>
    <row r="7" spans="1:8" ht="31.5" hidden="1" customHeight="1">
      <c r="A7" s="3367"/>
      <c r="B7" s="3365"/>
      <c r="C7" s="3366"/>
      <c r="D7" s="3366"/>
      <c r="E7" s="3366"/>
      <c r="F7" s="3366"/>
      <c r="G7" s="3366"/>
      <c r="H7" s="3363"/>
    </row>
    <row r="8" spans="1:8" ht="35.1" customHeight="1">
      <c r="A8" s="3367" t="s">
        <v>2156</v>
      </c>
      <c r="B8" s="3368" t="s">
        <v>2157</v>
      </c>
      <c r="C8" s="3369">
        <v>15144</v>
      </c>
      <c r="D8" s="3369">
        <v>15252</v>
      </c>
      <c r="E8" s="3369">
        <v>17627</v>
      </c>
      <c r="F8" s="3369">
        <v>12158</v>
      </c>
      <c r="G8" s="3369">
        <v>10586</v>
      </c>
      <c r="H8" s="3363"/>
    </row>
    <row r="9" spans="1:8" ht="30" customHeight="1">
      <c r="A9" s="3360" t="s">
        <v>2158</v>
      </c>
      <c r="B9" s="3365" t="s">
        <v>2159</v>
      </c>
      <c r="C9" s="3366">
        <v>39699</v>
      </c>
      <c r="D9" s="3366">
        <v>29882</v>
      </c>
      <c r="E9" s="3366">
        <v>34676</v>
      </c>
      <c r="F9" s="3366">
        <v>33294</v>
      </c>
      <c r="G9" s="3366">
        <v>29665</v>
      </c>
      <c r="H9" s="3363"/>
    </row>
    <row r="10" spans="1:8" ht="30" customHeight="1">
      <c r="A10" s="3370" t="s">
        <v>2160</v>
      </c>
      <c r="B10" s="3368" t="s">
        <v>2161</v>
      </c>
      <c r="C10" s="3369">
        <v>34224</v>
      </c>
      <c r="D10" s="3369">
        <v>36087</v>
      </c>
      <c r="E10" s="3369">
        <v>33593</v>
      </c>
      <c r="F10" s="3369">
        <v>32264</v>
      </c>
      <c r="G10" s="3369">
        <v>30342</v>
      </c>
      <c r="H10" s="3363"/>
    </row>
    <row r="11" spans="1:8" ht="31.5" customHeight="1">
      <c r="A11" s="3371" t="s">
        <v>2162</v>
      </c>
      <c r="B11" s="3372"/>
      <c r="C11" s="3369">
        <v>173638</v>
      </c>
      <c r="D11" s="3369">
        <v>138667</v>
      </c>
      <c r="E11" s="3369">
        <v>130820</v>
      </c>
      <c r="F11" s="3369">
        <v>132417</v>
      </c>
      <c r="G11" s="3369">
        <v>143777</v>
      </c>
      <c r="H11" s="3363"/>
    </row>
    <row r="12" spans="1:8" ht="31.5" customHeight="1">
      <c r="A12" s="3373" t="s">
        <v>2163</v>
      </c>
      <c r="B12" s="3361" t="s">
        <v>2164</v>
      </c>
      <c r="C12" s="3362">
        <v>23631</v>
      </c>
      <c r="D12" s="3362">
        <v>19407</v>
      </c>
      <c r="E12" s="3362">
        <v>27413</v>
      </c>
      <c r="F12" s="3362">
        <v>48260</v>
      </c>
      <c r="G12" s="3362">
        <v>85096</v>
      </c>
      <c r="H12" s="3363"/>
    </row>
    <row r="13" spans="1:8" ht="28.5" customHeight="1">
      <c r="A13" s="3370" t="s">
        <v>2165</v>
      </c>
      <c r="B13" s="3368" t="s">
        <v>2166</v>
      </c>
      <c r="C13" s="3374">
        <v>17955</v>
      </c>
      <c r="D13" s="3374">
        <v>11286</v>
      </c>
      <c r="E13" s="3374">
        <v>49554</v>
      </c>
      <c r="F13" s="3374">
        <v>16821</v>
      </c>
      <c r="G13" s="3374">
        <v>37790</v>
      </c>
      <c r="H13" s="3363"/>
    </row>
    <row r="14" spans="1:8">
      <c r="A14" s="3353"/>
      <c r="B14" s="3353"/>
      <c r="C14" s="3363"/>
      <c r="D14" s="3375"/>
      <c r="E14" s="3375"/>
      <c r="F14" s="3375"/>
      <c r="G14" s="3375"/>
      <c r="H14" s="3363"/>
    </row>
    <row r="15" spans="1:8">
      <c r="D15" s="2615"/>
      <c r="E15" s="2615"/>
      <c r="F15" s="2615"/>
      <c r="G15" s="2615"/>
    </row>
    <row r="16" spans="1:8">
      <c r="D16" s="2615"/>
      <c r="E16" s="2615"/>
      <c r="F16" s="2615"/>
      <c r="G16" s="2615"/>
    </row>
    <row r="17" spans="4:7">
      <c r="D17" s="2615"/>
      <c r="E17" s="2615"/>
      <c r="F17" s="2615"/>
      <c r="G17" s="2615"/>
    </row>
    <row r="18" spans="4:7">
      <c r="D18" s="2615"/>
      <c r="E18" s="2615"/>
      <c r="F18" s="2615"/>
      <c r="G18" s="2615"/>
    </row>
    <row r="19" spans="4:7">
      <c r="D19" s="2615"/>
      <c r="E19" s="2615"/>
      <c r="F19" s="2615"/>
      <c r="G19" s="2615"/>
    </row>
    <row r="20" spans="4:7">
      <c r="D20" s="2615"/>
      <c r="E20" s="2615"/>
      <c r="F20" s="2615"/>
      <c r="G20" s="2615"/>
    </row>
    <row r="21" spans="4:7">
      <c r="D21" s="2615"/>
      <c r="E21" s="2615"/>
      <c r="F21" s="2615"/>
      <c r="G21" s="2615"/>
    </row>
    <row r="22" spans="4:7">
      <c r="D22" s="2615"/>
      <c r="E22" s="2615"/>
      <c r="F22" s="2615"/>
      <c r="G22" s="2615"/>
    </row>
  </sheetData>
  <mergeCells count="3">
    <mergeCell ref="A1:G1"/>
    <mergeCell ref="F3:G3"/>
    <mergeCell ref="A11:B11"/>
  </mergeCells>
  <printOptions horizontalCentered="1" verticalCentered="1" gridLinesSet="0"/>
  <pageMargins left="0.74803149606299213" right="0.74803149606299213" top="0.98425196850393704" bottom="0.98425196850393704" header="0.51181102362204722" footer="0.51181102362204722"/>
  <pageSetup paperSize="9" scale="76" orientation="landscape" horizontalDpi="4294967292" verticalDpi="4294967292"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B2732-44B6-4709-974A-CCD90902C223}">
  <sheetPr>
    <tabColor rgb="FF00B050"/>
  </sheetPr>
  <dimension ref="A1:G12"/>
  <sheetViews>
    <sheetView zoomScale="75" zoomScaleNormal="75" workbookViewId="0">
      <selection sqref="A1:O1"/>
    </sheetView>
  </sheetViews>
  <sheetFormatPr defaultColWidth="13.5703125" defaultRowHeight="24.95" customHeight="1"/>
  <cols>
    <col min="1" max="1" width="18.5703125" style="3383" customWidth="1"/>
    <col min="2" max="2" width="23.85546875" style="3383" customWidth="1"/>
    <col min="3" max="7" width="11.5703125" style="3383" customWidth="1"/>
    <col min="8" max="16384" width="13.5703125" style="3383"/>
  </cols>
  <sheetData>
    <row r="1" spans="1:7" s="2537" customFormat="1" ht="47.25" customHeight="1">
      <c r="A1" s="3376" t="s">
        <v>2167</v>
      </c>
      <c r="B1" s="3377"/>
      <c r="C1" s="3377"/>
      <c r="D1" s="3377"/>
      <c r="E1" s="3377"/>
      <c r="F1" s="3377"/>
      <c r="G1" s="3377"/>
    </row>
    <row r="2" spans="1:7" s="2537" customFormat="1" ht="42.75" customHeight="1">
      <c r="A2" s="2538" t="s">
        <v>2168</v>
      </c>
      <c r="B2" s="2539"/>
      <c r="C2" s="2539"/>
      <c r="D2" s="2539"/>
      <c r="E2" s="2539"/>
      <c r="F2" s="2539"/>
      <c r="G2" s="2539"/>
    </row>
    <row r="3" spans="1:7" s="2537" customFormat="1" ht="21.6" customHeight="1">
      <c r="A3" s="2540" t="s">
        <v>2169</v>
      </c>
      <c r="B3" s="2541"/>
      <c r="C3" s="2541"/>
      <c r="D3" s="2541"/>
      <c r="E3" s="2541"/>
      <c r="F3" s="2541"/>
      <c r="G3" s="2541" t="s">
        <v>2170</v>
      </c>
    </row>
    <row r="4" spans="1:7" s="2537" customFormat="1" ht="55.5" customHeight="1">
      <c r="A4" s="2543" t="s">
        <v>1763</v>
      </c>
      <c r="B4" s="2544" t="s">
        <v>1764</v>
      </c>
      <c r="C4" s="2547" t="s">
        <v>1765</v>
      </c>
      <c r="D4" s="2547"/>
      <c r="E4" s="2547"/>
      <c r="F4" s="2547"/>
      <c r="G4" s="2547"/>
    </row>
    <row r="5" spans="1:7" s="2537" customFormat="1" ht="50.25" customHeight="1">
      <c r="A5" s="2543"/>
      <c r="B5" s="2544"/>
      <c r="C5" s="2547" t="s">
        <v>1767</v>
      </c>
      <c r="D5" s="2547"/>
      <c r="E5" s="2547"/>
      <c r="F5" s="2547"/>
      <c r="G5" s="2547"/>
    </row>
    <row r="6" spans="1:7" s="2537" customFormat="1" ht="24.95" customHeight="1">
      <c r="A6" s="2543"/>
      <c r="B6" s="2544"/>
      <c r="C6" s="3378">
        <v>2012</v>
      </c>
      <c r="D6" s="3378">
        <v>2013</v>
      </c>
      <c r="E6" s="3378">
        <v>2014</v>
      </c>
      <c r="F6" s="3378">
        <v>2015</v>
      </c>
      <c r="G6" s="3378">
        <v>2016</v>
      </c>
    </row>
    <row r="7" spans="1:7" s="2537" customFormat="1" ht="24.95" customHeight="1">
      <c r="A7" s="3379" t="s">
        <v>1822</v>
      </c>
      <c r="B7" s="3380" t="s">
        <v>1821</v>
      </c>
      <c r="C7" s="2553">
        <v>7.44</v>
      </c>
      <c r="D7" s="2553">
        <v>6.06</v>
      </c>
      <c r="E7" s="2553">
        <v>7.73</v>
      </c>
      <c r="F7" s="2553">
        <v>5.98</v>
      </c>
      <c r="G7" s="2553">
        <v>7.36</v>
      </c>
    </row>
    <row r="8" spans="1:7" s="2537" customFormat="1" ht="24.95" customHeight="1">
      <c r="A8" s="3379" t="s">
        <v>1890</v>
      </c>
      <c r="B8" s="3380" t="s">
        <v>1891</v>
      </c>
      <c r="C8" s="2553">
        <v>1.01</v>
      </c>
      <c r="D8" s="2553">
        <v>0.75</v>
      </c>
      <c r="E8" s="2553">
        <v>0.39</v>
      </c>
      <c r="F8" s="2553">
        <v>0.47</v>
      </c>
      <c r="G8" s="2553">
        <v>0.52</v>
      </c>
    </row>
    <row r="9" spans="1:7" s="2537" customFormat="1" ht="24.95" customHeight="1">
      <c r="A9" s="3379" t="s">
        <v>1824</v>
      </c>
      <c r="B9" s="3380" t="s">
        <v>1823</v>
      </c>
      <c r="C9" s="2553">
        <v>0.23</v>
      </c>
      <c r="D9" s="2553">
        <v>0.12</v>
      </c>
      <c r="E9" s="2553">
        <v>0.08</v>
      </c>
      <c r="F9" s="2553">
        <v>0.08</v>
      </c>
      <c r="G9" s="2553">
        <v>0.1</v>
      </c>
    </row>
    <row r="10" spans="1:7" s="2537" customFormat="1" ht="24.95" customHeight="1">
      <c r="A10" s="3379" t="s">
        <v>2171</v>
      </c>
      <c r="B10" s="3380" t="s">
        <v>1825</v>
      </c>
      <c r="C10" s="2553">
        <v>3.91</v>
      </c>
      <c r="D10" s="2553">
        <v>3.48</v>
      </c>
      <c r="E10" s="2553">
        <v>3.85</v>
      </c>
      <c r="F10" s="2553">
        <v>2.46</v>
      </c>
      <c r="G10" s="2553">
        <v>2.34</v>
      </c>
    </row>
    <row r="11" spans="1:7" s="2537" customFormat="1" ht="24.95" customHeight="1">
      <c r="A11" s="3381" t="s">
        <v>2172</v>
      </c>
      <c r="B11" s="3382" t="s">
        <v>1839</v>
      </c>
      <c r="C11" s="2553">
        <v>1.06</v>
      </c>
      <c r="D11" s="2553">
        <v>0.79</v>
      </c>
      <c r="E11" s="2553">
        <v>0.42</v>
      </c>
      <c r="F11" s="2553">
        <v>0.4</v>
      </c>
      <c r="G11" s="2553">
        <v>0.32</v>
      </c>
    </row>
    <row r="12" spans="1:7" ht="24.95" customHeight="1">
      <c r="A12" s="2726" t="s">
        <v>1848</v>
      </c>
      <c r="B12" s="2726"/>
      <c r="C12" s="2786"/>
      <c r="D12" s="2786"/>
      <c r="E12" s="2839"/>
      <c r="F12" s="2839"/>
      <c r="G12" s="2613" t="s">
        <v>1849</v>
      </c>
    </row>
  </sheetData>
  <mergeCells count="7">
    <mergeCell ref="A12:B12"/>
    <mergeCell ref="A1:G1"/>
    <mergeCell ref="A2:G2"/>
    <mergeCell ref="A4:A6"/>
    <mergeCell ref="B4:B6"/>
    <mergeCell ref="C4:G4"/>
    <mergeCell ref="C5:G5"/>
  </mergeCells>
  <pageMargins left="0.7" right="0.7" top="0.75" bottom="0.75"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B3B5F-407E-4B9C-AD58-0C7B2CB4F9EA}">
  <sheetPr>
    <tabColor theme="9"/>
  </sheetPr>
  <dimension ref="A1:K23"/>
  <sheetViews>
    <sheetView showGridLines="0" zoomScaleNormal="100" workbookViewId="0">
      <selection sqref="A1:C1"/>
    </sheetView>
  </sheetViews>
  <sheetFormatPr defaultColWidth="9" defaultRowHeight="18.75"/>
  <cols>
    <col min="1" max="1" width="19.140625" style="3406" customWidth="1"/>
    <col min="2" max="2" width="30.7109375" style="3387" customWidth="1"/>
    <col min="3" max="3" width="27.5703125" style="3407" customWidth="1"/>
    <col min="4" max="4" width="18.140625" style="3387" bestFit="1" customWidth="1"/>
    <col min="5" max="5" width="22.5703125" style="3387" customWidth="1"/>
    <col min="6" max="6" width="9.42578125" style="3387" customWidth="1"/>
    <col min="7" max="7" width="11.7109375" style="3387" customWidth="1"/>
    <col min="8" max="9" width="9.42578125" style="3387" customWidth="1"/>
    <col min="10" max="11" width="9.42578125" style="3386" customWidth="1"/>
    <col min="12" max="16384" width="9" style="3387"/>
  </cols>
  <sheetData>
    <row r="1" spans="1:11" ht="26.25" customHeight="1">
      <c r="A1" s="3384" t="s">
        <v>2173</v>
      </c>
      <c r="B1" s="3384"/>
      <c r="C1" s="3384"/>
      <c r="D1" s="3385"/>
      <c r="E1" s="3385"/>
      <c r="F1" s="3385"/>
      <c r="G1" s="3385"/>
      <c r="H1" s="3385"/>
      <c r="I1" s="3385"/>
    </row>
    <row r="2" spans="1:11" s="3388" customFormat="1" ht="24" customHeight="1">
      <c r="A2" s="3384" t="s">
        <v>2174</v>
      </c>
      <c r="B2" s="3384"/>
      <c r="C2" s="3384"/>
      <c r="D2" s="3385"/>
      <c r="E2" s="3385"/>
      <c r="F2" s="3385"/>
      <c r="G2" s="3385"/>
      <c r="H2" s="3385"/>
      <c r="I2" s="3385"/>
      <c r="J2" s="3386"/>
      <c r="K2" s="3386"/>
    </row>
    <row r="3" spans="1:11" s="3388" customFormat="1">
      <c r="A3" s="3385"/>
      <c r="B3" s="3385"/>
      <c r="C3" s="3385"/>
      <c r="D3" s="3385"/>
      <c r="E3" s="3385"/>
      <c r="F3" s="3385"/>
      <c r="G3" s="3385"/>
      <c r="H3" s="3385"/>
      <c r="I3" s="3385"/>
      <c r="J3" s="3386"/>
      <c r="K3" s="3386"/>
    </row>
    <row r="4" spans="1:11" s="3388" customFormat="1">
      <c r="A4" s="3389" t="s">
        <v>2175</v>
      </c>
      <c r="C4" s="3390" t="s">
        <v>2176</v>
      </c>
      <c r="J4" s="3386"/>
      <c r="K4" s="3386"/>
    </row>
    <row r="5" spans="1:11" ht="40.5" customHeight="1">
      <c r="A5" s="3391" t="s">
        <v>2151</v>
      </c>
      <c r="B5" s="3391"/>
      <c r="C5" s="3392" t="s">
        <v>2177</v>
      </c>
    </row>
    <row r="6" spans="1:11" ht="52.5" customHeight="1">
      <c r="A6" s="3393" t="s">
        <v>2178</v>
      </c>
      <c r="B6" s="3394" t="s">
        <v>2179</v>
      </c>
      <c r="C6" s="3395">
        <v>249372</v>
      </c>
    </row>
    <row r="7" spans="1:11" ht="38.25" customHeight="1">
      <c r="A7" s="3396"/>
      <c r="B7" s="3397" t="s">
        <v>2180</v>
      </c>
      <c r="C7" s="3398">
        <v>24900</v>
      </c>
    </row>
    <row r="8" spans="1:11" ht="38.25" customHeight="1">
      <c r="A8" s="3396"/>
      <c r="B8" s="3397" t="s">
        <v>2181</v>
      </c>
      <c r="C8" s="3398">
        <f>SUM(C6:C7)</f>
        <v>274272</v>
      </c>
    </row>
    <row r="9" spans="1:11" ht="39" customHeight="1">
      <c r="A9" s="3399" t="s">
        <v>2182</v>
      </c>
      <c r="B9" s="3397" t="s">
        <v>2179</v>
      </c>
      <c r="C9" s="3398">
        <v>6953</v>
      </c>
    </row>
    <row r="10" spans="1:11" ht="36" customHeight="1">
      <c r="A10" s="3396"/>
      <c r="B10" s="3397" t="s">
        <v>2180</v>
      </c>
      <c r="C10" s="3398">
        <v>5530</v>
      </c>
    </row>
    <row r="11" spans="1:11" ht="35.25" customHeight="1">
      <c r="A11" s="3396"/>
      <c r="B11" s="3397" t="s">
        <v>2181</v>
      </c>
      <c r="C11" s="3398">
        <f>SUM(C9:C10)</f>
        <v>12483</v>
      </c>
    </row>
    <row r="12" spans="1:11" ht="18.600000000000001" customHeight="1">
      <c r="A12" s="3399" t="s">
        <v>2183</v>
      </c>
      <c r="B12" s="3400" t="s">
        <v>2184</v>
      </c>
      <c r="C12" s="3401">
        <v>195744</v>
      </c>
    </row>
    <row r="13" spans="1:11" ht="18.75" customHeight="1">
      <c r="A13" s="3396"/>
      <c r="B13" s="3402" t="s">
        <v>2185</v>
      </c>
      <c r="C13" s="3401"/>
    </row>
    <row r="14" spans="1:11" ht="16.5">
      <c r="A14" s="3396"/>
      <c r="B14" s="3400" t="s">
        <v>2186</v>
      </c>
      <c r="C14" s="3401">
        <v>926468</v>
      </c>
    </row>
    <row r="15" spans="1:11" ht="16.5">
      <c r="A15" s="3396"/>
      <c r="B15" s="3402" t="s">
        <v>2187</v>
      </c>
      <c r="C15" s="3401"/>
    </row>
    <row r="16" spans="1:11" ht="16.5">
      <c r="A16" s="3396"/>
      <c r="B16" s="3400" t="s">
        <v>2188</v>
      </c>
      <c r="C16" s="3401">
        <v>158977</v>
      </c>
    </row>
    <row r="17" spans="1:3" ht="18" customHeight="1">
      <c r="A17" s="3396"/>
      <c r="B17" s="3402" t="s">
        <v>2189</v>
      </c>
      <c r="C17" s="3401"/>
    </row>
    <row r="18" spans="1:3" ht="18.600000000000001" customHeight="1">
      <c r="A18" s="3396"/>
      <c r="B18" s="3400" t="s">
        <v>2190</v>
      </c>
      <c r="C18" s="3401">
        <v>3546118</v>
      </c>
    </row>
    <row r="19" spans="1:3" ht="18" customHeight="1">
      <c r="A19" s="3396"/>
      <c r="B19" s="3402" t="s">
        <v>2191</v>
      </c>
      <c r="C19" s="3401"/>
    </row>
    <row r="20" spans="1:3" ht="39.75" customHeight="1">
      <c r="A20" s="3399" t="s">
        <v>2192</v>
      </c>
      <c r="B20" s="3396"/>
      <c r="C20" s="3398">
        <v>109</v>
      </c>
    </row>
    <row r="21" spans="1:3" ht="38.25" customHeight="1">
      <c r="A21" s="3399" t="s">
        <v>2193</v>
      </c>
      <c r="B21" s="3396"/>
      <c r="C21" s="3398">
        <v>217</v>
      </c>
    </row>
    <row r="22" spans="1:3" ht="80.25" customHeight="1">
      <c r="A22" s="3403" t="s">
        <v>2194</v>
      </c>
      <c r="B22" s="3404"/>
      <c r="C22" s="3405">
        <v>9456</v>
      </c>
    </row>
    <row r="23" spans="1:3" ht="18.600000000000001" customHeight="1"/>
  </sheetData>
  <mergeCells count="13">
    <mergeCell ref="A20:B20"/>
    <mergeCell ref="A21:B21"/>
    <mergeCell ref="A22:B22"/>
    <mergeCell ref="A1:C1"/>
    <mergeCell ref="A2:C2"/>
    <mergeCell ref="A5:B5"/>
    <mergeCell ref="A6:A8"/>
    <mergeCell ref="A9:A11"/>
    <mergeCell ref="A12:A19"/>
    <mergeCell ref="C12:C13"/>
    <mergeCell ref="C14:C15"/>
    <mergeCell ref="C16:C17"/>
    <mergeCell ref="C18:C19"/>
  </mergeCells>
  <printOptions horizontalCentered="1" verticalCentered="1"/>
  <pageMargins left="0.39370078740157483" right="0.39370078740157483" top="0.78740157480314965" bottom="0.78740157480314965" header="0.51181102362204722" footer="0.51181102362204722"/>
  <pageSetup paperSize="9" scale="93" orientation="portrait" horizontalDpi="4294967292" verticalDpi="144"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4DB76-F1E5-4031-AC1B-A50EA599473C}">
  <sheetPr>
    <tabColor rgb="FF00B050"/>
  </sheetPr>
  <dimension ref="A1:U29"/>
  <sheetViews>
    <sheetView zoomScaleNormal="100" workbookViewId="0">
      <selection sqref="A1:Q1"/>
    </sheetView>
  </sheetViews>
  <sheetFormatPr defaultColWidth="8.85546875" defaultRowHeight="15"/>
  <cols>
    <col min="1" max="1" width="10.5703125" style="3428" customWidth="1"/>
    <col min="2" max="2" width="11.7109375" style="3419" customWidth="1"/>
    <col min="3" max="8" width="9.42578125" style="3419" customWidth="1"/>
    <col min="9" max="10" width="6.28515625" style="3419" customWidth="1"/>
    <col min="11" max="12" width="6.28515625" style="3429" customWidth="1"/>
    <col min="13" max="17" width="6.28515625" style="3419" customWidth="1"/>
    <col min="18" max="19" width="8.85546875" style="3419" hidden="1" customWidth="1"/>
    <col min="20" max="21" width="0" style="3419" hidden="1" customWidth="1"/>
    <col min="22" max="16384" width="8.85546875" style="3419"/>
  </cols>
  <sheetData>
    <row r="1" spans="1:21" s="3409" customFormat="1" ht="26.45" customHeight="1">
      <c r="A1" s="3408" t="s">
        <v>2195</v>
      </c>
      <c r="B1" s="3408"/>
      <c r="C1" s="3408"/>
      <c r="D1" s="3408"/>
      <c r="E1" s="3408"/>
      <c r="F1" s="3408"/>
      <c r="G1" s="3408"/>
      <c r="H1" s="3408"/>
      <c r="I1" s="3408"/>
      <c r="J1" s="3408"/>
      <c r="K1" s="3408"/>
      <c r="L1" s="3408"/>
      <c r="M1" s="3408"/>
      <c r="N1" s="3408"/>
      <c r="O1" s="3408"/>
      <c r="P1" s="3408"/>
      <c r="Q1" s="3408"/>
    </row>
    <row r="2" spans="1:21" s="3409" customFormat="1" ht="44.25" customHeight="1">
      <c r="A2" s="3410" t="s">
        <v>2196</v>
      </c>
      <c r="B2" s="3410"/>
      <c r="C2" s="3410"/>
      <c r="D2" s="3410"/>
      <c r="E2" s="3410"/>
      <c r="F2" s="3410"/>
      <c r="G2" s="3410"/>
      <c r="H2" s="3410"/>
      <c r="I2" s="3410"/>
      <c r="J2" s="3410"/>
      <c r="K2" s="3410"/>
      <c r="L2" s="3410"/>
      <c r="M2" s="3410"/>
      <c r="N2" s="3410"/>
      <c r="O2" s="3410"/>
      <c r="P2" s="3410"/>
      <c r="Q2" s="3410"/>
    </row>
    <row r="3" spans="1:21" s="3412" customFormat="1" ht="21" customHeight="1">
      <c r="A3" s="3411" t="s">
        <v>2197</v>
      </c>
      <c r="B3" s="3354"/>
      <c r="D3" s="3413"/>
      <c r="E3" s="3413"/>
      <c r="F3" s="3413"/>
      <c r="G3" s="3413"/>
      <c r="H3" s="3413"/>
      <c r="I3" s="3413"/>
      <c r="J3" s="3413"/>
      <c r="K3" s="3413"/>
      <c r="L3" s="3413"/>
      <c r="M3" s="3413"/>
      <c r="N3" s="3413"/>
      <c r="O3" s="3413"/>
      <c r="P3" s="3413"/>
      <c r="Q3" s="3414" t="s">
        <v>2198</v>
      </c>
    </row>
    <row r="4" spans="1:21" ht="42.6" customHeight="1">
      <c r="A4" s="3415" t="s">
        <v>1919</v>
      </c>
      <c r="B4" s="3416" t="s">
        <v>86</v>
      </c>
      <c r="C4" s="3417" t="s">
        <v>2199</v>
      </c>
      <c r="D4" s="3417" t="s">
        <v>2200</v>
      </c>
      <c r="E4" s="3417" t="s">
        <v>2201</v>
      </c>
      <c r="F4" s="3417" t="s">
        <v>2202</v>
      </c>
      <c r="G4" s="3417" t="s">
        <v>2203</v>
      </c>
      <c r="H4" s="3417" t="s">
        <v>2204</v>
      </c>
      <c r="I4" s="3418" t="s">
        <v>2065</v>
      </c>
      <c r="J4" s="3418"/>
      <c r="K4" s="3418" t="s">
        <v>557</v>
      </c>
      <c r="L4" s="3418"/>
      <c r="M4" s="3418" t="s">
        <v>2205</v>
      </c>
      <c r="N4" s="3418"/>
      <c r="O4" s="3418"/>
      <c r="P4" s="3418"/>
      <c r="Q4" s="3418"/>
    </row>
    <row r="5" spans="1:21" ht="37.15" customHeight="1">
      <c r="A5" s="3415"/>
      <c r="B5" s="3416"/>
      <c r="C5" s="3417"/>
      <c r="D5" s="3417"/>
      <c r="E5" s="3417"/>
      <c r="F5" s="3417"/>
      <c r="G5" s="3417"/>
      <c r="H5" s="3417"/>
      <c r="I5" s="3418" t="s">
        <v>2067</v>
      </c>
      <c r="J5" s="3418"/>
      <c r="K5" s="3418" t="s">
        <v>559</v>
      </c>
      <c r="L5" s="3418"/>
      <c r="M5" s="3418" t="s">
        <v>2206</v>
      </c>
      <c r="N5" s="3418"/>
      <c r="O5" s="3418"/>
      <c r="P5" s="3418"/>
      <c r="Q5" s="3418"/>
    </row>
    <row r="6" spans="1:21" ht="34.9" customHeight="1">
      <c r="A6" s="3415"/>
      <c r="B6" s="3416"/>
      <c r="C6" s="3417" t="s">
        <v>2207</v>
      </c>
      <c r="D6" s="3417" t="s">
        <v>2208</v>
      </c>
      <c r="E6" s="3417" t="s">
        <v>2209</v>
      </c>
      <c r="F6" s="3417" t="s">
        <v>2210</v>
      </c>
      <c r="G6" s="3417" t="s">
        <v>2211</v>
      </c>
      <c r="H6" s="3417" t="s">
        <v>2212</v>
      </c>
      <c r="I6" s="3420" t="s">
        <v>778</v>
      </c>
      <c r="J6" s="3420" t="s">
        <v>777</v>
      </c>
      <c r="K6" s="3420" t="s">
        <v>842</v>
      </c>
      <c r="L6" s="3421" t="s">
        <v>843</v>
      </c>
      <c r="M6" s="3422" t="s">
        <v>1901</v>
      </c>
      <c r="N6" s="3423" t="s">
        <v>2213</v>
      </c>
      <c r="O6" s="3423" t="s">
        <v>2214</v>
      </c>
      <c r="P6" s="3422" t="s">
        <v>2215</v>
      </c>
      <c r="Q6" s="3422" t="s">
        <v>2216</v>
      </c>
    </row>
    <row r="7" spans="1:21" ht="28.9" customHeight="1">
      <c r="A7" s="3415"/>
      <c r="B7" s="3416"/>
      <c r="C7" s="3417"/>
      <c r="D7" s="3417"/>
      <c r="E7" s="3417"/>
      <c r="F7" s="3417"/>
      <c r="G7" s="3417"/>
      <c r="H7" s="3417"/>
      <c r="I7" s="3420" t="s">
        <v>780</v>
      </c>
      <c r="J7" s="3420" t="s">
        <v>779</v>
      </c>
      <c r="K7" s="3420" t="s">
        <v>2217</v>
      </c>
      <c r="L7" s="3420" t="s">
        <v>2218</v>
      </c>
      <c r="M7" s="3424"/>
      <c r="N7" s="3425"/>
      <c r="O7" s="3425"/>
      <c r="P7" s="3424"/>
      <c r="Q7" s="3424"/>
    </row>
    <row r="8" spans="1:21" ht="17.45" customHeight="1">
      <c r="A8" s="3426" t="s">
        <v>969</v>
      </c>
      <c r="B8" s="3427" t="s">
        <v>91</v>
      </c>
      <c r="C8" s="3420">
        <v>79</v>
      </c>
      <c r="D8" s="3420">
        <v>62</v>
      </c>
      <c r="E8" s="3420">
        <v>17</v>
      </c>
      <c r="F8" s="3420">
        <v>355</v>
      </c>
      <c r="G8" s="3420">
        <v>267</v>
      </c>
      <c r="H8" s="3420">
        <v>88</v>
      </c>
      <c r="I8" s="3420">
        <v>172</v>
      </c>
      <c r="J8" s="3420">
        <v>183</v>
      </c>
      <c r="K8" s="3420">
        <v>276</v>
      </c>
      <c r="L8" s="3420">
        <v>79</v>
      </c>
      <c r="M8" s="3420">
        <v>1</v>
      </c>
      <c r="N8" s="3420">
        <v>35</v>
      </c>
      <c r="O8" s="3420">
        <v>166</v>
      </c>
      <c r="P8" s="3420">
        <v>138</v>
      </c>
      <c r="Q8" s="3420">
        <v>15</v>
      </c>
      <c r="R8" s="3419">
        <f>K8+L8</f>
        <v>355</v>
      </c>
      <c r="S8" s="3419">
        <f>R8-F8</f>
        <v>0</v>
      </c>
      <c r="T8" s="3419">
        <f>M8+N8+O8+P8+Q8</f>
        <v>355</v>
      </c>
      <c r="U8" s="3419">
        <f>T8-F8</f>
        <v>0</v>
      </c>
    </row>
    <row r="9" spans="1:21" ht="17.45" customHeight="1">
      <c r="A9" s="3426" t="s">
        <v>206</v>
      </c>
      <c r="B9" s="3427" t="s">
        <v>93</v>
      </c>
      <c r="C9" s="3420">
        <v>10</v>
      </c>
      <c r="D9" s="3420">
        <v>9</v>
      </c>
      <c r="E9" s="3420">
        <v>1</v>
      </c>
      <c r="F9" s="3420">
        <v>172</v>
      </c>
      <c r="G9" s="3420">
        <v>169</v>
      </c>
      <c r="H9" s="3420">
        <v>3</v>
      </c>
      <c r="I9" s="3420">
        <v>124</v>
      </c>
      <c r="J9" s="3420">
        <v>48</v>
      </c>
      <c r="K9" s="3420">
        <v>75</v>
      </c>
      <c r="L9" s="3420">
        <v>97</v>
      </c>
      <c r="M9" s="3420">
        <v>0</v>
      </c>
      <c r="N9" s="3420">
        <v>0</v>
      </c>
      <c r="O9" s="3420">
        <v>21</v>
      </c>
      <c r="P9" s="3420">
        <v>101</v>
      </c>
      <c r="Q9" s="3420">
        <v>50</v>
      </c>
      <c r="R9" s="3419">
        <f t="shared" ref="R9:R28" si="0">K9+L9</f>
        <v>172</v>
      </c>
      <c r="S9" s="3419">
        <f t="shared" ref="S9:S28" si="1">R9-F9</f>
        <v>0</v>
      </c>
      <c r="T9" s="3419">
        <f t="shared" ref="T9:T28" si="2">M9+N9+O9+P9+Q9</f>
        <v>172</v>
      </c>
      <c r="U9" s="3419">
        <f t="shared" ref="U9:U28" si="3">T9-F9</f>
        <v>0</v>
      </c>
    </row>
    <row r="10" spans="1:21" ht="17.45" customHeight="1">
      <c r="A10" s="3426" t="s">
        <v>94</v>
      </c>
      <c r="B10" s="3427" t="s">
        <v>95</v>
      </c>
      <c r="C10" s="3420">
        <v>31</v>
      </c>
      <c r="D10" s="3420">
        <v>19</v>
      </c>
      <c r="E10" s="3420">
        <v>12</v>
      </c>
      <c r="F10" s="3420">
        <v>171</v>
      </c>
      <c r="G10" s="3420">
        <v>66</v>
      </c>
      <c r="H10" s="3420">
        <v>105</v>
      </c>
      <c r="I10" s="3420">
        <v>78</v>
      </c>
      <c r="J10" s="3420">
        <v>93</v>
      </c>
      <c r="K10" s="3420">
        <v>131</v>
      </c>
      <c r="L10" s="3420">
        <v>40</v>
      </c>
      <c r="M10" s="3420">
        <v>1</v>
      </c>
      <c r="N10" s="3420">
        <v>18</v>
      </c>
      <c r="O10" s="3420">
        <v>71</v>
      </c>
      <c r="P10" s="3420">
        <v>74</v>
      </c>
      <c r="Q10" s="3420">
        <v>7</v>
      </c>
      <c r="R10" s="3419">
        <f t="shared" si="0"/>
        <v>171</v>
      </c>
      <c r="S10" s="3419">
        <f t="shared" si="1"/>
        <v>0</v>
      </c>
      <c r="T10" s="3419">
        <f t="shared" si="2"/>
        <v>171</v>
      </c>
      <c r="U10" s="3419">
        <f t="shared" si="3"/>
        <v>0</v>
      </c>
    </row>
    <row r="11" spans="1:21" ht="17.45" customHeight="1">
      <c r="A11" s="3426" t="s">
        <v>96</v>
      </c>
      <c r="B11" s="3427" t="s">
        <v>207</v>
      </c>
      <c r="C11" s="3420">
        <v>20</v>
      </c>
      <c r="D11" s="3420">
        <v>13</v>
      </c>
      <c r="E11" s="3420">
        <v>7</v>
      </c>
      <c r="F11" s="3420">
        <v>163</v>
      </c>
      <c r="G11" s="3420">
        <v>123</v>
      </c>
      <c r="H11" s="3420">
        <v>40</v>
      </c>
      <c r="I11" s="3420">
        <v>55</v>
      </c>
      <c r="J11" s="3420">
        <v>108</v>
      </c>
      <c r="K11" s="3420">
        <v>146</v>
      </c>
      <c r="L11" s="3420">
        <v>17</v>
      </c>
      <c r="M11" s="3420">
        <v>0</v>
      </c>
      <c r="N11" s="3420">
        <v>14</v>
      </c>
      <c r="O11" s="3420">
        <v>54</v>
      </c>
      <c r="P11" s="3420">
        <v>88</v>
      </c>
      <c r="Q11" s="3420">
        <v>7</v>
      </c>
      <c r="R11" s="3419">
        <f t="shared" si="0"/>
        <v>163</v>
      </c>
      <c r="S11" s="3419">
        <f t="shared" si="1"/>
        <v>0</v>
      </c>
      <c r="T11" s="3419">
        <f t="shared" si="2"/>
        <v>163</v>
      </c>
      <c r="U11" s="3419">
        <f t="shared" si="3"/>
        <v>0</v>
      </c>
    </row>
    <row r="12" spans="1:21" ht="17.45" customHeight="1">
      <c r="A12" s="3426" t="s">
        <v>208</v>
      </c>
      <c r="B12" s="3427" t="s">
        <v>99</v>
      </c>
      <c r="C12" s="3420">
        <v>2</v>
      </c>
      <c r="D12" s="3420">
        <v>1</v>
      </c>
      <c r="E12" s="3420">
        <v>1</v>
      </c>
      <c r="F12" s="3420">
        <v>16</v>
      </c>
      <c r="G12" s="3420">
        <v>11</v>
      </c>
      <c r="H12" s="3420">
        <v>5</v>
      </c>
      <c r="I12" s="3420">
        <v>10</v>
      </c>
      <c r="J12" s="3420">
        <v>6</v>
      </c>
      <c r="K12" s="3420">
        <v>16</v>
      </c>
      <c r="L12" s="3420">
        <v>0</v>
      </c>
      <c r="M12" s="3420">
        <v>0</v>
      </c>
      <c r="N12" s="3420">
        <v>3</v>
      </c>
      <c r="O12" s="3420">
        <v>10</v>
      </c>
      <c r="P12" s="3420">
        <v>3</v>
      </c>
      <c r="Q12" s="3420">
        <v>0</v>
      </c>
      <c r="R12" s="3419">
        <f t="shared" si="0"/>
        <v>16</v>
      </c>
      <c r="S12" s="3419">
        <f t="shared" si="1"/>
        <v>0</v>
      </c>
      <c r="T12" s="3419">
        <f t="shared" si="2"/>
        <v>16</v>
      </c>
      <c r="U12" s="3419">
        <f t="shared" si="3"/>
        <v>0</v>
      </c>
    </row>
    <row r="13" spans="1:21" ht="17.45" customHeight="1">
      <c r="A13" s="3426" t="s">
        <v>100</v>
      </c>
      <c r="B13" s="3427" t="s">
        <v>101</v>
      </c>
      <c r="C13" s="3420">
        <v>3</v>
      </c>
      <c r="D13" s="3420">
        <v>2</v>
      </c>
      <c r="E13" s="3420">
        <v>1</v>
      </c>
      <c r="F13" s="3420">
        <v>20</v>
      </c>
      <c r="G13" s="3420">
        <v>15</v>
      </c>
      <c r="H13" s="3420">
        <v>5</v>
      </c>
      <c r="I13" s="3420">
        <v>10</v>
      </c>
      <c r="J13" s="3420">
        <v>10</v>
      </c>
      <c r="K13" s="3420">
        <v>20</v>
      </c>
      <c r="L13" s="3420">
        <v>0</v>
      </c>
      <c r="M13" s="3420">
        <v>0</v>
      </c>
      <c r="N13" s="3420">
        <v>5</v>
      </c>
      <c r="O13" s="3420">
        <v>11</v>
      </c>
      <c r="P13" s="3420">
        <v>4</v>
      </c>
      <c r="Q13" s="3420">
        <v>0</v>
      </c>
      <c r="R13" s="3419">
        <f t="shared" si="0"/>
        <v>20</v>
      </c>
      <c r="S13" s="3419">
        <f t="shared" si="1"/>
        <v>0</v>
      </c>
      <c r="T13" s="3419">
        <f t="shared" si="2"/>
        <v>20</v>
      </c>
      <c r="U13" s="3419">
        <f t="shared" si="3"/>
        <v>0</v>
      </c>
    </row>
    <row r="14" spans="1:21" ht="17.45" customHeight="1">
      <c r="A14" s="3426" t="s">
        <v>209</v>
      </c>
      <c r="B14" s="3427" t="s">
        <v>103</v>
      </c>
      <c r="C14" s="3420">
        <v>28</v>
      </c>
      <c r="D14" s="3420">
        <v>24</v>
      </c>
      <c r="E14" s="3420">
        <v>4</v>
      </c>
      <c r="F14" s="3420">
        <v>149</v>
      </c>
      <c r="G14" s="3420">
        <v>124</v>
      </c>
      <c r="H14" s="3420">
        <v>25</v>
      </c>
      <c r="I14" s="3420">
        <v>82</v>
      </c>
      <c r="J14" s="3420">
        <v>67</v>
      </c>
      <c r="K14" s="3420">
        <v>71</v>
      </c>
      <c r="L14" s="3420">
        <v>78</v>
      </c>
      <c r="M14" s="3420">
        <v>1</v>
      </c>
      <c r="N14" s="3420">
        <v>15</v>
      </c>
      <c r="O14" s="3420">
        <v>52</v>
      </c>
      <c r="P14" s="3420">
        <v>77</v>
      </c>
      <c r="Q14" s="3420">
        <v>4</v>
      </c>
      <c r="R14" s="3419">
        <f t="shared" si="0"/>
        <v>149</v>
      </c>
      <c r="S14" s="3419">
        <f t="shared" si="1"/>
        <v>0</v>
      </c>
      <c r="T14" s="3419">
        <f t="shared" si="2"/>
        <v>149</v>
      </c>
      <c r="U14" s="3419">
        <f t="shared" si="3"/>
        <v>0</v>
      </c>
    </row>
    <row r="15" spans="1:21" ht="17.45" customHeight="1">
      <c r="A15" s="3426" t="s">
        <v>104</v>
      </c>
      <c r="B15" s="3427" t="s">
        <v>105</v>
      </c>
      <c r="C15" s="3420">
        <v>10</v>
      </c>
      <c r="D15" s="3420">
        <v>4</v>
      </c>
      <c r="E15" s="3420">
        <v>6</v>
      </c>
      <c r="F15" s="3420">
        <v>131</v>
      </c>
      <c r="G15" s="3420">
        <v>103</v>
      </c>
      <c r="H15" s="3420">
        <v>28</v>
      </c>
      <c r="I15" s="3420">
        <v>86</v>
      </c>
      <c r="J15" s="3420">
        <v>45</v>
      </c>
      <c r="K15" s="3420">
        <v>120</v>
      </c>
      <c r="L15" s="3420">
        <v>11</v>
      </c>
      <c r="M15" s="3420">
        <v>2</v>
      </c>
      <c r="N15" s="3420">
        <v>3</v>
      </c>
      <c r="O15" s="3420">
        <v>23</v>
      </c>
      <c r="P15" s="3420">
        <v>101</v>
      </c>
      <c r="Q15" s="3420">
        <v>2</v>
      </c>
      <c r="R15" s="3419">
        <f t="shared" si="0"/>
        <v>131</v>
      </c>
      <c r="S15" s="3419">
        <f t="shared" si="1"/>
        <v>0</v>
      </c>
      <c r="T15" s="3419">
        <f t="shared" si="2"/>
        <v>131</v>
      </c>
      <c r="U15" s="3419">
        <f t="shared" si="3"/>
        <v>0</v>
      </c>
    </row>
    <row r="16" spans="1:21" ht="17.45" customHeight="1">
      <c r="A16" s="3426" t="s">
        <v>106</v>
      </c>
      <c r="B16" s="3427" t="s">
        <v>107</v>
      </c>
      <c r="C16" s="3420">
        <v>10</v>
      </c>
      <c r="D16" s="3420">
        <v>6</v>
      </c>
      <c r="E16" s="3420">
        <v>4</v>
      </c>
      <c r="F16" s="3420">
        <v>44</v>
      </c>
      <c r="G16" s="3420">
        <v>22</v>
      </c>
      <c r="H16" s="3420">
        <v>22</v>
      </c>
      <c r="I16" s="3420">
        <v>23</v>
      </c>
      <c r="J16" s="3420">
        <v>21</v>
      </c>
      <c r="K16" s="3420">
        <v>44</v>
      </c>
      <c r="L16" s="3420">
        <v>0</v>
      </c>
      <c r="M16" s="3420">
        <v>0</v>
      </c>
      <c r="N16" s="3420">
        <v>7</v>
      </c>
      <c r="O16" s="3420">
        <v>22</v>
      </c>
      <c r="P16" s="3420">
        <v>15</v>
      </c>
      <c r="Q16" s="3420">
        <v>0</v>
      </c>
      <c r="R16" s="3419">
        <f t="shared" si="0"/>
        <v>44</v>
      </c>
      <c r="S16" s="3419">
        <f t="shared" si="1"/>
        <v>0</v>
      </c>
      <c r="T16" s="3419">
        <f t="shared" si="2"/>
        <v>44</v>
      </c>
      <c r="U16" s="3419">
        <f t="shared" si="3"/>
        <v>0</v>
      </c>
    </row>
    <row r="17" spans="1:21" ht="17.45" customHeight="1">
      <c r="A17" s="3426" t="s">
        <v>108</v>
      </c>
      <c r="B17" s="3427" t="s">
        <v>109</v>
      </c>
      <c r="C17" s="3420">
        <v>18</v>
      </c>
      <c r="D17" s="3420">
        <v>13</v>
      </c>
      <c r="E17" s="3420">
        <v>5</v>
      </c>
      <c r="F17" s="3420">
        <v>94</v>
      </c>
      <c r="G17" s="3420">
        <v>68</v>
      </c>
      <c r="H17" s="3420">
        <v>26</v>
      </c>
      <c r="I17" s="3420">
        <v>55</v>
      </c>
      <c r="J17" s="3420">
        <v>39</v>
      </c>
      <c r="K17" s="3420">
        <v>58</v>
      </c>
      <c r="L17" s="3420">
        <v>36</v>
      </c>
      <c r="M17" s="3420">
        <v>0</v>
      </c>
      <c r="N17" s="3420">
        <v>15</v>
      </c>
      <c r="O17" s="3420">
        <v>32</v>
      </c>
      <c r="P17" s="3420">
        <v>46</v>
      </c>
      <c r="Q17" s="3420">
        <v>1</v>
      </c>
      <c r="R17" s="3419">
        <f t="shared" si="0"/>
        <v>94</v>
      </c>
      <c r="S17" s="3419">
        <f t="shared" si="1"/>
        <v>0</v>
      </c>
      <c r="T17" s="3419">
        <f t="shared" si="2"/>
        <v>94</v>
      </c>
      <c r="U17" s="3419">
        <f t="shared" si="3"/>
        <v>0</v>
      </c>
    </row>
    <row r="18" spans="1:21" ht="17.45" customHeight="1">
      <c r="A18" s="3426" t="s">
        <v>210</v>
      </c>
      <c r="B18" s="3427" t="s">
        <v>111</v>
      </c>
      <c r="C18" s="3420">
        <v>12</v>
      </c>
      <c r="D18" s="3420">
        <v>3</v>
      </c>
      <c r="E18" s="3420">
        <v>9</v>
      </c>
      <c r="F18" s="3420">
        <v>64</v>
      </c>
      <c r="G18" s="3420">
        <v>7</v>
      </c>
      <c r="H18" s="3420">
        <v>57</v>
      </c>
      <c r="I18" s="3420">
        <v>18</v>
      </c>
      <c r="J18" s="3420">
        <v>46</v>
      </c>
      <c r="K18" s="3420">
        <v>60</v>
      </c>
      <c r="L18" s="3420">
        <v>4</v>
      </c>
      <c r="M18" s="3420">
        <v>0</v>
      </c>
      <c r="N18" s="3420">
        <v>12</v>
      </c>
      <c r="O18" s="3420">
        <v>30</v>
      </c>
      <c r="P18" s="3420">
        <v>19</v>
      </c>
      <c r="Q18" s="3420">
        <v>3</v>
      </c>
      <c r="R18" s="3419">
        <f t="shared" si="0"/>
        <v>64</v>
      </c>
      <c r="S18" s="3419">
        <f t="shared" si="1"/>
        <v>0</v>
      </c>
      <c r="T18" s="3419">
        <f t="shared" si="2"/>
        <v>64</v>
      </c>
      <c r="U18" s="3419">
        <f t="shared" si="3"/>
        <v>0</v>
      </c>
    </row>
    <row r="19" spans="1:21" ht="17.45" customHeight="1">
      <c r="A19" s="3426" t="s">
        <v>112</v>
      </c>
      <c r="B19" s="3427" t="s">
        <v>113</v>
      </c>
      <c r="C19" s="3420">
        <v>6</v>
      </c>
      <c r="D19" s="3420">
        <v>6</v>
      </c>
      <c r="E19" s="3420">
        <v>0</v>
      </c>
      <c r="F19" s="3420">
        <v>39</v>
      </c>
      <c r="G19" s="3420">
        <v>39</v>
      </c>
      <c r="H19" s="3420">
        <v>0</v>
      </c>
      <c r="I19" s="3420">
        <v>15</v>
      </c>
      <c r="J19" s="3420">
        <v>24</v>
      </c>
      <c r="K19" s="3420">
        <v>27</v>
      </c>
      <c r="L19" s="3420">
        <v>12</v>
      </c>
      <c r="M19" s="3420">
        <v>1</v>
      </c>
      <c r="N19" s="3420">
        <v>10</v>
      </c>
      <c r="O19" s="3420">
        <v>10</v>
      </c>
      <c r="P19" s="3420">
        <v>16</v>
      </c>
      <c r="Q19" s="3420">
        <v>2</v>
      </c>
      <c r="R19" s="3419">
        <f t="shared" si="0"/>
        <v>39</v>
      </c>
      <c r="S19" s="3419">
        <f t="shared" si="1"/>
        <v>0</v>
      </c>
      <c r="T19" s="3419">
        <f t="shared" si="2"/>
        <v>39</v>
      </c>
      <c r="U19" s="3419">
        <f t="shared" si="3"/>
        <v>0</v>
      </c>
    </row>
    <row r="20" spans="1:21" ht="17.45" customHeight="1">
      <c r="A20" s="3426" t="s">
        <v>114</v>
      </c>
      <c r="B20" s="3427" t="s">
        <v>211</v>
      </c>
      <c r="C20" s="3420">
        <v>47</v>
      </c>
      <c r="D20" s="3420">
        <v>9</v>
      </c>
      <c r="E20" s="3420">
        <v>38</v>
      </c>
      <c r="F20" s="3420">
        <v>199</v>
      </c>
      <c r="G20" s="3420">
        <v>25</v>
      </c>
      <c r="H20" s="3420">
        <v>174</v>
      </c>
      <c r="I20" s="3420">
        <v>83</v>
      </c>
      <c r="J20" s="3420">
        <v>116</v>
      </c>
      <c r="K20" s="3420">
        <v>179</v>
      </c>
      <c r="L20" s="3420">
        <v>20</v>
      </c>
      <c r="M20" s="3420">
        <v>1</v>
      </c>
      <c r="N20" s="3420">
        <v>26</v>
      </c>
      <c r="O20" s="3420">
        <v>117</v>
      </c>
      <c r="P20" s="3420">
        <v>50</v>
      </c>
      <c r="Q20" s="3420">
        <v>5</v>
      </c>
      <c r="R20" s="3419">
        <f t="shared" si="0"/>
        <v>199</v>
      </c>
      <c r="S20" s="3419">
        <f t="shared" si="1"/>
        <v>0</v>
      </c>
      <c r="T20" s="3419">
        <f t="shared" si="2"/>
        <v>199</v>
      </c>
      <c r="U20" s="3419">
        <f t="shared" si="3"/>
        <v>0</v>
      </c>
    </row>
    <row r="21" spans="1:21" ht="17.45" customHeight="1">
      <c r="A21" s="3426" t="s">
        <v>212</v>
      </c>
      <c r="B21" s="3427" t="s">
        <v>117</v>
      </c>
      <c r="C21" s="3420">
        <v>26</v>
      </c>
      <c r="D21" s="3420">
        <v>10</v>
      </c>
      <c r="E21" s="3420">
        <v>16</v>
      </c>
      <c r="F21" s="3420">
        <v>105</v>
      </c>
      <c r="G21" s="3420">
        <v>36</v>
      </c>
      <c r="H21" s="3420">
        <v>69</v>
      </c>
      <c r="I21" s="3420">
        <v>49</v>
      </c>
      <c r="J21" s="3420">
        <v>56</v>
      </c>
      <c r="K21" s="3420">
        <v>99</v>
      </c>
      <c r="L21" s="3420">
        <v>6</v>
      </c>
      <c r="M21" s="3420">
        <v>0</v>
      </c>
      <c r="N21" s="3420">
        <v>11</v>
      </c>
      <c r="O21" s="3420">
        <v>58</v>
      </c>
      <c r="P21" s="3420">
        <v>31</v>
      </c>
      <c r="Q21" s="3420">
        <v>5</v>
      </c>
      <c r="R21" s="3419">
        <f t="shared" si="0"/>
        <v>105</v>
      </c>
      <c r="S21" s="3419">
        <f t="shared" si="1"/>
        <v>0</v>
      </c>
      <c r="T21" s="3419">
        <f t="shared" si="2"/>
        <v>105</v>
      </c>
      <c r="U21" s="3419">
        <f t="shared" si="3"/>
        <v>0</v>
      </c>
    </row>
    <row r="22" spans="1:21" ht="17.45" customHeight="1">
      <c r="A22" s="3426" t="s">
        <v>118</v>
      </c>
      <c r="B22" s="3427" t="s">
        <v>119</v>
      </c>
      <c r="C22" s="3420">
        <v>25</v>
      </c>
      <c r="D22" s="3420">
        <v>13</v>
      </c>
      <c r="E22" s="3420">
        <v>12</v>
      </c>
      <c r="F22" s="3420">
        <v>156</v>
      </c>
      <c r="G22" s="3420">
        <v>103</v>
      </c>
      <c r="H22" s="3420">
        <v>53</v>
      </c>
      <c r="I22" s="3420">
        <v>81</v>
      </c>
      <c r="J22" s="3420">
        <v>75</v>
      </c>
      <c r="K22" s="3420">
        <v>137</v>
      </c>
      <c r="L22" s="3420">
        <v>19</v>
      </c>
      <c r="M22" s="3420">
        <v>1</v>
      </c>
      <c r="N22" s="3420">
        <v>20</v>
      </c>
      <c r="O22" s="3420">
        <v>66</v>
      </c>
      <c r="P22" s="3420">
        <v>62</v>
      </c>
      <c r="Q22" s="3420">
        <v>7</v>
      </c>
      <c r="R22" s="3419">
        <f t="shared" si="0"/>
        <v>156</v>
      </c>
      <c r="S22" s="3419">
        <f t="shared" si="1"/>
        <v>0</v>
      </c>
      <c r="T22" s="3419">
        <f t="shared" si="2"/>
        <v>156</v>
      </c>
      <c r="U22" s="3419">
        <f t="shared" si="3"/>
        <v>0</v>
      </c>
    </row>
    <row r="23" spans="1:21" ht="17.45" customHeight="1">
      <c r="A23" s="3426" t="s">
        <v>120</v>
      </c>
      <c r="B23" s="3427" t="s">
        <v>121</v>
      </c>
      <c r="C23" s="3420">
        <v>11</v>
      </c>
      <c r="D23" s="3420">
        <v>8</v>
      </c>
      <c r="E23" s="3420">
        <v>3</v>
      </c>
      <c r="F23" s="3420">
        <v>162</v>
      </c>
      <c r="G23" s="3420">
        <v>127</v>
      </c>
      <c r="H23" s="3420">
        <v>35</v>
      </c>
      <c r="I23" s="3420">
        <v>114</v>
      </c>
      <c r="J23" s="3420">
        <v>48</v>
      </c>
      <c r="K23" s="3420">
        <v>115</v>
      </c>
      <c r="L23" s="3420">
        <v>47</v>
      </c>
      <c r="M23" s="3420">
        <v>1</v>
      </c>
      <c r="N23" s="3420">
        <v>13</v>
      </c>
      <c r="O23" s="3420">
        <v>72</v>
      </c>
      <c r="P23" s="3420">
        <v>76</v>
      </c>
      <c r="Q23" s="3420">
        <v>0</v>
      </c>
      <c r="R23" s="3419">
        <f t="shared" si="0"/>
        <v>162</v>
      </c>
      <c r="S23" s="3419">
        <f t="shared" si="1"/>
        <v>0</v>
      </c>
      <c r="T23" s="3419">
        <f t="shared" si="2"/>
        <v>162</v>
      </c>
      <c r="U23" s="3419">
        <f t="shared" si="3"/>
        <v>0</v>
      </c>
    </row>
    <row r="24" spans="1:21" ht="19.149999999999999" customHeight="1">
      <c r="A24" s="3426" t="s">
        <v>213</v>
      </c>
      <c r="B24" s="3427" t="s">
        <v>123</v>
      </c>
      <c r="C24" s="3420">
        <v>6</v>
      </c>
      <c r="D24" s="3420">
        <v>6</v>
      </c>
      <c r="E24" s="3420">
        <v>0</v>
      </c>
      <c r="F24" s="3420">
        <v>40</v>
      </c>
      <c r="G24" s="3420">
        <v>40</v>
      </c>
      <c r="H24" s="3420">
        <v>0</v>
      </c>
      <c r="I24" s="3420">
        <v>22</v>
      </c>
      <c r="J24" s="3420">
        <v>18</v>
      </c>
      <c r="K24" s="3420">
        <v>31</v>
      </c>
      <c r="L24" s="3420">
        <v>9</v>
      </c>
      <c r="M24" s="3420">
        <v>0</v>
      </c>
      <c r="N24" s="3420">
        <v>1</v>
      </c>
      <c r="O24" s="3420">
        <v>16</v>
      </c>
      <c r="P24" s="3420">
        <v>21</v>
      </c>
      <c r="Q24" s="3420">
        <v>2</v>
      </c>
      <c r="R24" s="3419">
        <f t="shared" si="0"/>
        <v>40</v>
      </c>
      <c r="S24" s="3419">
        <f t="shared" si="1"/>
        <v>0</v>
      </c>
      <c r="T24" s="3419">
        <f t="shared" si="2"/>
        <v>40</v>
      </c>
      <c r="U24" s="3419">
        <f t="shared" si="3"/>
        <v>0</v>
      </c>
    </row>
    <row r="25" spans="1:21" ht="19.149999999999999" customHeight="1">
      <c r="A25" s="3426" t="s">
        <v>124</v>
      </c>
      <c r="B25" s="3427" t="s">
        <v>125</v>
      </c>
      <c r="C25" s="3420">
        <v>3</v>
      </c>
      <c r="D25" s="3420">
        <v>2</v>
      </c>
      <c r="E25" s="3420">
        <v>1</v>
      </c>
      <c r="F25" s="3420">
        <v>9</v>
      </c>
      <c r="G25" s="3420">
        <v>4</v>
      </c>
      <c r="H25" s="3420">
        <v>5</v>
      </c>
      <c r="I25" s="3420">
        <v>4</v>
      </c>
      <c r="J25" s="3420">
        <v>5</v>
      </c>
      <c r="K25" s="3420">
        <v>9</v>
      </c>
      <c r="L25" s="3420">
        <v>0</v>
      </c>
      <c r="M25" s="3420">
        <v>0</v>
      </c>
      <c r="N25" s="3420">
        <v>2</v>
      </c>
      <c r="O25" s="3420">
        <v>3</v>
      </c>
      <c r="P25" s="3420">
        <v>3</v>
      </c>
      <c r="Q25" s="3420">
        <v>1</v>
      </c>
      <c r="R25" s="3419">
        <f t="shared" si="0"/>
        <v>9</v>
      </c>
      <c r="S25" s="3419">
        <f t="shared" si="1"/>
        <v>0</v>
      </c>
      <c r="T25" s="3419">
        <f t="shared" si="2"/>
        <v>9</v>
      </c>
      <c r="U25" s="3419">
        <f t="shared" si="3"/>
        <v>0</v>
      </c>
    </row>
    <row r="26" spans="1:21" ht="19.149999999999999" customHeight="1">
      <c r="A26" s="3426" t="s">
        <v>126</v>
      </c>
      <c r="B26" s="3427" t="s">
        <v>127</v>
      </c>
      <c r="C26" s="3420">
        <v>3</v>
      </c>
      <c r="D26" s="3420">
        <v>1</v>
      </c>
      <c r="E26" s="3420">
        <v>2</v>
      </c>
      <c r="F26" s="3420">
        <v>14</v>
      </c>
      <c r="G26" s="3420">
        <v>5</v>
      </c>
      <c r="H26" s="3420">
        <v>9</v>
      </c>
      <c r="I26" s="3420">
        <v>9</v>
      </c>
      <c r="J26" s="3420">
        <v>5</v>
      </c>
      <c r="K26" s="3420">
        <v>14</v>
      </c>
      <c r="L26" s="3420">
        <v>0</v>
      </c>
      <c r="M26" s="3420">
        <v>0</v>
      </c>
      <c r="N26" s="3420">
        <v>1</v>
      </c>
      <c r="O26" s="3420">
        <v>8</v>
      </c>
      <c r="P26" s="3420">
        <v>4</v>
      </c>
      <c r="Q26" s="3420">
        <v>1</v>
      </c>
      <c r="R26" s="3419">
        <f t="shared" si="0"/>
        <v>14</v>
      </c>
      <c r="S26" s="3419">
        <f t="shared" si="1"/>
        <v>0</v>
      </c>
      <c r="T26" s="3419">
        <f t="shared" si="2"/>
        <v>14</v>
      </c>
      <c r="U26" s="3419">
        <f t="shared" si="3"/>
        <v>0</v>
      </c>
    </row>
    <row r="27" spans="1:21" ht="19.149999999999999" customHeight="1">
      <c r="A27" s="3426" t="s">
        <v>2219</v>
      </c>
      <c r="B27" s="3427" t="s">
        <v>129</v>
      </c>
      <c r="C27" s="3420">
        <v>2</v>
      </c>
      <c r="D27" s="3420">
        <v>1</v>
      </c>
      <c r="E27" s="3420">
        <v>1</v>
      </c>
      <c r="F27" s="3420">
        <v>10</v>
      </c>
      <c r="G27" s="3420">
        <v>6</v>
      </c>
      <c r="H27" s="3420">
        <v>4</v>
      </c>
      <c r="I27" s="3420">
        <v>5</v>
      </c>
      <c r="J27" s="3420">
        <v>5</v>
      </c>
      <c r="K27" s="3420">
        <v>10</v>
      </c>
      <c r="L27" s="3420">
        <v>0</v>
      </c>
      <c r="M27" s="3420">
        <v>0</v>
      </c>
      <c r="N27" s="3420">
        <v>2</v>
      </c>
      <c r="O27" s="3420">
        <v>7</v>
      </c>
      <c r="P27" s="3420">
        <v>1</v>
      </c>
      <c r="Q27" s="3420">
        <v>0</v>
      </c>
      <c r="R27" s="3419">
        <f t="shared" si="0"/>
        <v>10</v>
      </c>
      <c r="S27" s="3419">
        <f t="shared" si="1"/>
        <v>0</v>
      </c>
      <c r="T27" s="3419">
        <f t="shared" si="2"/>
        <v>10</v>
      </c>
      <c r="U27" s="3419">
        <f t="shared" si="3"/>
        <v>0</v>
      </c>
    </row>
    <row r="28" spans="1:21" ht="19.149999999999999" customHeight="1">
      <c r="A28" s="3426" t="s">
        <v>130</v>
      </c>
      <c r="B28" s="3427" t="s">
        <v>131</v>
      </c>
      <c r="C28" s="3420">
        <f>SUM(C8:C27)</f>
        <v>352</v>
      </c>
      <c r="D28" s="3420">
        <f t="shared" ref="D28:Q28" si="4">SUM(D8:D27)</f>
        <v>212</v>
      </c>
      <c r="E28" s="3420">
        <f t="shared" si="4"/>
        <v>140</v>
      </c>
      <c r="F28" s="3420">
        <f t="shared" si="4"/>
        <v>2113</v>
      </c>
      <c r="G28" s="3420">
        <f t="shared" si="4"/>
        <v>1360</v>
      </c>
      <c r="H28" s="3420">
        <f t="shared" si="4"/>
        <v>753</v>
      </c>
      <c r="I28" s="3420">
        <f t="shared" si="4"/>
        <v>1095</v>
      </c>
      <c r="J28" s="3420">
        <f t="shared" si="4"/>
        <v>1018</v>
      </c>
      <c r="K28" s="3420">
        <f t="shared" si="4"/>
        <v>1638</v>
      </c>
      <c r="L28" s="3420">
        <f t="shared" si="4"/>
        <v>475</v>
      </c>
      <c r="M28" s="3420">
        <f t="shared" si="4"/>
        <v>9</v>
      </c>
      <c r="N28" s="3420">
        <f t="shared" si="4"/>
        <v>213</v>
      </c>
      <c r="O28" s="3420">
        <f t="shared" si="4"/>
        <v>849</v>
      </c>
      <c r="P28" s="3420">
        <f t="shared" si="4"/>
        <v>930</v>
      </c>
      <c r="Q28" s="3420">
        <f t="shared" si="4"/>
        <v>112</v>
      </c>
      <c r="R28" s="3419">
        <f t="shared" si="0"/>
        <v>2113</v>
      </c>
      <c r="S28" s="3419">
        <f t="shared" si="1"/>
        <v>0</v>
      </c>
      <c r="T28" s="3419">
        <f t="shared" si="2"/>
        <v>2113</v>
      </c>
      <c r="U28" s="3419">
        <f t="shared" si="3"/>
        <v>0</v>
      </c>
    </row>
    <row r="29" spans="1:21" ht="19.149999999999999" customHeight="1"/>
  </sheetData>
  <mergeCells count="27">
    <mergeCell ref="M6:M7"/>
    <mergeCell ref="N6:N7"/>
    <mergeCell ref="O6:O7"/>
    <mergeCell ref="P6:P7"/>
    <mergeCell ref="Q6:Q7"/>
    <mergeCell ref="C6:C7"/>
    <mergeCell ref="D6:D7"/>
    <mergeCell ref="E6:E7"/>
    <mergeCell ref="F6:F7"/>
    <mergeCell ref="G6:G7"/>
    <mergeCell ref="H6:H7"/>
    <mergeCell ref="I4:J4"/>
    <mergeCell ref="K4:L4"/>
    <mergeCell ref="M4:Q4"/>
    <mergeCell ref="I5:J5"/>
    <mergeCell ref="K5:L5"/>
    <mergeCell ref="M5:Q5"/>
    <mergeCell ref="A1:Q1"/>
    <mergeCell ref="A2:Q2"/>
    <mergeCell ref="A4:A7"/>
    <mergeCell ref="B4:B7"/>
    <mergeCell ref="C4:C5"/>
    <mergeCell ref="D4:D5"/>
    <mergeCell ref="E4:E5"/>
    <mergeCell ref="F4:F5"/>
    <mergeCell ref="G4:G5"/>
    <mergeCell ref="H4:H5"/>
  </mergeCells>
  <pageMargins left="0" right="0" top="0" bottom="0" header="0" footer="0"/>
  <pageSetup scale="92"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B1654-3102-4958-A659-BB2031DA6CB7}">
  <sheetPr>
    <tabColor rgb="FF00B050"/>
  </sheetPr>
  <dimension ref="C1:X29"/>
  <sheetViews>
    <sheetView zoomScale="80" zoomScaleNormal="80" workbookViewId="0">
      <selection sqref="A1:O1"/>
    </sheetView>
  </sheetViews>
  <sheetFormatPr defaultColWidth="8.85546875" defaultRowHeight="15"/>
  <cols>
    <col min="1" max="2" width="8.85546875" style="3429" customWidth="1"/>
    <col min="3" max="3" width="17.5703125" style="3444" customWidth="1"/>
    <col min="4" max="4" width="17.5703125" style="3429" customWidth="1"/>
    <col min="5" max="11" width="11.5703125" style="3429" customWidth="1"/>
    <col min="12" max="15" width="6.28515625" style="3429" hidden="1" customWidth="1"/>
    <col min="16" max="24" width="0" style="3429" hidden="1" customWidth="1"/>
    <col min="25" max="16384" width="8.85546875" style="3429"/>
  </cols>
  <sheetData>
    <row r="1" spans="3:24" s="3412" customFormat="1" ht="21" customHeight="1">
      <c r="C1" s="3408" t="s">
        <v>2220</v>
      </c>
      <c r="D1" s="3408"/>
      <c r="E1" s="3408"/>
      <c r="F1" s="3408"/>
      <c r="G1" s="3408"/>
      <c r="H1" s="3408"/>
      <c r="I1" s="3408"/>
      <c r="J1" s="3408"/>
      <c r="K1" s="3408"/>
      <c r="L1" s="3408"/>
      <c r="M1" s="3408"/>
      <c r="N1" s="3408"/>
      <c r="O1" s="3408"/>
    </row>
    <row r="2" spans="3:24" s="3412" customFormat="1" ht="21" customHeight="1">
      <c r="C2" s="3410" t="s">
        <v>2221</v>
      </c>
      <c r="D2" s="3410"/>
      <c r="E2" s="3410"/>
      <c r="F2" s="3410"/>
      <c r="G2" s="3410"/>
      <c r="H2" s="3410"/>
      <c r="I2" s="3410"/>
      <c r="J2" s="3410"/>
      <c r="K2" s="3410"/>
      <c r="L2" s="3410"/>
      <c r="M2" s="3410"/>
      <c r="N2" s="3410"/>
      <c r="O2" s="3410"/>
    </row>
    <row r="3" spans="3:24" s="3412" customFormat="1" ht="21" customHeight="1">
      <c r="C3" s="3411" t="s">
        <v>2222</v>
      </c>
      <c r="D3" s="3354"/>
      <c r="F3" s="3413"/>
      <c r="G3" s="3413"/>
      <c r="H3" s="3413"/>
      <c r="I3" s="3413"/>
      <c r="J3" s="3413"/>
      <c r="K3" s="3414" t="s">
        <v>2223</v>
      </c>
      <c r="L3" s="3413"/>
      <c r="M3" s="3413"/>
      <c r="N3" s="3413"/>
      <c r="O3" s="3414"/>
    </row>
    <row r="4" spans="3:24" ht="17.45" customHeight="1">
      <c r="C4" s="3430" t="s">
        <v>1919</v>
      </c>
      <c r="D4" s="3431" t="s">
        <v>86</v>
      </c>
      <c r="E4" s="3432" t="s">
        <v>2202</v>
      </c>
      <c r="F4" s="3417" t="s">
        <v>2224</v>
      </c>
      <c r="G4" s="3417" t="s">
        <v>2225</v>
      </c>
      <c r="H4" s="3433" t="s">
        <v>2065</v>
      </c>
      <c r="I4" s="3433"/>
      <c r="J4" s="3433" t="s">
        <v>557</v>
      </c>
      <c r="K4" s="3433"/>
      <c r="L4" s="3418" t="s">
        <v>2205</v>
      </c>
      <c r="M4" s="3418"/>
      <c r="N4" s="3418"/>
      <c r="O4" s="3418"/>
    </row>
    <row r="5" spans="3:24" ht="17.45" customHeight="1">
      <c r="C5" s="3430"/>
      <c r="D5" s="3434"/>
      <c r="E5" s="3435"/>
      <c r="F5" s="3432"/>
      <c r="G5" s="3432"/>
      <c r="H5" s="3436" t="s">
        <v>2067</v>
      </c>
      <c r="I5" s="3436"/>
      <c r="J5" s="3436" t="s">
        <v>559</v>
      </c>
      <c r="K5" s="3436"/>
      <c r="L5" s="3418" t="s">
        <v>2206</v>
      </c>
      <c r="M5" s="3418"/>
      <c r="N5" s="3418"/>
      <c r="O5" s="3418"/>
    </row>
    <row r="6" spans="3:24" ht="17.45" customHeight="1">
      <c r="C6" s="3430"/>
      <c r="D6" s="3434"/>
      <c r="E6" s="3437" t="s">
        <v>2226</v>
      </c>
      <c r="F6" s="3438" t="s">
        <v>2227</v>
      </c>
      <c r="G6" s="3438" t="s">
        <v>2228</v>
      </c>
      <c r="H6" s="3439" t="s">
        <v>778</v>
      </c>
      <c r="I6" s="3439" t="s">
        <v>777</v>
      </c>
      <c r="J6" s="3439" t="s">
        <v>842</v>
      </c>
      <c r="K6" s="3440" t="s">
        <v>843</v>
      </c>
      <c r="L6" s="3422" t="s">
        <v>2229</v>
      </c>
      <c r="M6" s="3423" t="s">
        <v>2230</v>
      </c>
      <c r="N6" s="3422" t="s">
        <v>2231</v>
      </c>
      <c r="O6" s="3422" t="s">
        <v>2232</v>
      </c>
    </row>
    <row r="7" spans="3:24" ht="17.45" customHeight="1">
      <c r="C7" s="3430"/>
      <c r="D7" s="3441"/>
      <c r="E7" s="3436"/>
      <c r="F7" s="3417"/>
      <c r="G7" s="3417"/>
      <c r="H7" s="3442" t="s">
        <v>780</v>
      </c>
      <c r="I7" s="3442" t="s">
        <v>779</v>
      </c>
      <c r="J7" s="3442" t="s">
        <v>2217</v>
      </c>
      <c r="K7" s="3442" t="s">
        <v>2218</v>
      </c>
      <c r="L7" s="3424"/>
      <c r="M7" s="3425"/>
      <c r="N7" s="3424"/>
      <c r="O7" s="3424"/>
    </row>
    <row r="8" spans="3:24" ht="17.45" customHeight="1">
      <c r="C8" s="3443" t="s">
        <v>969</v>
      </c>
      <c r="D8" s="3427" t="s">
        <v>91</v>
      </c>
      <c r="E8" s="3420">
        <v>954</v>
      </c>
      <c r="F8" s="3420">
        <v>604</v>
      </c>
      <c r="G8" s="3420">
        <v>350</v>
      </c>
      <c r="H8" s="3420">
        <v>486</v>
      </c>
      <c r="I8" s="3420">
        <v>468</v>
      </c>
      <c r="J8" s="3420">
        <v>850</v>
      </c>
      <c r="K8" s="3420">
        <v>104</v>
      </c>
      <c r="L8" s="3420">
        <v>757</v>
      </c>
      <c r="M8" s="3420">
        <v>122</v>
      </c>
      <c r="N8" s="3420">
        <v>143</v>
      </c>
      <c r="O8" s="3420">
        <v>148</v>
      </c>
      <c r="P8" s="3429">
        <f>F8+G8</f>
        <v>954</v>
      </c>
      <c r="Q8" s="3429">
        <f>H8+I8</f>
        <v>954</v>
      </c>
      <c r="R8" s="3429">
        <f>J8+K8</f>
        <v>954</v>
      </c>
      <c r="S8" s="3429">
        <f>L8+M8+N8+O8</f>
        <v>1170</v>
      </c>
      <c r="T8" s="3429">
        <f>E8</f>
        <v>954</v>
      </c>
      <c r="U8" s="3429">
        <f>H8+I8</f>
        <v>954</v>
      </c>
      <c r="V8" s="3429">
        <f>E8-U8</f>
        <v>0</v>
      </c>
      <c r="W8" s="3429">
        <f>J8+K8</f>
        <v>954</v>
      </c>
      <c r="X8" s="3429">
        <f>E8-W8</f>
        <v>0</v>
      </c>
    </row>
    <row r="9" spans="3:24" ht="17.45" customHeight="1">
      <c r="C9" s="3443" t="s">
        <v>206</v>
      </c>
      <c r="D9" s="3427" t="s">
        <v>93</v>
      </c>
      <c r="E9" s="3420">
        <v>448</v>
      </c>
      <c r="F9" s="3420">
        <v>311</v>
      </c>
      <c r="G9" s="3420">
        <v>137</v>
      </c>
      <c r="H9" s="3420">
        <v>296</v>
      </c>
      <c r="I9" s="3420">
        <v>152</v>
      </c>
      <c r="J9" s="3420">
        <v>375</v>
      </c>
      <c r="K9" s="3420">
        <v>73</v>
      </c>
      <c r="L9" s="3420">
        <v>299</v>
      </c>
      <c r="M9" s="3420">
        <v>77</v>
      </c>
      <c r="N9" s="3420">
        <v>166</v>
      </c>
      <c r="O9" s="3420">
        <v>414</v>
      </c>
      <c r="P9" s="3429">
        <f t="shared" ref="P9:P28" si="0">F9+G9</f>
        <v>448</v>
      </c>
      <c r="Q9" s="3429">
        <f t="shared" ref="Q9:Q28" si="1">H9+I9</f>
        <v>448</v>
      </c>
      <c r="R9" s="3429">
        <f t="shared" ref="R9:R28" si="2">J9+K9</f>
        <v>448</v>
      </c>
      <c r="S9" s="3429">
        <f t="shared" ref="S9:S28" si="3">L9+M9+N9+O9</f>
        <v>956</v>
      </c>
      <c r="T9" s="3429">
        <f t="shared" ref="T9:T28" si="4">E9</f>
        <v>448</v>
      </c>
      <c r="U9" s="3429">
        <f t="shared" ref="U9:U28" si="5">H9+I9</f>
        <v>448</v>
      </c>
      <c r="V9" s="3429">
        <f t="shared" ref="V9:V28" si="6">E9-U9</f>
        <v>0</v>
      </c>
      <c r="W9" s="3429">
        <f t="shared" ref="W9:W28" si="7">J9+K9</f>
        <v>448</v>
      </c>
      <c r="X9" s="3429">
        <f t="shared" ref="X9:X28" si="8">E9-W9</f>
        <v>0</v>
      </c>
    </row>
    <row r="10" spans="3:24" ht="17.45" customHeight="1">
      <c r="C10" s="3443" t="s">
        <v>94</v>
      </c>
      <c r="D10" s="3427" t="s">
        <v>95</v>
      </c>
      <c r="E10" s="3420">
        <v>460</v>
      </c>
      <c r="F10" s="3420">
        <v>305</v>
      </c>
      <c r="G10" s="3420">
        <v>155</v>
      </c>
      <c r="H10" s="3420">
        <v>207</v>
      </c>
      <c r="I10" s="3420">
        <v>253</v>
      </c>
      <c r="J10" s="3420">
        <v>318</v>
      </c>
      <c r="K10" s="3420">
        <v>142</v>
      </c>
      <c r="L10" s="3420">
        <v>263</v>
      </c>
      <c r="M10" s="3420">
        <v>44</v>
      </c>
      <c r="N10" s="3420">
        <v>74</v>
      </c>
      <c r="O10" s="3420">
        <v>156</v>
      </c>
      <c r="P10" s="3429">
        <f t="shared" si="0"/>
        <v>460</v>
      </c>
      <c r="Q10" s="3429">
        <f t="shared" si="1"/>
        <v>460</v>
      </c>
      <c r="R10" s="3429">
        <f t="shared" si="2"/>
        <v>460</v>
      </c>
      <c r="S10" s="3429">
        <f t="shared" si="3"/>
        <v>537</v>
      </c>
      <c r="T10" s="3429">
        <f t="shared" si="4"/>
        <v>460</v>
      </c>
      <c r="U10" s="3429">
        <f t="shared" si="5"/>
        <v>460</v>
      </c>
      <c r="V10" s="3429">
        <f t="shared" si="6"/>
        <v>0</v>
      </c>
      <c r="W10" s="3429">
        <f t="shared" si="7"/>
        <v>460</v>
      </c>
      <c r="X10" s="3429">
        <f t="shared" si="8"/>
        <v>0</v>
      </c>
    </row>
    <row r="11" spans="3:24" ht="17.45" customHeight="1">
      <c r="C11" s="3443" t="s">
        <v>96</v>
      </c>
      <c r="D11" s="3427" t="s">
        <v>207</v>
      </c>
      <c r="E11" s="3420">
        <v>155</v>
      </c>
      <c r="F11" s="3420">
        <v>104</v>
      </c>
      <c r="G11" s="3420">
        <v>51</v>
      </c>
      <c r="H11" s="3420">
        <v>71</v>
      </c>
      <c r="I11" s="3420">
        <v>84</v>
      </c>
      <c r="J11" s="3420">
        <v>139</v>
      </c>
      <c r="K11" s="3420">
        <v>16</v>
      </c>
      <c r="L11" s="3420">
        <v>32</v>
      </c>
      <c r="M11" s="3420">
        <v>54</v>
      </c>
      <c r="N11" s="3420">
        <v>15</v>
      </c>
      <c r="O11" s="3420">
        <v>16</v>
      </c>
      <c r="P11" s="3429">
        <f t="shared" si="0"/>
        <v>155</v>
      </c>
      <c r="Q11" s="3429">
        <f t="shared" si="1"/>
        <v>155</v>
      </c>
      <c r="R11" s="3429">
        <f t="shared" si="2"/>
        <v>155</v>
      </c>
      <c r="S11" s="3429">
        <f t="shared" si="3"/>
        <v>117</v>
      </c>
      <c r="T11" s="3429">
        <f t="shared" si="4"/>
        <v>155</v>
      </c>
      <c r="U11" s="3429">
        <f t="shared" si="5"/>
        <v>155</v>
      </c>
      <c r="V11" s="3429">
        <f t="shared" si="6"/>
        <v>0</v>
      </c>
      <c r="W11" s="3429">
        <f t="shared" si="7"/>
        <v>155</v>
      </c>
      <c r="X11" s="3429">
        <f t="shared" si="8"/>
        <v>0</v>
      </c>
    </row>
    <row r="12" spans="3:24" ht="17.45" customHeight="1">
      <c r="C12" s="3443" t="s">
        <v>208</v>
      </c>
      <c r="D12" s="3427" t="s">
        <v>99</v>
      </c>
      <c r="E12" s="3420">
        <v>43</v>
      </c>
      <c r="F12" s="3420">
        <v>27</v>
      </c>
      <c r="G12" s="3420">
        <v>16</v>
      </c>
      <c r="H12" s="3420">
        <v>18</v>
      </c>
      <c r="I12" s="3420">
        <v>25</v>
      </c>
      <c r="J12" s="3420">
        <v>35</v>
      </c>
      <c r="K12" s="3420">
        <v>8</v>
      </c>
      <c r="L12" s="3420">
        <v>21</v>
      </c>
      <c r="M12" s="3420">
        <v>8</v>
      </c>
      <c r="N12" s="3420">
        <v>12</v>
      </c>
      <c r="O12" s="3420">
        <v>16</v>
      </c>
      <c r="P12" s="3429">
        <f t="shared" si="0"/>
        <v>43</v>
      </c>
      <c r="Q12" s="3429">
        <f t="shared" si="1"/>
        <v>43</v>
      </c>
      <c r="R12" s="3429">
        <f t="shared" si="2"/>
        <v>43</v>
      </c>
      <c r="S12" s="3429">
        <f t="shared" si="3"/>
        <v>57</v>
      </c>
      <c r="T12" s="3429">
        <f t="shared" si="4"/>
        <v>43</v>
      </c>
      <c r="U12" s="3429">
        <f t="shared" si="5"/>
        <v>43</v>
      </c>
      <c r="V12" s="3429">
        <f t="shared" si="6"/>
        <v>0</v>
      </c>
      <c r="W12" s="3429">
        <f t="shared" si="7"/>
        <v>43</v>
      </c>
      <c r="X12" s="3429">
        <f t="shared" si="8"/>
        <v>0</v>
      </c>
    </row>
    <row r="13" spans="3:24" ht="17.45" customHeight="1">
      <c r="C13" s="3443" t="s">
        <v>100</v>
      </c>
      <c r="D13" s="3427" t="s">
        <v>101</v>
      </c>
      <c r="E13" s="3420">
        <v>168</v>
      </c>
      <c r="F13" s="3420">
        <v>117</v>
      </c>
      <c r="G13" s="3420">
        <v>51</v>
      </c>
      <c r="H13" s="3420">
        <v>87</v>
      </c>
      <c r="I13" s="3420">
        <v>81</v>
      </c>
      <c r="J13" s="3420">
        <v>144</v>
      </c>
      <c r="K13" s="3420">
        <v>24</v>
      </c>
      <c r="L13" s="3420">
        <v>81</v>
      </c>
      <c r="M13" s="3420">
        <v>15</v>
      </c>
      <c r="N13" s="3420">
        <v>36</v>
      </c>
      <c r="O13" s="3420">
        <v>51</v>
      </c>
      <c r="P13" s="3429">
        <f t="shared" si="0"/>
        <v>168</v>
      </c>
      <c r="Q13" s="3429">
        <f t="shared" si="1"/>
        <v>168</v>
      </c>
      <c r="R13" s="3429">
        <f t="shared" si="2"/>
        <v>168</v>
      </c>
      <c r="S13" s="3429">
        <f t="shared" si="3"/>
        <v>183</v>
      </c>
      <c r="T13" s="3429">
        <f t="shared" si="4"/>
        <v>168</v>
      </c>
      <c r="U13" s="3429">
        <f t="shared" si="5"/>
        <v>168</v>
      </c>
      <c r="V13" s="3429">
        <f t="shared" si="6"/>
        <v>0</v>
      </c>
      <c r="W13" s="3429">
        <f t="shared" si="7"/>
        <v>168</v>
      </c>
      <c r="X13" s="3429">
        <f t="shared" si="8"/>
        <v>0</v>
      </c>
    </row>
    <row r="14" spans="3:24" ht="17.45" customHeight="1">
      <c r="C14" s="3443" t="s">
        <v>209</v>
      </c>
      <c r="D14" s="3427" t="s">
        <v>103</v>
      </c>
      <c r="E14" s="3420">
        <v>211</v>
      </c>
      <c r="F14" s="3420">
        <v>111</v>
      </c>
      <c r="G14" s="3420">
        <v>100</v>
      </c>
      <c r="H14" s="3420">
        <v>121</v>
      </c>
      <c r="I14" s="3420">
        <v>90</v>
      </c>
      <c r="J14" s="3420">
        <v>127</v>
      </c>
      <c r="K14" s="3420">
        <v>84</v>
      </c>
      <c r="L14" s="3420">
        <v>63</v>
      </c>
      <c r="M14" s="3420">
        <v>9</v>
      </c>
      <c r="N14" s="3420">
        <v>38</v>
      </c>
      <c r="O14" s="3420">
        <v>51</v>
      </c>
      <c r="P14" s="3429">
        <f t="shared" si="0"/>
        <v>211</v>
      </c>
      <c r="Q14" s="3429">
        <f t="shared" si="1"/>
        <v>211</v>
      </c>
      <c r="R14" s="3429">
        <f t="shared" si="2"/>
        <v>211</v>
      </c>
      <c r="S14" s="3429">
        <f t="shared" si="3"/>
        <v>161</v>
      </c>
      <c r="T14" s="3429">
        <f t="shared" si="4"/>
        <v>211</v>
      </c>
      <c r="U14" s="3429">
        <f t="shared" si="5"/>
        <v>211</v>
      </c>
      <c r="V14" s="3429">
        <f t="shared" si="6"/>
        <v>0</v>
      </c>
      <c r="W14" s="3429">
        <f t="shared" si="7"/>
        <v>211</v>
      </c>
      <c r="X14" s="3429">
        <f t="shared" si="8"/>
        <v>0</v>
      </c>
    </row>
    <row r="15" spans="3:24" ht="17.45" customHeight="1">
      <c r="C15" s="3443" t="s">
        <v>104</v>
      </c>
      <c r="D15" s="3427" t="s">
        <v>105</v>
      </c>
      <c r="E15" s="3420">
        <v>203</v>
      </c>
      <c r="F15" s="3420">
        <v>143</v>
      </c>
      <c r="G15" s="3420">
        <v>60</v>
      </c>
      <c r="H15" s="3420">
        <v>87</v>
      </c>
      <c r="I15" s="3420">
        <v>116</v>
      </c>
      <c r="J15" s="3420">
        <v>169</v>
      </c>
      <c r="K15" s="3420">
        <v>34</v>
      </c>
      <c r="L15" s="3420">
        <v>48</v>
      </c>
      <c r="M15" s="3420">
        <v>18</v>
      </c>
      <c r="N15" s="3420">
        <v>98</v>
      </c>
      <c r="O15" s="3420">
        <v>71</v>
      </c>
      <c r="P15" s="3429">
        <f t="shared" si="0"/>
        <v>203</v>
      </c>
      <c r="Q15" s="3429">
        <f t="shared" si="1"/>
        <v>203</v>
      </c>
      <c r="R15" s="3429">
        <f t="shared" si="2"/>
        <v>203</v>
      </c>
      <c r="S15" s="3429">
        <f t="shared" si="3"/>
        <v>235</v>
      </c>
      <c r="T15" s="3429">
        <f t="shared" si="4"/>
        <v>203</v>
      </c>
      <c r="U15" s="3429">
        <f t="shared" si="5"/>
        <v>203</v>
      </c>
      <c r="V15" s="3429">
        <f t="shared" si="6"/>
        <v>0</v>
      </c>
      <c r="W15" s="3429">
        <f t="shared" si="7"/>
        <v>203</v>
      </c>
      <c r="X15" s="3429">
        <f t="shared" si="8"/>
        <v>0</v>
      </c>
    </row>
    <row r="16" spans="3:24" ht="17.45" customHeight="1">
      <c r="C16" s="3443" t="s">
        <v>106</v>
      </c>
      <c r="D16" s="3427" t="s">
        <v>107</v>
      </c>
      <c r="E16" s="3420">
        <v>103</v>
      </c>
      <c r="F16" s="3420">
        <v>42</v>
      </c>
      <c r="G16" s="3420">
        <v>61</v>
      </c>
      <c r="H16" s="3420">
        <v>47</v>
      </c>
      <c r="I16" s="3420">
        <v>56</v>
      </c>
      <c r="J16" s="3420">
        <v>89</v>
      </c>
      <c r="K16" s="3420">
        <v>14</v>
      </c>
      <c r="L16" s="3420">
        <v>27</v>
      </c>
      <c r="M16" s="3420">
        <v>7</v>
      </c>
      <c r="N16" s="3420">
        <v>8</v>
      </c>
      <c r="O16" s="3420">
        <v>9</v>
      </c>
      <c r="P16" s="3429">
        <f t="shared" si="0"/>
        <v>103</v>
      </c>
      <c r="Q16" s="3429">
        <f t="shared" si="1"/>
        <v>103</v>
      </c>
      <c r="R16" s="3429">
        <f t="shared" si="2"/>
        <v>103</v>
      </c>
      <c r="S16" s="3429">
        <f t="shared" si="3"/>
        <v>51</v>
      </c>
      <c r="T16" s="3429">
        <f t="shared" si="4"/>
        <v>103</v>
      </c>
      <c r="U16" s="3429">
        <f t="shared" si="5"/>
        <v>103</v>
      </c>
      <c r="V16" s="3429">
        <f t="shared" si="6"/>
        <v>0</v>
      </c>
      <c r="W16" s="3429">
        <f t="shared" si="7"/>
        <v>103</v>
      </c>
      <c r="X16" s="3429">
        <f t="shared" si="8"/>
        <v>0</v>
      </c>
    </row>
    <row r="17" spans="3:24" ht="17.45" customHeight="1">
      <c r="C17" s="3443" t="s">
        <v>108</v>
      </c>
      <c r="D17" s="3427" t="s">
        <v>109</v>
      </c>
      <c r="E17" s="3420">
        <v>81</v>
      </c>
      <c r="F17" s="3420">
        <v>35</v>
      </c>
      <c r="G17" s="3420">
        <v>46</v>
      </c>
      <c r="H17" s="3420">
        <v>41</v>
      </c>
      <c r="I17" s="3420">
        <v>40</v>
      </c>
      <c r="J17" s="3420">
        <v>74</v>
      </c>
      <c r="K17" s="3420">
        <v>7</v>
      </c>
      <c r="L17" s="3420">
        <v>40</v>
      </c>
      <c r="M17" s="3420">
        <v>22</v>
      </c>
      <c r="N17" s="3420">
        <v>28</v>
      </c>
      <c r="O17" s="3420">
        <v>30</v>
      </c>
      <c r="P17" s="3429">
        <f t="shared" si="0"/>
        <v>81</v>
      </c>
      <c r="Q17" s="3429">
        <f t="shared" si="1"/>
        <v>81</v>
      </c>
      <c r="R17" s="3429">
        <f t="shared" si="2"/>
        <v>81</v>
      </c>
      <c r="S17" s="3429">
        <f t="shared" si="3"/>
        <v>120</v>
      </c>
      <c r="T17" s="3429">
        <f t="shared" si="4"/>
        <v>81</v>
      </c>
      <c r="U17" s="3429">
        <f t="shared" si="5"/>
        <v>81</v>
      </c>
      <c r="V17" s="3429">
        <f t="shared" si="6"/>
        <v>0</v>
      </c>
      <c r="W17" s="3429">
        <f t="shared" si="7"/>
        <v>81</v>
      </c>
      <c r="X17" s="3429">
        <f t="shared" si="8"/>
        <v>0</v>
      </c>
    </row>
    <row r="18" spans="3:24" ht="17.45" customHeight="1">
      <c r="C18" s="3443" t="s">
        <v>210</v>
      </c>
      <c r="D18" s="3427" t="s">
        <v>111</v>
      </c>
      <c r="E18" s="3420">
        <v>84</v>
      </c>
      <c r="F18" s="3420">
        <v>49</v>
      </c>
      <c r="G18" s="3420">
        <v>35</v>
      </c>
      <c r="H18" s="3420">
        <v>50</v>
      </c>
      <c r="I18" s="3420">
        <v>34</v>
      </c>
      <c r="J18" s="3420">
        <v>70</v>
      </c>
      <c r="K18" s="3420">
        <v>14</v>
      </c>
      <c r="L18" s="3420">
        <v>40</v>
      </c>
      <c r="M18" s="3420">
        <v>12</v>
      </c>
      <c r="N18" s="3420">
        <v>34</v>
      </c>
      <c r="O18" s="3420">
        <v>22</v>
      </c>
      <c r="P18" s="3429">
        <f t="shared" si="0"/>
        <v>84</v>
      </c>
      <c r="Q18" s="3429">
        <f t="shared" si="1"/>
        <v>84</v>
      </c>
      <c r="R18" s="3429">
        <f t="shared" si="2"/>
        <v>84</v>
      </c>
      <c r="S18" s="3429">
        <f t="shared" si="3"/>
        <v>108</v>
      </c>
      <c r="T18" s="3429">
        <f t="shared" si="4"/>
        <v>84</v>
      </c>
      <c r="U18" s="3429">
        <f t="shared" si="5"/>
        <v>84</v>
      </c>
      <c r="V18" s="3429">
        <f t="shared" si="6"/>
        <v>0</v>
      </c>
      <c r="W18" s="3429">
        <f t="shared" si="7"/>
        <v>84</v>
      </c>
      <c r="X18" s="3429">
        <f t="shared" si="8"/>
        <v>0</v>
      </c>
    </row>
    <row r="19" spans="3:24" ht="17.45" customHeight="1">
      <c r="C19" s="3443" t="s">
        <v>112</v>
      </c>
      <c r="D19" s="3427" t="s">
        <v>113</v>
      </c>
      <c r="E19" s="3420">
        <v>135</v>
      </c>
      <c r="F19" s="3420">
        <v>81</v>
      </c>
      <c r="G19" s="3420">
        <v>54</v>
      </c>
      <c r="H19" s="3420">
        <v>64</v>
      </c>
      <c r="I19" s="3420">
        <v>71</v>
      </c>
      <c r="J19" s="3420">
        <v>124</v>
      </c>
      <c r="K19" s="3420">
        <v>11</v>
      </c>
      <c r="L19" s="3420">
        <v>51</v>
      </c>
      <c r="M19" s="3420">
        <v>20</v>
      </c>
      <c r="N19" s="3420">
        <v>53</v>
      </c>
      <c r="O19" s="3420">
        <v>41</v>
      </c>
      <c r="P19" s="3429">
        <f t="shared" si="0"/>
        <v>135</v>
      </c>
      <c r="Q19" s="3429">
        <f t="shared" si="1"/>
        <v>135</v>
      </c>
      <c r="R19" s="3429">
        <f t="shared" si="2"/>
        <v>135</v>
      </c>
      <c r="S19" s="3429">
        <f t="shared" si="3"/>
        <v>165</v>
      </c>
      <c r="T19" s="3429">
        <f t="shared" si="4"/>
        <v>135</v>
      </c>
      <c r="U19" s="3429">
        <f t="shared" si="5"/>
        <v>135</v>
      </c>
      <c r="V19" s="3429">
        <f t="shared" si="6"/>
        <v>0</v>
      </c>
      <c r="W19" s="3429">
        <f t="shared" si="7"/>
        <v>135</v>
      </c>
      <c r="X19" s="3429">
        <f t="shared" si="8"/>
        <v>0</v>
      </c>
    </row>
    <row r="20" spans="3:24" ht="17.45" customHeight="1">
      <c r="C20" s="3443" t="s">
        <v>114</v>
      </c>
      <c r="D20" s="3427" t="s">
        <v>211</v>
      </c>
      <c r="E20" s="3420">
        <v>577</v>
      </c>
      <c r="F20" s="3420">
        <v>338</v>
      </c>
      <c r="G20" s="3420">
        <v>239</v>
      </c>
      <c r="H20" s="3420">
        <v>302</v>
      </c>
      <c r="I20" s="3420">
        <v>275</v>
      </c>
      <c r="J20" s="3420">
        <v>497</v>
      </c>
      <c r="K20" s="3420">
        <v>80</v>
      </c>
      <c r="L20" s="3420">
        <v>248</v>
      </c>
      <c r="M20" s="3420">
        <v>50</v>
      </c>
      <c r="N20" s="3420">
        <v>118</v>
      </c>
      <c r="O20" s="3420">
        <v>88</v>
      </c>
      <c r="P20" s="3429">
        <f t="shared" si="0"/>
        <v>577</v>
      </c>
      <c r="Q20" s="3429">
        <f t="shared" si="1"/>
        <v>577</v>
      </c>
      <c r="R20" s="3429">
        <f t="shared" si="2"/>
        <v>577</v>
      </c>
      <c r="S20" s="3429">
        <f t="shared" si="3"/>
        <v>504</v>
      </c>
      <c r="T20" s="3429">
        <f t="shared" si="4"/>
        <v>577</v>
      </c>
      <c r="U20" s="3429">
        <f t="shared" si="5"/>
        <v>577</v>
      </c>
      <c r="V20" s="3429">
        <f t="shared" si="6"/>
        <v>0</v>
      </c>
      <c r="W20" s="3429">
        <f t="shared" si="7"/>
        <v>577</v>
      </c>
      <c r="X20" s="3429">
        <f t="shared" si="8"/>
        <v>0</v>
      </c>
    </row>
    <row r="21" spans="3:24" ht="17.45" customHeight="1">
      <c r="C21" s="3443" t="s">
        <v>212</v>
      </c>
      <c r="D21" s="3427" t="s">
        <v>117</v>
      </c>
      <c r="E21" s="3420">
        <v>360</v>
      </c>
      <c r="F21" s="3420">
        <v>173</v>
      </c>
      <c r="G21" s="3420">
        <v>187</v>
      </c>
      <c r="H21" s="3420">
        <v>176</v>
      </c>
      <c r="I21" s="3420">
        <v>184</v>
      </c>
      <c r="J21" s="3420">
        <v>322</v>
      </c>
      <c r="K21" s="3420">
        <v>38</v>
      </c>
      <c r="L21" s="3420">
        <v>205</v>
      </c>
      <c r="M21" s="3420">
        <v>24</v>
      </c>
      <c r="N21" s="3420">
        <v>42</v>
      </c>
      <c r="O21" s="3420">
        <v>43</v>
      </c>
      <c r="P21" s="3429">
        <f t="shared" si="0"/>
        <v>360</v>
      </c>
      <c r="Q21" s="3429">
        <f t="shared" si="1"/>
        <v>360</v>
      </c>
      <c r="R21" s="3429">
        <f t="shared" si="2"/>
        <v>360</v>
      </c>
      <c r="S21" s="3429">
        <f t="shared" si="3"/>
        <v>314</v>
      </c>
      <c r="T21" s="3429">
        <f t="shared" si="4"/>
        <v>360</v>
      </c>
      <c r="U21" s="3429">
        <f t="shared" si="5"/>
        <v>360</v>
      </c>
      <c r="V21" s="3429">
        <f t="shared" si="6"/>
        <v>0</v>
      </c>
      <c r="W21" s="3429">
        <f t="shared" si="7"/>
        <v>360</v>
      </c>
      <c r="X21" s="3429">
        <f t="shared" si="8"/>
        <v>0</v>
      </c>
    </row>
    <row r="22" spans="3:24" ht="17.45" customHeight="1">
      <c r="C22" s="3443" t="s">
        <v>118</v>
      </c>
      <c r="D22" s="3427" t="s">
        <v>119</v>
      </c>
      <c r="E22" s="3420">
        <v>144</v>
      </c>
      <c r="F22" s="3420">
        <v>61</v>
      </c>
      <c r="G22" s="3420">
        <v>83</v>
      </c>
      <c r="H22" s="3420">
        <v>67</v>
      </c>
      <c r="I22" s="3420">
        <v>77</v>
      </c>
      <c r="J22" s="3420">
        <v>116</v>
      </c>
      <c r="K22" s="3420">
        <v>28</v>
      </c>
      <c r="L22" s="3420">
        <v>57</v>
      </c>
      <c r="M22" s="3420">
        <v>9</v>
      </c>
      <c r="N22" s="3420">
        <v>28</v>
      </c>
      <c r="O22" s="3420">
        <v>25</v>
      </c>
      <c r="P22" s="3429">
        <f t="shared" si="0"/>
        <v>144</v>
      </c>
      <c r="Q22" s="3429">
        <f t="shared" si="1"/>
        <v>144</v>
      </c>
      <c r="R22" s="3429">
        <f t="shared" si="2"/>
        <v>144</v>
      </c>
      <c r="S22" s="3429">
        <f t="shared" si="3"/>
        <v>119</v>
      </c>
      <c r="T22" s="3429">
        <f t="shared" si="4"/>
        <v>144</v>
      </c>
      <c r="U22" s="3429">
        <f t="shared" si="5"/>
        <v>144</v>
      </c>
      <c r="V22" s="3429">
        <f t="shared" si="6"/>
        <v>0</v>
      </c>
      <c r="W22" s="3429">
        <f t="shared" si="7"/>
        <v>144</v>
      </c>
      <c r="X22" s="3429">
        <f t="shared" si="8"/>
        <v>0</v>
      </c>
    </row>
    <row r="23" spans="3:24" ht="17.45" customHeight="1">
      <c r="C23" s="3443" t="s">
        <v>120</v>
      </c>
      <c r="D23" s="3427" t="s">
        <v>121</v>
      </c>
      <c r="E23" s="3420">
        <v>218</v>
      </c>
      <c r="F23" s="3420">
        <v>112</v>
      </c>
      <c r="G23" s="3420">
        <v>106</v>
      </c>
      <c r="H23" s="3420">
        <v>92</v>
      </c>
      <c r="I23" s="3420">
        <v>126</v>
      </c>
      <c r="J23" s="3420">
        <v>179</v>
      </c>
      <c r="K23" s="3420">
        <v>39</v>
      </c>
      <c r="L23" s="3420">
        <v>186</v>
      </c>
      <c r="M23" s="3420">
        <v>31</v>
      </c>
      <c r="N23" s="3420">
        <v>40</v>
      </c>
      <c r="O23" s="3420">
        <v>41</v>
      </c>
      <c r="P23" s="3429">
        <f t="shared" si="0"/>
        <v>218</v>
      </c>
      <c r="Q23" s="3429">
        <f t="shared" si="1"/>
        <v>218</v>
      </c>
      <c r="R23" s="3429">
        <f t="shared" si="2"/>
        <v>218</v>
      </c>
      <c r="S23" s="3429">
        <f t="shared" si="3"/>
        <v>298</v>
      </c>
      <c r="T23" s="3429">
        <f t="shared" si="4"/>
        <v>218</v>
      </c>
      <c r="U23" s="3429">
        <f t="shared" si="5"/>
        <v>218</v>
      </c>
      <c r="V23" s="3429">
        <f t="shared" si="6"/>
        <v>0</v>
      </c>
      <c r="W23" s="3429">
        <f t="shared" si="7"/>
        <v>218</v>
      </c>
      <c r="X23" s="3429">
        <f t="shared" si="8"/>
        <v>0</v>
      </c>
    </row>
    <row r="24" spans="3:24" ht="19.149999999999999" customHeight="1">
      <c r="C24" s="3443" t="s">
        <v>213</v>
      </c>
      <c r="D24" s="3427" t="s">
        <v>123</v>
      </c>
      <c r="E24" s="3420">
        <v>33</v>
      </c>
      <c r="F24" s="3420">
        <v>20</v>
      </c>
      <c r="G24" s="3420">
        <v>13</v>
      </c>
      <c r="H24" s="3420">
        <v>15</v>
      </c>
      <c r="I24" s="3420">
        <v>18</v>
      </c>
      <c r="J24" s="3420">
        <v>30</v>
      </c>
      <c r="K24" s="3420">
        <v>3</v>
      </c>
      <c r="L24" s="3420">
        <v>16</v>
      </c>
      <c r="M24" s="3420">
        <v>1</v>
      </c>
      <c r="N24" s="3420">
        <v>16</v>
      </c>
      <c r="O24" s="3420">
        <v>8</v>
      </c>
      <c r="P24" s="3429">
        <f t="shared" si="0"/>
        <v>33</v>
      </c>
      <c r="Q24" s="3429">
        <f t="shared" si="1"/>
        <v>33</v>
      </c>
      <c r="R24" s="3429">
        <f t="shared" si="2"/>
        <v>33</v>
      </c>
      <c r="S24" s="3429">
        <f t="shared" si="3"/>
        <v>41</v>
      </c>
      <c r="T24" s="3429">
        <f t="shared" si="4"/>
        <v>33</v>
      </c>
      <c r="U24" s="3429">
        <f t="shared" si="5"/>
        <v>33</v>
      </c>
      <c r="V24" s="3429">
        <f t="shared" si="6"/>
        <v>0</v>
      </c>
      <c r="W24" s="3429">
        <f t="shared" si="7"/>
        <v>33</v>
      </c>
      <c r="X24" s="3429">
        <f t="shared" si="8"/>
        <v>0</v>
      </c>
    </row>
    <row r="25" spans="3:24" ht="19.149999999999999" customHeight="1">
      <c r="C25" s="3443" t="s">
        <v>124</v>
      </c>
      <c r="D25" s="3427" t="s">
        <v>125</v>
      </c>
      <c r="E25" s="3420">
        <v>89</v>
      </c>
      <c r="F25" s="3420">
        <v>58</v>
      </c>
      <c r="G25" s="3420">
        <v>31</v>
      </c>
      <c r="H25" s="3420">
        <v>42</v>
      </c>
      <c r="I25" s="3420">
        <v>47</v>
      </c>
      <c r="J25" s="3420">
        <v>83</v>
      </c>
      <c r="K25" s="3420">
        <v>6</v>
      </c>
      <c r="L25" s="3420">
        <v>28</v>
      </c>
      <c r="M25" s="3420">
        <v>9</v>
      </c>
      <c r="N25" s="3420">
        <v>11</v>
      </c>
      <c r="O25" s="3420">
        <v>9</v>
      </c>
      <c r="P25" s="3429">
        <f t="shared" si="0"/>
        <v>89</v>
      </c>
      <c r="Q25" s="3429">
        <f t="shared" si="1"/>
        <v>89</v>
      </c>
      <c r="R25" s="3429">
        <f t="shared" si="2"/>
        <v>89</v>
      </c>
      <c r="S25" s="3429">
        <f t="shared" si="3"/>
        <v>57</v>
      </c>
      <c r="T25" s="3429">
        <f t="shared" si="4"/>
        <v>89</v>
      </c>
      <c r="U25" s="3429">
        <f t="shared" si="5"/>
        <v>89</v>
      </c>
      <c r="V25" s="3429">
        <f t="shared" si="6"/>
        <v>0</v>
      </c>
      <c r="W25" s="3429">
        <f t="shared" si="7"/>
        <v>89</v>
      </c>
      <c r="X25" s="3429">
        <f t="shared" si="8"/>
        <v>0</v>
      </c>
    </row>
    <row r="26" spans="3:24" ht="19.149999999999999" customHeight="1">
      <c r="C26" s="3443" t="s">
        <v>126</v>
      </c>
      <c r="D26" s="3427" t="s">
        <v>127</v>
      </c>
      <c r="E26" s="3420">
        <v>255</v>
      </c>
      <c r="F26" s="3420">
        <v>83</v>
      </c>
      <c r="G26" s="3420">
        <v>172</v>
      </c>
      <c r="H26" s="3420">
        <v>156</v>
      </c>
      <c r="I26" s="3420">
        <v>99</v>
      </c>
      <c r="J26" s="3420">
        <v>245</v>
      </c>
      <c r="K26" s="3420">
        <v>10</v>
      </c>
      <c r="L26" s="3420">
        <v>117</v>
      </c>
      <c r="M26" s="3420">
        <v>15</v>
      </c>
      <c r="N26" s="3420">
        <v>18</v>
      </c>
      <c r="O26" s="3420">
        <v>14</v>
      </c>
      <c r="P26" s="3429">
        <f t="shared" si="0"/>
        <v>255</v>
      </c>
      <c r="Q26" s="3429">
        <f t="shared" si="1"/>
        <v>255</v>
      </c>
      <c r="R26" s="3429">
        <f t="shared" si="2"/>
        <v>255</v>
      </c>
      <c r="S26" s="3429">
        <f t="shared" si="3"/>
        <v>164</v>
      </c>
      <c r="T26" s="3429">
        <f t="shared" si="4"/>
        <v>255</v>
      </c>
      <c r="U26" s="3429">
        <f t="shared" si="5"/>
        <v>255</v>
      </c>
      <c r="V26" s="3429">
        <f t="shared" si="6"/>
        <v>0</v>
      </c>
      <c r="W26" s="3429">
        <f t="shared" si="7"/>
        <v>255</v>
      </c>
      <c r="X26" s="3429">
        <f t="shared" si="8"/>
        <v>0</v>
      </c>
    </row>
    <row r="27" spans="3:24" ht="19.149999999999999" customHeight="1">
      <c r="C27" s="3443" t="s">
        <v>2219</v>
      </c>
      <c r="D27" s="3427" t="s">
        <v>129</v>
      </c>
      <c r="E27" s="3420">
        <v>119</v>
      </c>
      <c r="F27" s="3420">
        <v>58</v>
      </c>
      <c r="G27" s="3420">
        <v>61</v>
      </c>
      <c r="H27" s="3420">
        <v>51</v>
      </c>
      <c r="I27" s="3420">
        <v>68</v>
      </c>
      <c r="J27" s="3420">
        <v>108</v>
      </c>
      <c r="K27" s="3420">
        <v>11</v>
      </c>
      <c r="L27" s="3420">
        <v>73</v>
      </c>
      <c r="M27" s="3420">
        <v>13</v>
      </c>
      <c r="N27" s="3420">
        <v>12</v>
      </c>
      <c r="O27" s="3420">
        <v>22</v>
      </c>
      <c r="P27" s="3429">
        <f t="shared" si="0"/>
        <v>119</v>
      </c>
      <c r="Q27" s="3429">
        <f t="shared" si="1"/>
        <v>119</v>
      </c>
      <c r="R27" s="3429">
        <f t="shared" si="2"/>
        <v>119</v>
      </c>
      <c r="S27" s="3429">
        <f t="shared" si="3"/>
        <v>120</v>
      </c>
      <c r="T27" s="3429">
        <f t="shared" si="4"/>
        <v>119</v>
      </c>
      <c r="U27" s="3429">
        <f t="shared" si="5"/>
        <v>119</v>
      </c>
      <c r="V27" s="3429">
        <f t="shared" si="6"/>
        <v>0</v>
      </c>
      <c r="W27" s="3429">
        <f t="shared" si="7"/>
        <v>119</v>
      </c>
      <c r="X27" s="3429">
        <f t="shared" si="8"/>
        <v>0</v>
      </c>
    </row>
    <row r="28" spans="3:24" ht="19.149999999999999" customHeight="1">
      <c r="C28" s="3443" t="s">
        <v>130</v>
      </c>
      <c r="D28" s="3427" t="s">
        <v>131</v>
      </c>
      <c r="E28" s="3420">
        <f>SUM(E8:E27)</f>
        <v>4840</v>
      </c>
      <c r="F28" s="3420">
        <f t="shared" ref="F28:O28" si="9">SUM(F8:F27)</f>
        <v>2832</v>
      </c>
      <c r="G28" s="3420">
        <f t="shared" si="9"/>
        <v>2008</v>
      </c>
      <c r="H28" s="3420">
        <f t="shared" si="9"/>
        <v>2476</v>
      </c>
      <c r="I28" s="3420">
        <f t="shared" si="9"/>
        <v>2364</v>
      </c>
      <c r="J28" s="3420">
        <f t="shared" si="9"/>
        <v>4094</v>
      </c>
      <c r="K28" s="3420">
        <f t="shared" si="9"/>
        <v>746</v>
      </c>
      <c r="L28" s="3420">
        <f t="shared" si="9"/>
        <v>2652</v>
      </c>
      <c r="M28" s="3420">
        <f t="shared" si="9"/>
        <v>560</v>
      </c>
      <c r="N28" s="3420">
        <f t="shared" si="9"/>
        <v>990</v>
      </c>
      <c r="O28" s="3420">
        <f t="shared" si="9"/>
        <v>1275</v>
      </c>
      <c r="P28" s="3429">
        <f t="shared" si="0"/>
        <v>4840</v>
      </c>
      <c r="Q28" s="3429">
        <f t="shared" si="1"/>
        <v>4840</v>
      </c>
      <c r="R28" s="3429">
        <f t="shared" si="2"/>
        <v>4840</v>
      </c>
      <c r="S28" s="3429">
        <f t="shared" si="3"/>
        <v>5477</v>
      </c>
      <c r="T28" s="3429">
        <f t="shared" si="4"/>
        <v>4840</v>
      </c>
      <c r="U28" s="3429">
        <f t="shared" si="5"/>
        <v>4840</v>
      </c>
      <c r="V28" s="3429">
        <f t="shared" si="6"/>
        <v>0</v>
      </c>
      <c r="W28" s="3429">
        <f t="shared" si="7"/>
        <v>4840</v>
      </c>
      <c r="X28" s="3429">
        <f t="shared" si="8"/>
        <v>0</v>
      </c>
    </row>
    <row r="29" spans="3:24" ht="19.149999999999999" customHeight="1"/>
  </sheetData>
  <mergeCells count="20">
    <mergeCell ref="H5:I5"/>
    <mergeCell ref="J5:K5"/>
    <mergeCell ref="L5:O5"/>
    <mergeCell ref="E6:E7"/>
    <mergeCell ref="F6:F7"/>
    <mergeCell ref="G6:G7"/>
    <mergeCell ref="L6:L7"/>
    <mergeCell ref="M6:M7"/>
    <mergeCell ref="N6:N7"/>
    <mergeCell ref="O6:O7"/>
    <mergeCell ref="C1:O1"/>
    <mergeCell ref="C2:O2"/>
    <mergeCell ref="C4:C7"/>
    <mergeCell ref="D4:D7"/>
    <mergeCell ref="E4:E5"/>
    <mergeCell ref="F4:F5"/>
    <mergeCell ref="G4:G5"/>
    <mergeCell ref="H4:I4"/>
    <mergeCell ref="J4:K4"/>
    <mergeCell ref="L4:O4"/>
  </mergeCells>
  <pageMargins left="0.7" right="0.7" top="0.75" bottom="0.75" header="0.3" footer="0.3"/>
  <pageSetup paperSize="9" scale="98"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FCD4B-6FFF-43BD-8893-308A716FFA21}">
  <sheetPr>
    <tabColor rgb="FF00B050"/>
  </sheetPr>
  <dimension ref="A1:D27"/>
  <sheetViews>
    <sheetView zoomScaleNormal="100" workbookViewId="0">
      <selection activeCell="E28" sqref="E28"/>
    </sheetView>
  </sheetViews>
  <sheetFormatPr defaultRowHeight="15"/>
  <cols>
    <col min="1" max="16384" width="9.140625" style="2557"/>
  </cols>
  <sheetData>
    <row r="1" spans="1:4" ht="60">
      <c r="A1" s="3445"/>
      <c r="B1" s="3446" t="s">
        <v>2233</v>
      </c>
      <c r="C1" s="3446" t="s">
        <v>2234</v>
      </c>
      <c r="D1" s="3446" t="s">
        <v>2235</v>
      </c>
    </row>
    <row r="2" spans="1:4">
      <c r="A2" s="3447" t="s">
        <v>2236</v>
      </c>
      <c r="B2" s="3445">
        <v>17.899999999999999</v>
      </c>
      <c r="C2" s="3445">
        <v>7.4</v>
      </c>
      <c r="D2" s="3445">
        <f>B2-C2</f>
        <v>10.499999999999998</v>
      </c>
    </row>
    <row r="3" spans="1:4">
      <c r="A3" s="3447" t="s">
        <v>2237</v>
      </c>
      <c r="B3" s="3445">
        <v>16</v>
      </c>
      <c r="C3" s="3445">
        <v>7.9</v>
      </c>
      <c r="D3" s="3445">
        <f t="shared" ref="D3:D14" si="0">B3-C3</f>
        <v>8.1</v>
      </c>
    </row>
    <row r="4" spans="1:4">
      <c r="A4" s="3447" t="s">
        <v>2238</v>
      </c>
      <c r="B4" s="3445">
        <v>13.3</v>
      </c>
      <c r="C4" s="3445">
        <v>7</v>
      </c>
      <c r="D4" s="3445">
        <f t="shared" si="0"/>
        <v>6.3000000000000007</v>
      </c>
    </row>
    <row r="5" spans="1:4">
      <c r="A5" s="3447" t="s">
        <v>2239</v>
      </c>
      <c r="B5" s="3445">
        <v>8.6</v>
      </c>
      <c r="C5" s="3445">
        <v>5.2</v>
      </c>
      <c r="D5" s="3445">
        <f t="shared" si="0"/>
        <v>3.3999999999999995</v>
      </c>
    </row>
    <row r="6" spans="1:4">
      <c r="A6" s="3447" t="s">
        <v>2240</v>
      </c>
      <c r="B6" s="3445">
        <v>8.8000000000000007</v>
      </c>
      <c r="C6" s="3445">
        <v>5.7</v>
      </c>
      <c r="D6" s="3445">
        <f t="shared" si="0"/>
        <v>3.1000000000000005</v>
      </c>
    </row>
    <row r="7" spans="1:4">
      <c r="A7" s="3447" t="s">
        <v>2241</v>
      </c>
      <c r="B7" s="3445">
        <v>7.1</v>
      </c>
      <c r="C7" s="3445">
        <v>4.4000000000000004</v>
      </c>
      <c r="D7" s="3445">
        <f t="shared" si="0"/>
        <v>2.6999999999999993</v>
      </c>
    </row>
    <row r="8" spans="1:4">
      <c r="A8" s="3447" t="s">
        <v>2242</v>
      </c>
      <c r="B8" s="3445">
        <v>9</v>
      </c>
      <c r="C8" s="3445">
        <v>5.0999999999999996</v>
      </c>
      <c r="D8" s="3445">
        <f t="shared" si="0"/>
        <v>3.9000000000000004</v>
      </c>
    </row>
    <row r="9" spans="1:4">
      <c r="A9" s="3447" t="s">
        <v>2243</v>
      </c>
      <c r="B9" s="3445">
        <v>9.5</v>
      </c>
      <c r="C9" s="3445">
        <v>5.5</v>
      </c>
      <c r="D9" s="3445">
        <f t="shared" si="0"/>
        <v>4</v>
      </c>
    </row>
    <row r="10" spans="1:4">
      <c r="A10" s="3447" t="s">
        <v>2244</v>
      </c>
      <c r="B10" s="3445">
        <v>8.4</v>
      </c>
      <c r="C10" s="3445">
        <v>5.0999999999999996</v>
      </c>
      <c r="D10" s="3445">
        <f t="shared" si="0"/>
        <v>3.3000000000000007</v>
      </c>
    </row>
    <row r="11" spans="1:4">
      <c r="A11" s="3447" t="s">
        <v>2245</v>
      </c>
      <c r="B11" s="3445">
        <v>9.5</v>
      </c>
      <c r="C11" s="3445">
        <v>5.5</v>
      </c>
      <c r="D11" s="3445">
        <f t="shared" si="0"/>
        <v>4</v>
      </c>
    </row>
    <row r="12" spans="1:4">
      <c r="A12" s="3447" t="s">
        <v>2246</v>
      </c>
      <c r="B12" s="3445">
        <v>8.8000000000000007</v>
      </c>
      <c r="C12" s="3445">
        <v>5</v>
      </c>
      <c r="D12" s="3445">
        <f t="shared" si="0"/>
        <v>3.8000000000000007</v>
      </c>
    </row>
    <row r="13" spans="1:4">
      <c r="A13" s="3447" t="s">
        <v>2247</v>
      </c>
      <c r="B13" s="3445">
        <v>9.1</v>
      </c>
      <c r="C13" s="3445">
        <v>5.2</v>
      </c>
      <c r="D13" s="3445">
        <f t="shared" si="0"/>
        <v>3.8999999999999995</v>
      </c>
    </row>
    <row r="14" spans="1:4">
      <c r="A14" s="3447" t="s">
        <v>2248</v>
      </c>
      <c r="B14" s="3445">
        <v>11.1</v>
      </c>
      <c r="C14" s="3445">
        <v>6.7</v>
      </c>
      <c r="D14" s="3445">
        <f t="shared" si="0"/>
        <v>4.3999999999999995</v>
      </c>
    </row>
    <row r="26" spans="3:4">
      <c r="C26" s="2557">
        <v>2113</v>
      </c>
    </row>
    <row r="27" spans="3:4">
      <c r="C27" s="2557">
        <f>C26/D27*100000</f>
        <v>6.656730821211867</v>
      </c>
      <c r="D27" s="2557">
        <v>31742308</v>
      </c>
    </row>
  </sheetData>
  <pageMargins left="0.7" right="0.7" top="0.75" bottom="0.75" header="0.3" footer="0.3"/>
  <pageSetup paperSize="9" scale="68" orientation="portrait" r:id="rId1"/>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5100-FAAA-40EB-8B56-517987AE70E0}">
  <sheetPr>
    <tabColor rgb="FF00B050"/>
  </sheetPr>
  <dimension ref="A1:K30"/>
  <sheetViews>
    <sheetView showGridLines="0" topLeftCell="A7" zoomScaleNormal="100" workbookViewId="0">
      <selection activeCell="D17" sqref="D17"/>
    </sheetView>
  </sheetViews>
  <sheetFormatPr defaultRowHeight="15"/>
  <cols>
    <col min="1" max="1" width="13.140625" style="190" customWidth="1"/>
    <col min="2" max="2" width="12" style="190" customWidth="1"/>
    <col min="3" max="3" width="9.42578125" style="190" customWidth="1"/>
    <col min="4" max="4" width="4.28515625" style="190" customWidth="1"/>
    <col min="5" max="5" width="6.7109375" style="190" customWidth="1"/>
    <col min="6" max="6" width="4.28515625" style="190" customWidth="1"/>
    <col min="7" max="7" width="6.7109375" style="190" customWidth="1"/>
    <col min="8" max="8" width="4.28515625" style="190" customWidth="1"/>
    <col min="9" max="9" width="6.28515625" style="190" customWidth="1"/>
    <col min="10" max="10" width="4.28515625" style="190" customWidth="1"/>
    <col min="11" max="11" width="6.7109375" style="190" customWidth="1"/>
    <col min="12" max="256" width="9.140625" style="190"/>
    <col min="257" max="257" width="13.140625" style="190" customWidth="1"/>
    <col min="258" max="258" width="12" style="190" customWidth="1"/>
    <col min="259" max="259" width="9.42578125" style="190" customWidth="1"/>
    <col min="260" max="260" width="4.28515625" style="190" customWidth="1"/>
    <col min="261" max="261" width="6.7109375" style="190" customWidth="1"/>
    <col min="262" max="262" width="4.28515625" style="190" customWidth="1"/>
    <col min="263" max="263" width="6.7109375" style="190" customWidth="1"/>
    <col min="264" max="264" width="4.28515625" style="190" customWidth="1"/>
    <col min="265" max="265" width="6.28515625" style="190" customWidth="1"/>
    <col min="266" max="266" width="4.28515625" style="190" customWidth="1"/>
    <col min="267" max="267" width="6.7109375" style="190" customWidth="1"/>
    <col min="268" max="512" width="9.140625" style="190"/>
    <col min="513" max="513" width="13.140625" style="190" customWidth="1"/>
    <col min="514" max="514" width="12" style="190" customWidth="1"/>
    <col min="515" max="515" width="9.42578125" style="190" customWidth="1"/>
    <col min="516" max="516" width="4.28515625" style="190" customWidth="1"/>
    <col min="517" max="517" width="6.7109375" style="190" customWidth="1"/>
    <col min="518" max="518" width="4.28515625" style="190" customWidth="1"/>
    <col min="519" max="519" width="6.7109375" style="190" customWidth="1"/>
    <col min="520" max="520" width="4.28515625" style="190" customWidth="1"/>
    <col min="521" max="521" width="6.28515625" style="190" customWidth="1"/>
    <col min="522" max="522" width="4.28515625" style="190" customWidth="1"/>
    <col min="523" max="523" width="6.7109375" style="190" customWidth="1"/>
    <col min="524" max="768" width="9.140625" style="190"/>
    <col min="769" max="769" width="13.140625" style="190" customWidth="1"/>
    <col min="770" max="770" width="12" style="190" customWidth="1"/>
    <col min="771" max="771" width="9.42578125" style="190" customWidth="1"/>
    <col min="772" max="772" width="4.28515625" style="190" customWidth="1"/>
    <col min="773" max="773" width="6.7109375" style="190" customWidth="1"/>
    <col min="774" max="774" width="4.28515625" style="190" customWidth="1"/>
    <col min="775" max="775" width="6.7109375" style="190" customWidth="1"/>
    <col min="776" max="776" width="4.28515625" style="190" customWidth="1"/>
    <col min="777" max="777" width="6.28515625" style="190" customWidth="1"/>
    <col min="778" max="778" width="4.28515625" style="190" customWidth="1"/>
    <col min="779" max="779" width="6.7109375" style="190" customWidth="1"/>
    <col min="780" max="1024" width="9.140625" style="190"/>
    <col min="1025" max="1025" width="13.140625" style="190" customWidth="1"/>
    <col min="1026" max="1026" width="12" style="190" customWidth="1"/>
    <col min="1027" max="1027" width="9.42578125" style="190" customWidth="1"/>
    <col min="1028" max="1028" width="4.28515625" style="190" customWidth="1"/>
    <col min="1029" max="1029" width="6.7109375" style="190" customWidth="1"/>
    <col min="1030" max="1030" width="4.28515625" style="190" customWidth="1"/>
    <col min="1031" max="1031" width="6.7109375" style="190" customWidth="1"/>
    <col min="1032" max="1032" width="4.28515625" style="190" customWidth="1"/>
    <col min="1033" max="1033" width="6.28515625" style="190" customWidth="1"/>
    <col min="1034" max="1034" width="4.28515625" style="190" customWidth="1"/>
    <col min="1035" max="1035" width="6.7109375" style="190" customWidth="1"/>
    <col min="1036" max="1280" width="9.140625" style="190"/>
    <col min="1281" max="1281" width="13.140625" style="190" customWidth="1"/>
    <col min="1282" max="1282" width="12" style="190" customWidth="1"/>
    <col min="1283" max="1283" width="9.42578125" style="190" customWidth="1"/>
    <col min="1284" max="1284" width="4.28515625" style="190" customWidth="1"/>
    <col min="1285" max="1285" width="6.7109375" style="190" customWidth="1"/>
    <col min="1286" max="1286" width="4.28515625" style="190" customWidth="1"/>
    <col min="1287" max="1287" width="6.7109375" style="190" customWidth="1"/>
    <col min="1288" max="1288" width="4.28515625" style="190" customWidth="1"/>
    <col min="1289" max="1289" width="6.28515625" style="190" customWidth="1"/>
    <col min="1290" max="1290" width="4.28515625" style="190" customWidth="1"/>
    <col min="1291" max="1291" width="6.7109375" style="190" customWidth="1"/>
    <col min="1292" max="1536" width="9.140625" style="190"/>
    <col min="1537" max="1537" width="13.140625" style="190" customWidth="1"/>
    <col min="1538" max="1538" width="12" style="190" customWidth="1"/>
    <col min="1539" max="1539" width="9.42578125" style="190" customWidth="1"/>
    <col min="1540" max="1540" width="4.28515625" style="190" customWidth="1"/>
    <col min="1541" max="1541" width="6.7109375" style="190" customWidth="1"/>
    <col min="1542" max="1542" width="4.28515625" style="190" customWidth="1"/>
    <col min="1543" max="1543" width="6.7109375" style="190" customWidth="1"/>
    <col min="1544" max="1544" width="4.28515625" style="190" customWidth="1"/>
    <col min="1545" max="1545" width="6.28515625" style="190" customWidth="1"/>
    <col min="1546" max="1546" width="4.28515625" style="190" customWidth="1"/>
    <col min="1547" max="1547" width="6.7109375" style="190" customWidth="1"/>
    <col min="1548" max="1792" width="9.140625" style="190"/>
    <col min="1793" max="1793" width="13.140625" style="190" customWidth="1"/>
    <col min="1794" max="1794" width="12" style="190" customWidth="1"/>
    <col min="1795" max="1795" width="9.42578125" style="190" customWidth="1"/>
    <col min="1796" max="1796" width="4.28515625" style="190" customWidth="1"/>
    <col min="1797" max="1797" width="6.7109375" style="190" customWidth="1"/>
    <col min="1798" max="1798" width="4.28515625" style="190" customWidth="1"/>
    <col min="1799" max="1799" width="6.7109375" style="190" customWidth="1"/>
    <col min="1800" max="1800" width="4.28515625" style="190" customWidth="1"/>
    <col min="1801" max="1801" width="6.28515625" style="190" customWidth="1"/>
    <col min="1802" max="1802" width="4.28515625" style="190" customWidth="1"/>
    <col min="1803" max="1803" width="6.7109375" style="190" customWidth="1"/>
    <col min="1804" max="2048" width="9.140625" style="190"/>
    <col min="2049" max="2049" width="13.140625" style="190" customWidth="1"/>
    <col min="2050" max="2050" width="12" style="190" customWidth="1"/>
    <col min="2051" max="2051" width="9.42578125" style="190" customWidth="1"/>
    <col min="2052" max="2052" width="4.28515625" style="190" customWidth="1"/>
    <col min="2053" max="2053" width="6.7109375" style="190" customWidth="1"/>
    <col min="2054" max="2054" width="4.28515625" style="190" customWidth="1"/>
    <col min="2055" max="2055" width="6.7109375" style="190" customWidth="1"/>
    <col min="2056" max="2056" width="4.28515625" style="190" customWidth="1"/>
    <col min="2057" max="2057" width="6.28515625" style="190" customWidth="1"/>
    <col min="2058" max="2058" width="4.28515625" style="190" customWidth="1"/>
    <col min="2059" max="2059" width="6.7109375" style="190" customWidth="1"/>
    <col min="2060" max="2304" width="9.140625" style="190"/>
    <col min="2305" max="2305" width="13.140625" style="190" customWidth="1"/>
    <col min="2306" max="2306" width="12" style="190" customWidth="1"/>
    <col min="2307" max="2307" width="9.42578125" style="190" customWidth="1"/>
    <col min="2308" max="2308" width="4.28515625" style="190" customWidth="1"/>
    <col min="2309" max="2309" width="6.7109375" style="190" customWidth="1"/>
    <col min="2310" max="2310" width="4.28515625" style="190" customWidth="1"/>
    <col min="2311" max="2311" width="6.7109375" style="190" customWidth="1"/>
    <col min="2312" max="2312" width="4.28515625" style="190" customWidth="1"/>
    <col min="2313" max="2313" width="6.28515625" style="190" customWidth="1"/>
    <col min="2314" max="2314" width="4.28515625" style="190" customWidth="1"/>
    <col min="2315" max="2315" width="6.7109375" style="190" customWidth="1"/>
    <col min="2316" max="2560" width="9.140625" style="190"/>
    <col min="2561" max="2561" width="13.140625" style="190" customWidth="1"/>
    <col min="2562" max="2562" width="12" style="190" customWidth="1"/>
    <col min="2563" max="2563" width="9.42578125" style="190" customWidth="1"/>
    <col min="2564" max="2564" width="4.28515625" style="190" customWidth="1"/>
    <col min="2565" max="2565" width="6.7109375" style="190" customWidth="1"/>
    <col min="2566" max="2566" width="4.28515625" style="190" customWidth="1"/>
    <col min="2567" max="2567" width="6.7109375" style="190" customWidth="1"/>
    <col min="2568" max="2568" width="4.28515625" style="190" customWidth="1"/>
    <col min="2569" max="2569" width="6.28515625" style="190" customWidth="1"/>
    <col min="2570" max="2570" width="4.28515625" style="190" customWidth="1"/>
    <col min="2571" max="2571" width="6.7109375" style="190" customWidth="1"/>
    <col min="2572" max="2816" width="9.140625" style="190"/>
    <col min="2817" max="2817" width="13.140625" style="190" customWidth="1"/>
    <col min="2818" max="2818" width="12" style="190" customWidth="1"/>
    <col min="2819" max="2819" width="9.42578125" style="190" customWidth="1"/>
    <col min="2820" max="2820" width="4.28515625" style="190" customWidth="1"/>
    <col min="2821" max="2821" width="6.7109375" style="190" customWidth="1"/>
    <col min="2822" max="2822" width="4.28515625" style="190" customWidth="1"/>
    <col min="2823" max="2823" width="6.7109375" style="190" customWidth="1"/>
    <col min="2824" max="2824" width="4.28515625" style="190" customWidth="1"/>
    <col min="2825" max="2825" width="6.28515625" style="190" customWidth="1"/>
    <col min="2826" max="2826" width="4.28515625" style="190" customWidth="1"/>
    <col min="2827" max="2827" width="6.7109375" style="190" customWidth="1"/>
    <col min="2828" max="3072" width="9.140625" style="190"/>
    <col min="3073" max="3073" width="13.140625" style="190" customWidth="1"/>
    <col min="3074" max="3074" width="12" style="190" customWidth="1"/>
    <col min="3075" max="3075" width="9.42578125" style="190" customWidth="1"/>
    <col min="3076" max="3076" width="4.28515625" style="190" customWidth="1"/>
    <col min="3077" max="3077" width="6.7109375" style="190" customWidth="1"/>
    <col min="3078" max="3078" width="4.28515625" style="190" customWidth="1"/>
    <col min="3079" max="3079" width="6.7109375" style="190" customWidth="1"/>
    <col min="3080" max="3080" width="4.28515625" style="190" customWidth="1"/>
    <col min="3081" max="3081" width="6.28515625" style="190" customWidth="1"/>
    <col min="3082" max="3082" width="4.28515625" style="190" customWidth="1"/>
    <col min="3083" max="3083" width="6.7109375" style="190" customWidth="1"/>
    <col min="3084" max="3328" width="9.140625" style="190"/>
    <col min="3329" max="3329" width="13.140625" style="190" customWidth="1"/>
    <col min="3330" max="3330" width="12" style="190" customWidth="1"/>
    <col min="3331" max="3331" width="9.42578125" style="190" customWidth="1"/>
    <col min="3332" max="3332" width="4.28515625" style="190" customWidth="1"/>
    <col min="3333" max="3333" width="6.7109375" style="190" customWidth="1"/>
    <col min="3334" max="3334" width="4.28515625" style="190" customWidth="1"/>
    <col min="3335" max="3335" width="6.7109375" style="190" customWidth="1"/>
    <col min="3336" max="3336" width="4.28515625" style="190" customWidth="1"/>
    <col min="3337" max="3337" width="6.28515625" style="190" customWidth="1"/>
    <col min="3338" max="3338" width="4.28515625" style="190" customWidth="1"/>
    <col min="3339" max="3339" width="6.7109375" style="190" customWidth="1"/>
    <col min="3340" max="3584" width="9.140625" style="190"/>
    <col min="3585" max="3585" width="13.140625" style="190" customWidth="1"/>
    <col min="3586" max="3586" width="12" style="190" customWidth="1"/>
    <col min="3587" max="3587" width="9.42578125" style="190" customWidth="1"/>
    <col min="3588" max="3588" width="4.28515625" style="190" customWidth="1"/>
    <col min="3589" max="3589" width="6.7109375" style="190" customWidth="1"/>
    <col min="3590" max="3590" width="4.28515625" style="190" customWidth="1"/>
    <col min="3591" max="3591" width="6.7109375" style="190" customWidth="1"/>
    <col min="3592" max="3592" width="4.28515625" style="190" customWidth="1"/>
    <col min="3593" max="3593" width="6.28515625" style="190" customWidth="1"/>
    <col min="3594" max="3594" width="4.28515625" style="190" customWidth="1"/>
    <col min="3595" max="3595" width="6.7109375" style="190" customWidth="1"/>
    <col min="3596" max="3840" width="9.140625" style="190"/>
    <col min="3841" max="3841" width="13.140625" style="190" customWidth="1"/>
    <col min="3842" max="3842" width="12" style="190" customWidth="1"/>
    <col min="3843" max="3843" width="9.42578125" style="190" customWidth="1"/>
    <col min="3844" max="3844" width="4.28515625" style="190" customWidth="1"/>
    <col min="3845" max="3845" width="6.7109375" style="190" customWidth="1"/>
    <col min="3846" max="3846" width="4.28515625" style="190" customWidth="1"/>
    <col min="3847" max="3847" width="6.7109375" style="190" customWidth="1"/>
    <col min="3848" max="3848" width="4.28515625" style="190" customWidth="1"/>
    <col min="3849" max="3849" width="6.28515625" style="190" customWidth="1"/>
    <col min="3850" max="3850" width="4.28515625" style="190" customWidth="1"/>
    <col min="3851" max="3851" width="6.7109375" style="190" customWidth="1"/>
    <col min="3852" max="4096" width="9.140625" style="190"/>
    <col min="4097" max="4097" width="13.140625" style="190" customWidth="1"/>
    <col min="4098" max="4098" width="12" style="190" customWidth="1"/>
    <col min="4099" max="4099" width="9.42578125" style="190" customWidth="1"/>
    <col min="4100" max="4100" width="4.28515625" style="190" customWidth="1"/>
    <col min="4101" max="4101" width="6.7109375" style="190" customWidth="1"/>
    <col min="4102" max="4102" width="4.28515625" style="190" customWidth="1"/>
    <col min="4103" max="4103" width="6.7109375" style="190" customWidth="1"/>
    <col min="4104" max="4104" width="4.28515625" style="190" customWidth="1"/>
    <col min="4105" max="4105" width="6.28515625" style="190" customWidth="1"/>
    <col min="4106" max="4106" width="4.28515625" style="190" customWidth="1"/>
    <col min="4107" max="4107" width="6.7109375" style="190" customWidth="1"/>
    <col min="4108" max="4352" width="9.140625" style="190"/>
    <col min="4353" max="4353" width="13.140625" style="190" customWidth="1"/>
    <col min="4354" max="4354" width="12" style="190" customWidth="1"/>
    <col min="4355" max="4355" width="9.42578125" style="190" customWidth="1"/>
    <col min="4356" max="4356" width="4.28515625" style="190" customWidth="1"/>
    <col min="4357" max="4357" width="6.7109375" style="190" customWidth="1"/>
    <col min="4358" max="4358" width="4.28515625" style="190" customWidth="1"/>
    <col min="4359" max="4359" width="6.7109375" style="190" customWidth="1"/>
    <col min="4360" max="4360" width="4.28515625" style="190" customWidth="1"/>
    <col min="4361" max="4361" width="6.28515625" style="190" customWidth="1"/>
    <col min="4362" max="4362" width="4.28515625" style="190" customWidth="1"/>
    <col min="4363" max="4363" width="6.7109375" style="190" customWidth="1"/>
    <col min="4364" max="4608" width="9.140625" style="190"/>
    <col min="4609" max="4609" width="13.140625" style="190" customWidth="1"/>
    <col min="4610" max="4610" width="12" style="190" customWidth="1"/>
    <col min="4611" max="4611" width="9.42578125" style="190" customWidth="1"/>
    <col min="4612" max="4612" width="4.28515625" style="190" customWidth="1"/>
    <col min="4613" max="4613" width="6.7109375" style="190" customWidth="1"/>
    <col min="4614" max="4614" width="4.28515625" style="190" customWidth="1"/>
    <col min="4615" max="4615" width="6.7109375" style="190" customWidth="1"/>
    <col min="4616" max="4616" width="4.28515625" style="190" customWidth="1"/>
    <col min="4617" max="4617" width="6.28515625" style="190" customWidth="1"/>
    <col min="4618" max="4618" width="4.28515625" style="190" customWidth="1"/>
    <col min="4619" max="4619" width="6.7109375" style="190" customWidth="1"/>
    <col min="4620" max="4864" width="9.140625" style="190"/>
    <col min="4865" max="4865" width="13.140625" style="190" customWidth="1"/>
    <col min="4866" max="4866" width="12" style="190" customWidth="1"/>
    <col min="4867" max="4867" width="9.42578125" style="190" customWidth="1"/>
    <col min="4868" max="4868" width="4.28515625" style="190" customWidth="1"/>
    <col min="4869" max="4869" width="6.7109375" style="190" customWidth="1"/>
    <col min="4870" max="4870" width="4.28515625" style="190" customWidth="1"/>
    <col min="4871" max="4871" width="6.7109375" style="190" customWidth="1"/>
    <col min="4872" max="4872" width="4.28515625" style="190" customWidth="1"/>
    <col min="4873" max="4873" width="6.28515625" style="190" customWidth="1"/>
    <col min="4874" max="4874" width="4.28515625" style="190" customWidth="1"/>
    <col min="4875" max="4875" width="6.7109375" style="190" customWidth="1"/>
    <col min="4876" max="5120" width="9.140625" style="190"/>
    <col min="5121" max="5121" width="13.140625" style="190" customWidth="1"/>
    <col min="5122" max="5122" width="12" style="190" customWidth="1"/>
    <col min="5123" max="5123" width="9.42578125" style="190" customWidth="1"/>
    <col min="5124" max="5124" width="4.28515625" style="190" customWidth="1"/>
    <col min="5125" max="5125" width="6.7109375" style="190" customWidth="1"/>
    <col min="5126" max="5126" width="4.28515625" style="190" customWidth="1"/>
    <col min="5127" max="5127" width="6.7109375" style="190" customWidth="1"/>
    <col min="5128" max="5128" width="4.28515625" style="190" customWidth="1"/>
    <col min="5129" max="5129" width="6.28515625" style="190" customWidth="1"/>
    <col min="5130" max="5130" width="4.28515625" style="190" customWidth="1"/>
    <col min="5131" max="5131" width="6.7109375" style="190" customWidth="1"/>
    <col min="5132" max="5376" width="9.140625" style="190"/>
    <col min="5377" max="5377" width="13.140625" style="190" customWidth="1"/>
    <col min="5378" max="5378" width="12" style="190" customWidth="1"/>
    <col min="5379" max="5379" width="9.42578125" style="190" customWidth="1"/>
    <col min="5380" max="5380" width="4.28515625" style="190" customWidth="1"/>
    <col min="5381" max="5381" width="6.7109375" style="190" customWidth="1"/>
    <col min="5382" max="5382" width="4.28515625" style="190" customWidth="1"/>
    <col min="5383" max="5383" width="6.7109375" style="190" customWidth="1"/>
    <col min="5384" max="5384" width="4.28515625" style="190" customWidth="1"/>
    <col min="5385" max="5385" width="6.28515625" style="190" customWidth="1"/>
    <col min="5386" max="5386" width="4.28515625" style="190" customWidth="1"/>
    <col min="5387" max="5387" width="6.7109375" style="190" customWidth="1"/>
    <col min="5388" max="5632" width="9.140625" style="190"/>
    <col min="5633" max="5633" width="13.140625" style="190" customWidth="1"/>
    <col min="5634" max="5634" width="12" style="190" customWidth="1"/>
    <col min="5635" max="5635" width="9.42578125" style="190" customWidth="1"/>
    <col min="5636" max="5636" width="4.28515625" style="190" customWidth="1"/>
    <col min="5637" max="5637" width="6.7109375" style="190" customWidth="1"/>
    <col min="5638" max="5638" width="4.28515625" style="190" customWidth="1"/>
    <col min="5639" max="5639" width="6.7109375" style="190" customWidth="1"/>
    <col min="5640" max="5640" width="4.28515625" style="190" customWidth="1"/>
    <col min="5641" max="5641" width="6.28515625" style="190" customWidth="1"/>
    <col min="5642" max="5642" width="4.28515625" style="190" customWidth="1"/>
    <col min="5643" max="5643" width="6.7109375" style="190" customWidth="1"/>
    <col min="5644" max="5888" width="9.140625" style="190"/>
    <col min="5889" max="5889" width="13.140625" style="190" customWidth="1"/>
    <col min="5890" max="5890" width="12" style="190" customWidth="1"/>
    <col min="5891" max="5891" width="9.42578125" style="190" customWidth="1"/>
    <col min="5892" max="5892" width="4.28515625" style="190" customWidth="1"/>
    <col min="5893" max="5893" width="6.7109375" style="190" customWidth="1"/>
    <col min="5894" max="5894" width="4.28515625" style="190" customWidth="1"/>
    <col min="5895" max="5895" width="6.7109375" style="190" customWidth="1"/>
    <col min="5896" max="5896" width="4.28515625" style="190" customWidth="1"/>
    <col min="5897" max="5897" width="6.28515625" style="190" customWidth="1"/>
    <col min="5898" max="5898" width="4.28515625" style="190" customWidth="1"/>
    <col min="5899" max="5899" width="6.7109375" style="190" customWidth="1"/>
    <col min="5900" max="6144" width="9.140625" style="190"/>
    <col min="6145" max="6145" width="13.140625" style="190" customWidth="1"/>
    <col min="6146" max="6146" width="12" style="190" customWidth="1"/>
    <col min="6147" max="6147" width="9.42578125" style="190" customWidth="1"/>
    <col min="6148" max="6148" width="4.28515625" style="190" customWidth="1"/>
    <col min="6149" max="6149" width="6.7109375" style="190" customWidth="1"/>
    <col min="6150" max="6150" width="4.28515625" style="190" customWidth="1"/>
    <col min="6151" max="6151" width="6.7109375" style="190" customWidth="1"/>
    <col min="6152" max="6152" width="4.28515625" style="190" customWidth="1"/>
    <col min="6153" max="6153" width="6.28515625" style="190" customWidth="1"/>
    <col min="6154" max="6154" width="4.28515625" style="190" customWidth="1"/>
    <col min="6155" max="6155" width="6.7109375" style="190" customWidth="1"/>
    <col min="6156" max="6400" width="9.140625" style="190"/>
    <col min="6401" max="6401" width="13.140625" style="190" customWidth="1"/>
    <col min="6402" max="6402" width="12" style="190" customWidth="1"/>
    <col min="6403" max="6403" width="9.42578125" style="190" customWidth="1"/>
    <col min="6404" max="6404" width="4.28515625" style="190" customWidth="1"/>
    <col min="6405" max="6405" width="6.7109375" style="190" customWidth="1"/>
    <col min="6406" max="6406" width="4.28515625" style="190" customWidth="1"/>
    <col min="6407" max="6407" width="6.7109375" style="190" customWidth="1"/>
    <col min="6408" max="6408" width="4.28515625" style="190" customWidth="1"/>
    <col min="6409" max="6409" width="6.28515625" style="190" customWidth="1"/>
    <col min="6410" max="6410" width="4.28515625" style="190" customWidth="1"/>
    <col min="6411" max="6411" width="6.7109375" style="190" customWidth="1"/>
    <col min="6412" max="6656" width="9.140625" style="190"/>
    <col min="6657" max="6657" width="13.140625" style="190" customWidth="1"/>
    <col min="6658" max="6658" width="12" style="190" customWidth="1"/>
    <col min="6659" max="6659" width="9.42578125" style="190" customWidth="1"/>
    <col min="6660" max="6660" width="4.28515625" style="190" customWidth="1"/>
    <col min="6661" max="6661" width="6.7109375" style="190" customWidth="1"/>
    <col min="6662" max="6662" width="4.28515625" style="190" customWidth="1"/>
    <col min="6663" max="6663" width="6.7109375" style="190" customWidth="1"/>
    <col min="6664" max="6664" width="4.28515625" style="190" customWidth="1"/>
    <col min="6665" max="6665" width="6.28515625" style="190" customWidth="1"/>
    <col min="6666" max="6666" width="4.28515625" style="190" customWidth="1"/>
    <col min="6667" max="6667" width="6.7109375" style="190" customWidth="1"/>
    <col min="6668" max="6912" width="9.140625" style="190"/>
    <col min="6913" max="6913" width="13.140625" style="190" customWidth="1"/>
    <col min="6914" max="6914" width="12" style="190" customWidth="1"/>
    <col min="6915" max="6915" width="9.42578125" style="190" customWidth="1"/>
    <col min="6916" max="6916" width="4.28515625" style="190" customWidth="1"/>
    <col min="6917" max="6917" width="6.7109375" style="190" customWidth="1"/>
    <col min="6918" max="6918" width="4.28515625" style="190" customWidth="1"/>
    <col min="6919" max="6919" width="6.7109375" style="190" customWidth="1"/>
    <col min="6920" max="6920" width="4.28515625" style="190" customWidth="1"/>
    <col min="6921" max="6921" width="6.28515625" style="190" customWidth="1"/>
    <col min="6922" max="6922" width="4.28515625" style="190" customWidth="1"/>
    <col min="6923" max="6923" width="6.7109375" style="190" customWidth="1"/>
    <col min="6924" max="7168" width="9.140625" style="190"/>
    <col min="7169" max="7169" width="13.140625" style="190" customWidth="1"/>
    <col min="7170" max="7170" width="12" style="190" customWidth="1"/>
    <col min="7171" max="7171" width="9.42578125" style="190" customWidth="1"/>
    <col min="7172" max="7172" width="4.28515625" style="190" customWidth="1"/>
    <col min="7173" max="7173" width="6.7109375" style="190" customWidth="1"/>
    <col min="7174" max="7174" width="4.28515625" style="190" customWidth="1"/>
    <col min="7175" max="7175" width="6.7109375" style="190" customWidth="1"/>
    <col min="7176" max="7176" width="4.28515625" style="190" customWidth="1"/>
    <col min="7177" max="7177" width="6.28515625" style="190" customWidth="1"/>
    <col min="7178" max="7178" width="4.28515625" style="190" customWidth="1"/>
    <col min="7179" max="7179" width="6.7109375" style="190" customWidth="1"/>
    <col min="7180" max="7424" width="9.140625" style="190"/>
    <col min="7425" max="7425" width="13.140625" style="190" customWidth="1"/>
    <col min="7426" max="7426" width="12" style="190" customWidth="1"/>
    <col min="7427" max="7427" width="9.42578125" style="190" customWidth="1"/>
    <col min="7428" max="7428" width="4.28515625" style="190" customWidth="1"/>
    <col min="7429" max="7429" width="6.7109375" style="190" customWidth="1"/>
    <col min="7430" max="7430" width="4.28515625" style="190" customWidth="1"/>
    <col min="7431" max="7431" width="6.7109375" style="190" customWidth="1"/>
    <col min="7432" max="7432" width="4.28515625" style="190" customWidth="1"/>
    <col min="7433" max="7433" width="6.28515625" style="190" customWidth="1"/>
    <col min="7434" max="7434" width="4.28515625" style="190" customWidth="1"/>
    <col min="7435" max="7435" width="6.7109375" style="190" customWidth="1"/>
    <col min="7436" max="7680" width="9.140625" style="190"/>
    <col min="7681" max="7681" width="13.140625" style="190" customWidth="1"/>
    <col min="7682" max="7682" width="12" style="190" customWidth="1"/>
    <col min="7683" max="7683" width="9.42578125" style="190" customWidth="1"/>
    <col min="7684" max="7684" width="4.28515625" style="190" customWidth="1"/>
    <col min="7685" max="7685" width="6.7109375" style="190" customWidth="1"/>
    <col min="7686" max="7686" width="4.28515625" style="190" customWidth="1"/>
    <col min="7687" max="7687" width="6.7109375" style="190" customWidth="1"/>
    <col min="7688" max="7688" width="4.28515625" style="190" customWidth="1"/>
    <col min="7689" max="7689" width="6.28515625" style="190" customWidth="1"/>
    <col min="7690" max="7690" width="4.28515625" style="190" customWidth="1"/>
    <col min="7691" max="7691" width="6.7109375" style="190" customWidth="1"/>
    <col min="7692" max="7936" width="9.140625" style="190"/>
    <col min="7937" max="7937" width="13.140625" style="190" customWidth="1"/>
    <col min="7938" max="7938" width="12" style="190" customWidth="1"/>
    <col min="7939" max="7939" width="9.42578125" style="190" customWidth="1"/>
    <col min="7940" max="7940" width="4.28515625" style="190" customWidth="1"/>
    <col min="7941" max="7941" width="6.7109375" style="190" customWidth="1"/>
    <col min="7942" max="7942" width="4.28515625" style="190" customWidth="1"/>
    <col min="7943" max="7943" width="6.7109375" style="190" customWidth="1"/>
    <col min="7944" max="7944" width="4.28515625" style="190" customWidth="1"/>
    <col min="7945" max="7945" width="6.28515625" style="190" customWidth="1"/>
    <col min="7946" max="7946" width="4.28515625" style="190" customWidth="1"/>
    <col min="7947" max="7947" width="6.7109375" style="190" customWidth="1"/>
    <col min="7948" max="8192" width="9.140625" style="190"/>
    <col min="8193" max="8193" width="13.140625" style="190" customWidth="1"/>
    <col min="8194" max="8194" width="12" style="190" customWidth="1"/>
    <col min="8195" max="8195" width="9.42578125" style="190" customWidth="1"/>
    <col min="8196" max="8196" width="4.28515625" style="190" customWidth="1"/>
    <col min="8197" max="8197" width="6.7109375" style="190" customWidth="1"/>
    <col min="8198" max="8198" width="4.28515625" style="190" customWidth="1"/>
    <col min="8199" max="8199" width="6.7109375" style="190" customWidth="1"/>
    <col min="8200" max="8200" width="4.28515625" style="190" customWidth="1"/>
    <col min="8201" max="8201" width="6.28515625" style="190" customWidth="1"/>
    <col min="8202" max="8202" width="4.28515625" style="190" customWidth="1"/>
    <col min="8203" max="8203" width="6.7109375" style="190" customWidth="1"/>
    <col min="8204" max="8448" width="9.140625" style="190"/>
    <col min="8449" max="8449" width="13.140625" style="190" customWidth="1"/>
    <col min="8450" max="8450" width="12" style="190" customWidth="1"/>
    <col min="8451" max="8451" width="9.42578125" style="190" customWidth="1"/>
    <col min="8452" max="8452" width="4.28515625" style="190" customWidth="1"/>
    <col min="8453" max="8453" width="6.7109375" style="190" customWidth="1"/>
    <col min="8454" max="8454" width="4.28515625" style="190" customWidth="1"/>
    <col min="8455" max="8455" width="6.7109375" style="190" customWidth="1"/>
    <col min="8456" max="8456" width="4.28515625" style="190" customWidth="1"/>
    <col min="8457" max="8457" width="6.28515625" style="190" customWidth="1"/>
    <col min="8458" max="8458" width="4.28515625" style="190" customWidth="1"/>
    <col min="8459" max="8459" width="6.7109375" style="190" customWidth="1"/>
    <col min="8460" max="8704" width="9.140625" style="190"/>
    <col min="8705" max="8705" width="13.140625" style="190" customWidth="1"/>
    <col min="8706" max="8706" width="12" style="190" customWidth="1"/>
    <col min="8707" max="8707" width="9.42578125" style="190" customWidth="1"/>
    <col min="8708" max="8708" width="4.28515625" style="190" customWidth="1"/>
    <col min="8709" max="8709" width="6.7109375" style="190" customWidth="1"/>
    <col min="8710" max="8710" width="4.28515625" style="190" customWidth="1"/>
    <col min="8711" max="8711" width="6.7109375" style="190" customWidth="1"/>
    <col min="8712" max="8712" width="4.28515625" style="190" customWidth="1"/>
    <col min="8713" max="8713" width="6.28515625" style="190" customWidth="1"/>
    <col min="8714" max="8714" width="4.28515625" style="190" customWidth="1"/>
    <col min="8715" max="8715" width="6.7109375" style="190" customWidth="1"/>
    <col min="8716" max="8960" width="9.140625" style="190"/>
    <col min="8961" max="8961" width="13.140625" style="190" customWidth="1"/>
    <col min="8962" max="8962" width="12" style="190" customWidth="1"/>
    <col min="8963" max="8963" width="9.42578125" style="190" customWidth="1"/>
    <col min="8964" max="8964" width="4.28515625" style="190" customWidth="1"/>
    <col min="8965" max="8965" width="6.7109375" style="190" customWidth="1"/>
    <col min="8966" max="8966" width="4.28515625" style="190" customWidth="1"/>
    <col min="8967" max="8967" width="6.7109375" style="190" customWidth="1"/>
    <col min="8968" max="8968" width="4.28515625" style="190" customWidth="1"/>
    <col min="8969" max="8969" width="6.28515625" style="190" customWidth="1"/>
    <col min="8970" max="8970" width="4.28515625" style="190" customWidth="1"/>
    <col min="8971" max="8971" width="6.7109375" style="190" customWidth="1"/>
    <col min="8972" max="9216" width="9.140625" style="190"/>
    <col min="9217" max="9217" width="13.140625" style="190" customWidth="1"/>
    <col min="9218" max="9218" width="12" style="190" customWidth="1"/>
    <col min="9219" max="9219" width="9.42578125" style="190" customWidth="1"/>
    <col min="9220" max="9220" width="4.28515625" style="190" customWidth="1"/>
    <col min="9221" max="9221" width="6.7109375" style="190" customWidth="1"/>
    <col min="9222" max="9222" width="4.28515625" style="190" customWidth="1"/>
    <col min="9223" max="9223" width="6.7109375" style="190" customWidth="1"/>
    <col min="9224" max="9224" width="4.28515625" style="190" customWidth="1"/>
    <col min="9225" max="9225" width="6.28515625" style="190" customWidth="1"/>
    <col min="9226" max="9226" width="4.28515625" style="190" customWidth="1"/>
    <col min="9227" max="9227" width="6.7109375" style="190" customWidth="1"/>
    <col min="9228" max="9472" width="9.140625" style="190"/>
    <col min="9473" max="9473" width="13.140625" style="190" customWidth="1"/>
    <col min="9474" max="9474" width="12" style="190" customWidth="1"/>
    <col min="9475" max="9475" width="9.42578125" style="190" customWidth="1"/>
    <col min="9476" max="9476" width="4.28515625" style="190" customWidth="1"/>
    <col min="9477" max="9477" width="6.7109375" style="190" customWidth="1"/>
    <col min="9478" max="9478" width="4.28515625" style="190" customWidth="1"/>
    <col min="9479" max="9479" width="6.7109375" style="190" customWidth="1"/>
    <col min="9480" max="9480" width="4.28515625" style="190" customWidth="1"/>
    <col min="9481" max="9481" width="6.28515625" style="190" customWidth="1"/>
    <col min="9482" max="9482" width="4.28515625" style="190" customWidth="1"/>
    <col min="9483" max="9483" width="6.7109375" style="190" customWidth="1"/>
    <col min="9484" max="9728" width="9.140625" style="190"/>
    <col min="9729" max="9729" width="13.140625" style="190" customWidth="1"/>
    <col min="9730" max="9730" width="12" style="190" customWidth="1"/>
    <col min="9731" max="9731" width="9.42578125" style="190" customWidth="1"/>
    <col min="9732" max="9732" width="4.28515625" style="190" customWidth="1"/>
    <col min="9733" max="9733" width="6.7109375" style="190" customWidth="1"/>
    <col min="9734" max="9734" width="4.28515625" style="190" customWidth="1"/>
    <col min="9735" max="9735" width="6.7109375" style="190" customWidth="1"/>
    <col min="9736" max="9736" width="4.28515625" style="190" customWidth="1"/>
    <col min="9737" max="9737" width="6.28515625" style="190" customWidth="1"/>
    <col min="9738" max="9738" width="4.28515625" style="190" customWidth="1"/>
    <col min="9739" max="9739" width="6.7109375" style="190" customWidth="1"/>
    <col min="9740" max="9984" width="9.140625" style="190"/>
    <col min="9985" max="9985" width="13.140625" style="190" customWidth="1"/>
    <col min="9986" max="9986" width="12" style="190" customWidth="1"/>
    <col min="9987" max="9987" width="9.42578125" style="190" customWidth="1"/>
    <col min="9988" max="9988" width="4.28515625" style="190" customWidth="1"/>
    <col min="9989" max="9989" width="6.7109375" style="190" customWidth="1"/>
    <col min="9990" max="9990" width="4.28515625" style="190" customWidth="1"/>
    <col min="9991" max="9991" width="6.7109375" style="190" customWidth="1"/>
    <col min="9992" max="9992" width="4.28515625" style="190" customWidth="1"/>
    <col min="9993" max="9993" width="6.28515625" style="190" customWidth="1"/>
    <col min="9994" max="9994" width="4.28515625" style="190" customWidth="1"/>
    <col min="9995" max="9995" width="6.7109375" style="190" customWidth="1"/>
    <col min="9996" max="10240" width="9.140625" style="190"/>
    <col min="10241" max="10241" width="13.140625" style="190" customWidth="1"/>
    <col min="10242" max="10242" width="12" style="190" customWidth="1"/>
    <col min="10243" max="10243" width="9.42578125" style="190" customWidth="1"/>
    <col min="10244" max="10244" width="4.28515625" style="190" customWidth="1"/>
    <col min="10245" max="10245" width="6.7109375" style="190" customWidth="1"/>
    <col min="10246" max="10246" width="4.28515625" style="190" customWidth="1"/>
    <col min="10247" max="10247" width="6.7109375" style="190" customWidth="1"/>
    <col min="10248" max="10248" width="4.28515625" style="190" customWidth="1"/>
    <col min="10249" max="10249" width="6.28515625" style="190" customWidth="1"/>
    <col min="10250" max="10250" width="4.28515625" style="190" customWidth="1"/>
    <col min="10251" max="10251" width="6.7109375" style="190" customWidth="1"/>
    <col min="10252" max="10496" width="9.140625" style="190"/>
    <col min="10497" max="10497" width="13.140625" style="190" customWidth="1"/>
    <col min="10498" max="10498" width="12" style="190" customWidth="1"/>
    <col min="10499" max="10499" width="9.42578125" style="190" customWidth="1"/>
    <col min="10500" max="10500" width="4.28515625" style="190" customWidth="1"/>
    <col min="10501" max="10501" width="6.7109375" style="190" customWidth="1"/>
    <col min="10502" max="10502" width="4.28515625" style="190" customWidth="1"/>
    <col min="10503" max="10503" width="6.7109375" style="190" customWidth="1"/>
    <col min="10504" max="10504" width="4.28515625" style="190" customWidth="1"/>
    <col min="10505" max="10505" width="6.28515625" style="190" customWidth="1"/>
    <col min="10506" max="10506" width="4.28515625" style="190" customWidth="1"/>
    <col min="10507" max="10507" width="6.7109375" style="190" customWidth="1"/>
    <col min="10508" max="10752" width="9.140625" style="190"/>
    <col min="10753" max="10753" width="13.140625" style="190" customWidth="1"/>
    <col min="10754" max="10754" width="12" style="190" customWidth="1"/>
    <col min="10755" max="10755" width="9.42578125" style="190" customWidth="1"/>
    <col min="10756" max="10756" width="4.28515625" style="190" customWidth="1"/>
    <col min="10757" max="10757" width="6.7109375" style="190" customWidth="1"/>
    <col min="10758" max="10758" width="4.28515625" style="190" customWidth="1"/>
    <col min="10759" max="10759" width="6.7109375" style="190" customWidth="1"/>
    <col min="10760" max="10760" width="4.28515625" style="190" customWidth="1"/>
    <col min="10761" max="10761" width="6.28515625" style="190" customWidth="1"/>
    <col min="10762" max="10762" width="4.28515625" style="190" customWidth="1"/>
    <col min="10763" max="10763" width="6.7109375" style="190" customWidth="1"/>
    <col min="10764" max="11008" width="9.140625" style="190"/>
    <col min="11009" max="11009" width="13.140625" style="190" customWidth="1"/>
    <col min="11010" max="11010" width="12" style="190" customWidth="1"/>
    <col min="11011" max="11011" width="9.42578125" style="190" customWidth="1"/>
    <col min="11012" max="11012" width="4.28515625" style="190" customWidth="1"/>
    <col min="11013" max="11013" width="6.7109375" style="190" customWidth="1"/>
    <col min="11014" max="11014" width="4.28515625" style="190" customWidth="1"/>
    <col min="11015" max="11015" width="6.7109375" style="190" customWidth="1"/>
    <col min="11016" max="11016" width="4.28515625" style="190" customWidth="1"/>
    <col min="11017" max="11017" width="6.28515625" style="190" customWidth="1"/>
    <col min="11018" max="11018" width="4.28515625" style="190" customWidth="1"/>
    <col min="11019" max="11019" width="6.7109375" style="190" customWidth="1"/>
    <col min="11020" max="11264" width="9.140625" style="190"/>
    <col min="11265" max="11265" width="13.140625" style="190" customWidth="1"/>
    <col min="11266" max="11266" width="12" style="190" customWidth="1"/>
    <col min="11267" max="11267" width="9.42578125" style="190" customWidth="1"/>
    <col min="11268" max="11268" width="4.28515625" style="190" customWidth="1"/>
    <col min="11269" max="11269" width="6.7109375" style="190" customWidth="1"/>
    <col min="11270" max="11270" width="4.28515625" style="190" customWidth="1"/>
    <col min="11271" max="11271" width="6.7109375" style="190" customWidth="1"/>
    <col min="11272" max="11272" width="4.28515625" style="190" customWidth="1"/>
    <col min="11273" max="11273" width="6.28515625" style="190" customWidth="1"/>
    <col min="11274" max="11274" width="4.28515625" style="190" customWidth="1"/>
    <col min="11275" max="11275" width="6.7109375" style="190" customWidth="1"/>
    <col min="11276" max="11520" width="9.140625" style="190"/>
    <col min="11521" max="11521" width="13.140625" style="190" customWidth="1"/>
    <col min="11522" max="11522" width="12" style="190" customWidth="1"/>
    <col min="11523" max="11523" width="9.42578125" style="190" customWidth="1"/>
    <col min="11524" max="11524" width="4.28515625" style="190" customWidth="1"/>
    <col min="11525" max="11525" width="6.7109375" style="190" customWidth="1"/>
    <col min="11526" max="11526" width="4.28515625" style="190" customWidth="1"/>
    <col min="11527" max="11527" width="6.7109375" style="190" customWidth="1"/>
    <col min="11528" max="11528" width="4.28515625" style="190" customWidth="1"/>
    <col min="11529" max="11529" width="6.28515625" style="190" customWidth="1"/>
    <col min="11530" max="11530" width="4.28515625" style="190" customWidth="1"/>
    <col min="11531" max="11531" width="6.7109375" style="190" customWidth="1"/>
    <col min="11532" max="11776" width="9.140625" style="190"/>
    <col min="11777" max="11777" width="13.140625" style="190" customWidth="1"/>
    <col min="11778" max="11778" width="12" style="190" customWidth="1"/>
    <col min="11779" max="11779" width="9.42578125" style="190" customWidth="1"/>
    <col min="11780" max="11780" width="4.28515625" style="190" customWidth="1"/>
    <col min="11781" max="11781" width="6.7109375" style="190" customWidth="1"/>
    <col min="11782" max="11782" width="4.28515625" style="190" customWidth="1"/>
    <col min="11783" max="11783" width="6.7109375" style="190" customWidth="1"/>
    <col min="11784" max="11784" width="4.28515625" style="190" customWidth="1"/>
    <col min="11785" max="11785" width="6.28515625" style="190" customWidth="1"/>
    <col min="11786" max="11786" width="4.28515625" style="190" customWidth="1"/>
    <col min="11787" max="11787" width="6.7109375" style="190" customWidth="1"/>
    <col min="11788" max="12032" width="9.140625" style="190"/>
    <col min="12033" max="12033" width="13.140625" style="190" customWidth="1"/>
    <col min="12034" max="12034" width="12" style="190" customWidth="1"/>
    <col min="12035" max="12035" width="9.42578125" style="190" customWidth="1"/>
    <col min="12036" max="12036" width="4.28515625" style="190" customWidth="1"/>
    <col min="12037" max="12037" width="6.7109375" style="190" customWidth="1"/>
    <col min="12038" max="12038" width="4.28515625" style="190" customWidth="1"/>
    <col min="12039" max="12039" width="6.7109375" style="190" customWidth="1"/>
    <col min="12040" max="12040" width="4.28515625" style="190" customWidth="1"/>
    <col min="12041" max="12041" width="6.28515625" style="190" customWidth="1"/>
    <col min="12042" max="12042" width="4.28515625" style="190" customWidth="1"/>
    <col min="12043" max="12043" width="6.7109375" style="190" customWidth="1"/>
    <col min="12044" max="12288" width="9.140625" style="190"/>
    <col min="12289" max="12289" width="13.140625" style="190" customWidth="1"/>
    <col min="12290" max="12290" width="12" style="190" customWidth="1"/>
    <col min="12291" max="12291" width="9.42578125" style="190" customWidth="1"/>
    <col min="12292" max="12292" width="4.28515625" style="190" customWidth="1"/>
    <col min="12293" max="12293" width="6.7109375" style="190" customWidth="1"/>
    <col min="12294" max="12294" width="4.28515625" style="190" customWidth="1"/>
    <col min="12295" max="12295" width="6.7109375" style="190" customWidth="1"/>
    <col min="12296" max="12296" width="4.28515625" style="190" customWidth="1"/>
    <col min="12297" max="12297" width="6.28515625" style="190" customWidth="1"/>
    <col min="12298" max="12298" width="4.28515625" style="190" customWidth="1"/>
    <col min="12299" max="12299" width="6.7109375" style="190" customWidth="1"/>
    <col min="12300" max="12544" width="9.140625" style="190"/>
    <col min="12545" max="12545" width="13.140625" style="190" customWidth="1"/>
    <col min="12546" max="12546" width="12" style="190" customWidth="1"/>
    <col min="12547" max="12547" width="9.42578125" style="190" customWidth="1"/>
    <col min="12548" max="12548" width="4.28515625" style="190" customWidth="1"/>
    <col min="12549" max="12549" width="6.7109375" style="190" customWidth="1"/>
    <col min="12550" max="12550" width="4.28515625" style="190" customWidth="1"/>
    <col min="12551" max="12551" width="6.7109375" style="190" customWidth="1"/>
    <col min="12552" max="12552" width="4.28515625" style="190" customWidth="1"/>
    <col min="12553" max="12553" width="6.28515625" style="190" customWidth="1"/>
    <col min="12554" max="12554" width="4.28515625" style="190" customWidth="1"/>
    <col min="12555" max="12555" width="6.7109375" style="190" customWidth="1"/>
    <col min="12556" max="12800" width="9.140625" style="190"/>
    <col min="12801" max="12801" width="13.140625" style="190" customWidth="1"/>
    <col min="12802" max="12802" width="12" style="190" customWidth="1"/>
    <col min="12803" max="12803" width="9.42578125" style="190" customWidth="1"/>
    <col min="12804" max="12804" width="4.28515625" style="190" customWidth="1"/>
    <col min="12805" max="12805" width="6.7109375" style="190" customWidth="1"/>
    <col min="12806" max="12806" width="4.28515625" style="190" customWidth="1"/>
    <col min="12807" max="12807" width="6.7109375" style="190" customWidth="1"/>
    <col min="12808" max="12808" width="4.28515625" style="190" customWidth="1"/>
    <col min="12809" max="12809" width="6.28515625" style="190" customWidth="1"/>
    <col min="12810" max="12810" width="4.28515625" style="190" customWidth="1"/>
    <col min="12811" max="12811" width="6.7109375" style="190" customWidth="1"/>
    <col min="12812" max="13056" width="9.140625" style="190"/>
    <col min="13057" max="13057" width="13.140625" style="190" customWidth="1"/>
    <col min="13058" max="13058" width="12" style="190" customWidth="1"/>
    <col min="13059" max="13059" width="9.42578125" style="190" customWidth="1"/>
    <col min="13060" max="13060" width="4.28515625" style="190" customWidth="1"/>
    <col min="13061" max="13061" width="6.7109375" style="190" customWidth="1"/>
    <col min="13062" max="13062" width="4.28515625" style="190" customWidth="1"/>
    <col min="13063" max="13063" width="6.7109375" style="190" customWidth="1"/>
    <col min="13064" max="13064" width="4.28515625" style="190" customWidth="1"/>
    <col min="13065" max="13065" width="6.28515625" style="190" customWidth="1"/>
    <col min="13066" max="13066" width="4.28515625" style="190" customWidth="1"/>
    <col min="13067" max="13067" width="6.7109375" style="190" customWidth="1"/>
    <col min="13068" max="13312" width="9.140625" style="190"/>
    <col min="13313" max="13313" width="13.140625" style="190" customWidth="1"/>
    <col min="13314" max="13314" width="12" style="190" customWidth="1"/>
    <col min="13315" max="13315" width="9.42578125" style="190" customWidth="1"/>
    <col min="13316" max="13316" width="4.28515625" style="190" customWidth="1"/>
    <col min="13317" max="13317" width="6.7109375" style="190" customWidth="1"/>
    <col min="13318" max="13318" width="4.28515625" style="190" customWidth="1"/>
    <col min="13319" max="13319" width="6.7109375" style="190" customWidth="1"/>
    <col min="13320" max="13320" width="4.28515625" style="190" customWidth="1"/>
    <col min="13321" max="13321" width="6.28515625" style="190" customWidth="1"/>
    <col min="13322" max="13322" width="4.28515625" style="190" customWidth="1"/>
    <col min="13323" max="13323" width="6.7109375" style="190" customWidth="1"/>
    <col min="13324" max="13568" width="9.140625" style="190"/>
    <col min="13569" max="13569" width="13.140625" style="190" customWidth="1"/>
    <col min="13570" max="13570" width="12" style="190" customWidth="1"/>
    <col min="13571" max="13571" width="9.42578125" style="190" customWidth="1"/>
    <col min="13572" max="13572" width="4.28515625" style="190" customWidth="1"/>
    <col min="13573" max="13573" width="6.7109375" style="190" customWidth="1"/>
    <col min="13574" max="13574" width="4.28515625" style="190" customWidth="1"/>
    <col min="13575" max="13575" width="6.7109375" style="190" customWidth="1"/>
    <col min="13576" max="13576" width="4.28515625" style="190" customWidth="1"/>
    <col min="13577" max="13577" width="6.28515625" style="190" customWidth="1"/>
    <col min="13578" max="13578" width="4.28515625" style="190" customWidth="1"/>
    <col min="13579" max="13579" width="6.7109375" style="190" customWidth="1"/>
    <col min="13580" max="13824" width="9.140625" style="190"/>
    <col min="13825" max="13825" width="13.140625" style="190" customWidth="1"/>
    <col min="13826" max="13826" width="12" style="190" customWidth="1"/>
    <col min="13827" max="13827" width="9.42578125" style="190" customWidth="1"/>
    <col min="13828" max="13828" width="4.28515625" style="190" customWidth="1"/>
    <col min="13829" max="13829" width="6.7109375" style="190" customWidth="1"/>
    <col min="13830" max="13830" width="4.28515625" style="190" customWidth="1"/>
    <col min="13831" max="13831" width="6.7109375" style="190" customWidth="1"/>
    <col min="13832" max="13832" width="4.28515625" style="190" customWidth="1"/>
    <col min="13833" max="13833" width="6.28515625" style="190" customWidth="1"/>
    <col min="13834" max="13834" width="4.28515625" style="190" customWidth="1"/>
    <col min="13835" max="13835" width="6.7109375" style="190" customWidth="1"/>
    <col min="13836" max="14080" width="9.140625" style="190"/>
    <col min="14081" max="14081" width="13.140625" style="190" customWidth="1"/>
    <col min="14082" max="14082" width="12" style="190" customWidth="1"/>
    <col min="14083" max="14083" width="9.42578125" style="190" customWidth="1"/>
    <col min="14084" max="14084" width="4.28515625" style="190" customWidth="1"/>
    <col min="14085" max="14085" width="6.7109375" style="190" customWidth="1"/>
    <col min="14086" max="14086" width="4.28515625" style="190" customWidth="1"/>
    <col min="14087" max="14087" width="6.7109375" style="190" customWidth="1"/>
    <col min="14088" max="14088" width="4.28515625" style="190" customWidth="1"/>
    <col min="14089" max="14089" width="6.28515625" style="190" customWidth="1"/>
    <col min="14090" max="14090" width="4.28515625" style="190" customWidth="1"/>
    <col min="14091" max="14091" width="6.7109375" style="190" customWidth="1"/>
    <col min="14092" max="14336" width="9.140625" style="190"/>
    <col min="14337" max="14337" width="13.140625" style="190" customWidth="1"/>
    <col min="14338" max="14338" width="12" style="190" customWidth="1"/>
    <col min="14339" max="14339" width="9.42578125" style="190" customWidth="1"/>
    <col min="14340" max="14340" width="4.28515625" style="190" customWidth="1"/>
    <col min="14341" max="14341" width="6.7109375" style="190" customWidth="1"/>
    <col min="14342" max="14342" width="4.28515625" style="190" customWidth="1"/>
    <col min="14343" max="14343" width="6.7109375" style="190" customWidth="1"/>
    <col min="14344" max="14344" width="4.28515625" style="190" customWidth="1"/>
    <col min="14345" max="14345" width="6.28515625" style="190" customWidth="1"/>
    <col min="14346" max="14346" width="4.28515625" style="190" customWidth="1"/>
    <col min="14347" max="14347" width="6.7109375" style="190" customWidth="1"/>
    <col min="14348" max="14592" width="9.140625" style="190"/>
    <col min="14593" max="14593" width="13.140625" style="190" customWidth="1"/>
    <col min="14594" max="14594" width="12" style="190" customWidth="1"/>
    <col min="14595" max="14595" width="9.42578125" style="190" customWidth="1"/>
    <col min="14596" max="14596" width="4.28515625" style="190" customWidth="1"/>
    <col min="14597" max="14597" width="6.7109375" style="190" customWidth="1"/>
    <col min="14598" max="14598" width="4.28515625" style="190" customWidth="1"/>
    <col min="14599" max="14599" width="6.7109375" style="190" customWidth="1"/>
    <col min="14600" max="14600" width="4.28515625" style="190" customWidth="1"/>
    <col min="14601" max="14601" width="6.28515625" style="190" customWidth="1"/>
    <col min="14602" max="14602" width="4.28515625" style="190" customWidth="1"/>
    <col min="14603" max="14603" width="6.7109375" style="190" customWidth="1"/>
    <col min="14604" max="14848" width="9.140625" style="190"/>
    <col min="14849" max="14849" width="13.140625" style="190" customWidth="1"/>
    <col min="14850" max="14850" width="12" style="190" customWidth="1"/>
    <col min="14851" max="14851" width="9.42578125" style="190" customWidth="1"/>
    <col min="14852" max="14852" width="4.28515625" style="190" customWidth="1"/>
    <col min="14853" max="14853" width="6.7109375" style="190" customWidth="1"/>
    <col min="14854" max="14854" width="4.28515625" style="190" customWidth="1"/>
    <col min="14855" max="14855" width="6.7109375" style="190" customWidth="1"/>
    <col min="14856" max="14856" width="4.28515625" style="190" customWidth="1"/>
    <col min="14857" max="14857" width="6.28515625" style="190" customWidth="1"/>
    <col min="14858" max="14858" width="4.28515625" style="190" customWidth="1"/>
    <col min="14859" max="14859" width="6.7109375" style="190" customWidth="1"/>
    <col min="14860" max="15104" width="9.140625" style="190"/>
    <col min="15105" max="15105" width="13.140625" style="190" customWidth="1"/>
    <col min="15106" max="15106" width="12" style="190" customWidth="1"/>
    <col min="15107" max="15107" width="9.42578125" style="190" customWidth="1"/>
    <col min="15108" max="15108" width="4.28515625" style="190" customWidth="1"/>
    <col min="15109" max="15109" width="6.7109375" style="190" customWidth="1"/>
    <col min="15110" max="15110" width="4.28515625" style="190" customWidth="1"/>
    <col min="15111" max="15111" width="6.7109375" style="190" customWidth="1"/>
    <col min="15112" max="15112" width="4.28515625" style="190" customWidth="1"/>
    <col min="15113" max="15113" width="6.28515625" style="190" customWidth="1"/>
    <col min="15114" max="15114" width="4.28515625" style="190" customWidth="1"/>
    <col min="15115" max="15115" width="6.7109375" style="190" customWidth="1"/>
    <col min="15116" max="15360" width="9.140625" style="190"/>
    <col min="15361" max="15361" width="13.140625" style="190" customWidth="1"/>
    <col min="15362" max="15362" width="12" style="190" customWidth="1"/>
    <col min="15363" max="15363" width="9.42578125" style="190" customWidth="1"/>
    <col min="15364" max="15364" width="4.28515625" style="190" customWidth="1"/>
    <col min="15365" max="15365" width="6.7109375" style="190" customWidth="1"/>
    <col min="15366" max="15366" width="4.28515625" style="190" customWidth="1"/>
    <col min="15367" max="15367" width="6.7109375" style="190" customWidth="1"/>
    <col min="15368" max="15368" width="4.28515625" style="190" customWidth="1"/>
    <col min="15369" max="15369" width="6.28515625" style="190" customWidth="1"/>
    <col min="15370" max="15370" width="4.28515625" style="190" customWidth="1"/>
    <col min="15371" max="15371" width="6.7109375" style="190" customWidth="1"/>
    <col min="15372" max="15616" width="9.140625" style="190"/>
    <col min="15617" max="15617" width="13.140625" style="190" customWidth="1"/>
    <col min="15618" max="15618" width="12" style="190" customWidth="1"/>
    <col min="15619" max="15619" width="9.42578125" style="190" customWidth="1"/>
    <col min="15620" max="15620" width="4.28515625" style="190" customWidth="1"/>
    <col min="15621" max="15621" width="6.7109375" style="190" customWidth="1"/>
    <col min="15622" max="15622" width="4.28515625" style="190" customWidth="1"/>
    <col min="15623" max="15623" width="6.7109375" style="190" customWidth="1"/>
    <col min="15624" max="15624" width="4.28515625" style="190" customWidth="1"/>
    <col min="15625" max="15625" width="6.28515625" style="190" customWidth="1"/>
    <col min="15626" max="15626" width="4.28515625" style="190" customWidth="1"/>
    <col min="15627" max="15627" width="6.7109375" style="190" customWidth="1"/>
    <col min="15628" max="15872" width="9.140625" style="190"/>
    <col min="15873" max="15873" width="13.140625" style="190" customWidth="1"/>
    <col min="15874" max="15874" width="12" style="190" customWidth="1"/>
    <col min="15875" max="15875" width="9.42578125" style="190" customWidth="1"/>
    <col min="15876" max="15876" width="4.28515625" style="190" customWidth="1"/>
    <col min="15877" max="15877" width="6.7109375" style="190" customWidth="1"/>
    <col min="15878" max="15878" width="4.28515625" style="190" customWidth="1"/>
    <col min="15879" max="15879" width="6.7109375" style="190" customWidth="1"/>
    <col min="15880" max="15880" width="4.28515625" style="190" customWidth="1"/>
    <col min="15881" max="15881" width="6.28515625" style="190" customWidth="1"/>
    <col min="15882" max="15882" width="4.28515625" style="190" customWidth="1"/>
    <col min="15883" max="15883" width="6.7109375" style="190" customWidth="1"/>
    <col min="15884" max="16128" width="9.140625" style="190"/>
    <col min="16129" max="16129" width="13.140625" style="190" customWidth="1"/>
    <col min="16130" max="16130" width="12" style="190" customWidth="1"/>
    <col min="16131" max="16131" width="9.42578125" style="190" customWidth="1"/>
    <col min="16132" max="16132" width="4.28515625" style="190" customWidth="1"/>
    <col min="16133" max="16133" width="6.7109375" style="190" customWidth="1"/>
    <col min="16134" max="16134" width="4.28515625" style="190" customWidth="1"/>
    <col min="16135" max="16135" width="6.7109375" style="190" customWidth="1"/>
    <col min="16136" max="16136" width="4.28515625" style="190" customWidth="1"/>
    <col min="16137" max="16137" width="6.28515625" style="190" customWidth="1"/>
    <col min="16138" max="16138" width="4.28515625" style="190" customWidth="1"/>
    <col min="16139" max="16139" width="6.7109375" style="190" customWidth="1"/>
    <col min="16140" max="16384" width="9.140625" style="190"/>
  </cols>
  <sheetData>
    <row r="1" spans="1:11">
      <c r="A1" s="189" t="s">
        <v>189</v>
      </c>
      <c r="B1" s="189"/>
      <c r="C1" s="189"/>
      <c r="D1" s="189"/>
      <c r="E1" s="189"/>
      <c r="F1" s="189"/>
      <c r="G1" s="189"/>
      <c r="H1" s="189"/>
      <c r="I1" s="189"/>
      <c r="J1" s="189"/>
      <c r="K1" s="189"/>
    </row>
    <row r="2" spans="1:11">
      <c r="A2" s="189" t="s">
        <v>190</v>
      </c>
      <c r="B2" s="189"/>
      <c r="C2" s="189"/>
      <c r="D2" s="189"/>
      <c r="E2" s="189"/>
      <c r="F2" s="189"/>
      <c r="G2" s="189"/>
      <c r="H2" s="189"/>
      <c r="I2" s="189"/>
      <c r="J2" s="189"/>
      <c r="K2" s="189"/>
    </row>
    <row r="3" spans="1:11">
      <c r="A3" s="189" t="s">
        <v>191</v>
      </c>
      <c r="B3" s="189"/>
      <c r="C3" s="189"/>
      <c r="D3" s="189"/>
      <c r="E3" s="189"/>
      <c r="F3" s="189"/>
      <c r="G3" s="189"/>
      <c r="H3" s="189"/>
      <c r="I3" s="189"/>
      <c r="J3" s="189"/>
      <c r="K3" s="189"/>
    </row>
    <row r="4" spans="1:11">
      <c r="A4" s="189" t="s">
        <v>192</v>
      </c>
      <c r="B4" s="189"/>
      <c r="C4" s="189"/>
      <c r="D4" s="189"/>
      <c r="E4" s="189"/>
      <c r="F4" s="189"/>
      <c r="G4" s="189"/>
      <c r="H4" s="189"/>
      <c r="I4" s="189"/>
      <c r="J4" s="189"/>
      <c r="K4" s="189"/>
    </row>
    <row r="5" spans="1:11" ht="15.75" thickBot="1">
      <c r="A5" s="191" t="s">
        <v>193</v>
      </c>
      <c r="B5" s="191"/>
      <c r="C5" s="191"/>
      <c r="D5" s="191"/>
      <c r="E5" s="191"/>
      <c r="F5" s="191"/>
      <c r="G5" s="191"/>
      <c r="H5" s="191"/>
      <c r="I5" s="192" t="s">
        <v>194</v>
      </c>
      <c r="J5" s="192"/>
      <c r="K5" s="192"/>
    </row>
    <row r="6" spans="1:11" ht="145.5">
      <c r="A6" s="193" t="s">
        <v>195</v>
      </c>
      <c r="B6" s="194" t="s">
        <v>196</v>
      </c>
      <c r="C6" s="195" t="s">
        <v>197</v>
      </c>
      <c r="D6" s="196" t="s">
        <v>198</v>
      </c>
      <c r="E6" s="197" t="s">
        <v>199</v>
      </c>
      <c r="F6" s="198" t="s">
        <v>200</v>
      </c>
      <c r="G6" s="199" t="s">
        <v>201</v>
      </c>
      <c r="H6" s="198" t="s">
        <v>202</v>
      </c>
      <c r="I6" s="199" t="s">
        <v>203</v>
      </c>
      <c r="J6" s="196" t="s">
        <v>204</v>
      </c>
      <c r="K6" s="200" t="s">
        <v>205</v>
      </c>
    </row>
    <row r="7" spans="1:11" ht="24" customHeight="1">
      <c r="A7" s="201" t="s">
        <v>90</v>
      </c>
      <c r="B7" s="202" t="s">
        <v>91</v>
      </c>
      <c r="C7" s="203">
        <v>7937</v>
      </c>
      <c r="D7" s="204">
        <v>6346</v>
      </c>
      <c r="E7" s="205"/>
      <c r="F7" s="206">
        <f>D7/C7*100</f>
        <v>79.95464281214565</v>
      </c>
      <c r="G7" s="207"/>
      <c r="H7" s="204">
        <v>16742</v>
      </c>
      <c r="I7" s="205"/>
      <c r="J7" s="206">
        <f>H7/D7*100</f>
        <v>263.81972896312635</v>
      </c>
      <c r="K7" s="208"/>
    </row>
    <row r="8" spans="1:11" ht="24" customHeight="1">
      <c r="A8" s="209" t="s">
        <v>206</v>
      </c>
      <c r="B8" s="210" t="s">
        <v>93</v>
      </c>
      <c r="C8" s="211">
        <v>2664</v>
      </c>
      <c r="D8" s="212">
        <v>2559</v>
      </c>
      <c r="E8" s="213"/>
      <c r="F8" s="214">
        <f t="shared" ref="F8:F26" si="0">D8/C8*100</f>
        <v>96.058558558558559</v>
      </c>
      <c r="G8" s="215"/>
      <c r="H8" s="212">
        <v>5504</v>
      </c>
      <c r="I8" s="213"/>
      <c r="J8" s="214">
        <f t="shared" ref="J8:J27" si="1">H8/D8*100</f>
        <v>215.0840171942165</v>
      </c>
      <c r="K8" s="216"/>
    </row>
    <row r="9" spans="1:11" ht="24" customHeight="1">
      <c r="A9" s="209" t="s">
        <v>94</v>
      </c>
      <c r="B9" s="210" t="s">
        <v>95</v>
      </c>
      <c r="C9" s="211">
        <v>3091</v>
      </c>
      <c r="D9" s="212">
        <v>2575</v>
      </c>
      <c r="E9" s="213"/>
      <c r="F9" s="214">
        <f t="shared" si="0"/>
        <v>83.306373341960523</v>
      </c>
      <c r="G9" s="215"/>
      <c r="H9" s="212">
        <v>5926</v>
      </c>
      <c r="I9" s="213"/>
      <c r="J9" s="214">
        <f t="shared" si="1"/>
        <v>230.13592233009709</v>
      </c>
      <c r="K9" s="216"/>
    </row>
    <row r="10" spans="1:11" ht="24" customHeight="1">
      <c r="A10" s="209" t="s">
        <v>96</v>
      </c>
      <c r="B10" s="210" t="s">
        <v>207</v>
      </c>
      <c r="C10" s="211">
        <v>2240</v>
      </c>
      <c r="D10" s="212">
        <v>1401</v>
      </c>
      <c r="E10" s="213"/>
      <c r="F10" s="214">
        <f t="shared" si="0"/>
        <v>62.544642857142861</v>
      </c>
      <c r="G10" s="215"/>
      <c r="H10" s="212">
        <v>4105</v>
      </c>
      <c r="I10" s="213"/>
      <c r="J10" s="214">
        <f t="shared" si="1"/>
        <v>293.00499643112062</v>
      </c>
      <c r="K10" s="216"/>
    </row>
    <row r="11" spans="1:11" ht="24" customHeight="1">
      <c r="A11" s="209" t="s">
        <v>208</v>
      </c>
      <c r="B11" s="210" t="s">
        <v>99</v>
      </c>
      <c r="C11" s="211">
        <v>2818</v>
      </c>
      <c r="D11" s="212">
        <v>2403</v>
      </c>
      <c r="E11" s="213"/>
      <c r="F11" s="214">
        <f t="shared" si="0"/>
        <v>85.273243435060337</v>
      </c>
      <c r="G11" s="215"/>
      <c r="H11" s="212">
        <v>5566</v>
      </c>
      <c r="I11" s="213"/>
      <c r="J11" s="214">
        <f t="shared" si="1"/>
        <v>231.62713275072826</v>
      </c>
      <c r="K11" s="216"/>
    </row>
    <row r="12" spans="1:11" ht="24" customHeight="1">
      <c r="A12" s="209" t="s">
        <v>100</v>
      </c>
      <c r="B12" s="210" t="s">
        <v>101</v>
      </c>
      <c r="C12" s="211">
        <v>2809</v>
      </c>
      <c r="D12" s="212">
        <v>1724</v>
      </c>
      <c r="E12" s="213"/>
      <c r="F12" s="214">
        <f t="shared" si="0"/>
        <v>61.37415450338198</v>
      </c>
      <c r="G12" s="215"/>
      <c r="H12" s="212">
        <v>4645</v>
      </c>
      <c r="I12" s="213"/>
      <c r="J12" s="214">
        <f t="shared" si="1"/>
        <v>269.43155452436196</v>
      </c>
      <c r="K12" s="216"/>
    </row>
    <row r="13" spans="1:11" ht="24" customHeight="1">
      <c r="A13" s="209" t="s">
        <v>209</v>
      </c>
      <c r="B13" s="210" t="s">
        <v>103</v>
      </c>
      <c r="C13" s="211">
        <v>3256</v>
      </c>
      <c r="D13" s="212">
        <v>3051</v>
      </c>
      <c r="E13" s="213"/>
      <c r="F13" s="214">
        <f t="shared" si="0"/>
        <v>93.703931203931205</v>
      </c>
      <c r="G13" s="215"/>
      <c r="H13" s="212">
        <v>6839</v>
      </c>
      <c r="I13" s="213"/>
      <c r="J13" s="214">
        <f t="shared" si="1"/>
        <v>224.15601442150114</v>
      </c>
      <c r="K13" s="216"/>
    </row>
    <row r="14" spans="1:11" ht="24" customHeight="1">
      <c r="A14" s="209" t="s">
        <v>104</v>
      </c>
      <c r="B14" s="210" t="s">
        <v>105</v>
      </c>
      <c r="C14" s="211">
        <v>1905</v>
      </c>
      <c r="D14" s="212">
        <v>1248</v>
      </c>
      <c r="E14" s="213"/>
      <c r="F14" s="214">
        <f t="shared" si="0"/>
        <v>65.511811023622045</v>
      </c>
      <c r="G14" s="215"/>
      <c r="H14" s="212">
        <v>3430</v>
      </c>
      <c r="I14" s="213"/>
      <c r="J14" s="214">
        <f t="shared" si="1"/>
        <v>274.83974358974359</v>
      </c>
      <c r="K14" s="216"/>
    </row>
    <row r="15" spans="1:11" ht="24" customHeight="1">
      <c r="A15" s="209" t="s">
        <v>106</v>
      </c>
      <c r="B15" s="210" t="s">
        <v>107</v>
      </c>
      <c r="C15" s="211">
        <v>1000</v>
      </c>
      <c r="D15" s="212">
        <v>583</v>
      </c>
      <c r="E15" s="213"/>
      <c r="F15" s="214">
        <f t="shared" si="0"/>
        <v>58.3</v>
      </c>
      <c r="G15" s="215"/>
      <c r="H15" s="212">
        <v>2034</v>
      </c>
      <c r="I15" s="213"/>
      <c r="J15" s="214">
        <f t="shared" si="1"/>
        <v>348.885077186964</v>
      </c>
      <c r="K15" s="216"/>
    </row>
    <row r="16" spans="1:11" ht="24" customHeight="1">
      <c r="A16" s="209" t="s">
        <v>108</v>
      </c>
      <c r="B16" s="210" t="s">
        <v>109</v>
      </c>
      <c r="C16" s="211">
        <v>2330</v>
      </c>
      <c r="D16" s="212">
        <v>1522</v>
      </c>
      <c r="E16" s="213"/>
      <c r="F16" s="214">
        <f t="shared" si="0"/>
        <v>65.321888412017174</v>
      </c>
      <c r="G16" s="215"/>
      <c r="H16" s="212">
        <v>3798</v>
      </c>
      <c r="I16" s="213"/>
      <c r="J16" s="214">
        <f t="shared" si="1"/>
        <v>249.54007884362679</v>
      </c>
      <c r="K16" s="216"/>
    </row>
    <row r="17" spans="1:11" ht="24" customHeight="1">
      <c r="A17" s="209" t="s">
        <v>210</v>
      </c>
      <c r="B17" s="210" t="s">
        <v>111</v>
      </c>
      <c r="C17" s="211">
        <v>770</v>
      </c>
      <c r="D17" s="212">
        <v>412</v>
      </c>
      <c r="E17" s="213"/>
      <c r="F17" s="214">
        <f t="shared" si="0"/>
        <v>53.506493506493499</v>
      </c>
      <c r="G17" s="215"/>
      <c r="H17" s="212">
        <v>985</v>
      </c>
      <c r="I17" s="213"/>
      <c r="J17" s="214">
        <f t="shared" si="1"/>
        <v>239.07766990291265</v>
      </c>
      <c r="K17" s="216"/>
    </row>
    <row r="18" spans="1:11" ht="24" customHeight="1">
      <c r="A18" s="209" t="s">
        <v>112</v>
      </c>
      <c r="B18" s="210" t="s">
        <v>113</v>
      </c>
      <c r="C18" s="211">
        <v>1770</v>
      </c>
      <c r="D18" s="212">
        <v>1165</v>
      </c>
      <c r="E18" s="213"/>
      <c r="F18" s="214">
        <f t="shared" si="0"/>
        <v>65.819209039548028</v>
      </c>
      <c r="G18" s="215"/>
      <c r="H18" s="212">
        <v>3124</v>
      </c>
      <c r="I18" s="213"/>
      <c r="J18" s="214">
        <f t="shared" si="1"/>
        <v>268.15450643776825</v>
      </c>
      <c r="K18" s="216"/>
    </row>
    <row r="19" spans="1:11" ht="24" customHeight="1">
      <c r="A19" s="209" t="s">
        <v>114</v>
      </c>
      <c r="B19" s="210" t="s">
        <v>211</v>
      </c>
      <c r="C19" s="211">
        <v>1175</v>
      </c>
      <c r="D19" s="212">
        <v>725</v>
      </c>
      <c r="E19" s="213"/>
      <c r="F19" s="214">
        <f t="shared" si="0"/>
        <v>61.702127659574465</v>
      </c>
      <c r="G19" s="215"/>
      <c r="H19" s="212">
        <v>2225</v>
      </c>
      <c r="I19" s="213"/>
      <c r="J19" s="214">
        <f t="shared" si="1"/>
        <v>306.89655172413796</v>
      </c>
      <c r="K19" s="216"/>
    </row>
    <row r="20" spans="1:11" ht="24" customHeight="1">
      <c r="A20" s="209" t="s">
        <v>212</v>
      </c>
      <c r="B20" s="210" t="s">
        <v>117</v>
      </c>
      <c r="C20" s="211">
        <v>1310</v>
      </c>
      <c r="D20" s="212">
        <v>764</v>
      </c>
      <c r="E20" s="213"/>
      <c r="F20" s="214">
        <f t="shared" si="0"/>
        <v>58.320610687022899</v>
      </c>
      <c r="G20" s="215"/>
      <c r="H20" s="212">
        <v>2218</v>
      </c>
      <c r="I20" s="213"/>
      <c r="J20" s="214">
        <f t="shared" si="1"/>
        <v>290.31413612565444</v>
      </c>
      <c r="K20" s="216"/>
    </row>
    <row r="21" spans="1:11" ht="24" customHeight="1">
      <c r="A21" s="209" t="s">
        <v>118</v>
      </c>
      <c r="B21" s="210" t="s">
        <v>119</v>
      </c>
      <c r="C21" s="211">
        <v>2225</v>
      </c>
      <c r="D21" s="212">
        <v>1591</v>
      </c>
      <c r="E21" s="213"/>
      <c r="F21" s="214">
        <f t="shared" si="0"/>
        <v>71.50561797752809</v>
      </c>
      <c r="G21" s="215"/>
      <c r="H21" s="212">
        <v>3724</v>
      </c>
      <c r="I21" s="213"/>
      <c r="J21" s="214">
        <f t="shared" si="1"/>
        <v>234.06662476429921</v>
      </c>
      <c r="K21" s="216"/>
    </row>
    <row r="22" spans="1:11" ht="24" customHeight="1">
      <c r="A22" s="209" t="s">
        <v>120</v>
      </c>
      <c r="B22" s="210" t="s">
        <v>121</v>
      </c>
      <c r="C22" s="211">
        <v>1200</v>
      </c>
      <c r="D22" s="212">
        <v>886</v>
      </c>
      <c r="E22" s="213"/>
      <c r="F22" s="214">
        <f t="shared" si="0"/>
        <v>73.833333333333329</v>
      </c>
      <c r="G22" s="215"/>
      <c r="H22" s="212">
        <v>2507</v>
      </c>
      <c r="I22" s="213"/>
      <c r="J22" s="214">
        <f t="shared" si="1"/>
        <v>282.95711060948082</v>
      </c>
      <c r="K22" s="216"/>
    </row>
    <row r="23" spans="1:11" ht="24" customHeight="1">
      <c r="A23" s="209" t="s">
        <v>213</v>
      </c>
      <c r="B23" s="210" t="s">
        <v>214</v>
      </c>
      <c r="C23" s="211">
        <v>1165</v>
      </c>
      <c r="D23" s="212">
        <v>784</v>
      </c>
      <c r="E23" s="213"/>
      <c r="F23" s="214">
        <f t="shared" si="0"/>
        <v>67.29613733905579</v>
      </c>
      <c r="G23" s="215"/>
      <c r="H23" s="212">
        <v>1737</v>
      </c>
      <c r="I23" s="213"/>
      <c r="J23" s="214">
        <f t="shared" si="1"/>
        <v>221.55612244897958</v>
      </c>
      <c r="K23" s="216"/>
    </row>
    <row r="24" spans="1:11" ht="24" customHeight="1">
      <c r="A24" s="209" t="s">
        <v>124</v>
      </c>
      <c r="B24" s="210" t="s">
        <v>215</v>
      </c>
      <c r="C24" s="211">
        <v>1330</v>
      </c>
      <c r="D24" s="212">
        <v>686</v>
      </c>
      <c r="E24" s="213"/>
      <c r="F24" s="214">
        <f t="shared" si="0"/>
        <v>51.578947368421055</v>
      </c>
      <c r="G24" s="215"/>
      <c r="H24" s="212">
        <v>2545</v>
      </c>
      <c r="I24" s="213"/>
      <c r="J24" s="214">
        <f t="shared" si="1"/>
        <v>370.99125364431484</v>
      </c>
      <c r="K24" s="216"/>
    </row>
    <row r="25" spans="1:11" ht="24" customHeight="1">
      <c r="A25" s="209" t="s">
        <v>126</v>
      </c>
      <c r="B25" s="210" t="s">
        <v>127</v>
      </c>
      <c r="C25" s="211">
        <v>490</v>
      </c>
      <c r="D25" s="212">
        <v>272</v>
      </c>
      <c r="E25" s="213"/>
      <c r="F25" s="214">
        <f t="shared" si="0"/>
        <v>55.510204081632651</v>
      </c>
      <c r="G25" s="215"/>
      <c r="H25" s="212">
        <v>947</v>
      </c>
      <c r="I25" s="213"/>
      <c r="J25" s="214">
        <f t="shared" si="1"/>
        <v>348.16176470588232</v>
      </c>
      <c r="K25" s="216"/>
    </row>
    <row r="26" spans="1:11" ht="24" customHeight="1">
      <c r="A26" s="217" t="s">
        <v>128</v>
      </c>
      <c r="B26" s="218" t="s">
        <v>129</v>
      </c>
      <c r="C26" s="219">
        <v>350</v>
      </c>
      <c r="D26" s="220">
        <v>415</v>
      </c>
      <c r="E26" s="221"/>
      <c r="F26" s="222">
        <f t="shared" si="0"/>
        <v>118.57142857142857</v>
      </c>
      <c r="G26" s="223"/>
      <c r="H26" s="220">
        <v>760</v>
      </c>
      <c r="I26" s="221"/>
      <c r="J26" s="222">
        <f t="shared" si="1"/>
        <v>183.13253012048193</v>
      </c>
      <c r="K26" s="224"/>
    </row>
    <row r="27" spans="1:11" ht="24" customHeight="1" thickBot="1">
      <c r="A27" s="225" t="s">
        <v>130</v>
      </c>
      <c r="B27" s="226" t="s">
        <v>216</v>
      </c>
      <c r="C27" s="227">
        <f>SUM(C7:C26)</f>
        <v>41835</v>
      </c>
      <c r="D27" s="228">
        <f>SUM(D7:E26)</f>
        <v>31112</v>
      </c>
      <c r="E27" s="229"/>
      <c r="F27" s="230">
        <f>D27/C27*100</f>
        <v>74.368351858491692</v>
      </c>
      <c r="G27" s="231"/>
      <c r="H27" s="228">
        <f>SUM(H7:I26)</f>
        <v>79361</v>
      </c>
      <c r="I27" s="229"/>
      <c r="J27" s="230">
        <f t="shared" si="1"/>
        <v>255.08164052455643</v>
      </c>
      <c r="K27" s="232"/>
    </row>
    <row r="28" spans="1:11">
      <c r="A28" s="191"/>
      <c r="B28" s="191"/>
      <c r="C28" s="191"/>
      <c r="D28" s="191"/>
      <c r="E28" s="191"/>
      <c r="F28" s="191"/>
      <c r="G28" s="191"/>
      <c r="H28" s="191"/>
      <c r="I28" s="191"/>
      <c r="J28" s="191"/>
      <c r="K28" s="191"/>
    </row>
    <row r="29" spans="1:11">
      <c r="A29" s="191"/>
      <c r="B29" s="191"/>
      <c r="C29" s="191"/>
      <c r="D29" s="191"/>
      <c r="E29" s="191"/>
      <c r="F29" s="191"/>
      <c r="G29" s="191"/>
      <c r="H29" s="191"/>
      <c r="I29" s="191"/>
      <c r="J29" s="191"/>
      <c r="K29" s="233" t="s">
        <v>217</v>
      </c>
    </row>
    <row r="30" spans="1:11">
      <c r="A30" s="191"/>
      <c r="B30" s="191"/>
      <c r="C30" s="191"/>
      <c r="D30" s="191"/>
      <c r="E30" s="191"/>
      <c r="F30" s="191"/>
      <c r="G30" s="191"/>
      <c r="H30" s="191"/>
      <c r="I30" s="191"/>
      <c r="J30" s="191"/>
      <c r="K30" s="191"/>
    </row>
  </sheetData>
  <mergeCells count="89">
    <mergeCell ref="D26:E26"/>
    <mergeCell ref="F26:G26"/>
    <mergeCell ref="H26:I26"/>
    <mergeCell ref="J26:K26"/>
    <mergeCell ref="D27:E27"/>
    <mergeCell ref="F27:G27"/>
    <mergeCell ref="H27:I27"/>
    <mergeCell ref="J27:K27"/>
    <mergeCell ref="D24:E24"/>
    <mergeCell ref="F24:G24"/>
    <mergeCell ref="H24:I24"/>
    <mergeCell ref="J24:K24"/>
    <mergeCell ref="D25:E25"/>
    <mergeCell ref="F25:G25"/>
    <mergeCell ref="H25:I25"/>
    <mergeCell ref="J25:K25"/>
    <mergeCell ref="D22:E22"/>
    <mergeCell ref="F22:G22"/>
    <mergeCell ref="H22:I22"/>
    <mergeCell ref="J22:K22"/>
    <mergeCell ref="D23:E23"/>
    <mergeCell ref="F23:G23"/>
    <mergeCell ref="H23:I23"/>
    <mergeCell ref="J23:K23"/>
    <mergeCell ref="D20:E20"/>
    <mergeCell ref="F20:G20"/>
    <mergeCell ref="H20:I20"/>
    <mergeCell ref="J20:K20"/>
    <mergeCell ref="D21:E21"/>
    <mergeCell ref="F21:G21"/>
    <mergeCell ref="H21:I21"/>
    <mergeCell ref="J21:K21"/>
    <mergeCell ref="D18:E18"/>
    <mergeCell ref="F18:G18"/>
    <mergeCell ref="H18:I18"/>
    <mergeCell ref="J18:K18"/>
    <mergeCell ref="D19:E19"/>
    <mergeCell ref="F19:G19"/>
    <mergeCell ref="H19:I19"/>
    <mergeCell ref="J19:K19"/>
    <mergeCell ref="D16:E16"/>
    <mergeCell ref="F16:G16"/>
    <mergeCell ref="H16:I16"/>
    <mergeCell ref="J16:K16"/>
    <mergeCell ref="D17:E17"/>
    <mergeCell ref="F17:G17"/>
    <mergeCell ref="H17:I17"/>
    <mergeCell ref="J17:K17"/>
    <mergeCell ref="D14:E14"/>
    <mergeCell ref="F14:G14"/>
    <mergeCell ref="H14:I14"/>
    <mergeCell ref="J14:K14"/>
    <mergeCell ref="D15:E15"/>
    <mergeCell ref="F15:G15"/>
    <mergeCell ref="H15:I15"/>
    <mergeCell ref="J15:K15"/>
    <mergeCell ref="D12:E12"/>
    <mergeCell ref="F12:G12"/>
    <mergeCell ref="H12:I12"/>
    <mergeCell ref="J12:K12"/>
    <mergeCell ref="D13:E13"/>
    <mergeCell ref="F13:G13"/>
    <mergeCell ref="H13:I13"/>
    <mergeCell ref="J13:K13"/>
    <mergeCell ref="D10:E10"/>
    <mergeCell ref="F10:G10"/>
    <mergeCell ref="H10:I10"/>
    <mergeCell ref="J10:K10"/>
    <mergeCell ref="D11:E11"/>
    <mergeCell ref="F11:G11"/>
    <mergeCell ref="H11:I11"/>
    <mergeCell ref="J11:K11"/>
    <mergeCell ref="D8:E8"/>
    <mergeCell ref="F8:G8"/>
    <mergeCell ref="H8:I8"/>
    <mergeCell ref="J8:K8"/>
    <mergeCell ref="D9:E9"/>
    <mergeCell ref="F9:G9"/>
    <mergeCell ref="H9:I9"/>
    <mergeCell ref="J9:K9"/>
    <mergeCell ref="A1:K1"/>
    <mergeCell ref="A2:K2"/>
    <mergeCell ref="A3:K3"/>
    <mergeCell ref="A4:K4"/>
    <mergeCell ref="I5:K5"/>
    <mergeCell ref="D7:E7"/>
    <mergeCell ref="F7:G7"/>
    <mergeCell ref="H7:I7"/>
    <mergeCell ref="J7:K7"/>
  </mergeCells>
  <printOptions horizontalCentered="1" verticalCentered="1"/>
  <pageMargins left="0.51181102362204722" right="0.51181102362204722" top="0.78740157480314965" bottom="0.98425196850393704" header="0.51181102362204722" footer="0.51181102362204722"/>
  <pageSetup paperSize="9" scale="89" orientation="portrait" r:id="rId1"/>
  <headerFooter alignWithMargins="0"/>
  <rowBreaks count="1" manualBreakCount="1">
    <brk id="27"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96458-E649-4250-9286-0FD5D31A2D6D}">
  <sheetPr>
    <tabColor rgb="FF00B050"/>
  </sheetPr>
  <dimension ref="A1:D14"/>
  <sheetViews>
    <sheetView zoomScaleNormal="100" workbookViewId="0">
      <selection activeCell="K28" sqref="K28"/>
    </sheetView>
  </sheetViews>
  <sheetFormatPr defaultRowHeight="15"/>
  <cols>
    <col min="1" max="16384" width="9.140625" style="2557"/>
  </cols>
  <sheetData>
    <row r="1" spans="1:4" ht="60">
      <c r="A1" s="3445"/>
      <c r="B1" s="3446" t="s">
        <v>2249</v>
      </c>
      <c r="C1" s="3446"/>
      <c r="D1" s="3446"/>
    </row>
    <row r="2" spans="1:4">
      <c r="A2" s="3447" t="s">
        <v>2236</v>
      </c>
      <c r="B2" s="3445">
        <v>15.7</v>
      </c>
      <c r="C2" s="3445"/>
      <c r="D2" s="3445"/>
    </row>
    <row r="3" spans="1:4">
      <c r="A3" s="3447" t="s">
        <v>2237</v>
      </c>
      <c r="B3" s="3445">
        <v>9.1</v>
      </c>
      <c r="C3" s="3445"/>
      <c r="D3" s="3445"/>
    </row>
    <row r="4" spans="1:4">
      <c r="A4" s="3447" t="s">
        <v>2238</v>
      </c>
      <c r="B4" s="3445">
        <v>9.1999999999999993</v>
      </c>
      <c r="C4" s="3445"/>
      <c r="D4" s="3445"/>
    </row>
    <row r="5" spans="1:4">
      <c r="A5" s="3447" t="s">
        <v>2239</v>
      </c>
      <c r="B5" s="3445">
        <v>8.3000000000000007</v>
      </c>
      <c r="C5" s="3445"/>
      <c r="D5" s="3445"/>
    </row>
    <row r="6" spans="1:4">
      <c r="A6" s="3447" t="s">
        <v>2240</v>
      </c>
      <c r="B6" s="3445">
        <v>9.4</v>
      </c>
      <c r="C6" s="3445"/>
      <c r="D6" s="3445"/>
    </row>
    <row r="7" spans="1:4">
      <c r="A7" s="3447" t="s">
        <v>2241</v>
      </c>
      <c r="B7" s="3445">
        <v>6.1</v>
      </c>
      <c r="C7" s="3445"/>
      <c r="D7" s="3445"/>
    </row>
    <row r="8" spans="1:4">
      <c r="A8" s="3447" t="s">
        <v>2242</v>
      </c>
      <c r="B8" s="3445">
        <v>5.5</v>
      </c>
      <c r="C8" s="3445"/>
      <c r="D8" s="3445"/>
    </row>
    <row r="9" spans="1:4">
      <c r="A9" s="3447" t="s">
        <v>2243</v>
      </c>
      <c r="B9" s="3445">
        <v>5.5</v>
      </c>
      <c r="C9" s="3445"/>
      <c r="D9" s="3445"/>
    </row>
    <row r="10" spans="1:4">
      <c r="A10" s="3447" t="s">
        <v>2244</v>
      </c>
      <c r="B10" s="3445">
        <v>6.3</v>
      </c>
      <c r="C10" s="3445"/>
      <c r="D10" s="3445"/>
    </row>
    <row r="11" spans="1:4">
      <c r="A11" s="3447" t="s">
        <v>2245</v>
      </c>
      <c r="B11" s="3445">
        <v>7.5</v>
      </c>
      <c r="C11" s="3445"/>
      <c r="D11" s="3445"/>
    </row>
    <row r="12" spans="1:4">
      <c r="A12" s="3447" t="s">
        <v>2246</v>
      </c>
      <c r="B12" s="3445">
        <v>6.3</v>
      </c>
      <c r="C12" s="3445"/>
      <c r="D12" s="3445"/>
    </row>
    <row r="13" spans="1:4">
      <c r="A13" s="3447" t="s">
        <v>2247</v>
      </c>
      <c r="B13" s="3445">
        <v>6.3</v>
      </c>
      <c r="C13" s="3445"/>
      <c r="D13" s="3445"/>
    </row>
    <row r="14" spans="1:4">
      <c r="A14" s="3447" t="s">
        <v>2248</v>
      </c>
      <c r="B14" s="3445">
        <v>6.7</v>
      </c>
    </row>
  </sheetData>
  <pageMargins left="0.7" right="0.7" top="0.75" bottom="0.75" header="0.3" footer="0.3"/>
  <pageSetup paperSize="9" scale="68" orientation="portrait" r:id="rId1"/>
  <colBreaks count="1" manualBreakCount="1">
    <brk id="5" max="1048575"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750AC-9C95-4502-9EF5-0320F2370DDF}">
  <dimension ref="A1:A109"/>
  <sheetViews>
    <sheetView showGridLines="0" tabSelected="1" workbookViewId="0">
      <selection activeCell="A112" sqref="A112"/>
    </sheetView>
  </sheetViews>
  <sheetFormatPr defaultRowHeight="15"/>
  <cols>
    <col min="1" max="1" width="165.7109375" bestFit="1" customWidth="1"/>
  </cols>
  <sheetData>
    <row r="1" spans="1:1" ht="20.25">
      <c r="A1" s="5614" t="s">
        <v>3796</v>
      </c>
    </row>
    <row r="2" spans="1:1" ht="20.25">
      <c r="A2" s="5616"/>
    </row>
    <row r="3" spans="1:1" ht="18.75">
      <c r="A3" s="5617" t="s">
        <v>3797</v>
      </c>
    </row>
    <row r="4" spans="1:1" ht="37.5">
      <c r="A4" s="259" t="s">
        <v>3798</v>
      </c>
    </row>
    <row r="5" spans="1:1" ht="18.75">
      <c r="A5" s="259" t="s">
        <v>3799</v>
      </c>
    </row>
    <row r="6" spans="1:1" ht="18.75">
      <c r="A6" s="259" t="s">
        <v>3800</v>
      </c>
    </row>
    <row r="7" spans="1:1" ht="56.25">
      <c r="A7" s="261" t="s">
        <v>3801</v>
      </c>
    </row>
    <row r="8" spans="1:1" ht="37.5">
      <c r="A8" s="259" t="s">
        <v>3802</v>
      </c>
    </row>
    <row r="9" spans="1:1" ht="37.5">
      <c r="A9" s="259" t="s">
        <v>3803</v>
      </c>
    </row>
    <row r="10" spans="1:1" ht="18.75">
      <c r="A10" s="259" t="s">
        <v>3804</v>
      </c>
    </row>
    <row r="11" spans="1:1" ht="20.25">
      <c r="A11" s="5618" t="s">
        <v>3805</v>
      </c>
    </row>
    <row r="12" spans="1:1" ht="18.75">
      <c r="A12" s="5619" t="s">
        <v>3806</v>
      </c>
    </row>
    <row r="13" spans="1:1" ht="37.5">
      <c r="A13" s="259" t="s">
        <v>3807</v>
      </c>
    </row>
    <row r="14" spans="1:1" ht="18.75">
      <c r="A14" s="259" t="s">
        <v>3808</v>
      </c>
    </row>
    <row r="15" spans="1:1" ht="18.75">
      <c r="A15" s="259" t="s">
        <v>3809</v>
      </c>
    </row>
    <row r="16" spans="1:1" ht="18.75">
      <c r="A16" s="259" t="s">
        <v>3810</v>
      </c>
    </row>
    <row r="17" spans="1:1" ht="18.75">
      <c r="A17" s="259" t="s">
        <v>3811</v>
      </c>
    </row>
    <row r="18" spans="1:1" ht="18.75">
      <c r="A18" s="259" t="s">
        <v>3812</v>
      </c>
    </row>
    <row r="19" spans="1:1" ht="37.5">
      <c r="A19" s="259" t="s">
        <v>3813</v>
      </c>
    </row>
    <row r="20" spans="1:1" ht="18.75">
      <c r="A20" s="259" t="s">
        <v>3814</v>
      </c>
    </row>
    <row r="21" spans="1:1" ht="20.25">
      <c r="A21" s="5618" t="s">
        <v>3815</v>
      </c>
    </row>
    <row r="22" spans="1:1" ht="18.75">
      <c r="A22" s="5620" t="s">
        <v>3816</v>
      </c>
    </row>
    <row r="23" spans="1:1" ht="18.75">
      <c r="A23" s="5621" t="s">
        <v>3817</v>
      </c>
    </row>
    <row r="24" spans="1:1" ht="18.75">
      <c r="A24" s="259" t="s">
        <v>3818</v>
      </c>
    </row>
    <row r="25" spans="1:1" ht="18.75">
      <c r="A25" s="259" t="s">
        <v>3819</v>
      </c>
    </row>
    <row r="26" spans="1:1" ht="37.5">
      <c r="A26" s="259" t="s">
        <v>3820</v>
      </c>
    </row>
    <row r="27" spans="1:1" ht="37.5">
      <c r="A27" s="259" t="s">
        <v>3821</v>
      </c>
    </row>
    <row r="28" spans="1:1" ht="18.75">
      <c r="A28" s="5622" t="s">
        <v>3822</v>
      </c>
    </row>
    <row r="29" spans="1:1" ht="18.75">
      <c r="A29" s="261" t="s">
        <v>3823</v>
      </c>
    </row>
    <row r="30" spans="1:1" ht="18.75">
      <c r="A30" s="259" t="s">
        <v>3824</v>
      </c>
    </row>
    <row r="31" spans="1:1" ht="18.75">
      <c r="A31" s="259" t="s">
        <v>3825</v>
      </c>
    </row>
    <row r="32" spans="1:1" ht="18.75">
      <c r="A32" s="259" t="s">
        <v>3826</v>
      </c>
    </row>
    <row r="33" spans="1:1" ht="15.75">
      <c r="A33" s="3456"/>
    </row>
    <row r="34" spans="1:1" ht="20.25">
      <c r="A34" s="5618" t="s">
        <v>3827</v>
      </c>
    </row>
    <row r="35" spans="1:1" ht="18.75">
      <c r="A35" s="261" t="s">
        <v>3828</v>
      </c>
    </row>
    <row r="36" spans="1:1" ht="18.75">
      <c r="A36" s="259" t="s">
        <v>3829</v>
      </c>
    </row>
    <row r="37" spans="1:1" ht="37.5">
      <c r="A37" s="259" t="s">
        <v>3830</v>
      </c>
    </row>
    <row r="38" spans="1:1" ht="18.75">
      <c r="A38" s="259" t="s">
        <v>3831</v>
      </c>
    </row>
    <row r="39" spans="1:1" ht="21.75">
      <c r="A39" s="3654" t="s">
        <v>3832</v>
      </c>
    </row>
    <row r="40" spans="1:1" ht="20.25">
      <c r="A40" s="5618" t="s">
        <v>3833</v>
      </c>
    </row>
    <row r="41" spans="1:1" ht="37.5">
      <c r="A41" s="261" t="s">
        <v>3834</v>
      </c>
    </row>
    <row r="42" spans="1:1" ht="18.75">
      <c r="A42" s="261" t="s">
        <v>3835</v>
      </c>
    </row>
    <row r="43" spans="1:1" ht="18.75">
      <c r="A43" s="259" t="s">
        <v>3836</v>
      </c>
    </row>
    <row r="44" spans="1:1" ht="18.75">
      <c r="A44" s="259" t="s">
        <v>3837</v>
      </c>
    </row>
    <row r="45" spans="1:1" ht="18.75">
      <c r="A45" s="259" t="s">
        <v>3838</v>
      </c>
    </row>
    <row r="46" spans="1:1" ht="37.5">
      <c r="A46" s="259" t="s">
        <v>3839</v>
      </c>
    </row>
    <row r="47" spans="1:1" ht="20.25">
      <c r="A47" s="5618" t="s">
        <v>3840</v>
      </c>
    </row>
    <row r="48" spans="1:1" ht="20.25">
      <c r="A48" s="5615" t="s">
        <v>3841</v>
      </c>
    </row>
    <row r="49" spans="1:1" ht="37.5">
      <c r="A49" s="259" t="s">
        <v>3842</v>
      </c>
    </row>
    <row r="50" spans="1:1" ht="37.5">
      <c r="A50" s="259" t="s">
        <v>3843</v>
      </c>
    </row>
    <row r="51" spans="1:1" ht="20.25">
      <c r="A51" s="5618" t="s">
        <v>3844</v>
      </c>
    </row>
    <row r="52" spans="1:1" ht="37.5">
      <c r="A52" s="261" t="s">
        <v>3845</v>
      </c>
    </row>
    <row r="53" spans="1:1" ht="18.75">
      <c r="A53" s="261" t="s">
        <v>3846</v>
      </c>
    </row>
    <row r="54" spans="1:1" ht="37.5">
      <c r="A54" s="259" t="s">
        <v>3847</v>
      </c>
    </row>
    <row r="55" spans="1:1" ht="57.75">
      <c r="A55" s="5623" t="s">
        <v>3848</v>
      </c>
    </row>
    <row r="56" spans="1:1" ht="18.75">
      <c r="A56" s="5624" t="s">
        <v>3849</v>
      </c>
    </row>
    <row r="57" spans="1:1" ht="18.75">
      <c r="A57" s="5624" t="s">
        <v>3850</v>
      </c>
    </row>
    <row r="58" spans="1:1" ht="18.75">
      <c r="A58" s="5625" t="s">
        <v>3851</v>
      </c>
    </row>
    <row r="59" spans="1:1" ht="18.75">
      <c r="A59" s="5626" t="s">
        <v>3852</v>
      </c>
    </row>
    <row r="60" spans="1:1" ht="18.75">
      <c r="A60" s="5627" t="s">
        <v>3853</v>
      </c>
    </row>
    <row r="61" spans="1:1" ht="18.75">
      <c r="A61" s="5627" t="s">
        <v>3854</v>
      </c>
    </row>
    <row r="62" spans="1:1" ht="18.75">
      <c r="A62" s="5627" t="s">
        <v>3855</v>
      </c>
    </row>
    <row r="63" spans="1:1" ht="18.75">
      <c r="A63" s="5628" t="s">
        <v>3856</v>
      </c>
    </row>
    <row r="64" spans="1:1" ht="57" customHeight="1">
      <c r="A64" s="261" t="s">
        <v>3857</v>
      </c>
    </row>
    <row r="65" spans="1:1" ht="18.75">
      <c r="A65" s="259" t="s">
        <v>3858</v>
      </c>
    </row>
    <row r="66" spans="1:1" ht="18.75">
      <c r="A66" s="259" t="s">
        <v>3859</v>
      </c>
    </row>
    <row r="67" spans="1:1" ht="18.75">
      <c r="A67" s="5628" t="s">
        <v>3860</v>
      </c>
    </row>
    <row r="68" spans="1:1" ht="18.75">
      <c r="A68" s="261" t="s">
        <v>3861</v>
      </c>
    </row>
    <row r="69" spans="1:1" ht="18.75">
      <c r="A69" s="259" t="s">
        <v>3862</v>
      </c>
    </row>
    <row r="70" spans="1:1" ht="20.25">
      <c r="A70" s="3460" t="s">
        <v>3863</v>
      </c>
    </row>
    <row r="71" spans="1:1" ht="20.25">
      <c r="A71" s="260" t="s">
        <v>3864</v>
      </c>
    </row>
    <row r="72" spans="1:1" ht="21.75">
      <c r="A72" s="3654" t="s">
        <v>3865</v>
      </c>
    </row>
    <row r="73" spans="1:1" ht="21.75">
      <c r="A73" s="3654" t="s">
        <v>3866</v>
      </c>
    </row>
    <row r="74" spans="1:1" ht="20.25">
      <c r="A74" s="260" t="s">
        <v>3867</v>
      </c>
    </row>
    <row r="75" spans="1:1" ht="21.75">
      <c r="A75" s="3654" t="s">
        <v>3868</v>
      </c>
    </row>
    <row r="76" spans="1:1" ht="21.75">
      <c r="A76" s="3654" t="s">
        <v>3869</v>
      </c>
    </row>
    <row r="77" spans="1:1" ht="20.25">
      <c r="A77" s="5618" t="s">
        <v>3870</v>
      </c>
    </row>
    <row r="78" spans="1:1" ht="37.5">
      <c r="A78" s="261" t="s">
        <v>3871</v>
      </c>
    </row>
    <row r="79" spans="1:1" ht="18.75">
      <c r="A79" s="5619" t="s">
        <v>3872</v>
      </c>
    </row>
    <row r="80" spans="1:1" ht="37.5">
      <c r="A80" s="261" t="s">
        <v>3873</v>
      </c>
    </row>
    <row r="81" spans="1:1" ht="18.75">
      <c r="A81" s="261" t="s">
        <v>3874</v>
      </c>
    </row>
    <row r="82" spans="1:1" ht="37.5">
      <c r="A82" s="259" t="s">
        <v>3875</v>
      </c>
    </row>
    <row r="83" spans="1:1" ht="20.25">
      <c r="A83" s="5618" t="s">
        <v>3876</v>
      </c>
    </row>
    <row r="84" spans="1:1" ht="37.5">
      <c r="A84" s="261" t="s">
        <v>3877</v>
      </c>
    </row>
    <row r="85" spans="1:1" ht="56.25">
      <c r="A85" s="261" t="s">
        <v>3878</v>
      </c>
    </row>
    <row r="86" spans="1:1" ht="37.5">
      <c r="A86" s="259" t="s">
        <v>3879</v>
      </c>
    </row>
    <row r="87" spans="1:1" ht="56.25">
      <c r="A87" s="261" t="s">
        <v>3880</v>
      </c>
    </row>
    <row r="88" spans="1:1" ht="18.75">
      <c r="A88" s="259" t="s">
        <v>3881</v>
      </c>
    </row>
    <row r="89" spans="1:1" ht="20.25">
      <c r="A89" s="5618" t="s">
        <v>3882</v>
      </c>
    </row>
    <row r="90" spans="1:1" ht="18.75">
      <c r="A90" s="5617" t="s">
        <v>3883</v>
      </c>
    </row>
    <row r="91" spans="1:1" ht="18.75">
      <c r="A91" s="259" t="s">
        <v>3884</v>
      </c>
    </row>
    <row r="92" spans="1:1" ht="18.75">
      <c r="A92" s="259" t="s">
        <v>3885</v>
      </c>
    </row>
    <row r="93" spans="1:1" ht="37.5">
      <c r="A93" s="259" t="s">
        <v>3886</v>
      </c>
    </row>
    <row r="94" spans="1:1" ht="18.75">
      <c r="A94" s="5623" t="s">
        <v>3887</v>
      </c>
    </row>
    <row r="95" spans="1:1" ht="20.25">
      <c r="A95" s="5618" t="s">
        <v>3888</v>
      </c>
    </row>
    <row r="96" spans="1:1" ht="15.75">
      <c r="A96" s="3467"/>
    </row>
    <row r="97" spans="1:1" ht="18.75">
      <c r="A97" s="5628" t="s">
        <v>3889</v>
      </c>
    </row>
    <row r="98" spans="1:1" ht="18.75">
      <c r="A98" s="5626" t="s">
        <v>3890</v>
      </c>
    </row>
    <row r="99" spans="1:1" ht="37.5">
      <c r="A99" s="259" t="s">
        <v>3891</v>
      </c>
    </row>
    <row r="100" spans="1:1" ht="18.75">
      <c r="A100" s="259" t="s">
        <v>3892</v>
      </c>
    </row>
    <row r="101" spans="1:1" ht="18.75">
      <c r="A101" s="5626" t="s">
        <v>3893</v>
      </c>
    </row>
    <row r="102" spans="1:1" ht="37.5">
      <c r="A102" s="259" t="s">
        <v>3894</v>
      </c>
    </row>
    <row r="103" spans="1:1" ht="18.75">
      <c r="A103" s="5628" t="s">
        <v>3895</v>
      </c>
    </row>
    <row r="104" spans="1:1" ht="18.75">
      <c r="A104" s="5626" t="s">
        <v>3896</v>
      </c>
    </row>
    <row r="105" spans="1:1" ht="18.75">
      <c r="A105" s="5626" t="s">
        <v>3897</v>
      </c>
    </row>
    <row r="106" spans="1:1" ht="18.75">
      <c r="A106" s="259" t="s">
        <v>3898</v>
      </c>
    </row>
    <row r="107" spans="1:1" ht="37.5">
      <c r="A107" s="259" t="s">
        <v>3899</v>
      </c>
    </row>
    <row r="108" spans="1:1" ht="18.75">
      <c r="A108" s="259" t="s">
        <v>3900</v>
      </c>
    </row>
    <row r="109" spans="1:1">
      <c r="A109" s="5629" t="s">
        <v>217</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553FA-EE7E-4109-9A1F-0B56575761E1}">
  <dimension ref="A1:Q7002"/>
  <sheetViews>
    <sheetView showGridLines="0" zoomScale="80" zoomScaleNormal="80" zoomScaleSheetLayoutView="75" workbookViewId="0">
      <selection activeCell="Q31" sqref="Q31"/>
    </sheetView>
  </sheetViews>
  <sheetFormatPr defaultRowHeight="12.75"/>
  <cols>
    <col min="1" max="1" width="12" style="357" customWidth="1"/>
    <col min="2" max="2" width="13.85546875" style="357" customWidth="1"/>
    <col min="3" max="3" width="14.42578125" style="357" hidden="1" customWidth="1"/>
    <col min="4" max="4" width="12.140625" style="357" hidden="1" customWidth="1"/>
    <col min="5" max="5" width="12.28515625" style="357" hidden="1" customWidth="1"/>
    <col min="6" max="6" width="10.28515625" style="357" hidden="1" customWidth="1"/>
    <col min="7" max="7" width="12.28515625" style="357" hidden="1" customWidth="1"/>
    <col min="8" max="8" width="8.85546875" style="357" hidden="1" customWidth="1"/>
    <col min="9" max="9" width="10.28515625" style="357" hidden="1" customWidth="1"/>
    <col min="10" max="10" width="8.85546875" style="357" hidden="1" customWidth="1"/>
    <col min="11" max="11" width="12.28515625" style="357" hidden="1" customWidth="1"/>
    <col min="12" max="12" width="10.28515625" style="357" hidden="1" customWidth="1"/>
    <col min="13" max="13" width="13.28515625" style="357" hidden="1" customWidth="1"/>
    <col min="14" max="14" width="12.28515625" style="357" hidden="1" customWidth="1"/>
    <col min="15" max="17" width="17" style="357" bestFit="1" customWidth="1"/>
    <col min="18" max="16384" width="9.140625" style="357"/>
  </cols>
  <sheetData>
    <row r="1" spans="1:17" ht="21" customHeight="1">
      <c r="B1" s="3709"/>
      <c r="C1" s="3708"/>
      <c r="D1" s="3708"/>
      <c r="E1" s="3708"/>
      <c r="F1" s="3708"/>
      <c r="G1" s="3708"/>
      <c r="H1" s="3708"/>
      <c r="I1" s="3708"/>
      <c r="J1" s="3708"/>
      <c r="K1" s="3708"/>
      <c r="L1" s="3708"/>
      <c r="M1" s="3708"/>
      <c r="N1" s="3708"/>
      <c r="O1" s="3708"/>
      <c r="P1" s="3708"/>
      <c r="Q1" s="3710" t="s">
        <v>2623</v>
      </c>
    </row>
    <row r="2" spans="1:17" s="356" customFormat="1" ht="20.25" customHeight="1">
      <c r="A2" s="3707" t="s">
        <v>2609</v>
      </c>
      <c r="B2" s="3707"/>
      <c r="C2" s="3707"/>
      <c r="D2" s="3707"/>
      <c r="E2" s="3707"/>
      <c r="F2" s="3707"/>
      <c r="G2" s="3707"/>
      <c r="H2" s="3707"/>
      <c r="I2" s="3707"/>
      <c r="J2" s="3707"/>
      <c r="K2" s="3707"/>
      <c r="L2" s="3707"/>
      <c r="M2" s="3707"/>
      <c r="N2" s="3707"/>
      <c r="O2" s="3707"/>
      <c r="P2" s="3707"/>
      <c r="Q2" s="3707"/>
    </row>
    <row r="3" spans="1:17" s="356" customFormat="1" ht="20.25" customHeight="1">
      <c r="A3" s="3707"/>
      <c r="B3" s="3707"/>
      <c r="C3" s="3707"/>
      <c r="D3" s="3707"/>
      <c r="E3" s="3707"/>
      <c r="F3" s="3707"/>
      <c r="G3" s="3707"/>
      <c r="H3" s="3707"/>
      <c r="I3" s="3707"/>
      <c r="J3" s="3707"/>
      <c r="K3" s="3707"/>
      <c r="L3" s="3707"/>
      <c r="M3" s="3707"/>
      <c r="N3" s="3707"/>
      <c r="O3" s="3707"/>
      <c r="P3" s="3707"/>
      <c r="Q3" s="3707"/>
    </row>
    <row r="4" spans="1:17" s="356" customFormat="1" ht="15" customHeight="1">
      <c r="A4" s="3706"/>
      <c r="B4" s="3706"/>
      <c r="C4" s="3706"/>
      <c r="D4" s="3706"/>
      <c r="E4" s="3706"/>
      <c r="F4" s="3706"/>
      <c r="G4" s="3706"/>
      <c r="H4" s="3706"/>
      <c r="I4" s="3706"/>
      <c r="J4" s="3706"/>
      <c r="K4" s="3706"/>
      <c r="L4" s="3706"/>
      <c r="M4" s="3706"/>
      <c r="N4" s="3706"/>
      <c r="O4" s="3706"/>
      <c r="P4" s="3706"/>
      <c r="Q4" s="3706"/>
    </row>
    <row r="5" spans="1:17" s="356" customFormat="1" ht="18.95" customHeight="1">
      <c r="A5" s="3705" t="s">
        <v>217</v>
      </c>
      <c r="B5" s="3704" t="s">
        <v>217</v>
      </c>
      <c r="C5" s="3703" t="s">
        <v>2622</v>
      </c>
      <c r="D5" s="3702"/>
      <c r="E5" s="3703" t="s">
        <v>2621</v>
      </c>
      <c r="F5" s="3702"/>
      <c r="G5" s="3699" t="s">
        <v>2620</v>
      </c>
      <c r="H5" s="3701"/>
      <c r="I5" s="3699" t="s">
        <v>2619</v>
      </c>
      <c r="J5" s="3701"/>
      <c r="K5" s="3699" t="s">
        <v>2618</v>
      </c>
      <c r="L5" s="3701"/>
      <c r="M5" s="3700" t="s">
        <v>2617</v>
      </c>
      <c r="N5" s="3700"/>
      <c r="O5" s="3699"/>
      <c r="P5" s="3699"/>
      <c r="Q5" s="3699"/>
    </row>
    <row r="6" spans="1:17" s="356" customFormat="1" ht="18.95" customHeight="1">
      <c r="A6" s="3687"/>
      <c r="B6" s="3698"/>
      <c r="C6" s="3696" t="s">
        <v>2616</v>
      </c>
      <c r="D6" s="3697"/>
      <c r="E6" s="3696" t="s">
        <v>2615</v>
      </c>
      <c r="F6" s="3695"/>
      <c r="G6" s="3692" t="s">
        <v>2614</v>
      </c>
      <c r="H6" s="3693"/>
      <c r="I6" s="3692" t="s">
        <v>2613</v>
      </c>
      <c r="J6" s="3694"/>
      <c r="K6" s="3692" t="s">
        <v>2612</v>
      </c>
      <c r="L6" s="3694"/>
      <c r="M6" s="3693" t="s">
        <v>2611</v>
      </c>
      <c r="N6" s="3693"/>
      <c r="O6" s="3692"/>
      <c r="P6" s="3692"/>
      <c r="Q6" s="3692"/>
    </row>
    <row r="7" spans="1:17" s="356" customFormat="1" ht="18.95" customHeight="1">
      <c r="A7" s="3691" t="s">
        <v>195</v>
      </c>
      <c r="B7" s="3690" t="s">
        <v>196</v>
      </c>
      <c r="C7" s="3689" t="s">
        <v>842</v>
      </c>
      <c r="D7" s="3689" t="s">
        <v>2610</v>
      </c>
      <c r="E7" s="3689" t="s">
        <v>842</v>
      </c>
      <c r="F7" s="3689" t="s">
        <v>2610</v>
      </c>
      <c r="G7" s="3689" t="s">
        <v>842</v>
      </c>
      <c r="H7" s="3689" t="s">
        <v>2610</v>
      </c>
      <c r="I7" s="3689" t="s">
        <v>842</v>
      </c>
      <c r="J7" s="3689" t="s">
        <v>2610</v>
      </c>
      <c r="K7" s="3689" t="s">
        <v>842</v>
      </c>
      <c r="L7" s="3689" t="s">
        <v>2610</v>
      </c>
      <c r="M7" s="3689" t="s">
        <v>842</v>
      </c>
      <c r="N7" s="3689" t="s">
        <v>2610</v>
      </c>
      <c r="O7" s="3688">
        <v>1437</v>
      </c>
      <c r="P7" s="3688">
        <v>1438</v>
      </c>
      <c r="Q7" s="3688" t="s">
        <v>2609</v>
      </c>
    </row>
    <row r="8" spans="1:17" s="356" customFormat="1" ht="18.95" customHeight="1">
      <c r="A8" s="3687"/>
      <c r="B8" s="3686"/>
      <c r="C8" s="3685"/>
      <c r="D8" s="3685" t="s">
        <v>842</v>
      </c>
      <c r="E8" s="3685"/>
      <c r="F8" s="3685" t="s">
        <v>842</v>
      </c>
      <c r="G8" s="3685"/>
      <c r="H8" s="3685" t="s">
        <v>842</v>
      </c>
      <c r="I8" s="3685"/>
      <c r="J8" s="3685" t="s">
        <v>842</v>
      </c>
      <c r="K8" s="3685"/>
      <c r="L8" s="3685" t="s">
        <v>842</v>
      </c>
      <c r="M8" s="3685"/>
      <c r="N8" s="3685" t="s">
        <v>842</v>
      </c>
      <c r="O8" s="3684"/>
      <c r="P8" s="3684"/>
      <c r="Q8" s="3684"/>
    </row>
    <row r="9" spans="1:17" s="356" customFormat="1" ht="18.95" customHeight="1">
      <c r="A9" s="3683"/>
      <c r="B9" s="3682"/>
      <c r="C9" s="3681" t="s">
        <v>844</v>
      </c>
      <c r="D9" s="3681" t="s">
        <v>845</v>
      </c>
      <c r="E9" s="3681" t="s">
        <v>844</v>
      </c>
      <c r="F9" s="3681" t="s">
        <v>845</v>
      </c>
      <c r="G9" s="3681" t="s">
        <v>844</v>
      </c>
      <c r="H9" s="3681" t="s">
        <v>845</v>
      </c>
      <c r="I9" s="3681" t="s">
        <v>844</v>
      </c>
      <c r="J9" s="3681" t="s">
        <v>845</v>
      </c>
      <c r="K9" s="3681" t="s">
        <v>844</v>
      </c>
      <c r="L9" s="3681" t="s">
        <v>845</v>
      </c>
      <c r="M9" s="3681" t="s">
        <v>844</v>
      </c>
      <c r="N9" s="3681" t="s">
        <v>845</v>
      </c>
      <c r="O9" s="3680"/>
      <c r="P9" s="3680"/>
      <c r="Q9" s="3680"/>
    </row>
    <row r="10" spans="1:17" s="3663" customFormat="1" ht="18" customHeight="1">
      <c r="A10" s="3679" t="s">
        <v>969</v>
      </c>
      <c r="B10" s="3678" t="s">
        <v>91</v>
      </c>
      <c r="C10" s="3677">
        <v>3844830</v>
      </c>
      <c r="D10" s="3677">
        <v>665181</v>
      </c>
      <c r="E10" s="3677">
        <v>648983</v>
      </c>
      <c r="F10" s="3677">
        <v>108858</v>
      </c>
      <c r="G10" s="3677">
        <v>146393</v>
      </c>
      <c r="H10" s="3677">
        <v>1975</v>
      </c>
      <c r="I10" s="3677">
        <v>67810</v>
      </c>
      <c r="J10" s="3677">
        <v>4788</v>
      </c>
      <c r="K10" s="3677">
        <v>376525</v>
      </c>
      <c r="L10" s="3677">
        <v>45354</v>
      </c>
      <c r="M10" s="3677">
        <v>464251</v>
      </c>
      <c r="N10" s="3677">
        <v>125484</v>
      </c>
      <c r="O10" s="3664">
        <f>SUM(C10:N10)</f>
        <v>6500432</v>
      </c>
      <c r="P10" s="3664">
        <v>6500432</v>
      </c>
      <c r="Q10" s="3659">
        <f>(P10-O10)/O10</f>
        <v>0</v>
      </c>
    </row>
    <row r="11" spans="1:17" s="3663" customFormat="1" ht="18" customHeight="1">
      <c r="A11" s="3668" t="s">
        <v>970</v>
      </c>
      <c r="B11" s="3667" t="s">
        <v>93</v>
      </c>
      <c r="C11" s="3669">
        <v>1739019</v>
      </c>
      <c r="D11" s="3669">
        <v>465793</v>
      </c>
      <c r="E11" s="3669">
        <v>363681</v>
      </c>
      <c r="F11" s="3669">
        <v>17021</v>
      </c>
      <c r="G11" s="3669">
        <v>72489</v>
      </c>
      <c r="H11" s="3669">
        <v>3070</v>
      </c>
      <c r="I11" s="3669">
        <v>20177</v>
      </c>
      <c r="J11" s="3669">
        <v>1235</v>
      </c>
      <c r="K11" s="3669">
        <v>151934</v>
      </c>
      <c r="L11" s="3669">
        <v>8448</v>
      </c>
      <c r="M11" s="3669">
        <v>600673</v>
      </c>
      <c r="N11" s="3669">
        <v>116120</v>
      </c>
      <c r="O11" s="3664">
        <f>SUM(C11:N11)</f>
        <v>3559660</v>
      </c>
      <c r="P11" s="3664">
        <v>4125817</v>
      </c>
      <c r="Q11" s="3659">
        <f>(P11-O11)/O11</f>
        <v>0.15904805515133469</v>
      </c>
    </row>
    <row r="12" spans="1:17" s="3663" customFormat="1" ht="18" customHeight="1">
      <c r="A12" s="3668" t="s">
        <v>971</v>
      </c>
      <c r="B12" s="3667" t="s">
        <v>95</v>
      </c>
      <c r="C12" s="3669">
        <v>1512624</v>
      </c>
      <c r="D12" s="3669">
        <v>228804</v>
      </c>
      <c r="E12" s="3669">
        <v>186144</v>
      </c>
      <c r="F12" s="3669">
        <v>18336</v>
      </c>
      <c r="G12" s="3669">
        <v>119280</v>
      </c>
      <c r="H12" s="3669">
        <v>3972</v>
      </c>
      <c r="I12" s="3669">
        <v>14208</v>
      </c>
      <c r="J12" s="3669">
        <v>1176</v>
      </c>
      <c r="K12" s="3669">
        <v>204228</v>
      </c>
      <c r="L12" s="3669">
        <v>104820</v>
      </c>
      <c r="M12" s="3669">
        <v>588180</v>
      </c>
      <c r="N12" s="3669">
        <v>77028</v>
      </c>
      <c r="O12" s="3664">
        <f>SUM(C12:N12)</f>
        <v>3058800</v>
      </c>
      <c r="P12" s="3664">
        <v>2695220</v>
      </c>
      <c r="Q12" s="3659">
        <f>(P12-O12)/O12</f>
        <v>-0.11886360664312802</v>
      </c>
    </row>
    <row r="13" spans="1:17" s="3663" customFormat="1" ht="18" customHeight="1">
      <c r="A13" s="3668" t="s">
        <v>972</v>
      </c>
      <c r="B13" s="3667" t="s">
        <v>97</v>
      </c>
      <c r="C13" s="3669">
        <v>1258557</v>
      </c>
      <c r="D13" s="3669">
        <v>83160</v>
      </c>
      <c r="E13" s="3669">
        <v>191504</v>
      </c>
      <c r="F13" s="3669">
        <v>10110</v>
      </c>
      <c r="G13" s="3669">
        <v>150509</v>
      </c>
      <c r="H13" s="3669">
        <v>1280</v>
      </c>
      <c r="I13" s="3669">
        <v>14506</v>
      </c>
      <c r="J13" s="3669">
        <v>881</v>
      </c>
      <c r="K13" s="3669">
        <v>101241</v>
      </c>
      <c r="L13" s="3669">
        <v>4884</v>
      </c>
      <c r="M13" s="3669">
        <v>232306</v>
      </c>
      <c r="N13" s="3669">
        <v>29006</v>
      </c>
      <c r="O13" s="3664">
        <f>SUM(C13:N13)</f>
        <v>2077944</v>
      </c>
      <c r="P13" s="3664">
        <v>2113658</v>
      </c>
      <c r="Q13" s="3659">
        <f>(P13-O13)/O13</f>
        <v>1.7187181175238601E-2</v>
      </c>
    </row>
    <row r="14" spans="1:17" s="3663" customFormat="1" ht="18" customHeight="1">
      <c r="A14" s="3668" t="s">
        <v>973</v>
      </c>
      <c r="B14" s="3667" t="s">
        <v>99</v>
      </c>
      <c r="C14" s="3669">
        <v>2496100</v>
      </c>
      <c r="D14" s="3669">
        <v>1104842</v>
      </c>
      <c r="E14" s="3669">
        <v>330892</v>
      </c>
      <c r="F14" s="3669">
        <v>82731</v>
      </c>
      <c r="G14" s="3669">
        <v>174778</v>
      </c>
      <c r="H14" s="3669">
        <v>4180</v>
      </c>
      <c r="I14" s="3669">
        <v>55554</v>
      </c>
      <c r="J14" s="3669">
        <v>4340</v>
      </c>
      <c r="K14" s="3669">
        <v>255798</v>
      </c>
      <c r="L14" s="3669">
        <v>51232</v>
      </c>
      <c r="M14" s="3669">
        <v>766817</v>
      </c>
      <c r="N14" s="3669">
        <v>92275</v>
      </c>
      <c r="O14" s="3664">
        <f>SUM(C14:N14)</f>
        <v>5419539</v>
      </c>
      <c r="P14" s="3664">
        <v>5305155</v>
      </c>
      <c r="Q14" s="3659">
        <f>(P14-O14)/O14</f>
        <v>-2.1105854206418664E-2</v>
      </c>
    </row>
    <row r="15" spans="1:17" s="3663" customFormat="1" ht="18" customHeight="1">
      <c r="A15" s="3668" t="s">
        <v>974</v>
      </c>
      <c r="B15" s="3667" t="s">
        <v>101</v>
      </c>
      <c r="C15" s="3669">
        <v>1877860</v>
      </c>
      <c r="D15" s="3669">
        <v>172622</v>
      </c>
      <c r="E15" s="3669">
        <v>353556</v>
      </c>
      <c r="F15" s="3669">
        <v>13443</v>
      </c>
      <c r="G15" s="3669">
        <v>147159</v>
      </c>
      <c r="H15" s="3669">
        <v>2639</v>
      </c>
      <c r="I15" s="3669">
        <v>37100</v>
      </c>
      <c r="J15" s="3669">
        <v>1046</v>
      </c>
      <c r="K15" s="3669">
        <v>158566</v>
      </c>
      <c r="L15" s="3669">
        <v>9870</v>
      </c>
      <c r="M15" s="3669">
        <v>439926</v>
      </c>
      <c r="N15" s="3669">
        <v>62589</v>
      </c>
      <c r="O15" s="3664">
        <f>SUM(C15:N15)</f>
        <v>3276376</v>
      </c>
      <c r="P15" s="3664">
        <v>3468306</v>
      </c>
      <c r="Q15" s="3659">
        <f>(P15-O15)/O15</f>
        <v>5.8579967622763685E-2</v>
      </c>
    </row>
    <row r="16" spans="1:17" s="3663" customFormat="1" ht="18" customHeight="1">
      <c r="A16" s="3668" t="s">
        <v>976</v>
      </c>
      <c r="B16" s="3667" t="s">
        <v>103</v>
      </c>
      <c r="C16" s="3669">
        <v>1542324</v>
      </c>
      <c r="D16" s="3669">
        <v>284279</v>
      </c>
      <c r="E16" s="3669">
        <v>218135</v>
      </c>
      <c r="F16" s="3669">
        <v>22736</v>
      </c>
      <c r="G16" s="3669">
        <v>173644</v>
      </c>
      <c r="H16" s="3669">
        <v>2139</v>
      </c>
      <c r="I16" s="3669">
        <v>36903</v>
      </c>
      <c r="J16" s="3669">
        <v>3895</v>
      </c>
      <c r="K16" s="3669">
        <v>222086</v>
      </c>
      <c r="L16" s="3669">
        <v>46570</v>
      </c>
      <c r="M16" s="3669">
        <v>455879</v>
      </c>
      <c r="N16" s="3669">
        <v>67701</v>
      </c>
      <c r="O16" s="3664">
        <f>SUM(C16:N16)</f>
        <v>3076291</v>
      </c>
      <c r="P16" s="3664">
        <v>2933696</v>
      </c>
      <c r="Q16" s="3659">
        <f>(P16-O16)/O16</f>
        <v>-4.6352897043875241E-2</v>
      </c>
    </row>
    <row r="17" spans="1:17" s="3663" customFormat="1" ht="18" customHeight="1">
      <c r="A17" s="3668" t="s">
        <v>977</v>
      </c>
      <c r="B17" s="3667" t="s">
        <v>105</v>
      </c>
      <c r="C17" s="3669">
        <v>1455152</v>
      </c>
      <c r="D17" s="3669">
        <v>106375</v>
      </c>
      <c r="E17" s="3669">
        <v>310953</v>
      </c>
      <c r="F17" s="3669">
        <v>8843</v>
      </c>
      <c r="G17" s="3669">
        <v>152538</v>
      </c>
      <c r="H17" s="3669">
        <v>1331</v>
      </c>
      <c r="I17" s="3669">
        <v>81711</v>
      </c>
      <c r="J17" s="3669">
        <v>2709</v>
      </c>
      <c r="K17" s="3669">
        <v>474225</v>
      </c>
      <c r="L17" s="3669">
        <v>41148</v>
      </c>
      <c r="M17" s="3669">
        <v>708249</v>
      </c>
      <c r="N17" s="3669">
        <v>51685</v>
      </c>
      <c r="O17" s="3664">
        <f>SUM(C17:N17)</f>
        <v>3394919</v>
      </c>
      <c r="P17" s="3664">
        <v>3216333</v>
      </c>
      <c r="Q17" s="3659">
        <f>(P17-O17)/O17</f>
        <v>-5.2603906013663361E-2</v>
      </c>
    </row>
    <row r="18" spans="1:17" s="3672" customFormat="1" ht="18" customHeight="1">
      <c r="A18" s="3676" t="s">
        <v>1809</v>
      </c>
      <c r="B18" s="3675" t="s">
        <v>107</v>
      </c>
      <c r="C18" s="3674">
        <v>527883</v>
      </c>
      <c r="D18" s="3674">
        <v>82481</v>
      </c>
      <c r="E18" s="3674">
        <v>64129</v>
      </c>
      <c r="F18" s="3674">
        <v>5173</v>
      </c>
      <c r="G18" s="3674">
        <v>42568</v>
      </c>
      <c r="H18" s="3674">
        <v>5059</v>
      </c>
      <c r="I18" s="3674">
        <v>14288</v>
      </c>
      <c r="J18" s="3674">
        <v>1445</v>
      </c>
      <c r="K18" s="3674">
        <v>42873</v>
      </c>
      <c r="L18" s="3674">
        <v>4018</v>
      </c>
      <c r="M18" s="3674">
        <v>105407</v>
      </c>
      <c r="N18" s="3674">
        <v>21653</v>
      </c>
      <c r="O18" s="3673">
        <f>SUM(C18:N18)</f>
        <v>916977</v>
      </c>
      <c r="P18" s="3673">
        <v>895784</v>
      </c>
      <c r="Q18" s="3659">
        <f>(P18-O18)/O18</f>
        <v>-2.3111811964749387E-2</v>
      </c>
    </row>
    <row r="19" spans="1:17" s="3663" customFormat="1" ht="18" customHeight="1">
      <c r="A19" s="3668" t="s">
        <v>978</v>
      </c>
      <c r="B19" s="3667" t="s">
        <v>109</v>
      </c>
      <c r="C19" s="3669">
        <v>2015166</v>
      </c>
      <c r="D19" s="3669">
        <v>139333</v>
      </c>
      <c r="E19" s="3669">
        <v>270491</v>
      </c>
      <c r="F19" s="3669">
        <v>10072</v>
      </c>
      <c r="G19" s="3669">
        <v>112856</v>
      </c>
      <c r="H19" s="3669">
        <v>4394</v>
      </c>
      <c r="I19" s="3669">
        <v>30707</v>
      </c>
      <c r="J19" s="3669">
        <v>3106</v>
      </c>
      <c r="K19" s="3669">
        <v>189670</v>
      </c>
      <c r="L19" s="3669">
        <v>17770</v>
      </c>
      <c r="M19" s="3669">
        <v>452381</v>
      </c>
      <c r="N19" s="3669">
        <v>35157</v>
      </c>
      <c r="O19" s="3664">
        <f>SUM(C19:N19)</f>
        <v>3281103</v>
      </c>
      <c r="P19" s="3664">
        <v>3600921</v>
      </c>
      <c r="Q19" s="3659">
        <f>(P19-O19)/O19</f>
        <v>9.7472709634534485E-2</v>
      </c>
    </row>
    <row r="20" spans="1:17" s="3663" customFormat="1" ht="18" customHeight="1">
      <c r="A20" s="3668" t="s">
        <v>210</v>
      </c>
      <c r="B20" s="3667" t="s">
        <v>111</v>
      </c>
      <c r="C20" s="3669">
        <v>578746</v>
      </c>
      <c r="D20" s="3669">
        <v>47373</v>
      </c>
      <c r="E20" s="3669">
        <v>95002</v>
      </c>
      <c r="F20" s="3669">
        <v>4483</v>
      </c>
      <c r="G20" s="3669">
        <v>58628</v>
      </c>
      <c r="H20" s="3669">
        <v>685</v>
      </c>
      <c r="I20" s="3669">
        <v>10987</v>
      </c>
      <c r="J20" s="3669">
        <v>424</v>
      </c>
      <c r="K20" s="3669">
        <v>46739</v>
      </c>
      <c r="L20" s="3669">
        <v>1129</v>
      </c>
      <c r="M20" s="3669">
        <v>98843</v>
      </c>
      <c r="N20" s="3669">
        <v>13055</v>
      </c>
      <c r="O20" s="3664">
        <f>SUM(C20:N20)</f>
        <v>956094</v>
      </c>
      <c r="P20" s="3664">
        <v>1216095</v>
      </c>
      <c r="Q20" s="3659">
        <f>(P20-O20)/O20</f>
        <v>0.27194083426943377</v>
      </c>
    </row>
    <row r="21" spans="1:17" s="3663" customFormat="1" ht="18" customHeight="1">
      <c r="A21" s="3668" t="s">
        <v>979</v>
      </c>
      <c r="B21" s="3667" t="s">
        <v>113</v>
      </c>
      <c r="C21" s="3669">
        <v>838978</v>
      </c>
      <c r="D21" s="3669">
        <v>57456</v>
      </c>
      <c r="E21" s="3669">
        <v>124285</v>
      </c>
      <c r="F21" s="3669">
        <v>5066</v>
      </c>
      <c r="G21" s="3669">
        <v>72861</v>
      </c>
      <c r="H21" s="3669">
        <v>1635</v>
      </c>
      <c r="I21" s="3669">
        <v>32990</v>
      </c>
      <c r="J21" s="3669">
        <v>2050</v>
      </c>
      <c r="K21" s="3669">
        <v>152395</v>
      </c>
      <c r="L21" s="3669">
        <v>5977</v>
      </c>
      <c r="M21" s="3669">
        <v>214712</v>
      </c>
      <c r="N21" s="3669">
        <v>22262</v>
      </c>
      <c r="O21" s="3664">
        <f>SUM(C21:N21)</f>
        <v>1530667</v>
      </c>
      <c r="P21" s="3664">
        <v>1489661</v>
      </c>
      <c r="Q21" s="3659">
        <f>(P21-O21)/O21</f>
        <v>-2.6789628312363173E-2</v>
      </c>
    </row>
    <row r="22" spans="1:17" s="3663" customFormat="1" ht="18" customHeight="1">
      <c r="A22" s="3668" t="s">
        <v>114</v>
      </c>
      <c r="B22" s="3667" t="s">
        <v>115</v>
      </c>
      <c r="C22" s="3669">
        <v>1153310</v>
      </c>
      <c r="D22" s="3669">
        <v>93180</v>
      </c>
      <c r="E22" s="3669">
        <v>120028</v>
      </c>
      <c r="F22" s="3669">
        <v>3963</v>
      </c>
      <c r="G22" s="3669">
        <v>58161</v>
      </c>
      <c r="H22" s="3669">
        <v>310</v>
      </c>
      <c r="I22" s="3669">
        <v>25193</v>
      </c>
      <c r="J22" s="3669">
        <v>800</v>
      </c>
      <c r="K22" s="3669">
        <v>86544</v>
      </c>
      <c r="L22" s="3669">
        <v>2871</v>
      </c>
      <c r="M22" s="3669">
        <v>188631</v>
      </c>
      <c r="N22" s="3669">
        <v>29734</v>
      </c>
      <c r="O22" s="3664">
        <f>SUM(C22:N22)</f>
        <v>1762725</v>
      </c>
      <c r="P22" s="3664">
        <v>1924418</v>
      </c>
      <c r="Q22" s="3659">
        <f>(P22-O22)/O22</f>
        <v>9.172899913486221E-2</v>
      </c>
    </row>
    <row r="23" spans="1:17" s="3663" customFormat="1" ht="18" customHeight="1">
      <c r="A23" s="3671" t="s">
        <v>2608</v>
      </c>
      <c r="B23" s="3667" t="s">
        <v>117</v>
      </c>
      <c r="C23" s="3669">
        <v>648386</v>
      </c>
      <c r="D23" s="3669">
        <v>44360</v>
      </c>
      <c r="E23" s="3669">
        <v>24184</v>
      </c>
      <c r="F23" s="3669">
        <v>1311</v>
      </c>
      <c r="G23" s="3669">
        <v>32609</v>
      </c>
      <c r="H23" s="3669">
        <v>84</v>
      </c>
      <c r="I23" s="3669">
        <v>18857</v>
      </c>
      <c r="J23" s="3669">
        <v>986</v>
      </c>
      <c r="K23" s="3669">
        <v>66802</v>
      </c>
      <c r="L23" s="3669">
        <v>2682</v>
      </c>
      <c r="M23" s="3670">
        <v>155304</v>
      </c>
      <c r="N23" s="3669">
        <v>17785</v>
      </c>
      <c r="O23" s="3664">
        <f>SUM(C23:N23)</f>
        <v>1013350</v>
      </c>
      <c r="P23" s="3664">
        <v>982427</v>
      </c>
      <c r="Q23" s="3659">
        <f>(P23-O23)/O23</f>
        <v>-3.051561651946514E-2</v>
      </c>
    </row>
    <row r="24" spans="1:17" s="3663" customFormat="1" ht="18" customHeight="1">
      <c r="A24" s="3668" t="s">
        <v>118</v>
      </c>
      <c r="B24" s="3667" t="s">
        <v>119</v>
      </c>
      <c r="C24" s="3669">
        <v>2871235</v>
      </c>
      <c r="D24" s="3669">
        <v>256187</v>
      </c>
      <c r="E24" s="3669">
        <v>421974</v>
      </c>
      <c r="F24" s="3669">
        <v>21106</v>
      </c>
      <c r="G24" s="3669">
        <v>120264</v>
      </c>
      <c r="H24" s="3669">
        <v>10713</v>
      </c>
      <c r="I24" s="3669">
        <v>57048</v>
      </c>
      <c r="J24" s="3669">
        <v>5817</v>
      </c>
      <c r="K24" s="3669">
        <v>209714</v>
      </c>
      <c r="L24" s="3669">
        <v>22573</v>
      </c>
      <c r="M24" s="3669">
        <v>837097</v>
      </c>
      <c r="N24" s="3669">
        <v>94867</v>
      </c>
      <c r="O24" s="3664">
        <f>SUM(C24:N24)</f>
        <v>4928595</v>
      </c>
      <c r="P24" s="3664">
        <v>4743445</v>
      </c>
      <c r="Q24" s="3659">
        <f>(P24-O24)/O24</f>
        <v>-3.7566487000859274E-2</v>
      </c>
    </row>
    <row r="25" spans="1:17" s="3663" customFormat="1" ht="18" customHeight="1">
      <c r="A25" s="3668" t="s">
        <v>982</v>
      </c>
      <c r="B25" s="3667" t="s">
        <v>121</v>
      </c>
      <c r="C25" s="3669">
        <v>646093</v>
      </c>
      <c r="D25" s="3669">
        <v>95528</v>
      </c>
      <c r="E25" s="3669">
        <v>83651</v>
      </c>
      <c r="F25" s="3669">
        <v>16673</v>
      </c>
      <c r="G25" s="3669">
        <v>53934</v>
      </c>
      <c r="H25" s="3669">
        <v>0</v>
      </c>
      <c r="I25" s="3669">
        <v>17521</v>
      </c>
      <c r="J25" s="3669">
        <v>4873</v>
      </c>
      <c r="K25" s="3669">
        <v>128916</v>
      </c>
      <c r="L25" s="3669">
        <v>26112</v>
      </c>
      <c r="M25" s="3669">
        <v>143708</v>
      </c>
      <c r="N25" s="3669">
        <v>28141</v>
      </c>
      <c r="O25" s="3664">
        <f>SUM(C25:N25)</f>
        <v>1245150</v>
      </c>
      <c r="P25" s="3664">
        <v>1149262</v>
      </c>
      <c r="Q25" s="3659">
        <f>(P25-O25)/O25</f>
        <v>-7.7009195679235434E-2</v>
      </c>
    </row>
    <row r="26" spans="1:17" s="3663" customFormat="1" ht="18" customHeight="1">
      <c r="A26" s="3668" t="s">
        <v>984</v>
      </c>
      <c r="B26" s="3667" t="s">
        <v>123</v>
      </c>
      <c r="C26" s="3669">
        <v>788892</v>
      </c>
      <c r="D26" s="3669">
        <v>63348</v>
      </c>
      <c r="E26" s="3669">
        <v>186419</v>
      </c>
      <c r="F26" s="3669">
        <v>6166</v>
      </c>
      <c r="G26" s="3669">
        <v>85016</v>
      </c>
      <c r="H26" s="3669">
        <v>317</v>
      </c>
      <c r="I26" s="3669">
        <v>18011</v>
      </c>
      <c r="J26" s="3669">
        <v>312</v>
      </c>
      <c r="K26" s="3669">
        <v>43355</v>
      </c>
      <c r="L26" s="3669">
        <v>1402</v>
      </c>
      <c r="M26" s="3669">
        <v>279593</v>
      </c>
      <c r="N26" s="3669">
        <v>21853</v>
      </c>
      <c r="O26" s="3664">
        <f>SUM(C26:N26)</f>
        <v>1494684</v>
      </c>
      <c r="P26" s="3664">
        <v>1463944</v>
      </c>
      <c r="Q26" s="3659">
        <f>(P26-O26)/O26</f>
        <v>-2.0566220017073842E-2</v>
      </c>
    </row>
    <row r="27" spans="1:17" s="3663" customFormat="1" ht="18" customHeight="1">
      <c r="A27" s="3668" t="s">
        <v>1811</v>
      </c>
      <c r="B27" s="3667" t="s">
        <v>125</v>
      </c>
      <c r="C27" s="3669">
        <v>518486</v>
      </c>
      <c r="D27" s="3669">
        <v>49656</v>
      </c>
      <c r="E27" s="3669">
        <v>86070</v>
      </c>
      <c r="F27" s="3669">
        <v>3508</v>
      </c>
      <c r="G27" s="3669">
        <v>51643</v>
      </c>
      <c r="H27" s="3669">
        <v>257</v>
      </c>
      <c r="I27" s="3669">
        <v>18264</v>
      </c>
      <c r="J27" s="3669">
        <v>839</v>
      </c>
      <c r="K27" s="3669">
        <v>109910</v>
      </c>
      <c r="L27" s="3669">
        <v>8628</v>
      </c>
      <c r="M27" s="3669">
        <v>108029</v>
      </c>
      <c r="N27" s="3669">
        <v>17251</v>
      </c>
      <c r="O27" s="3664">
        <f>SUM(C27:N27)</f>
        <v>972541</v>
      </c>
      <c r="P27" s="3664">
        <v>1023587</v>
      </c>
      <c r="Q27" s="3659">
        <f>(P27-O27)/O27</f>
        <v>5.2487247324277328E-2</v>
      </c>
    </row>
    <row r="28" spans="1:17" s="3663" customFormat="1" ht="18" customHeight="1">
      <c r="A28" s="3668" t="s">
        <v>2607</v>
      </c>
      <c r="B28" s="3667" t="s">
        <v>127</v>
      </c>
      <c r="C28" s="3665">
        <v>184266</v>
      </c>
      <c r="D28" s="3665">
        <v>14221</v>
      </c>
      <c r="E28" s="3665">
        <v>13392</v>
      </c>
      <c r="F28" s="3665">
        <v>1070</v>
      </c>
      <c r="G28" s="3665">
        <v>18199</v>
      </c>
      <c r="H28" s="3665">
        <v>523</v>
      </c>
      <c r="I28" s="3665">
        <v>12516</v>
      </c>
      <c r="J28" s="3665">
        <v>514</v>
      </c>
      <c r="K28" s="3665">
        <v>21162</v>
      </c>
      <c r="L28" s="3665">
        <v>483</v>
      </c>
      <c r="M28" s="3665">
        <v>32573</v>
      </c>
      <c r="N28" s="3665">
        <v>4416</v>
      </c>
      <c r="O28" s="3664">
        <f>SUM(C28:N28)</f>
        <v>303335</v>
      </c>
      <c r="P28" s="3664">
        <v>280195</v>
      </c>
      <c r="Q28" s="3659">
        <f>(P28-O28)/O28</f>
        <v>-7.6285295135741019E-2</v>
      </c>
    </row>
    <row r="29" spans="1:17" s="3663" customFormat="1" ht="18" customHeight="1" thickBot="1">
      <c r="A29" s="3666" t="s">
        <v>128</v>
      </c>
      <c r="B29" s="3661" t="s">
        <v>129</v>
      </c>
      <c r="C29" s="3665">
        <v>663608</v>
      </c>
      <c r="D29" s="3665">
        <v>39170</v>
      </c>
      <c r="E29" s="3665">
        <v>116846</v>
      </c>
      <c r="F29" s="3665">
        <v>2988</v>
      </c>
      <c r="G29" s="3665">
        <v>42443</v>
      </c>
      <c r="H29" s="3665">
        <v>1045</v>
      </c>
      <c r="I29" s="3665">
        <v>11456</v>
      </c>
      <c r="J29" s="3665">
        <v>126</v>
      </c>
      <c r="K29" s="3665">
        <v>33599</v>
      </c>
      <c r="L29" s="3665">
        <v>1267</v>
      </c>
      <c r="M29" s="3665">
        <v>123386</v>
      </c>
      <c r="N29" s="3665">
        <v>12695</v>
      </c>
      <c r="O29" s="3664">
        <f>SUM(C29:N29)</f>
        <v>1048629</v>
      </c>
      <c r="P29" s="3664">
        <v>1086506</v>
      </c>
      <c r="Q29" s="3659">
        <f>(P29-O29)/O29</f>
        <v>3.6120496381465701E-2</v>
      </c>
    </row>
    <row r="30" spans="1:17" s="3658" customFormat="1" ht="18" customHeight="1">
      <c r="A30" s="3662" t="s">
        <v>424</v>
      </c>
      <c r="B30" s="3661" t="s">
        <v>131</v>
      </c>
      <c r="C30" s="3660">
        <f>SUM(C10:C29)</f>
        <v>27161515</v>
      </c>
      <c r="D30" s="3660">
        <f>SUM(D10:D29)</f>
        <v>4093349</v>
      </c>
      <c r="E30" s="3660">
        <f>SUM(E10:E29)</f>
        <v>4210319</v>
      </c>
      <c r="F30" s="3660">
        <f>SUM(F10:F29)</f>
        <v>363657</v>
      </c>
      <c r="G30" s="3660">
        <f>SUM(G10:G29)</f>
        <v>1885972</v>
      </c>
      <c r="H30" s="3660">
        <f>SUM(H10:H29)</f>
        <v>45608</v>
      </c>
      <c r="I30" s="3660">
        <f>SUM(I10:I29)</f>
        <v>595807</v>
      </c>
      <c r="J30" s="3660">
        <f>SUM(J10:J29)</f>
        <v>41362</v>
      </c>
      <c r="K30" s="3660">
        <f>SUM(K10:K29)</f>
        <v>3076282</v>
      </c>
      <c r="L30" s="3660">
        <f>SUM(L10:L29)</f>
        <v>407238</v>
      </c>
      <c r="M30" s="3660">
        <f>SUM(M10:M29)</f>
        <v>6995945</v>
      </c>
      <c r="N30" s="3660">
        <f>SUM(N10:N29)</f>
        <v>940757</v>
      </c>
      <c r="O30" s="3660">
        <f>SUM(C30:N30)</f>
        <v>49817811</v>
      </c>
      <c r="P30" s="3660">
        <v>50214862</v>
      </c>
      <c r="Q30" s="3659">
        <f>(P30-O30)/O30</f>
        <v>7.9700611494150156E-3</v>
      </c>
    </row>
    <row r="31" spans="1:17">
      <c r="A31" s="3657"/>
      <c r="B31" s="3657"/>
      <c r="C31" s="3657"/>
      <c r="D31" s="3657"/>
      <c r="E31" s="3657"/>
      <c r="F31" s="3657"/>
      <c r="G31" s="3656"/>
      <c r="K31" s="3656"/>
    </row>
    <row r="33" spans="5:17">
      <c r="E33" s="3656"/>
    </row>
    <row r="37" spans="5:17">
      <c r="O37" s="3655"/>
      <c r="P37" s="3655"/>
      <c r="Q37" s="3655"/>
    </row>
    <row r="7002" ht="39" customHeight="1"/>
  </sheetData>
  <mergeCells count="9">
    <mergeCell ref="P7:P9"/>
    <mergeCell ref="Q7:Q9"/>
    <mergeCell ref="A2:Q4"/>
    <mergeCell ref="A31:F31"/>
    <mergeCell ref="C5:D5"/>
    <mergeCell ref="E5:F5"/>
    <mergeCell ref="E6:F6"/>
    <mergeCell ref="C6:D6"/>
    <mergeCell ref="O7:O9"/>
  </mergeCells>
  <printOptions horizontalCentered="1" verticalCentered="1"/>
  <pageMargins left="0.19685039370078741" right="0.19685039370078741" top="0.78740157480314965" bottom="0.51181102362204722" header="0.51181102362204722" footer="0.51181102362204722"/>
  <pageSetup paperSize="9" scale="76"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FDF7-448D-4FDB-88E7-2B178272D38D}">
  <dimension ref="A1:G27"/>
  <sheetViews>
    <sheetView showGridLines="0" workbookViewId="0">
      <selection activeCell="G27" sqref="G27"/>
    </sheetView>
  </sheetViews>
  <sheetFormatPr defaultRowHeight="15"/>
  <cols>
    <col min="1" max="1" width="28.42578125" customWidth="1"/>
    <col min="2" max="2" width="17.85546875" customWidth="1"/>
    <col min="3" max="5" width="10.140625" bestFit="1" customWidth="1"/>
    <col min="7" max="7" width="11.28515625" bestFit="1" customWidth="1"/>
  </cols>
  <sheetData>
    <row r="1" spans="1:7" ht="24.75">
      <c r="A1" s="3711" t="s">
        <v>2624</v>
      </c>
      <c r="B1" s="3711"/>
      <c r="C1" s="3711"/>
      <c r="D1" s="3711"/>
      <c r="E1" s="3711"/>
      <c r="F1" s="3711"/>
      <c r="G1" s="3711"/>
    </row>
    <row r="2" spans="1:7" ht="15.75">
      <c r="A2" s="3712" t="s">
        <v>2625</v>
      </c>
      <c r="B2" s="3712"/>
      <c r="C2" s="3712"/>
      <c r="D2" s="3712"/>
      <c r="E2" s="3712"/>
      <c r="F2" s="3712"/>
      <c r="G2" s="3712"/>
    </row>
    <row r="3" spans="1:7" ht="15.75">
      <c r="A3" s="3713" t="s">
        <v>2626</v>
      </c>
      <c r="B3" s="3714"/>
      <c r="C3" s="3714"/>
      <c r="D3" s="3714"/>
      <c r="E3" s="3714"/>
      <c r="F3" s="3715"/>
      <c r="G3" s="3715" t="s">
        <v>2627</v>
      </c>
    </row>
    <row r="4" spans="1:7" ht="15.75">
      <c r="A4" s="3716" t="s">
        <v>85</v>
      </c>
      <c r="B4" s="3717"/>
      <c r="C4" s="3718" t="s">
        <v>622</v>
      </c>
      <c r="D4" s="3719"/>
      <c r="E4" s="3720" t="s">
        <v>623</v>
      </c>
      <c r="F4" s="3721"/>
      <c r="G4" s="3722" t="s">
        <v>739</v>
      </c>
    </row>
    <row r="5" spans="1:7" ht="31.5">
      <c r="A5" s="3723" t="s">
        <v>196</v>
      </c>
      <c r="B5" s="3724"/>
      <c r="C5" s="3725" t="s">
        <v>625</v>
      </c>
      <c r="D5" s="3725" t="s">
        <v>626</v>
      </c>
      <c r="E5" s="3725" t="s">
        <v>625</v>
      </c>
      <c r="F5" s="3725" t="s">
        <v>626</v>
      </c>
      <c r="G5" s="3726" t="s">
        <v>131</v>
      </c>
    </row>
    <row r="6" spans="1:7" ht="15.75">
      <c r="A6" s="3727" t="s">
        <v>969</v>
      </c>
      <c r="B6" s="3728" t="s">
        <v>91</v>
      </c>
      <c r="C6" s="3729">
        <v>926785</v>
      </c>
      <c r="D6" s="3729">
        <v>803333</v>
      </c>
      <c r="E6" s="3729">
        <v>168410</v>
      </c>
      <c r="F6" s="3729">
        <v>104291</v>
      </c>
      <c r="G6" s="3730">
        <f>SUM(C6:F6)</f>
        <v>2002819</v>
      </c>
    </row>
    <row r="7" spans="1:7" ht="15.75">
      <c r="A7" s="3731" t="s">
        <v>2628</v>
      </c>
      <c r="B7" s="3732" t="s">
        <v>93</v>
      </c>
      <c r="C7" s="3733">
        <v>475411</v>
      </c>
      <c r="D7" s="3733">
        <v>417568</v>
      </c>
      <c r="E7" s="3733">
        <v>110312</v>
      </c>
      <c r="F7" s="3733">
        <v>100968</v>
      </c>
      <c r="G7" s="3730">
        <f t="shared" ref="G7:G25" si="0">SUM(C7:F7)</f>
        <v>1104259</v>
      </c>
    </row>
    <row r="8" spans="1:7" ht="15.75">
      <c r="A8" s="3731" t="s">
        <v>971</v>
      </c>
      <c r="B8" s="3732" t="s">
        <v>95</v>
      </c>
      <c r="C8" s="3733">
        <v>339327</v>
      </c>
      <c r="D8" s="3733">
        <v>330432</v>
      </c>
      <c r="E8" s="3733">
        <v>58582</v>
      </c>
      <c r="F8" s="3733">
        <v>41157</v>
      </c>
      <c r="G8" s="3730">
        <f t="shared" si="0"/>
        <v>769498</v>
      </c>
    </row>
    <row r="9" spans="1:7" ht="15.75">
      <c r="A9" s="3731" t="s">
        <v>972</v>
      </c>
      <c r="B9" s="3732" t="s">
        <v>97</v>
      </c>
      <c r="C9" s="3733">
        <v>490749</v>
      </c>
      <c r="D9" s="3733">
        <v>452074</v>
      </c>
      <c r="E9" s="3733">
        <v>54740</v>
      </c>
      <c r="F9" s="3733">
        <v>37909</v>
      </c>
      <c r="G9" s="3730">
        <f t="shared" si="0"/>
        <v>1035472</v>
      </c>
    </row>
    <row r="10" spans="1:7" ht="15.75">
      <c r="A10" s="3731" t="s">
        <v>973</v>
      </c>
      <c r="B10" s="3732" t="s">
        <v>99</v>
      </c>
      <c r="C10" s="3733">
        <v>1104380</v>
      </c>
      <c r="D10" s="3733">
        <v>967132</v>
      </c>
      <c r="E10" s="3733">
        <v>210289</v>
      </c>
      <c r="F10" s="3733">
        <v>136533</v>
      </c>
      <c r="G10" s="3730">
        <f t="shared" si="0"/>
        <v>2418334</v>
      </c>
    </row>
    <row r="11" spans="1:7" ht="15.75">
      <c r="A11" s="3731" t="s">
        <v>974</v>
      </c>
      <c r="B11" s="3732" t="s">
        <v>975</v>
      </c>
      <c r="C11" s="3733">
        <v>641610</v>
      </c>
      <c r="D11" s="3733">
        <v>622447</v>
      </c>
      <c r="E11" s="3733">
        <v>74969</v>
      </c>
      <c r="F11" s="3733">
        <v>49751</v>
      </c>
      <c r="G11" s="3730">
        <f t="shared" si="0"/>
        <v>1388777</v>
      </c>
    </row>
    <row r="12" spans="1:7" ht="15.75">
      <c r="A12" s="3731" t="s">
        <v>2629</v>
      </c>
      <c r="B12" s="3732" t="s">
        <v>103</v>
      </c>
      <c r="C12" s="3733">
        <v>523823</v>
      </c>
      <c r="D12" s="3733">
        <v>379464</v>
      </c>
      <c r="E12" s="3733">
        <v>61757</v>
      </c>
      <c r="F12" s="3733">
        <v>26145</v>
      </c>
      <c r="G12" s="3730">
        <f t="shared" si="0"/>
        <v>991189</v>
      </c>
    </row>
    <row r="13" spans="1:7" ht="15.75">
      <c r="A13" s="3734" t="s">
        <v>977</v>
      </c>
      <c r="B13" s="3735" t="s">
        <v>105</v>
      </c>
      <c r="C13" s="3736">
        <v>379129</v>
      </c>
      <c r="D13" s="3736">
        <v>412052</v>
      </c>
      <c r="E13" s="3736">
        <v>17141</v>
      </c>
      <c r="F13" s="3736">
        <v>12188</v>
      </c>
      <c r="G13" s="3730">
        <f t="shared" si="0"/>
        <v>820510</v>
      </c>
    </row>
    <row r="14" spans="1:7" ht="15.75">
      <c r="A14" s="3731" t="s">
        <v>1809</v>
      </c>
      <c r="B14" s="3732" t="s">
        <v>107</v>
      </c>
      <c r="C14" s="3733">
        <v>180857</v>
      </c>
      <c r="D14" s="3733">
        <v>201690</v>
      </c>
      <c r="E14" s="3733">
        <v>14408</v>
      </c>
      <c r="F14" s="3733">
        <v>9926</v>
      </c>
      <c r="G14" s="3730">
        <f t="shared" si="0"/>
        <v>406881</v>
      </c>
    </row>
    <row r="15" spans="1:7" ht="15.75">
      <c r="A15" s="3731" t="s">
        <v>978</v>
      </c>
      <c r="B15" s="3732" t="s">
        <v>109</v>
      </c>
      <c r="C15" s="3733">
        <v>535534</v>
      </c>
      <c r="D15" s="3733">
        <v>527771</v>
      </c>
      <c r="E15" s="3733">
        <v>24409</v>
      </c>
      <c r="F15" s="3733">
        <v>15177</v>
      </c>
      <c r="G15" s="3730">
        <f t="shared" si="0"/>
        <v>1102891</v>
      </c>
    </row>
    <row r="16" spans="1:7" ht="15.75">
      <c r="A16" s="3731" t="s">
        <v>210</v>
      </c>
      <c r="B16" s="3732" t="s">
        <v>111</v>
      </c>
      <c r="C16" s="3733">
        <v>134670</v>
      </c>
      <c r="D16" s="3733">
        <v>127915</v>
      </c>
      <c r="E16" s="3733">
        <v>23983</v>
      </c>
      <c r="F16" s="3733">
        <v>5059</v>
      </c>
      <c r="G16" s="3730">
        <f t="shared" si="0"/>
        <v>291627</v>
      </c>
    </row>
    <row r="17" spans="1:7" ht="15.75">
      <c r="A17" s="3731" t="s">
        <v>2630</v>
      </c>
      <c r="B17" s="3732" t="s">
        <v>113</v>
      </c>
      <c r="C17" s="3733">
        <v>368413</v>
      </c>
      <c r="D17" s="3733">
        <v>281180</v>
      </c>
      <c r="E17" s="3733">
        <v>39118</v>
      </c>
      <c r="F17" s="3733">
        <v>23972</v>
      </c>
      <c r="G17" s="3730">
        <f t="shared" si="0"/>
        <v>712683</v>
      </c>
    </row>
    <row r="18" spans="1:7" ht="15.75">
      <c r="A18" s="3731" t="s">
        <v>114</v>
      </c>
      <c r="B18" s="3732" t="s">
        <v>980</v>
      </c>
      <c r="C18" s="3733">
        <v>331615</v>
      </c>
      <c r="D18" s="3733">
        <v>339620</v>
      </c>
      <c r="E18" s="3733">
        <v>41217</v>
      </c>
      <c r="F18" s="3733">
        <v>26244</v>
      </c>
      <c r="G18" s="3730">
        <f t="shared" si="0"/>
        <v>738696</v>
      </c>
    </row>
    <row r="19" spans="1:7" ht="15.75">
      <c r="A19" s="3731" t="s">
        <v>212</v>
      </c>
      <c r="B19" s="3732" t="s">
        <v>117</v>
      </c>
      <c r="C19" s="3733">
        <v>227798</v>
      </c>
      <c r="D19" s="3733">
        <v>157385</v>
      </c>
      <c r="E19" s="3733">
        <v>27097</v>
      </c>
      <c r="F19" s="3733">
        <v>24761</v>
      </c>
      <c r="G19" s="3730">
        <f t="shared" si="0"/>
        <v>437041</v>
      </c>
    </row>
    <row r="20" spans="1:7" ht="15.75">
      <c r="A20" s="3731" t="s">
        <v>1810</v>
      </c>
      <c r="B20" s="3732" t="s">
        <v>119</v>
      </c>
      <c r="C20" s="3733">
        <v>546586</v>
      </c>
      <c r="D20" s="3733">
        <v>493490</v>
      </c>
      <c r="E20" s="3733">
        <v>121424</v>
      </c>
      <c r="F20" s="3733">
        <v>78418</v>
      </c>
      <c r="G20" s="3730">
        <f t="shared" si="0"/>
        <v>1239918</v>
      </c>
    </row>
    <row r="21" spans="1:7" ht="15.75">
      <c r="A21" s="3731" t="s">
        <v>982</v>
      </c>
      <c r="B21" s="3732" t="s">
        <v>983</v>
      </c>
      <c r="C21" s="3733">
        <v>272880</v>
      </c>
      <c r="D21" s="3733">
        <v>267088</v>
      </c>
      <c r="E21" s="3733">
        <v>47285</v>
      </c>
      <c r="F21" s="3733">
        <v>34727</v>
      </c>
      <c r="G21" s="3730">
        <f t="shared" si="0"/>
        <v>621980</v>
      </c>
    </row>
    <row r="22" spans="1:7" ht="15.75">
      <c r="A22" s="3731" t="s">
        <v>984</v>
      </c>
      <c r="B22" s="3732" t="s">
        <v>123</v>
      </c>
      <c r="C22" s="3733">
        <v>218816</v>
      </c>
      <c r="D22" s="3733">
        <v>208340</v>
      </c>
      <c r="E22" s="3733">
        <v>15922</v>
      </c>
      <c r="F22" s="3733">
        <v>8770</v>
      </c>
      <c r="G22" s="3730">
        <f t="shared" si="0"/>
        <v>451848</v>
      </c>
    </row>
    <row r="23" spans="1:7" ht="15.75">
      <c r="A23" s="3731" t="s">
        <v>1811</v>
      </c>
      <c r="B23" s="3732" t="s">
        <v>125</v>
      </c>
      <c r="C23" s="3733">
        <v>184959</v>
      </c>
      <c r="D23" s="3733">
        <v>165015</v>
      </c>
      <c r="E23" s="3733">
        <v>34071</v>
      </c>
      <c r="F23" s="3733">
        <v>18278</v>
      </c>
      <c r="G23" s="3730">
        <f t="shared" si="0"/>
        <v>402323</v>
      </c>
    </row>
    <row r="24" spans="1:7" ht="15.75">
      <c r="A24" s="3737" t="s">
        <v>2607</v>
      </c>
      <c r="B24" s="3738" t="s">
        <v>2631</v>
      </c>
      <c r="C24" s="3739">
        <v>117783</v>
      </c>
      <c r="D24" s="3739">
        <v>130858</v>
      </c>
      <c r="E24" s="3739">
        <v>4751</v>
      </c>
      <c r="F24" s="3739">
        <v>3981</v>
      </c>
      <c r="G24" s="3730">
        <f t="shared" si="0"/>
        <v>257373</v>
      </c>
    </row>
    <row r="25" spans="1:7" ht="16.5" thickBot="1">
      <c r="A25" s="3740" t="s">
        <v>2632</v>
      </c>
      <c r="B25" s="3741" t="s">
        <v>129</v>
      </c>
      <c r="C25" s="3742">
        <v>90207</v>
      </c>
      <c r="D25" s="3742">
        <v>70488</v>
      </c>
      <c r="E25" s="3742">
        <v>2665</v>
      </c>
      <c r="F25" s="3742">
        <v>434</v>
      </c>
      <c r="G25" s="3730">
        <f t="shared" si="0"/>
        <v>163794</v>
      </c>
    </row>
    <row r="26" spans="1:7" ht="15.75">
      <c r="A26" s="3743" t="s">
        <v>424</v>
      </c>
      <c r="B26" s="3744" t="s">
        <v>131</v>
      </c>
      <c r="C26" s="3745">
        <f>SUM(C6:C25)</f>
        <v>8091332</v>
      </c>
      <c r="D26" s="3745">
        <f>SUM(D6:D25)</f>
        <v>7355342</v>
      </c>
      <c r="E26" s="3745">
        <f>SUM(E6:E25)</f>
        <v>1152550</v>
      </c>
      <c r="F26" s="3745">
        <f>SUM(F6:F25)</f>
        <v>758689</v>
      </c>
      <c r="G26" s="3745">
        <f>SUM(G6:G25)</f>
        <v>17357913</v>
      </c>
    </row>
    <row r="27" spans="1:7">
      <c r="A27" s="3746" t="s">
        <v>2633</v>
      </c>
      <c r="B27" s="3746"/>
      <c r="C27" s="3746"/>
      <c r="D27" s="3747"/>
      <c r="E27" s="3747"/>
      <c r="F27" s="3747"/>
      <c r="G27" s="3747"/>
    </row>
  </sheetData>
  <mergeCells count="5">
    <mergeCell ref="A1:G1"/>
    <mergeCell ref="A2:G2"/>
    <mergeCell ref="C4:D4"/>
    <mergeCell ref="E4:F4"/>
    <mergeCell ref="A27:C27"/>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EC97-C86C-4B1F-AD24-8487F1FE6266}">
  <dimension ref="A1:G29"/>
  <sheetViews>
    <sheetView showGridLines="0" workbookViewId="0">
      <selection activeCell="H28" sqref="H28"/>
    </sheetView>
  </sheetViews>
  <sheetFormatPr defaultRowHeight="15"/>
  <cols>
    <col min="1" max="1" width="26" customWidth="1"/>
    <col min="2" max="2" width="19" customWidth="1"/>
    <col min="3" max="3" width="10.140625" bestFit="1" customWidth="1"/>
    <col min="7" max="7" width="10.140625" bestFit="1" customWidth="1"/>
  </cols>
  <sheetData>
    <row r="1" spans="1:7" ht="24.75">
      <c r="A1" s="3711" t="s">
        <v>2634</v>
      </c>
      <c r="B1" s="3711"/>
      <c r="C1" s="3711"/>
      <c r="D1" s="3711"/>
      <c r="E1" s="3711"/>
      <c r="F1" s="3711"/>
      <c r="G1" s="3711"/>
    </row>
    <row r="2" spans="1:7" ht="15.75">
      <c r="A2" s="3712" t="s">
        <v>2635</v>
      </c>
      <c r="B2" s="3712"/>
      <c r="C2" s="3712"/>
      <c r="D2" s="3712"/>
      <c r="E2" s="3712"/>
      <c r="F2" s="3712"/>
      <c r="G2" s="3712"/>
    </row>
    <row r="3" spans="1:7" ht="15.75">
      <c r="A3" s="3713" t="s">
        <v>2636</v>
      </c>
      <c r="B3" s="3714"/>
      <c r="C3" s="3714"/>
      <c r="D3" s="3714"/>
      <c r="E3" s="3714"/>
      <c r="F3" s="3715"/>
      <c r="G3" s="3715" t="s">
        <v>2637</v>
      </c>
    </row>
    <row r="4" spans="1:7" ht="15.75">
      <c r="A4" s="3716" t="s">
        <v>85</v>
      </c>
      <c r="B4" s="3717"/>
      <c r="C4" s="3718" t="s">
        <v>622</v>
      </c>
      <c r="D4" s="3719"/>
      <c r="E4" s="3720" t="s">
        <v>623</v>
      </c>
      <c r="F4" s="3721"/>
      <c r="G4" s="3722" t="s">
        <v>739</v>
      </c>
    </row>
    <row r="5" spans="1:7" ht="31.5">
      <c r="A5" s="3723" t="s">
        <v>196</v>
      </c>
      <c r="B5" s="3724"/>
      <c r="C5" s="3725" t="s">
        <v>625</v>
      </c>
      <c r="D5" s="3725" t="s">
        <v>626</v>
      </c>
      <c r="E5" s="3725" t="s">
        <v>625</v>
      </c>
      <c r="F5" s="3725" t="s">
        <v>626</v>
      </c>
      <c r="G5" s="3726" t="s">
        <v>131</v>
      </c>
    </row>
    <row r="6" spans="1:7" ht="15.75">
      <c r="A6" s="3727" t="s">
        <v>969</v>
      </c>
      <c r="B6" s="3728" t="s">
        <v>91</v>
      </c>
      <c r="C6" s="3729">
        <v>157861</v>
      </c>
      <c r="D6" s="3729">
        <v>87065</v>
      </c>
      <c r="E6" s="3729">
        <v>41353</v>
      </c>
      <c r="F6" s="3729">
        <v>12622</v>
      </c>
      <c r="G6" s="3730">
        <f>SUM(C6:F6)</f>
        <v>298901</v>
      </c>
    </row>
    <row r="7" spans="1:7" ht="15.75">
      <c r="A7" s="3731" t="s">
        <v>970</v>
      </c>
      <c r="B7" s="3732" t="s">
        <v>93</v>
      </c>
      <c r="C7" s="3733">
        <v>48553</v>
      </c>
      <c r="D7" s="3733">
        <v>30395</v>
      </c>
      <c r="E7" s="3733">
        <v>23763</v>
      </c>
      <c r="F7" s="3733">
        <v>14853</v>
      </c>
      <c r="G7" s="3730">
        <f t="shared" ref="G7:G25" si="0">SUM(C7:F7)</f>
        <v>117564</v>
      </c>
    </row>
    <row r="8" spans="1:7" ht="15.75">
      <c r="A8" s="3731" t="s">
        <v>971</v>
      </c>
      <c r="B8" s="3732" t="s">
        <v>95</v>
      </c>
      <c r="C8" s="3733">
        <v>16679</v>
      </c>
      <c r="D8" s="3733">
        <v>11516</v>
      </c>
      <c r="E8" s="3733">
        <v>6507</v>
      </c>
      <c r="F8" s="3733">
        <v>1582</v>
      </c>
      <c r="G8" s="3730">
        <f t="shared" si="0"/>
        <v>36284</v>
      </c>
    </row>
    <row r="9" spans="1:7" ht="15.75">
      <c r="A9" s="3731" t="s">
        <v>972</v>
      </c>
      <c r="B9" s="3732" t="s">
        <v>97</v>
      </c>
      <c r="C9" s="3733">
        <v>70302</v>
      </c>
      <c r="D9" s="3733">
        <v>37507</v>
      </c>
      <c r="E9" s="3733">
        <v>14204</v>
      </c>
      <c r="F9" s="3733">
        <v>4409</v>
      </c>
      <c r="G9" s="3730">
        <f t="shared" si="0"/>
        <v>126422</v>
      </c>
    </row>
    <row r="10" spans="1:7" ht="15.75">
      <c r="A10" s="3731" t="s">
        <v>973</v>
      </c>
      <c r="B10" s="3732" t="s">
        <v>99</v>
      </c>
      <c r="C10" s="3733">
        <v>75306</v>
      </c>
      <c r="D10" s="3733">
        <v>40133</v>
      </c>
      <c r="E10" s="3733">
        <v>30410</v>
      </c>
      <c r="F10" s="3733">
        <v>12934</v>
      </c>
      <c r="G10" s="3730">
        <f t="shared" si="0"/>
        <v>158783</v>
      </c>
    </row>
    <row r="11" spans="1:7" ht="15.75">
      <c r="A11" s="3731" t="s">
        <v>974</v>
      </c>
      <c r="B11" s="3732" t="s">
        <v>975</v>
      </c>
      <c r="C11" s="3733">
        <v>122233</v>
      </c>
      <c r="D11" s="3733">
        <v>87026</v>
      </c>
      <c r="E11" s="3733">
        <v>24810</v>
      </c>
      <c r="F11" s="3733">
        <v>9067</v>
      </c>
      <c r="G11" s="3730">
        <f t="shared" si="0"/>
        <v>243136</v>
      </c>
    </row>
    <row r="12" spans="1:7" ht="15.75">
      <c r="A12" s="3731" t="s">
        <v>976</v>
      </c>
      <c r="B12" s="3732" t="s">
        <v>103</v>
      </c>
      <c r="C12" s="3733">
        <v>33512</v>
      </c>
      <c r="D12" s="3733">
        <v>20404</v>
      </c>
      <c r="E12" s="3733">
        <v>7704</v>
      </c>
      <c r="F12" s="3733">
        <v>2675</v>
      </c>
      <c r="G12" s="3730">
        <f t="shared" si="0"/>
        <v>64295</v>
      </c>
    </row>
    <row r="13" spans="1:7" ht="15.75">
      <c r="A13" s="3734" t="s">
        <v>977</v>
      </c>
      <c r="B13" s="3735" t="s">
        <v>105</v>
      </c>
      <c r="C13" s="3736">
        <v>75005</v>
      </c>
      <c r="D13" s="3736">
        <v>47909</v>
      </c>
      <c r="E13" s="3736">
        <v>8515</v>
      </c>
      <c r="F13" s="3736">
        <v>2573</v>
      </c>
      <c r="G13" s="3730">
        <f t="shared" si="0"/>
        <v>134002</v>
      </c>
    </row>
    <row r="14" spans="1:7" ht="15.75">
      <c r="A14" s="3731" t="s">
        <v>1809</v>
      </c>
      <c r="B14" s="3732" t="s">
        <v>107</v>
      </c>
      <c r="C14" s="3733">
        <v>13660</v>
      </c>
      <c r="D14" s="3733">
        <v>9490</v>
      </c>
      <c r="E14" s="3733">
        <v>2502</v>
      </c>
      <c r="F14" s="3733">
        <v>1101</v>
      </c>
      <c r="G14" s="3730">
        <f t="shared" si="0"/>
        <v>26753</v>
      </c>
    </row>
    <row r="15" spans="1:7" ht="15.75">
      <c r="A15" s="3731" t="s">
        <v>978</v>
      </c>
      <c r="B15" s="3732" t="s">
        <v>109</v>
      </c>
      <c r="C15" s="3733">
        <v>70646</v>
      </c>
      <c r="D15" s="3733">
        <v>39557</v>
      </c>
      <c r="E15" s="3733">
        <v>7202</v>
      </c>
      <c r="F15" s="3733">
        <v>1051</v>
      </c>
      <c r="G15" s="3730">
        <f t="shared" si="0"/>
        <v>118456</v>
      </c>
    </row>
    <row r="16" spans="1:7" ht="15.75">
      <c r="A16" s="3731" t="s">
        <v>210</v>
      </c>
      <c r="B16" s="3732" t="s">
        <v>111</v>
      </c>
      <c r="C16" s="3733">
        <v>19389</v>
      </c>
      <c r="D16" s="3733">
        <v>11706</v>
      </c>
      <c r="E16" s="3733">
        <v>7363</v>
      </c>
      <c r="F16" s="3733">
        <v>233</v>
      </c>
      <c r="G16" s="3730">
        <f t="shared" si="0"/>
        <v>38691</v>
      </c>
    </row>
    <row r="17" spans="1:7" ht="15.75">
      <c r="A17" s="3731" t="s">
        <v>2630</v>
      </c>
      <c r="B17" s="3732" t="s">
        <v>113</v>
      </c>
      <c r="C17" s="3733">
        <v>79313</v>
      </c>
      <c r="D17" s="3733">
        <v>43952</v>
      </c>
      <c r="E17" s="3733">
        <v>13988</v>
      </c>
      <c r="F17" s="3733">
        <v>6899</v>
      </c>
      <c r="G17" s="3730">
        <f t="shared" si="0"/>
        <v>144152</v>
      </c>
    </row>
    <row r="18" spans="1:7" ht="15.75">
      <c r="A18" s="3731" t="s">
        <v>114</v>
      </c>
      <c r="B18" s="3732" t="s">
        <v>980</v>
      </c>
      <c r="C18" s="3733">
        <v>37375</v>
      </c>
      <c r="D18" s="3733">
        <v>23805</v>
      </c>
      <c r="E18" s="3733">
        <v>9857</v>
      </c>
      <c r="F18" s="3733">
        <v>3258</v>
      </c>
      <c r="G18" s="3730">
        <f t="shared" si="0"/>
        <v>74295</v>
      </c>
    </row>
    <row r="19" spans="1:7" ht="15.75">
      <c r="A19" s="3731" t="s">
        <v>212</v>
      </c>
      <c r="B19" s="3732" t="s">
        <v>117</v>
      </c>
      <c r="C19" s="3733">
        <v>8204</v>
      </c>
      <c r="D19" s="3733">
        <v>5953</v>
      </c>
      <c r="E19" s="3733">
        <v>1062</v>
      </c>
      <c r="F19" s="3733">
        <v>398</v>
      </c>
      <c r="G19" s="3730">
        <f t="shared" si="0"/>
        <v>15617</v>
      </c>
    </row>
    <row r="20" spans="1:7" ht="15.75">
      <c r="A20" s="3731" t="s">
        <v>1810</v>
      </c>
      <c r="B20" s="3732" t="s">
        <v>119</v>
      </c>
      <c r="C20" s="3733">
        <v>87427</v>
      </c>
      <c r="D20" s="3733">
        <v>55122</v>
      </c>
      <c r="E20" s="3733">
        <v>26721</v>
      </c>
      <c r="F20" s="3733">
        <v>10057</v>
      </c>
      <c r="G20" s="3730">
        <f t="shared" si="0"/>
        <v>179327</v>
      </c>
    </row>
    <row r="21" spans="1:7" ht="15.75">
      <c r="A21" s="3731" t="s">
        <v>982</v>
      </c>
      <c r="B21" s="3732" t="s">
        <v>983</v>
      </c>
      <c r="C21" s="3733">
        <v>26557</v>
      </c>
      <c r="D21" s="3733">
        <v>17643</v>
      </c>
      <c r="E21" s="3733">
        <v>6270</v>
      </c>
      <c r="F21" s="3733">
        <v>1769</v>
      </c>
      <c r="G21" s="3730">
        <f t="shared" si="0"/>
        <v>52239</v>
      </c>
    </row>
    <row r="22" spans="1:7" ht="15.75">
      <c r="A22" s="3731" t="s">
        <v>984</v>
      </c>
      <c r="B22" s="3732" t="s">
        <v>123</v>
      </c>
      <c r="C22" s="3733">
        <v>36287</v>
      </c>
      <c r="D22" s="3733">
        <v>26627</v>
      </c>
      <c r="E22" s="3733">
        <v>3086</v>
      </c>
      <c r="F22" s="3733">
        <v>1371</v>
      </c>
      <c r="G22" s="3730">
        <f t="shared" si="0"/>
        <v>67371</v>
      </c>
    </row>
    <row r="23" spans="1:7" ht="15.75">
      <c r="A23" s="3731" t="s">
        <v>1811</v>
      </c>
      <c r="B23" s="3732" t="s">
        <v>125</v>
      </c>
      <c r="C23" s="3733">
        <v>19992</v>
      </c>
      <c r="D23" s="3733">
        <v>6182</v>
      </c>
      <c r="E23" s="3733">
        <v>6414</v>
      </c>
      <c r="F23" s="3733">
        <v>434</v>
      </c>
      <c r="G23" s="3730">
        <f t="shared" si="0"/>
        <v>33022</v>
      </c>
    </row>
    <row r="24" spans="1:7" ht="15.75">
      <c r="A24" s="3737" t="s">
        <v>2607</v>
      </c>
      <c r="B24" s="3738" t="s">
        <v>2631</v>
      </c>
      <c r="C24" s="3739">
        <v>15852</v>
      </c>
      <c r="D24" s="3739">
        <v>13253</v>
      </c>
      <c r="E24" s="3739">
        <v>1411</v>
      </c>
      <c r="F24" s="3739">
        <v>1090</v>
      </c>
      <c r="G24" s="3730">
        <f t="shared" si="0"/>
        <v>31606</v>
      </c>
    </row>
    <row r="25" spans="1:7" ht="16.5" thickBot="1">
      <c r="A25" s="3740" t="s">
        <v>2632</v>
      </c>
      <c r="B25" s="3741" t="s">
        <v>129</v>
      </c>
      <c r="C25" s="3742">
        <v>21864</v>
      </c>
      <c r="D25" s="3742">
        <v>15045</v>
      </c>
      <c r="E25" s="3742">
        <v>837</v>
      </c>
      <c r="F25" s="3742">
        <v>390</v>
      </c>
      <c r="G25" s="3730">
        <f t="shared" si="0"/>
        <v>38136</v>
      </c>
    </row>
    <row r="26" spans="1:7" ht="15.75">
      <c r="A26" s="3743" t="s">
        <v>424</v>
      </c>
      <c r="B26" s="3744" t="s">
        <v>131</v>
      </c>
      <c r="C26" s="3745">
        <f>SUM(C6:C25)</f>
        <v>1036017</v>
      </c>
      <c r="D26" s="3745">
        <f>SUM(D6:D25)</f>
        <v>630290</v>
      </c>
      <c r="E26" s="3745">
        <f>SUM(E6:E25)</f>
        <v>243979</v>
      </c>
      <c r="F26" s="3745">
        <f>SUM(F6:F25)</f>
        <v>88766</v>
      </c>
      <c r="G26" s="3745">
        <f>SUM(G6:G25)</f>
        <v>1999052</v>
      </c>
    </row>
    <row r="27" spans="1:7">
      <c r="A27" s="3746" t="s">
        <v>2633</v>
      </c>
      <c r="B27" s="3746"/>
      <c r="C27" s="3746"/>
      <c r="D27" s="3747"/>
      <c r="E27" s="3747"/>
      <c r="F27" s="3747"/>
      <c r="G27" s="3747"/>
    </row>
    <row r="28" spans="1:7">
      <c r="A28" s="3748"/>
      <c r="B28" s="3748"/>
      <c r="C28" s="3748"/>
      <c r="D28" s="3748"/>
      <c r="E28" s="3748"/>
      <c r="F28" s="3748"/>
      <c r="G28" s="3748"/>
    </row>
    <row r="29" spans="1:7">
      <c r="A29" s="3748"/>
      <c r="B29" s="3748"/>
      <c r="C29" s="3748"/>
      <c r="D29" s="3748"/>
      <c r="E29" s="3748"/>
      <c r="F29" s="3748"/>
      <c r="G29" s="3748"/>
    </row>
  </sheetData>
  <mergeCells count="5">
    <mergeCell ref="A1:G1"/>
    <mergeCell ref="A2:G2"/>
    <mergeCell ref="C4:D4"/>
    <mergeCell ref="E4:F4"/>
    <mergeCell ref="A27:C27"/>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7DEC3-4EFF-4096-837F-5658293B2D4A}">
  <dimension ref="A1:G27"/>
  <sheetViews>
    <sheetView showGridLines="0" workbookViewId="0">
      <selection activeCell="F30" sqref="F30"/>
    </sheetView>
  </sheetViews>
  <sheetFormatPr defaultRowHeight="15"/>
  <cols>
    <col min="1" max="1" width="36" customWidth="1"/>
    <col min="2" max="2" width="18.7109375" customWidth="1"/>
    <col min="3" max="4" width="10.140625" bestFit="1" customWidth="1"/>
    <col min="7" max="7" width="11.28515625" bestFit="1" customWidth="1"/>
  </cols>
  <sheetData>
    <row r="1" spans="1:7" ht="24.75">
      <c r="A1" s="3711" t="s">
        <v>2638</v>
      </c>
      <c r="B1" s="3711"/>
      <c r="C1" s="3711"/>
      <c r="D1" s="3711"/>
      <c r="E1" s="3711"/>
      <c r="F1" s="3711"/>
      <c r="G1" s="3711"/>
    </row>
    <row r="2" spans="1:7" ht="15.75">
      <c r="A2" s="3712" t="s">
        <v>2639</v>
      </c>
      <c r="B2" s="3712"/>
      <c r="C2" s="3712"/>
      <c r="D2" s="3712"/>
      <c r="E2" s="3712"/>
      <c r="F2" s="3712"/>
      <c r="G2" s="3712"/>
    </row>
    <row r="3" spans="1:7" ht="15.75">
      <c r="A3" s="3713" t="s">
        <v>2640</v>
      </c>
      <c r="B3" s="3714"/>
      <c r="C3" s="3714"/>
      <c r="D3" s="3714"/>
      <c r="E3" s="3714"/>
      <c r="F3" s="3715"/>
      <c r="G3" s="3715" t="s">
        <v>2641</v>
      </c>
    </row>
    <row r="4" spans="1:7" ht="15.75">
      <c r="A4" s="3716" t="s">
        <v>85</v>
      </c>
      <c r="B4" s="3717"/>
      <c r="C4" s="3718" t="s">
        <v>622</v>
      </c>
      <c r="D4" s="3719"/>
      <c r="E4" s="3720" t="s">
        <v>623</v>
      </c>
      <c r="F4" s="3721"/>
      <c r="G4" s="3722" t="s">
        <v>739</v>
      </c>
    </row>
    <row r="5" spans="1:7" ht="31.5">
      <c r="A5" s="3723" t="s">
        <v>196</v>
      </c>
      <c r="B5" s="3724"/>
      <c r="C5" s="3725" t="s">
        <v>625</v>
      </c>
      <c r="D5" s="3725" t="s">
        <v>626</v>
      </c>
      <c r="E5" s="3725" t="s">
        <v>625</v>
      </c>
      <c r="F5" s="3725" t="s">
        <v>626</v>
      </c>
      <c r="G5" s="3726" t="s">
        <v>131</v>
      </c>
    </row>
    <row r="6" spans="1:7" ht="15.75">
      <c r="A6" s="3727" t="s">
        <v>969</v>
      </c>
      <c r="B6" s="3728" t="s">
        <v>91</v>
      </c>
      <c r="C6" s="3729">
        <v>1182669</v>
      </c>
      <c r="D6" s="3729">
        <v>1459989</v>
      </c>
      <c r="E6" s="3729">
        <v>260438</v>
      </c>
      <c r="F6" s="3729">
        <v>215294</v>
      </c>
      <c r="G6" s="3730">
        <f>SUM(C6:F6)</f>
        <v>3118390</v>
      </c>
    </row>
    <row r="7" spans="1:7" ht="15.75">
      <c r="A7" s="3731" t="s">
        <v>970</v>
      </c>
      <c r="B7" s="3732" t="s">
        <v>93</v>
      </c>
      <c r="C7" s="3733">
        <v>433441</v>
      </c>
      <c r="D7" s="3733">
        <v>496147</v>
      </c>
      <c r="E7" s="3733">
        <v>71042</v>
      </c>
      <c r="F7" s="3733">
        <v>57908</v>
      </c>
      <c r="G7" s="3730">
        <f t="shared" ref="G7:G25" si="0">SUM(C7:F7)</f>
        <v>1058538</v>
      </c>
    </row>
    <row r="8" spans="1:7" ht="15.75">
      <c r="A8" s="3731" t="s">
        <v>971</v>
      </c>
      <c r="B8" s="3732" t="s">
        <v>95</v>
      </c>
      <c r="C8" s="3733">
        <v>423099</v>
      </c>
      <c r="D8" s="3733">
        <v>461218</v>
      </c>
      <c r="E8" s="3733">
        <v>49020</v>
      </c>
      <c r="F8" s="3733">
        <v>50685</v>
      </c>
      <c r="G8" s="3730">
        <f t="shared" si="0"/>
        <v>984022</v>
      </c>
    </row>
    <row r="9" spans="1:7" ht="15.75">
      <c r="A9" s="3731" t="s">
        <v>972</v>
      </c>
      <c r="B9" s="3732" t="s">
        <v>97</v>
      </c>
      <c r="C9" s="3733">
        <v>239247</v>
      </c>
      <c r="D9" s="3733">
        <v>284264</v>
      </c>
      <c r="E9" s="3733">
        <v>22168</v>
      </c>
      <c r="F9" s="3733">
        <v>21039</v>
      </c>
      <c r="G9" s="3730">
        <f t="shared" si="0"/>
        <v>566718</v>
      </c>
    </row>
    <row r="10" spans="1:7" ht="15.75">
      <c r="A10" s="3731" t="s">
        <v>973</v>
      </c>
      <c r="B10" s="3732" t="s">
        <v>99</v>
      </c>
      <c r="C10" s="3733">
        <v>363714</v>
      </c>
      <c r="D10" s="3733">
        <v>410564</v>
      </c>
      <c r="E10" s="3733">
        <v>54049</v>
      </c>
      <c r="F10" s="3733">
        <v>45294</v>
      </c>
      <c r="G10" s="3730">
        <f t="shared" si="0"/>
        <v>873621</v>
      </c>
    </row>
    <row r="11" spans="1:7" ht="15.75">
      <c r="A11" s="3731" t="s">
        <v>974</v>
      </c>
      <c r="B11" s="3732" t="s">
        <v>975</v>
      </c>
      <c r="C11" s="3733">
        <v>449325</v>
      </c>
      <c r="D11" s="3733">
        <v>596710</v>
      </c>
      <c r="E11" s="3733">
        <v>38399</v>
      </c>
      <c r="F11" s="3733">
        <v>31331</v>
      </c>
      <c r="G11" s="3730">
        <f t="shared" si="0"/>
        <v>1115765</v>
      </c>
    </row>
    <row r="12" spans="1:7" ht="15.75">
      <c r="A12" s="3731" t="s">
        <v>976</v>
      </c>
      <c r="B12" s="3732" t="s">
        <v>103</v>
      </c>
      <c r="C12" s="3733">
        <v>704902</v>
      </c>
      <c r="D12" s="3733">
        <v>717305</v>
      </c>
      <c r="E12" s="3733">
        <v>108013</v>
      </c>
      <c r="F12" s="3733">
        <v>70630</v>
      </c>
      <c r="G12" s="3730">
        <f t="shared" si="0"/>
        <v>1600850</v>
      </c>
    </row>
    <row r="13" spans="1:7" ht="15.75">
      <c r="A13" s="3734" t="s">
        <v>977</v>
      </c>
      <c r="B13" s="3735" t="s">
        <v>105</v>
      </c>
      <c r="C13" s="3736">
        <v>218467</v>
      </c>
      <c r="D13" s="3736">
        <v>221388</v>
      </c>
      <c r="E13" s="3736">
        <v>6548</v>
      </c>
      <c r="F13" s="3736">
        <v>5425</v>
      </c>
      <c r="G13" s="3730">
        <f t="shared" si="0"/>
        <v>451828</v>
      </c>
    </row>
    <row r="14" spans="1:7" ht="15.75">
      <c r="A14" s="3731" t="s">
        <v>1809</v>
      </c>
      <c r="B14" s="3732" t="s">
        <v>107</v>
      </c>
      <c r="C14" s="3733">
        <v>111981</v>
      </c>
      <c r="D14" s="3733">
        <v>123471</v>
      </c>
      <c r="E14" s="3733">
        <v>9636</v>
      </c>
      <c r="F14" s="3733">
        <v>8847</v>
      </c>
      <c r="G14" s="3730">
        <f t="shared" si="0"/>
        <v>253935</v>
      </c>
    </row>
    <row r="15" spans="1:7" ht="15.75">
      <c r="A15" s="3731" t="s">
        <v>978</v>
      </c>
      <c r="B15" s="3732" t="s">
        <v>109</v>
      </c>
      <c r="C15" s="3733">
        <v>433198</v>
      </c>
      <c r="D15" s="3733">
        <v>483901</v>
      </c>
      <c r="E15" s="3733">
        <v>33150</v>
      </c>
      <c r="F15" s="3733">
        <v>23223</v>
      </c>
      <c r="G15" s="3730">
        <f t="shared" si="0"/>
        <v>973472</v>
      </c>
    </row>
    <row r="16" spans="1:7" ht="15.75">
      <c r="A16" s="3731" t="s">
        <v>210</v>
      </c>
      <c r="B16" s="3732" t="s">
        <v>111</v>
      </c>
      <c r="C16" s="3733">
        <v>110290</v>
      </c>
      <c r="D16" s="3733">
        <v>135020</v>
      </c>
      <c r="E16" s="3733">
        <v>21163</v>
      </c>
      <c r="F16" s="3733">
        <v>5578</v>
      </c>
      <c r="G16" s="3730">
        <f t="shared" si="0"/>
        <v>272051</v>
      </c>
    </row>
    <row r="17" spans="1:7" ht="15.75">
      <c r="A17" s="3731" t="s">
        <v>979</v>
      </c>
      <c r="B17" s="3732" t="s">
        <v>113</v>
      </c>
      <c r="C17" s="3733">
        <v>220586</v>
      </c>
      <c r="D17" s="3733">
        <v>210150</v>
      </c>
      <c r="E17" s="3733">
        <v>51092</v>
      </c>
      <c r="F17" s="3733">
        <v>22574</v>
      </c>
      <c r="G17" s="3730">
        <f t="shared" si="0"/>
        <v>504402</v>
      </c>
    </row>
    <row r="18" spans="1:7" ht="15.75">
      <c r="A18" s="3731" t="s">
        <v>114</v>
      </c>
      <c r="B18" s="3732" t="s">
        <v>980</v>
      </c>
      <c r="C18" s="3733">
        <v>103115</v>
      </c>
      <c r="D18" s="3733">
        <v>175411</v>
      </c>
      <c r="E18" s="3733">
        <v>10946</v>
      </c>
      <c r="F18" s="3733">
        <v>5896</v>
      </c>
      <c r="G18" s="3730">
        <f t="shared" si="0"/>
        <v>295368</v>
      </c>
    </row>
    <row r="19" spans="1:7" ht="15.75">
      <c r="A19" s="3731" t="s">
        <v>212</v>
      </c>
      <c r="B19" s="3732" t="s">
        <v>117</v>
      </c>
      <c r="C19" s="3733">
        <v>116812</v>
      </c>
      <c r="D19" s="3733">
        <v>121661</v>
      </c>
      <c r="E19" s="3733">
        <v>17546</v>
      </c>
      <c r="F19" s="3733">
        <v>6773</v>
      </c>
      <c r="G19" s="3730">
        <f t="shared" si="0"/>
        <v>262792</v>
      </c>
    </row>
    <row r="20" spans="1:7" ht="15.75">
      <c r="A20" s="3731" t="s">
        <v>1810</v>
      </c>
      <c r="B20" s="3732" t="s">
        <v>119</v>
      </c>
      <c r="C20" s="3733">
        <v>312285</v>
      </c>
      <c r="D20" s="3733">
        <v>321693</v>
      </c>
      <c r="E20" s="3733">
        <v>59753</v>
      </c>
      <c r="F20" s="3733">
        <v>46134</v>
      </c>
      <c r="G20" s="3730">
        <f t="shared" si="0"/>
        <v>739865</v>
      </c>
    </row>
    <row r="21" spans="1:7" ht="15.75">
      <c r="A21" s="3731" t="s">
        <v>982</v>
      </c>
      <c r="B21" s="3732" t="s">
        <v>983</v>
      </c>
      <c r="C21" s="3733">
        <v>92256</v>
      </c>
      <c r="D21" s="3733">
        <v>161051</v>
      </c>
      <c r="E21" s="3733">
        <v>20655</v>
      </c>
      <c r="F21" s="3733">
        <v>18862</v>
      </c>
      <c r="G21" s="3730">
        <f t="shared" si="0"/>
        <v>292824</v>
      </c>
    </row>
    <row r="22" spans="1:7" ht="15.75">
      <c r="A22" s="3731" t="s">
        <v>984</v>
      </c>
      <c r="B22" s="3732" t="s">
        <v>123</v>
      </c>
      <c r="C22" s="3733">
        <v>278483</v>
      </c>
      <c r="D22" s="3733">
        <v>304070</v>
      </c>
      <c r="E22" s="3733">
        <v>23670</v>
      </c>
      <c r="F22" s="3733">
        <v>9987</v>
      </c>
      <c r="G22" s="3730">
        <f t="shared" si="0"/>
        <v>616210</v>
      </c>
    </row>
    <row r="23" spans="1:7" ht="15.75">
      <c r="A23" s="3731" t="s">
        <v>1811</v>
      </c>
      <c r="B23" s="3732" t="s">
        <v>125</v>
      </c>
      <c r="C23" s="3733">
        <v>101654</v>
      </c>
      <c r="D23" s="3733">
        <v>129668</v>
      </c>
      <c r="E23" s="3733">
        <v>20181</v>
      </c>
      <c r="F23" s="3733">
        <v>19699</v>
      </c>
      <c r="G23" s="3730">
        <f t="shared" si="0"/>
        <v>271202</v>
      </c>
    </row>
    <row r="24" spans="1:7" ht="15.75">
      <c r="A24" s="3737" t="s">
        <v>126</v>
      </c>
      <c r="B24" s="3738" t="s">
        <v>2631</v>
      </c>
      <c r="C24" s="3739">
        <v>86607</v>
      </c>
      <c r="D24" s="3739">
        <v>79040</v>
      </c>
      <c r="E24" s="3739">
        <v>7412</v>
      </c>
      <c r="F24" s="3739">
        <v>5581</v>
      </c>
      <c r="G24" s="3730">
        <f t="shared" si="0"/>
        <v>178640</v>
      </c>
    </row>
    <row r="25" spans="1:7" ht="16.5" thickBot="1">
      <c r="A25" s="3740" t="s">
        <v>128</v>
      </c>
      <c r="B25" s="3741" t="s">
        <v>129</v>
      </c>
      <c r="C25" s="3742">
        <v>44557</v>
      </c>
      <c r="D25" s="3742">
        <v>48890</v>
      </c>
      <c r="E25" s="3742">
        <v>2963</v>
      </c>
      <c r="F25" s="3742">
        <v>2196</v>
      </c>
      <c r="G25" s="3730">
        <f t="shared" si="0"/>
        <v>98606</v>
      </c>
    </row>
    <row r="26" spans="1:7" ht="15.75">
      <c r="A26" s="3743" t="s">
        <v>424</v>
      </c>
      <c r="B26" s="3744" t="s">
        <v>131</v>
      </c>
      <c r="C26" s="3745">
        <f>SUM(C6:C25)</f>
        <v>6026688</v>
      </c>
      <c r="D26" s="3745">
        <f>SUM(D6:D25)</f>
        <v>6941611</v>
      </c>
      <c r="E26" s="3745">
        <f>SUM(E6:E25)</f>
        <v>887844</v>
      </c>
      <c r="F26" s="3745">
        <f>SUM(F6:F25)</f>
        <v>672956</v>
      </c>
      <c r="G26" s="3745">
        <f>SUM(G6:G25)</f>
        <v>14529099</v>
      </c>
    </row>
    <row r="27" spans="1:7">
      <c r="A27" s="3747"/>
      <c r="B27" s="3747"/>
      <c r="C27" s="3747"/>
      <c r="D27" s="3747"/>
      <c r="E27" s="3747"/>
      <c r="F27" s="3747"/>
      <c r="G27" s="3747"/>
    </row>
  </sheetData>
  <mergeCells count="4">
    <mergeCell ref="A1:G1"/>
    <mergeCell ref="A2:G2"/>
    <mergeCell ref="C4:D4"/>
    <mergeCell ref="E4:F4"/>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44965-F5B1-409B-83F9-6A57DDCCEA89}">
  <dimension ref="A1:Y29"/>
  <sheetViews>
    <sheetView showGridLines="0" zoomScale="110" zoomScaleNormal="110" workbookViewId="0">
      <selection activeCell="K28" sqref="K28"/>
    </sheetView>
  </sheetViews>
  <sheetFormatPr defaultColWidth="8.85546875" defaultRowHeight="14.25"/>
  <cols>
    <col min="1" max="1" width="11.140625" style="3749" customWidth="1"/>
    <col min="2" max="2" width="15.7109375" style="3749" customWidth="1"/>
    <col min="3" max="8" width="12.7109375" style="3749" customWidth="1"/>
    <col min="9" max="9" width="14.7109375" style="3752" customWidth="1"/>
    <col min="10" max="10" width="15.42578125" style="3749" customWidth="1"/>
    <col min="11" max="11" width="17.28515625" style="3749" customWidth="1"/>
    <col min="12" max="12" width="12.7109375" style="3751" hidden="1" customWidth="1"/>
    <col min="13" max="13" width="12.85546875" style="3750" hidden="1" customWidth="1"/>
    <col min="14" max="14" width="12.140625" style="3750" customWidth="1"/>
    <col min="15" max="15" width="13.85546875" style="3750" customWidth="1"/>
    <col min="16" max="16" width="17" style="3749" customWidth="1"/>
    <col min="17" max="17" width="14.140625" style="3749" customWidth="1"/>
    <col min="18" max="18" width="16.28515625" style="3749" customWidth="1"/>
    <col min="19" max="19" width="9" style="3749" customWidth="1"/>
    <col min="20" max="20" width="17" style="3749" customWidth="1"/>
    <col min="21" max="16384" width="8.85546875" style="3749"/>
  </cols>
  <sheetData>
    <row r="1" spans="1:25" s="3777" customFormat="1">
      <c r="A1" s="3796" t="s">
        <v>2659</v>
      </c>
      <c r="B1" s="3796"/>
      <c r="C1" s="3796"/>
      <c r="D1" s="3796"/>
      <c r="E1" s="3796"/>
      <c r="F1" s="3796"/>
      <c r="G1" s="3796"/>
      <c r="H1" s="3796"/>
      <c r="I1" s="3805"/>
      <c r="J1" s="3796"/>
      <c r="K1" s="3796"/>
      <c r="L1" s="3779"/>
      <c r="M1" s="3778"/>
      <c r="N1" s="3778"/>
      <c r="O1" s="3778"/>
    </row>
    <row r="2" spans="1:25" s="3777" customFormat="1">
      <c r="A2" s="3796" t="s">
        <v>2658</v>
      </c>
      <c r="B2" s="3796"/>
      <c r="C2" s="3796"/>
      <c r="D2" s="3796"/>
      <c r="E2" s="3796"/>
      <c r="F2" s="3796"/>
      <c r="G2" s="3796"/>
      <c r="H2" s="3796"/>
      <c r="I2" s="3805"/>
      <c r="J2" s="3796"/>
      <c r="K2" s="3796"/>
      <c r="L2" s="3779"/>
      <c r="M2" s="3778"/>
      <c r="N2" s="3778"/>
      <c r="O2" s="3778"/>
    </row>
    <row r="3" spans="1:25" s="3777" customFormat="1">
      <c r="A3" s="3807" t="s">
        <v>2657</v>
      </c>
      <c r="B3" s="3806" t="s">
        <v>217</v>
      </c>
      <c r="C3" s="3796"/>
      <c r="D3" s="3796"/>
      <c r="E3" s="3796"/>
      <c r="F3" s="3796"/>
      <c r="G3" s="3796"/>
      <c r="H3" s="3796"/>
      <c r="I3" s="3805"/>
      <c r="J3" s="3796"/>
      <c r="K3" s="3754" t="s">
        <v>2656</v>
      </c>
      <c r="L3" s="3779"/>
      <c r="M3" s="3778"/>
      <c r="N3" s="3778"/>
      <c r="O3" s="3778"/>
    </row>
    <row r="4" spans="1:25" s="3777" customFormat="1">
      <c r="A4" s="3804"/>
      <c r="B4" s="3803"/>
      <c r="C4" s="3802" t="s">
        <v>2655</v>
      </c>
      <c r="D4" s="3801"/>
      <c r="E4" s="3801"/>
      <c r="F4" s="3800"/>
      <c r="G4" s="3799" t="s">
        <v>2654</v>
      </c>
      <c r="H4" s="3798"/>
      <c r="I4" s="3797"/>
      <c r="J4" s="3787" t="s">
        <v>217</v>
      </c>
      <c r="K4" s="3787" t="s">
        <v>2653</v>
      </c>
      <c r="L4" s="3779"/>
      <c r="M4" s="3778"/>
      <c r="N4" s="3778"/>
      <c r="O4" s="3778"/>
    </row>
    <row r="5" spans="1:25" s="3777" customFormat="1">
      <c r="A5" s="3786"/>
      <c r="B5" s="3796"/>
      <c r="C5" s="3795" t="s">
        <v>2652</v>
      </c>
      <c r="D5" s="3794"/>
      <c r="E5" s="3794"/>
      <c r="F5" s="3793"/>
      <c r="G5" s="3792" t="s">
        <v>2651</v>
      </c>
      <c r="H5" s="3791"/>
      <c r="I5" s="3790"/>
      <c r="J5" s="3780" t="s">
        <v>424</v>
      </c>
      <c r="K5" s="3780" t="s">
        <v>2650</v>
      </c>
      <c r="L5" s="3779"/>
      <c r="M5" s="3778"/>
      <c r="N5" s="3778"/>
      <c r="O5" s="3778"/>
    </row>
    <row r="6" spans="1:25" s="3777" customFormat="1" ht="17.25" customHeight="1">
      <c r="A6" s="3789" t="s">
        <v>85</v>
      </c>
      <c r="B6" s="3788" t="s">
        <v>2649</v>
      </c>
      <c r="C6" s="3787" t="s">
        <v>2647</v>
      </c>
      <c r="D6" s="3787" t="s">
        <v>2646</v>
      </c>
      <c r="E6" s="3784" t="s">
        <v>424</v>
      </c>
      <c r="F6" s="3783" t="s">
        <v>2648</v>
      </c>
      <c r="G6" s="3780" t="s">
        <v>2647</v>
      </c>
      <c r="H6" s="3780" t="s">
        <v>2646</v>
      </c>
      <c r="I6" s="3782" t="s">
        <v>424</v>
      </c>
      <c r="J6" s="3780" t="s">
        <v>425</v>
      </c>
      <c r="K6" s="3780" t="s">
        <v>2645</v>
      </c>
      <c r="L6" s="3779"/>
      <c r="M6" s="3778"/>
      <c r="N6" s="3778"/>
      <c r="O6" s="3778"/>
    </row>
    <row r="7" spans="1:25" s="3777" customFormat="1" ht="18.95" customHeight="1">
      <c r="A7" s="3786"/>
      <c r="B7" s="3785"/>
      <c r="C7" s="3781" t="s">
        <v>844</v>
      </c>
      <c r="D7" s="3781" t="s">
        <v>845</v>
      </c>
      <c r="E7" s="3784" t="s">
        <v>131</v>
      </c>
      <c r="F7" s="3783" t="s">
        <v>2644</v>
      </c>
      <c r="G7" s="3781" t="s">
        <v>844</v>
      </c>
      <c r="H7" s="3781" t="s">
        <v>845</v>
      </c>
      <c r="I7" s="3782" t="s">
        <v>131</v>
      </c>
      <c r="J7" s="3781"/>
      <c r="K7" s="3780" t="s">
        <v>994</v>
      </c>
      <c r="L7" s="3779"/>
      <c r="M7" s="3778"/>
      <c r="N7" s="3778"/>
      <c r="O7" s="3778"/>
    </row>
    <row r="8" spans="1:25" ht="17.45" customHeight="1">
      <c r="A8" s="3776" t="s">
        <v>969</v>
      </c>
      <c r="B8" s="3775" t="s">
        <v>91</v>
      </c>
      <c r="C8" s="3768">
        <v>5548792</v>
      </c>
      <c r="D8" s="3768">
        <v>951640</v>
      </c>
      <c r="E8" s="3768">
        <f>SUM(C8:D8)</f>
        <v>6500432</v>
      </c>
      <c r="F8" s="3772">
        <f>C8/E8</f>
        <v>0.85360357588541813</v>
      </c>
      <c r="G8" s="3768">
        <v>2642658</v>
      </c>
      <c r="H8" s="3768">
        <v>475732</v>
      </c>
      <c r="I8" s="3767">
        <f>SUM(G8:H8)</f>
        <v>3118390</v>
      </c>
      <c r="J8" s="3766">
        <f>I8+E8</f>
        <v>9618822</v>
      </c>
      <c r="K8" s="3772">
        <f>E8/J8</f>
        <v>0.67580333641687096</v>
      </c>
      <c r="L8" s="3751">
        <v>2318390</v>
      </c>
      <c r="M8" s="3751">
        <f>L8</f>
        <v>2318390</v>
      </c>
      <c r="N8" s="3751"/>
      <c r="P8" s="3758"/>
      <c r="Q8" s="3758"/>
      <c r="T8" s="3758"/>
      <c r="W8" s="3758"/>
      <c r="Y8" s="3758"/>
    </row>
    <row r="9" spans="1:25" ht="17.45" customHeight="1">
      <c r="A9" s="3774" t="s">
        <v>970</v>
      </c>
      <c r="B9" s="3773" t="s">
        <v>93</v>
      </c>
      <c r="C9" s="3769">
        <v>2947973</v>
      </c>
      <c r="D9" s="3769">
        <v>611687</v>
      </c>
      <c r="E9" s="3768">
        <f>SUM(C9:D9)</f>
        <v>3559660</v>
      </c>
      <c r="F9" s="3772">
        <f>C9/E9</f>
        <v>0.82816139743683381</v>
      </c>
      <c r="G9" s="3768">
        <v>929588</v>
      </c>
      <c r="H9" s="3768">
        <v>128950</v>
      </c>
      <c r="I9" s="3767">
        <f>SUM(G9:H9)</f>
        <v>1058538</v>
      </c>
      <c r="J9" s="3766">
        <f>I9+E9</f>
        <v>4618198</v>
      </c>
      <c r="K9" s="3772">
        <f>E9/J9</f>
        <v>0.77078981888606768</v>
      </c>
      <c r="L9" s="3751">
        <v>798538</v>
      </c>
      <c r="M9" s="3751">
        <f>L9+L10+L11+L27</f>
        <v>2205884</v>
      </c>
      <c r="N9" s="3751"/>
      <c r="P9" s="3758"/>
      <c r="Q9" s="3758"/>
      <c r="T9" s="3758"/>
      <c r="W9" s="3758"/>
      <c r="Y9" s="3758"/>
    </row>
    <row r="10" spans="1:25" ht="17.45" customHeight="1">
      <c r="A10" s="3774" t="s">
        <v>971</v>
      </c>
      <c r="B10" s="3773" t="s">
        <v>95</v>
      </c>
      <c r="C10" s="3769">
        <v>2624664</v>
      </c>
      <c r="D10" s="3769">
        <v>434136</v>
      </c>
      <c r="E10" s="3768">
        <f>SUM(C10:D10)</f>
        <v>3058800</v>
      </c>
      <c r="F10" s="3772">
        <f>C10/E10</f>
        <v>0.85806983130639469</v>
      </c>
      <c r="G10" s="3768">
        <v>884317</v>
      </c>
      <c r="H10" s="3768">
        <v>99705</v>
      </c>
      <c r="I10" s="3767">
        <f>SUM(G10:H10)</f>
        <v>984022</v>
      </c>
      <c r="J10" s="3766">
        <f>I10+E10</f>
        <v>4042822</v>
      </c>
      <c r="K10" s="3772">
        <f>E10/J10</f>
        <v>0.75660021638350639</v>
      </c>
      <c r="L10" s="3751">
        <v>764022</v>
      </c>
      <c r="M10" s="3751">
        <f>L12</f>
        <v>873621</v>
      </c>
      <c r="N10" s="3751"/>
      <c r="P10" s="3758"/>
      <c r="Q10" s="3758"/>
      <c r="T10" s="3758"/>
      <c r="W10" s="3758"/>
    </row>
    <row r="11" spans="1:25" ht="17.45" customHeight="1">
      <c r="A11" s="3774" t="s">
        <v>972</v>
      </c>
      <c r="B11" s="3773" t="s">
        <v>97</v>
      </c>
      <c r="C11" s="3769">
        <v>1948623</v>
      </c>
      <c r="D11" s="3769">
        <v>129321</v>
      </c>
      <c r="E11" s="3768">
        <f>SUM(C11:D11)</f>
        <v>2077944</v>
      </c>
      <c r="F11" s="3772">
        <f>C11/E11</f>
        <v>0.93776492533003775</v>
      </c>
      <c r="G11" s="3768">
        <v>523511</v>
      </c>
      <c r="H11" s="3768">
        <v>43207</v>
      </c>
      <c r="I11" s="3767">
        <f>SUM(G11:H11)</f>
        <v>566718</v>
      </c>
      <c r="J11" s="3766">
        <f>I11+E11</f>
        <v>2644662</v>
      </c>
      <c r="K11" s="3772">
        <f>E11/J11</f>
        <v>0.78571250314785024</v>
      </c>
      <c r="L11" s="3751">
        <v>566718</v>
      </c>
      <c r="M11" s="3751">
        <f>L13</f>
        <v>1115765</v>
      </c>
      <c r="N11" s="3751"/>
      <c r="P11" s="3758"/>
      <c r="Q11" s="3758"/>
      <c r="T11" s="3758"/>
      <c r="W11" s="3758"/>
    </row>
    <row r="12" spans="1:25" ht="17.45" customHeight="1">
      <c r="A12" s="3774" t="s">
        <v>973</v>
      </c>
      <c r="B12" s="3773" t="s">
        <v>99</v>
      </c>
      <c r="C12" s="3769">
        <v>4079939</v>
      </c>
      <c r="D12" s="3769">
        <v>1339600</v>
      </c>
      <c r="E12" s="3768">
        <f>SUM(C12:D12)</f>
        <v>5419539</v>
      </c>
      <c r="F12" s="3772">
        <f>C12/E12</f>
        <v>0.75282030445763004</v>
      </c>
      <c r="G12" s="3768">
        <v>774278</v>
      </c>
      <c r="H12" s="3768">
        <v>99343</v>
      </c>
      <c r="I12" s="3767">
        <f>SUM(G12:H12)</f>
        <v>873621</v>
      </c>
      <c r="J12" s="3766">
        <f>I12+E12</f>
        <v>6293160</v>
      </c>
      <c r="K12" s="3772">
        <f>E12/J12</f>
        <v>0.86117928036153535</v>
      </c>
      <c r="L12" s="3751">
        <v>873621</v>
      </c>
      <c r="M12" s="3751">
        <f>L14+L15+L16</f>
        <v>1820613</v>
      </c>
      <c r="N12" s="3751"/>
      <c r="P12" s="3758"/>
      <c r="Q12" s="3758"/>
      <c r="T12" s="3758"/>
      <c r="W12" s="3758"/>
    </row>
    <row r="13" spans="1:25" ht="17.45" customHeight="1">
      <c r="A13" s="3774" t="s">
        <v>974</v>
      </c>
      <c r="B13" s="3773" t="s">
        <v>101</v>
      </c>
      <c r="C13" s="3769">
        <v>3014167</v>
      </c>
      <c r="D13" s="3769">
        <v>262209</v>
      </c>
      <c r="E13" s="3768">
        <f>SUM(C13:D13)</f>
        <v>3276376</v>
      </c>
      <c r="F13" s="3772">
        <f>C13/E13</f>
        <v>0.91996980810505269</v>
      </c>
      <c r="G13" s="3768">
        <v>1046035</v>
      </c>
      <c r="H13" s="3768">
        <v>69730</v>
      </c>
      <c r="I13" s="3767">
        <f>SUM(G13:H13)</f>
        <v>1115765</v>
      </c>
      <c r="J13" s="3766">
        <f>I13+E13</f>
        <v>4392141</v>
      </c>
      <c r="K13" s="3772">
        <f>E13/J13</f>
        <v>0.74596330126924426</v>
      </c>
      <c r="L13" s="3751">
        <v>1115765</v>
      </c>
      <c r="M13" s="3751">
        <f>L17+L18</f>
        <v>953523</v>
      </c>
      <c r="N13" s="3751"/>
      <c r="P13" s="3758"/>
      <c r="Q13" s="3758"/>
      <c r="T13" s="3758"/>
      <c r="W13" s="3758"/>
    </row>
    <row r="14" spans="1:25" ht="17.45" customHeight="1">
      <c r="A14" s="3774" t="s">
        <v>976</v>
      </c>
      <c r="B14" s="3773" t="s">
        <v>103</v>
      </c>
      <c r="C14" s="3769">
        <v>2648971</v>
      </c>
      <c r="D14" s="3769">
        <v>427320</v>
      </c>
      <c r="E14" s="3768">
        <f>SUM(C14:D14)</f>
        <v>3076291</v>
      </c>
      <c r="F14" s="3772">
        <f>C14/E14</f>
        <v>0.86109246491960612</v>
      </c>
      <c r="G14" s="3768">
        <v>1422207</v>
      </c>
      <c r="H14" s="3768">
        <v>178643</v>
      </c>
      <c r="I14" s="3767">
        <f>SUM(G14:H14)</f>
        <v>1600850</v>
      </c>
      <c r="J14" s="3766">
        <f>I14+E14</f>
        <v>4677141</v>
      </c>
      <c r="K14" s="3772">
        <f>E14/J14</f>
        <v>0.65772894167612228</v>
      </c>
      <c r="L14" s="3751">
        <v>1180850</v>
      </c>
      <c r="M14" s="3751">
        <v>408402</v>
      </c>
      <c r="N14" s="3751"/>
      <c r="P14" s="3758"/>
      <c r="Q14" s="3758"/>
      <c r="T14" s="3758"/>
      <c r="W14" s="3758"/>
    </row>
    <row r="15" spans="1:25" ht="17.45" customHeight="1">
      <c r="A15" s="3774" t="s">
        <v>977</v>
      </c>
      <c r="B15" s="3773" t="s">
        <v>105</v>
      </c>
      <c r="C15" s="3769">
        <v>3182828</v>
      </c>
      <c r="D15" s="3769">
        <v>212091</v>
      </c>
      <c r="E15" s="3768">
        <f>SUM(C15:D15)</f>
        <v>3394919</v>
      </c>
      <c r="F15" s="3772">
        <f>C15/E15</f>
        <v>0.93752693363228989</v>
      </c>
      <c r="G15" s="3768">
        <v>439855</v>
      </c>
      <c r="H15" s="3768">
        <v>11973</v>
      </c>
      <c r="I15" s="3767">
        <f>SUM(G15:H15)</f>
        <v>451828</v>
      </c>
      <c r="J15" s="3766">
        <f>I15+E15</f>
        <v>3846747</v>
      </c>
      <c r="K15" s="3772">
        <f>E15/J15</f>
        <v>0.88254283424410285</v>
      </c>
      <c r="L15" s="3751">
        <v>451828</v>
      </c>
      <c r="M15" s="3751">
        <v>295368</v>
      </c>
      <c r="N15" s="3751"/>
      <c r="P15" s="3758"/>
      <c r="Q15" s="3758"/>
      <c r="T15" s="3758"/>
      <c r="W15" s="3758"/>
    </row>
    <row r="16" spans="1:25" ht="17.45" customHeight="1">
      <c r="A16" s="3774" t="s">
        <v>1809</v>
      </c>
      <c r="B16" s="3773" t="s">
        <v>107</v>
      </c>
      <c r="C16" s="3768">
        <v>797148</v>
      </c>
      <c r="D16" s="3768">
        <v>119829</v>
      </c>
      <c r="E16" s="3768">
        <f>SUM(C16:D16)</f>
        <v>916977</v>
      </c>
      <c r="F16" s="3772">
        <f>C16/E16</f>
        <v>0.86932169509158896</v>
      </c>
      <c r="G16" s="3768">
        <v>235452</v>
      </c>
      <c r="H16" s="3768">
        <v>18483</v>
      </c>
      <c r="I16" s="3767">
        <f>SUM(G16:H16)</f>
        <v>253935</v>
      </c>
      <c r="J16" s="3766">
        <f>I16+E16</f>
        <v>1170912</v>
      </c>
      <c r="K16" s="3772">
        <f>E16/J16</f>
        <v>0.78313058538984992</v>
      </c>
      <c r="L16" s="3751">
        <v>187935</v>
      </c>
      <c r="M16" s="3751">
        <v>262792</v>
      </c>
      <c r="N16" s="3751"/>
      <c r="P16" s="3758"/>
      <c r="Q16" s="3758"/>
      <c r="T16" s="3758"/>
      <c r="W16" s="3758"/>
    </row>
    <row r="17" spans="1:24" ht="17.45" customHeight="1">
      <c r="A17" s="3774" t="s">
        <v>978</v>
      </c>
      <c r="B17" s="3773" t="s">
        <v>109</v>
      </c>
      <c r="C17" s="3769">
        <v>3071271</v>
      </c>
      <c r="D17" s="3769">
        <v>209832</v>
      </c>
      <c r="E17" s="3768">
        <f>SUM(C17:D17)</f>
        <v>3281103</v>
      </c>
      <c r="F17" s="3772">
        <f>C17/E17</f>
        <v>0.9360483349654064</v>
      </c>
      <c r="G17" s="3768">
        <v>917099</v>
      </c>
      <c r="H17" s="3768">
        <v>56373</v>
      </c>
      <c r="I17" s="3767">
        <f>SUM(G17:H17)</f>
        <v>973472</v>
      </c>
      <c r="J17" s="3766">
        <f>I17+E17</f>
        <v>4254575</v>
      </c>
      <c r="K17" s="3772">
        <f>E17/J17</f>
        <v>0.77119406756256503</v>
      </c>
      <c r="L17" s="3751">
        <v>733472</v>
      </c>
      <c r="M17" s="3751">
        <v>739865</v>
      </c>
      <c r="N17" s="3751"/>
      <c r="P17" s="3758"/>
      <c r="Q17" s="3758"/>
      <c r="T17" s="3758"/>
      <c r="W17" s="3758"/>
    </row>
    <row r="18" spans="1:24" ht="17.45" customHeight="1">
      <c r="A18" s="3774" t="s">
        <v>210</v>
      </c>
      <c r="B18" s="3773" t="s">
        <v>111</v>
      </c>
      <c r="C18" s="3769">
        <v>888945</v>
      </c>
      <c r="D18" s="3769">
        <v>67149</v>
      </c>
      <c r="E18" s="3768">
        <f>SUM(C18:D18)</f>
        <v>956094</v>
      </c>
      <c r="F18" s="3772">
        <f>C18/E18</f>
        <v>0.92976736597029164</v>
      </c>
      <c r="G18" s="3768">
        <v>245310</v>
      </c>
      <c r="H18" s="3768">
        <v>26741</v>
      </c>
      <c r="I18" s="3767">
        <f>SUM(G18:H18)</f>
        <v>272051</v>
      </c>
      <c r="J18" s="3766">
        <f>I18+E18</f>
        <v>1228145</v>
      </c>
      <c r="K18" s="3772">
        <f>E18/J18</f>
        <v>0.7784862536589735</v>
      </c>
      <c r="L18" s="3751">
        <v>220051</v>
      </c>
      <c r="M18" s="3751">
        <v>292824</v>
      </c>
      <c r="N18" s="3751"/>
      <c r="P18" s="3758"/>
      <c r="Q18" s="3758"/>
      <c r="T18" s="3758"/>
      <c r="W18" s="3758"/>
    </row>
    <row r="19" spans="1:24" ht="17.45" customHeight="1">
      <c r="A19" s="3774" t="s">
        <v>979</v>
      </c>
      <c r="B19" s="3773" t="s">
        <v>113</v>
      </c>
      <c r="C19" s="3769">
        <v>1436221</v>
      </c>
      <c r="D19" s="3769">
        <v>94446</v>
      </c>
      <c r="E19" s="3768">
        <f>SUM(C19:D19)</f>
        <v>1530667</v>
      </c>
      <c r="F19" s="3772">
        <f>C19/E19</f>
        <v>0.9382974873045542</v>
      </c>
      <c r="G19" s="3768">
        <v>430736</v>
      </c>
      <c r="H19" s="3768">
        <v>73666</v>
      </c>
      <c r="I19" s="3767">
        <f>SUM(G19:H19)</f>
        <v>504402</v>
      </c>
      <c r="J19" s="3766">
        <f>I19+E19</f>
        <v>2035069</v>
      </c>
      <c r="K19" s="3772">
        <f>E19/J19</f>
        <v>0.75214501326490646</v>
      </c>
      <c r="L19" s="3751">
        <v>408402</v>
      </c>
      <c r="M19" s="3751">
        <v>404210</v>
      </c>
      <c r="N19" s="3751"/>
      <c r="P19" s="3758"/>
      <c r="Q19" s="3758"/>
      <c r="T19" s="3758"/>
      <c r="W19" s="3758"/>
    </row>
    <row r="20" spans="1:24" ht="17.45" customHeight="1">
      <c r="A20" s="3774" t="s">
        <v>114</v>
      </c>
      <c r="B20" s="3773" t="s">
        <v>115</v>
      </c>
      <c r="C20" s="3769">
        <v>1631867</v>
      </c>
      <c r="D20" s="3769">
        <v>130858</v>
      </c>
      <c r="E20" s="3768">
        <f>SUM(C20:D20)</f>
        <v>1762725</v>
      </c>
      <c r="F20" s="3772">
        <f>C20/E20</f>
        <v>0.92576380320242802</v>
      </c>
      <c r="G20" s="3768">
        <v>278526</v>
      </c>
      <c r="H20" s="3768">
        <v>16842</v>
      </c>
      <c r="I20" s="3767">
        <f>SUM(G20:H20)</f>
        <v>295368</v>
      </c>
      <c r="J20" s="3766">
        <f>I20+E20</f>
        <v>2058093</v>
      </c>
      <c r="K20" s="3772">
        <f>E20/J20</f>
        <v>0.85648461949970189</v>
      </c>
      <c r="L20" s="3751">
        <v>295368</v>
      </c>
      <c r="M20" s="3751">
        <f>L25+L26</f>
        <v>325842</v>
      </c>
      <c r="N20" s="3751"/>
      <c r="P20" s="3758"/>
      <c r="Q20" s="3758"/>
      <c r="T20" s="3758"/>
      <c r="W20" s="3758"/>
    </row>
    <row r="21" spans="1:24" ht="17.45" customHeight="1">
      <c r="A21" s="3774" t="s">
        <v>981</v>
      </c>
      <c r="B21" s="3773" t="s">
        <v>117</v>
      </c>
      <c r="C21" s="3769">
        <v>946142</v>
      </c>
      <c r="D21" s="3769">
        <v>67208</v>
      </c>
      <c r="E21" s="3768">
        <f>SUM(C21:D21)</f>
        <v>1013350</v>
      </c>
      <c r="F21" s="3772">
        <f>C21/E21</f>
        <v>0.93367740662160159</v>
      </c>
      <c r="G21" s="3768">
        <v>238473</v>
      </c>
      <c r="H21" s="3768">
        <v>24319</v>
      </c>
      <c r="I21" s="3767">
        <f>SUM(G21:H21)</f>
        <v>262792</v>
      </c>
      <c r="J21" s="3766">
        <f>I21+E21</f>
        <v>1276142</v>
      </c>
      <c r="K21" s="3772">
        <f>E21/J21</f>
        <v>0.79407307337271249</v>
      </c>
      <c r="L21" s="3751">
        <v>262792</v>
      </c>
      <c r="M21" s="3751"/>
      <c r="N21" s="3751"/>
      <c r="P21" s="3758"/>
      <c r="Q21" s="3758"/>
      <c r="T21" s="3758"/>
      <c r="W21" s="3758"/>
    </row>
    <row r="22" spans="1:24" ht="17.45" customHeight="1">
      <c r="A22" s="3774" t="s">
        <v>118</v>
      </c>
      <c r="B22" s="3773" t="s">
        <v>119</v>
      </c>
      <c r="C22" s="3769">
        <v>4517332</v>
      </c>
      <c r="D22" s="3769">
        <v>411263</v>
      </c>
      <c r="E22" s="3768">
        <f>SUM(C22:D22)</f>
        <v>4928595</v>
      </c>
      <c r="F22" s="3772">
        <f>C22/E22</f>
        <v>0.91655573241461308</v>
      </c>
      <c r="G22" s="3768">
        <v>633978</v>
      </c>
      <c r="H22" s="3768">
        <v>105887</v>
      </c>
      <c r="I22" s="3767">
        <f>SUM(G22:H22)</f>
        <v>739865</v>
      </c>
      <c r="J22" s="3766">
        <f>I22+E22</f>
        <v>5668460</v>
      </c>
      <c r="K22" s="3772">
        <f>E22/J22</f>
        <v>0.86947689495912472</v>
      </c>
      <c r="L22" s="3751">
        <v>739865</v>
      </c>
      <c r="M22" s="3751"/>
      <c r="N22" s="3751"/>
      <c r="P22" s="3758"/>
      <c r="Q22" s="3758"/>
      <c r="T22" s="3758"/>
      <c r="W22" s="3758"/>
    </row>
    <row r="23" spans="1:24" ht="17.45" customHeight="1">
      <c r="A23" s="3774" t="s">
        <v>982</v>
      </c>
      <c r="B23" s="3773" t="s">
        <v>983</v>
      </c>
      <c r="C23" s="3769">
        <v>1073823</v>
      </c>
      <c r="D23" s="3769">
        <v>171327</v>
      </c>
      <c r="E23" s="3768">
        <f>SUM(C23:D23)</f>
        <v>1245150</v>
      </c>
      <c r="F23" s="3772">
        <f>C23/E23</f>
        <v>0.86240452957475</v>
      </c>
      <c r="G23" s="3768">
        <v>253307</v>
      </c>
      <c r="H23" s="3768">
        <v>39517</v>
      </c>
      <c r="I23" s="3767">
        <f>SUM(G23:H23)</f>
        <v>292824</v>
      </c>
      <c r="J23" s="3766">
        <f>I23+E23</f>
        <v>1537974</v>
      </c>
      <c r="K23" s="3772">
        <f>E23/J23</f>
        <v>0.80960406352773195</v>
      </c>
      <c r="L23" s="3751">
        <v>292824</v>
      </c>
      <c r="M23" s="3751"/>
      <c r="N23" s="3751"/>
      <c r="P23" s="3758"/>
      <c r="Q23" s="3758"/>
      <c r="T23" s="3758"/>
      <c r="W23" s="3758"/>
      <c r="X23" s="3758"/>
    </row>
    <row r="24" spans="1:24" ht="17.45" customHeight="1">
      <c r="A24" s="3774" t="s">
        <v>984</v>
      </c>
      <c r="B24" s="3773" t="s">
        <v>2643</v>
      </c>
      <c r="C24" s="3768">
        <v>1401286</v>
      </c>
      <c r="D24" s="3768">
        <v>93398</v>
      </c>
      <c r="E24" s="3768">
        <f>SUM(C24:D24)</f>
        <v>1494684</v>
      </c>
      <c r="F24" s="3772">
        <f>C24/E24</f>
        <v>0.93751321349529404</v>
      </c>
      <c r="G24" s="3768">
        <v>582553</v>
      </c>
      <c r="H24" s="3768">
        <v>33657</v>
      </c>
      <c r="I24" s="3767">
        <f>SUM(G24:H24)</f>
        <v>616210</v>
      </c>
      <c r="J24" s="3766">
        <f>I24+E24</f>
        <v>2110894</v>
      </c>
      <c r="K24" s="3772">
        <f>E24/J24</f>
        <v>0.708081031070248</v>
      </c>
      <c r="L24" s="3751">
        <v>404210</v>
      </c>
      <c r="M24" s="3751"/>
      <c r="N24" s="3751"/>
      <c r="P24" s="3758"/>
      <c r="Q24" s="3758"/>
      <c r="T24" s="3758"/>
      <c r="W24" s="3758"/>
    </row>
    <row r="25" spans="1:24" ht="17.45" customHeight="1">
      <c r="A25" s="3774" t="s">
        <v>1811</v>
      </c>
      <c r="B25" s="3773" t="s">
        <v>125</v>
      </c>
      <c r="C25" s="3769">
        <v>892402</v>
      </c>
      <c r="D25" s="3769">
        <v>80139</v>
      </c>
      <c r="E25" s="3768">
        <f>SUM(C25:D25)</f>
        <v>972541</v>
      </c>
      <c r="F25" s="3772">
        <f>C25/E25</f>
        <v>0.91759833261528301</v>
      </c>
      <c r="G25" s="3768">
        <v>231322</v>
      </c>
      <c r="H25" s="3768">
        <v>39880</v>
      </c>
      <c r="I25" s="3767">
        <f>SUM(G25:H25)</f>
        <v>271202</v>
      </c>
      <c r="J25" s="3766">
        <f>I25+E25</f>
        <v>1243743</v>
      </c>
      <c r="K25" s="3772">
        <f>E25/J25</f>
        <v>0.78194691347006573</v>
      </c>
      <c r="L25" s="3751">
        <v>211202</v>
      </c>
      <c r="M25" s="3751"/>
      <c r="N25" s="3751"/>
      <c r="P25" s="3758"/>
      <c r="Q25" s="3758"/>
      <c r="T25" s="3758"/>
      <c r="W25" s="3758"/>
    </row>
    <row r="26" spans="1:24" ht="17.45" customHeight="1">
      <c r="A26" s="3774" t="s">
        <v>985</v>
      </c>
      <c r="B26" s="3773" t="s">
        <v>127</v>
      </c>
      <c r="C26" s="3769">
        <v>282108</v>
      </c>
      <c r="D26" s="3769">
        <v>21227</v>
      </c>
      <c r="E26" s="3768">
        <f>SUM(C26:D26)</f>
        <v>303335</v>
      </c>
      <c r="F26" s="3772">
        <f>C26/E26</f>
        <v>0.93002126361943072</v>
      </c>
      <c r="G26" s="3768">
        <v>165647</v>
      </c>
      <c r="H26" s="3768">
        <v>12993</v>
      </c>
      <c r="I26" s="3767">
        <f>SUM(G26:H26)</f>
        <v>178640</v>
      </c>
      <c r="J26" s="3766">
        <f>I26+E26</f>
        <v>481975</v>
      </c>
      <c r="K26" s="3772">
        <f>E26/J26</f>
        <v>0.62935836921002131</v>
      </c>
      <c r="L26" s="3751">
        <v>114640</v>
      </c>
      <c r="M26" s="3751"/>
      <c r="N26" s="3751"/>
      <c r="P26" s="3758"/>
      <c r="Q26" s="3758"/>
      <c r="T26" s="3758"/>
      <c r="W26" s="3758"/>
    </row>
    <row r="27" spans="1:24" ht="17.45" customHeight="1" thickBot="1">
      <c r="A27" s="3771" t="s">
        <v>128</v>
      </c>
      <c r="B27" s="3770" t="s">
        <v>129</v>
      </c>
      <c r="C27" s="3769">
        <v>991338</v>
      </c>
      <c r="D27" s="3769">
        <v>57291</v>
      </c>
      <c r="E27" s="3768">
        <f>SUM(C27:D27)</f>
        <v>1048629</v>
      </c>
      <c r="F27" s="3765">
        <f>C27/E27</f>
        <v>0.94536580620982258</v>
      </c>
      <c r="G27" s="3768">
        <v>93447</v>
      </c>
      <c r="H27" s="3768">
        <v>5159</v>
      </c>
      <c r="I27" s="3767">
        <f>SUM(G27:H27)</f>
        <v>98606</v>
      </c>
      <c r="J27" s="3766">
        <f>I27+E27</f>
        <v>1147235</v>
      </c>
      <c r="K27" s="3765">
        <f>E27/J27</f>
        <v>0.91404899606445056</v>
      </c>
      <c r="L27" s="3751">
        <v>76606</v>
      </c>
      <c r="M27" s="3751"/>
      <c r="N27" s="3751"/>
      <c r="P27" s="3758"/>
      <c r="Q27" s="3758"/>
      <c r="T27" s="3758"/>
      <c r="W27" s="3758"/>
    </row>
    <row r="28" spans="1:24" ht="17.45" customHeight="1" thickBot="1">
      <c r="A28" s="3764" t="s">
        <v>424</v>
      </c>
      <c r="B28" s="3763" t="s">
        <v>131</v>
      </c>
      <c r="C28" s="3762">
        <f>SUM(C8:C27)</f>
        <v>43925840</v>
      </c>
      <c r="D28" s="3762">
        <f>SUM(D8:D27)</f>
        <v>5891971</v>
      </c>
      <c r="E28" s="3762">
        <f>SUM(E8:E27)</f>
        <v>49817811</v>
      </c>
      <c r="F28" s="3759">
        <f>C28/E28</f>
        <v>0.88172962878678074</v>
      </c>
      <c r="G28" s="3762">
        <f>SUM(G8:G27)</f>
        <v>12968299</v>
      </c>
      <c r="H28" s="3762">
        <f>SUM(H8:H27)</f>
        <v>1560800</v>
      </c>
      <c r="I28" s="3761">
        <f>SUM(G28:H28)</f>
        <v>14529099</v>
      </c>
      <c r="J28" s="3760">
        <f>I28+E28</f>
        <v>64346910</v>
      </c>
      <c r="K28" s="3759">
        <f>E28/J28</f>
        <v>0.77420673347018532</v>
      </c>
      <c r="L28" s="3751">
        <f>SUM(L8:L27)</f>
        <v>12017099</v>
      </c>
      <c r="M28" s="3751"/>
      <c r="N28" s="3751"/>
      <c r="P28" s="3758"/>
      <c r="Q28" s="3758"/>
      <c r="T28" s="3758"/>
      <c r="W28" s="3758"/>
    </row>
    <row r="29" spans="1:24" ht="15">
      <c r="A29" s="3757"/>
      <c r="B29" s="3756"/>
      <c r="C29" s="3756"/>
      <c r="D29" s="3756"/>
      <c r="E29" s="3756"/>
      <c r="F29" s="3756"/>
      <c r="G29" s="3756"/>
      <c r="H29" s="3756"/>
      <c r="I29" s="3755"/>
      <c r="J29" s="3754"/>
      <c r="K29" s="3753" t="s">
        <v>2642</v>
      </c>
    </row>
  </sheetData>
  <mergeCells count="3">
    <mergeCell ref="G4:I4"/>
    <mergeCell ref="G5:I5"/>
    <mergeCell ref="A29:H29"/>
  </mergeCells>
  <printOptions horizontalCentered="1" verticalCentered="1"/>
  <pageMargins left="0.31496062992125984" right="0.31496062992125984" top="0.35433070866141736" bottom="0.31496062992125984" header="0.51181102362204722" footer="0.51181102362204722"/>
  <pageSetup paperSize="9" scale="95"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2A6F-7C0A-4972-A658-42775647D033}">
  <dimension ref="A1:V50"/>
  <sheetViews>
    <sheetView showGridLines="0" zoomScale="90" zoomScaleNormal="90" zoomScaleSheetLayoutView="75" workbookViewId="0">
      <selection activeCell="K30" sqref="K30:L31"/>
    </sheetView>
  </sheetViews>
  <sheetFormatPr defaultColWidth="8.85546875" defaultRowHeight="12.75"/>
  <cols>
    <col min="1" max="1" width="17" style="3808" customWidth="1"/>
    <col min="2" max="2" width="21.28515625" style="3808" customWidth="1"/>
    <col min="3" max="4" width="12.28515625" style="3808" customWidth="1"/>
    <col min="5" max="5" width="13.42578125" style="3808" customWidth="1"/>
    <col min="6" max="8" width="12.28515625" style="3808" customWidth="1"/>
    <col min="9" max="9" width="13" style="3808" customWidth="1"/>
    <col min="10" max="12" width="12.28515625" style="3808" customWidth="1"/>
    <col min="13" max="13" width="20.140625" style="3808" customWidth="1"/>
    <col min="14" max="14" width="20.42578125" style="3808" customWidth="1"/>
    <col min="15" max="15" width="19.28515625" style="3808" customWidth="1"/>
    <col min="16" max="16" width="22.5703125" style="3808" customWidth="1"/>
    <col min="17" max="17" width="20" style="3808" customWidth="1"/>
    <col min="18" max="18" width="19.85546875" style="3808" customWidth="1"/>
    <col min="19" max="19" width="18" style="3808" customWidth="1"/>
    <col min="20" max="20" width="17" style="3808" customWidth="1"/>
    <col min="21" max="16384" width="8.85546875" style="3808"/>
  </cols>
  <sheetData>
    <row r="1" spans="1:22" ht="20.100000000000001" customHeight="1">
      <c r="A1" s="3858" t="s">
        <v>2674</v>
      </c>
      <c r="B1" s="3858"/>
      <c r="C1" s="3858"/>
      <c r="D1" s="3858"/>
      <c r="E1" s="3858"/>
      <c r="F1" s="3858"/>
      <c r="G1" s="3858"/>
      <c r="H1" s="3858"/>
      <c r="I1" s="3858"/>
      <c r="J1" s="3858"/>
      <c r="K1" s="3858"/>
      <c r="L1" s="3858"/>
    </row>
    <row r="2" spans="1:22" ht="20.100000000000001" customHeight="1">
      <c r="A2" s="3857" t="s">
        <v>2673</v>
      </c>
      <c r="B2" s="3857"/>
      <c r="C2" s="3857"/>
      <c r="D2" s="3857"/>
      <c r="E2" s="3857"/>
      <c r="F2" s="3857"/>
      <c r="G2" s="3857"/>
      <c r="H2" s="3857"/>
      <c r="I2" s="3857"/>
      <c r="J2" s="3857"/>
      <c r="K2" s="3857"/>
      <c r="L2" s="3857"/>
    </row>
    <row r="3" spans="1:22" ht="15.75">
      <c r="A3" s="3663" t="s">
        <v>2672</v>
      </c>
      <c r="B3" s="3663" t="s">
        <v>217</v>
      </c>
      <c r="C3" s="3663"/>
      <c r="D3" s="3663"/>
      <c r="E3" s="3663"/>
      <c r="F3" s="3663" t="s">
        <v>217</v>
      </c>
      <c r="G3" s="3663"/>
      <c r="H3" s="3663"/>
      <c r="I3" s="3663"/>
      <c r="J3" s="3663"/>
      <c r="K3" s="3856"/>
      <c r="L3" s="3856" t="s">
        <v>2671</v>
      </c>
    </row>
    <row r="4" spans="1:22" ht="17.100000000000001" customHeight="1">
      <c r="A4" s="3855"/>
      <c r="B4" s="3854"/>
      <c r="C4" s="3853">
        <v>1433</v>
      </c>
      <c r="D4" s="3852"/>
      <c r="E4" s="3853">
        <v>1434</v>
      </c>
      <c r="F4" s="3852"/>
      <c r="G4" s="3853">
        <v>1435</v>
      </c>
      <c r="H4" s="3852"/>
      <c r="I4" s="3853">
        <v>1436</v>
      </c>
      <c r="J4" s="3852"/>
      <c r="K4" s="3853">
        <v>1437</v>
      </c>
      <c r="L4" s="3852"/>
    </row>
    <row r="5" spans="1:22" ht="17.100000000000001" customHeight="1">
      <c r="A5" s="3851"/>
      <c r="B5" s="3850"/>
      <c r="C5" s="3849" t="s">
        <v>2670</v>
      </c>
      <c r="D5" s="3849" t="s">
        <v>2669</v>
      </c>
      <c r="E5" s="3849" t="s">
        <v>2670</v>
      </c>
      <c r="F5" s="3849" t="s">
        <v>2669</v>
      </c>
      <c r="G5" s="3849" t="s">
        <v>2670</v>
      </c>
      <c r="H5" s="3849" t="s">
        <v>2669</v>
      </c>
      <c r="I5" s="3849" t="s">
        <v>2670</v>
      </c>
      <c r="J5" s="3849" t="s">
        <v>2669</v>
      </c>
      <c r="K5" s="3849" t="s">
        <v>2670</v>
      </c>
      <c r="L5" s="3849" t="s">
        <v>2669</v>
      </c>
    </row>
    <row r="6" spans="1:22" ht="17.100000000000001" customHeight="1">
      <c r="A6" s="3848" t="s">
        <v>85</v>
      </c>
      <c r="B6" s="3847" t="s">
        <v>196</v>
      </c>
      <c r="C6" s="3846" t="s">
        <v>2668</v>
      </c>
      <c r="D6" s="3846" t="s">
        <v>2667</v>
      </c>
      <c r="E6" s="3846" t="s">
        <v>2668</v>
      </c>
      <c r="F6" s="3846" t="s">
        <v>2667</v>
      </c>
      <c r="G6" s="3846" t="s">
        <v>2668</v>
      </c>
      <c r="H6" s="3846" t="s">
        <v>2667</v>
      </c>
      <c r="I6" s="3846" t="s">
        <v>2668</v>
      </c>
      <c r="J6" s="3846" t="s">
        <v>2667</v>
      </c>
      <c r="K6" s="3846" t="s">
        <v>2668</v>
      </c>
      <c r="L6" s="3846" t="s">
        <v>2667</v>
      </c>
    </row>
    <row r="7" spans="1:22" ht="16.5" customHeight="1">
      <c r="A7" s="3845"/>
      <c r="B7" s="3844"/>
      <c r="C7" s="3843" t="s">
        <v>2666</v>
      </c>
      <c r="D7" s="3843" t="s">
        <v>2665</v>
      </c>
      <c r="E7" s="3843" t="s">
        <v>2666</v>
      </c>
      <c r="F7" s="3843" t="s">
        <v>2665</v>
      </c>
      <c r="G7" s="3843" t="s">
        <v>2666</v>
      </c>
      <c r="H7" s="3843" t="s">
        <v>2665</v>
      </c>
      <c r="I7" s="3843" t="s">
        <v>2666</v>
      </c>
      <c r="J7" s="3843" t="s">
        <v>2665</v>
      </c>
      <c r="K7" s="3843" t="s">
        <v>2666</v>
      </c>
      <c r="L7" s="3843" t="s">
        <v>2665</v>
      </c>
    </row>
    <row r="8" spans="1:22" s="3813" customFormat="1" ht="18" customHeight="1">
      <c r="A8" s="3840" t="s">
        <v>969</v>
      </c>
      <c r="B8" s="3839" t="s">
        <v>91</v>
      </c>
      <c r="C8" s="3834">
        <v>8228669</v>
      </c>
      <c r="D8" s="3834">
        <v>2055591</v>
      </c>
      <c r="E8" s="3833">
        <v>8642852</v>
      </c>
      <c r="F8" s="3833">
        <v>2020371</v>
      </c>
      <c r="G8" s="3833">
        <v>7764529</v>
      </c>
      <c r="H8" s="3833">
        <v>2417730</v>
      </c>
      <c r="I8" s="3833">
        <v>7372405</v>
      </c>
      <c r="J8" s="3833">
        <v>3195512</v>
      </c>
      <c r="K8" s="3833">
        <v>6500432</v>
      </c>
      <c r="L8" s="3833">
        <v>3118390</v>
      </c>
      <c r="M8" s="3842"/>
      <c r="N8" s="3842"/>
      <c r="O8" s="3842"/>
      <c r="P8" s="3842"/>
      <c r="Q8" s="3842"/>
      <c r="R8" s="3842"/>
      <c r="S8" s="3842"/>
      <c r="T8" s="3842"/>
      <c r="U8" s="3842"/>
      <c r="V8" s="3842"/>
    </row>
    <row r="9" spans="1:22" s="3813" customFormat="1" ht="18" customHeight="1">
      <c r="A9" s="3840" t="s">
        <v>970</v>
      </c>
      <c r="B9" s="3839" t="s">
        <v>93</v>
      </c>
      <c r="C9" s="3834">
        <v>3775111</v>
      </c>
      <c r="D9" s="3834">
        <v>715652</v>
      </c>
      <c r="E9" s="3833">
        <v>3889362</v>
      </c>
      <c r="F9" s="3833">
        <v>718688</v>
      </c>
      <c r="G9" s="3833">
        <v>3545906</v>
      </c>
      <c r="H9" s="3833">
        <v>825155</v>
      </c>
      <c r="I9" s="3833">
        <v>3466097</v>
      </c>
      <c r="J9" s="3833">
        <v>1034945</v>
      </c>
      <c r="K9" s="3833">
        <v>3559660</v>
      </c>
      <c r="L9" s="3833">
        <v>1058538</v>
      </c>
      <c r="M9" s="3842"/>
      <c r="N9" s="3842"/>
      <c r="O9" s="3842"/>
      <c r="P9" s="3842"/>
      <c r="Q9" s="3842"/>
      <c r="R9" s="3842"/>
      <c r="S9" s="3842"/>
      <c r="T9" s="3842"/>
      <c r="U9" s="3842"/>
      <c r="V9" s="3842"/>
    </row>
    <row r="10" spans="1:22" s="3813" customFormat="1" ht="18" customHeight="1">
      <c r="A10" s="3840" t="s">
        <v>971</v>
      </c>
      <c r="B10" s="3839" t="s">
        <v>95</v>
      </c>
      <c r="C10" s="3834">
        <v>2422475</v>
      </c>
      <c r="D10" s="3834">
        <v>773623</v>
      </c>
      <c r="E10" s="3833">
        <v>2400435</v>
      </c>
      <c r="F10" s="3833">
        <v>758268</v>
      </c>
      <c r="G10" s="3833">
        <v>2477967</v>
      </c>
      <c r="H10" s="3833">
        <v>765941</v>
      </c>
      <c r="I10" s="3833">
        <v>2852439</v>
      </c>
      <c r="J10" s="3833">
        <v>1066487</v>
      </c>
      <c r="K10" s="3833">
        <v>3058800</v>
      </c>
      <c r="L10" s="3833">
        <v>984022</v>
      </c>
      <c r="M10" s="3842"/>
      <c r="N10" s="3842"/>
      <c r="O10" s="3842"/>
      <c r="P10" s="3842"/>
      <c r="Q10" s="3842"/>
      <c r="R10" s="3842"/>
      <c r="S10" s="3842"/>
      <c r="T10" s="3842"/>
      <c r="U10" s="3842"/>
      <c r="V10" s="3842"/>
    </row>
    <row r="11" spans="1:22" s="3813" customFormat="1" ht="18" customHeight="1">
      <c r="A11" s="3840" t="s">
        <v>972</v>
      </c>
      <c r="B11" s="3839" t="s">
        <v>97</v>
      </c>
      <c r="C11" s="3834">
        <v>2510996</v>
      </c>
      <c r="D11" s="3834">
        <v>618017</v>
      </c>
      <c r="E11" s="3833">
        <v>2414375</v>
      </c>
      <c r="F11" s="3833">
        <v>655397</v>
      </c>
      <c r="G11" s="3833">
        <v>2262414</v>
      </c>
      <c r="H11" s="3833">
        <v>636703</v>
      </c>
      <c r="I11" s="3833">
        <v>2040666</v>
      </c>
      <c r="J11" s="3833">
        <v>904730</v>
      </c>
      <c r="K11" s="3833">
        <v>2077944</v>
      </c>
      <c r="L11" s="3833">
        <v>566718</v>
      </c>
      <c r="M11" s="3842"/>
      <c r="N11" s="3842"/>
      <c r="O11" s="3842"/>
      <c r="P11" s="3842"/>
      <c r="Q11" s="3842"/>
      <c r="R11" s="3842"/>
      <c r="S11" s="3842"/>
      <c r="T11" s="3842"/>
      <c r="U11" s="3842"/>
      <c r="V11" s="3842"/>
    </row>
    <row r="12" spans="1:22" s="3813" customFormat="1" ht="18" customHeight="1">
      <c r="A12" s="3840" t="s">
        <v>973</v>
      </c>
      <c r="B12" s="3839" t="s">
        <v>99</v>
      </c>
      <c r="C12" s="3834">
        <v>5612757</v>
      </c>
      <c r="D12" s="3834">
        <v>821942</v>
      </c>
      <c r="E12" s="3833">
        <v>5357326</v>
      </c>
      <c r="F12" s="3833">
        <v>864369</v>
      </c>
      <c r="G12" s="3833">
        <v>5224898</v>
      </c>
      <c r="H12" s="3833">
        <v>876705</v>
      </c>
      <c r="I12" s="3833">
        <v>5180585</v>
      </c>
      <c r="J12" s="3833">
        <v>1219119</v>
      </c>
      <c r="K12" s="3833">
        <v>5419539</v>
      </c>
      <c r="L12" s="3833">
        <v>873621</v>
      </c>
      <c r="M12" s="3842"/>
      <c r="N12" s="3842"/>
      <c r="O12" s="3842"/>
      <c r="P12" s="3842"/>
      <c r="Q12" s="3842"/>
      <c r="R12" s="3842"/>
      <c r="S12" s="3842"/>
      <c r="T12" s="3842"/>
      <c r="U12" s="3842"/>
      <c r="V12" s="3842"/>
    </row>
    <row r="13" spans="1:22" s="3813" customFormat="1" ht="18" customHeight="1">
      <c r="A13" s="3840" t="s">
        <v>974</v>
      </c>
      <c r="B13" s="3839" t="s">
        <v>101</v>
      </c>
      <c r="C13" s="3834">
        <v>3481977</v>
      </c>
      <c r="D13" s="3834">
        <v>991758</v>
      </c>
      <c r="E13" s="3833">
        <v>3490273</v>
      </c>
      <c r="F13" s="3833">
        <v>982150</v>
      </c>
      <c r="G13" s="3833">
        <v>3336733</v>
      </c>
      <c r="H13" s="3833">
        <v>986949</v>
      </c>
      <c r="I13" s="3833">
        <v>3419776</v>
      </c>
      <c r="J13" s="3833">
        <v>1376908</v>
      </c>
      <c r="K13" s="3833">
        <v>3276376</v>
      </c>
      <c r="L13" s="3833">
        <v>1115765</v>
      </c>
      <c r="M13" s="3842"/>
      <c r="N13" s="3842"/>
      <c r="O13" s="3842"/>
      <c r="P13" s="3842"/>
      <c r="Q13" s="3842"/>
      <c r="R13" s="3842"/>
      <c r="S13" s="3842"/>
      <c r="T13" s="3842"/>
      <c r="U13" s="3842"/>
      <c r="V13" s="3842"/>
    </row>
    <row r="14" spans="1:22" s="3813" customFormat="1" ht="18" customHeight="1">
      <c r="A14" s="3840" t="s">
        <v>976</v>
      </c>
      <c r="B14" s="3839" t="s">
        <v>103</v>
      </c>
      <c r="C14" s="3834">
        <v>2984594</v>
      </c>
      <c r="D14" s="3834">
        <v>1272453</v>
      </c>
      <c r="E14" s="3833">
        <v>2949505</v>
      </c>
      <c r="F14" s="3833">
        <v>1125891</v>
      </c>
      <c r="G14" s="3833">
        <v>3066499</v>
      </c>
      <c r="H14" s="3833">
        <v>1199170</v>
      </c>
      <c r="I14" s="3833">
        <v>2795723</v>
      </c>
      <c r="J14" s="3833">
        <v>1606267</v>
      </c>
      <c r="K14" s="3833">
        <v>3076291</v>
      </c>
      <c r="L14" s="3833">
        <v>1600850</v>
      </c>
      <c r="M14" s="3842"/>
      <c r="N14" s="3842"/>
      <c r="O14" s="3842"/>
      <c r="P14" s="3842"/>
      <c r="Q14" s="3842"/>
      <c r="R14" s="3842"/>
      <c r="S14" s="3842"/>
      <c r="T14" s="3842"/>
      <c r="U14" s="3842"/>
      <c r="V14" s="3842"/>
    </row>
    <row r="15" spans="1:22" s="3813" customFormat="1" ht="18" customHeight="1">
      <c r="A15" s="3840" t="s">
        <v>977</v>
      </c>
      <c r="B15" s="3839" t="s">
        <v>105</v>
      </c>
      <c r="C15" s="3834">
        <v>2988618</v>
      </c>
      <c r="D15" s="3834">
        <v>450075</v>
      </c>
      <c r="E15" s="3833">
        <v>2953845</v>
      </c>
      <c r="F15" s="3833">
        <v>452885</v>
      </c>
      <c r="G15" s="3833">
        <v>3040033</v>
      </c>
      <c r="H15" s="3833">
        <v>451476</v>
      </c>
      <c r="I15" s="3833">
        <v>3227984</v>
      </c>
      <c r="J15" s="3833">
        <v>631230</v>
      </c>
      <c r="K15" s="3833">
        <v>3394919</v>
      </c>
      <c r="L15" s="3833">
        <v>451828</v>
      </c>
      <c r="M15" s="3842"/>
      <c r="N15" s="3842"/>
      <c r="O15" s="3842"/>
      <c r="P15" s="3842"/>
      <c r="Q15" s="3842"/>
      <c r="R15" s="3842"/>
      <c r="S15" s="3842"/>
      <c r="T15" s="3842"/>
      <c r="U15" s="3842"/>
      <c r="V15" s="3842"/>
    </row>
    <row r="16" spans="1:22" s="3813" customFormat="1" ht="18" customHeight="1">
      <c r="A16" s="3840" t="s">
        <v>1809</v>
      </c>
      <c r="B16" s="3839" t="s">
        <v>107</v>
      </c>
      <c r="C16" s="3834">
        <v>1313746</v>
      </c>
      <c r="D16" s="3834">
        <v>195566</v>
      </c>
      <c r="E16" s="3833">
        <v>1181765</v>
      </c>
      <c r="F16" s="3833">
        <v>183362</v>
      </c>
      <c r="G16" s="3833">
        <v>1099278</v>
      </c>
      <c r="H16" s="3833">
        <v>189460</v>
      </c>
      <c r="I16" s="3833">
        <v>1060901</v>
      </c>
      <c r="J16" s="3833">
        <v>261746</v>
      </c>
      <c r="K16" s="3833">
        <v>916977</v>
      </c>
      <c r="L16" s="3833">
        <v>253935</v>
      </c>
      <c r="M16" s="3842"/>
      <c r="N16" s="3842"/>
      <c r="O16" s="3842"/>
      <c r="P16" s="3842"/>
      <c r="Q16" s="3842"/>
      <c r="R16" s="3842"/>
      <c r="S16" s="3842"/>
      <c r="T16" s="3842"/>
      <c r="U16" s="3842"/>
      <c r="V16" s="3842"/>
    </row>
    <row r="17" spans="1:22" s="3813" customFormat="1" ht="18" customHeight="1">
      <c r="A17" s="3840" t="s">
        <v>978</v>
      </c>
      <c r="B17" s="3839" t="s">
        <v>109</v>
      </c>
      <c r="C17" s="3834">
        <v>3810091</v>
      </c>
      <c r="D17" s="3834">
        <v>746076</v>
      </c>
      <c r="E17" s="3833">
        <v>3651286</v>
      </c>
      <c r="F17" s="3833">
        <v>725915</v>
      </c>
      <c r="G17" s="3833">
        <v>3425472</v>
      </c>
      <c r="H17" s="3833">
        <v>735991</v>
      </c>
      <c r="I17" s="3833">
        <v>2783284</v>
      </c>
      <c r="J17" s="3833">
        <v>1029965</v>
      </c>
      <c r="K17" s="3833">
        <v>3281103</v>
      </c>
      <c r="L17" s="3833">
        <v>973472</v>
      </c>
      <c r="M17" s="3842"/>
      <c r="N17" s="3842"/>
      <c r="O17" s="3842"/>
      <c r="P17" s="3842"/>
      <c r="Q17" s="3842"/>
      <c r="R17" s="3842"/>
      <c r="S17" s="3842"/>
      <c r="T17" s="3842"/>
      <c r="U17" s="3842"/>
      <c r="V17" s="3842"/>
    </row>
    <row r="18" spans="1:22" s="3813" customFormat="1" ht="18" customHeight="1">
      <c r="A18" s="3840" t="s">
        <v>210</v>
      </c>
      <c r="B18" s="3839" t="s">
        <v>111</v>
      </c>
      <c r="C18" s="3834">
        <v>1378214</v>
      </c>
      <c r="D18" s="3834">
        <v>217564</v>
      </c>
      <c r="E18" s="3833">
        <v>1328997</v>
      </c>
      <c r="F18" s="3833">
        <v>221551</v>
      </c>
      <c r="G18" s="3833">
        <v>1340043</v>
      </c>
      <c r="H18" s="3833">
        <v>219552</v>
      </c>
      <c r="I18" s="3833">
        <v>1132274</v>
      </c>
      <c r="J18" s="3833">
        <v>308603</v>
      </c>
      <c r="K18" s="3833">
        <v>956094</v>
      </c>
      <c r="L18" s="3833">
        <v>272051</v>
      </c>
      <c r="M18" s="3842"/>
      <c r="N18" s="3842"/>
      <c r="O18" s="3842"/>
      <c r="P18" s="3842"/>
      <c r="Q18" s="3842"/>
      <c r="R18" s="3842"/>
      <c r="S18" s="3842"/>
      <c r="T18" s="3842"/>
      <c r="U18" s="3842"/>
      <c r="V18" s="3842"/>
    </row>
    <row r="19" spans="1:22" s="3813" customFormat="1" ht="18" customHeight="1">
      <c r="A19" s="3840" t="s">
        <v>979</v>
      </c>
      <c r="B19" s="3839" t="s">
        <v>113</v>
      </c>
      <c r="C19" s="3834">
        <v>1495459</v>
      </c>
      <c r="D19" s="3834">
        <v>431251</v>
      </c>
      <c r="E19" s="3833">
        <v>1573697</v>
      </c>
      <c r="F19" s="3833">
        <v>394699</v>
      </c>
      <c r="G19" s="3833">
        <v>1615035</v>
      </c>
      <c r="H19" s="3833">
        <v>412970</v>
      </c>
      <c r="I19" s="3833">
        <v>1530423</v>
      </c>
      <c r="J19" s="3833">
        <v>574016</v>
      </c>
      <c r="K19" s="3833">
        <v>1530667</v>
      </c>
      <c r="L19" s="3833">
        <v>504402</v>
      </c>
      <c r="M19" s="3842"/>
      <c r="N19" s="3842"/>
      <c r="O19" s="3842"/>
      <c r="P19" s="3842"/>
      <c r="Q19" s="3842"/>
      <c r="R19" s="3842"/>
      <c r="S19" s="3842"/>
      <c r="T19" s="3842"/>
      <c r="U19" s="3842"/>
      <c r="V19" s="3842"/>
    </row>
    <row r="20" spans="1:22" s="3813" customFormat="1" ht="18" customHeight="1">
      <c r="A20" s="3840" t="s">
        <v>114</v>
      </c>
      <c r="B20" s="3839" t="s">
        <v>115</v>
      </c>
      <c r="C20" s="3834">
        <v>1871058</v>
      </c>
      <c r="D20" s="3834">
        <v>286851</v>
      </c>
      <c r="E20" s="3833">
        <v>1850826</v>
      </c>
      <c r="F20" s="3833">
        <v>300485</v>
      </c>
      <c r="G20" s="3833">
        <v>1787530</v>
      </c>
      <c r="H20" s="3833">
        <v>293663</v>
      </c>
      <c r="I20" s="3833">
        <v>1676403</v>
      </c>
      <c r="J20" s="3833">
        <v>412027</v>
      </c>
      <c r="K20" s="3833">
        <v>1762725</v>
      </c>
      <c r="L20" s="3833">
        <v>295368</v>
      </c>
      <c r="M20" s="3842"/>
      <c r="N20" s="3842"/>
      <c r="O20" s="3842"/>
      <c r="P20" s="3842"/>
      <c r="Q20" s="3842"/>
      <c r="R20" s="3842"/>
      <c r="S20" s="3842"/>
      <c r="T20" s="3842"/>
      <c r="U20" s="3842"/>
      <c r="V20" s="3842"/>
    </row>
    <row r="21" spans="1:22" s="3813" customFormat="1" ht="18" customHeight="1">
      <c r="A21" s="3840" t="s">
        <v>981</v>
      </c>
      <c r="B21" s="3839" t="s">
        <v>117</v>
      </c>
      <c r="C21" s="3834">
        <v>1045640</v>
      </c>
      <c r="D21" s="3834">
        <v>274547</v>
      </c>
      <c r="E21" s="3833">
        <v>1106966</v>
      </c>
      <c r="F21" s="3833">
        <v>181112</v>
      </c>
      <c r="G21" s="3833">
        <v>1083591</v>
      </c>
      <c r="H21" s="3833">
        <v>227826</v>
      </c>
      <c r="I21" s="3833">
        <v>1035280</v>
      </c>
      <c r="J21" s="3833">
        <v>284591</v>
      </c>
      <c r="K21" s="3833">
        <v>1013350</v>
      </c>
      <c r="L21" s="3833">
        <v>262792</v>
      </c>
      <c r="M21" s="3842"/>
      <c r="Q21" s="3828"/>
      <c r="R21" s="3828"/>
    </row>
    <row r="22" spans="1:22" s="3813" customFormat="1" ht="18" customHeight="1">
      <c r="A22" s="3840" t="s">
        <v>118</v>
      </c>
      <c r="B22" s="3839" t="s">
        <v>119</v>
      </c>
      <c r="C22" s="3834">
        <v>4854023</v>
      </c>
      <c r="D22" s="3834">
        <v>759140</v>
      </c>
      <c r="E22" s="3833">
        <v>4744798</v>
      </c>
      <c r="F22" s="3833">
        <v>728306</v>
      </c>
      <c r="G22" s="3833">
        <v>4685220</v>
      </c>
      <c r="H22" s="3833">
        <v>743718</v>
      </c>
      <c r="I22" s="3833">
        <v>4734874</v>
      </c>
      <c r="J22" s="3833">
        <v>1024439</v>
      </c>
      <c r="K22" s="3833">
        <v>4928595</v>
      </c>
      <c r="L22" s="3833">
        <v>739865</v>
      </c>
      <c r="Q22" s="3828"/>
      <c r="R22" s="3828"/>
    </row>
    <row r="23" spans="1:22" s="3813" customFormat="1" ht="18" customHeight="1">
      <c r="A23" s="3840" t="s">
        <v>982</v>
      </c>
      <c r="B23" s="3839" t="s">
        <v>983</v>
      </c>
      <c r="C23" s="3834">
        <v>1667481</v>
      </c>
      <c r="D23" s="3834">
        <v>273632</v>
      </c>
      <c r="E23" s="3833">
        <v>1579744</v>
      </c>
      <c r="F23" s="3833">
        <v>304347</v>
      </c>
      <c r="G23" s="3833">
        <v>1527741</v>
      </c>
      <c r="H23" s="3833">
        <v>288984</v>
      </c>
      <c r="I23" s="3833">
        <v>1447123</v>
      </c>
      <c r="J23" s="3833">
        <v>402421</v>
      </c>
      <c r="K23" s="3833">
        <v>1245150</v>
      </c>
      <c r="L23" s="3833">
        <v>292824</v>
      </c>
      <c r="Q23" s="3841"/>
      <c r="R23" s="3828"/>
    </row>
    <row r="24" spans="1:22" s="3813" customFormat="1" ht="18" customHeight="1">
      <c r="A24" s="3840" t="s">
        <v>984</v>
      </c>
      <c r="B24" s="3839" t="s">
        <v>2643</v>
      </c>
      <c r="C24" s="3834">
        <v>1763419</v>
      </c>
      <c r="D24" s="3834">
        <v>402597</v>
      </c>
      <c r="E24" s="3833">
        <v>1698591</v>
      </c>
      <c r="F24" s="3833">
        <v>405183</v>
      </c>
      <c r="G24" s="3833">
        <v>1632973</v>
      </c>
      <c r="H24" s="3833">
        <v>403886</v>
      </c>
      <c r="I24" s="3833">
        <v>1604437</v>
      </c>
      <c r="J24" s="3833">
        <v>567927</v>
      </c>
      <c r="K24" s="3833">
        <v>1494684</v>
      </c>
      <c r="L24" s="3833">
        <v>616210</v>
      </c>
      <c r="Q24" s="3828"/>
      <c r="R24" s="3828"/>
    </row>
    <row r="25" spans="1:22" s="3813" customFormat="1" ht="18" customHeight="1">
      <c r="A25" s="3840" t="s">
        <v>1811</v>
      </c>
      <c r="B25" s="3839" t="s">
        <v>125</v>
      </c>
      <c r="C25" s="3834">
        <v>891092</v>
      </c>
      <c r="D25" s="3834">
        <v>201401</v>
      </c>
      <c r="E25" s="3833">
        <v>882607</v>
      </c>
      <c r="F25" s="3833">
        <v>217085</v>
      </c>
      <c r="G25" s="3833">
        <v>919671</v>
      </c>
      <c r="H25" s="3833">
        <v>209242</v>
      </c>
      <c r="I25" s="3833">
        <v>954278</v>
      </c>
      <c r="J25" s="3833">
        <v>303803</v>
      </c>
      <c r="K25" s="3833">
        <v>972541</v>
      </c>
      <c r="L25" s="3833">
        <v>271202</v>
      </c>
      <c r="Q25" s="3828"/>
      <c r="R25" s="3828"/>
    </row>
    <row r="26" spans="1:22" s="3813" customFormat="1" ht="18" customHeight="1">
      <c r="A26" s="3838" t="s">
        <v>985</v>
      </c>
      <c r="B26" s="3837" t="s">
        <v>127</v>
      </c>
      <c r="C26" s="3834">
        <v>326240</v>
      </c>
      <c r="D26" s="3834">
        <v>112863</v>
      </c>
      <c r="E26" s="3833">
        <v>330244</v>
      </c>
      <c r="F26" s="3833">
        <v>115714</v>
      </c>
      <c r="G26" s="3833">
        <v>315448</v>
      </c>
      <c r="H26" s="3833">
        <v>114283</v>
      </c>
      <c r="I26" s="3833">
        <v>303335</v>
      </c>
      <c r="J26" s="3833">
        <v>161931</v>
      </c>
      <c r="K26" s="3833">
        <v>303335</v>
      </c>
      <c r="L26" s="3833">
        <v>178640</v>
      </c>
      <c r="Q26" s="3828"/>
      <c r="R26" s="3828"/>
    </row>
    <row r="27" spans="1:22" s="3813" customFormat="1" ht="18" customHeight="1" thickBot="1">
      <c r="A27" s="3836" t="s">
        <v>2664</v>
      </c>
      <c r="B27" s="3835" t="s">
        <v>129</v>
      </c>
      <c r="C27" s="3834">
        <v>1152716</v>
      </c>
      <c r="D27" s="3834">
        <v>71711</v>
      </c>
      <c r="E27" s="3833">
        <v>1161878</v>
      </c>
      <c r="F27" s="3833">
        <v>79549</v>
      </c>
      <c r="G27" s="3833">
        <v>1109224</v>
      </c>
      <c r="H27" s="3833">
        <v>75626</v>
      </c>
      <c r="I27" s="3833">
        <v>997645</v>
      </c>
      <c r="J27" s="3833">
        <v>108294</v>
      </c>
      <c r="K27" s="3833">
        <v>1048629</v>
      </c>
      <c r="L27" s="3833">
        <v>98606</v>
      </c>
      <c r="Q27" s="3828"/>
      <c r="R27" s="3828"/>
    </row>
    <row r="28" spans="1:22" s="3813" customFormat="1" ht="18" customHeight="1">
      <c r="A28" s="3832" t="s">
        <v>424</v>
      </c>
      <c r="B28" s="3831" t="s">
        <v>131</v>
      </c>
      <c r="C28" s="3830">
        <f>SUM(C8:C27)</f>
        <v>53574376</v>
      </c>
      <c r="D28" s="3830">
        <f>SUM(D8:D27)</f>
        <v>11672310</v>
      </c>
      <c r="E28" s="3830">
        <f>SUM(E8:E27)</f>
        <v>53189372</v>
      </c>
      <c r="F28" s="3830">
        <f>SUM(F8:F27)</f>
        <v>11435327</v>
      </c>
      <c r="G28" s="3830">
        <f>SUM(G8:G27)</f>
        <v>51260205</v>
      </c>
      <c r="H28" s="3830">
        <f>SUM(H8:H27)</f>
        <v>12075030</v>
      </c>
      <c r="I28" s="3830">
        <f>SUM(I8:I27)</f>
        <v>49615932</v>
      </c>
      <c r="J28" s="3830">
        <f>SUM(J8:J27)</f>
        <v>16474961</v>
      </c>
      <c r="K28" s="3829">
        <f>SUM(K8:K27)</f>
        <v>49817811</v>
      </c>
      <c r="L28" s="3829">
        <f>SUM(L8:L27)</f>
        <v>14529099</v>
      </c>
      <c r="Q28" s="3828"/>
      <c r="R28" s="3828"/>
    </row>
    <row r="29" spans="1:22" s="3813" customFormat="1" ht="18" customHeight="1">
      <c r="A29" s="3827" t="s">
        <v>2663</v>
      </c>
      <c r="B29" s="3826" t="s">
        <v>2662</v>
      </c>
      <c r="C29" s="3825">
        <f>C28+D28</f>
        <v>65246686</v>
      </c>
      <c r="D29" s="3824"/>
      <c r="E29" s="3825">
        <f>E28+F28</f>
        <v>64624699</v>
      </c>
      <c r="F29" s="3824"/>
      <c r="G29" s="3825">
        <f>G28+H28</f>
        <v>63335235</v>
      </c>
      <c r="H29" s="3824"/>
      <c r="I29" s="3825">
        <f>J28+I28</f>
        <v>66090893</v>
      </c>
      <c r="J29" s="3824"/>
      <c r="K29" s="3825">
        <f>K28+L28</f>
        <v>64346910</v>
      </c>
      <c r="L29" s="3824"/>
      <c r="Q29" s="3823"/>
      <c r="R29" s="3823"/>
    </row>
    <row r="30" spans="1:22" s="3813" customFormat="1" ht="18" customHeight="1">
      <c r="A30" s="3822" t="s">
        <v>2661</v>
      </c>
      <c r="B30" s="3821"/>
      <c r="C30" s="3820">
        <v>2.2000000000000002</v>
      </c>
      <c r="D30" s="3819"/>
      <c r="E30" s="3820">
        <v>2.2000000000000002</v>
      </c>
      <c r="F30" s="3819"/>
      <c r="G30" s="3820">
        <v>2.1</v>
      </c>
      <c r="H30" s="3819"/>
      <c r="I30" s="3820">
        <v>2.1</v>
      </c>
      <c r="J30" s="3819"/>
      <c r="K30" s="3820">
        <v>2</v>
      </c>
      <c r="L30" s="3819"/>
      <c r="O30" s="3818"/>
    </row>
    <row r="31" spans="1:22" s="3813" customFormat="1" ht="18" customHeight="1">
      <c r="A31" s="3817" t="s">
        <v>2660</v>
      </c>
      <c r="B31" s="3816"/>
      <c r="C31" s="3815"/>
      <c r="D31" s="3814"/>
      <c r="E31" s="3815"/>
      <c r="F31" s="3814"/>
      <c r="G31" s="3815"/>
      <c r="H31" s="3814"/>
      <c r="I31" s="3815"/>
      <c r="J31" s="3814"/>
      <c r="K31" s="3815"/>
      <c r="L31" s="3814"/>
    </row>
    <row r="32" spans="1:22">
      <c r="A32" s="3812"/>
      <c r="B32" s="3811"/>
      <c r="F32" s="3809"/>
      <c r="G32" s="3809"/>
      <c r="H32" s="3809"/>
      <c r="I32" s="3809"/>
      <c r="J32" s="3809"/>
      <c r="K32" s="3809"/>
      <c r="L32" s="3810"/>
    </row>
    <row r="33" spans="3:12">
      <c r="L33" s="3810"/>
    </row>
    <row r="34" spans="3:12">
      <c r="C34" s="3809"/>
      <c r="D34" s="3809"/>
      <c r="E34" s="3809"/>
      <c r="F34" s="3809"/>
      <c r="G34" s="3809"/>
      <c r="H34" s="3809"/>
      <c r="I34" s="3809"/>
      <c r="J34" s="3809"/>
    </row>
    <row r="35" spans="3:12">
      <c r="C35" s="3809"/>
      <c r="D35" s="3809"/>
      <c r="E35" s="3809"/>
      <c r="F35" s="3809"/>
      <c r="G35" s="3809"/>
      <c r="H35" s="3809"/>
      <c r="I35" s="3809"/>
      <c r="J35" s="3809"/>
    </row>
    <row r="36" spans="3:12">
      <c r="C36" s="3809"/>
      <c r="D36" s="3809"/>
      <c r="E36" s="3809"/>
      <c r="F36" s="3809"/>
      <c r="G36" s="3809"/>
      <c r="H36" s="3809"/>
      <c r="I36" s="3809"/>
      <c r="J36" s="3809"/>
    </row>
    <row r="37" spans="3:12">
      <c r="C37" s="3809"/>
      <c r="D37" s="3809"/>
      <c r="E37" s="3809"/>
      <c r="F37" s="3809"/>
      <c r="G37" s="3809"/>
      <c r="H37" s="3809"/>
      <c r="I37" s="3809"/>
      <c r="J37" s="3809"/>
    </row>
    <row r="38" spans="3:12">
      <c r="C38" s="3809"/>
      <c r="D38" s="3809"/>
      <c r="E38" s="3809"/>
      <c r="F38" s="3809"/>
      <c r="G38" s="3809"/>
      <c r="H38" s="3809"/>
      <c r="I38" s="3809"/>
      <c r="J38" s="3809"/>
    </row>
    <row r="39" spans="3:12">
      <c r="C39" s="3809"/>
      <c r="D39" s="3809"/>
      <c r="E39" s="3809"/>
      <c r="F39" s="3809"/>
      <c r="G39" s="3809"/>
      <c r="H39" s="3809"/>
      <c r="I39" s="3809"/>
      <c r="J39" s="3809"/>
    </row>
    <row r="40" spans="3:12">
      <c r="C40" s="3809"/>
      <c r="D40" s="3809"/>
      <c r="E40" s="3809"/>
      <c r="F40" s="3809"/>
      <c r="G40" s="3809"/>
      <c r="H40" s="3809"/>
      <c r="I40" s="3809"/>
      <c r="J40" s="3809"/>
    </row>
    <row r="41" spans="3:12">
      <c r="C41" s="3809"/>
      <c r="D41" s="3809"/>
      <c r="E41" s="3809"/>
      <c r="F41" s="3809"/>
      <c r="G41" s="3809"/>
      <c r="H41" s="3809"/>
      <c r="I41" s="3809"/>
      <c r="J41" s="3809"/>
    </row>
    <row r="42" spans="3:12">
      <c r="C42" s="3809"/>
      <c r="D42" s="3809"/>
      <c r="E42" s="3809"/>
      <c r="F42" s="3809"/>
      <c r="G42" s="3809"/>
      <c r="H42" s="3809"/>
      <c r="I42" s="3809"/>
      <c r="J42" s="3809"/>
    </row>
    <row r="43" spans="3:12">
      <c r="C43" s="3809"/>
      <c r="D43" s="3809"/>
      <c r="E43" s="3809"/>
      <c r="F43" s="3809"/>
      <c r="G43" s="3809"/>
      <c r="H43" s="3809"/>
      <c r="I43" s="3809"/>
      <c r="J43" s="3809"/>
    </row>
    <row r="44" spans="3:12">
      <c r="C44" s="3809"/>
      <c r="D44" s="3809"/>
      <c r="E44" s="3809"/>
      <c r="F44" s="3809"/>
      <c r="G44" s="3809"/>
      <c r="H44" s="3809"/>
      <c r="I44" s="3809"/>
      <c r="J44" s="3809"/>
    </row>
    <row r="45" spans="3:12">
      <c r="C45" s="3809"/>
      <c r="D45" s="3809"/>
      <c r="E45" s="3809"/>
      <c r="F45" s="3809"/>
      <c r="G45" s="3809"/>
      <c r="H45" s="3809"/>
      <c r="I45" s="3809"/>
      <c r="J45" s="3809"/>
    </row>
    <row r="46" spans="3:12">
      <c r="C46" s="3809"/>
      <c r="D46" s="3809"/>
      <c r="E46" s="3809"/>
      <c r="F46" s="3809"/>
      <c r="G46" s="3809"/>
      <c r="H46" s="3809"/>
      <c r="I46" s="3809"/>
      <c r="J46" s="3809"/>
    </row>
    <row r="47" spans="3:12">
      <c r="C47" s="3809"/>
      <c r="D47" s="3809"/>
      <c r="E47" s="3809"/>
      <c r="F47" s="3809"/>
      <c r="G47" s="3809"/>
      <c r="H47" s="3809"/>
      <c r="I47" s="3809"/>
      <c r="J47" s="3809"/>
    </row>
    <row r="48" spans="3:12">
      <c r="C48" s="3809"/>
      <c r="D48" s="3809"/>
      <c r="E48" s="3809"/>
      <c r="F48" s="3809"/>
      <c r="G48" s="3809"/>
      <c r="H48" s="3809"/>
      <c r="I48" s="3809"/>
      <c r="J48" s="3809"/>
    </row>
    <row r="49" spans="3:10">
      <c r="C49" s="3809"/>
      <c r="D49" s="3809"/>
      <c r="E49" s="3809"/>
      <c r="F49" s="3809"/>
      <c r="G49" s="3809"/>
      <c r="H49" s="3809"/>
      <c r="I49" s="3809"/>
      <c r="J49" s="3809"/>
    </row>
    <row r="50" spans="3:10">
      <c r="C50" s="3809"/>
      <c r="D50" s="3809"/>
      <c r="E50" s="3809"/>
      <c r="F50" s="3809"/>
      <c r="G50" s="3809"/>
      <c r="H50" s="3809"/>
      <c r="I50" s="3809"/>
      <c r="J50" s="3809"/>
    </row>
  </sheetData>
  <mergeCells count="15">
    <mergeCell ref="A1:L1"/>
    <mergeCell ref="A2:L2"/>
    <mergeCell ref="Q29:R29"/>
    <mergeCell ref="K29:L29"/>
    <mergeCell ref="G29:H29"/>
    <mergeCell ref="C29:D29"/>
    <mergeCell ref="E29:F29"/>
    <mergeCell ref="I29:J29"/>
    <mergeCell ref="K30:L31"/>
    <mergeCell ref="I30:J31"/>
    <mergeCell ref="A30:B30"/>
    <mergeCell ref="A31:B31"/>
    <mergeCell ref="G30:H31"/>
    <mergeCell ref="C30:D31"/>
    <mergeCell ref="E30:F31"/>
  </mergeCells>
  <printOptions horizontalCentered="1" verticalCentered="1"/>
  <pageMargins left="0.39370078740157483" right="0.39370078740157483" top="0.59055118110236227" bottom="0.59055118110236227" header="0.51181102362204722" footer="0.51181102362204722"/>
  <pageSetup paperSize="9" scale="84"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07DDA-A350-4FD6-955E-E27DEB276B51}">
  <dimension ref="A1:H26"/>
  <sheetViews>
    <sheetView showGridLines="0" zoomScale="75" zoomScaleNormal="75" workbookViewId="0">
      <selection activeCell="J34" sqref="J34"/>
    </sheetView>
  </sheetViews>
  <sheetFormatPr defaultRowHeight="15.75"/>
  <cols>
    <col min="1" max="1" width="13.7109375" style="1480" customWidth="1"/>
    <col min="2" max="2" width="16.42578125" style="3860" customWidth="1"/>
    <col min="3" max="3" width="14.7109375" style="3860" customWidth="1"/>
    <col min="4" max="4" width="14.140625" style="3859" customWidth="1"/>
    <col min="5" max="5" width="22" style="3859" customWidth="1"/>
    <col min="6" max="6" width="20.28515625" style="3859" bestFit="1" customWidth="1"/>
    <col min="7" max="7" width="16.85546875" style="3859" customWidth="1"/>
    <col min="8" max="16384" width="9.140625" style="3859"/>
  </cols>
  <sheetData>
    <row r="1" spans="1:8" ht="18">
      <c r="A1" s="3923" t="s">
        <v>2695</v>
      </c>
      <c r="B1" s="3923"/>
      <c r="C1" s="3923"/>
      <c r="D1" s="3923"/>
      <c r="E1" s="3923"/>
      <c r="F1" s="3923"/>
      <c r="G1" s="3923"/>
    </row>
    <row r="2" spans="1:8" s="1480" customFormat="1">
      <c r="A2" s="3922" t="s">
        <v>2694</v>
      </c>
      <c r="B2" s="3922"/>
      <c r="C2" s="3922"/>
      <c r="D2" s="3922"/>
      <c r="E2" s="3922"/>
      <c r="F2" s="3922"/>
      <c r="G2" s="3922"/>
    </row>
    <row r="3" spans="1:8" s="1480" customFormat="1">
      <c r="A3" s="3864" t="s">
        <v>2693</v>
      </c>
      <c r="B3" s="3921"/>
      <c r="C3" s="3921"/>
      <c r="D3" s="3863"/>
      <c r="E3" s="3863"/>
      <c r="F3" s="3863"/>
      <c r="G3" s="3920" t="s">
        <v>2692</v>
      </c>
    </row>
    <row r="4" spans="1:8" ht="24.95" customHeight="1">
      <c r="A4" s="3917"/>
      <c r="B4" s="3919" t="s">
        <v>2691</v>
      </c>
      <c r="C4" s="3918" t="s">
        <v>2690</v>
      </c>
      <c r="D4" s="3917" t="s">
        <v>2689</v>
      </c>
      <c r="E4" s="3916"/>
      <c r="F4" s="3917" t="s">
        <v>2688</v>
      </c>
      <c r="G4" s="3916"/>
    </row>
    <row r="5" spans="1:8" ht="39" customHeight="1">
      <c r="A5" s="3906"/>
      <c r="B5" s="3911"/>
      <c r="C5" s="3915"/>
      <c r="D5" s="3914" t="s">
        <v>2687</v>
      </c>
      <c r="E5" s="3913"/>
      <c r="F5" s="3914" t="s">
        <v>2686</v>
      </c>
      <c r="G5" s="3913"/>
    </row>
    <row r="6" spans="1:8" ht="47.25" customHeight="1">
      <c r="A6" s="3912" t="s">
        <v>2685</v>
      </c>
      <c r="B6" s="3911"/>
      <c r="C6" s="3910" t="s">
        <v>2684</v>
      </c>
      <c r="D6" s="3909" t="s">
        <v>2683</v>
      </c>
      <c r="E6" s="3908" t="s">
        <v>2682</v>
      </c>
      <c r="F6" s="3908" t="s">
        <v>2681</v>
      </c>
      <c r="G6" s="3907" t="s">
        <v>2680</v>
      </c>
    </row>
    <row r="7" spans="1:8" ht="15" customHeight="1">
      <c r="A7" s="3906"/>
      <c r="B7" s="3905"/>
      <c r="C7" s="3904"/>
      <c r="D7" s="3903" t="s">
        <v>2679</v>
      </c>
      <c r="E7" s="3902" t="s">
        <v>2678</v>
      </c>
      <c r="F7" s="3901" t="s">
        <v>2677</v>
      </c>
      <c r="G7" s="3901" t="s">
        <v>994</v>
      </c>
    </row>
    <row r="8" spans="1:8" ht="21.95" customHeight="1">
      <c r="A8" s="3900" t="s">
        <v>969</v>
      </c>
      <c r="B8" s="3899" t="s">
        <v>91</v>
      </c>
      <c r="C8" s="3898">
        <v>60531</v>
      </c>
      <c r="D8" s="3898">
        <v>78</v>
      </c>
      <c r="E8" s="3896">
        <f>C8/D8</f>
        <v>776.03846153846155</v>
      </c>
      <c r="F8" s="3897">
        <v>286</v>
      </c>
      <c r="G8" s="3896">
        <f>C8/F8</f>
        <v>211.64685314685315</v>
      </c>
    </row>
    <row r="9" spans="1:8" ht="21.95" customHeight="1">
      <c r="A9" s="3895" t="s">
        <v>206</v>
      </c>
      <c r="B9" s="3892" t="s">
        <v>93</v>
      </c>
      <c r="C9" s="3891">
        <v>92938</v>
      </c>
      <c r="D9" s="3891">
        <v>71</v>
      </c>
      <c r="E9" s="3879">
        <f>C9/D9</f>
        <v>1308.9859154929577</v>
      </c>
      <c r="F9" s="3890">
        <v>270</v>
      </c>
      <c r="G9" s="3879">
        <f>C9/F9</f>
        <v>344.21481481481482</v>
      </c>
      <c r="H9" s="3894" t="s">
        <v>217</v>
      </c>
    </row>
    <row r="10" spans="1:8" ht="21.95" customHeight="1">
      <c r="A10" s="3893" t="s">
        <v>973</v>
      </c>
      <c r="B10" s="3892" t="s">
        <v>99</v>
      </c>
      <c r="C10" s="3891">
        <v>31674</v>
      </c>
      <c r="D10" s="3891">
        <v>30</v>
      </c>
      <c r="E10" s="3879">
        <f>C10/D10</f>
        <v>1055.8</v>
      </c>
      <c r="F10" s="3890">
        <v>104</v>
      </c>
      <c r="G10" s="3879">
        <f>C10/F10</f>
        <v>304.55769230769232</v>
      </c>
    </row>
    <row r="11" spans="1:8" ht="21.95" customHeight="1">
      <c r="A11" s="3893" t="s">
        <v>974</v>
      </c>
      <c r="B11" s="3892" t="s">
        <v>101</v>
      </c>
      <c r="C11" s="3891">
        <v>15739</v>
      </c>
      <c r="D11" s="3891">
        <v>22</v>
      </c>
      <c r="E11" s="3879">
        <f>C11/D11</f>
        <v>715.40909090909088</v>
      </c>
      <c r="F11" s="3890">
        <v>74</v>
      </c>
      <c r="G11" s="3879">
        <f>C11/F11</f>
        <v>212.68918918918919</v>
      </c>
    </row>
    <row r="12" spans="1:8" ht="21.95" customHeight="1">
      <c r="A12" s="3893" t="s">
        <v>976</v>
      </c>
      <c r="B12" s="3892" t="s">
        <v>103</v>
      </c>
      <c r="C12" s="3891">
        <v>35260</v>
      </c>
      <c r="D12" s="3891">
        <v>54</v>
      </c>
      <c r="E12" s="3879">
        <f>C12/D12</f>
        <v>652.96296296296293</v>
      </c>
      <c r="F12" s="3890">
        <v>179</v>
      </c>
      <c r="G12" s="3879">
        <f>C12/F12</f>
        <v>196.9832402234637</v>
      </c>
    </row>
    <row r="13" spans="1:8" ht="21.95" customHeight="1">
      <c r="A13" s="3893" t="s">
        <v>108</v>
      </c>
      <c r="B13" s="3892" t="s">
        <v>109</v>
      </c>
      <c r="C13" s="3891">
        <v>20712</v>
      </c>
      <c r="D13" s="3891">
        <v>29</v>
      </c>
      <c r="E13" s="3879">
        <f>C13/D13</f>
        <v>714.20689655172418</v>
      </c>
      <c r="F13" s="3890">
        <v>104</v>
      </c>
      <c r="G13" s="3879">
        <f>C13/F13</f>
        <v>199.15384615384616</v>
      </c>
    </row>
    <row r="14" spans="1:8" ht="21.95" customHeight="1">
      <c r="A14" s="3893" t="s">
        <v>979</v>
      </c>
      <c r="B14" s="3892" t="s">
        <v>113</v>
      </c>
      <c r="C14" s="3891">
        <v>9717</v>
      </c>
      <c r="D14" s="3891">
        <v>22</v>
      </c>
      <c r="E14" s="3879">
        <f>C14/D14</f>
        <v>441.68181818181819</v>
      </c>
      <c r="F14" s="3890">
        <v>64</v>
      </c>
      <c r="G14" s="3879">
        <f>C14/F14</f>
        <v>151.828125</v>
      </c>
    </row>
    <row r="15" spans="1:8" ht="21.95" customHeight="1">
      <c r="A15" s="3893" t="s">
        <v>114</v>
      </c>
      <c r="B15" s="3892" t="s">
        <v>980</v>
      </c>
      <c r="C15" s="3891">
        <v>7323</v>
      </c>
      <c r="D15" s="3891">
        <v>13</v>
      </c>
      <c r="E15" s="3879">
        <f>C15/D15</f>
        <v>563.30769230769226</v>
      </c>
      <c r="F15" s="3890">
        <v>42</v>
      </c>
      <c r="G15" s="3879">
        <f>C15/F15</f>
        <v>174.35714285714286</v>
      </c>
    </row>
    <row r="16" spans="1:8" ht="21.95" customHeight="1">
      <c r="A16" s="3889" t="s">
        <v>981</v>
      </c>
      <c r="B16" s="3888" t="s">
        <v>117</v>
      </c>
      <c r="C16" s="3887">
        <v>3391</v>
      </c>
      <c r="D16" s="3886">
        <v>12</v>
      </c>
      <c r="E16" s="3879">
        <f>C16/D16</f>
        <v>282.58333333333331</v>
      </c>
      <c r="F16" s="3885">
        <v>38</v>
      </c>
      <c r="G16" s="3879">
        <f>C16/F16</f>
        <v>89.236842105263165</v>
      </c>
    </row>
    <row r="17" spans="1:7" ht="21.95" customHeight="1">
      <c r="A17" s="3884" t="s">
        <v>118</v>
      </c>
      <c r="B17" s="3883" t="s">
        <v>2676</v>
      </c>
      <c r="C17" s="3882">
        <v>11858</v>
      </c>
      <c r="D17" s="3881">
        <v>16</v>
      </c>
      <c r="E17" s="3879">
        <f>C17/D17</f>
        <v>741.125</v>
      </c>
      <c r="F17" s="3880">
        <v>50</v>
      </c>
      <c r="G17" s="3879">
        <f>C17/F17</f>
        <v>237.16</v>
      </c>
    </row>
    <row r="18" spans="1:7" ht="21.95" customHeight="1">
      <c r="A18" s="3889" t="s">
        <v>120</v>
      </c>
      <c r="B18" s="3888" t="s">
        <v>121</v>
      </c>
      <c r="C18" s="3887">
        <v>3469</v>
      </c>
      <c r="D18" s="3886">
        <v>12</v>
      </c>
      <c r="E18" s="3879">
        <f>C18/D18</f>
        <v>289.08333333333331</v>
      </c>
      <c r="F18" s="3885">
        <v>56</v>
      </c>
      <c r="G18" s="3879">
        <f>C18/F18</f>
        <v>61.946428571428569</v>
      </c>
    </row>
    <row r="19" spans="1:7" ht="21.95" customHeight="1">
      <c r="A19" s="3884" t="s">
        <v>213</v>
      </c>
      <c r="B19" s="3883" t="s">
        <v>123</v>
      </c>
      <c r="C19" s="3882">
        <v>6155</v>
      </c>
      <c r="D19" s="3881">
        <v>14</v>
      </c>
      <c r="E19" s="3879">
        <f>C19/D19</f>
        <v>439.64285714285717</v>
      </c>
      <c r="F19" s="3880">
        <v>45</v>
      </c>
      <c r="G19" s="3879">
        <f>C19/F19</f>
        <v>136.77777777777777</v>
      </c>
    </row>
    <row r="20" spans="1:7" ht="21.95" customHeight="1" thickBot="1">
      <c r="A20" s="3878" t="s">
        <v>124</v>
      </c>
      <c r="B20" s="3877" t="s">
        <v>125</v>
      </c>
      <c r="C20" s="3876">
        <v>4216</v>
      </c>
      <c r="D20" s="3875">
        <v>14</v>
      </c>
      <c r="E20" s="3873">
        <f>C20/D20</f>
        <v>301.14285714285717</v>
      </c>
      <c r="F20" s="3874">
        <v>40</v>
      </c>
      <c r="G20" s="3873">
        <f>C20/F20</f>
        <v>105.4</v>
      </c>
    </row>
    <row r="21" spans="1:7" ht="21.95" customHeight="1">
      <c r="A21" s="3872" t="s">
        <v>424</v>
      </c>
      <c r="B21" s="3871" t="s">
        <v>131</v>
      </c>
      <c r="C21" s="3870">
        <f>SUM(C8:C20)</f>
        <v>302983</v>
      </c>
      <c r="D21" s="3870">
        <f>SUM(D8:D20)</f>
        <v>387</v>
      </c>
      <c r="E21" s="3869">
        <f>C21/D21</f>
        <v>782.90180878552974</v>
      </c>
      <c r="F21" s="3870">
        <f>SUM(F8:F20)</f>
        <v>1352</v>
      </c>
      <c r="G21" s="3869">
        <f>C21/F21</f>
        <v>224.09985207100593</v>
      </c>
    </row>
    <row r="22" spans="1:7" ht="14.25">
      <c r="A22" s="3868"/>
      <c r="B22" s="3867"/>
      <c r="C22" s="3867"/>
      <c r="D22" s="3866"/>
      <c r="E22" s="3866"/>
      <c r="F22" s="3866"/>
      <c r="G22" s="3865" t="s">
        <v>2675</v>
      </c>
    </row>
    <row r="23" spans="1:7" ht="15">
      <c r="A23" s="3864"/>
      <c r="B23" s="3862"/>
      <c r="C23" s="3862"/>
      <c r="D23" s="3861"/>
      <c r="E23" s="3861"/>
      <c r="F23" s="3861"/>
      <c r="G23" s="3861"/>
    </row>
    <row r="24" spans="1:7" ht="15">
      <c r="A24" s="3863"/>
      <c r="B24" s="3862"/>
      <c r="C24" s="3862"/>
      <c r="D24" s="3861"/>
      <c r="E24" s="3861"/>
      <c r="F24" s="3861"/>
      <c r="G24" s="3861"/>
    </row>
    <row r="25" spans="1:7" ht="15">
      <c r="A25" s="3863"/>
      <c r="B25" s="3862"/>
      <c r="C25" s="3862"/>
      <c r="D25" s="3861"/>
      <c r="E25" s="3861"/>
      <c r="F25" s="3861"/>
      <c r="G25" s="3861"/>
    </row>
    <row r="26" spans="1:7" ht="15">
      <c r="A26" s="3863"/>
      <c r="B26" s="3862"/>
      <c r="C26" s="3862"/>
      <c r="D26" s="3861"/>
      <c r="E26" s="3861"/>
      <c r="F26" s="3861"/>
      <c r="G26" s="3861"/>
    </row>
  </sheetData>
  <mergeCells count="5">
    <mergeCell ref="C4:C5"/>
    <mergeCell ref="C6:C7"/>
    <mergeCell ref="A1:G1"/>
    <mergeCell ref="A2:G2"/>
    <mergeCell ref="B4:B7"/>
  </mergeCells>
  <printOptions horizontalCentered="1" verticalCentered="1"/>
  <pageMargins left="0.70866141732283472" right="0.70866141732283472" top="0.23622047244094491" bottom="0.39370078740157483" header="0.51181102362204722" footer="0.51181102362204722"/>
  <pageSetup paperSize="9" orientation="landscape" horizontalDpi="4294967292" verticalDpi="4294967292"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E7EC9-A348-42D8-B43F-6BBD5B9E1394}">
  <dimension ref="A1:M21"/>
  <sheetViews>
    <sheetView showGridLines="0" zoomScale="75" zoomScaleNormal="75" workbookViewId="0">
      <selection activeCell="M36" sqref="M36"/>
    </sheetView>
  </sheetViews>
  <sheetFormatPr defaultRowHeight="12.75"/>
  <cols>
    <col min="1" max="2" width="14.7109375" style="655" customWidth="1"/>
    <col min="3" max="10" width="12.7109375" style="655" customWidth="1"/>
    <col min="11" max="16384" width="9.140625" style="655"/>
  </cols>
  <sheetData>
    <row r="1" spans="1:13" ht="18.75" customHeight="1">
      <c r="A1" s="3958" t="s">
        <v>2719</v>
      </c>
      <c r="B1" s="3958"/>
      <c r="C1" s="3958"/>
      <c r="D1" s="3958"/>
      <c r="E1" s="3958"/>
      <c r="F1" s="3958"/>
      <c r="G1" s="3958"/>
      <c r="H1" s="3958"/>
      <c r="I1" s="3958"/>
      <c r="J1" s="3958"/>
    </row>
    <row r="2" spans="1:13" s="780" customFormat="1" ht="15.75">
      <c r="A2" s="3957" t="s">
        <v>2718</v>
      </c>
      <c r="B2" s="3957"/>
      <c r="C2" s="3957"/>
      <c r="D2" s="3957"/>
      <c r="E2" s="3957"/>
      <c r="F2" s="3957"/>
      <c r="G2" s="3957"/>
      <c r="H2" s="3957"/>
      <c r="I2" s="3957"/>
      <c r="J2" s="3957"/>
    </row>
    <row r="3" spans="1:13" s="613" customFormat="1" ht="15.75">
      <c r="A3" s="613" t="s">
        <v>2717</v>
      </c>
      <c r="J3" s="613" t="s">
        <v>2716</v>
      </c>
    </row>
    <row r="4" spans="1:13" ht="21" customHeight="1">
      <c r="A4" s="3956" t="s">
        <v>2715</v>
      </c>
      <c r="B4" s="3955" t="s">
        <v>2714</v>
      </c>
      <c r="C4" s="3954" t="s">
        <v>2713</v>
      </c>
      <c r="D4" s="3953"/>
      <c r="E4" s="3953"/>
      <c r="F4" s="3953"/>
      <c r="G4" s="3953"/>
      <c r="H4" s="3953"/>
      <c r="I4" s="3953"/>
      <c r="J4" s="3952" t="s">
        <v>2712</v>
      </c>
    </row>
    <row r="5" spans="1:13" ht="35.1" customHeight="1">
      <c r="A5" s="3951"/>
      <c r="B5" s="3950"/>
      <c r="C5" s="677" t="s">
        <v>2711</v>
      </c>
      <c r="D5" s="676" t="s">
        <v>2710</v>
      </c>
      <c r="E5" s="677" t="s">
        <v>2709</v>
      </c>
      <c r="F5" s="677" t="s">
        <v>2708</v>
      </c>
      <c r="G5" s="676" t="s">
        <v>2707</v>
      </c>
      <c r="H5" s="676" t="s">
        <v>2706</v>
      </c>
      <c r="I5" s="677" t="s">
        <v>2705</v>
      </c>
      <c r="J5" s="677" t="s">
        <v>424</v>
      </c>
    </row>
    <row r="6" spans="1:13" ht="47.25" customHeight="1">
      <c r="A6" s="3949"/>
      <c r="B6" s="3948"/>
      <c r="C6" s="3946" t="s">
        <v>2704</v>
      </c>
      <c r="D6" s="3947" t="s">
        <v>2703</v>
      </c>
      <c r="E6" s="3946" t="s">
        <v>2702</v>
      </c>
      <c r="F6" s="3946" t="s">
        <v>2701</v>
      </c>
      <c r="G6" s="3947" t="s">
        <v>2700</v>
      </c>
      <c r="H6" s="3947" t="s">
        <v>2699</v>
      </c>
      <c r="I6" s="3946" t="s">
        <v>2698</v>
      </c>
      <c r="J6" s="3945" t="s">
        <v>131</v>
      </c>
    </row>
    <row r="7" spans="1:13" ht="24" customHeight="1">
      <c r="A7" s="3944" t="s">
        <v>969</v>
      </c>
      <c r="B7" s="3943" t="s">
        <v>91</v>
      </c>
      <c r="C7" s="3898">
        <v>22567</v>
      </c>
      <c r="D7" s="3897">
        <v>946</v>
      </c>
      <c r="E7" s="3898">
        <v>2713</v>
      </c>
      <c r="F7" s="3898">
        <v>371</v>
      </c>
      <c r="G7" s="3897">
        <v>12</v>
      </c>
      <c r="H7" s="3897">
        <v>408</v>
      </c>
      <c r="I7" s="3898">
        <v>33514</v>
      </c>
      <c r="J7" s="3898">
        <f>SUM(C7:I7)</f>
        <v>60531</v>
      </c>
    </row>
    <row r="8" spans="1:13" ht="24" customHeight="1">
      <c r="A8" s="3941" t="s">
        <v>206</v>
      </c>
      <c r="B8" s="3940" t="s">
        <v>93</v>
      </c>
      <c r="C8" s="3891">
        <v>23229</v>
      </c>
      <c r="D8" s="3890">
        <v>5148</v>
      </c>
      <c r="E8" s="3891">
        <v>5450</v>
      </c>
      <c r="F8" s="3891">
        <v>814</v>
      </c>
      <c r="G8" s="3890">
        <v>52</v>
      </c>
      <c r="H8" s="3890">
        <v>685</v>
      </c>
      <c r="I8" s="3891">
        <v>57560</v>
      </c>
      <c r="J8" s="3881">
        <f>SUM(C8:I8)</f>
        <v>92938</v>
      </c>
      <c r="K8" s="3942"/>
      <c r="L8" s="3942"/>
      <c r="M8" s="3942"/>
    </row>
    <row r="9" spans="1:13" ht="24" customHeight="1">
      <c r="A9" s="3941" t="s">
        <v>973</v>
      </c>
      <c r="B9" s="3940" t="s">
        <v>99</v>
      </c>
      <c r="C9" s="3891">
        <v>6364</v>
      </c>
      <c r="D9" s="3890">
        <v>944</v>
      </c>
      <c r="E9" s="3891">
        <v>2730</v>
      </c>
      <c r="F9" s="3891">
        <v>114</v>
      </c>
      <c r="G9" s="3890">
        <v>11</v>
      </c>
      <c r="H9" s="3890">
        <v>223</v>
      </c>
      <c r="I9" s="3891">
        <v>21288</v>
      </c>
      <c r="J9" s="3881">
        <f>SUM(C9:I9)</f>
        <v>31674</v>
      </c>
    </row>
    <row r="10" spans="1:13" ht="24" customHeight="1">
      <c r="A10" s="3941" t="s">
        <v>974</v>
      </c>
      <c r="B10" s="3940" t="s">
        <v>101</v>
      </c>
      <c r="C10" s="3891">
        <v>5158</v>
      </c>
      <c r="D10" s="3890">
        <v>549</v>
      </c>
      <c r="E10" s="3891">
        <v>896</v>
      </c>
      <c r="F10" s="3891">
        <v>107</v>
      </c>
      <c r="G10" s="3890">
        <v>3</v>
      </c>
      <c r="H10" s="3890">
        <v>74</v>
      </c>
      <c r="I10" s="3891">
        <v>8952</v>
      </c>
      <c r="J10" s="3881">
        <f>SUM(C10:I10)</f>
        <v>15739</v>
      </c>
    </row>
    <row r="11" spans="1:13" ht="24" customHeight="1">
      <c r="A11" s="3941" t="s">
        <v>976</v>
      </c>
      <c r="B11" s="3940" t="s">
        <v>103</v>
      </c>
      <c r="C11" s="3891">
        <v>11804</v>
      </c>
      <c r="D11" s="3890">
        <v>1167</v>
      </c>
      <c r="E11" s="3891">
        <v>2173</v>
      </c>
      <c r="F11" s="3891">
        <v>288</v>
      </c>
      <c r="G11" s="3890">
        <v>19</v>
      </c>
      <c r="H11" s="3890">
        <v>156</v>
      </c>
      <c r="I11" s="3891">
        <v>19653</v>
      </c>
      <c r="J11" s="3881">
        <f>SUM(C11:I11)</f>
        <v>35260</v>
      </c>
    </row>
    <row r="12" spans="1:13" ht="24" customHeight="1">
      <c r="A12" s="3941" t="s">
        <v>2697</v>
      </c>
      <c r="B12" s="3940" t="s">
        <v>109</v>
      </c>
      <c r="C12" s="3891">
        <v>7642</v>
      </c>
      <c r="D12" s="3890">
        <v>670</v>
      </c>
      <c r="E12" s="3891">
        <v>1262</v>
      </c>
      <c r="F12" s="3891">
        <v>97</v>
      </c>
      <c r="G12" s="3890">
        <v>16</v>
      </c>
      <c r="H12" s="3890">
        <v>143</v>
      </c>
      <c r="I12" s="3891">
        <v>10882</v>
      </c>
      <c r="J12" s="3881">
        <f>SUM(C12:I12)</f>
        <v>20712</v>
      </c>
    </row>
    <row r="13" spans="1:13" ht="24" customHeight="1">
      <c r="A13" s="3941" t="s">
        <v>979</v>
      </c>
      <c r="B13" s="3940" t="s">
        <v>113</v>
      </c>
      <c r="C13" s="3891">
        <v>3070</v>
      </c>
      <c r="D13" s="3890">
        <v>394</v>
      </c>
      <c r="E13" s="3891">
        <v>497</v>
      </c>
      <c r="F13" s="3891">
        <v>61</v>
      </c>
      <c r="G13" s="3890">
        <v>14</v>
      </c>
      <c r="H13" s="3890">
        <v>74</v>
      </c>
      <c r="I13" s="3891">
        <v>5607</v>
      </c>
      <c r="J13" s="3881">
        <f>SUM(C13:I13)</f>
        <v>9717</v>
      </c>
    </row>
    <row r="14" spans="1:13" ht="24" customHeight="1">
      <c r="A14" s="3941" t="s">
        <v>114</v>
      </c>
      <c r="B14" s="3940" t="s">
        <v>980</v>
      </c>
      <c r="C14" s="3891">
        <v>2584</v>
      </c>
      <c r="D14" s="3890">
        <v>342</v>
      </c>
      <c r="E14" s="3891">
        <v>388</v>
      </c>
      <c r="F14" s="3891">
        <v>51</v>
      </c>
      <c r="G14" s="3890">
        <v>5</v>
      </c>
      <c r="H14" s="3890">
        <v>22</v>
      </c>
      <c r="I14" s="3891">
        <v>3931</v>
      </c>
      <c r="J14" s="3881">
        <f>SUM(C14:I14)</f>
        <v>7323</v>
      </c>
    </row>
    <row r="15" spans="1:13" ht="24" customHeight="1">
      <c r="A15" s="3937" t="s">
        <v>981</v>
      </c>
      <c r="B15" s="3936" t="s">
        <v>117</v>
      </c>
      <c r="C15" s="3886">
        <v>1196</v>
      </c>
      <c r="D15" s="3885">
        <v>115</v>
      </c>
      <c r="E15" s="3886">
        <v>193</v>
      </c>
      <c r="F15" s="3886">
        <v>31</v>
      </c>
      <c r="G15" s="3885">
        <v>2</v>
      </c>
      <c r="H15" s="3885">
        <v>53</v>
      </c>
      <c r="I15" s="3886">
        <v>1801</v>
      </c>
      <c r="J15" s="3881">
        <f>SUM(C15:I15)</f>
        <v>3391</v>
      </c>
    </row>
    <row r="16" spans="1:13" ht="24" customHeight="1">
      <c r="A16" s="3939" t="s">
        <v>118</v>
      </c>
      <c r="B16" s="3938" t="s">
        <v>119</v>
      </c>
      <c r="C16" s="3881">
        <v>4942</v>
      </c>
      <c r="D16" s="3880">
        <v>288</v>
      </c>
      <c r="E16" s="3881">
        <v>763</v>
      </c>
      <c r="F16" s="3881">
        <v>84</v>
      </c>
      <c r="G16" s="3880">
        <v>19</v>
      </c>
      <c r="H16" s="3880">
        <v>38</v>
      </c>
      <c r="I16" s="3881">
        <v>5724</v>
      </c>
      <c r="J16" s="3881">
        <f>SUM(C16:I16)</f>
        <v>11858</v>
      </c>
    </row>
    <row r="17" spans="1:10" ht="24" customHeight="1">
      <c r="A17" s="3937" t="s">
        <v>120</v>
      </c>
      <c r="B17" s="3936" t="s">
        <v>121</v>
      </c>
      <c r="C17" s="3886">
        <v>1293</v>
      </c>
      <c r="D17" s="3885">
        <v>156</v>
      </c>
      <c r="E17" s="3886">
        <v>184</v>
      </c>
      <c r="F17" s="3886">
        <v>20</v>
      </c>
      <c r="G17" s="3885">
        <v>2</v>
      </c>
      <c r="H17" s="3885">
        <v>7</v>
      </c>
      <c r="I17" s="3886">
        <v>1807</v>
      </c>
      <c r="J17" s="3881">
        <f>SUM(C17:I17)</f>
        <v>3469</v>
      </c>
    </row>
    <row r="18" spans="1:10" ht="24" customHeight="1">
      <c r="A18" s="683" t="s">
        <v>213</v>
      </c>
      <c r="B18" s="684" t="s">
        <v>2696</v>
      </c>
      <c r="C18" s="3930">
        <v>2255</v>
      </c>
      <c r="D18" s="3935">
        <v>191</v>
      </c>
      <c r="E18" s="3930">
        <v>335</v>
      </c>
      <c r="F18" s="3930">
        <v>29</v>
      </c>
      <c r="G18" s="3935">
        <v>3</v>
      </c>
      <c r="H18" s="3935">
        <v>9</v>
      </c>
      <c r="I18" s="3930">
        <v>3333</v>
      </c>
      <c r="J18" s="3881">
        <f>SUM(C18:I18)</f>
        <v>6155</v>
      </c>
    </row>
    <row r="19" spans="1:10" ht="24" customHeight="1" thickBot="1">
      <c r="A19" s="3934" t="s">
        <v>124</v>
      </c>
      <c r="B19" s="3933" t="s">
        <v>125</v>
      </c>
      <c r="C19" s="3931">
        <v>1507</v>
      </c>
      <c r="D19" s="3932">
        <v>122</v>
      </c>
      <c r="E19" s="3931">
        <v>168</v>
      </c>
      <c r="F19" s="3931">
        <v>21</v>
      </c>
      <c r="G19" s="3932">
        <v>5</v>
      </c>
      <c r="H19" s="3932">
        <v>6</v>
      </c>
      <c r="I19" s="3931">
        <v>2387</v>
      </c>
      <c r="J19" s="3930">
        <f>SUM(C19:I19)</f>
        <v>4216</v>
      </c>
    </row>
    <row r="20" spans="1:10" ht="24" customHeight="1">
      <c r="A20" s="3929" t="s">
        <v>424</v>
      </c>
      <c r="B20" s="3928" t="s">
        <v>131</v>
      </c>
      <c r="C20" s="3870">
        <f>SUM(C7:C19)</f>
        <v>93611</v>
      </c>
      <c r="D20" s="3870">
        <f>SUM(D7:D19)</f>
        <v>11032</v>
      </c>
      <c r="E20" s="3870">
        <f>SUM(E7:E19)</f>
        <v>17752</v>
      </c>
      <c r="F20" s="3870">
        <f>SUM(F7:F19)</f>
        <v>2088</v>
      </c>
      <c r="G20" s="3870">
        <f>SUM(G7:G19)</f>
        <v>163</v>
      </c>
      <c r="H20" s="3870">
        <f>SUM(H7:H19)</f>
        <v>1898</v>
      </c>
      <c r="I20" s="3870">
        <f>SUM(I7:I19)</f>
        <v>176439</v>
      </c>
      <c r="J20" s="3870">
        <f>SUM(C20:I20)</f>
        <v>302983</v>
      </c>
    </row>
    <row r="21" spans="1:10" ht="15">
      <c r="A21" s="3927"/>
      <c r="B21" s="3926"/>
      <c r="C21" s="3925"/>
      <c r="D21" s="3925"/>
      <c r="E21" s="3925"/>
      <c r="F21" s="3925"/>
      <c r="G21" s="3925"/>
      <c r="H21" s="3925"/>
      <c r="I21" s="3925"/>
      <c r="J21" s="3924"/>
    </row>
  </sheetData>
  <mergeCells count="3">
    <mergeCell ref="A1:J1"/>
    <mergeCell ref="B4:B6"/>
    <mergeCell ref="A4:A6"/>
  </mergeCells>
  <printOptions horizontalCentered="1" verticalCentered="1"/>
  <pageMargins left="0.35433070866141736" right="0.35433070866141736" top="0.19685039370078741" bottom="0.19685039370078741" header="0.51181102362204722" footer="0.39370078740157483"/>
  <pageSetup paperSize="9" scale="95" orientation="landscape" horizontalDpi="4294967292" verticalDpi="4294967292" r:id="rId1"/>
  <headerFooter alignWithMargins="0"/>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0B934-0DCD-463E-BBBE-5C87F5F4E3DB}">
  <sheetPr>
    <tabColor rgb="FF00B050"/>
  </sheetPr>
  <dimension ref="A1:D18"/>
  <sheetViews>
    <sheetView zoomScaleNormal="100" workbookViewId="0">
      <selection activeCell="D17" sqref="D17"/>
    </sheetView>
  </sheetViews>
  <sheetFormatPr defaultColWidth="8.7109375" defaultRowHeight="25.15" customHeight="1"/>
  <cols>
    <col min="1" max="1" width="39.5703125" style="7" customWidth="1"/>
    <col min="2" max="2" width="16.42578125" style="58" customWidth="1"/>
    <col min="3" max="3" width="23.140625" style="7" customWidth="1"/>
    <col min="4" max="4" width="8.7109375" style="7" hidden="1" customWidth="1"/>
    <col min="5" max="16384" width="8.7109375" style="7"/>
  </cols>
  <sheetData>
    <row r="1" spans="1:3" s="126" customFormat="1" ht="25.15" customHeight="1">
      <c r="A1" s="234" t="s">
        <v>218</v>
      </c>
      <c r="B1" s="234"/>
      <c r="C1" s="234"/>
    </row>
    <row r="2" spans="1:3" s="126" customFormat="1" ht="25.15" customHeight="1">
      <c r="A2" s="127" t="s">
        <v>219</v>
      </c>
      <c r="B2" s="127"/>
      <c r="C2" s="127"/>
    </row>
    <row r="3" spans="1:3" s="126" customFormat="1" ht="25.15" customHeight="1" thickBot="1">
      <c r="A3" s="128" t="s">
        <v>220</v>
      </c>
      <c r="B3" s="129"/>
      <c r="C3" s="130" t="s">
        <v>221</v>
      </c>
    </row>
    <row r="4" spans="1:3" s="126" customFormat="1" ht="25.15" customHeight="1">
      <c r="A4" s="151" t="s">
        <v>222</v>
      </c>
      <c r="B4" s="152"/>
      <c r="C4" s="133" t="s">
        <v>27</v>
      </c>
    </row>
    <row r="5" spans="1:3" s="126" customFormat="1" ht="25.15" customHeight="1">
      <c r="A5" s="235" t="s">
        <v>223</v>
      </c>
      <c r="B5" s="163">
        <v>98.5</v>
      </c>
      <c r="C5" s="236">
        <v>2016</v>
      </c>
    </row>
    <row r="6" spans="1:3" s="126" customFormat="1" ht="25.15" customHeight="1">
      <c r="A6" s="237" t="s">
        <v>224</v>
      </c>
      <c r="B6" s="164"/>
      <c r="C6" s="238"/>
    </row>
    <row r="7" spans="1:3" s="126" customFormat="1" ht="25.15" customHeight="1">
      <c r="A7" s="134" t="s">
        <v>225</v>
      </c>
      <c r="B7" s="163">
        <v>98.5</v>
      </c>
      <c r="C7" s="236">
        <v>2016</v>
      </c>
    </row>
    <row r="8" spans="1:3" s="126" customFormat="1" ht="25.15" customHeight="1">
      <c r="A8" s="138" t="s">
        <v>226</v>
      </c>
      <c r="B8" s="164"/>
      <c r="C8" s="238"/>
    </row>
    <row r="9" spans="1:3" s="126" customFormat="1" ht="25.15" customHeight="1">
      <c r="A9" s="134" t="s">
        <v>227</v>
      </c>
      <c r="B9" s="163">
        <v>98.5</v>
      </c>
      <c r="C9" s="236">
        <v>2016</v>
      </c>
    </row>
    <row r="10" spans="1:3" s="126" customFormat="1" ht="25.15" customHeight="1">
      <c r="A10" s="138" t="s">
        <v>228</v>
      </c>
      <c r="B10" s="164"/>
      <c r="C10" s="238"/>
    </row>
    <row r="11" spans="1:3" s="126" customFormat="1" ht="25.15" customHeight="1">
      <c r="A11" s="134" t="s">
        <v>229</v>
      </c>
      <c r="B11" s="135">
        <v>98</v>
      </c>
      <c r="C11" s="236">
        <v>2016</v>
      </c>
    </row>
    <row r="12" spans="1:3" s="126" customFormat="1" ht="25.15" customHeight="1">
      <c r="A12" s="138" t="s">
        <v>230</v>
      </c>
      <c r="B12" s="139"/>
      <c r="C12" s="238"/>
    </row>
    <row r="13" spans="1:3" s="126" customFormat="1" ht="25.15" customHeight="1">
      <c r="A13" s="134" t="s">
        <v>231</v>
      </c>
      <c r="B13" s="163">
        <v>98.7</v>
      </c>
      <c r="C13" s="236">
        <v>2016</v>
      </c>
    </row>
    <row r="14" spans="1:3" s="126" customFormat="1" ht="25.15" customHeight="1" thickBot="1">
      <c r="A14" s="239" t="s">
        <v>232</v>
      </c>
      <c r="B14" s="240"/>
      <c r="C14" s="241"/>
    </row>
    <row r="15" spans="1:3" s="126" customFormat="1" ht="16.899999999999999" customHeight="1">
      <c r="A15" s="242" t="s">
        <v>233</v>
      </c>
      <c r="B15" s="242"/>
      <c r="C15" s="242"/>
    </row>
    <row r="16" spans="1:3" s="126" customFormat="1" ht="16.899999999999999" customHeight="1">
      <c r="A16" s="243" t="s">
        <v>234</v>
      </c>
      <c r="B16" s="243"/>
      <c r="C16" s="243"/>
    </row>
    <row r="17" spans="1:3" s="126" customFormat="1" ht="16.899999999999999" customHeight="1">
      <c r="A17" s="242" t="s">
        <v>235</v>
      </c>
      <c r="B17" s="242"/>
      <c r="C17" s="242"/>
    </row>
    <row r="18" spans="1:3" s="126" customFormat="1" ht="16.899999999999999" customHeight="1">
      <c r="A18" s="243" t="s">
        <v>236</v>
      </c>
      <c r="B18" s="243"/>
      <c r="C18" s="243"/>
    </row>
  </sheetData>
  <mergeCells count="17">
    <mergeCell ref="A15:C15"/>
    <mergeCell ref="A16:C16"/>
    <mergeCell ref="A17:C17"/>
    <mergeCell ref="A18:C18"/>
    <mergeCell ref="B9:B10"/>
    <mergeCell ref="C9:C10"/>
    <mergeCell ref="B11:B12"/>
    <mergeCell ref="C11:C12"/>
    <mergeCell ref="B13:B14"/>
    <mergeCell ref="C13:C14"/>
    <mergeCell ref="A1:C1"/>
    <mergeCell ref="A2:C2"/>
    <mergeCell ref="A4:B4"/>
    <mergeCell ref="B5:B6"/>
    <mergeCell ref="C5:C6"/>
    <mergeCell ref="B7:B8"/>
    <mergeCell ref="C7:C8"/>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66AA-6BD8-4774-869B-31637C9BAD7C}">
  <dimension ref="A1:J33"/>
  <sheetViews>
    <sheetView showGridLines="0" zoomScale="75" zoomScaleNormal="75" workbookViewId="0">
      <selection activeCell="J23" sqref="J23"/>
    </sheetView>
  </sheetViews>
  <sheetFormatPr defaultRowHeight="15"/>
  <cols>
    <col min="1" max="1" width="11.7109375" style="667" customWidth="1"/>
    <col min="2" max="2" width="17" style="3959" customWidth="1"/>
    <col min="3" max="10" width="12.7109375" style="667" customWidth="1"/>
    <col min="11" max="16384" width="9.140625" style="667"/>
  </cols>
  <sheetData>
    <row r="1" spans="1:10" ht="16.5">
      <c r="A1" s="3976" t="s">
        <v>2727</v>
      </c>
      <c r="B1" s="3976"/>
      <c r="C1" s="3976"/>
      <c r="D1" s="3976"/>
      <c r="E1" s="3976"/>
      <c r="F1" s="3976"/>
      <c r="G1" s="3976"/>
      <c r="H1" s="3975"/>
      <c r="I1" s="3975"/>
      <c r="J1" s="3975"/>
    </row>
    <row r="2" spans="1:10" ht="15.75">
      <c r="A2" s="3922" t="s">
        <v>2726</v>
      </c>
      <c r="B2" s="3922"/>
      <c r="C2" s="3922"/>
      <c r="D2" s="3922"/>
      <c r="E2" s="3922"/>
      <c r="F2" s="3922"/>
      <c r="G2" s="3922"/>
      <c r="H2" s="3975"/>
      <c r="I2" s="3975"/>
      <c r="J2" s="3975"/>
    </row>
    <row r="3" spans="1:10" ht="15.75">
      <c r="A3" s="3922" t="s">
        <v>2725</v>
      </c>
      <c r="B3" s="3922"/>
      <c r="C3" s="3922"/>
      <c r="D3" s="3922"/>
      <c r="E3" s="3922"/>
      <c r="F3" s="3922"/>
      <c r="G3" s="3922"/>
      <c r="H3" s="3975"/>
      <c r="I3" s="3975"/>
      <c r="J3" s="3975"/>
    </row>
    <row r="4" spans="1:10">
      <c r="A4" s="3974" t="s">
        <v>2724</v>
      </c>
      <c r="B4" s="3867"/>
      <c r="C4" s="3866"/>
      <c r="D4" s="3866"/>
      <c r="E4" s="3866"/>
      <c r="F4" s="3866"/>
      <c r="G4" s="3865" t="s">
        <v>2723</v>
      </c>
      <c r="H4" s="3866"/>
      <c r="I4" s="3866"/>
    </row>
    <row r="5" spans="1:10" ht="35.1" customHeight="1">
      <c r="A5" s="3973" t="s">
        <v>2685</v>
      </c>
      <c r="B5" s="3919" t="s">
        <v>2691</v>
      </c>
      <c r="C5" s="3972" t="s">
        <v>396</v>
      </c>
      <c r="D5" s="3971"/>
      <c r="E5" s="3971"/>
      <c r="F5" s="3971"/>
      <c r="G5" s="3970" t="s">
        <v>2722</v>
      </c>
      <c r="H5" s="3966"/>
      <c r="I5" s="3966"/>
    </row>
    <row r="6" spans="1:10" ht="35.1" customHeight="1">
      <c r="A6" s="3969"/>
      <c r="B6" s="3905"/>
      <c r="C6" s="3968">
        <v>1433</v>
      </c>
      <c r="D6" s="3967">
        <v>1434</v>
      </c>
      <c r="E6" s="3967">
        <v>1435</v>
      </c>
      <c r="F6" s="3967">
        <v>1436</v>
      </c>
      <c r="G6" s="3967">
        <v>1437</v>
      </c>
      <c r="H6" s="3966"/>
      <c r="I6" s="3966"/>
    </row>
    <row r="7" spans="1:10" ht="27.95" customHeight="1">
      <c r="A7" s="3900" t="s">
        <v>969</v>
      </c>
      <c r="B7" s="3899" t="s">
        <v>91</v>
      </c>
      <c r="C7" s="3898">
        <v>49097</v>
      </c>
      <c r="D7" s="3898">
        <v>30216</v>
      </c>
      <c r="E7" s="3898">
        <v>54721</v>
      </c>
      <c r="F7" s="3898">
        <v>60091</v>
      </c>
      <c r="G7" s="3898">
        <v>60531</v>
      </c>
      <c r="H7" s="3962"/>
      <c r="I7" s="3962"/>
    </row>
    <row r="8" spans="1:10" ht="27.95" customHeight="1">
      <c r="A8" s="3965" t="s">
        <v>206</v>
      </c>
      <c r="B8" s="3892" t="s">
        <v>93</v>
      </c>
      <c r="C8" s="3891">
        <v>68643</v>
      </c>
      <c r="D8" s="3891">
        <v>74981</v>
      </c>
      <c r="E8" s="3891">
        <v>81798</v>
      </c>
      <c r="F8" s="3891">
        <v>92577</v>
      </c>
      <c r="G8" s="3891">
        <v>92938</v>
      </c>
      <c r="H8" s="3962"/>
      <c r="I8" s="3962"/>
    </row>
    <row r="9" spans="1:10" ht="27.95" customHeight="1">
      <c r="A9" s="3893" t="s">
        <v>973</v>
      </c>
      <c r="B9" s="3892" t="s">
        <v>99</v>
      </c>
      <c r="C9" s="3891">
        <v>22499</v>
      </c>
      <c r="D9" s="3891">
        <v>23306</v>
      </c>
      <c r="E9" s="3891">
        <v>24233</v>
      </c>
      <c r="F9" s="3891">
        <v>30566</v>
      </c>
      <c r="G9" s="3891">
        <v>31674</v>
      </c>
      <c r="H9" s="3962"/>
      <c r="I9" s="3962"/>
    </row>
    <row r="10" spans="1:10" ht="27.95" customHeight="1">
      <c r="A10" s="3893" t="s">
        <v>974</v>
      </c>
      <c r="B10" s="3892" t="s">
        <v>101</v>
      </c>
      <c r="C10" s="3891">
        <v>12204</v>
      </c>
      <c r="D10" s="3891">
        <v>13051</v>
      </c>
      <c r="E10" s="3891">
        <v>12877</v>
      </c>
      <c r="F10" s="3891">
        <v>15520</v>
      </c>
      <c r="G10" s="3891">
        <v>15739</v>
      </c>
      <c r="H10" s="3962"/>
      <c r="I10" s="3962"/>
    </row>
    <row r="11" spans="1:10" ht="27.95" customHeight="1">
      <c r="A11" s="3893" t="s">
        <v>976</v>
      </c>
      <c r="B11" s="3892" t="s">
        <v>103</v>
      </c>
      <c r="C11" s="3891">
        <v>26676</v>
      </c>
      <c r="D11" s="3891">
        <v>29101</v>
      </c>
      <c r="E11" s="3891">
        <v>31295</v>
      </c>
      <c r="F11" s="3891">
        <v>33583</v>
      </c>
      <c r="G11" s="3891">
        <v>35260</v>
      </c>
      <c r="H11" s="3962"/>
      <c r="I11" s="3962"/>
    </row>
    <row r="12" spans="1:10" ht="27.95" customHeight="1">
      <c r="A12" s="3893" t="s">
        <v>108</v>
      </c>
      <c r="B12" s="3892" t="s">
        <v>109</v>
      </c>
      <c r="C12" s="3891">
        <v>15372</v>
      </c>
      <c r="D12" s="3891">
        <v>15663</v>
      </c>
      <c r="E12" s="3891">
        <v>17538</v>
      </c>
      <c r="F12" s="3891">
        <v>19768</v>
      </c>
      <c r="G12" s="3891">
        <v>20712</v>
      </c>
      <c r="H12" s="3962"/>
      <c r="I12" s="3962"/>
    </row>
    <row r="13" spans="1:10" ht="27.95" customHeight="1">
      <c r="A13" s="3893" t="s">
        <v>979</v>
      </c>
      <c r="B13" s="3892" t="s">
        <v>113</v>
      </c>
      <c r="C13" s="3891">
        <v>8348</v>
      </c>
      <c r="D13" s="3891">
        <v>8885</v>
      </c>
      <c r="E13" s="3891">
        <v>8733</v>
      </c>
      <c r="F13" s="3891">
        <v>9867</v>
      </c>
      <c r="G13" s="3891">
        <v>9717</v>
      </c>
      <c r="H13" s="3962"/>
      <c r="I13" s="3962"/>
    </row>
    <row r="14" spans="1:10" ht="27.95" customHeight="1">
      <c r="A14" s="3893" t="s">
        <v>114</v>
      </c>
      <c r="B14" s="3892" t="s">
        <v>980</v>
      </c>
      <c r="C14" s="3891">
        <v>4754</v>
      </c>
      <c r="D14" s="3891">
        <v>5297</v>
      </c>
      <c r="E14" s="3891">
        <v>5324</v>
      </c>
      <c r="F14" s="3891">
        <v>6273</v>
      </c>
      <c r="G14" s="3891">
        <v>7323</v>
      </c>
      <c r="H14" s="3962"/>
      <c r="I14" s="3962"/>
    </row>
    <row r="15" spans="1:10" ht="27.95" customHeight="1">
      <c r="A15" s="3884" t="s">
        <v>981</v>
      </c>
      <c r="B15" s="3883" t="s">
        <v>117</v>
      </c>
      <c r="C15" s="3887">
        <v>2529</v>
      </c>
      <c r="D15" s="3887">
        <v>2814</v>
      </c>
      <c r="E15" s="3887">
        <v>3859</v>
      </c>
      <c r="F15" s="3887">
        <v>3540</v>
      </c>
      <c r="G15" s="3887">
        <v>3391</v>
      </c>
      <c r="H15" s="3962"/>
      <c r="I15" s="3962"/>
    </row>
    <row r="16" spans="1:10" ht="27.95" customHeight="1">
      <c r="A16" s="3893" t="s">
        <v>118</v>
      </c>
      <c r="B16" s="3892" t="s">
        <v>2721</v>
      </c>
      <c r="C16" s="3882">
        <v>7204</v>
      </c>
      <c r="D16" s="3882">
        <v>7199</v>
      </c>
      <c r="E16" s="3882">
        <v>8004</v>
      </c>
      <c r="F16" s="3882">
        <v>11259</v>
      </c>
      <c r="G16" s="3882">
        <v>11858</v>
      </c>
      <c r="H16" s="3962"/>
      <c r="I16" s="3962"/>
    </row>
    <row r="17" spans="1:10" ht="27.95" customHeight="1">
      <c r="A17" s="3889" t="s">
        <v>120</v>
      </c>
      <c r="B17" s="3888" t="s">
        <v>121</v>
      </c>
      <c r="C17" s="3887">
        <v>3125</v>
      </c>
      <c r="D17" s="3887">
        <v>2975</v>
      </c>
      <c r="E17" s="3887">
        <v>3121</v>
      </c>
      <c r="F17" s="3887">
        <v>3697</v>
      </c>
      <c r="G17" s="3887">
        <v>3469</v>
      </c>
      <c r="H17" s="3962"/>
      <c r="I17" s="3962"/>
    </row>
    <row r="18" spans="1:10" ht="27.95" customHeight="1">
      <c r="A18" s="3884" t="s">
        <v>2720</v>
      </c>
      <c r="B18" s="3883" t="s">
        <v>214</v>
      </c>
      <c r="C18" s="3882">
        <v>4217</v>
      </c>
      <c r="D18" s="3882">
        <v>4571</v>
      </c>
      <c r="E18" s="3882">
        <v>5134</v>
      </c>
      <c r="F18" s="3882">
        <v>5902</v>
      </c>
      <c r="G18" s="3882">
        <v>6155</v>
      </c>
      <c r="H18" s="3962"/>
      <c r="I18" s="3962"/>
    </row>
    <row r="19" spans="1:10" ht="27.95" customHeight="1" thickBot="1">
      <c r="A19" s="3964" t="s">
        <v>124</v>
      </c>
      <c r="B19" s="3963" t="s">
        <v>125</v>
      </c>
      <c r="C19" s="3876">
        <v>2887</v>
      </c>
      <c r="D19" s="3887">
        <v>3348</v>
      </c>
      <c r="E19" s="3887">
        <v>4152</v>
      </c>
      <c r="F19" s="3876">
        <v>4146</v>
      </c>
      <c r="G19" s="3876">
        <v>4216</v>
      </c>
      <c r="H19" s="3962"/>
      <c r="I19" s="3962"/>
    </row>
    <row r="20" spans="1:10" ht="27.95" customHeight="1">
      <c r="A20" s="3872" t="s">
        <v>424</v>
      </c>
      <c r="B20" s="3871" t="s">
        <v>131</v>
      </c>
      <c r="C20" s="3870">
        <f>SUM(C6:C19)</f>
        <v>228988</v>
      </c>
      <c r="D20" s="3870">
        <f>SUM(D6:D19)</f>
        <v>222841</v>
      </c>
      <c r="E20" s="3870">
        <f>SUM(E7:E19)</f>
        <v>260789</v>
      </c>
      <c r="F20" s="3870">
        <f>SUM(F7:F19)</f>
        <v>296789</v>
      </c>
      <c r="G20" s="3870">
        <f>SUM(G7:G19)</f>
        <v>302983</v>
      </c>
      <c r="H20" s="3962"/>
      <c r="I20" s="3962"/>
    </row>
    <row r="21" spans="1:10">
      <c r="A21" s="3961"/>
      <c r="B21" s="3961"/>
      <c r="C21" s="3961"/>
      <c r="D21" s="3866"/>
      <c r="E21" s="3866"/>
      <c r="F21" s="3866"/>
      <c r="G21" s="3866"/>
      <c r="H21" s="3866"/>
      <c r="I21" s="3866"/>
      <c r="J21" s="3865"/>
    </row>
    <row r="22" spans="1:10">
      <c r="J22" s="3960"/>
    </row>
    <row r="24" spans="1:10">
      <c r="C24" s="529"/>
      <c r="D24" s="529"/>
      <c r="E24" s="529"/>
      <c r="F24" s="529"/>
      <c r="G24" s="529"/>
      <c r="H24" s="529"/>
      <c r="I24" s="529"/>
      <c r="J24" s="529"/>
    </row>
    <row r="25" spans="1:10">
      <c r="C25" s="529"/>
      <c r="D25" s="529"/>
      <c r="E25" s="529"/>
      <c r="F25" s="529"/>
      <c r="G25" s="529"/>
      <c r="H25" s="529"/>
      <c r="I25" s="529"/>
      <c r="J25" s="529"/>
    </row>
    <row r="26" spans="1:10">
      <c r="C26" s="529"/>
      <c r="D26" s="529"/>
      <c r="E26" s="529"/>
      <c r="F26" s="529"/>
      <c r="G26" s="529"/>
      <c r="H26" s="529"/>
      <c r="I26" s="529"/>
      <c r="J26" s="529"/>
    </row>
    <row r="27" spans="1:10">
      <c r="C27" s="529"/>
      <c r="D27" s="529"/>
      <c r="E27" s="529"/>
      <c r="F27" s="529"/>
      <c r="G27" s="529"/>
      <c r="H27" s="529"/>
      <c r="I27" s="529"/>
      <c r="J27" s="529"/>
    </row>
    <row r="28" spans="1:10">
      <c r="C28" s="529"/>
      <c r="D28" s="529"/>
      <c r="E28" s="529"/>
      <c r="F28" s="529"/>
      <c r="G28" s="529"/>
      <c r="H28" s="529"/>
      <c r="I28" s="529"/>
      <c r="J28" s="529"/>
    </row>
    <row r="29" spans="1:10">
      <c r="C29" s="529"/>
      <c r="D29" s="529"/>
      <c r="E29" s="529"/>
      <c r="F29" s="529"/>
      <c r="G29" s="529"/>
      <c r="H29" s="529"/>
      <c r="I29" s="529"/>
      <c r="J29" s="529"/>
    </row>
    <row r="30" spans="1:10">
      <c r="C30" s="529"/>
      <c r="D30" s="529"/>
      <c r="E30" s="529"/>
      <c r="F30" s="529"/>
      <c r="G30" s="529"/>
      <c r="H30" s="529"/>
      <c r="I30" s="529"/>
      <c r="J30" s="529"/>
    </row>
    <row r="31" spans="1:10">
      <c r="C31" s="529"/>
      <c r="D31" s="529"/>
      <c r="E31" s="529"/>
      <c r="F31" s="529"/>
      <c r="G31" s="529"/>
      <c r="H31" s="529"/>
      <c r="I31" s="529"/>
      <c r="J31" s="529"/>
    </row>
    <row r="32" spans="1:10">
      <c r="C32" s="529"/>
      <c r="D32" s="529"/>
      <c r="E32" s="529"/>
      <c r="F32" s="529"/>
      <c r="G32" s="529"/>
      <c r="H32" s="529"/>
      <c r="I32" s="529"/>
      <c r="J32" s="529"/>
    </row>
    <row r="33" spans="3:10">
      <c r="C33" s="529"/>
      <c r="D33" s="529"/>
      <c r="E33" s="529"/>
      <c r="F33" s="529"/>
      <c r="G33" s="529"/>
      <c r="H33" s="529"/>
      <c r="I33" s="529"/>
      <c r="J33" s="529"/>
    </row>
  </sheetData>
  <mergeCells count="6">
    <mergeCell ref="A1:G1"/>
    <mergeCell ref="A2:G2"/>
    <mergeCell ref="A3:G3"/>
    <mergeCell ref="A21:C21"/>
    <mergeCell ref="A5:A6"/>
    <mergeCell ref="B5:B6"/>
  </mergeCells>
  <printOptions horizontalCentered="1" verticalCentered="1"/>
  <pageMargins left="0.59055118110236227" right="0.59055118110236227" top="0.98425196850393704" bottom="0.78740157480314965" header="0.51181102362204722" footer="0.51181102362204722"/>
  <pageSetup paperSize="9" scale="99" orientation="portrait" horizontalDpi="4294967292" verticalDpi="4294967292"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31E53-D251-455B-A1BA-C01B3FBF65B2}">
  <dimension ref="A1:Q59"/>
  <sheetViews>
    <sheetView showGridLines="0" zoomScale="75" zoomScaleNormal="75" workbookViewId="0">
      <selection activeCell="E36" sqref="E36:E37"/>
    </sheetView>
  </sheetViews>
  <sheetFormatPr defaultRowHeight="12.75"/>
  <cols>
    <col min="1" max="1" width="40.140625" style="3977" customWidth="1"/>
    <col min="2" max="3" width="12.7109375" style="3978" customWidth="1"/>
    <col min="4" max="4" width="15.7109375" style="3978" customWidth="1"/>
    <col min="5" max="5" width="12.7109375" style="3977" customWidth="1"/>
    <col min="6" max="15" width="9.140625" style="3977"/>
    <col min="16" max="16" width="8.7109375" style="3977" bestFit="1" customWidth="1"/>
    <col min="17" max="17" width="10.140625" style="3977" bestFit="1" customWidth="1"/>
    <col min="18" max="16384" width="9.140625" style="3977"/>
  </cols>
  <sheetData>
    <row r="1" spans="1:7" ht="18.75">
      <c r="A1" s="4040" t="s">
        <v>2762</v>
      </c>
      <c r="B1" s="4040"/>
      <c r="C1" s="4040"/>
      <c r="D1" s="4040"/>
      <c r="E1" s="4040"/>
    </row>
    <row r="2" spans="1:7" s="4010" customFormat="1" ht="15.75">
      <c r="A2" s="4039" t="s">
        <v>2761</v>
      </c>
      <c r="B2" s="4039"/>
      <c r="C2" s="4039"/>
      <c r="D2" s="4039"/>
      <c r="E2" s="4039"/>
    </row>
    <row r="3" spans="1:7" s="4035" customFormat="1" ht="15.75">
      <c r="A3" s="4038" t="s">
        <v>2760</v>
      </c>
      <c r="B3" s="4037"/>
      <c r="C3" s="4037"/>
      <c r="D3" s="4037"/>
      <c r="E3" s="4036" t="s">
        <v>2759</v>
      </c>
    </row>
    <row r="4" spans="1:7" ht="15.95" customHeight="1">
      <c r="A4" s="4034"/>
      <c r="B4" s="4033" t="s">
        <v>2758</v>
      </c>
      <c r="C4" s="4032"/>
      <c r="D4" s="4032"/>
      <c r="E4" s="4031"/>
    </row>
    <row r="5" spans="1:7" ht="15.95" customHeight="1">
      <c r="A5" s="4030" t="s">
        <v>2757</v>
      </c>
      <c r="B5" s="4029" t="s">
        <v>2756</v>
      </c>
      <c r="C5" s="4028"/>
      <c r="D5" s="4028"/>
      <c r="E5" s="4027"/>
    </row>
    <row r="6" spans="1:7" ht="15.95" customHeight="1">
      <c r="A6" s="4026" t="s">
        <v>422</v>
      </c>
      <c r="B6" s="4025" t="s">
        <v>2647</v>
      </c>
      <c r="C6" s="4025" t="s">
        <v>2646</v>
      </c>
      <c r="D6" s="4025" t="s">
        <v>424</v>
      </c>
      <c r="E6" s="4024" t="s">
        <v>2755</v>
      </c>
    </row>
    <row r="7" spans="1:7" ht="15.95" customHeight="1">
      <c r="A7" s="4023"/>
      <c r="B7" s="4022" t="s">
        <v>2754</v>
      </c>
      <c r="C7" s="4022" t="s">
        <v>845</v>
      </c>
      <c r="D7" s="4022" t="s">
        <v>425</v>
      </c>
      <c r="E7" s="4021" t="s">
        <v>2753</v>
      </c>
    </row>
    <row r="8" spans="1:7" ht="18" customHeight="1">
      <c r="A8" s="677" t="s">
        <v>795</v>
      </c>
      <c r="B8" s="3989">
        <v>961434</v>
      </c>
      <c r="C8" s="3989">
        <v>162265</v>
      </c>
      <c r="D8" s="3989">
        <f>SUM(B8:C9)</f>
        <v>1123699</v>
      </c>
      <c r="E8" s="3988">
        <f>B8/D8*100</f>
        <v>85.559745091879591</v>
      </c>
      <c r="F8" s="4019"/>
      <c r="G8" s="4020"/>
    </row>
    <row r="9" spans="1:7" ht="12.95" customHeight="1">
      <c r="A9" s="1014" t="s">
        <v>797</v>
      </c>
      <c r="B9" s="3994"/>
      <c r="C9" s="3994"/>
      <c r="D9" s="3989"/>
      <c r="E9" s="3988"/>
      <c r="F9" s="4019"/>
      <c r="G9" s="4019"/>
    </row>
    <row r="10" spans="1:7" ht="18" customHeight="1">
      <c r="A10" s="3991" t="s">
        <v>2752</v>
      </c>
      <c r="B10" s="3994">
        <v>173034</v>
      </c>
      <c r="C10" s="3994">
        <v>111973</v>
      </c>
      <c r="D10" s="3989">
        <f>SUM(B10:C11)</f>
        <v>285007</v>
      </c>
      <c r="E10" s="3988">
        <f>B10/D10*100</f>
        <v>60.712193033855314</v>
      </c>
      <c r="F10" s="4019"/>
      <c r="G10" s="4019"/>
    </row>
    <row r="11" spans="1:7" ht="12.95" customHeight="1">
      <c r="A11" s="3995" t="s">
        <v>799</v>
      </c>
      <c r="B11" s="3994"/>
      <c r="C11" s="3994"/>
      <c r="D11" s="3989"/>
      <c r="E11" s="3988"/>
    </row>
    <row r="12" spans="1:7" ht="18" customHeight="1">
      <c r="A12" s="3991" t="s">
        <v>2751</v>
      </c>
      <c r="B12" s="3989">
        <v>274447</v>
      </c>
      <c r="C12" s="3989">
        <v>41009</v>
      </c>
      <c r="D12" s="3989">
        <f>SUM(B12:C13)</f>
        <v>315456</v>
      </c>
      <c r="E12" s="3988">
        <f>B12/D12*100</f>
        <v>87.000088760397645</v>
      </c>
    </row>
    <row r="13" spans="1:7" ht="12.75" customHeight="1">
      <c r="A13" s="3995" t="s">
        <v>801</v>
      </c>
      <c r="B13" s="3994"/>
      <c r="C13" s="3994"/>
      <c r="D13" s="3989"/>
      <c r="E13" s="3988"/>
    </row>
    <row r="14" spans="1:7" ht="18" customHeight="1">
      <c r="A14" s="4004" t="s">
        <v>831</v>
      </c>
      <c r="B14" s="4000">
        <v>7755067</v>
      </c>
      <c r="C14" s="4000">
        <v>1001942</v>
      </c>
      <c r="D14" s="4000">
        <f>SUM(B14:C15)</f>
        <v>8757009</v>
      </c>
      <c r="E14" s="3999">
        <f>B14/D14*100</f>
        <v>88.558399334750021</v>
      </c>
      <c r="G14" s="4018"/>
    </row>
    <row r="15" spans="1:7" ht="12.95" customHeight="1">
      <c r="A15" s="4002" t="s">
        <v>837</v>
      </c>
      <c r="B15" s="4000"/>
      <c r="C15" s="4000"/>
      <c r="D15" s="4000"/>
      <c r="E15" s="3999"/>
    </row>
    <row r="16" spans="1:7" ht="18" customHeight="1">
      <c r="A16" s="3991" t="s">
        <v>853</v>
      </c>
      <c r="B16" s="3989" t="s">
        <v>2750</v>
      </c>
      <c r="C16" s="3989" t="s">
        <v>2750</v>
      </c>
      <c r="D16" s="3989">
        <v>3411571</v>
      </c>
      <c r="E16" s="3988" t="s">
        <v>2750</v>
      </c>
    </row>
    <row r="17" spans="1:17" ht="12.95" customHeight="1">
      <c r="A17" s="3995" t="s">
        <v>858</v>
      </c>
      <c r="B17" s="3994"/>
      <c r="C17" s="3994"/>
      <c r="D17" s="3989"/>
      <c r="E17" s="3988"/>
    </row>
    <row r="18" spans="1:17" ht="18" customHeight="1">
      <c r="A18" s="3991" t="s">
        <v>854</v>
      </c>
      <c r="B18" s="3989" t="s">
        <v>2750</v>
      </c>
      <c r="C18" s="3989" t="s">
        <v>2750</v>
      </c>
      <c r="D18" s="3989">
        <v>4094524</v>
      </c>
      <c r="E18" s="3988" t="s">
        <v>2750</v>
      </c>
    </row>
    <row r="19" spans="1:17" ht="12.95" customHeight="1">
      <c r="A19" s="3995" t="s">
        <v>859</v>
      </c>
      <c r="B19" s="3989"/>
      <c r="C19" s="3989"/>
      <c r="D19" s="3989"/>
      <c r="E19" s="3988"/>
    </row>
    <row r="20" spans="1:17" ht="18" customHeight="1">
      <c r="A20" s="3991" t="s">
        <v>2749</v>
      </c>
      <c r="B20" s="3989">
        <v>832412</v>
      </c>
      <c r="C20" s="3989">
        <v>88961</v>
      </c>
      <c r="D20" s="3989">
        <f>SUM(B20:C21)</f>
        <v>921373</v>
      </c>
      <c r="E20" s="3988">
        <f>B20/D20*100</f>
        <v>90.344735519708081</v>
      </c>
      <c r="J20" s="4010"/>
      <c r="K20" s="4010"/>
      <c r="L20" s="4010"/>
    </row>
    <row r="21" spans="1:17" ht="12.95" customHeight="1">
      <c r="A21" s="3995" t="s">
        <v>809</v>
      </c>
      <c r="B21" s="3989"/>
      <c r="C21" s="3989"/>
      <c r="D21" s="3989"/>
      <c r="E21" s="3988"/>
    </row>
    <row r="22" spans="1:17" ht="18" customHeight="1">
      <c r="A22" s="790" t="s">
        <v>810</v>
      </c>
      <c r="B22" s="3989">
        <v>295718</v>
      </c>
      <c r="C22" s="3989">
        <v>27336</v>
      </c>
      <c r="D22" s="3989">
        <f>SUM(B22:C23)</f>
        <v>323054</v>
      </c>
      <c r="E22" s="3988">
        <f>B22/D22*100</f>
        <v>91.538256762027402</v>
      </c>
      <c r="O22" s="4010"/>
      <c r="P22" s="4010"/>
      <c r="Q22" s="4010"/>
    </row>
    <row r="23" spans="1:17" ht="12.95" customHeight="1">
      <c r="A23" s="790" t="s">
        <v>811</v>
      </c>
      <c r="B23" s="3997"/>
      <c r="C23" s="3997"/>
      <c r="D23" s="3997"/>
      <c r="E23" s="4017"/>
      <c r="O23" s="4010"/>
      <c r="P23" s="4010"/>
      <c r="Q23" s="4010"/>
    </row>
    <row r="24" spans="1:17" ht="18" customHeight="1">
      <c r="A24" s="4016" t="s">
        <v>2748</v>
      </c>
      <c r="B24" s="4015">
        <v>4132</v>
      </c>
      <c r="C24" s="4015">
        <v>2205</v>
      </c>
      <c r="D24" s="4012">
        <f>SUM(B24:C25)</f>
        <v>6337</v>
      </c>
      <c r="E24" s="4011">
        <f>B24/D24*100</f>
        <v>65.20435537320499</v>
      </c>
      <c r="O24" s="4010"/>
      <c r="P24" s="4010"/>
      <c r="Q24" s="4010"/>
    </row>
    <row r="25" spans="1:17" ht="12.95" customHeight="1">
      <c r="A25" s="4014" t="s">
        <v>2747</v>
      </c>
      <c r="B25" s="4013"/>
      <c r="C25" s="4013"/>
      <c r="D25" s="4012"/>
      <c r="E25" s="4011"/>
      <c r="O25" s="4010"/>
      <c r="P25" s="4010"/>
      <c r="Q25" s="4010"/>
    </row>
    <row r="26" spans="1:17" ht="18" customHeight="1">
      <c r="A26" s="3991" t="s">
        <v>812</v>
      </c>
      <c r="B26" s="3993">
        <v>629449</v>
      </c>
      <c r="C26" s="3993">
        <v>122371</v>
      </c>
      <c r="D26" s="3993">
        <f>SUM(B26:C27)</f>
        <v>751820</v>
      </c>
      <c r="E26" s="3992">
        <f>B26/D26*100</f>
        <v>83.723364635152038</v>
      </c>
      <c r="O26" s="4010"/>
      <c r="P26" s="4010"/>
      <c r="Q26" s="4010"/>
    </row>
    <row r="27" spans="1:17" ht="12.95" customHeight="1">
      <c r="A27" s="3995" t="s">
        <v>866</v>
      </c>
      <c r="B27" s="3989"/>
      <c r="C27" s="3989"/>
      <c r="D27" s="3989"/>
      <c r="E27" s="3988"/>
    </row>
    <row r="28" spans="1:17" s="4009" customFormat="1" ht="18" customHeight="1">
      <c r="A28" s="3991" t="s">
        <v>814</v>
      </c>
      <c r="B28" s="3989">
        <v>1013068</v>
      </c>
      <c r="C28" s="3989">
        <v>199954</v>
      </c>
      <c r="D28" s="3989">
        <f>SUM(B28:C29)</f>
        <v>1213022</v>
      </c>
      <c r="E28" s="3988">
        <f>B28/D28*100</f>
        <v>83.516045051120258</v>
      </c>
    </row>
    <row r="29" spans="1:17" s="4009" customFormat="1" ht="12.95" customHeight="1">
      <c r="A29" s="3995" t="s">
        <v>2746</v>
      </c>
      <c r="B29" s="3989"/>
      <c r="C29" s="3989"/>
      <c r="D29" s="3989"/>
      <c r="E29" s="3988"/>
    </row>
    <row r="30" spans="1:17" ht="18" customHeight="1">
      <c r="A30" s="3991" t="s">
        <v>900</v>
      </c>
      <c r="B30" s="3997">
        <v>69432</v>
      </c>
      <c r="C30" s="3997">
        <v>23069</v>
      </c>
      <c r="D30" s="3989">
        <f>SUM(B30:C31)</f>
        <v>92501</v>
      </c>
      <c r="E30" s="3988">
        <f>B30/D30*100</f>
        <v>75.06081015340375</v>
      </c>
    </row>
    <row r="31" spans="1:17" ht="12.95" customHeight="1">
      <c r="A31" s="3991" t="s">
        <v>868</v>
      </c>
      <c r="B31" s="3993"/>
      <c r="C31" s="3993"/>
      <c r="D31" s="3989"/>
      <c r="E31" s="3988"/>
    </row>
    <row r="32" spans="1:17" ht="18" customHeight="1">
      <c r="A32" s="4008" t="s">
        <v>816</v>
      </c>
      <c r="B32" s="3989">
        <v>12760</v>
      </c>
      <c r="C32" s="3989">
        <v>7485</v>
      </c>
      <c r="D32" s="3989">
        <f>SUM(B32:C33)</f>
        <v>20245</v>
      </c>
      <c r="E32" s="3988">
        <f>B32/D32*100</f>
        <v>63.027908125463071</v>
      </c>
    </row>
    <row r="33" spans="1:16" ht="12.95" customHeight="1">
      <c r="A33" s="1021" t="s">
        <v>817</v>
      </c>
      <c r="B33" s="3989"/>
      <c r="C33" s="3989"/>
      <c r="D33" s="3989"/>
      <c r="E33" s="3988"/>
    </row>
    <row r="34" spans="1:16" ht="18" customHeight="1">
      <c r="A34" s="3991" t="s">
        <v>901</v>
      </c>
      <c r="B34" s="3989">
        <v>382202</v>
      </c>
      <c r="C34" s="3989">
        <v>70445</v>
      </c>
      <c r="D34" s="3989">
        <f>SUM(B34:C35)</f>
        <v>452647</v>
      </c>
      <c r="E34" s="3988">
        <f>B34/D34*100</f>
        <v>84.43709999182586</v>
      </c>
      <c r="F34" s="4007"/>
    </row>
    <row r="35" spans="1:16" ht="12.95" customHeight="1">
      <c r="A35" s="3995" t="s">
        <v>872</v>
      </c>
      <c r="B35" s="3994"/>
      <c r="C35" s="3994"/>
      <c r="D35" s="3989"/>
      <c r="E35" s="3988"/>
    </row>
    <row r="36" spans="1:16" ht="18" customHeight="1">
      <c r="A36" s="3991" t="s">
        <v>2745</v>
      </c>
      <c r="B36" s="3994">
        <v>66651</v>
      </c>
      <c r="C36" s="3994">
        <v>9681</v>
      </c>
      <c r="D36" s="3989">
        <f>SUM(B36:C37)</f>
        <v>76332</v>
      </c>
      <c r="E36" s="3988">
        <f>B36/D36*100</f>
        <v>87.317245716082383</v>
      </c>
    </row>
    <row r="37" spans="1:16" ht="12.95" customHeight="1">
      <c r="A37" s="3995" t="s">
        <v>873</v>
      </c>
      <c r="B37" s="3994"/>
      <c r="C37" s="3994"/>
      <c r="D37" s="3989"/>
      <c r="E37" s="3988"/>
    </row>
    <row r="38" spans="1:16" ht="18" customHeight="1">
      <c r="A38" s="3991" t="s">
        <v>2744</v>
      </c>
      <c r="B38" s="3994">
        <v>203767</v>
      </c>
      <c r="C38" s="3994">
        <v>21154</v>
      </c>
      <c r="D38" s="3989">
        <f>SUM(B38:C39)</f>
        <v>224921</v>
      </c>
      <c r="E38" s="3988">
        <f>B38/D38*100</f>
        <v>90.594919994131274</v>
      </c>
      <c r="G38" s="4006"/>
      <c r="H38" s="4006"/>
      <c r="I38" s="4006"/>
    </row>
    <row r="39" spans="1:16" ht="12.95" customHeight="1">
      <c r="A39" s="3995" t="s">
        <v>905</v>
      </c>
      <c r="B39" s="3994"/>
      <c r="C39" s="3994"/>
      <c r="D39" s="3989"/>
      <c r="E39" s="3988"/>
    </row>
    <row r="40" spans="1:16" ht="18" customHeight="1">
      <c r="A40" s="3991" t="s">
        <v>2743</v>
      </c>
      <c r="B40" s="3997">
        <v>43845</v>
      </c>
      <c r="C40" s="3997">
        <v>39657</v>
      </c>
      <c r="D40" s="3989">
        <f>SUM(B40:C41)</f>
        <v>83502</v>
      </c>
      <c r="E40" s="3988">
        <f>B40/D40*100</f>
        <v>52.507724365883455</v>
      </c>
    </row>
    <row r="41" spans="1:16" ht="12.95" customHeight="1">
      <c r="A41" s="3995" t="s">
        <v>2742</v>
      </c>
      <c r="B41" s="3993"/>
      <c r="C41" s="3993"/>
      <c r="D41" s="3989"/>
      <c r="E41" s="3988"/>
      <c r="P41" s="4005"/>
    </row>
    <row r="42" spans="1:16" ht="18" customHeight="1">
      <c r="A42" s="3991" t="s">
        <v>2741</v>
      </c>
      <c r="B42" s="3989">
        <v>6449</v>
      </c>
      <c r="C42" s="3989">
        <v>2393</v>
      </c>
      <c r="D42" s="3989">
        <f>SUM(B42:C43)</f>
        <v>8842</v>
      </c>
      <c r="E42" s="3988">
        <f>B42/D42*100</f>
        <v>72.935987333182538</v>
      </c>
    </row>
    <row r="43" spans="1:16" ht="12.95" customHeight="1">
      <c r="A43" s="3995" t="s">
        <v>2740</v>
      </c>
      <c r="B43" s="3989"/>
      <c r="C43" s="3989"/>
      <c r="D43" s="3989"/>
      <c r="E43" s="3988"/>
    </row>
    <row r="44" spans="1:16" ht="18" customHeight="1">
      <c r="A44" s="3991" t="s">
        <v>2739</v>
      </c>
      <c r="B44" s="3997">
        <v>68578</v>
      </c>
      <c r="C44" s="3997">
        <v>17554</v>
      </c>
      <c r="D44" s="3989">
        <f>SUM(B44:C45)</f>
        <v>86132</v>
      </c>
      <c r="E44" s="3988">
        <f>B44/D44*100</f>
        <v>79.619653555008597</v>
      </c>
    </row>
    <row r="45" spans="1:16" ht="12.95" customHeight="1">
      <c r="A45" s="3995" t="s">
        <v>907</v>
      </c>
      <c r="B45" s="3993"/>
      <c r="C45" s="3993"/>
      <c r="D45" s="3989"/>
      <c r="E45" s="3988"/>
    </row>
    <row r="46" spans="1:16" ht="18" customHeight="1">
      <c r="A46" s="3991" t="s">
        <v>2738</v>
      </c>
      <c r="B46" s="3997">
        <v>42885</v>
      </c>
      <c r="C46" s="3997">
        <v>71843</v>
      </c>
      <c r="D46" s="3989">
        <f>SUM(B46:C47)</f>
        <v>114728</v>
      </c>
      <c r="E46" s="3988">
        <f>B46/D46*100</f>
        <v>37.379715501011084</v>
      </c>
    </row>
    <row r="47" spans="1:16" ht="15" customHeight="1">
      <c r="A47" s="3995" t="s">
        <v>882</v>
      </c>
      <c r="B47" s="3993"/>
      <c r="C47" s="3993"/>
      <c r="D47" s="3989"/>
      <c r="E47" s="3988"/>
    </row>
    <row r="48" spans="1:16" ht="18" customHeight="1">
      <c r="A48" s="4004" t="s">
        <v>2737</v>
      </c>
      <c r="B48" s="4003">
        <v>53510</v>
      </c>
      <c r="C48" s="4003">
        <v>15623</v>
      </c>
      <c r="D48" s="4000">
        <f>SUM(B48:C49)</f>
        <v>69133</v>
      </c>
      <c r="E48" s="3999">
        <f>B48/D48*100</f>
        <v>77.401530383463751</v>
      </c>
    </row>
    <row r="49" spans="1:16" ht="15" customHeight="1">
      <c r="A49" s="4002" t="s">
        <v>2736</v>
      </c>
      <c r="B49" s="4001"/>
      <c r="C49" s="4001"/>
      <c r="D49" s="4000"/>
      <c r="E49" s="3999"/>
    </row>
    <row r="50" spans="1:16" ht="15" customHeight="1">
      <c r="A50" s="3998" t="s">
        <v>2735</v>
      </c>
      <c r="B50" s="3997">
        <v>273672</v>
      </c>
      <c r="C50" s="3997">
        <v>168141</v>
      </c>
      <c r="D50" s="3989">
        <f>SUM(B50:C51)</f>
        <v>441813</v>
      </c>
      <c r="E50" s="3988">
        <f>B50/D50*100</f>
        <v>61.942948713596024</v>
      </c>
      <c r="P50" s="3996"/>
    </row>
    <row r="51" spans="1:16" ht="15" customHeight="1">
      <c r="A51" s="3995" t="s">
        <v>841</v>
      </c>
      <c r="B51" s="3993"/>
      <c r="C51" s="3993"/>
      <c r="D51" s="3989"/>
      <c r="E51" s="3988"/>
    </row>
    <row r="52" spans="1:16" ht="18" customHeight="1">
      <c r="A52" s="3991" t="s">
        <v>2734</v>
      </c>
      <c r="B52" s="3993">
        <v>145772</v>
      </c>
      <c r="C52" s="3993">
        <v>25724</v>
      </c>
      <c r="D52" s="3993">
        <f>SUM(B52:C53)</f>
        <v>171496</v>
      </c>
      <c r="E52" s="3992">
        <f>B52/D52*100</f>
        <v>85.000233241591644</v>
      </c>
    </row>
    <row r="53" spans="1:16" ht="12.95" customHeight="1">
      <c r="A53" s="3995" t="s">
        <v>838</v>
      </c>
      <c r="B53" s="3994"/>
      <c r="C53" s="3994"/>
      <c r="D53" s="3989"/>
      <c r="E53" s="3988"/>
    </row>
    <row r="54" spans="1:16" ht="18" customHeight="1">
      <c r="A54" s="3991" t="s">
        <v>2733</v>
      </c>
      <c r="B54" s="3989">
        <v>59276</v>
      </c>
      <c r="C54" s="3989">
        <v>40705</v>
      </c>
      <c r="D54" s="3993">
        <f>SUM(B54:C55)</f>
        <v>99981</v>
      </c>
      <c r="E54" s="3992">
        <f>B54/D54*100</f>
        <v>59.287264580270246</v>
      </c>
    </row>
    <row r="55" spans="1:16" ht="17.25" customHeight="1" thickBot="1">
      <c r="A55" s="3991" t="s">
        <v>2732</v>
      </c>
      <c r="B55" s="3990"/>
      <c r="C55" s="3990"/>
      <c r="D55" s="3989"/>
      <c r="E55" s="3988"/>
    </row>
    <row r="56" spans="1:16" ht="30" customHeight="1">
      <c r="A56" s="3987" t="s">
        <v>2731</v>
      </c>
      <c r="B56" s="3986" t="s">
        <v>2730</v>
      </c>
      <c r="C56" s="3986" t="s">
        <v>2730</v>
      </c>
      <c r="D56" s="3986">
        <f>SUM(D8:D55)</f>
        <v>23145145</v>
      </c>
      <c r="E56" s="3985" t="s">
        <v>2730</v>
      </c>
    </row>
    <row r="57" spans="1:16" s="3984" customFormat="1" ht="15.95" customHeight="1">
      <c r="A57" s="1044" t="s">
        <v>819</v>
      </c>
      <c r="B57" s="3982"/>
      <c r="C57" s="3982"/>
      <c r="D57" s="3982"/>
      <c r="E57" s="1050"/>
    </row>
    <row r="58" spans="1:16">
      <c r="A58" s="3983" t="s">
        <v>2729</v>
      </c>
      <c r="B58" s="3982"/>
      <c r="C58" s="3982"/>
      <c r="D58" s="3982"/>
      <c r="E58" s="1050"/>
    </row>
    <row r="59" spans="1:16" ht="15">
      <c r="A59" s="3981" t="s">
        <v>2728</v>
      </c>
      <c r="B59" s="3980"/>
      <c r="C59" s="3980"/>
      <c r="D59" s="3980"/>
      <c r="E59" s="3979"/>
    </row>
  </sheetData>
  <mergeCells count="101">
    <mergeCell ref="B4:E4"/>
    <mergeCell ref="B5:E5"/>
    <mergeCell ref="C44:C45"/>
    <mergeCell ref="C42:C43"/>
    <mergeCell ref="C34:C35"/>
    <mergeCell ref="C54:C55"/>
    <mergeCell ref="B54:B55"/>
    <mergeCell ref="C48:C49"/>
    <mergeCell ref="B46:B47"/>
    <mergeCell ref="C46:C47"/>
    <mergeCell ref="B50:B51"/>
    <mergeCell ref="C50:C51"/>
    <mergeCell ref="B52:B53"/>
    <mergeCell ref="C24:C25"/>
    <mergeCell ref="E24:E25"/>
    <mergeCell ref="D44:D45"/>
    <mergeCell ref="B30:B31"/>
    <mergeCell ref="C30:C31"/>
    <mergeCell ref="D30:D31"/>
    <mergeCell ref="D20:D21"/>
    <mergeCell ref="D26:D27"/>
    <mergeCell ref="E28:E29"/>
    <mergeCell ref="D28:D29"/>
    <mergeCell ref="D34:D35"/>
    <mergeCell ref="C52:C53"/>
    <mergeCell ref="C28:C29"/>
    <mergeCell ref="E30:E31"/>
    <mergeCell ref="B32:B33"/>
    <mergeCell ref="E22:E23"/>
    <mergeCell ref="C32:C33"/>
    <mergeCell ref="C38:C39"/>
    <mergeCell ref="E54:E55"/>
    <mergeCell ref="D54:D55"/>
    <mergeCell ref="E36:E37"/>
    <mergeCell ref="E38:E39"/>
    <mergeCell ref="E42:E43"/>
    <mergeCell ref="D32:D33"/>
    <mergeCell ref="D50:D51"/>
    <mergeCell ref="E50:E51"/>
    <mergeCell ref="D38:D39"/>
    <mergeCell ref="E40:E41"/>
    <mergeCell ref="D52:D53"/>
    <mergeCell ref="E52:E53"/>
    <mergeCell ref="B26:B27"/>
    <mergeCell ref="E44:E45"/>
    <mergeCell ref="D40:D41"/>
    <mergeCell ref="C18:C19"/>
    <mergeCell ref="E26:E27"/>
    <mergeCell ref="D24:D25"/>
    <mergeCell ref="B36:B37"/>
    <mergeCell ref="B34:B35"/>
    <mergeCell ref="B12:B13"/>
    <mergeCell ref="C16:C17"/>
    <mergeCell ref="B16:B17"/>
    <mergeCell ref="E18:E19"/>
    <mergeCell ref="E48:E49"/>
    <mergeCell ref="C12:C13"/>
    <mergeCell ref="B38:B39"/>
    <mergeCell ref="E32:E33"/>
    <mergeCell ref="B24:B25"/>
    <mergeCell ref="E20:E21"/>
    <mergeCell ref="C10:C11"/>
    <mergeCell ref="B8:B9"/>
    <mergeCell ref="C8:C9"/>
    <mergeCell ref="E14:E15"/>
    <mergeCell ref="D14:D15"/>
    <mergeCell ref="D8:D9"/>
    <mergeCell ref="D10:D11"/>
    <mergeCell ref="D12:D13"/>
    <mergeCell ref="E10:E11"/>
    <mergeCell ref="E12:E13"/>
    <mergeCell ref="E8:E9"/>
    <mergeCell ref="C22:C23"/>
    <mergeCell ref="D22:D23"/>
    <mergeCell ref="D16:D17"/>
    <mergeCell ref="E16:E17"/>
    <mergeCell ref="A1:E1"/>
    <mergeCell ref="A2:E2"/>
    <mergeCell ref="B14:B15"/>
    <mergeCell ref="C14:C15"/>
    <mergeCell ref="B10:B11"/>
    <mergeCell ref="B44:B45"/>
    <mergeCell ref="G38:I38"/>
    <mergeCell ref="E34:E35"/>
    <mergeCell ref="D42:D43"/>
    <mergeCell ref="C26:C27"/>
    <mergeCell ref="D18:D19"/>
    <mergeCell ref="B18:B19"/>
    <mergeCell ref="C20:C21"/>
    <mergeCell ref="C36:C37"/>
    <mergeCell ref="B28:B29"/>
    <mergeCell ref="D46:D47"/>
    <mergeCell ref="B20:B21"/>
    <mergeCell ref="E46:E47"/>
    <mergeCell ref="B48:B49"/>
    <mergeCell ref="C40:C41"/>
    <mergeCell ref="B42:B43"/>
    <mergeCell ref="B40:B41"/>
    <mergeCell ref="B22:B23"/>
    <mergeCell ref="D48:D49"/>
    <mergeCell ref="D36:D37"/>
  </mergeCells>
  <printOptions horizontalCentered="1" verticalCentered="1"/>
  <pageMargins left="0.59055118110236227" right="0.59055118110236227" top="0.59055118110236227" bottom="0.51181102362204722" header="0.31496062992125984" footer="0.51181102362204722"/>
  <pageSetup paperSize="9" scale="82" orientation="portrait" r:id="rId1"/>
  <headerFooter alignWithMargins="0">
    <oddFooter xml:space="preserve">&amp;C </oddFooter>
  </headerFooter>
  <colBreaks count="1" manualBreakCount="1">
    <brk id="5"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2AFF-C391-4750-9A3B-38758D625387}">
  <dimension ref="A1:G32"/>
  <sheetViews>
    <sheetView showGridLines="0" zoomScale="110" zoomScaleNormal="110" workbookViewId="0">
      <selection activeCell="F6" sqref="F6"/>
    </sheetView>
  </sheetViews>
  <sheetFormatPr defaultRowHeight="24.75"/>
  <cols>
    <col min="1" max="1" width="14.7109375" style="4041" customWidth="1"/>
    <col min="2" max="2" width="14.7109375" style="4042" customWidth="1"/>
    <col min="3" max="3" width="16" style="4041" customWidth="1"/>
    <col min="4" max="4" width="17.42578125" style="4041" customWidth="1"/>
    <col min="5" max="5" width="14.140625" style="4041" customWidth="1"/>
    <col min="6" max="6" width="12.7109375" style="4041" customWidth="1"/>
    <col min="7" max="10" width="0" style="4041" hidden="1" customWidth="1"/>
    <col min="11" max="16384" width="9.140625" style="4041"/>
  </cols>
  <sheetData>
    <row r="1" spans="1:6" s="4046" customFormat="1" ht="27.75">
      <c r="A1" s="4084" t="s">
        <v>2780</v>
      </c>
      <c r="B1" s="4084"/>
      <c r="C1" s="4084"/>
      <c r="D1" s="4084"/>
      <c r="E1" s="4084"/>
      <c r="F1" s="4084"/>
    </row>
    <row r="2" spans="1:6" s="4046" customFormat="1" ht="27.75">
      <c r="A2" s="4084" t="s">
        <v>2779</v>
      </c>
      <c r="B2" s="4084"/>
      <c r="C2" s="4084"/>
      <c r="D2" s="4084"/>
      <c r="E2" s="4084"/>
      <c r="F2" s="4084"/>
    </row>
    <row r="3" spans="1:6" s="4046" customFormat="1">
      <c r="A3" s="4083" t="s">
        <v>2778</v>
      </c>
      <c r="B3" s="4083"/>
      <c r="C3" s="4083"/>
      <c r="D3" s="4083"/>
      <c r="E3" s="4083"/>
      <c r="F3" s="4083"/>
    </row>
    <row r="4" spans="1:6" s="4046" customFormat="1">
      <c r="A4" s="4083" t="s">
        <v>2777</v>
      </c>
      <c r="B4" s="4083"/>
      <c r="C4" s="4083"/>
      <c r="D4" s="4083"/>
      <c r="E4" s="4083"/>
      <c r="F4" s="4083"/>
    </row>
    <row r="5" spans="1:6" s="4079" customFormat="1" ht="27.75">
      <c r="A5" s="4082" t="s">
        <v>2776</v>
      </c>
      <c r="B5" s="4081"/>
      <c r="F5" s="4080" t="s">
        <v>2775</v>
      </c>
    </row>
    <row r="6" spans="1:6" s="4046" customFormat="1" ht="21.95" customHeight="1">
      <c r="A6" s="4078"/>
      <c r="B6" s="4077"/>
      <c r="C6" s="4076" t="s">
        <v>2774</v>
      </c>
      <c r="D6" s="4075"/>
      <c r="E6" s="4074" t="s">
        <v>2773</v>
      </c>
      <c r="F6" s="4071" t="s">
        <v>2755</v>
      </c>
    </row>
    <row r="7" spans="1:6" s="4046" customFormat="1">
      <c r="A7" s="4073" t="s">
        <v>85</v>
      </c>
      <c r="B7" s="4072" t="s">
        <v>196</v>
      </c>
      <c r="C7" s="4071" t="s">
        <v>2647</v>
      </c>
      <c r="D7" s="4071" t="s">
        <v>2646</v>
      </c>
      <c r="E7" s="4071" t="s">
        <v>424</v>
      </c>
      <c r="F7" s="4067" t="s">
        <v>217</v>
      </c>
    </row>
    <row r="8" spans="1:6" s="4046" customFormat="1">
      <c r="A8" s="4070"/>
      <c r="B8" s="4069"/>
      <c r="C8" s="4068" t="s">
        <v>844</v>
      </c>
      <c r="D8" s="4068" t="s">
        <v>845</v>
      </c>
      <c r="E8" s="4068" t="s">
        <v>131</v>
      </c>
      <c r="F8" s="4067" t="s">
        <v>2772</v>
      </c>
    </row>
    <row r="9" spans="1:6" s="4046" customFormat="1" ht="24.95" customHeight="1">
      <c r="A9" s="4066" t="s">
        <v>90</v>
      </c>
      <c r="B9" s="4065" t="s">
        <v>91</v>
      </c>
      <c r="C9" s="4048">
        <f>[6]مستوصف!C9+[6]مستشفي!C9</f>
        <v>9854355</v>
      </c>
      <c r="D9" s="4048">
        <f>[6]مستوصف!D9+[6]مستشفي!D9</f>
        <v>7599351</v>
      </c>
      <c r="E9" s="4048">
        <f>C9+D9</f>
        <v>17453706</v>
      </c>
      <c r="F9" s="4064">
        <f>C9/E9*100</f>
        <v>56.459957558583831</v>
      </c>
    </row>
    <row r="10" spans="1:6" ht="24.95" customHeight="1">
      <c r="A10" s="4060" t="s">
        <v>2771</v>
      </c>
      <c r="B10" s="4059" t="s">
        <v>93</v>
      </c>
      <c r="C10" s="4058">
        <f>[6]مستوصف!C10+[6]مستشفي!C10</f>
        <v>1684943</v>
      </c>
      <c r="D10" s="4058">
        <f>[6]مستوصف!D10+[6]مستشفي!D10</f>
        <v>1546318</v>
      </c>
      <c r="E10" s="4058">
        <f>C10+D10</f>
        <v>3231261</v>
      </c>
      <c r="F10" s="4057">
        <f>C10/E10*100</f>
        <v>52.145060395925924</v>
      </c>
    </row>
    <row r="11" spans="1:6" ht="24.95" customHeight="1">
      <c r="A11" s="4060" t="s">
        <v>2770</v>
      </c>
      <c r="B11" s="4059" t="s">
        <v>95</v>
      </c>
      <c r="C11" s="4058">
        <v>2064253</v>
      </c>
      <c r="D11" s="4058">
        <v>1987436</v>
      </c>
      <c r="E11" s="4058">
        <f>C11+D11</f>
        <v>4051689</v>
      </c>
      <c r="F11" s="4057">
        <f>C11/E11*100</f>
        <v>50.947962689140255</v>
      </c>
    </row>
    <row r="12" spans="1:6" s="4046" customFormat="1" ht="24.95" customHeight="1">
      <c r="A12" s="1490" t="s">
        <v>972</v>
      </c>
      <c r="B12" s="4062" t="s">
        <v>97</v>
      </c>
      <c r="C12" s="4048">
        <f>[6]مستوصف!C12+[6]مستشفي!C12</f>
        <v>959695</v>
      </c>
      <c r="D12" s="4048">
        <f>[6]مستوصف!D12+[6]مستشفي!D12</f>
        <v>288055</v>
      </c>
      <c r="E12" s="4048">
        <f>C12+D12</f>
        <v>1247750</v>
      </c>
      <c r="F12" s="4061">
        <f>C12/E12*100</f>
        <v>76.914045281506716</v>
      </c>
    </row>
    <row r="13" spans="1:6" s="4046" customFormat="1" ht="24.95" customHeight="1">
      <c r="A13" s="1490" t="s">
        <v>973</v>
      </c>
      <c r="B13" s="4062" t="s">
        <v>99</v>
      </c>
      <c r="C13" s="4048">
        <f>[6]مستوصف!C13+[6]مستشفي!C13</f>
        <v>1304049</v>
      </c>
      <c r="D13" s="4048">
        <f>[6]مستوصف!D13+[6]مستشفي!D13</f>
        <v>930294</v>
      </c>
      <c r="E13" s="4048">
        <f>C13+D13</f>
        <v>2234343</v>
      </c>
      <c r="F13" s="4063">
        <f>C13/E13*100</f>
        <v>58.363868036375798</v>
      </c>
    </row>
    <row r="14" spans="1:6" s="4046" customFormat="1" ht="24.95" customHeight="1">
      <c r="A14" s="1490" t="s">
        <v>974</v>
      </c>
      <c r="B14" s="4062" t="s">
        <v>975</v>
      </c>
      <c r="C14" s="4048">
        <f>[6]مستوصف!C14+[6]مستشفي!C14</f>
        <v>776785</v>
      </c>
      <c r="D14" s="4048">
        <f>[6]مستوصف!D14+[6]مستشفي!D14</f>
        <v>346887</v>
      </c>
      <c r="E14" s="4048">
        <f>C14+D14</f>
        <v>1123672</v>
      </c>
      <c r="F14" s="4061">
        <f>C14/E14*100</f>
        <v>69.129158686876607</v>
      </c>
    </row>
    <row r="15" spans="1:6" ht="24.95" customHeight="1">
      <c r="A15" s="4060" t="s">
        <v>2769</v>
      </c>
      <c r="B15" s="4059" t="s">
        <v>103</v>
      </c>
      <c r="C15" s="4058">
        <f>[6]مستوصف!C15+[6]مستشفي!C15</f>
        <v>5469166</v>
      </c>
      <c r="D15" s="4058">
        <f>[6]مستوصف!D15+[6]مستشفي!D15</f>
        <v>5054722</v>
      </c>
      <c r="E15" s="4058">
        <f>C15+D15</f>
        <v>10523888</v>
      </c>
      <c r="F15" s="4057">
        <f>C15/E15*100</f>
        <v>51.969063144723705</v>
      </c>
    </row>
    <row r="16" spans="1:6" s="4046" customFormat="1" ht="24.95" customHeight="1">
      <c r="A16" s="1490" t="s">
        <v>977</v>
      </c>
      <c r="B16" s="4062" t="s">
        <v>105</v>
      </c>
      <c r="C16" s="4048">
        <f>[6]مستوصف!C16+[6]مستشفي!C16</f>
        <v>2238337</v>
      </c>
      <c r="D16" s="4048">
        <f>[6]مستوصف!D16+[6]مستشفي!D16</f>
        <v>765304</v>
      </c>
      <c r="E16" s="4048">
        <f>C16+D16</f>
        <v>3003641</v>
      </c>
      <c r="F16" s="4061">
        <f>C16/E16*100</f>
        <v>74.520789934616019</v>
      </c>
    </row>
    <row r="17" spans="1:7" s="4046" customFormat="1" ht="24.95" customHeight="1">
      <c r="A17" s="1490" t="s">
        <v>1809</v>
      </c>
      <c r="B17" s="4062" t="s">
        <v>107</v>
      </c>
      <c r="C17" s="4048">
        <f>[6]مستوصف!C17+[6]مستشفي!C17</f>
        <v>390474</v>
      </c>
      <c r="D17" s="4048">
        <f>[6]مستوصف!D17+[6]مستشفي!D17</f>
        <v>150363</v>
      </c>
      <c r="E17" s="4048">
        <f>C17+D17</f>
        <v>540837</v>
      </c>
      <c r="F17" s="4061">
        <f>C17/E17*100</f>
        <v>72.198092955918327</v>
      </c>
    </row>
    <row r="18" spans="1:7" ht="24.95" customHeight="1">
      <c r="A18" s="4060" t="s">
        <v>2768</v>
      </c>
      <c r="B18" s="4059" t="s">
        <v>109</v>
      </c>
      <c r="C18" s="4058">
        <f>[6]مستوصف!C18+[6]مستشفي!C18</f>
        <v>895669</v>
      </c>
      <c r="D18" s="4058">
        <f>[6]مستوصف!D18+[6]مستشفي!D18</f>
        <v>350021</v>
      </c>
      <c r="E18" s="4058">
        <f>C18+D18</f>
        <v>1245690</v>
      </c>
      <c r="F18" s="4057">
        <f>C18/E18*100</f>
        <v>71.901436151851584</v>
      </c>
    </row>
    <row r="19" spans="1:7" s="4046" customFormat="1" ht="24.95" customHeight="1">
      <c r="A19" s="1490" t="s">
        <v>210</v>
      </c>
      <c r="B19" s="4062" t="s">
        <v>111</v>
      </c>
      <c r="C19" s="4048">
        <f>[6]مستوصف!C19+[6]مستشفي!C19</f>
        <v>216491</v>
      </c>
      <c r="D19" s="4048">
        <f>[6]مستوصف!D19+[6]مستشفي!D19</f>
        <v>94421</v>
      </c>
      <c r="E19" s="4048">
        <f>C19+D19</f>
        <v>310912</v>
      </c>
      <c r="F19" s="4061">
        <f>C19/E19*100</f>
        <v>69.630956669411276</v>
      </c>
    </row>
    <row r="20" spans="1:7" ht="24.95" customHeight="1">
      <c r="A20" s="4060" t="s">
        <v>2767</v>
      </c>
      <c r="B20" s="4059" t="s">
        <v>113</v>
      </c>
      <c r="C20" s="4058">
        <f>[6]مستوصف!C20+[6]مستشفي!C20</f>
        <v>597361</v>
      </c>
      <c r="D20" s="4058">
        <f>[6]مستوصف!D20+[6]مستشفي!D20</f>
        <v>315386</v>
      </c>
      <c r="E20" s="4058">
        <f>C20+D20</f>
        <v>912747</v>
      </c>
      <c r="F20" s="4057">
        <f>C20/E20*100</f>
        <v>65.44650379568489</v>
      </c>
    </row>
    <row r="21" spans="1:7" s="4046" customFormat="1" ht="24.95" customHeight="1">
      <c r="A21" s="1490" t="s">
        <v>114</v>
      </c>
      <c r="B21" s="4062" t="s">
        <v>980</v>
      </c>
      <c r="C21" s="4048">
        <f>[6]مستوصف!C21+[6]مستشفي!C21</f>
        <v>569534</v>
      </c>
      <c r="D21" s="4048">
        <f>[6]مستوصف!D21+[6]مستشفي!D21</f>
        <v>397138</v>
      </c>
      <c r="E21" s="4048">
        <f>C21+D21</f>
        <v>966672</v>
      </c>
      <c r="F21" s="4061">
        <f>C21/E21*100</f>
        <v>58.916985285598422</v>
      </c>
    </row>
    <row r="22" spans="1:7" s="4046" customFormat="1" ht="24.95" customHeight="1">
      <c r="A22" s="1490" t="s">
        <v>981</v>
      </c>
      <c r="B22" s="4062" t="s">
        <v>117</v>
      </c>
      <c r="C22" s="4048">
        <f>[6]مستوصف!C22+[6]مستشفي!C22</f>
        <v>310519</v>
      </c>
      <c r="D22" s="4048">
        <f>[6]مستوصف!D22+[6]مستشفي!D22</f>
        <v>62720</v>
      </c>
      <c r="E22" s="4048">
        <f>C22+D22</f>
        <v>373239</v>
      </c>
      <c r="F22" s="4061">
        <f>C22/E22*100</f>
        <v>83.195753927108356</v>
      </c>
      <c r="G22" s="3859" t="s">
        <v>2766</v>
      </c>
    </row>
    <row r="23" spans="1:7" s="4046" customFormat="1" ht="24.95" customHeight="1">
      <c r="A23" s="1490" t="s">
        <v>1810</v>
      </c>
      <c r="B23" s="4062" t="s">
        <v>119</v>
      </c>
      <c r="C23" s="4048">
        <v>1535747</v>
      </c>
      <c r="D23" s="4048">
        <v>689573</v>
      </c>
      <c r="E23" s="4048">
        <f>C23+D23</f>
        <v>2225320</v>
      </c>
      <c r="F23" s="4061">
        <f>C23/E23*100</f>
        <v>69.012411698092862</v>
      </c>
    </row>
    <row r="24" spans="1:7" s="4046" customFormat="1" ht="24.95" customHeight="1">
      <c r="A24" s="1490" t="s">
        <v>982</v>
      </c>
      <c r="B24" s="4062" t="s">
        <v>983</v>
      </c>
      <c r="C24" s="4048">
        <f>[6]مستوصف!C24+[6]مستشفي!C24</f>
        <v>323287</v>
      </c>
      <c r="D24" s="4048">
        <f>[6]مستوصف!D24+[6]مستشفي!D24</f>
        <v>157642</v>
      </c>
      <c r="E24" s="4048">
        <f>C24+D24</f>
        <v>480929</v>
      </c>
      <c r="F24" s="4061">
        <f>C24/E24*100</f>
        <v>67.221356998642207</v>
      </c>
    </row>
    <row r="25" spans="1:7" s="4046" customFormat="1" ht="24.95" customHeight="1">
      <c r="A25" s="1490" t="s">
        <v>984</v>
      </c>
      <c r="B25" s="4062" t="s">
        <v>123</v>
      </c>
      <c r="C25" s="4048">
        <f>[6]مستوصف!C25+[6]مستشفي!C25</f>
        <v>278883</v>
      </c>
      <c r="D25" s="4048">
        <f>[6]مستوصف!D25+[6]مستشفي!D25</f>
        <v>54020</v>
      </c>
      <c r="E25" s="4048">
        <f>C25+D25</f>
        <v>332903</v>
      </c>
      <c r="F25" s="4061">
        <f>C25/E25*100</f>
        <v>83.773051008852434</v>
      </c>
    </row>
    <row r="26" spans="1:7" s="4046" customFormat="1" ht="24.95" customHeight="1">
      <c r="A26" s="1490" t="s">
        <v>1811</v>
      </c>
      <c r="B26" s="4062" t="s">
        <v>125</v>
      </c>
      <c r="C26" s="4048">
        <f>[6]مستوصف!C26+[6]مستشفي!C26</f>
        <v>124512</v>
      </c>
      <c r="D26" s="4048">
        <f>[6]مستوصف!D26+[6]مستشفي!D26</f>
        <v>72598</v>
      </c>
      <c r="E26" s="4048">
        <f>C26+D26</f>
        <v>197110</v>
      </c>
      <c r="F26" s="4061">
        <f>C26/E26*100</f>
        <v>63.168789001065392</v>
      </c>
    </row>
    <row r="27" spans="1:7" ht="24.95" customHeight="1">
      <c r="A27" s="4060" t="s">
        <v>2765</v>
      </c>
      <c r="B27" s="4059" t="s">
        <v>127</v>
      </c>
      <c r="C27" s="4058">
        <v>73840</v>
      </c>
      <c r="D27" s="4058">
        <v>20020</v>
      </c>
      <c r="E27" s="4058">
        <f>C27+D27</f>
        <v>93860</v>
      </c>
      <c r="F27" s="4057">
        <f>C27/E27*100</f>
        <v>78.67036011080333</v>
      </c>
    </row>
    <row r="28" spans="1:7" s="4052" customFormat="1" ht="24.95" customHeight="1">
      <c r="A28" s="4056" t="s">
        <v>128</v>
      </c>
      <c r="B28" s="4055" t="s">
        <v>129</v>
      </c>
      <c r="C28" s="4054">
        <f>[6]مستوصف!C28+[6]مستشفي!C28</f>
        <v>118118</v>
      </c>
      <c r="D28" s="4054">
        <f>[6]مستوصف!D28+[6]مستشفي!D28</f>
        <v>38596</v>
      </c>
      <c r="E28" s="4054">
        <f>C28+D28</f>
        <v>156714</v>
      </c>
      <c r="F28" s="4053">
        <f>C28/E28*100</f>
        <v>75.371696210932015</v>
      </c>
    </row>
    <row r="29" spans="1:7" s="4046" customFormat="1" ht="24.95" customHeight="1">
      <c r="A29" s="4051" t="s">
        <v>424</v>
      </c>
      <c r="B29" s="4050" t="s">
        <v>131</v>
      </c>
      <c r="C29" s="4049">
        <f>SUM(C9:C28)</f>
        <v>29786018</v>
      </c>
      <c r="D29" s="4049">
        <f>SUM(D9:D28)</f>
        <v>20920865</v>
      </c>
      <c r="E29" s="4048">
        <f>SUM(E9:E28)</f>
        <v>50706883</v>
      </c>
      <c r="F29" s="4047">
        <f>C29/E29*100</f>
        <v>58.741567688157836</v>
      </c>
    </row>
    <row r="30" spans="1:7" s="4043" customFormat="1">
      <c r="A30" s="4045" t="s">
        <v>2764</v>
      </c>
    </row>
    <row r="31" spans="1:7" s="4043" customFormat="1">
      <c r="A31" s="4044" t="s">
        <v>2763</v>
      </c>
    </row>
    <row r="32" spans="1:7" s="4043" customFormat="1"/>
  </sheetData>
  <dataConsolidate>
    <dataRefs count="2">
      <dataRef ref="C9:D28" sheet="مستشفي" r:id="rId1"/>
      <dataRef ref="C9:D28" sheet="مستوصف" r:id="rId2"/>
    </dataRefs>
  </dataConsolidate>
  <mergeCells count="4">
    <mergeCell ref="A1:F1"/>
    <mergeCell ref="A2:F2"/>
    <mergeCell ref="A3:F3"/>
    <mergeCell ref="A4:F4"/>
  </mergeCells>
  <printOptions horizontalCentered="1" verticalCentered="1"/>
  <pageMargins left="0.70866141732283472" right="0.70866141732283472" top="0.98425196850393704" bottom="0.98425196850393704" header="0.51181102362204722" footer="0.51181102362204722"/>
  <pageSetup paperSize="9" scale="92" orientation="portrait" r:id="rId3"/>
  <headerFooter alignWithMargins="0"/>
  <rowBreaks count="1" manualBreakCount="1">
    <brk id="33" max="6553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561CC-DAA5-4C43-AEA5-12EA6FCB10D5}">
  <dimension ref="A1:H76"/>
  <sheetViews>
    <sheetView showGridLines="0" zoomScale="75" zoomScaleNormal="75" workbookViewId="0">
      <selection activeCell="G26" sqref="G26"/>
    </sheetView>
  </sheetViews>
  <sheetFormatPr defaultColWidth="8.85546875" defaultRowHeight="12.75"/>
  <cols>
    <col min="1" max="1" width="14.7109375" style="357" customWidth="1"/>
    <col min="2" max="2" width="11.42578125" style="4085" customWidth="1"/>
    <col min="3" max="3" width="14.5703125" style="357" customWidth="1"/>
    <col min="4" max="4" width="11.5703125" style="357" customWidth="1"/>
    <col min="5" max="5" width="14.28515625" style="357" customWidth="1"/>
    <col min="6" max="6" width="12.42578125" style="357" customWidth="1"/>
    <col min="7" max="7" width="12.140625" style="357" customWidth="1"/>
    <col min="8" max="8" width="27.140625" style="357" customWidth="1"/>
    <col min="9" max="16384" width="8.85546875" style="357"/>
  </cols>
  <sheetData>
    <row r="1" spans="1:8" ht="14.25">
      <c r="A1" s="4116" t="s">
        <v>2785</v>
      </c>
      <c r="B1" s="4116"/>
      <c r="C1" s="4116"/>
      <c r="D1" s="4116"/>
      <c r="E1" s="4116"/>
      <c r="F1" s="4116"/>
      <c r="G1" s="4116"/>
      <c r="H1" s="4086"/>
    </row>
    <row r="2" spans="1:8" ht="15">
      <c r="A2" s="4115" t="s">
        <v>2784</v>
      </c>
      <c r="B2" s="4115"/>
      <c r="C2" s="4115"/>
      <c r="D2" s="4115"/>
      <c r="E2" s="4115"/>
      <c r="F2" s="4115"/>
      <c r="G2" s="4115"/>
      <c r="H2" s="4086"/>
    </row>
    <row r="3" spans="1:8" ht="15">
      <c r="A3" s="4114" t="s">
        <v>2783</v>
      </c>
      <c r="B3" s="4087"/>
      <c r="C3" s="4086"/>
      <c r="D3" s="4086"/>
      <c r="E3" s="4086"/>
      <c r="F3" s="4086"/>
      <c r="G3" s="4113" t="s">
        <v>2782</v>
      </c>
      <c r="H3" s="4086"/>
    </row>
    <row r="4" spans="1:8" s="4108" customFormat="1" ht="30" customHeight="1">
      <c r="A4" s="4112" t="s">
        <v>85</v>
      </c>
      <c r="B4" s="4111" t="s">
        <v>196</v>
      </c>
      <c r="C4" s="4110" t="s">
        <v>396</v>
      </c>
      <c r="D4" s="4110"/>
      <c r="E4" s="4110"/>
      <c r="F4" s="4110"/>
      <c r="G4" s="642" t="s">
        <v>2722</v>
      </c>
      <c r="H4" s="4109"/>
    </row>
    <row r="5" spans="1:8" ht="30" customHeight="1">
      <c r="A5" s="4107"/>
      <c r="B5" s="4106"/>
      <c r="C5" s="4105">
        <v>1433</v>
      </c>
      <c r="D5" s="4105">
        <v>1434</v>
      </c>
      <c r="E5" s="4105">
        <v>1435</v>
      </c>
      <c r="F5" s="4105">
        <v>1436</v>
      </c>
      <c r="G5" s="4105">
        <v>1437</v>
      </c>
      <c r="H5" s="4086"/>
    </row>
    <row r="6" spans="1:8" ht="24.95" customHeight="1">
      <c r="A6" s="4104" t="s">
        <v>969</v>
      </c>
      <c r="B6" s="1249" t="s">
        <v>91</v>
      </c>
      <c r="C6" s="4097">
        <v>11340197</v>
      </c>
      <c r="D6" s="4097">
        <v>12886881</v>
      </c>
      <c r="E6" s="4097">
        <v>14798830</v>
      </c>
      <c r="F6" s="4097">
        <v>17216689</v>
      </c>
      <c r="G6" s="4097">
        <v>17453706</v>
      </c>
      <c r="H6" s="4089"/>
    </row>
    <row r="7" spans="1:8" ht="24.95" customHeight="1">
      <c r="A7" s="4102" t="s">
        <v>970</v>
      </c>
      <c r="B7" s="4101" t="s">
        <v>93</v>
      </c>
      <c r="C7" s="4093">
        <v>3713902</v>
      </c>
      <c r="D7" s="4093">
        <v>3713902</v>
      </c>
      <c r="E7" s="4093">
        <v>3713902</v>
      </c>
      <c r="F7" s="4093">
        <v>3231261</v>
      </c>
      <c r="G7" s="4093">
        <v>3231261</v>
      </c>
      <c r="H7" s="4089"/>
    </row>
    <row r="8" spans="1:8" ht="24.95" customHeight="1">
      <c r="A8" s="4102" t="s">
        <v>971</v>
      </c>
      <c r="B8" s="4101" t="s">
        <v>95</v>
      </c>
      <c r="C8" s="4094">
        <v>6439268</v>
      </c>
      <c r="D8" s="4094">
        <v>6426080</v>
      </c>
      <c r="E8" s="4094">
        <v>3711762</v>
      </c>
      <c r="F8" s="4094">
        <v>4051689</v>
      </c>
      <c r="G8" s="4094">
        <v>4051689</v>
      </c>
      <c r="H8" s="4089"/>
    </row>
    <row r="9" spans="1:8" ht="24.95" customHeight="1">
      <c r="A9" s="4102" t="s">
        <v>972</v>
      </c>
      <c r="B9" s="4101" t="s">
        <v>97</v>
      </c>
      <c r="C9" s="4093">
        <v>1374679</v>
      </c>
      <c r="D9" s="4093">
        <v>1265226</v>
      </c>
      <c r="E9" s="4093">
        <v>1267743</v>
      </c>
      <c r="F9" s="4093">
        <v>1347750</v>
      </c>
      <c r="G9" s="4093">
        <v>1247750</v>
      </c>
      <c r="H9" s="4089"/>
    </row>
    <row r="10" spans="1:8" ht="24.95" customHeight="1">
      <c r="A10" s="4102" t="s">
        <v>973</v>
      </c>
      <c r="B10" s="4101" t="s">
        <v>99</v>
      </c>
      <c r="C10" s="4094">
        <v>3268384</v>
      </c>
      <c r="D10" s="4094">
        <v>3527770</v>
      </c>
      <c r="E10" s="4094">
        <v>5191415</v>
      </c>
      <c r="F10" s="4094">
        <v>1851662</v>
      </c>
      <c r="G10" s="4094">
        <v>2234343</v>
      </c>
      <c r="H10" s="4089"/>
    </row>
    <row r="11" spans="1:8" ht="24.95" customHeight="1">
      <c r="A11" s="4102" t="s">
        <v>974</v>
      </c>
      <c r="B11" s="4101" t="s">
        <v>101</v>
      </c>
      <c r="C11" s="4093">
        <v>1087187</v>
      </c>
      <c r="D11" s="4093">
        <v>1107134</v>
      </c>
      <c r="E11" s="4093">
        <v>1146825</v>
      </c>
      <c r="F11" s="4093">
        <v>1152616</v>
      </c>
      <c r="G11" s="4093">
        <v>1123672</v>
      </c>
      <c r="H11" s="4089"/>
    </row>
    <row r="12" spans="1:8" ht="24.95" customHeight="1">
      <c r="A12" s="4102" t="s">
        <v>976</v>
      </c>
      <c r="B12" s="4101" t="s">
        <v>103</v>
      </c>
      <c r="C12" s="4094">
        <v>9834490</v>
      </c>
      <c r="D12" s="4094">
        <v>10725354</v>
      </c>
      <c r="E12" s="4094">
        <v>10802752</v>
      </c>
      <c r="F12" s="4094">
        <v>10523888</v>
      </c>
      <c r="G12" s="4094">
        <v>10523888</v>
      </c>
      <c r="H12" s="4089"/>
    </row>
    <row r="13" spans="1:8" ht="24.95" customHeight="1">
      <c r="A13" s="4102" t="s">
        <v>977</v>
      </c>
      <c r="B13" s="4101" t="s">
        <v>105</v>
      </c>
      <c r="C13" s="4093">
        <v>2436873</v>
      </c>
      <c r="D13" s="4093">
        <v>2506787</v>
      </c>
      <c r="E13" s="4093">
        <v>2435962</v>
      </c>
      <c r="F13" s="4093">
        <v>2883281</v>
      </c>
      <c r="G13" s="4093">
        <v>3003641</v>
      </c>
      <c r="H13" s="4089"/>
    </row>
    <row r="14" spans="1:8" ht="24.95" customHeight="1">
      <c r="A14" s="4102" t="s">
        <v>1809</v>
      </c>
      <c r="B14" s="4103" t="s">
        <v>107</v>
      </c>
      <c r="C14" s="4094">
        <v>314914</v>
      </c>
      <c r="D14" s="4094">
        <v>387499</v>
      </c>
      <c r="E14" s="4094">
        <v>387716</v>
      </c>
      <c r="F14" s="4094">
        <v>857755</v>
      </c>
      <c r="G14" s="4094">
        <v>540837</v>
      </c>
      <c r="H14" s="4089"/>
    </row>
    <row r="15" spans="1:8" ht="24.95" customHeight="1">
      <c r="A15" s="4102" t="s">
        <v>978</v>
      </c>
      <c r="B15" s="4101" t="s">
        <v>109</v>
      </c>
      <c r="C15" s="4093">
        <v>651249</v>
      </c>
      <c r="D15" s="4093">
        <v>651249</v>
      </c>
      <c r="E15" s="4093">
        <v>651249</v>
      </c>
      <c r="F15" s="4093">
        <v>1245690</v>
      </c>
      <c r="G15" s="4093">
        <v>1245690</v>
      </c>
      <c r="H15" s="4089"/>
    </row>
    <row r="16" spans="1:8" ht="24.95" customHeight="1">
      <c r="A16" s="4102" t="s">
        <v>2781</v>
      </c>
      <c r="B16" s="4101" t="s">
        <v>111</v>
      </c>
      <c r="C16" s="4094">
        <v>215454</v>
      </c>
      <c r="D16" s="4094">
        <v>195500</v>
      </c>
      <c r="E16" s="4094">
        <v>291575</v>
      </c>
      <c r="F16" s="4094">
        <v>227714</v>
      </c>
      <c r="G16" s="4094">
        <v>310912</v>
      </c>
      <c r="H16" s="4089"/>
    </row>
    <row r="17" spans="1:8" ht="24.95" customHeight="1">
      <c r="A17" s="4102" t="s">
        <v>979</v>
      </c>
      <c r="B17" s="4101" t="s">
        <v>113</v>
      </c>
      <c r="C17" s="4093">
        <v>1174500</v>
      </c>
      <c r="D17" s="4093">
        <v>1182934</v>
      </c>
      <c r="E17" s="4093">
        <v>577679</v>
      </c>
      <c r="F17" s="4093">
        <v>912747</v>
      </c>
      <c r="G17" s="4093">
        <v>912747</v>
      </c>
      <c r="H17" s="4089"/>
    </row>
    <row r="18" spans="1:8" ht="24.95" customHeight="1">
      <c r="A18" s="4102" t="s">
        <v>114</v>
      </c>
      <c r="B18" s="4101" t="s">
        <v>115</v>
      </c>
      <c r="C18" s="4094">
        <v>830450</v>
      </c>
      <c r="D18" s="4094">
        <v>858523</v>
      </c>
      <c r="E18" s="4097">
        <v>696037</v>
      </c>
      <c r="F18" s="4097">
        <v>937541</v>
      </c>
      <c r="G18" s="4097">
        <v>966672</v>
      </c>
      <c r="H18" s="4089"/>
    </row>
    <row r="19" spans="1:8" ht="24.95" customHeight="1">
      <c r="A19" s="4102" t="s">
        <v>981</v>
      </c>
      <c r="B19" s="4101" t="s">
        <v>117</v>
      </c>
      <c r="C19" s="4093">
        <v>293893</v>
      </c>
      <c r="D19" s="4093">
        <v>330742</v>
      </c>
      <c r="E19" s="4093">
        <v>355285</v>
      </c>
      <c r="F19" s="4093">
        <v>190445</v>
      </c>
      <c r="G19" s="4093">
        <v>373239</v>
      </c>
      <c r="H19" s="4089"/>
    </row>
    <row r="20" spans="1:8" ht="24.95" customHeight="1">
      <c r="A20" s="4102" t="s">
        <v>1810</v>
      </c>
      <c r="B20" s="4101" t="s">
        <v>119</v>
      </c>
      <c r="C20" s="4094">
        <v>1016021</v>
      </c>
      <c r="D20" s="4094">
        <v>1600840</v>
      </c>
      <c r="E20" s="4094">
        <v>927204</v>
      </c>
      <c r="F20" s="4094">
        <v>2273405</v>
      </c>
      <c r="G20" s="4094">
        <v>2225320</v>
      </c>
      <c r="H20" s="4089"/>
    </row>
    <row r="21" spans="1:8" ht="24.95" customHeight="1">
      <c r="A21" s="4102" t="s">
        <v>982</v>
      </c>
      <c r="B21" s="4101" t="s">
        <v>121</v>
      </c>
      <c r="C21" s="4093">
        <v>795555</v>
      </c>
      <c r="D21" s="4093">
        <v>520333</v>
      </c>
      <c r="E21" s="4093">
        <v>707975</v>
      </c>
      <c r="F21" s="4093">
        <v>660554</v>
      </c>
      <c r="G21" s="4093">
        <v>480929</v>
      </c>
      <c r="H21" s="4089"/>
    </row>
    <row r="22" spans="1:8" ht="24.95" customHeight="1">
      <c r="A22" s="4102" t="s">
        <v>984</v>
      </c>
      <c r="B22" s="4101" t="s">
        <v>123</v>
      </c>
      <c r="C22" s="4094">
        <v>355128</v>
      </c>
      <c r="D22" s="4094">
        <v>385159</v>
      </c>
      <c r="E22" s="4094">
        <v>426219</v>
      </c>
      <c r="F22" s="4094">
        <v>371583</v>
      </c>
      <c r="G22" s="4094">
        <v>332903</v>
      </c>
      <c r="H22" s="4089"/>
    </row>
    <row r="23" spans="1:8" ht="24.95" customHeight="1">
      <c r="A23" s="4102" t="s">
        <v>1811</v>
      </c>
      <c r="B23" s="4101" t="s">
        <v>125</v>
      </c>
      <c r="C23" s="4093">
        <v>233830</v>
      </c>
      <c r="D23" s="4093">
        <v>207151</v>
      </c>
      <c r="E23" s="4093">
        <v>192008</v>
      </c>
      <c r="F23" s="4093">
        <v>217009</v>
      </c>
      <c r="G23" s="4093">
        <v>197110</v>
      </c>
      <c r="H23" s="4089"/>
    </row>
    <row r="24" spans="1:8" ht="24.95" customHeight="1">
      <c r="A24" s="4100" t="s">
        <v>985</v>
      </c>
      <c r="B24" s="4099" t="s">
        <v>127</v>
      </c>
      <c r="C24" s="4098">
        <v>95872</v>
      </c>
      <c r="D24" s="4098">
        <v>150395</v>
      </c>
      <c r="E24" s="4097">
        <v>93860</v>
      </c>
      <c r="F24" s="4097">
        <v>93860</v>
      </c>
      <c r="G24" s="4097">
        <v>93860</v>
      </c>
      <c r="H24" s="4089"/>
    </row>
    <row r="25" spans="1:8" ht="24.95" customHeight="1" thickBot="1">
      <c r="A25" s="4096" t="s">
        <v>128</v>
      </c>
      <c r="B25" s="4095" t="s">
        <v>129</v>
      </c>
      <c r="C25" s="4094">
        <v>168780</v>
      </c>
      <c r="D25" s="4094">
        <v>145491</v>
      </c>
      <c r="E25" s="4093">
        <v>257568</v>
      </c>
      <c r="F25" s="4093">
        <v>216604</v>
      </c>
      <c r="G25" s="4093">
        <v>156714</v>
      </c>
      <c r="H25" s="4089"/>
    </row>
    <row r="26" spans="1:8" ht="24.95" customHeight="1">
      <c r="A26" s="4092" t="s">
        <v>424</v>
      </c>
      <c r="B26" s="4091" t="s">
        <v>131</v>
      </c>
      <c r="C26" s="4090">
        <f>SUM(C6:C25)</f>
        <v>45640626</v>
      </c>
      <c r="D26" s="4090">
        <f>SUM(D6:D25)</f>
        <v>48774950</v>
      </c>
      <c r="E26" s="4090">
        <f>SUM(E6:E25)</f>
        <v>48633566</v>
      </c>
      <c r="F26" s="4090">
        <f>SUM(F6:F25)</f>
        <v>50463743</v>
      </c>
      <c r="G26" s="4090">
        <f>SUM(G6:G25)</f>
        <v>50706883</v>
      </c>
      <c r="H26" s="4089"/>
    </row>
    <row r="27" spans="1:8">
      <c r="A27" s="4088"/>
      <c r="B27" s="4087"/>
      <c r="C27" s="4086"/>
      <c r="D27" s="4086"/>
      <c r="E27" s="4086"/>
      <c r="F27" s="4086"/>
      <c r="G27" s="4086"/>
      <c r="H27" s="4086"/>
    </row>
    <row r="28" spans="1:8">
      <c r="A28" s="4088"/>
      <c r="B28" s="4087"/>
      <c r="C28" s="4086"/>
      <c r="D28" s="4086"/>
      <c r="E28" s="4086"/>
      <c r="F28" s="4086"/>
      <c r="G28" s="4086"/>
      <c r="H28" s="4086"/>
    </row>
    <row r="29" spans="1:8">
      <c r="A29" s="4086"/>
      <c r="B29" s="4087"/>
      <c r="C29" s="4086"/>
      <c r="D29" s="4086"/>
      <c r="E29" s="4086"/>
      <c r="F29" s="4086"/>
      <c r="G29" s="4086"/>
      <c r="H29" s="4086"/>
    </row>
    <row r="30" spans="1:8">
      <c r="A30" s="4086"/>
      <c r="B30" s="4087"/>
      <c r="C30" s="301"/>
      <c r="D30" s="301"/>
      <c r="E30" s="301"/>
      <c r="F30" s="301"/>
      <c r="G30" s="4086"/>
      <c r="H30" s="4086"/>
    </row>
    <row r="31" spans="1:8">
      <c r="A31" s="4086"/>
      <c r="B31" s="4087"/>
      <c r="C31" s="301"/>
      <c r="D31" s="301"/>
      <c r="E31" s="301"/>
      <c r="F31" s="301"/>
      <c r="G31" s="4086"/>
      <c r="H31" s="4086"/>
    </row>
    <row r="32" spans="1:8">
      <c r="A32" s="4086"/>
      <c r="B32" s="4087"/>
      <c r="C32" s="301"/>
      <c r="D32" s="301"/>
      <c r="E32" s="301"/>
      <c r="F32" s="301"/>
      <c r="G32" s="4086"/>
      <c r="H32" s="4086"/>
    </row>
    <row r="33" spans="1:8">
      <c r="A33" s="4086"/>
      <c r="B33" s="4087"/>
      <c r="C33" s="301"/>
      <c r="D33" s="301"/>
      <c r="E33" s="301"/>
      <c r="F33" s="301"/>
      <c r="G33" s="4086"/>
      <c r="H33" s="4086"/>
    </row>
    <row r="34" spans="1:8">
      <c r="A34" s="4086"/>
      <c r="B34" s="4087"/>
      <c r="C34" s="301"/>
      <c r="D34" s="301"/>
      <c r="E34" s="301"/>
      <c r="F34" s="301"/>
      <c r="G34" s="4086"/>
      <c r="H34" s="4086"/>
    </row>
    <row r="35" spans="1:8">
      <c r="A35" s="4086"/>
      <c r="B35" s="4087"/>
      <c r="C35" s="301"/>
      <c r="D35" s="301"/>
      <c r="E35" s="301"/>
      <c r="F35" s="301"/>
      <c r="G35" s="4086"/>
      <c r="H35" s="4086"/>
    </row>
    <row r="36" spans="1:8">
      <c r="A36" s="4086"/>
      <c r="B36" s="4087"/>
      <c r="C36" s="301"/>
      <c r="D36" s="301"/>
      <c r="E36" s="301"/>
      <c r="F36" s="301"/>
      <c r="G36" s="4086"/>
      <c r="H36" s="4086"/>
    </row>
    <row r="37" spans="1:8">
      <c r="A37" s="4086"/>
      <c r="B37" s="4087"/>
      <c r="C37" s="301"/>
      <c r="D37" s="301"/>
      <c r="E37" s="301"/>
      <c r="F37" s="301"/>
      <c r="G37" s="4086"/>
      <c r="H37" s="4086"/>
    </row>
    <row r="38" spans="1:8">
      <c r="A38" s="4086"/>
      <c r="B38" s="4087"/>
      <c r="C38" s="301"/>
      <c r="D38" s="301"/>
      <c r="E38" s="301"/>
      <c r="F38" s="301"/>
      <c r="G38" s="4086"/>
      <c r="H38" s="4086"/>
    </row>
    <row r="39" spans="1:8">
      <c r="A39" s="4086"/>
      <c r="B39" s="4087"/>
      <c r="C39" s="301"/>
      <c r="D39" s="301"/>
      <c r="E39" s="301"/>
      <c r="F39" s="301"/>
      <c r="G39" s="4086"/>
      <c r="H39" s="4086"/>
    </row>
    <row r="40" spans="1:8">
      <c r="A40" s="4086"/>
      <c r="B40" s="4087"/>
      <c r="C40" s="301"/>
      <c r="D40" s="301"/>
      <c r="E40" s="301"/>
      <c r="F40" s="301"/>
      <c r="G40" s="4086"/>
      <c r="H40" s="4086"/>
    </row>
    <row r="41" spans="1:8">
      <c r="A41" s="4086"/>
      <c r="B41" s="4087"/>
      <c r="C41" s="301"/>
      <c r="D41" s="301"/>
      <c r="E41" s="301"/>
      <c r="F41" s="301"/>
      <c r="G41" s="4086"/>
      <c r="H41" s="4086"/>
    </row>
    <row r="42" spans="1:8">
      <c r="A42" s="4086"/>
      <c r="B42" s="4087"/>
      <c r="C42" s="301"/>
      <c r="D42" s="301"/>
      <c r="E42" s="301"/>
      <c r="F42" s="301"/>
      <c r="G42" s="4086"/>
      <c r="H42" s="4086"/>
    </row>
    <row r="43" spans="1:8">
      <c r="A43" s="4086"/>
      <c r="B43" s="4087"/>
      <c r="C43" s="301"/>
      <c r="D43" s="301"/>
      <c r="E43" s="301"/>
      <c r="F43" s="301"/>
      <c r="G43" s="4086"/>
      <c r="H43" s="4086"/>
    </row>
    <row r="44" spans="1:8">
      <c r="A44" s="4086"/>
      <c r="B44" s="4087"/>
      <c r="C44" s="301"/>
      <c r="D44" s="301"/>
      <c r="E44" s="301"/>
      <c r="F44" s="301"/>
      <c r="G44" s="4086"/>
      <c r="H44" s="4086"/>
    </row>
    <row r="45" spans="1:8">
      <c r="A45" s="4086"/>
      <c r="B45" s="4087"/>
      <c r="C45" s="301"/>
      <c r="D45" s="301"/>
      <c r="E45" s="301"/>
      <c r="F45" s="301"/>
      <c r="G45" s="4086"/>
      <c r="H45" s="4086"/>
    </row>
    <row r="46" spans="1:8">
      <c r="A46" s="4086"/>
      <c r="B46" s="4087"/>
      <c r="C46" s="301"/>
      <c r="D46" s="301"/>
      <c r="E46" s="301"/>
      <c r="F46" s="301"/>
      <c r="G46" s="4086"/>
      <c r="H46" s="4086"/>
    </row>
    <row r="47" spans="1:8">
      <c r="A47" s="4086"/>
      <c r="B47" s="4087"/>
      <c r="C47" s="301"/>
      <c r="D47" s="301"/>
      <c r="E47" s="301"/>
      <c r="F47" s="301"/>
      <c r="G47" s="4086"/>
      <c r="H47" s="4086"/>
    </row>
    <row r="48" spans="1:8">
      <c r="A48" s="4086"/>
      <c r="B48" s="4087"/>
      <c r="C48" s="301"/>
      <c r="D48" s="301"/>
      <c r="E48" s="301"/>
      <c r="F48" s="301"/>
      <c r="G48" s="4086"/>
      <c r="H48" s="4086"/>
    </row>
    <row r="49" spans="1:8">
      <c r="A49" s="4086"/>
      <c r="B49" s="4087"/>
      <c r="C49" s="301"/>
      <c r="D49" s="301"/>
      <c r="E49" s="301"/>
      <c r="F49" s="301"/>
      <c r="G49" s="4086"/>
      <c r="H49" s="4086"/>
    </row>
    <row r="50" spans="1:8">
      <c r="A50" s="4086"/>
      <c r="B50" s="4087"/>
      <c r="C50" s="301"/>
      <c r="D50" s="301"/>
      <c r="E50" s="301"/>
      <c r="F50" s="301"/>
      <c r="G50" s="4086"/>
      <c r="H50" s="4086"/>
    </row>
    <row r="51" spans="1:8">
      <c r="A51" s="4086"/>
      <c r="B51" s="4087"/>
      <c r="C51" s="4086"/>
      <c r="D51" s="4086"/>
      <c r="E51" s="4086"/>
      <c r="F51" s="4086"/>
      <c r="G51" s="4086"/>
      <c r="H51" s="4086"/>
    </row>
    <row r="52" spans="1:8">
      <c r="A52" s="4086"/>
      <c r="B52" s="4087"/>
      <c r="C52" s="4086"/>
      <c r="D52" s="4086"/>
      <c r="E52" s="4086"/>
      <c r="F52" s="4086"/>
      <c r="G52" s="4086"/>
      <c r="H52" s="4086"/>
    </row>
    <row r="53" spans="1:8">
      <c r="A53" s="4086"/>
      <c r="B53" s="4087"/>
      <c r="C53" s="4086"/>
      <c r="D53" s="4086"/>
      <c r="E53" s="4086"/>
      <c r="F53" s="4086"/>
      <c r="G53" s="4086"/>
      <c r="H53" s="4086"/>
    </row>
    <row r="54" spans="1:8">
      <c r="A54" s="4086"/>
      <c r="B54" s="4087"/>
      <c r="C54" s="4086"/>
      <c r="D54" s="4086"/>
      <c r="E54" s="4086"/>
      <c r="F54" s="4086"/>
      <c r="G54" s="4086"/>
      <c r="H54" s="4086"/>
    </row>
    <row r="55" spans="1:8">
      <c r="A55" s="4086"/>
      <c r="B55" s="4087"/>
      <c r="C55" s="4086"/>
      <c r="D55" s="4086"/>
      <c r="E55" s="4086"/>
      <c r="F55" s="4086"/>
      <c r="G55" s="4086"/>
      <c r="H55" s="4086"/>
    </row>
    <row r="56" spans="1:8">
      <c r="A56" s="4086"/>
      <c r="B56" s="4087"/>
      <c r="C56" s="4086"/>
      <c r="D56" s="4086"/>
      <c r="E56" s="4086"/>
      <c r="F56" s="4086"/>
      <c r="G56" s="4086"/>
      <c r="H56" s="4086"/>
    </row>
    <row r="57" spans="1:8">
      <c r="A57" s="4086"/>
      <c r="B57" s="4087"/>
      <c r="C57" s="4086"/>
      <c r="D57" s="4086"/>
      <c r="E57" s="4086"/>
      <c r="F57" s="4086"/>
      <c r="G57" s="4086"/>
      <c r="H57" s="4086"/>
    </row>
    <row r="58" spans="1:8">
      <c r="A58" s="4086"/>
      <c r="B58" s="4087"/>
      <c r="C58" s="4086"/>
      <c r="D58" s="4086"/>
      <c r="E58" s="4086"/>
      <c r="F58" s="4086"/>
      <c r="G58" s="4086"/>
      <c r="H58" s="4086"/>
    </row>
    <row r="59" spans="1:8">
      <c r="A59" s="4086"/>
      <c r="B59" s="4087"/>
      <c r="C59" s="4086"/>
      <c r="D59" s="4086"/>
      <c r="E59" s="4086"/>
      <c r="F59" s="4086"/>
      <c r="G59" s="4086"/>
      <c r="H59" s="4086"/>
    </row>
    <row r="60" spans="1:8">
      <c r="A60" s="4086"/>
      <c r="B60" s="4087"/>
      <c r="C60" s="4086"/>
      <c r="D60" s="4086"/>
      <c r="E60" s="4086"/>
      <c r="F60" s="4086"/>
      <c r="G60" s="4086"/>
      <c r="H60" s="4086"/>
    </row>
    <row r="61" spans="1:8">
      <c r="A61" s="4086"/>
      <c r="B61" s="4087"/>
      <c r="C61" s="4086"/>
      <c r="D61" s="4086"/>
      <c r="E61" s="4086"/>
      <c r="F61" s="4086"/>
      <c r="G61" s="4086"/>
      <c r="H61" s="4086"/>
    </row>
    <row r="62" spans="1:8">
      <c r="A62" s="4086"/>
      <c r="B62" s="4087"/>
      <c r="C62" s="4086"/>
      <c r="D62" s="4086"/>
      <c r="E62" s="4086"/>
      <c r="F62" s="4086"/>
      <c r="G62" s="4086"/>
      <c r="H62" s="4086"/>
    </row>
    <row r="63" spans="1:8">
      <c r="A63" s="4086"/>
      <c r="B63" s="4087"/>
      <c r="C63" s="4086"/>
      <c r="D63" s="4086"/>
      <c r="E63" s="4086"/>
      <c r="F63" s="4086"/>
      <c r="G63" s="4086"/>
      <c r="H63" s="4086"/>
    </row>
    <row r="64" spans="1:8">
      <c r="A64" s="4086"/>
      <c r="B64" s="4087"/>
      <c r="C64" s="4086"/>
      <c r="D64" s="4086"/>
      <c r="E64" s="4086"/>
      <c r="F64" s="4086"/>
      <c r="G64" s="4086"/>
      <c r="H64" s="4086"/>
    </row>
    <row r="65" spans="1:8">
      <c r="A65" s="4086"/>
      <c r="B65" s="4087"/>
      <c r="C65" s="4086"/>
      <c r="D65" s="4086"/>
      <c r="E65" s="4086"/>
      <c r="F65" s="4086"/>
      <c r="G65" s="4086"/>
      <c r="H65" s="4086"/>
    </row>
    <row r="66" spans="1:8">
      <c r="A66" s="4086"/>
      <c r="B66" s="4087"/>
      <c r="C66" s="4086"/>
      <c r="D66" s="4086"/>
      <c r="E66" s="4086"/>
      <c r="F66" s="4086"/>
      <c r="G66" s="4086"/>
      <c r="H66" s="4086"/>
    </row>
    <row r="67" spans="1:8">
      <c r="A67" s="4086"/>
      <c r="B67" s="4087"/>
      <c r="C67" s="4086"/>
      <c r="D67" s="4086"/>
      <c r="E67" s="4086"/>
      <c r="F67" s="4086"/>
      <c r="G67" s="4086"/>
      <c r="H67" s="4086"/>
    </row>
    <row r="68" spans="1:8">
      <c r="A68" s="4086"/>
      <c r="B68" s="4087"/>
      <c r="C68" s="4086"/>
      <c r="D68" s="4086"/>
      <c r="E68" s="4086"/>
      <c r="F68" s="4086"/>
      <c r="G68" s="4086"/>
      <c r="H68" s="4086"/>
    </row>
    <row r="69" spans="1:8">
      <c r="A69" s="4086"/>
      <c r="B69" s="4087"/>
      <c r="C69" s="4086"/>
      <c r="D69" s="4086"/>
      <c r="E69" s="4086"/>
      <c r="F69" s="4086"/>
      <c r="G69" s="4086"/>
      <c r="H69" s="4086"/>
    </row>
    <row r="70" spans="1:8">
      <c r="A70" s="4086"/>
      <c r="B70" s="4087"/>
      <c r="C70" s="4086"/>
      <c r="D70" s="4086"/>
      <c r="E70" s="4086"/>
      <c r="F70" s="4086"/>
      <c r="G70" s="4086"/>
      <c r="H70" s="4086"/>
    </row>
    <row r="71" spans="1:8">
      <c r="A71" s="4086"/>
      <c r="B71" s="4087"/>
      <c r="C71" s="4086"/>
      <c r="D71" s="4086"/>
      <c r="E71" s="4086"/>
      <c r="F71" s="4086"/>
      <c r="G71" s="4086"/>
      <c r="H71" s="4086"/>
    </row>
    <row r="72" spans="1:8">
      <c r="A72" s="4086"/>
      <c r="B72" s="4087"/>
      <c r="C72" s="4086"/>
      <c r="D72" s="4086"/>
      <c r="E72" s="4086"/>
      <c r="F72" s="4086"/>
      <c r="G72" s="4086"/>
      <c r="H72" s="4086"/>
    </row>
    <row r="73" spans="1:8">
      <c r="A73" s="4086"/>
      <c r="B73" s="4087"/>
      <c r="C73" s="4086"/>
      <c r="D73" s="4086"/>
      <c r="E73" s="4086"/>
      <c r="F73" s="4086"/>
      <c r="G73" s="4086"/>
      <c r="H73" s="4086"/>
    </row>
    <row r="74" spans="1:8">
      <c r="A74" s="4086"/>
      <c r="B74" s="4087"/>
      <c r="C74" s="4086"/>
      <c r="D74" s="4086"/>
      <c r="E74" s="4086"/>
      <c r="F74" s="4086"/>
      <c r="G74" s="4086"/>
      <c r="H74" s="4086"/>
    </row>
    <row r="75" spans="1:8">
      <c r="A75" s="4086"/>
      <c r="B75" s="4087"/>
      <c r="C75" s="4086"/>
      <c r="D75" s="4086"/>
      <c r="E75" s="4086"/>
      <c r="F75" s="4086"/>
      <c r="G75" s="4086"/>
      <c r="H75" s="4086"/>
    </row>
    <row r="76" spans="1:8">
      <c r="A76" s="4086"/>
      <c r="B76" s="4087"/>
      <c r="C76" s="4086"/>
      <c r="D76" s="4086"/>
      <c r="E76" s="4086"/>
      <c r="F76" s="4086"/>
      <c r="G76" s="4086"/>
      <c r="H76" s="4086"/>
    </row>
  </sheetData>
  <mergeCells count="2">
    <mergeCell ref="A1:G1"/>
    <mergeCell ref="A2:G2"/>
  </mergeCells>
  <printOptions horizontalCentered="1" verticalCentered="1"/>
  <pageMargins left="0.7" right="0.7" top="1" bottom="1" header="0.5" footer="0.5"/>
  <pageSetup paperSize="9" scale="98"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985FE-8280-4705-B262-7B5EF6936E73}">
  <dimension ref="A1:I25"/>
  <sheetViews>
    <sheetView showGridLines="0" topLeftCell="A4" zoomScaleNormal="100" workbookViewId="0">
      <selection activeCell="F15" sqref="F15"/>
    </sheetView>
  </sheetViews>
  <sheetFormatPr defaultColWidth="8.85546875" defaultRowHeight="15.75"/>
  <cols>
    <col min="1" max="1" width="43.7109375" style="650" customWidth="1"/>
    <col min="2" max="6" width="13.7109375" style="318" customWidth="1"/>
    <col min="7" max="7" width="8.85546875" style="318"/>
    <col min="8" max="8" width="9" style="318" bestFit="1" customWidth="1"/>
    <col min="9" max="16384" width="8.85546875" style="318"/>
  </cols>
  <sheetData>
    <row r="1" spans="1:9" ht="18.75">
      <c r="A1" s="4127" t="s">
        <v>2798</v>
      </c>
      <c r="B1" s="4127"/>
      <c r="C1" s="4127"/>
      <c r="D1" s="4127"/>
      <c r="E1" s="4127"/>
      <c r="F1" s="4127"/>
    </row>
    <row r="2" spans="1:9" ht="18.75">
      <c r="A2" s="4127" t="s">
        <v>2797</v>
      </c>
      <c r="B2" s="4127"/>
      <c r="C2" s="4127"/>
      <c r="D2" s="4127"/>
      <c r="E2" s="4127"/>
      <c r="F2" s="4127"/>
    </row>
    <row r="3" spans="1:9" s="650" customFormat="1">
      <c r="A3" s="4126" t="s">
        <v>2796</v>
      </c>
      <c r="B3" s="4126"/>
      <c r="C3" s="4126"/>
      <c r="D3" s="4126"/>
      <c r="E3" s="4126"/>
      <c r="F3" s="4126"/>
    </row>
    <row r="4" spans="1:9" s="650" customFormat="1">
      <c r="A4" s="4126" t="s">
        <v>2795</v>
      </c>
      <c r="B4" s="4126"/>
      <c r="C4" s="4126"/>
      <c r="D4" s="4126"/>
      <c r="E4" s="4126"/>
      <c r="F4" s="4126"/>
    </row>
    <row r="5" spans="1:9" s="650" customFormat="1">
      <c r="A5" s="650" t="s">
        <v>2794</v>
      </c>
      <c r="F5" s="323" t="s">
        <v>2793</v>
      </c>
    </row>
    <row r="6" spans="1:9" s="650" customFormat="1" ht="35.1" customHeight="1">
      <c r="A6" s="4125" t="s">
        <v>2792</v>
      </c>
      <c r="B6" s="4124" t="s">
        <v>396</v>
      </c>
      <c r="C6" s="4123"/>
      <c r="D6" s="4123"/>
      <c r="E6" s="4123"/>
      <c r="F6" s="4122" t="s">
        <v>397</v>
      </c>
      <c r="H6" s="318"/>
      <c r="I6" s="318"/>
    </row>
    <row r="7" spans="1:9" ht="35.1" customHeight="1">
      <c r="A7" s="3692" t="s">
        <v>2791</v>
      </c>
      <c r="B7" s="4121">
        <v>1433</v>
      </c>
      <c r="C7" s="4120">
        <v>1434</v>
      </c>
      <c r="D7" s="4120">
        <v>1435</v>
      </c>
      <c r="E7" s="4120">
        <v>1436</v>
      </c>
      <c r="F7" s="4120">
        <v>1437</v>
      </c>
    </row>
    <row r="8" spans="1:9" ht="31.5" customHeight="1">
      <c r="A8" s="4118" t="s">
        <v>2790</v>
      </c>
      <c r="B8" s="4119">
        <v>65246686</v>
      </c>
      <c r="C8" s="4119">
        <v>64624699</v>
      </c>
      <c r="D8" s="4119">
        <v>63335235</v>
      </c>
      <c r="E8" s="4119">
        <v>66090893</v>
      </c>
      <c r="F8" s="4119">
        <v>64346910</v>
      </c>
      <c r="G8" s="3813"/>
    </row>
    <row r="9" spans="1:9" ht="31.5" customHeight="1">
      <c r="A9" s="4118" t="s">
        <v>2787</v>
      </c>
      <c r="B9" s="4117">
        <f>B8/B14*100</f>
        <v>48.552168151938666</v>
      </c>
      <c r="C9" s="4117">
        <f>C8/C14*100</f>
        <v>47.25338053355658</v>
      </c>
      <c r="D9" s="4117">
        <f>D8/D14*100</f>
        <v>47.171631917759136</v>
      </c>
      <c r="E9" s="4117">
        <f>E8/E14*100</f>
        <v>47.684140165524283</v>
      </c>
      <c r="F9" s="4117">
        <f>F8/F14*100</f>
        <v>46.561074152393267</v>
      </c>
    </row>
    <row r="10" spans="1:9" ht="31.5" customHeight="1">
      <c r="A10" s="4118" t="s">
        <v>2789</v>
      </c>
      <c r="B10" s="4119">
        <v>23497389</v>
      </c>
      <c r="C10" s="4119">
        <v>23362416</v>
      </c>
      <c r="D10" s="4119">
        <v>22776564</v>
      </c>
      <c r="E10" s="4119">
        <v>22046779</v>
      </c>
      <c r="F10" s="4119">
        <v>23145145</v>
      </c>
    </row>
    <row r="11" spans="1:9" ht="31.5" customHeight="1">
      <c r="A11" s="4118" t="s">
        <v>2787</v>
      </c>
      <c r="B11" s="4117">
        <f>B10/B14*100</f>
        <v>17.485166708076392</v>
      </c>
      <c r="C11" s="4117">
        <f>C10/C14*100</f>
        <v>17.082526503237574</v>
      </c>
      <c r="D11" s="4117">
        <f>D10/D14*100</f>
        <v>16.963822639314177</v>
      </c>
      <c r="E11" s="4117">
        <f>E10/E14*100</f>
        <v>15.906604560999613</v>
      </c>
      <c r="F11" s="4117">
        <f>F10/F14*100</f>
        <v>16.747701056863402</v>
      </c>
    </row>
    <row r="12" spans="1:9" ht="31.5" customHeight="1">
      <c r="A12" s="4118" t="s">
        <v>2788</v>
      </c>
      <c r="B12" s="4119">
        <v>45640626</v>
      </c>
      <c r="C12" s="4119">
        <v>48774950</v>
      </c>
      <c r="D12" s="4119">
        <v>48153717</v>
      </c>
      <c r="E12" s="4119">
        <v>50463743</v>
      </c>
      <c r="F12" s="4119">
        <v>50706883</v>
      </c>
    </row>
    <row r="13" spans="1:9" ht="31.5" customHeight="1">
      <c r="A13" s="4118" t="s">
        <v>2787</v>
      </c>
      <c r="B13" s="4117">
        <f>B12/B14*100</f>
        <v>33.962665139984942</v>
      </c>
      <c r="C13" s="4117">
        <f>C12/C14*100</f>
        <v>35.664092963205839</v>
      </c>
      <c r="D13" s="4117">
        <f>D12/D14*100</f>
        <v>35.864545442926691</v>
      </c>
      <c r="E13" s="4117">
        <f>E12/E14*100</f>
        <v>36.409255273476106</v>
      </c>
      <c r="F13" s="4117">
        <f>F12/F14*100</f>
        <v>36.691224790743327</v>
      </c>
    </row>
    <row r="14" spans="1:9" ht="31.5" customHeight="1">
      <c r="A14" s="4118" t="s">
        <v>2731</v>
      </c>
      <c r="B14" s="4119">
        <f>SUM(B8,B10,B12)</f>
        <v>134384701</v>
      </c>
      <c r="C14" s="4119">
        <f>SUM(C8,C10,C12)</f>
        <v>136762065</v>
      </c>
      <c r="D14" s="4119">
        <f>SUM(D8,D10,D12)</f>
        <v>134265516</v>
      </c>
      <c r="E14" s="4119">
        <f>SUM(E8,E10,E12)</f>
        <v>138601415</v>
      </c>
      <c r="F14" s="4119">
        <f>SUM(F8,F10,F12)</f>
        <v>138198938</v>
      </c>
    </row>
    <row r="15" spans="1:9" ht="30" customHeight="1">
      <c r="A15" s="4118" t="s">
        <v>2786</v>
      </c>
      <c r="B15" s="4117">
        <v>4.5999999999999996</v>
      </c>
      <c r="C15" s="4117">
        <v>4.5999999999999996</v>
      </c>
      <c r="D15" s="4117">
        <v>4.4000000000000004</v>
      </c>
      <c r="E15" s="4117">
        <v>4.4000000000000004</v>
      </c>
      <c r="F15" s="4117">
        <v>4.4000000000000004</v>
      </c>
    </row>
    <row r="17" spans="2:6">
      <c r="B17" s="265"/>
      <c r="C17" s="265"/>
      <c r="D17" s="265"/>
      <c r="E17" s="265"/>
      <c r="F17" s="265"/>
    </row>
    <row r="18" spans="2:6">
      <c r="B18" s="265"/>
      <c r="C18" s="265"/>
      <c r="D18" s="265"/>
      <c r="E18" s="265"/>
    </row>
    <row r="19" spans="2:6">
      <c r="B19" s="265"/>
      <c r="C19" s="265"/>
      <c r="D19" s="265"/>
      <c r="E19" s="265"/>
      <c r="F19" s="265"/>
    </row>
    <row r="20" spans="2:6">
      <c r="B20" s="265"/>
      <c r="C20" s="265"/>
      <c r="D20" s="265"/>
      <c r="E20" s="265"/>
      <c r="F20" s="265"/>
    </row>
    <row r="21" spans="2:6">
      <c r="B21" s="265"/>
      <c r="C21" s="265"/>
      <c r="D21" s="265"/>
      <c r="E21" s="265"/>
      <c r="F21" s="265"/>
    </row>
    <row r="22" spans="2:6">
      <c r="B22" s="265"/>
      <c r="C22" s="265"/>
      <c r="D22" s="265"/>
      <c r="E22" s="265"/>
      <c r="F22" s="265"/>
    </row>
    <row r="23" spans="2:6">
      <c r="B23" s="265"/>
      <c r="C23" s="265"/>
      <c r="D23" s="265"/>
      <c r="E23" s="265"/>
      <c r="F23" s="265"/>
    </row>
    <row r="24" spans="2:6">
      <c r="B24" s="265"/>
      <c r="C24" s="265"/>
      <c r="D24" s="265"/>
      <c r="E24" s="265"/>
      <c r="F24" s="265"/>
    </row>
    <row r="25" spans="2:6">
      <c r="B25" s="265"/>
      <c r="C25" s="265"/>
      <c r="D25" s="265"/>
      <c r="E25" s="265"/>
      <c r="F25" s="265"/>
    </row>
  </sheetData>
  <mergeCells count="4">
    <mergeCell ref="A1:F1"/>
    <mergeCell ref="A2:F2"/>
    <mergeCell ref="A3:F3"/>
    <mergeCell ref="A4:F4"/>
  </mergeCells>
  <printOptions horizontalCentered="1" verticalCentered="1"/>
  <pageMargins left="0.59055118110236227" right="0.59055118110236227" top="0.98425196850393704" bottom="0.98425196850393704" header="0.51181102362204722" footer="0.51181102362204722"/>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B17B-7159-4AF1-8F02-B3B73190C615}">
  <dimension ref="A1:M31"/>
  <sheetViews>
    <sheetView zoomScaleNormal="100" workbookViewId="0">
      <selection activeCell="F19" sqref="F19"/>
    </sheetView>
  </sheetViews>
  <sheetFormatPr defaultColWidth="13.5703125" defaultRowHeight="24.95" customHeight="1"/>
  <cols>
    <col min="1" max="7" width="17.5703125" style="4128" customWidth="1"/>
    <col min="8" max="16384" width="13.5703125" style="4128"/>
  </cols>
  <sheetData>
    <row r="1" spans="1:13" s="4132" customFormat="1" ht="24.95" customHeight="1">
      <c r="A1" s="4174" t="s">
        <v>2805</v>
      </c>
      <c r="B1" s="4172"/>
      <c r="C1" s="4172"/>
      <c r="D1" s="4172"/>
      <c r="E1" s="4172"/>
      <c r="F1" s="4172"/>
      <c r="G1" s="4172"/>
    </row>
    <row r="2" spans="1:13" s="4132" customFormat="1" ht="24.95" customHeight="1">
      <c r="A2" s="4173" t="s">
        <v>2804</v>
      </c>
      <c r="B2" s="4172"/>
      <c r="C2" s="4172"/>
      <c r="D2" s="4172"/>
      <c r="E2" s="4172"/>
      <c r="F2" s="4172"/>
      <c r="G2" s="4172"/>
      <c r="I2" s="4171"/>
      <c r="J2" s="4171"/>
      <c r="K2" s="4171"/>
      <c r="L2" s="4171"/>
    </row>
    <row r="3" spans="1:13" s="4132" customFormat="1" ht="24.95" customHeight="1">
      <c r="A3" s="4170" t="s">
        <v>2803</v>
      </c>
      <c r="B3" s="4169"/>
      <c r="C3" s="4169"/>
      <c r="D3" s="4169"/>
      <c r="E3" s="4169"/>
      <c r="F3" s="4168"/>
      <c r="G3" s="4168" t="s">
        <v>2802</v>
      </c>
    </row>
    <row r="4" spans="1:13" s="4132" customFormat="1" ht="44.25" customHeight="1">
      <c r="A4" s="4167" t="s">
        <v>85</v>
      </c>
      <c r="B4" s="4166" t="s">
        <v>196</v>
      </c>
      <c r="C4" s="4165" t="s">
        <v>622</v>
      </c>
      <c r="D4" s="4164"/>
      <c r="E4" s="4163" t="s">
        <v>623</v>
      </c>
      <c r="F4" s="4162"/>
      <c r="G4" s="4161" t="s">
        <v>739</v>
      </c>
      <c r="I4" s="4131"/>
      <c r="J4" s="4131"/>
      <c r="M4" s="4131"/>
    </row>
    <row r="5" spans="1:13" s="4132" customFormat="1" ht="42" customHeight="1">
      <c r="A5" s="4160"/>
      <c r="B5" s="4159"/>
      <c r="C5" s="4158" t="s">
        <v>625</v>
      </c>
      <c r="D5" s="4158" t="s">
        <v>626</v>
      </c>
      <c r="E5" s="4158" t="s">
        <v>625</v>
      </c>
      <c r="F5" s="4158" t="s">
        <v>626</v>
      </c>
      <c r="G5" s="4157" t="s">
        <v>131</v>
      </c>
      <c r="I5" s="4131"/>
    </row>
    <row r="6" spans="1:13" s="4132" customFormat="1" ht="24.95" customHeight="1">
      <c r="A6" s="4156" t="s">
        <v>969</v>
      </c>
      <c r="B6" s="4155" t="s">
        <v>91</v>
      </c>
      <c r="C6" s="4154">
        <v>7701</v>
      </c>
      <c r="D6" s="4154">
        <v>12990</v>
      </c>
      <c r="E6" s="4154">
        <v>1390</v>
      </c>
      <c r="F6" s="4154">
        <v>1239</v>
      </c>
      <c r="G6" s="4153">
        <f>SUM(C6:F6)</f>
        <v>23320</v>
      </c>
      <c r="H6" s="4131"/>
      <c r="I6" s="4131"/>
      <c r="J6" s="4131"/>
      <c r="L6" s="4131"/>
    </row>
    <row r="7" spans="1:13" s="4132" customFormat="1" ht="24.95" customHeight="1">
      <c r="A7" s="4148" t="s">
        <v>970</v>
      </c>
      <c r="B7" s="4147" t="s">
        <v>93</v>
      </c>
      <c r="C7" s="4146">
        <v>16916</v>
      </c>
      <c r="D7" s="4146">
        <v>20371</v>
      </c>
      <c r="E7" s="4146">
        <v>2342</v>
      </c>
      <c r="F7" s="4146">
        <v>1729</v>
      </c>
      <c r="G7" s="4153">
        <f>SUM(C7:F7)</f>
        <v>41358</v>
      </c>
      <c r="H7" s="4131"/>
      <c r="I7" s="4131"/>
      <c r="J7" s="4131"/>
    </row>
    <row r="8" spans="1:13" s="4136" customFormat="1" ht="24.95" customHeight="1">
      <c r="A8" s="4151" t="s">
        <v>2801</v>
      </c>
      <c r="B8" s="4150" t="s">
        <v>95</v>
      </c>
      <c r="C8" s="4149">
        <v>15821</v>
      </c>
      <c r="D8" s="4149">
        <v>15751</v>
      </c>
      <c r="E8" s="4149">
        <v>1762</v>
      </c>
      <c r="F8" s="4149">
        <v>1514</v>
      </c>
      <c r="G8" s="4152">
        <f>SUM(C8:F8)</f>
        <v>34848</v>
      </c>
      <c r="H8" s="4137"/>
      <c r="I8" s="4137"/>
      <c r="J8" s="4137"/>
    </row>
    <row r="9" spans="1:13" s="4132" customFormat="1" ht="24.95" customHeight="1">
      <c r="A9" s="4148" t="s">
        <v>972</v>
      </c>
      <c r="B9" s="4147" t="s">
        <v>97</v>
      </c>
      <c r="C9" s="4146">
        <v>11749</v>
      </c>
      <c r="D9" s="4146">
        <v>16144</v>
      </c>
      <c r="E9" s="4146">
        <v>1484</v>
      </c>
      <c r="F9" s="4146">
        <v>1227</v>
      </c>
      <c r="G9" s="4145">
        <f>SUM(C9:F9)</f>
        <v>30604</v>
      </c>
      <c r="H9" s="4131"/>
      <c r="I9" s="4131"/>
      <c r="J9" s="4131"/>
    </row>
    <row r="10" spans="1:13" s="4136" customFormat="1" ht="24.95" customHeight="1">
      <c r="A10" s="4151" t="s">
        <v>973</v>
      </c>
      <c r="B10" s="4150" t="s">
        <v>99</v>
      </c>
      <c r="C10" s="4149">
        <v>30212</v>
      </c>
      <c r="D10" s="4149">
        <v>28092</v>
      </c>
      <c r="E10" s="4149">
        <v>999</v>
      </c>
      <c r="F10" s="4149">
        <v>783</v>
      </c>
      <c r="G10" s="4138">
        <f>SUM(C10:F10)</f>
        <v>60086</v>
      </c>
      <c r="H10" s="4137"/>
      <c r="I10" s="4137"/>
      <c r="J10" s="4137"/>
    </row>
    <row r="11" spans="1:13" s="4132" customFormat="1" ht="24.95" customHeight="1">
      <c r="A11" s="4148" t="s">
        <v>974</v>
      </c>
      <c r="B11" s="4147" t="s">
        <v>975</v>
      </c>
      <c r="C11" s="4146">
        <v>22486</v>
      </c>
      <c r="D11" s="4146">
        <v>35030</v>
      </c>
      <c r="E11" s="4146">
        <v>2173</v>
      </c>
      <c r="F11" s="4146">
        <v>1633</v>
      </c>
      <c r="G11" s="4145">
        <f>SUM(C11:F11)</f>
        <v>61322</v>
      </c>
      <c r="H11" s="4131"/>
      <c r="I11" s="4131"/>
      <c r="J11" s="4131"/>
    </row>
    <row r="12" spans="1:13" s="4132" customFormat="1" ht="24.95" customHeight="1">
      <c r="A12" s="4148" t="s">
        <v>976</v>
      </c>
      <c r="B12" s="4147" t="s">
        <v>103</v>
      </c>
      <c r="C12" s="4146">
        <v>11497</v>
      </c>
      <c r="D12" s="4146">
        <v>14816</v>
      </c>
      <c r="E12" s="4146">
        <v>1569</v>
      </c>
      <c r="F12" s="4146">
        <v>828</v>
      </c>
      <c r="G12" s="4145">
        <f>SUM(C12:F12)</f>
        <v>28710</v>
      </c>
      <c r="H12" s="4131"/>
      <c r="I12" s="4131"/>
      <c r="J12" s="4131"/>
    </row>
    <row r="13" spans="1:13" s="4136" customFormat="1" ht="24.95" customHeight="1">
      <c r="A13" s="4151" t="s">
        <v>977</v>
      </c>
      <c r="B13" s="4150" t="s">
        <v>105</v>
      </c>
      <c r="C13" s="4149">
        <v>4579</v>
      </c>
      <c r="D13" s="4149">
        <v>8336</v>
      </c>
      <c r="E13" s="4149">
        <v>83</v>
      </c>
      <c r="F13" s="4149">
        <v>88</v>
      </c>
      <c r="G13" s="4138">
        <f>SUM(C13:F13)</f>
        <v>13086</v>
      </c>
      <c r="H13" s="4137"/>
      <c r="I13" s="4137"/>
      <c r="J13" s="4137"/>
    </row>
    <row r="14" spans="1:13" s="4132" customFormat="1" ht="24.95" customHeight="1">
      <c r="A14" s="4148" t="s">
        <v>1809</v>
      </c>
      <c r="B14" s="4147" t="s">
        <v>107</v>
      </c>
      <c r="C14" s="4146">
        <v>4730</v>
      </c>
      <c r="D14" s="4146">
        <v>8911</v>
      </c>
      <c r="E14" s="4146">
        <v>89</v>
      </c>
      <c r="F14" s="4146">
        <v>58</v>
      </c>
      <c r="G14" s="4138">
        <f>SUM(C14:F14)</f>
        <v>13788</v>
      </c>
      <c r="H14" s="4131"/>
      <c r="I14" s="4131"/>
      <c r="J14" s="4131"/>
    </row>
    <row r="15" spans="1:13" s="4132" customFormat="1" ht="24.95" customHeight="1">
      <c r="A15" s="4148" t="s">
        <v>978</v>
      </c>
      <c r="B15" s="4147" t="s">
        <v>109</v>
      </c>
      <c r="C15" s="4146">
        <v>16705</v>
      </c>
      <c r="D15" s="4146">
        <v>13497</v>
      </c>
      <c r="E15" s="4146">
        <v>605</v>
      </c>
      <c r="F15" s="4146">
        <v>338</v>
      </c>
      <c r="G15" s="4138">
        <f>SUM(C15:F15)</f>
        <v>31145</v>
      </c>
      <c r="H15" s="4131"/>
      <c r="I15" s="4131"/>
      <c r="J15" s="4131"/>
    </row>
    <row r="16" spans="1:13" s="4136" customFormat="1" ht="24.95" customHeight="1">
      <c r="A16" s="4151" t="s">
        <v>210</v>
      </c>
      <c r="B16" s="4150" t="s">
        <v>111</v>
      </c>
      <c r="C16" s="4149">
        <v>3246</v>
      </c>
      <c r="D16" s="4149">
        <v>4324</v>
      </c>
      <c r="E16" s="4149">
        <v>209</v>
      </c>
      <c r="F16" s="4149">
        <v>142</v>
      </c>
      <c r="G16" s="4138">
        <f>SUM(C16:F16)</f>
        <v>7921</v>
      </c>
      <c r="H16" s="4137"/>
      <c r="I16" s="4137"/>
      <c r="J16" s="4137"/>
    </row>
    <row r="17" spans="1:10" s="4136" customFormat="1" ht="24.95" customHeight="1">
      <c r="A17" s="4151" t="s">
        <v>979</v>
      </c>
      <c r="B17" s="4150" t="s">
        <v>113</v>
      </c>
      <c r="C17" s="4149">
        <v>2309</v>
      </c>
      <c r="D17" s="4149">
        <v>3232</v>
      </c>
      <c r="E17" s="4149">
        <v>357</v>
      </c>
      <c r="F17" s="4149">
        <v>198</v>
      </c>
      <c r="G17" s="4138">
        <f>SUM(C17:F17)</f>
        <v>6096</v>
      </c>
      <c r="H17" s="4137"/>
      <c r="I17" s="4137"/>
      <c r="J17" s="4137"/>
    </row>
    <row r="18" spans="1:10" s="4136" customFormat="1" ht="24.95" customHeight="1">
      <c r="A18" s="4151" t="s">
        <v>114</v>
      </c>
      <c r="B18" s="4150" t="s">
        <v>980</v>
      </c>
      <c r="C18" s="4149">
        <v>2425</v>
      </c>
      <c r="D18" s="4149">
        <v>4592</v>
      </c>
      <c r="E18" s="4149">
        <v>217</v>
      </c>
      <c r="F18" s="4149">
        <v>103</v>
      </c>
      <c r="G18" s="4138">
        <f>SUM(C18:F18)</f>
        <v>7337</v>
      </c>
      <c r="H18" s="4137"/>
      <c r="I18" s="4137"/>
      <c r="J18" s="4137"/>
    </row>
    <row r="19" spans="1:10" s="4132" customFormat="1" ht="24.95" customHeight="1">
      <c r="A19" s="4148" t="s">
        <v>212</v>
      </c>
      <c r="B19" s="4147" t="s">
        <v>117</v>
      </c>
      <c r="C19" s="4146">
        <v>12601</v>
      </c>
      <c r="D19" s="4146">
        <v>17816</v>
      </c>
      <c r="E19" s="4146">
        <v>1638</v>
      </c>
      <c r="F19" s="4146">
        <v>1212</v>
      </c>
      <c r="G19" s="4145">
        <f>SUM(C19:F19)</f>
        <v>33267</v>
      </c>
      <c r="H19" s="4131"/>
      <c r="I19" s="4131"/>
      <c r="J19" s="4131"/>
    </row>
    <row r="20" spans="1:10" s="4132" customFormat="1" ht="24.95" customHeight="1">
      <c r="A20" s="4148" t="s">
        <v>1810</v>
      </c>
      <c r="B20" s="4147" t="s">
        <v>119</v>
      </c>
      <c r="C20" s="4146">
        <v>18378</v>
      </c>
      <c r="D20" s="4146">
        <v>18393</v>
      </c>
      <c r="E20" s="4146">
        <v>2173</v>
      </c>
      <c r="F20" s="4146">
        <v>1712</v>
      </c>
      <c r="G20" s="4145">
        <f>SUM(C20:F20)</f>
        <v>40656</v>
      </c>
      <c r="H20" s="4131"/>
      <c r="I20" s="4131"/>
      <c r="J20" s="4131"/>
    </row>
    <row r="21" spans="1:10" s="4132" customFormat="1" ht="24.95" customHeight="1">
      <c r="A21" s="4148" t="s">
        <v>982</v>
      </c>
      <c r="B21" s="4147" t="s">
        <v>983</v>
      </c>
      <c r="C21" s="4146">
        <v>5018</v>
      </c>
      <c r="D21" s="4146">
        <v>6736</v>
      </c>
      <c r="E21" s="4146">
        <v>1264</v>
      </c>
      <c r="F21" s="4146">
        <v>823</v>
      </c>
      <c r="G21" s="4145">
        <f>SUM(C21:F21)</f>
        <v>13841</v>
      </c>
      <c r="H21" s="4131"/>
      <c r="I21" s="4131"/>
      <c r="J21" s="4131"/>
    </row>
    <row r="22" spans="1:10" s="4132" customFormat="1" ht="24.95" customHeight="1">
      <c r="A22" s="4148" t="s">
        <v>984</v>
      </c>
      <c r="B22" s="4147" t="s">
        <v>123</v>
      </c>
      <c r="C22" s="4146">
        <v>8797</v>
      </c>
      <c r="D22" s="4146">
        <v>9667</v>
      </c>
      <c r="E22" s="4146">
        <v>435</v>
      </c>
      <c r="F22" s="4146">
        <v>175</v>
      </c>
      <c r="G22" s="4145">
        <f>SUM(C22:F22)</f>
        <v>19074</v>
      </c>
      <c r="H22" s="4131"/>
      <c r="I22" s="4131"/>
      <c r="J22" s="4131"/>
    </row>
    <row r="23" spans="1:10" s="4132" customFormat="1" ht="24.95" customHeight="1">
      <c r="A23" s="4148" t="s">
        <v>1811</v>
      </c>
      <c r="B23" s="4147" t="s">
        <v>125</v>
      </c>
      <c r="C23" s="4146">
        <v>3265</v>
      </c>
      <c r="D23" s="4146">
        <v>4358</v>
      </c>
      <c r="E23" s="4146">
        <v>191</v>
      </c>
      <c r="F23" s="4146">
        <v>144</v>
      </c>
      <c r="G23" s="4145">
        <f>SUM(C23:F23)</f>
        <v>7958</v>
      </c>
      <c r="H23" s="4131"/>
      <c r="I23" s="4131"/>
      <c r="J23" s="4131"/>
    </row>
    <row r="24" spans="1:10" s="4136" customFormat="1" ht="24.95" customHeight="1">
      <c r="A24" s="4144" t="s">
        <v>126</v>
      </c>
      <c r="B24" s="4143" t="s">
        <v>2631</v>
      </c>
      <c r="C24" s="4142">
        <v>1700</v>
      </c>
      <c r="D24" s="4142">
        <v>1676</v>
      </c>
      <c r="E24" s="4142">
        <v>233</v>
      </c>
      <c r="F24" s="4142">
        <v>178</v>
      </c>
      <c r="G24" s="4138">
        <f>SUM(C24:F24)</f>
        <v>3787</v>
      </c>
      <c r="H24" s="4137"/>
      <c r="I24" s="4137"/>
      <c r="J24" s="4137"/>
    </row>
    <row r="25" spans="1:10" s="4136" customFormat="1" ht="24.95" customHeight="1" thickBot="1">
      <c r="A25" s="4141" t="s">
        <v>128</v>
      </c>
      <c r="B25" s="4140" t="s">
        <v>129</v>
      </c>
      <c r="C25" s="4139">
        <v>3568</v>
      </c>
      <c r="D25" s="4139">
        <v>3779</v>
      </c>
      <c r="E25" s="4139">
        <v>128</v>
      </c>
      <c r="F25" s="4139">
        <v>75</v>
      </c>
      <c r="G25" s="4138">
        <f>SUM(C25:F25)</f>
        <v>7550</v>
      </c>
      <c r="H25" s="4137"/>
      <c r="I25" s="4137"/>
      <c r="J25" s="4137"/>
    </row>
    <row r="26" spans="1:10" s="4132" customFormat="1" ht="24.95" customHeight="1">
      <c r="A26" s="4135" t="s">
        <v>424</v>
      </c>
      <c r="B26" s="4134" t="s">
        <v>131</v>
      </c>
      <c r="C26" s="4133">
        <f>SUM(C6:C25)</f>
        <v>203703</v>
      </c>
      <c r="D26" s="4133">
        <f>SUM(D6:D25)</f>
        <v>248511</v>
      </c>
      <c r="E26" s="4133">
        <f>SUM(E6:E25)</f>
        <v>19341</v>
      </c>
      <c r="F26" s="4133">
        <f>SUM(F6:F25)</f>
        <v>14199</v>
      </c>
      <c r="G26" s="4133">
        <f>SUM(G6:G25)</f>
        <v>485754</v>
      </c>
      <c r="H26" s="4131"/>
      <c r="I26" s="4131"/>
      <c r="J26" s="4131"/>
    </row>
    <row r="27" spans="1:10" ht="24.95" customHeight="1">
      <c r="A27" s="4131" t="s">
        <v>2800</v>
      </c>
    </row>
    <row r="28" spans="1:10" ht="24.95" customHeight="1">
      <c r="A28" s="4130" t="s">
        <v>2799</v>
      </c>
      <c r="B28" s="4130"/>
    </row>
    <row r="30" spans="1:10" ht="24.95" customHeight="1">
      <c r="C30" s="4129"/>
      <c r="D30" s="4129"/>
    </row>
    <row r="31" spans="1:10" ht="24.95" customHeight="1">
      <c r="C31" s="4129"/>
    </row>
  </sheetData>
  <mergeCells count="5">
    <mergeCell ref="C4:D4"/>
    <mergeCell ref="E4:F4"/>
    <mergeCell ref="A28:B28"/>
    <mergeCell ref="A4:A5"/>
    <mergeCell ref="B4:B5"/>
  </mergeCells>
  <pageMargins left="0.7" right="0.7" top="0.75" bottom="0.75" header="0.3" footer="0.3"/>
  <pageSetup paperSize="9" scale="6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CF64-0578-4E36-9B7A-EE2DA9ECBE2F}">
  <dimension ref="A1:E19"/>
  <sheetViews>
    <sheetView showGridLines="0" workbookViewId="0">
      <selection activeCell="E9" sqref="E9"/>
    </sheetView>
  </sheetViews>
  <sheetFormatPr defaultRowHeight="15"/>
  <cols>
    <col min="1" max="1" width="27.5703125" customWidth="1"/>
    <col min="2" max="2" width="19.5703125" customWidth="1"/>
    <col min="3" max="3" width="13.42578125" customWidth="1"/>
    <col min="4" max="4" width="15.7109375" customWidth="1"/>
    <col min="5" max="5" width="22.5703125" customWidth="1"/>
  </cols>
  <sheetData>
    <row r="1" spans="1:5" ht="27.75">
      <c r="A1" s="4175" t="s">
        <v>2806</v>
      </c>
      <c r="B1" s="4175"/>
      <c r="C1" s="4175"/>
      <c r="D1" s="4175"/>
      <c r="E1" s="4175"/>
    </row>
    <row r="2" spans="1:5" ht="15.75">
      <c r="A2" s="4176" t="s">
        <v>2807</v>
      </c>
      <c r="B2" s="4176"/>
      <c r="C2" s="4176"/>
      <c r="D2" s="4176"/>
      <c r="E2" s="4176"/>
    </row>
    <row r="3" spans="1:5" ht="15.75">
      <c r="A3" s="4177" t="s">
        <v>2808</v>
      </c>
      <c r="B3" s="4178"/>
      <c r="C3" s="4179"/>
      <c r="D3" s="4179"/>
      <c r="E3" s="4180" t="s">
        <v>2809</v>
      </c>
    </row>
    <row r="4" spans="1:5" ht="31.5">
      <c r="A4" s="4181" t="s">
        <v>2810</v>
      </c>
      <c r="B4" s="4182" t="s">
        <v>2811</v>
      </c>
      <c r="C4" s="4183" t="s">
        <v>2812</v>
      </c>
      <c r="D4" s="4183" t="s">
        <v>2813</v>
      </c>
      <c r="E4" s="4183" t="s">
        <v>739</v>
      </c>
    </row>
    <row r="5" spans="1:5" ht="31.5">
      <c r="A5" s="4184"/>
      <c r="B5" s="4185"/>
      <c r="C5" s="4183" t="s">
        <v>2814</v>
      </c>
      <c r="D5" s="4183" t="s">
        <v>2815</v>
      </c>
      <c r="E5" s="4183" t="s">
        <v>131</v>
      </c>
    </row>
    <row r="6" spans="1:5" ht="63.75">
      <c r="A6" s="4186" t="s">
        <v>2816</v>
      </c>
      <c r="B6" s="4187" t="s">
        <v>2817</v>
      </c>
      <c r="C6" s="4188">
        <v>8100</v>
      </c>
      <c r="D6" s="4188">
        <v>821</v>
      </c>
      <c r="E6" s="4188">
        <f>C6+D6</f>
        <v>8921</v>
      </c>
    </row>
    <row r="7" spans="1:5" ht="63.75">
      <c r="A7" s="4186" t="s">
        <v>2818</v>
      </c>
      <c r="B7" s="4187" t="s">
        <v>2819</v>
      </c>
      <c r="C7" s="4188">
        <v>1986</v>
      </c>
      <c r="D7" s="4188">
        <v>766</v>
      </c>
      <c r="E7" s="4188">
        <f t="shared" ref="E7:E18" si="0">C7+D7</f>
        <v>2752</v>
      </c>
    </row>
    <row r="8" spans="1:5" ht="51">
      <c r="A8" s="4186" t="s">
        <v>2820</v>
      </c>
      <c r="B8" s="4187" t="s">
        <v>2821</v>
      </c>
      <c r="C8" s="4188">
        <v>6271</v>
      </c>
      <c r="D8" s="4188">
        <v>1106</v>
      </c>
      <c r="E8" s="4188">
        <f t="shared" si="0"/>
        <v>7377</v>
      </c>
    </row>
    <row r="9" spans="1:5" ht="102">
      <c r="A9" s="4186" t="s">
        <v>2822</v>
      </c>
      <c r="B9" s="4187" t="s">
        <v>2823</v>
      </c>
      <c r="C9" s="4188">
        <v>2878</v>
      </c>
      <c r="D9" s="4188">
        <v>293</v>
      </c>
      <c r="E9" s="4188">
        <f t="shared" si="0"/>
        <v>3171</v>
      </c>
    </row>
    <row r="10" spans="1:5" ht="89.25">
      <c r="A10" s="4186" t="s">
        <v>2824</v>
      </c>
      <c r="B10" s="4187" t="s">
        <v>2825</v>
      </c>
      <c r="C10" s="4188">
        <v>4216</v>
      </c>
      <c r="D10" s="4188">
        <v>505</v>
      </c>
      <c r="E10" s="4188">
        <f t="shared" si="0"/>
        <v>4721</v>
      </c>
    </row>
    <row r="11" spans="1:5" ht="76.5">
      <c r="A11" s="4186" t="s">
        <v>2826</v>
      </c>
      <c r="B11" s="4187" t="s">
        <v>2827</v>
      </c>
      <c r="C11" s="4188">
        <v>528</v>
      </c>
      <c r="D11" s="4188">
        <v>104</v>
      </c>
      <c r="E11" s="4188">
        <f t="shared" si="0"/>
        <v>632</v>
      </c>
    </row>
    <row r="12" spans="1:5" ht="89.25">
      <c r="A12" s="4186" t="s">
        <v>2828</v>
      </c>
      <c r="B12" s="4187" t="s">
        <v>2829</v>
      </c>
      <c r="C12" s="4188">
        <v>3398</v>
      </c>
      <c r="D12" s="4188">
        <v>236</v>
      </c>
      <c r="E12" s="4188">
        <f t="shared" si="0"/>
        <v>3634</v>
      </c>
    </row>
    <row r="13" spans="1:5" ht="51">
      <c r="A13" s="4186" t="s">
        <v>2830</v>
      </c>
      <c r="B13" s="4187" t="s">
        <v>2831</v>
      </c>
      <c r="C13" s="4188">
        <v>7617</v>
      </c>
      <c r="D13" s="4188">
        <v>566</v>
      </c>
      <c r="E13" s="4188">
        <f t="shared" si="0"/>
        <v>8183</v>
      </c>
    </row>
    <row r="14" spans="1:5" ht="51">
      <c r="A14" s="4186" t="s">
        <v>2832</v>
      </c>
      <c r="B14" s="4187" t="s">
        <v>2833</v>
      </c>
      <c r="C14" s="4188">
        <v>10045</v>
      </c>
      <c r="D14" s="4188">
        <v>600</v>
      </c>
      <c r="E14" s="4188">
        <f t="shared" si="0"/>
        <v>10645</v>
      </c>
    </row>
    <row r="15" spans="1:5" ht="63.75">
      <c r="A15" s="4186" t="s">
        <v>2834</v>
      </c>
      <c r="B15" s="4187" t="s">
        <v>2835</v>
      </c>
      <c r="C15" s="4188">
        <v>6790</v>
      </c>
      <c r="D15" s="4188">
        <v>415</v>
      </c>
      <c r="E15" s="4188">
        <f t="shared" si="0"/>
        <v>7205</v>
      </c>
    </row>
    <row r="16" spans="1:5" ht="63.75">
      <c r="A16" s="4186" t="s">
        <v>2836</v>
      </c>
      <c r="B16" s="4187" t="s">
        <v>2837</v>
      </c>
      <c r="C16" s="4188">
        <v>1508</v>
      </c>
      <c r="D16" s="4188">
        <v>78</v>
      </c>
      <c r="E16" s="4188">
        <f t="shared" si="0"/>
        <v>1586</v>
      </c>
    </row>
    <row r="17" spans="1:5" ht="63.75">
      <c r="A17" s="4186" t="s">
        <v>2838</v>
      </c>
      <c r="B17" s="4187" t="s">
        <v>2839</v>
      </c>
      <c r="C17" s="4188">
        <v>347</v>
      </c>
      <c r="D17" s="4188">
        <v>68</v>
      </c>
      <c r="E17" s="4188">
        <f t="shared" si="0"/>
        <v>415</v>
      </c>
    </row>
    <row r="18" spans="1:5" ht="63.75">
      <c r="A18" s="4186" t="s">
        <v>2840</v>
      </c>
      <c r="B18" s="4187" t="s">
        <v>2841</v>
      </c>
      <c r="C18" s="4188">
        <v>917</v>
      </c>
      <c r="D18" s="4188">
        <v>75</v>
      </c>
      <c r="E18" s="4188">
        <f t="shared" si="0"/>
        <v>992</v>
      </c>
    </row>
    <row r="19" spans="1:5" ht="15.75">
      <c r="A19" s="4189" t="s">
        <v>2842</v>
      </c>
      <c r="B19" s="4189"/>
      <c r="C19" s="4179"/>
      <c r="D19" s="4179"/>
      <c r="E19" s="4179"/>
    </row>
  </sheetData>
  <mergeCells count="5">
    <mergeCell ref="A1:E1"/>
    <mergeCell ref="A2:E2"/>
    <mergeCell ref="A4:A5"/>
    <mergeCell ref="B4:B5"/>
    <mergeCell ref="A19:B19"/>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54DE6-EE25-4C89-8EC9-40C4F3CC1C0D}">
  <dimension ref="A1:K36"/>
  <sheetViews>
    <sheetView showGridLines="0" zoomScale="60" zoomScaleNormal="60" workbookViewId="0">
      <selection activeCell="B26" sqref="B26:E26"/>
    </sheetView>
  </sheetViews>
  <sheetFormatPr defaultColWidth="8.85546875" defaultRowHeight="12.75"/>
  <cols>
    <col min="1" max="1" width="35.42578125" style="1604" customWidth="1"/>
    <col min="2" max="4" width="8.85546875" style="1604"/>
    <col min="5" max="5" width="70.5703125" style="1604" customWidth="1"/>
    <col min="6" max="7" width="15.7109375" style="1604" customWidth="1"/>
    <col min="8" max="8" width="16.140625" style="1604" customWidth="1"/>
    <col min="9" max="9" width="13.28515625" style="1604" customWidth="1"/>
    <col min="10" max="10" width="18.28515625" style="1604" customWidth="1"/>
    <col min="11" max="11" width="15" style="1604" customWidth="1"/>
    <col min="12" max="16384" width="8.85546875" style="1604"/>
  </cols>
  <sheetData>
    <row r="1" spans="1:11" ht="33" customHeight="1">
      <c r="A1" s="4239" t="s">
        <v>2890</v>
      </c>
      <c r="B1" s="4239"/>
      <c r="C1" s="4239"/>
      <c r="D1" s="4239"/>
      <c r="E1" s="4239"/>
      <c r="F1" s="4239"/>
      <c r="G1" s="4239"/>
      <c r="H1" s="4239"/>
      <c r="I1" s="4239"/>
      <c r="J1" s="4239"/>
      <c r="K1" s="4239"/>
    </row>
    <row r="2" spans="1:11" ht="33" customHeight="1">
      <c r="A2" s="4238" t="s">
        <v>2889</v>
      </c>
      <c r="B2" s="4238"/>
      <c r="C2" s="4238"/>
      <c r="D2" s="4238"/>
      <c r="E2" s="4238"/>
      <c r="F2" s="4238"/>
      <c r="G2" s="4238"/>
      <c r="H2" s="4238"/>
      <c r="I2" s="4238"/>
      <c r="J2" s="4238"/>
      <c r="K2" s="4238"/>
    </row>
    <row r="3" spans="1:11" ht="19.5" customHeight="1">
      <c r="A3" s="4237" t="s">
        <v>2888</v>
      </c>
      <c r="B3" s="4237"/>
      <c r="C3" s="4237"/>
      <c r="D3" s="4237"/>
      <c r="E3" s="4237"/>
      <c r="F3" s="4237"/>
      <c r="G3" s="4237"/>
      <c r="H3" s="4237"/>
      <c r="I3" s="4237"/>
      <c r="J3" s="4237"/>
      <c r="K3" s="4237" t="s">
        <v>2887</v>
      </c>
    </row>
    <row r="4" spans="1:11" ht="24.75" customHeight="1">
      <c r="A4" s="4236" t="s">
        <v>2886</v>
      </c>
      <c r="B4" s="4235" t="s">
        <v>2885</v>
      </c>
      <c r="C4" s="4234"/>
      <c r="D4" s="4234"/>
      <c r="E4" s="4233"/>
      <c r="F4" s="4230" t="s">
        <v>2884</v>
      </c>
      <c r="G4" s="4232"/>
      <c r="H4" s="4231" t="s">
        <v>2883</v>
      </c>
      <c r="I4" s="4230" t="s">
        <v>2882</v>
      </c>
      <c r="J4" s="4229"/>
      <c r="K4" s="4228" t="s">
        <v>2881</v>
      </c>
    </row>
    <row r="5" spans="1:11" ht="27.75" customHeight="1">
      <c r="A5" s="4227"/>
      <c r="B5" s="4226"/>
      <c r="C5" s="4225"/>
      <c r="D5" s="4225"/>
      <c r="E5" s="4224"/>
      <c r="F5" s="4223" t="s">
        <v>2880</v>
      </c>
      <c r="G5" s="4223" t="s">
        <v>2879</v>
      </c>
      <c r="H5" s="4223" t="s">
        <v>2878</v>
      </c>
      <c r="I5" s="4223" t="s">
        <v>2880</v>
      </c>
      <c r="J5" s="4223" t="s">
        <v>2879</v>
      </c>
      <c r="K5" s="4223" t="s">
        <v>2878</v>
      </c>
    </row>
    <row r="6" spans="1:11" ht="18" customHeight="1">
      <c r="A6" s="4222" t="s">
        <v>2877</v>
      </c>
      <c r="B6" s="4221"/>
      <c r="C6" s="4220"/>
      <c r="D6" s="4220"/>
      <c r="E6" s="4219"/>
      <c r="F6" s="4218"/>
      <c r="G6" s="4218"/>
      <c r="H6" s="4218"/>
      <c r="I6" s="4218"/>
      <c r="J6" s="4218"/>
      <c r="K6" s="4218"/>
    </row>
    <row r="7" spans="1:11" ht="21" customHeight="1">
      <c r="A7" s="4201" t="s">
        <v>2876</v>
      </c>
      <c r="B7" s="4214" t="s">
        <v>2875</v>
      </c>
      <c r="C7" s="4213"/>
      <c r="D7" s="4213"/>
      <c r="E7" s="4212"/>
      <c r="F7" s="4201">
        <v>1955</v>
      </c>
      <c r="G7" s="4202">
        <v>10626</v>
      </c>
      <c r="H7" s="4202">
        <f>SUM(F7:G8)</f>
        <v>12581</v>
      </c>
      <c r="I7" s="4201">
        <v>121</v>
      </c>
      <c r="J7" s="4201">
        <v>248</v>
      </c>
      <c r="K7" s="4201">
        <f>SUM(I7:J8)</f>
        <v>369</v>
      </c>
    </row>
    <row r="8" spans="1:11" ht="21" customHeight="1">
      <c r="A8" s="4196"/>
      <c r="B8" s="4217" t="s">
        <v>2874</v>
      </c>
      <c r="C8" s="4216"/>
      <c r="D8" s="4216"/>
      <c r="E8" s="4215"/>
      <c r="F8" s="4196"/>
      <c r="G8" s="4197"/>
      <c r="H8" s="4197"/>
      <c r="I8" s="4196"/>
      <c r="J8" s="4196"/>
      <c r="K8" s="4196"/>
    </row>
    <row r="9" spans="1:11" ht="21" customHeight="1">
      <c r="A9" s="4201" t="s">
        <v>2873</v>
      </c>
      <c r="B9" s="4214" t="s">
        <v>2872</v>
      </c>
      <c r="C9" s="4213"/>
      <c r="D9" s="4213"/>
      <c r="E9" s="4212"/>
      <c r="F9" s="4201">
        <v>5815</v>
      </c>
      <c r="G9" s="4202">
        <v>44704</v>
      </c>
      <c r="H9" s="4202">
        <f>SUM(F9:G10)</f>
        <v>50519</v>
      </c>
      <c r="I9" s="4201">
        <v>2932</v>
      </c>
      <c r="J9" s="4201">
        <v>7734</v>
      </c>
      <c r="K9" s="4201">
        <f>SUM(I9:J10)</f>
        <v>10666</v>
      </c>
    </row>
    <row r="10" spans="1:11" ht="21" customHeight="1">
      <c r="A10" s="4196"/>
      <c r="B10" s="4217" t="s">
        <v>2871</v>
      </c>
      <c r="C10" s="4216"/>
      <c r="D10" s="4216"/>
      <c r="E10" s="4215"/>
      <c r="F10" s="4196"/>
      <c r="G10" s="4197"/>
      <c r="H10" s="4197"/>
      <c r="I10" s="4196"/>
      <c r="J10" s="4196"/>
      <c r="K10" s="4196"/>
    </row>
    <row r="11" spans="1:11" ht="21" customHeight="1">
      <c r="A11" s="4201" t="s">
        <v>2870</v>
      </c>
      <c r="B11" s="4214" t="s">
        <v>2869</v>
      </c>
      <c r="C11" s="4213"/>
      <c r="D11" s="4213"/>
      <c r="E11" s="4212"/>
      <c r="F11" s="4201">
        <v>13552</v>
      </c>
      <c r="G11" s="4202">
        <v>128223</v>
      </c>
      <c r="H11" s="4202">
        <f>SUM(F11:G12)</f>
        <v>141775</v>
      </c>
      <c r="I11" s="4201">
        <v>1379</v>
      </c>
      <c r="J11" s="4201">
        <v>7245</v>
      </c>
      <c r="K11" s="4201">
        <f>SUM(I11:J12)</f>
        <v>8624</v>
      </c>
    </row>
    <row r="12" spans="1:11" ht="21" customHeight="1">
      <c r="A12" s="4196"/>
      <c r="B12" s="4217" t="s">
        <v>2868</v>
      </c>
      <c r="C12" s="4216"/>
      <c r="D12" s="4216"/>
      <c r="E12" s="4215"/>
      <c r="F12" s="4196"/>
      <c r="G12" s="4197"/>
      <c r="H12" s="4197"/>
      <c r="I12" s="4196"/>
      <c r="J12" s="4196"/>
      <c r="K12" s="4196"/>
    </row>
    <row r="13" spans="1:11" ht="21" customHeight="1">
      <c r="A13" s="4201" t="s">
        <v>2867</v>
      </c>
      <c r="B13" s="4205" t="s">
        <v>2866</v>
      </c>
      <c r="C13" s="4204"/>
      <c r="D13" s="4204"/>
      <c r="E13" s="4203"/>
      <c r="F13" s="4201">
        <v>10258</v>
      </c>
      <c r="G13" s="4202">
        <v>131775</v>
      </c>
      <c r="H13" s="4202">
        <f>SUM(F13:G14)</f>
        <v>142033</v>
      </c>
      <c r="I13" s="4201">
        <v>561</v>
      </c>
      <c r="J13" s="4201">
        <v>2454</v>
      </c>
      <c r="K13" s="4201">
        <f>SUM(I13:J14)</f>
        <v>3015</v>
      </c>
    </row>
    <row r="14" spans="1:11" ht="21" customHeight="1">
      <c r="A14" s="4196"/>
      <c r="B14" s="4200" t="s">
        <v>2865</v>
      </c>
      <c r="C14" s="4199"/>
      <c r="D14" s="4199"/>
      <c r="E14" s="4198"/>
      <c r="F14" s="4196"/>
      <c r="G14" s="4197"/>
      <c r="H14" s="4197"/>
      <c r="I14" s="4196"/>
      <c r="J14" s="4196"/>
      <c r="K14" s="4196"/>
    </row>
    <row r="15" spans="1:11" ht="21" customHeight="1">
      <c r="A15" s="4201" t="s">
        <v>2864</v>
      </c>
      <c r="B15" s="4214" t="s">
        <v>2863</v>
      </c>
      <c r="C15" s="4213"/>
      <c r="D15" s="4213"/>
      <c r="E15" s="4212"/>
      <c r="F15" s="4201">
        <v>6089</v>
      </c>
      <c r="G15" s="4202">
        <v>55990</v>
      </c>
      <c r="H15" s="4202">
        <f>SUM(F15:G16)</f>
        <v>62079</v>
      </c>
      <c r="I15" s="4201">
        <v>189</v>
      </c>
      <c r="J15" s="4201">
        <v>462</v>
      </c>
      <c r="K15" s="4201">
        <f>SUM(I15:J16)</f>
        <v>651</v>
      </c>
    </row>
    <row r="16" spans="1:11" ht="21" customHeight="1">
      <c r="A16" s="4196"/>
      <c r="B16" s="4217" t="s">
        <v>2862</v>
      </c>
      <c r="C16" s="4216"/>
      <c r="D16" s="4216"/>
      <c r="E16" s="4215"/>
      <c r="F16" s="4196"/>
      <c r="G16" s="4197"/>
      <c r="H16" s="4197"/>
      <c r="I16" s="4196"/>
      <c r="J16" s="4196"/>
      <c r="K16" s="4196"/>
    </row>
    <row r="17" spans="1:11" ht="21" customHeight="1">
      <c r="A17" s="4201" t="s">
        <v>2861</v>
      </c>
      <c r="B17" s="4214" t="s">
        <v>2860</v>
      </c>
      <c r="C17" s="4213"/>
      <c r="D17" s="4213"/>
      <c r="E17" s="4212"/>
      <c r="F17" s="4201">
        <v>783</v>
      </c>
      <c r="G17" s="4202">
        <v>3919</v>
      </c>
      <c r="H17" s="4202">
        <f>SUM(F17:G18)</f>
        <v>4702</v>
      </c>
      <c r="I17" s="4201">
        <v>102</v>
      </c>
      <c r="J17" s="4201">
        <v>33</v>
      </c>
      <c r="K17" s="4201">
        <f>SUM(I17:J18)</f>
        <v>135</v>
      </c>
    </row>
    <row r="18" spans="1:11" ht="21" customHeight="1">
      <c r="A18" s="4196"/>
      <c r="B18" s="4211" t="s">
        <v>2859</v>
      </c>
      <c r="C18" s="4210"/>
      <c r="D18" s="4210"/>
      <c r="E18" s="4209"/>
      <c r="F18" s="4196"/>
      <c r="G18" s="4197"/>
      <c r="H18" s="4197"/>
      <c r="I18" s="4196"/>
      <c r="J18" s="4196"/>
      <c r="K18" s="4196"/>
    </row>
    <row r="19" spans="1:11" ht="21" customHeight="1">
      <c r="A19" s="4201" t="s">
        <v>2858</v>
      </c>
      <c r="B19" s="4205" t="s">
        <v>2857</v>
      </c>
      <c r="C19" s="4204"/>
      <c r="D19" s="4204"/>
      <c r="E19" s="4203"/>
      <c r="F19" s="4201">
        <v>1039</v>
      </c>
      <c r="G19" s="4202">
        <v>5505</v>
      </c>
      <c r="H19" s="4202">
        <f>SUM(F19:G20)</f>
        <v>6544</v>
      </c>
      <c r="I19" s="4201">
        <v>43</v>
      </c>
      <c r="J19" s="4201">
        <v>354</v>
      </c>
      <c r="K19" s="4201">
        <f>SUM(I19:J20)</f>
        <v>397</v>
      </c>
    </row>
    <row r="20" spans="1:11" ht="21" customHeight="1">
      <c r="A20" s="4196"/>
      <c r="B20" s="4200" t="s">
        <v>2856</v>
      </c>
      <c r="C20" s="4199"/>
      <c r="D20" s="4199"/>
      <c r="E20" s="4198"/>
      <c r="F20" s="4196"/>
      <c r="G20" s="4197"/>
      <c r="H20" s="4197"/>
      <c r="I20" s="4196"/>
      <c r="J20" s="4196"/>
      <c r="K20" s="4196"/>
    </row>
    <row r="21" spans="1:11" ht="21" customHeight="1">
      <c r="A21" s="4201" t="s">
        <v>2855</v>
      </c>
      <c r="B21" s="4205" t="s">
        <v>2854</v>
      </c>
      <c r="C21" s="4204"/>
      <c r="D21" s="4204"/>
      <c r="E21" s="4203"/>
      <c r="F21" s="4201">
        <v>1992</v>
      </c>
      <c r="G21" s="4202">
        <v>16157</v>
      </c>
      <c r="H21" s="4202">
        <f>SUM(F21:G22)</f>
        <v>18149</v>
      </c>
      <c r="I21" s="4201">
        <v>39</v>
      </c>
      <c r="J21" s="4201">
        <v>424</v>
      </c>
      <c r="K21" s="4201">
        <f>SUM(I21:J22)</f>
        <v>463</v>
      </c>
    </row>
    <row r="22" spans="1:11" s="1803" customFormat="1" ht="21" customHeight="1">
      <c r="A22" s="4196"/>
      <c r="B22" s="4200" t="s">
        <v>2853</v>
      </c>
      <c r="C22" s="4199"/>
      <c r="D22" s="4199"/>
      <c r="E22" s="4198"/>
      <c r="F22" s="4196"/>
      <c r="G22" s="4197"/>
      <c r="H22" s="4197"/>
      <c r="I22" s="4196"/>
      <c r="J22" s="4196"/>
      <c r="K22" s="4196"/>
    </row>
    <row r="23" spans="1:11" s="1803" customFormat="1" ht="21" customHeight="1">
      <c r="A23" s="4201" t="s">
        <v>2852</v>
      </c>
      <c r="B23" s="4205" t="s">
        <v>2851</v>
      </c>
      <c r="C23" s="4204"/>
      <c r="D23" s="4204"/>
      <c r="E23" s="4203"/>
      <c r="F23" s="4201">
        <v>1437</v>
      </c>
      <c r="G23" s="4202">
        <v>4478</v>
      </c>
      <c r="H23" s="4202">
        <f>SUM(F23:G24)</f>
        <v>5915</v>
      </c>
      <c r="I23" s="4201">
        <v>18</v>
      </c>
      <c r="J23" s="4201">
        <v>3</v>
      </c>
      <c r="K23" s="4201">
        <f>SUM(I23:J24)</f>
        <v>21</v>
      </c>
    </row>
    <row r="24" spans="1:11" s="1803" customFormat="1" ht="21" customHeight="1">
      <c r="A24" s="4196"/>
      <c r="B24" s="4200" t="s">
        <v>2850</v>
      </c>
      <c r="C24" s="4199"/>
      <c r="D24" s="4199"/>
      <c r="E24" s="4198"/>
      <c r="F24" s="4196"/>
      <c r="G24" s="4197"/>
      <c r="H24" s="4197"/>
      <c r="I24" s="4196"/>
      <c r="J24" s="4196"/>
      <c r="K24" s="4196"/>
    </row>
    <row r="25" spans="1:11" s="1803" customFormat="1" ht="21" customHeight="1">
      <c r="A25" s="4201" t="s">
        <v>2849</v>
      </c>
      <c r="B25" s="4205" t="s">
        <v>2848</v>
      </c>
      <c r="C25" s="4204"/>
      <c r="D25" s="4204"/>
      <c r="E25" s="4203"/>
      <c r="F25" s="4201">
        <v>3021</v>
      </c>
      <c r="G25" s="4202">
        <v>6768</v>
      </c>
      <c r="H25" s="4202">
        <f>SUM(F25:G26)</f>
        <v>9789</v>
      </c>
      <c r="I25" s="4201">
        <v>6</v>
      </c>
      <c r="J25" s="4201">
        <v>16</v>
      </c>
      <c r="K25" s="4201">
        <f>SUM(I25:J26)</f>
        <v>22</v>
      </c>
    </row>
    <row r="26" spans="1:11" s="1803" customFormat="1" ht="21" customHeight="1">
      <c r="A26" s="4196"/>
      <c r="B26" s="4208" t="s">
        <v>2847</v>
      </c>
      <c r="C26" s="4207"/>
      <c r="D26" s="4207"/>
      <c r="E26" s="4206"/>
      <c r="F26" s="4196"/>
      <c r="G26" s="4197"/>
      <c r="H26" s="4197"/>
      <c r="I26" s="4196"/>
      <c r="J26" s="4196"/>
      <c r="K26" s="4196"/>
    </row>
    <row r="27" spans="1:11" s="1803" customFormat="1" ht="21" customHeight="1">
      <c r="A27" s="4201" t="s">
        <v>2846</v>
      </c>
      <c r="B27" s="4205" t="s">
        <v>2845</v>
      </c>
      <c r="C27" s="4204"/>
      <c r="D27" s="4204"/>
      <c r="E27" s="4203"/>
      <c r="F27" s="4201">
        <v>1915</v>
      </c>
      <c r="G27" s="4202">
        <v>6281</v>
      </c>
      <c r="H27" s="4202">
        <f>SUM(F27:G28)</f>
        <v>8196</v>
      </c>
      <c r="I27" s="4201">
        <v>202</v>
      </c>
      <c r="J27" s="4201">
        <v>147</v>
      </c>
      <c r="K27" s="4201">
        <f>SUM(I27:J28)</f>
        <v>349</v>
      </c>
    </row>
    <row r="28" spans="1:11" s="1803" customFormat="1" ht="21" customHeight="1">
      <c r="A28" s="4196"/>
      <c r="B28" s="4200" t="s">
        <v>2844</v>
      </c>
      <c r="C28" s="4199"/>
      <c r="D28" s="4199"/>
      <c r="E28" s="4198"/>
      <c r="F28" s="4196"/>
      <c r="G28" s="4197"/>
      <c r="H28" s="4197"/>
      <c r="I28" s="4196"/>
      <c r="J28" s="4196"/>
      <c r="K28" s="4196"/>
    </row>
    <row r="29" spans="1:11" ht="45" customHeight="1">
      <c r="A29" s="4195" t="s">
        <v>130</v>
      </c>
      <c r="B29" s="4194"/>
      <c r="C29" s="4194"/>
      <c r="D29" s="4194"/>
      <c r="E29" s="4193" t="s">
        <v>131</v>
      </c>
      <c r="F29" s="4192">
        <f>SUM(F7:F28)</f>
        <v>47856</v>
      </c>
      <c r="G29" s="4191">
        <f>SUM(G7:G28)</f>
        <v>414426</v>
      </c>
      <c r="H29" s="4191">
        <f>SUM(F29:G30)</f>
        <v>462282</v>
      </c>
      <c r="I29" s="4192">
        <f>SUM(I7:I28)</f>
        <v>5592</v>
      </c>
      <c r="J29" s="4192">
        <f>SUM(J7:J28)</f>
        <v>19120</v>
      </c>
      <c r="K29" s="4191">
        <f>SUM(I29:J30)</f>
        <v>24712</v>
      </c>
    </row>
    <row r="30" spans="1:11" ht="12.75" customHeight="1">
      <c r="A30" s="1604" t="s">
        <v>2843</v>
      </c>
    </row>
    <row r="32" spans="1:11" ht="33" customHeight="1">
      <c r="F32" s="4190"/>
      <c r="G32" s="4190"/>
      <c r="H32" s="4190"/>
      <c r="I32" s="4190"/>
      <c r="J32" s="4190"/>
      <c r="K32" s="4190"/>
    </row>
    <row r="36" ht="36" customHeight="1"/>
  </sheetData>
  <dataConsolidate>
    <dataRefs count="19">
      <dataRef ref="F7:J26" sheet="الأحساء26" r:id="rId1"/>
      <dataRef ref="F7:J26" sheet="الباحة26" r:id="rId2"/>
      <dataRef ref="F7:J26" sheet="الجوف26" r:id="rId3"/>
      <dataRef ref="F7:J26" sheet="الرياض26" r:id="rId4"/>
      <dataRef ref="F7:J26" sheet="الشرقية26" r:id="rId5"/>
      <dataRef ref="F7:J26" sheet="الشمالية26" r:id="rId6"/>
      <dataRef ref="F7:J26" sheet="الطائف26" r:id="rId7"/>
      <dataRef ref="F7:J26" sheet="القريات26" r:id="rId8"/>
      <dataRef ref="F7:J26" sheet="القصيم26" r:id="rId9"/>
      <dataRef ref="F7:J26" sheet="المدينة26" r:id="rId10"/>
      <dataRef ref="F7:J26" sheet="بيشة26" r:id="rId11"/>
      <dataRef ref="F7:J26" sheet="تبوك26" r:id="rId12"/>
      <dataRef ref="F7:J26" sheet="جازان26" r:id="rId13"/>
      <dataRef ref="F7:J26" sheet="جدة26" r:id="rId14"/>
      <dataRef ref="F7:J26" sheet="حائل26" r:id="rId15"/>
      <dataRef ref="F7:J26" sheet="حفر الباطن26" r:id="rId16"/>
      <dataRef ref="F7:J26" sheet="عسير26" r:id="rId17"/>
      <dataRef ref="F7:J26" sheet="مكة26" r:id="rId18"/>
      <dataRef ref="F7:J26" sheet="نجران26" r:id="rId19"/>
    </dataRefs>
  </dataConsolidate>
  <mergeCells count="110">
    <mergeCell ref="J19:J20"/>
    <mergeCell ref="J21:J22"/>
    <mergeCell ref="J23:J24"/>
    <mergeCell ref="J25:J26"/>
    <mergeCell ref="J7:J8"/>
    <mergeCell ref="J9:J10"/>
    <mergeCell ref="J11:J12"/>
    <mergeCell ref="J13:J14"/>
    <mergeCell ref="G21:G22"/>
    <mergeCell ref="G23:G24"/>
    <mergeCell ref="G25:G26"/>
    <mergeCell ref="G27:G28"/>
    <mergeCell ref="G13:G14"/>
    <mergeCell ref="G15:G16"/>
    <mergeCell ref="G17:G18"/>
    <mergeCell ref="G19:G20"/>
    <mergeCell ref="K23:K24"/>
    <mergeCell ref="F27:F28"/>
    <mergeCell ref="H27:H28"/>
    <mergeCell ref="I27:I28"/>
    <mergeCell ref="K27:K28"/>
    <mergeCell ref="F23:F24"/>
    <mergeCell ref="H23:H24"/>
    <mergeCell ref="I23:I24"/>
    <mergeCell ref="J27:J28"/>
    <mergeCell ref="K25:K26"/>
    <mergeCell ref="A27:A28"/>
    <mergeCell ref="B28:E28"/>
    <mergeCell ref="B13:E13"/>
    <mergeCell ref="B14:E14"/>
    <mergeCell ref="B21:E21"/>
    <mergeCell ref="B23:E23"/>
    <mergeCell ref="B27:E27"/>
    <mergeCell ref="A21:A22"/>
    <mergeCell ref="B22:E22"/>
    <mergeCell ref="A23:A24"/>
    <mergeCell ref="B24:E24"/>
    <mergeCell ref="A19:A20"/>
    <mergeCell ref="I7:I8"/>
    <mergeCell ref="A7:A8"/>
    <mergeCell ref="H7:H8"/>
    <mergeCell ref="B9:E9"/>
    <mergeCell ref="B15:E15"/>
    <mergeCell ref="B18:E18"/>
    <mergeCell ref="F13:F14"/>
    <mergeCell ref="G7:G8"/>
    <mergeCell ref="H13:H14"/>
    <mergeCell ref="K7:K8"/>
    <mergeCell ref="B20:E20"/>
    <mergeCell ref="B19:E19"/>
    <mergeCell ref="F19:F20"/>
    <mergeCell ref="H19:H20"/>
    <mergeCell ref="I19:I20"/>
    <mergeCell ref="K19:K20"/>
    <mergeCell ref="B8:E8"/>
    <mergeCell ref="G9:G10"/>
    <mergeCell ref="A11:A12"/>
    <mergeCell ref="A13:A14"/>
    <mergeCell ref="F7:F8"/>
    <mergeCell ref="B17:E17"/>
    <mergeCell ref="B10:E10"/>
    <mergeCell ref="B12:E12"/>
    <mergeCell ref="B11:E11"/>
    <mergeCell ref="A9:A10"/>
    <mergeCell ref="A17:A18"/>
    <mergeCell ref="A15:A16"/>
    <mergeCell ref="K9:K10"/>
    <mergeCell ref="F11:F12"/>
    <mergeCell ref="H11:H12"/>
    <mergeCell ref="I11:I12"/>
    <mergeCell ref="K11:K12"/>
    <mergeCell ref="F9:F10"/>
    <mergeCell ref="H9:H10"/>
    <mergeCell ref="I9:I10"/>
    <mergeCell ref="G11:G12"/>
    <mergeCell ref="A1:K1"/>
    <mergeCell ref="A2:K2"/>
    <mergeCell ref="I5:I6"/>
    <mergeCell ref="H5:H6"/>
    <mergeCell ref="F5:F6"/>
    <mergeCell ref="K5:K6"/>
    <mergeCell ref="G5:G6"/>
    <mergeCell ref="J5:J6"/>
    <mergeCell ref="A4:A5"/>
    <mergeCell ref="K17:K18"/>
    <mergeCell ref="F15:F16"/>
    <mergeCell ref="H15:H16"/>
    <mergeCell ref="I15:I16"/>
    <mergeCell ref="J15:J16"/>
    <mergeCell ref="J17:J18"/>
    <mergeCell ref="F25:F26"/>
    <mergeCell ref="H25:H26"/>
    <mergeCell ref="I25:I26"/>
    <mergeCell ref="A25:A26"/>
    <mergeCell ref="A29:D29"/>
    <mergeCell ref="B4:E6"/>
    <mergeCell ref="B7:E7"/>
    <mergeCell ref="B16:E16"/>
    <mergeCell ref="B25:E25"/>
    <mergeCell ref="B26:E26"/>
    <mergeCell ref="I13:I14"/>
    <mergeCell ref="K13:K14"/>
    <mergeCell ref="F21:F22"/>
    <mergeCell ref="H21:H22"/>
    <mergeCell ref="I21:I22"/>
    <mergeCell ref="K21:K22"/>
    <mergeCell ref="K15:K16"/>
    <mergeCell ref="F17:F18"/>
    <mergeCell ref="H17:H18"/>
    <mergeCell ref="I17:I18"/>
  </mergeCells>
  <printOptions horizontalCentered="1" verticalCentered="1"/>
  <pageMargins left="0.74803149606299213" right="0.74803149606299213" top="0.98425196850393704" bottom="0.98425196850393704" header="0.51181102362204722" footer="0.51181102362204722"/>
  <pageSetup paperSize="9" scale="65" fitToWidth="0" fitToHeight="0" orientation="landscape" r:id="rId20"/>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2D963-7BE6-4259-9BBE-543232E1B5FF}">
  <dimension ref="A1:L31"/>
  <sheetViews>
    <sheetView zoomScale="70" zoomScaleNormal="70" workbookViewId="0">
      <selection activeCell="H26" sqref="H26"/>
    </sheetView>
  </sheetViews>
  <sheetFormatPr defaultColWidth="13.5703125" defaultRowHeight="24.95" customHeight="1"/>
  <cols>
    <col min="1" max="8" width="17.5703125" style="4128" customWidth="1"/>
    <col min="9" max="10" width="0" style="4128" hidden="1" customWidth="1"/>
    <col min="11" max="16384" width="13.5703125" style="4128"/>
  </cols>
  <sheetData>
    <row r="1" spans="1:12" ht="24.95" customHeight="1">
      <c r="A1" s="4271" t="s">
        <v>2905</v>
      </c>
      <c r="B1" s="4271"/>
      <c r="C1" s="4271"/>
      <c r="D1" s="4271"/>
      <c r="E1" s="4271"/>
      <c r="F1" s="4271"/>
      <c r="G1" s="4271"/>
      <c r="H1" s="4271"/>
    </row>
    <row r="2" spans="1:12" ht="24.95" customHeight="1">
      <c r="A2" s="4270" t="s">
        <v>2904</v>
      </c>
      <c r="B2" s="4270"/>
      <c r="C2" s="4270"/>
      <c r="D2" s="4270"/>
      <c r="E2" s="4270"/>
      <c r="F2" s="4270"/>
      <c r="G2" s="4270"/>
      <c r="H2" s="4270"/>
    </row>
    <row r="3" spans="1:12" ht="24.95" customHeight="1">
      <c r="A3" s="4269" t="s">
        <v>2903</v>
      </c>
      <c r="B3" s="4268"/>
      <c r="C3" s="4268"/>
      <c r="D3" s="4268"/>
      <c r="E3" s="4268"/>
      <c r="F3" s="4268"/>
      <c r="G3" s="4268"/>
      <c r="H3" s="4267" t="s">
        <v>2902</v>
      </c>
    </row>
    <row r="4" spans="1:12" ht="24.95" customHeight="1">
      <c r="A4" s="4266" t="s">
        <v>85</v>
      </c>
      <c r="B4" s="4265" t="s">
        <v>196</v>
      </c>
      <c r="C4" s="4264" t="s">
        <v>2758</v>
      </c>
      <c r="D4" s="4259" t="s">
        <v>2901</v>
      </c>
      <c r="E4" s="4259"/>
      <c r="F4" s="4263" t="s">
        <v>2460</v>
      </c>
      <c r="G4" s="4259" t="s">
        <v>2900</v>
      </c>
      <c r="H4" s="4259"/>
    </row>
    <row r="5" spans="1:12" ht="65.25" customHeight="1">
      <c r="A5" s="4262"/>
      <c r="B5" s="4261"/>
      <c r="C5" s="4260" t="s">
        <v>2899</v>
      </c>
      <c r="D5" s="4258" t="s">
        <v>2898</v>
      </c>
      <c r="E5" s="4258" t="s">
        <v>626</v>
      </c>
      <c r="F5" s="4259"/>
      <c r="G5" s="4258" t="s">
        <v>622</v>
      </c>
      <c r="H5" s="4258" t="s">
        <v>2897</v>
      </c>
    </row>
    <row r="6" spans="1:12" ht="24.95" customHeight="1">
      <c r="A6" s="4257" t="s">
        <v>969</v>
      </c>
      <c r="B6" s="4256" t="s">
        <v>91</v>
      </c>
      <c r="C6" s="4246">
        <f>D6+E6+F6</f>
        <v>593891</v>
      </c>
      <c r="D6" s="4255">
        <v>123747</v>
      </c>
      <c r="E6" s="4255">
        <v>334164</v>
      </c>
      <c r="F6" s="4255">
        <v>135980</v>
      </c>
      <c r="G6" s="4255">
        <v>591599</v>
      </c>
      <c r="H6" s="4255">
        <v>2292</v>
      </c>
      <c r="I6" s="4129">
        <f>G6+H6</f>
        <v>593891</v>
      </c>
      <c r="J6" s="4129">
        <f>I6-C6</f>
        <v>0</v>
      </c>
      <c r="K6" s="4129"/>
      <c r="L6" s="4129"/>
    </row>
    <row r="7" spans="1:12" ht="24.95" customHeight="1">
      <c r="A7" s="4254" t="s">
        <v>970</v>
      </c>
      <c r="B7" s="4253" t="s">
        <v>93</v>
      </c>
      <c r="C7" s="4246">
        <f>D7+E7+F7</f>
        <v>153665</v>
      </c>
      <c r="D7" s="4252">
        <v>61033</v>
      </c>
      <c r="E7" s="4252">
        <v>70609</v>
      </c>
      <c r="F7" s="4252">
        <v>22023</v>
      </c>
      <c r="G7" s="4252">
        <v>148331</v>
      </c>
      <c r="H7" s="4252">
        <v>5334</v>
      </c>
      <c r="I7" s="4129">
        <f>G7+H7</f>
        <v>153665</v>
      </c>
      <c r="J7" s="4129">
        <f>I7-C7</f>
        <v>0</v>
      </c>
      <c r="K7" s="4129"/>
      <c r="L7" s="4129"/>
    </row>
    <row r="8" spans="1:12" ht="24.95" customHeight="1">
      <c r="A8" s="4254" t="s">
        <v>971</v>
      </c>
      <c r="B8" s="4253" t="s">
        <v>95</v>
      </c>
      <c r="C8" s="4246">
        <f>D8+E8+F8</f>
        <v>207109</v>
      </c>
      <c r="D8" s="4252">
        <v>75298</v>
      </c>
      <c r="E8" s="4252">
        <v>86944</v>
      </c>
      <c r="F8" s="4252">
        <v>44867</v>
      </c>
      <c r="G8" s="4252">
        <v>201908</v>
      </c>
      <c r="H8" s="4252">
        <v>5201</v>
      </c>
      <c r="I8" s="4129">
        <f>G8+H8</f>
        <v>207109</v>
      </c>
      <c r="J8" s="4129">
        <f>I8-C8</f>
        <v>0</v>
      </c>
      <c r="K8" s="4129"/>
      <c r="L8" s="4129"/>
    </row>
    <row r="9" spans="1:12" ht="24.95" customHeight="1">
      <c r="A9" s="4254" t="s">
        <v>972</v>
      </c>
      <c r="B9" s="4253" t="s">
        <v>97</v>
      </c>
      <c r="C9" s="4246">
        <f>D9+E9+F9</f>
        <v>278870</v>
      </c>
      <c r="D9" s="4252">
        <v>105121</v>
      </c>
      <c r="E9" s="4252">
        <v>117240</v>
      </c>
      <c r="F9" s="4252">
        <v>56509</v>
      </c>
      <c r="G9" s="4252">
        <v>277730</v>
      </c>
      <c r="H9" s="4252">
        <v>1140</v>
      </c>
      <c r="I9" s="4129">
        <f>G9+H9</f>
        <v>278870</v>
      </c>
      <c r="J9" s="4129">
        <f>I9-C9</f>
        <v>0</v>
      </c>
      <c r="K9" s="4129"/>
      <c r="L9" s="4129"/>
    </row>
    <row r="10" spans="1:12" ht="24.95" customHeight="1">
      <c r="A10" s="4254" t="s">
        <v>973</v>
      </c>
      <c r="B10" s="4253" t="s">
        <v>99</v>
      </c>
      <c r="C10" s="4246">
        <f>D10+E10+F10</f>
        <v>475364</v>
      </c>
      <c r="D10" s="4252">
        <v>209529</v>
      </c>
      <c r="E10" s="4252">
        <v>245204</v>
      </c>
      <c r="F10" s="4252">
        <v>20631</v>
      </c>
      <c r="G10" s="4252">
        <v>469259</v>
      </c>
      <c r="H10" s="4252">
        <v>6105</v>
      </c>
      <c r="I10" s="4129">
        <f>G10+H10</f>
        <v>475364</v>
      </c>
      <c r="J10" s="4129">
        <f>I10-C10</f>
        <v>0</v>
      </c>
      <c r="K10" s="4129"/>
      <c r="L10" s="4129"/>
    </row>
    <row r="11" spans="1:12" ht="24.95" customHeight="1">
      <c r="A11" s="4254" t="s">
        <v>974</v>
      </c>
      <c r="B11" s="4253" t="s">
        <v>975</v>
      </c>
      <c r="C11" s="4246">
        <f>D11+E11+F11</f>
        <v>183036</v>
      </c>
      <c r="D11" s="4252">
        <v>69169</v>
      </c>
      <c r="E11" s="4252">
        <v>78297</v>
      </c>
      <c r="F11" s="4252">
        <v>35570</v>
      </c>
      <c r="G11" s="4252">
        <v>178985</v>
      </c>
      <c r="H11" s="4252">
        <v>4051</v>
      </c>
      <c r="I11" s="4129">
        <f>G11+H11</f>
        <v>183036</v>
      </c>
      <c r="J11" s="4129">
        <f>I11-C11</f>
        <v>0</v>
      </c>
      <c r="K11" s="4129"/>
      <c r="L11" s="4129"/>
    </row>
    <row r="12" spans="1:12" ht="24.95" customHeight="1">
      <c r="A12" s="4254" t="s">
        <v>976</v>
      </c>
      <c r="B12" s="4253" t="s">
        <v>103</v>
      </c>
      <c r="C12" s="4246">
        <f>D12+E12+F12</f>
        <v>199136</v>
      </c>
      <c r="D12" s="4252">
        <v>65324</v>
      </c>
      <c r="E12" s="4252">
        <v>97047</v>
      </c>
      <c r="F12" s="4252">
        <v>36765</v>
      </c>
      <c r="G12" s="4252">
        <v>198959</v>
      </c>
      <c r="H12" s="4252">
        <v>177</v>
      </c>
      <c r="I12" s="4129">
        <f>G12+H12</f>
        <v>199136</v>
      </c>
      <c r="J12" s="4129">
        <f>I12-C12</f>
        <v>0</v>
      </c>
      <c r="K12" s="4129"/>
      <c r="L12" s="4129"/>
    </row>
    <row r="13" spans="1:12" ht="24.95" customHeight="1">
      <c r="A13" s="4254" t="s">
        <v>977</v>
      </c>
      <c r="B13" s="4253" t="s">
        <v>105</v>
      </c>
      <c r="C13" s="4246">
        <f>D13+E13+F13</f>
        <v>180648</v>
      </c>
      <c r="D13" s="4252">
        <v>68108</v>
      </c>
      <c r="E13" s="4252">
        <v>80901</v>
      </c>
      <c r="F13" s="4252">
        <v>31639</v>
      </c>
      <c r="G13" s="4252">
        <v>180196</v>
      </c>
      <c r="H13" s="4252">
        <v>452</v>
      </c>
      <c r="I13" s="4129">
        <f>G13+H13</f>
        <v>180648</v>
      </c>
      <c r="J13" s="4129">
        <f>I13-C13</f>
        <v>0</v>
      </c>
      <c r="K13" s="4129"/>
      <c r="L13" s="4129"/>
    </row>
    <row r="14" spans="1:12" ht="24.95" customHeight="1">
      <c r="A14" s="4254" t="s">
        <v>1809</v>
      </c>
      <c r="B14" s="4253" t="s">
        <v>107</v>
      </c>
      <c r="C14" s="4246">
        <f>D14+E14+F14</f>
        <v>132610</v>
      </c>
      <c r="D14" s="4252">
        <v>45595</v>
      </c>
      <c r="E14" s="4252">
        <v>64112</v>
      </c>
      <c r="F14" s="4252">
        <v>22903</v>
      </c>
      <c r="G14" s="4252">
        <v>128794</v>
      </c>
      <c r="H14" s="4252">
        <v>3816</v>
      </c>
      <c r="I14" s="4129">
        <f>G14+H14</f>
        <v>132610</v>
      </c>
      <c r="J14" s="4129">
        <f>I14-C14</f>
        <v>0</v>
      </c>
      <c r="K14" s="4129"/>
      <c r="L14" s="4129"/>
    </row>
    <row r="15" spans="1:12" ht="24.95" customHeight="1">
      <c r="A15" s="4254" t="s">
        <v>978</v>
      </c>
      <c r="B15" s="4253" t="s">
        <v>109</v>
      </c>
      <c r="C15" s="4246">
        <f>D15+E15+F15</f>
        <v>258264</v>
      </c>
      <c r="D15" s="4252">
        <v>98126</v>
      </c>
      <c r="E15" s="4252">
        <v>102757</v>
      </c>
      <c r="F15" s="4252">
        <v>57381</v>
      </c>
      <c r="G15" s="4252">
        <v>252480</v>
      </c>
      <c r="H15" s="4252">
        <v>5784</v>
      </c>
      <c r="I15" s="4129">
        <f>G15+H15</f>
        <v>258264</v>
      </c>
      <c r="J15" s="4129">
        <f>I15-C15</f>
        <v>0</v>
      </c>
      <c r="K15" s="4129"/>
      <c r="L15" s="4129"/>
    </row>
    <row r="16" spans="1:12" ht="24.95" customHeight="1">
      <c r="A16" s="4254" t="s">
        <v>210</v>
      </c>
      <c r="B16" s="4253" t="s">
        <v>111</v>
      </c>
      <c r="C16" s="4246">
        <f>D16+E16+F16</f>
        <v>97045</v>
      </c>
      <c r="D16" s="4252">
        <v>35427</v>
      </c>
      <c r="E16" s="4252">
        <v>45841</v>
      </c>
      <c r="F16" s="4252">
        <v>15777</v>
      </c>
      <c r="G16" s="4252">
        <v>96304</v>
      </c>
      <c r="H16" s="4252">
        <v>741</v>
      </c>
      <c r="I16" s="4129">
        <f>G16+H16</f>
        <v>97045</v>
      </c>
      <c r="J16" s="4129">
        <f>I16-C16</f>
        <v>0</v>
      </c>
      <c r="K16" s="4129"/>
      <c r="L16" s="4129"/>
    </row>
    <row r="17" spans="1:12" ht="24.95" customHeight="1">
      <c r="A17" s="4254" t="s">
        <v>979</v>
      </c>
      <c r="B17" s="4253" t="s">
        <v>113</v>
      </c>
      <c r="C17" s="4246">
        <f>D17+E17+F17</f>
        <v>136595</v>
      </c>
      <c r="D17" s="4252">
        <v>59479</v>
      </c>
      <c r="E17" s="4252">
        <v>54863</v>
      </c>
      <c r="F17" s="4252">
        <v>22253</v>
      </c>
      <c r="G17" s="4252">
        <v>134386</v>
      </c>
      <c r="H17" s="4252">
        <v>2209</v>
      </c>
      <c r="I17" s="4129">
        <f>G17+H17</f>
        <v>136595</v>
      </c>
      <c r="J17" s="4129">
        <f>I17-C17</f>
        <v>0</v>
      </c>
      <c r="K17" s="4129"/>
      <c r="L17" s="4129"/>
    </row>
    <row r="18" spans="1:12" ht="24.95" customHeight="1">
      <c r="A18" s="4254" t="s">
        <v>114</v>
      </c>
      <c r="B18" s="4253" t="s">
        <v>980</v>
      </c>
      <c r="C18" s="4246">
        <f>D18+E18+F18</f>
        <v>110730</v>
      </c>
      <c r="D18" s="4252">
        <v>42519</v>
      </c>
      <c r="E18" s="4252">
        <v>54172</v>
      </c>
      <c r="F18" s="4252">
        <v>14039</v>
      </c>
      <c r="G18" s="4252">
        <v>110596</v>
      </c>
      <c r="H18" s="4252">
        <v>134</v>
      </c>
      <c r="I18" s="4129">
        <f>G18+H18</f>
        <v>110730</v>
      </c>
      <c r="J18" s="4129">
        <f>I18-C18</f>
        <v>0</v>
      </c>
      <c r="K18" s="4129"/>
      <c r="L18" s="4129"/>
    </row>
    <row r="19" spans="1:12" ht="24.95" customHeight="1">
      <c r="A19" s="4254" t="s">
        <v>212</v>
      </c>
      <c r="B19" s="4253" t="s">
        <v>117</v>
      </c>
      <c r="C19" s="4246">
        <f>D19+E19+F19</f>
        <v>112830</v>
      </c>
      <c r="D19" s="4252">
        <v>45002</v>
      </c>
      <c r="E19" s="4252">
        <v>56714</v>
      </c>
      <c r="F19" s="4252">
        <v>11114</v>
      </c>
      <c r="G19" s="4252">
        <v>112394</v>
      </c>
      <c r="H19" s="4252">
        <v>436</v>
      </c>
      <c r="I19" s="4129">
        <f>G19+H19</f>
        <v>112830</v>
      </c>
      <c r="J19" s="4129">
        <f>I19-C19</f>
        <v>0</v>
      </c>
      <c r="K19" s="4129"/>
      <c r="L19" s="4129"/>
    </row>
    <row r="20" spans="1:12" ht="24.95" customHeight="1">
      <c r="A20" s="4254" t="s">
        <v>1810</v>
      </c>
      <c r="B20" s="4253" t="s">
        <v>119</v>
      </c>
      <c r="C20" s="4246">
        <f>D20+E20+F20</f>
        <v>301243</v>
      </c>
      <c r="D20" s="4252">
        <v>109051</v>
      </c>
      <c r="E20" s="4252">
        <v>111658</v>
      </c>
      <c r="F20" s="4252">
        <v>80534</v>
      </c>
      <c r="G20" s="4252">
        <v>281353</v>
      </c>
      <c r="H20" s="4252">
        <v>19890</v>
      </c>
      <c r="I20" s="4129">
        <f>G20+H20</f>
        <v>301243</v>
      </c>
      <c r="J20" s="4129">
        <f>I20-C20</f>
        <v>0</v>
      </c>
      <c r="K20" s="4129"/>
      <c r="L20" s="4129"/>
    </row>
    <row r="21" spans="1:12" ht="24.95" customHeight="1">
      <c r="A21" s="4254" t="s">
        <v>982</v>
      </c>
      <c r="B21" s="4253" t="s">
        <v>983</v>
      </c>
      <c r="C21" s="4246">
        <f>D21+E21+F21</f>
        <v>103247</v>
      </c>
      <c r="D21" s="4252">
        <v>38142</v>
      </c>
      <c r="E21" s="4252">
        <v>52811</v>
      </c>
      <c r="F21" s="4252">
        <v>12294</v>
      </c>
      <c r="G21" s="4252">
        <v>101046</v>
      </c>
      <c r="H21" s="4252">
        <v>2201</v>
      </c>
      <c r="I21" s="4129">
        <f>G21+H21</f>
        <v>103247</v>
      </c>
      <c r="J21" s="4129">
        <f>I21-C21</f>
        <v>0</v>
      </c>
      <c r="K21" s="4129"/>
      <c r="L21" s="4129"/>
    </row>
    <row r="22" spans="1:12" ht="24.95" customHeight="1">
      <c r="A22" s="4254" t="s">
        <v>984</v>
      </c>
      <c r="B22" s="4253" t="s">
        <v>123</v>
      </c>
      <c r="C22" s="4246">
        <f>D22+E22+F22</f>
        <v>136930</v>
      </c>
      <c r="D22" s="4252">
        <v>48885</v>
      </c>
      <c r="E22" s="4252">
        <v>63445</v>
      </c>
      <c r="F22" s="4252">
        <v>24600</v>
      </c>
      <c r="G22" s="4252">
        <v>136930</v>
      </c>
      <c r="H22" s="4252">
        <v>0</v>
      </c>
      <c r="I22" s="4129">
        <f>G22+H22</f>
        <v>136930</v>
      </c>
      <c r="J22" s="4129">
        <f>I22-C22</f>
        <v>0</v>
      </c>
      <c r="K22" s="4129"/>
      <c r="L22" s="4129"/>
    </row>
    <row r="23" spans="1:12" ht="24.95" customHeight="1">
      <c r="A23" s="4254" t="s">
        <v>1811</v>
      </c>
      <c r="B23" s="4253" t="s">
        <v>125</v>
      </c>
      <c r="C23" s="4246">
        <f>D23+E23+F23</f>
        <v>116713</v>
      </c>
      <c r="D23" s="4252">
        <v>47449</v>
      </c>
      <c r="E23" s="4252">
        <v>59182</v>
      </c>
      <c r="F23" s="4252">
        <v>10082</v>
      </c>
      <c r="G23" s="4252">
        <v>116080</v>
      </c>
      <c r="H23" s="4252">
        <v>633</v>
      </c>
      <c r="I23" s="4129">
        <f>G23+H23</f>
        <v>116713</v>
      </c>
      <c r="J23" s="4129">
        <f>I23-C23</f>
        <v>0</v>
      </c>
      <c r="K23" s="4129"/>
      <c r="L23" s="4129"/>
    </row>
    <row r="24" spans="1:12" ht="24.95" customHeight="1">
      <c r="A24" s="4251" t="s">
        <v>126</v>
      </c>
      <c r="B24" s="4250" t="s">
        <v>2631</v>
      </c>
      <c r="C24" s="4246">
        <f>D24+E24+F24</f>
        <v>70151</v>
      </c>
      <c r="D24" s="4249">
        <v>22861</v>
      </c>
      <c r="E24" s="4249">
        <v>32353</v>
      </c>
      <c r="F24" s="4249">
        <v>14937</v>
      </c>
      <c r="G24" s="4249">
        <v>70151</v>
      </c>
      <c r="H24" s="4249">
        <v>0</v>
      </c>
      <c r="I24" s="4129">
        <f>G24+H24</f>
        <v>70151</v>
      </c>
      <c r="J24" s="4129">
        <f>I24-C24</f>
        <v>0</v>
      </c>
      <c r="K24" s="4129"/>
      <c r="L24" s="4129"/>
    </row>
    <row r="25" spans="1:12" ht="24.95" customHeight="1" thickBot="1">
      <c r="A25" s="4248" t="s">
        <v>128</v>
      </c>
      <c r="B25" s="4247" t="s">
        <v>129</v>
      </c>
      <c r="C25" s="4246">
        <f>D25+E25+F25</f>
        <v>82896</v>
      </c>
      <c r="D25" s="4245">
        <v>29939</v>
      </c>
      <c r="E25" s="4245">
        <v>31358</v>
      </c>
      <c r="F25" s="4245">
        <v>21599</v>
      </c>
      <c r="G25" s="4245">
        <v>82797</v>
      </c>
      <c r="H25" s="4245">
        <v>99</v>
      </c>
      <c r="I25" s="4129">
        <f>G25+H25</f>
        <v>82896</v>
      </c>
      <c r="J25" s="4129">
        <f>I25-C25</f>
        <v>0</v>
      </c>
      <c r="K25" s="4129"/>
      <c r="L25" s="4129"/>
    </row>
    <row r="26" spans="1:12" ht="24.95" customHeight="1">
      <c r="A26" s="4244" t="s">
        <v>424</v>
      </c>
      <c r="B26" s="4243" t="s">
        <v>131</v>
      </c>
      <c r="C26" s="4242">
        <f>SUM(C6:C25)</f>
        <v>3930973</v>
      </c>
      <c r="D26" s="4242">
        <f>SUM(D6:D25)</f>
        <v>1399804</v>
      </c>
      <c r="E26" s="4242">
        <f>SUM(E6:E25)</f>
        <v>1839672</v>
      </c>
      <c r="F26" s="4242">
        <f>SUM(F6:F25)</f>
        <v>691497</v>
      </c>
      <c r="G26" s="4242">
        <f>SUM(G6:G25)</f>
        <v>3870278</v>
      </c>
      <c r="H26" s="4242">
        <f>SUM(H6:H25)</f>
        <v>60695</v>
      </c>
      <c r="I26" s="4242">
        <f>SUM(I6:I25)</f>
        <v>3930973</v>
      </c>
      <c r="J26" s="4129">
        <f>I26-C26</f>
        <v>0</v>
      </c>
      <c r="K26" s="4129"/>
      <c r="L26" s="4129"/>
    </row>
    <row r="27" spans="1:12" ht="24.95" customHeight="1">
      <c r="A27" s="4128" t="s">
        <v>2896</v>
      </c>
      <c r="H27" s="4128" t="s">
        <v>2895</v>
      </c>
    </row>
    <row r="28" spans="1:12" ht="24.95" customHeight="1">
      <c r="A28" s="4128" t="s">
        <v>2894</v>
      </c>
      <c r="H28" s="4128" t="s">
        <v>2893</v>
      </c>
    </row>
    <row r="29" spans="1:12" ht="24.95" customHeight="1">
      <c r="A29" s="4128" t="s">
        <v>2892</v>
      </c>
      <c r="D29" s="4241"/>
      <c r="H29" s="4128" t="s">
        <v>2891</v>
      </c>
    </row>
    <row r="30" spans="1:12" ht="24.95" customHeight="1">
      <c r="D30" s="4129"/>
      <c r="E30" s="4129"/>
      <c r="F30" s="4129"/>
    </row>
    <row r="31" spans="1:12" ht="24.95" customHeight="1">
      <c r="D31" s="4240"/>
    </row>
  </sheetData>
  <mergeCells count="7">
    <mergeCell ref="D4:E4"/>
    <mergeCell ref="G4:H4"/>
    <mergeCell ref="F4:F5"/>
    <mergeCell ref="A1:H1"/>
    <mergeCell ref="A2:H2"/>
    <mergeCell ref="A4:A5"/>
    <mergeCell ref="B4:B5"/>
  </mergeCells>
  <pageMargins left="0.7" right="0.7" top="0.75" bottom="0.75" header="0.3" footer="0.3"/>
  <pageSetup paperSize="9" scale="7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1DD02-980D-4BE8-AEDE-11B384BAE5FB}">
  <dimension ref="A1:K31"/>
  <sheetViews>
    <sheetView showGridLines="0" zoomScaleNormal="100" workbookViewId="0">
      <selection activeCell="H26" sqref="H26"/>
    </sheetView>
  </sheetViews>
  <sheetFormatPr defaultColWidth="9.140625" defaultRowHeight="15.75"/>
  <cols>
    <col min="1" max="8" width="13.7109375" style="4272" customWidth="1"/>
    <col min="9" max="10" width="9.140625" style="4272"/>
    <col min="11" max="11" width="9.5703125" style="4272" bestFit="1" customWidth="1"/>
    <col min="12" max="16384" width="9.140625" style="4272"/>
  </cols>
  <sheetData>
    <row r="1" spans="1:11">
      <c r="A1" s="4303" t="s">
        <v>2921</v>
      </c>
      <c r="B1" s="4303"/>
      <c r="C1" s="4303"/>
      <c r="D1" s="4303"/>
      <c r="E1" s="4303"/>
      <c r="F1" s="4303"/>
      <c r="G1" s="4303"/>
      <c r="H1" s="4303"/>
    </row>
    <row r="2" spans="1:11">
      <c r="A2" s="4303" t="s">
        <v>2920</v>
      </c>
      <c r="B2" s="4303"/>
      <c r="C2" s="4303"/>
      <c r="D2" s="4303"/>
      <c r="E2" s="4303"/>
      <c r="F2" s="4303"/>
      <c r="G2" s="4303"/>
      <c r="H2" s="4303"/>
    </row>
    <row r="3" spans="1:11">
      <c r="A3" s="4302" t="s">
        <v>2919</v>
      </c>
      <c r="B3" s="4272" t="s">
        <v>217</v>
      </c>
      <c r="H3" s="4301" t="s">
        <v>2918</v>
      </c>
    </row>
    <row r="4" spans="1:11" ht="50.25" customHeight="1">
      <c r="A4" s="4300" t="s">
        <v>195</v>
      </c>
      <c r="B4" s="4299" t="s">
        <v>196</v>
      </c>
      <c r="C4" s="4298" t="s">
        <v>842</v>
      </c>
      <c r="D4" s="4297" t="s">
        <v>2917</v>
      </c>
      <c r="E4" s="4297" t="s">
        <v>2916</v>
      </c>
      <c r="F4" s="4297" t="s">
        <v>2915</v>
      </c>
      <c r="G4" s="4297" t="s">
        <v>2914</v>
      </c>
      <c r="H4" s="4297" t="s">
        <v>1744</v>
      </c>
    </row>
    <row r="5" spans="1:11" ht="33" customHeight="1">
      <c r="A5" s="4278"/>
      <c r="B5" s="4296"/>
      <c r="C5" s="4295" t="s">
        <v>844</v>
      </c>
      <c r="D5" s="4295" t="s">
        <v>2913</v>
      </c>
      <c r="E5" s="4295" t="s">
        <v>2912</v>
      </c>
      <c r="F5" s="4295" t="s">
        <v>2911</v>
      </c>
      <c r="G5" s="4294" t="s">
        <v>2910</v>
      </c>
      <c r="H5" s="4294" t="s">
        <v>2909</v>
      </c>
    </row>
    <row r="6" spans="1:11">
      <c r="A6" s="4293" t="s">
        <v>969</v>
      </c>
      <c r="B6" s="4292" t="s">
        <v>91</v>
      </c>
      <c r="C6" s="4284">
        <v>140946</v>
      </c>
      <c r="D6" s="4284">
        <v>22405</v>
      </c>
      <c r="E6" s="4284">
        <v>17025</v>
      </c>
      <c r="F6" s="4284">
        <f>D6+E6</f>
        <v>39430</v>
      </c>
      <c r="G6" s="4284">
        <f>F6+C6</f>
        <v>180376</v>
      </c>
      <c r="H6" s="4279">
        <f>C6/G6</f>
        <v>0.78140107331352282</v>
      </c>
    </row>
    <row r="7" spans="1:11">
      <c r="A7" s="4290" t="s">
        <v>970</v>
      </c>
      <c r="B7" s="4289" t="s">
        <v>93</v>
      </c>
      <c r="C7" s="4288">
        <v>65414</v>
      </c>
      <c r="D7" s="4288">
        <v>22095</v>
      </c>
      <c r="E7" s="4288">
        <v>5324</v>
      </c>
      <c r="F7" s="4284">
        <f>D7+E7</f>
        <v>27419</v>
      </c>
      <c r="G7" s="4284">
        <f>F7+C7</f>
        <v>92833</v>
      </c>
      <c r="H7" s="4279">
        <f>C7/G7</f>
        <v>0.70464166837223829</v>
      </c>
      <c r="K7" s="4273"/>
    </row>
    <row r="8" spans="1:11">
      <c r="A8" s="4290" t="s">
        <v>971</v>
      </c>
      <c r="B8" s="4289" t="s">
        <v>95</v>
      </c>
      <c r="C8" s="4288">
        <v>53151</v>
      </c>
      <c r="D8" s="4288">
        <v>13095</v>
      </c>
      <c r="E8" s="4288">
        <v>4366</v>
      </c>
      <c r="F8" s="4284">
        <f>D8+E8</f>
        <v>17461</v>
      </c>
      <c r="G8" s="4284">
        <f>F8+C8</f>
        <v>70612</v>
      </c>
      <c r="H8" s="4279">
        <f>C8/G8</f>
        <v>0.75271908457485981</v>
      </c>
    </row>
    <row r="9" spans="1:11">
      <c r="A9" s="4290" t="s">
        <v>972</v>
      </c>
      <c r="B9" s="4289" t="s">
        <v>97</v>
      </c>
      <c r="C9" s="4288">
        <v>44430</v>
      </c>
      <c r="D9" s="4288">
        <v>3992</v>
      </c>
      <c r="E9" s="4288">
        <v>2484</v>
      </c>
      <c r="F9" s="4284">
        <f>D9+E9</f>
        <v>6476</v>
      </c>
      <c r="G9" s="4284">
        <f>F9+C9</f>
        <v>50906</v>
      </c>
      <c r="H9" s="4279">
        <f>C9/G9</f>
        <v>0.87278513338309827</v>
      </c>
    </row>
    <row r="10" spans="1:11">
      <c r="A10" s="4290" t="s">
        <v>973</v>
      </c>
      <c r="B10" s="4289" t="s">
        <v>99</v>
      </c>
      <c r="C10" s="4288">
        <v>68661</v>
      </c>
      <c r="D10" s="4288">
        <v>13003</v>
      </c>
      <c r="E10" s="4288">
        <v>3352</v>
      </c>
      <c r="F10" s="4284">
        <f>D10+E10</f>
        <v>16355</v>
      </c>
      <c r="G10" s="4284">
        <f>F10+C10</f>
        <v>85016</v>
      </c>
      <c r="H10" s="4279">
        <f>C10/G10</f>
        <v>0.80762444716288695</v>
      </c>
    </row>
    <row r="11" spans="1:11">
      <c r="A11" s="4290" t="s">
        <v>974</v>
      </c>
      <c r="B11" s="4289" t="s">
        <v>101</v>
      </c>
      <c r="C11" s="4288">
        <v>87469</v>
      </c>
      <c r="D11" s="4288">
        <v>7537</v>
      </c>
      <c r="E11" s="4288">
        <v>6199</v>
      </c>
      <c r="F11" s="4284">
        <f>D11+E11</f>
        <v>13736</v>
      </c>
      <c r="G11" s="4284">
        <f>F11+C11</f>
        <v>101205</v>
      </c>
      <c r="H11" s="4279">
        <f>C11/G11</f>
        <v>0.86427548046045155</v>
      </c>
    </row>
    <row r="12" spans="1:11">
      <c r="A12" s="4290" t="s">
        <v>976</v>
      </c>
      <c r="B12" s="4289" t="s">
        <v>103</v>
      </c>
      <c r="C12" s="4288">
        <v>55531</v>
      </c>
      <c r="D12" s="4288">
        <v>5941</v>
      </c>
      <c r="E12" s="4288">
        <v>2299</v>
      </c>
      <c r="F12" s="4284">
        <f>D12+E12</f>
        <v>8240</v>
      </c>
      <c r="G12" s="4284">
        <f>F12+C12</f>
        <v>63771</v>
      </c>
      <c r="H12" s="4279">
        <f>C12/G12</f>
        <v>0.87078766210346392</v>
      </c>
    </row>
    <row r="13" spans="1:11">
      <c r="A13" s="4290" t="s">
        <v>977</v>
      </c>
      <c r="B13" s="4289" t="s">
        <v>105</v>
      </c>
      <c r="C13" s="4288">
        <v>51792</v>
      </c>
      <c r="D13" s="4288">
        <v>3393</v>
      </c>
      <c r="E13" s="4288">
        <v>643</v>
      </c>
      <c r="F13" s="4284">
        <f>D13+E13</f>
        <v>4036</v>
      </c>
      <c r="G13" s="4284">
        <f>F13+C13</f>
        <v>55828</v>
      </c>
      <c r="H13" s="4279">
        <f>C13/G13</f>
        <v>0.92770652719065705</v>
      </c>
    </row>
    <row r="14" spans="1:11">
      <c r="A14" s="4290" t="s">
        <v>1809</v>
      </c>
      <c r="B14" s="4289" t="s">
        <v>107</v>
      </c>
      <c r="C14" s="4288">
        <v>18094</v>
      </c>
      <c r="D14" s="4288">
        <v>949</v>
      </c>
      <c r="E14" s="4288">
        <v>718</v>
      </c>
      <c r="F14" s="4284">
        <f>D14+E14</f>
        <v>1667</v>
      </c>
      <c r="G14" s="4284">
        <f>F14+C14</f>
        <v>19761</v>
      </c>
      <c r="H14" s="4279">
        <f>C14/G14</f>
        <v>0.91564192095541719</v>
      </c>
    </row>
    <row r="15" spans="1:11">
      <c r="A15" s="4290" t="s">
        <v>978</v>
      </c>
      <c r="B15" s="4289" t="s">
        <v>109</v>
      </c>
      <c r="C15" s="4288">
        <v>80184</v>
      </c>
      <c r="D15" s="4288">
        <v>4375</v>
      </c>
      <c r="E15" s="4288">
        <v>2682</v>
      </c>
      <c r="F15" s="4284">
        <f>D15+E15</f>
        <v>7057</v>
      </c>
      <c r="G15" s="4284">
        <f>F15+C15</f>
        <v>87241</v>
      </c>
      <c r="H15" s="4279">
        <f>C15/G15</f>
        <v>0.91910913446659259</v>
      </c>
    </row>
    <row r="16" spans="1:11">
      <c r="A16" s="4290" t="s">
        <v>210</v>
      </c>
      <c r="B16" s="4289" t="s">
        <v>111</v>
      </c>
      <c r="C16" s="4288">
        <v>24364</v>
      </c>
      <c r="D16" s="4288">
        <v>1957</v>
      </c>
      <c r="E16" s="4288">
        <v>741</v>
      </c>
      <c r="F16" s="4284">
        <f>D16+E16</f>
        <v>2698</v>
      </c>
      <c r="G16" s="4284">
        <f>F16+C16</f>
        <v>27062</v>
      </c>
      <c r="H16" s="4279">
        <f>C16/G16</f>
        <v>0.90030300790776729</v>
      </c>
    </row>
    <row r="17" spans="1:11">
      <c r="A17" s="4290" t="s">
        <v>979</v>
      </c>
      <c r="B17" s="4289" t="s">
        <v>113</v>
      </c>
      <c r="C17" s="4288">
        <v>41014</v>
      </c>
      <c r="D17" s="4288">
        <v>3225</v>
      </c>
      <c r="E17" s="4288">
        <v>3571</v>
      </c>
      <c r="F17" s="4284">
        <f>D17+E17</f>
        <v>6796</v>
      </c>
      <c r="G17" s="4284">
        <f>F17+C17</f>
        <v>47810</v>
      </c>
      <c r="H17" s="4279">
        <f>C17/G17</f>
        <v>0.8578540054381929</v>
      </c>
    </row>
    <row r="18" spans="1:11">
      <c r="A18" s="4290" t="s">
        <v>114</v>
      </c>
      <c r="B18" s="4289" t="s">
        <v>115</v>
      </c>
      <c r="C18" s="4288">
        <v>29645</v>
      </c>
      <c r="D18" s="4288">
        <v>2686</v>
      </c>
      <c r="E18" s="4288">
        <v>3156</v>
      </c>
      <c r="F18" s="4284">
        <f>D18+E18</f>
        <v>5842</v>
      </c>
      <c r="G18" s="4284">
        <f>F18+C18</f>
        <v>35487</v>
      </c>
      <c r="H18" s="4279">
        <f>C18/G18</f>
        <v>0.83537633499591402</v>
      </c>
    </row>
    <row r="19" spans="1:11">
      <c r="A19" s="4290" t="s">
        <v>981</v>
      </c>
      <c r="B19" s="4289" t="s">
        <v>117</v>
      </c>
      <c r="C19" s="4288">
        <v>25072</v>
      </c>
      <c r="D19" s="4288">
        <v>1715</v>
      </c>
      <c r="E19" s="4288">
        <v>1113</v>
      </c>
      <c r="F19" s="4284">
        <f>D19+E19</f>
        <v>2828</v>
      </c>
      <c r="G19" s="4284">
        <f>F19+C19</f>
        <v>27900</v>
      </c>
      <c r="H19" s="4279">
        <f>C19/G19</f>
        <v>0.89863799283154122</v>
      </c>
    </row>
    <row r="20" spans="1:11">
      <c r="A20" s="4290" t="s">
        <v>118</v>
      </c>
      <c r="B20" s="4289" t="s">
        <v>119</v>
      </c>
      <c r="C20" s="4288">
        <v>45513</v>
      </c>
      <c r="D20" s="4288">
        <v>7982</v>
      </c>
      <c r="E20" s="4288">
        <v>5645</v>
      </c>
      <c r="F20" s="4284">
        <f>D20+E20</f>
        <v>13627</v>
      </c>
      <c r="G20" s="4284">
        <f>F20+C20</f>
        <v>59140</v>
      </c>
      <c r="H20" s="4279">
        <f>C20/G20</f>
        <v>0.76958065607034154</v>
      </c>
    </row>
    <row r="21" spans="1:11" ht="15" customHeight="1">
      <c r="A21" s="4290" t="s">
        <v>982</v>
      </c>
      <c r="B21" s="4289" t="s">
        <v>983</v>
      </c>
      <c r="C21" s="4288">
        <v>34256</v>
      </c>
      <c r="D21" s="4288">
        <v>8710</v>
      </c>
      <c r="E21" s="4288">
        <v>3159</v>
      </c>
      <c r="F21" s="4284">
        <f>D21+E21</f>
        <v>11869</v>
      </c>
      <c r="G21" s="4284">
        <f>F21+C21</f>
        <v>46125</v>
      </c>
      <c r="H21" s="4279">
        <f>C21/G21</f>
        <v>0.74267750677506772</v>
      </c>
      <c r="K21" s="4291"/>
    </row>
    <row r="22" spans="1:11">
      <c r="A22" s="4290" t="s">
        <v>984</v>
      </c>
      <c r="B22" s="4289" t="s">
        <v>2643</v>
      </c>
      <c r="C22" s="4288">
        <v>30737</v>
      </c>
      <c r="D22" s="4288">
        <v>1283</v>
      </c>
      <c r="E22" s="4288">
        <v>1221</v>
      </c>
      <c r="F22" s="4284">
        <f>D22+E22</f>
        <v>2504</v>
      </c>
      <c r="G22" s="4284">
        <f>F22+C22</f>
        <v>33241</v>
      </c>
      <c r="H22" s="4279">
        <f>C22/G22</f>
        <v>0.92467133961072168</v>
      </c>
    </row>
    <row r="23" spans="1:11">
      <c r="A23" s="4290" t="s">
        <v>1811</v>
      </c>
      <c r="B23" s="4289" t="s">
        <v>125</v>
      </c>
      <c r="C23" s="4288">
        <v>46125</v>
      </c>
      <c r="D23" s="4288">
        <v>4263</v>
      </c>
      <c r="E23" s="4288">
        <v>1500</v>
      </c>
      <c r="F23" s="4284">
        <f>D23+E23</f>
        <v>5763</v>
      </c>
      <c r="G23" s="4284">
        <f>F23+C23</f>
        <v>51888</v>
      </c>
      <c r="H23" s="4279">
        <f>C23/G23</f>
        <v>0.88893385753931542</v>
      </c>
    </row>
    <row r="24" spans="1:11">
      <c r="A24" s="4290" t="s">
        <v>126</v>
      </c>
      <c r="B24" s="4289" t="s">
        <v>2908</v>
      </c>
      <c r="C24" s="4288">
        <v>18754</v>
      </c>
      <c r="D24" s="4288">
        <v>974</v>
      </c>
      <c r="E24" s="4288">
        <v>688</v>
      </c>
      <c r="F24" s="4284">
        <f>D24+E24</f>
        <v>1662</v>
      </c>
      <c r="G24" s="4284">
        <f>F24+C24</f>
        <v>20416</v>
      </c>
      <c r="H24" s="4279">
        <f>C24/G24</f>
        <v>0.91859326018808773</v>
      </c>
    </row>
    <row r="25" spans="1:11">
      <c r="A25" s="4287" t="s">
        <v>128</v>
      </c>
      <c r="B25" s="4286" t="s">
        <v>129</v>
      </c>
      <c r="C25" s="4285">
        <v>12605</v>
      </c>
      <c r="D25" s="4281">
        <v>367</v>
      </c>
      <c r="E25" s="4285">
        <v>382</v>
      </c>
      <c r="F25" s="4284">
        <f>D25+E25</f>
        <v>749</v>
      </c>
      <c r="G25" s="4284">
        <f>F25+C25</f>
        <v>13354</v>
      </c>
      <c r="H25" s="4279">
        <f>C25/G25</f>
        <v>0.94391193649842742</v>
      </c>
    </row>
    <row r="26" spans="1:11">
      <c r="A26" s="4283" t="s">
        <v>424</v>
      </c>
      <c r="B26" s="4282" t="s">
        <v>131</v>
      </c>
      <c r="C26" s="4280">
        <f>SUM(C6:C25)</f>
        <v>973757</v>
      </c>
      <c r="D26" s="4281">
        <f>SUM(D6:D25)</f>
        <v>129947</v>
      </c>
      <c r="E26" s="4281">
        <f>SUM(E6:E25)</f>
        <v>66268</v>
      </c>
      <c r="F26" s="4280">
        <f>SUM(F6:F25)</f>
        <v>196215</v>
      </c>
      <c r="G26" s="4280">
        <f>SUM(G6:G25)</f>
        <v>1169972</v>
      </c>
      <c r="H26" s="4279">
        <f>C26/G26</f>
        <v>0.83229085824276139</v>
      </c>
    </row>
    <row r="27" spans="1:11">
      <c r="A27" s="4278" t="s">
        <v>2907</v>
      </c>
      <c r="E27" s="4273"/>
      <c r="F27" s="4273"/>
      <c r="G27" s="4273"/>
      <c r="H27" s="4277"/>
    </row>
    <row r="28" spans="1:11" ht="23.25" customHeight="1">
      <c r="A28" s="4276" t="s">
        <v>2906</v>
      </c>
      <c r="B28" s="4275"/>
      <c r="C28" s="4275"/>
      <c r="D28" s="4275"/>
      <c r="E28" s="4275"/>
      <c r="F28" s="4275"/>
      <c r="G28" s="4275"/>
      <c r="H28" s="4275"/>
    </row>
    <row r="29" spans="1:11">
      <c r="E29" s="4273"/>
      <c r="F29" s="4273"/>
      <c r="H29" s="4273"/>
    </row>
    <row r="30" spans="1:11">
      <c r="C30" s="4274"/>
      <c r="H30" s="4273"/>
    </row>
    <row r="31" spans="1:11">
      <c r="E31" s="4273"/>
      <c r="F31" s="4273"/>
      <c r="G31" s="4273"/>
      <c r="H31" s="4273"/>
    </row>
  </sheetData>
  <mergeCells count="3">
    <mergeCell ref="A28:H28"/>
    <mergeCell ref="A1:H1"/>
    <mergeCell ref="A2:H2"/>
  </mergeCells>
  <printOptions horizontalCentered="1" verticalCentered="1"/>
  <pageMargins left="0.15748031496062992" right="0.15748031496062992" top="0.19685039370078741" bottom="0.19685039370078741" header="0.51181102362204722" footer="0.51181102362204722"/>
  <pageSetup paperSize="9" scale="9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4C0C88961ADB44A6A412BCFDEC79B7" ma:contentTypeVersion="4" ma:contentTypeDescription="Create a new document." ma:contentTypeScope="" ma:versionID="22a36d9a99e48a54823c0e487abdb42c">
  <xsd:schema xmlns:xsd="http://www.w3.org/2001/XMLSchema" xmlns:xs="http://www.w3.org/2001/XMLSchema" xmlns:p="http://schemas.microsoft.com/office/2006/metadata/properties" xmlns:ns1="http://schemas.microsoft.com/sharepoint/v3" xmlns:ns2="5797868e-33e7-4173-aba2-645c7f9f4275" xmlns:ns3="3915355c-0901-4d30-ac68-a4c74221595b" xmlns:ns4="f577e5f0-298e-42f1-ae8c-62bb43aa18ad" targetNamespace="http://schemas.microsoft.com/office/2006/metadata/properties" ma:root="true" ma:fieldsID="ee8252e0f3437595caa2f0258d29b355" ns1:_="" ns2:_="" ns3:_="" ns4:_="">
    <xsd:import namespace="http://schemas.microsoft.com/sharepoint/v3"/>
    <xsd:import namespace="5797868e-33e7-4173-aba2-645c7f9f4275"/>
    <xsd:import namespace="3915355c-0901-4d30-ac68-a4c74221595b"/>
    <xsd:import namespace="f577e5f0-298e-42f1-ae8c-62bb43aa18ad"/>
    <xsd:element name="properties">
      <xsd:complexType>
        <xsd:sequence>
          <xsd:element name="documentManagement">
            <xsd:complexType>
              <xsd:all>
                <xsd:element ref="ns1:PublishingStartDate" minOccurs="0"/>
                <xsd:element ref="ns1:PublishingExpirationDate" minOccurs="0"/>
                <xsd:element ref="ns2:DisplayOrder"/>
                <xsd:element ref="ns3:SharedWithUsers" minOccurs="0"/>
                <xsd:element ref="ns4: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797868e-33e7-4173-aba2-645c7f9f4275" elementFormDefault="qualified">
    <xsd:import namespace="http://schemas.microsoft.com/office/2006/documentManagement/types"/>
    <xsd:import namespace="http://schemas.microsoft.com/office/infopath/2007/PartnerControls"/>
    <xsd:element name="DisplayOrder" ma:index="10" ma:displayName="Display Order" ma:decimals="0" ma:default="1" ma:description="Display Order" ma:internalName="DisplayOrd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915355c-0901-4d30-ac68-a4c74221595b"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577e5f0-298e-42f1-ae8c-62bb43aa18ad" elementFormDefault="qualified">
    <xsd:import namespace="http://schemas.microsoft.com/office/2006/documentManagement/types"/>
    <xsd:import namespace="http://schemas.microsoft.com/office/infopath/2007/PartnerControls"/>
    <xsd:element name="Status" ma:index="12" nillable="true" ma:displayName="Status" ma:internalName="Status">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splayOrder xmlns="5797868e-33e7-4173-aba2-645c7f9f4275">12</DisplayOrder>
    <PublishingExpirationDate xmlns="http://schemas.microsoft.com/sharepoint/v3" xsi:nil="true"/>
    <Status xmlns="f577e5f0-298e-42f1-ae8c-62bb43aa18ad">0</Status>
    <PublishingStartDate xmlns="http://schemas.microsoft.com/sharepoint/v3" xsi:nil="true"/>
  </documentManagement>
</p:properties>
</file>

<file path=customXml/itemProps1.xml><?xml version="1.0" encoding="utf-8"?>
<ds:datastoreItem xmlns:ds="http://schemas.openxmlformats.org/officeDocument/2006/customXml" ds:itemID="{1B0E4698-C38A-41E9-9231-003AE1AD5F60}"/>
</file>

<file path=customXml/itemProps2.xml><?xml version="1.0" encoding="utf-8"?>
<ds:datastoreItem xmlns:ds="http://schemas.openxmlformats.org/officeDocument/2006/customXml" ds:itemID="{51E8CA0B-96F0-4821-A383-33D08D6E9DBD}"/>
</file>

<file path=customXml/itemProps3.xml><?xml version="1.0" encoding="utf-8"?>
<ds:datastoreItem xmlns:ds="http://schemas.openxmlformats.org/officeDocument/2006/customXml" ds:itemID="{E14FAC26-2F4E-4F7F-AB47-595FDD32FD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163</vt:i4>
      </vt:variant>
      <vt:variant>
        <vt:lpstr>Named Ranges</vt:lpstr>
      </vt:variant>
      <vt:variant>
        <vt:i4>125</vt:i4>
      </vt:variant>
    </vt:vector>
  </HeadingPairs>
  <TitlesOfParts>
    <vt:vector size="288" baseType="lpstr">
      <vt:lpstr>Chapter 1</vt:lpstr>
      <vt:lpstr>1</vt:lpstr>
      <vt:lpstr>2</vt:lpstr>
      <vt:lpstr>3</vt:lpstr>
      <vt:lpstr>4</vt:lpstr>
      <vt:lpstr>5</vt:lpstr>
      <vt:lpstr>6</vt:lpstr>
      <vt:lpstr>7</vt:lpstr>
      <vt:lpstr>8</vt:lpstr>
      <vt:lpstr>9</vt:lpstr>
      <vt:lpstr>chapter 2</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Chapter 3</vt:lpstr>
      <vt:lpstr>3-1</vt:lpstr>
      <vt:lpstr>3-2</vt:lpstr>
      <vt:lpstr>3-2تكملة</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شكل1</vt:lpstr>
      <vt:lpstr>شكل2</vt:lpstr>
      <vt:lpstr>Chapter 4</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4-21</vt:lpstr>
      <vt:lpstr>4-22</vt:lpstr>
      <vt:lpstr>4-23</vt:lpstr>
      <vt:lpstr>4-24</vt:lpstr>
      <vt:lpstr>4-25</vt:lpstr>
      <vt:lpstr>4-26</vt:lpstr>
      <vt:lpstr>4-27</vt:lpstr>
      <vt:lpstr>4-28</vt:lpstr>
      <vt:lpstr>4-29</vt:lpstr>
      <vt:lpstr>4-30</vt:lpstr>
      <vt:lpstr>4-31</vt:lpstr>
      <vt:lpstr>4-32</vt:lpstr>
      <vt:lpstr>4-33</vt:lpstr>
      <vt:lpstr>4-34</vt:lpstr>
      <vt:lpstr>4-35</vt:lpstr>
      <vt:lpstr>4-36</vt:lpstr>
      <vt:lpstr>4-37</vt:lpstr>
      <vt:lpstr>4-38</vt:lpstr>
      <vt:lpstr>4-39</vt:lpstr>
      <vt:lpstr>4-40</vt:lpstr>
      <vt:lpstr>4-41</vt:lpstr>
      <vt:lpstr>4-42</vt:lpstr>
      <vt:lpstr>4-43</vt:lpstr>
      <vt:lpstr>4-44</vt:lpstr>
      <vt:lpstr>4-45</vt:lpstr>
      <vt:lpstr>4-46</vt:lpstr>
      <vt:lpstr>4-47</vt:lpstr>
      <vt:lpstr>4-48</vt:lpstr>
      <vt:lpstr>4-49</vt:lpstr>
      <vt:lpstr>4-50</vt:lpstr>
      <vt:lpstr>4-51</vt:lpstr>
      <vt:lpstr>4-52</vt:lpstr>
      <vt:lpstr>4-53</vt:lpstr>
      <vt:lpstr>4-54</vt:lpstr>
      <vt:lpstr>4-55</vt:lpstr>
      <vt:lpstr>4-56</vt:lpstr>
      <vt:lpstr>4-57</vt:lpstr>
      <vt:lpstr>4-58</vt:lpstr>
      <vt:lpstr>4-59</vt:lpstr>
      <vt:lpstr>4-60</vt:lpstr>
      <vt:lpstr>4-61</vt:lpstr>
      <vt:lpstr>4-62</vt:lpstr>
      <vt:lpstr>4-63</vt:lpstr>
      <vt:lpstr>4-64</vt:lpstr>
      <vt:lpstr>4-65</vt:lpstr>
      <vt:lpstr>Chapter 5 </vt:lpstr>
      <vt:lpstr>5-1</vt:lpstr>
      <vt:lpstr>5-2</vt:lpstr>
      <vt:lpstr>5-3</vt:lpstr>
      <vt:lpstr>5-4</vt:lpstr>
      <vt:lpstr>5-5</vt:lpstr>
      <vt:lpstr>5-6</vt:lpstr>
      <vt:lpstr>5-7</vt:lpstr>
      <vt:lpstr>5-8</vt:lpstr>
      <vt:lpstr>5-9</vt:lpstr>
      <vt:lpstr>5-10</vt:lpstr>
      <vt:lpstr>5-11</vt:lpstr>
      <vt:lpstr>5-12</vt:lpstr>
      <vt:lpstr>5-13</vt:lpstr>
      <vt:lpstr>5-14</vt:lpstr>
      <vt:lpstr>5-15</vt:lpstr>
      <vt:lpstr>Sheet90</vt:lpstr>
      <vt:lpstr>'1'!Print_Area</vt:lpstr>
      <vt:lpstr>'2'!Print_Area</vt:lpstr>
      <vt:lpstr>'2-1'!Print_Area</vt:lpstr>
      <vt:lpstr>'2-10'!Print_Area</vt:lpstr>
      <vt:lpstr>'2-11'!Print_Area</vt:lpstr>
      <vt:lpstr>'2-12'!Print_Area</vt:lpstr>
      <vt:lpstr>'2-13'!Print_Area</vt:lpstr>
      <vt:lpstr>'2-14'!Print_Area</vt:lpstr>
      <vt:lpstr>'2-15'!Print_Area</vt:lpstr>
      <vt:lpstr>'2-16'!Print_Area</vt:lpstr>
      <vt:lpstr>'2-19'!Print_Area</vt:lpstr>
      <vt:lpstr>'2-20'!Print_Area</vt:lpstr>
      <vt:lpstr>'2-21'!Print_Area</vt:lpstr>
      <vt:lpstr>'2-23'!Print_Area</vt:lpstr>
      <vt:lpstr>'2-24'!Print_Area</vt:lpstr>
      <vt:lpstr>'2-25'!Print_Area</vt:lpstr>
      <vt:lpstr>'2-26'!Print_Area</vt:lpstr>
      <vt:lpstr>'2-27'!Print_Area</vt:lpstr>
      <vt:lpstr>'2-28'!Print_Area</vt:lpstr>
      <vt:lpstr>'2-29'!Print_Area</vt:lpstr>
      <vt:lpstr>'2-3'!Print_Area</vt:lpstr>
      <vt:lpstr>'2-30'!Print_Area</vt:lpstr>
      <vt:lpstr>'2-31'!Print_Area</vt:lpstr>
      <vt:lpstr>'2-32'!Print_Area</vt:lpstr>
      <vt:lpstr>'2-33'!Print_Area</vt:lpstr>
      <vt:lpstr>'2-35'!Print_Area</vt:lpstr>
      <vt:lpstr>'2-36'!Print_Area</vt:lpstr>
      <vt:lpstr>'2-38'!Print_Area</vt:lpstr>
      <vt:lpstr>'2-39'!Print_Area</vt:lpstr>
      <vt:lpstr>'2-4'!Print_Area</vt:lpstr>
      <vt:lpstr>'2-41'!Print_Area</vt:lpstr>
      <vt:lpstr>'2-6'!Print_Area</vt:lpstr>
      <vt:lpstr>'2-7'!Print_Area</vt:lpstr>
      <vt:lpstr>'2-8'!Print_Area</vt:lpstr>
      <vt:lpstr>'3'!Print_Area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'3-23'!Print_Area</vt:lpstr>
      <vt:lpstr>'3-24'!Print_Area</vt:lpstr>
      <vt:lpstr>'3-2تكملة'!Print_Area</vt:lpstr>
      <vt:lpstr>'3-3'!Print_Area</vt:lpstr>
      <vt:lpstr>'3-4'!Print_Area</vt:lpstr>
      <vt:lpstr>'3-5'!Print_Area</vt:lpstr>
      <vt:lpstr>'3-6'!Print_Area</vt:lpstr>
      <vt:lpstr>'3-7'!Print_Area</vt:lpstr>
      <vt:lpstr>'3-8'!Print_Area</vt:lpstr>
      <vt:lpstr>'3-9'!Print_Area</vt:lpstr>
      <vt:lpstr>'4'!Print_Area</vt:lpstr>
      <vt:lpstr>'4-1'!Print_Area</vt:lpstr>
      <vt:lpstr>'4-10'!Print_Area</vt:lpstr>
      <vt:lpstr>'4-11'!Print_Area</vt:lpstr>
      <vt:lpstr>'4-14'!Print_Area</vt:lpstr>
      <vt:lpstr>'4-16'!Print_Area</vt:lpstr>
      <vt:lpstr>'4-17'!Print_Area</vt:lpstr>
      <vt:lpstr>'4-18'!Print_Area</vt:lpstr>
      <vt:lpstr>'4-19'!Print_Area</vt:lpstr>
      <vt:lpstr>'4-20'!Print_Area</vt:lpstr>
      <vt:lpstr>'4-21'!Print_Area</vt:lpstr>
      <vt:lpstr>'4-22'!Print_Area</vt:lpstr>
      <vt:lpstr>'4-23'!Print_Area</vt:lpstr>
      <vt:lpstr>'4-25'!Print_Area</vt:lpstr>
      <vt:lpstr>'4-28'!Print_Area</vt:lpstr>
      <vt:lpstr>'4-29'!Print_Area</vt:lpstr>
      <vt:lpstr>'4-31'!Print_Area</vt:lpstr>
      <vt:lpstr>'4-32'!Print_Area</vt:lpstr>
      <vt:lpstr>'4-34'!Print_Area</vt:lpstr>
      <vt:lpstr>'4-36'!Print_Area</vt:lpstr>
      <vt:lpstr>'4-37'!Print_Area</vt:lpstr>
      <vt:lpstr>'4-38'!Print_Area</vt:lpstr>
      <vt:lpstr>'4-40'!Print_Area</vt:lpstr>
      <vt:lpstr>'4-43'!Print_Area</vt:lpstr>
      <vt:lpstr>'4-44'!Print_Area</vt:lpstr>
      <vt:lpstr>'4-45'!Print_Area</vt:lpstr>
      <vt:lpstr>'4-46'!Print_Area</vt:lpstr>
      <vt:lpstr>'4-47'!Print_Area</vt:lpstr>
      <vt:lpstr>'4-48'!Print_Area</vt:lpstr>
      <vt:lpstr>'4-49'!Print_Area</vt:lpstr>
      <vt:lpstr>'4-5'!Print_Area</vt:lpstr>
      <vt:lpstr>'4-52'!Print_Area</vt:lpstr>
      <vt:lpstr>'4-53'!Print_Area</vt:lpstr>
      <vt:lpstr>'4-54'!Print_Area</vt:lpstr>
      <vt:lpstr>'4-55'!Print_Area</vt:lpstr>
      <vt:lpstr>'4-56'!Print_Area</vt:lpstr>
      <vt:lpstr>'4-57'!Print_Area</vt:lpstr>
      <vt:lpstr>'4-58'!Print_Area</vt:lpstr>
      <vt:lpstr>'4-59'!Print_Area</vt:lpstr>
      <vt:lpstr>'4-6'!Print_Area</vt:lpstr>
      <vt:lpstr>'4-60'!Print_Area</vt:lpstr>
      <vt:lpstr>'4-61'!Print_Area</vt:lpstr>
      <vt:lpstr>'4-62'!Print_Area</vt:lpstr>
      <vt:lpstr>'4-65'!Print_Area</vt:lpstr>
      <vt:lpstr>'4-7'!Print_Area</vt:lpstr>
      <vt:lpstr>'4-8'!Print_Area</vt:lpstr>
      <vt:lpstr>'4-9'!Print_Area</vt:lpstr>
      <vt:lpstr>'5'!Print_Area</vt:lpstr>
      <vt:lpstr>'5-1'!Print_Area</vt:lpstr>
      <vt:lpstr>'5-10'!Print_Area</vt:lpstr>
      <vt:lpstr>'5-11'!Print_Area</vt:lpstr>
      <vt:lpstr>'5-12'!Print_Area</vt:lpstr>
      <vt:lpstr>'5-13'!Print_Area</vt:lpstr>
      <vt:lpstr>'5-14'!Print_Area</vt:lpstr>
      <vt:lpstr>'5-15'!Print_Area</vt:lpstr>
      <vt:lpstr>'5-2'!Print_Area</vt:lpstr>
      <vt:lpstr>'5-3'!Print_Area</vt:lpstr>
      <vt:lpstr>'5-4'!Print_Area</vt:lpstr>
      <vt:lpstr>'5-5'!Print_Area</vt:lpstr>
      <vt:lpstr>'5-6'!Print_Area</vt:lpstr>
      <vt:lpstr>'5-7'!Print_Area</vt:lpstr>
      <vt:lpstr>'5-8'!Print_Area</vt:lpstr>
      <vt:lpstr>'5-9'!Print_Area</vt:lpstr>
      <vt:lpstr>'6'!Print_Area</vt:lpstr>
      <vt:lpstr>'7'!Print_Area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statistical Yearbook 2016 Excel</dc:title>
  <dc:creator>Ahmed Abdullah Alsaeed</dc:creator>
  <cp:lastModifiedBy>Ahmed Abdullah Alsaeed</cp:lastModifiedBy>
  <dcterms:created xsi:type="dcterms:W3CDTF">2024-11-11T06:22:25Z</dcterms:created>
  <dcterms:modified xsi:type="dcterms:W3CDTF">2024-11-11T10:10:47Z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0x010100C54C0C88961ADB44A6A412BCFDEC79B7</vt:lpwstr>
  </property>
</Properties>
</file>